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ashah61_calpoly_edu/Documents/"/>
    </mc:Choice>
  </mc:AlternateContent>
  <xr:revisionPtr revIDLastSave="0" documentId="8_{424F8BA2-0236-4E3E-AB26-F1DE8B02C992}" xr6:coauthVersionLast="47" xr6:coauthVersionMax="47" xr10:uidLastSave="{00000000-0000-0000-0000-000000000000}"/>
  <bookViews>
    <workbookView xWindow="-120" yWindow="-120" windowWidth="20730" windowHeight="11040" xr2:uid="{8D0BD40F-C450-469B-BB7E-766BB4286E3E}"/>
  </bookViews>
  <sheets>
    <sheet name="Freddie REMIC Series 2848!!" sheetId="4" r:id="rId1"/>
    <sheet name="Inverse Yield Curve" sheetId="10" r:id="rId2"/>
    <sheet name="Flatter Yield Curve" sheetId="9" r:id="rId3"/>
    <sheet name="PSA 400 on X" sheetId="8" r:id="rId4"/>
    <sheet name="PSA 300 vs X" sheetId="7" r:id="rId5"/>
    <sheet name="PSA 183 on X" sheetId="6" r:id="rId6"/>
    <sheet name="PSA 100 vs X" sheetId="5" r:id="rId7"/>
    <sheet name="Sheet1" sheetId="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0" l="1"/>
  <c r="J19" i="10" s="1"/>
  <c r="I20" i="10"/>
  <c r="I21" i="10"/>
  <c r="I22" i="10"/>
  <c r="J22" i="10" s="1"/>
  <c r="I23" i="10"/>
  <c r="J23" i="10" s="1"/>
  <c r="I24" i="10"/>
  <c r="J24" i="10" s="1"/>
  <c r="I25" i="10"/>
  <c r="I26" i="10"/>
  <c r="J26" i="10" s="1"/>
  <c r="I27" i="10"/>
  <c r="J27" i="10" s="1"/>
  <c r="I28" i="10"/>
  <c r="J28" i="10" s="1"/>
  <c r="I29" i="10"/>
  <c r="J29" i="10" s="1"/>
  <c r="I30" i="10"/>
  <c r="I31" i="10"/>
  <c r="J31" i="10" s="1"/>
  <c r="I32" i="10"/>
  <c r="J32" i="10" s="1"/>
  <c r="I33" i="10"/>
  <c r="J33" i="10" s="1"/>
  <c r="I34" i="10"/>
  <c r="J34" i="10" s="1"/>
  <c r="I35" i="10"/>
  <c r="I36" i="10"/>
  <c r="J36" i="10" s="1"/>
  <c r="I37" i="10"/>
  <c r="J37" i="10" s="1"/>
  <c r="I38" i="10"/>
  <c r="I39" i="10"/>
  <c r="I40" i="10"/>
  <c r="J40" i="10" s="1"/>
  <c r="I41" i="10"/>
  <c r="I42" i="10"/>
  <c r="J42" i="10" s="1"/>
  <c r="I43" i="10"/>
  <c r="J43" i="10" s="1"/>
  <c r="I44" i="10"/>
  <c r="J44" i="10" s="1"/>
  <c r="I45" i="10"/>
  <c r="J45" i="10" s="1"/>
  <c r="I46" i="10"/>
  <c r="I47" i="10"/>
  <c r="J47" i="10" s="1"/>
  <c r="I48" i="10"/>
  <c r="J48" i="10" s="1"/>
  <c r="I49" i="10"/>
  <c r="J49" i="10" s="1"/>
  <c r="I50" i="10"/>
  <c r="J50" i="10" s="1"/>
  <c r="I51" i="10"/>
  <c r="J51" i="10" s="1"/>
  <c r="I52" i="10"/>
  <c r="J52" i="10" s="1"/>
  <c r="I53" i="10"/>
  <c r="J53" i="10" s="1"/>
  <c r="I54" i="10"/>
  <c r="I55" i="10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I64" i="10"/>
  <c r="J64" i="10" s="1"/>
  <c r="I65" i="10"/>
  <c r="J65" i="10" s="1"/>
  <c r="I66" i="10"/>
  <c r="J66" i="10" s="1"/>
  <c r="I67" i="10"/>
  <c r="J67" i="10" s="1"/>
  <c r="I68" i="10"/>
  <c r="I69" i="10"/>
  <c r="J69" i="10" s="1"/>
  <c r="I70" i="10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5" i="10"/>
  <c r="J85" i="10" s="1"/>
  <c r="I86" i="10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I95" i="10"/>
  <c r="I96" i="10"/>
  <c r="J96" i="10" s="1"/>
  <c r="I97" i="10"/>
  <c r="J97" i="10" s="1"/>
  <c r="I98" i="10"/>
  <c r="J98" i="10" s="1"/>
  <c r="I99" i="10"/>
  <c r="J99" i="10" s="1"/>
  <c r="I100" i="10"/>
  <c r="J100" i="10" s="1"/>
  <c r="I101" i="10"/>
  <c r="J101" i="10" s="1"/>
  <c r="I102" i="10"/>
  <c r="I103" i="10"/>
  <c r="J103" i="10" s="1"/>
  <c r="I104" i="10"/>
  <c r="J104" i="10" s="1"/>
  <c r="I105" i="10"/>
  <c r="I106" i="10"/>
  <c r="J106" i="10" s="1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J115" i="10" s="1"/>
  <c r="I116" i="10"/>
  <c r="J116" i="10" s="1"/>
  <c r="I117" i="10"/>
  <c r="J117" i="10" s="1"/>
  <c r="I118" i="10"/>
  <c r="I119" i="10"/>
  <c r="J119" i="10" s="1"/>
  <c r="I120" i="10"/>
  <c r="J120" i="10" s="1"/>
  <c r="I121" i="10"/>
  <c r="J121" i="10" s="1"/>
  <c r="I122" i="10"/>
  <c r="J122" i="10" s="1"/>
  <c r="I123" i="10"/>
  <c r="J123" i="10" s="1"/>
  <c r="I124" i="10"/>
  <c r="J124" i="10" s="1"/>
  <c r="I125" i="10"/>
  <c r="J125" i="10" s="1"/>
  <c r="I126" i="10"/>
  <c r="J126" i="10" s="1"/>
  <c r="I127" i="10"/>
  <c r="J127" i="10" s="1"/>
  <c r="I128" i="10"/>
  <c r="J128" i="10" s="1"/>
  <c r="I129" i="10"/>
  <c r="J129" i="10" s="1"/>
  <c r="I130" i="10"/>
  <c r="J130" i="10" s="1"/>
  <c r="I131" i="10"/>
  <c r="J131" i="10" s="1"/>
  <c r="I132" i="10"/>
  <c r="J132" i="10" s="1"/>
  <c r="I133" i="10"/>
  <c r="J133" i="10" s="1"/>
  <c r="I134" i="10"/>
  <c r="I135" i="10"/>
  <c r="J135" i="10" s="1"/>
  <c r="I136" i="10"/>
  <c r="J136" i="10" s="1"/>
  <c r="I137" i="10"/>
  <c r="J137" i="10" s="1"/>
  <c r="I138" i="10"/>
  <c r="J138" i="10" s="1"/>
  <c r="I139" i="10"/>
  <c r="J139" i="10" s="1"/>
  <c r="I140" i="10"/>
  <c r="J140" i="10" s="1"/>
  <c r="I141" i="10"/>
  <c r="J141" i="10" s="1"/>
  <c r="I142" i="10"/>
  <c r="I143" i="10"/>
  <c r="J143" i="10" s="1"/>
  <c r="I144" i="10"/>
  <c r="J144" i="10" s="1"/>
  <c r="I145" i="10"/>
  <c r="I146" i="10"/>
  <c r="J146" i="10" s="1"/>
  <c r="I147" i="10"/>
  <c r="J147" i="10" s="1"/>
  <c r="I148" i="10"/>
  <c r="J148" i="10" s="1"/>
  <c r="I149" i="10"/>
  <c r="J149" i="10" s="1"/>
  <c r="I150" i="10"/>
  <c r="I151" i="10"/>
  <c r="J151" i="10" s="1"/>
  <c r="I152" i="10"/>
  <c r="J152" i="10" s="1"/>
  <c r="I153" i="10"/>
  <c r="J153" i="10" s="1"/>
  <c r="I154" i="10"/>
  <c r="J154" i="10" s="1"/>
  <c r="I155" i="10"/>
  <c r="J155" i="10" s="1"/>
  <c r="I156" i="10"/>
  <c r="J156" i="10" s="1"/>
  <c r="I157" i="10"/>
  <c r="J157" i="10" s="1"/>
  <c r="I158" i="10"/>
  <c r="J158" i="10" s="1"/>
  <c r="I159" i="10"/>
  <c r="J159" i="10" s="1"/>
  <c r="I160" i="10"/>
  <c r="I161" i="10"/>
  <c r="J161" i="10" s="1"/>
  <c r="I162" i="10"/>
  <c r="J162" i="10" s="1"/>
  <c r="I163" i="10"/>
  <c r="J163" i="10" s="1"/>
  <c r="I164" i="10"/>
  <c r="J164" i="10" s="1"/>
  <c r="I165" i="10"/>
  <c r="J165" i="10" s="1"/>
  <c r="I166" i="10"/>
  <c r="I167" i="10"/>
  <c r="J167" i="10" s="1"/>
  <c r="I168" i="10"/>
  <c r="J168" i="10" s="1"/>
  <c r="I169" i="10"/>
  <c r="J169" i="10" s="1"/>
  <c r="I170" i="10"/>
  <c r="J170" i="10" s="1"/>
  <c r="I171" i="10"/>
  <c r="J171" i="10" s="1"/>
  <c r="I172" i="10"/>
  <c r="J172" i="10" s="1"/>
  <c r="I173" i="10"/>
  <c r="J173" i="10" s="1"/>
  <c r="I174" i="10"/>
  <c r="J174" i="10" s="1"/>
  <c r="I175" i="10"/>
  <c r="J175" i="10" s="1"/>
  <c r="I176" i="10"/>
  <c r="J176" i="10" s="1"/>
  <c r="I177" i="10"/>
  <c r="J177" i="10" s="1"/>
  <c r="I178" i="10"/>
  <c r="J178" i="10" s="1"/>
  <c r="I179" i="10"/>
  <c r="J179" i="10" s="1"/>
  <c r="I180" i="10"/>
  <c r="J180" i="10" s="1"/>
  <c r="I181" i="10"/>
  <c r="J181" i="10" s="1"/>
  <c r="I182" i="10"/>
  <c r="J182" i="10" s="1"/>
  <c r="I183" i="10"/>
  <c r="J183" i="10" s="1"/>
  <c r="I184" i="10"/>
  <c r="J184" i="10" s="1"/>
  <c r="I185" i="10"/>
  <c r="J185" i="10" s="1"/>
  <c r="I186" i="10"/>
  <c r="J186" i="10" s="1"/>
  <c r="I187" i="10"/>
  <c r="J187" i="10" s="1"/>
  <c r="I188" i="10"/>
  <c r="J188" i="10" s="1"/>
  <c r="I189" i="10"/>
  <c r="J189" i="10" s="1"/>
  <c r="I190" i="10"/>
  <c r="J190" i="10" s="1"/>
  <c r="I191" i="10"/>
  <c r="I192" i="10"/>
  <c r="J192" i="10" s="1"/>
  <c r="I193" i="10"/>
  <c r="J193" i="10" s="1"/>
  <c r="I194" i="10"/>
  <c r="J194" i="10" s="1"/>
  <c r="I195" i="10"/>
  <c r="J195" i="10" s="1"/>
  <c r="I196" i="10"/>
  <c r="J196" i="10" s="1"/>
  <c r="I197" i="10"/>
  <c r="J197" i="10" s="1"/>
  <c r="I198" i="10"/>
  <c r="I199" i="10"/>
  <c r="J199" i="10" s="1"/>
  <c r="I200" i="10"/>
  <c r="J200" i="10" s="1"/>
  <c r="I201" i="10"/>
  <c r="J201" i="10" s="1"/>
  <c r="I202" i="10"/>
  <c r="J202" i="10" s="1"/>
  <c r="I203" i="10"/>
  <c r="J203" i="10" s="1"/>
  <c r="I204" i="10"/>
  <c r="J204" i="10" s="1"/>
  <c r="I205" i="10"/>
  <c r="J205" i="10" s="1"/>
  <c r="I206" i="10"/>
  <c r="J206" i="10" s="1"/>
  <c r="I207" i="10"/>
  <c r="J207" i="10" s="1"/>
  <c r="I208" i="10"/>
  <c r="J208" i="10" s="1"/>
  <c r="I209" i="10"/>
  <c r="J209" i="10" s="1"/>
  <c r="I210" i="10"/>
  <c r="J210" i="10" s="1"/>
  <c r="I211" i="10"/>
  <c r="J211" i="10" s="1"/>
  <c r="I212" i="10"/>
  <c r="J212" i="10" s="1"/>
  <c r="I213" i="10"/>
  <c r="J213" i="10" s="1"/>
  <c r="I214" i="10"/>
  <c r="I215" i="10"/>
  <c r="J215" i="10" s="1"/>
  <c r="I216" i="10"/>
  <c r="J216" i="10" s="1"/>
  <c r="I217" i="10"/>
  <c r="J217" i="10" s="1"/>
  <c r="I218" i="10"/>
  <c r="J218" i="10" s="1"/>
  <c r="I219" i="10"/>
  <c r="J219" i="10" s="1"/>
  <c r="I220" i="10"/>
  <c r="I221" i="10"/>
  <c r="J221" i="10" s="1"/>
  <c r="I222" i="10"/>
  <c r="J222" i="10" s="1"/>
  <c r="I223" i="10"/>
  <c r="I224" i="10"/>
  <c r="J224" i="10" s="1"/>
  <c r="I225" i="10"/>
  <c r="J225" i="10" s="1"/>
  <c r="I226" i="10"/>
  <c r="J226" i="10" s="1"/>
  <c r="I227" i="10"/>
  <c r="J227" i="10" s="1"/>
  <c r="I228" i="10"/>
  <c r="J228" i="10" s="1"/>
  <c r="I229" i="10"/>
  <c r="J229" i="10" s="1"/>
  <c r="I230" i="10"/>
  <c r="I231" i="10"/>
  <c r="J231" i="10" s="1"/>
  <c r="I232" i="10"/>
  <c r="J232" i="10" s="1"/>
  <c r="I233" i="10"/>
  <c r="I234" i="10"/>
  <c r="J234" i="10" s="1"/>
  <c r="I235" i="10"/>
  <c r="J235" i="10" s="1"/>
  <c r="I236" i="10"/>
  <c r="J236" i="10" s="1"/>
  <c r="I237" i="10"/>
  <c r="J237" i="10" s="1"/>
  <c r="I238" i="10"/>
  <c r="J238" i="10" s="1"/>
  <c r="I239" i="10"/>
  <c r="J239" i="10" s="1"/>
  <c r="I240" i="10"/>
  <c r="J240" i="10" s="1"/>
  <c r="I241" i="10"/>
  <c r="J241" i="10" s="1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I248" i="10"/>
  <c r="J248" i="10" s="1"/>
  <c r="I249" i="10"/>
  <c r="J249" i="10" s="1"/>
  <c r="I250" i="10"/>
  <c r="J250" i="10" s="1"/>
  <c r="I251" i="10"/>
  <c r="J251" i="10" s="1"/>
  <c r="I252" i="10"/>
  <c r="J252" i="10" s="1"/>
  <c r="J38" i="10"/>
  <c r="I18" i="10"/>
  <c r="J18" i="10" s="1"/>
  <c r="J20" i="10"/>
  <c r="J21" i="10"/>
  <c r="J25" i="10"/>
  <c r="J30" i="10"/>
  <c r="J35" i="10"/>
  <c r="I18" i="4"/>
  <c r="I19" i="4"/>
  <c r="I20" i="4"/>
  <c r="J20" i="4" s="1"/>
  <c r="I21" i="4"/>
  <c r="J21" i="4" s="1"/>
  <c r="I22" i="4"/>
  <c r="I23" i="4"/>
  <c r="I24" i="4"/>
  <c r="J24" i="4" s="1"/>
  <c r="I25" i="4"/>
  <c r="I26" i="4"/>
  <c r="J26" i="4" s="1"/>
  <c r="I27" i="4"/>
  <c r="J27" i="4" s="1"/>
  <c r="I28" i="4"/>
  <c r="J28" i="4" s="1"/>
  <c r="I29" i="4"/>
  <c r="I30" i="4"/>
  <c r="I31" i="4"/>
  <c r="I32" i="4"/>
  <c r="J32" i="4" s="1"/>
  <c r="I33" i="4"/>
  <c r="I34" i="4"/>
  <c r="J34" i="4" s="1"/>
  <c r="I35" i="4"/>
  <c r="I36" i="4"/>
  <c r="J36" i="4" s="1"/>
  <c r="I37" i="4"/>
  <c r="J37" i="4" s="1"/>
  <c r="I38" i="4"/>
  <c r="I39" i="4"/>
  <c r="I40" i="4"/>
  <c r="J40" i="4" s="1"/>
  <c r="I41" i="4"/>
  <c r="I42" i="4"/>
  <c r="J42" i="4" s="1"/>
  <c r="I43" i="4"/>
  <c r="I44" i="4"/>
  <c r="J44" i="4" s="1"/>
  <c r="I45" i="4"/>
  <c r="J45" i="4" s="1"/>
  <c r="I46" i="4"/>
  <c r="I47" i="4"/>
  <c r="J47" i="4" s="1"/>
  <c r="I48" i="4"/>
  <c r="J48" i="4" s="1"/>
  <c r="I49" i="4"/>
  <c r="I50" i="4"/>
  <c r="J50" i="4" s="1"/>
  <c r="I51" i="4"/>
  <c r="I52" i="4"/>
  <c r="J52" i="4" s="1"/>
  <c r="I53" i="4"/>
  <c r="J53" i="4" s="1"/>
  <c r="I54" i="4"/>
  <c r="I55" i="4"/>
  <c r="I56" i="4"/>
  <c r="J56" i="4" s="1"/>
  <c r="I57" i="4"/>
  <c r="I58" i="4"/>
  <c r="J58" i="4" s="1"/>
  <c r="I59" i="4"/>
  <c r="J59" i="4" s="1"/>
  <c r="I60" i="4"/>
  <c r="J60" i="4" s="1"/>
  <c r="I61" i="4"/>
  <c r="J61" i="4" s="1"/>
  <c r="I62" i="4"/>
  <c r="I63" i="4"/>
  <c r="J63" i="4" s="1"/>
  <c r="I64" i="4"/>
  <c r="I65" i="4"/>
  <c r="I66" i="4"/>
  <c r="J66" i="4" s="1"/>
  <c r="I67" i="4"/>
  <c r="J67" i="4" s="1"/>
  <c r="I68" i="4"/>
  <c r="J68" i="4" s="1"/>
  <c r="I69" i="4"/>
  <c r="J69" i="4" s="1"/>
  <c r="I70" i="4"/>
  <c r="I71" i="4"/>
  <c r="J71" i="4" s="1"/>
  <c r="I72" i="4"/>
  <c r="J72" i="4" s="1"/>
  <c r="I73" i="4"/>
  <c r="I74" i="4"/>
  <c r="J74" i="4" s="1"/>
  <c r="I75" i="4"/>
  <c r="J75" i="4" s="1"/>
  <c r="I76" i="4"/>
  <c r="J76" i="4" s="1"/>
  <c r="I77" i="4"/>
  <c r="J77" i="4" s="1"/>
  <c r="I78" i="4"/>
  <c r="I79" i="4"/>
  <c r="I80" i="4"/>
  <c r="J80" i="4" s="1"/>
  <c r="I81" i="4"/>
  <c r="I82" i="4"/>
  <c r="J82" i="4" s="1"/>
  <c r="I83" i="4"/>
  <c r="J83" i="4" s="1"/>
  <c r="I84" i="4"/>
  <c r="J84" i="4" s="1"/>
  <c r="I85" i="4"/>
  <c r="J85" i="4" s="1"/>
  <c r="I86" i="4"/>
  <c r="I87" i="4"/>
  <c r="J87" i="4" s="1"/>
  <c r="I88" i="4"/>
  <c r="J88" i="4" s="1"/>
  <c r="I89" i="4"/>
  <c r="I90" i="4"/>
  <c r="J90" i="4" s="1"/>
  <c r="I91" i="4"/>
  <c r="J91" i="4" s="1"/>
  <c r="I92" i="4"/>
  <c r="J92" i="4" s="1"/>
  <c r="I93" i="4"/>
  <c r="J93" i="4" s="1"/>
  <c r="I94" i="4"/>
  <c r="I95" i="4"/>
  <c r="J95" i="4" s="1"/>
  <c r="I96" i="4"/>
  <c r="J96" i="4" s="1"/>
  <c r="I97" i="4"/>
  <c r="I98" i="4"/>
  <c r="J98" i="4" s="1"/>
  <c r="I99" i="4"/>
  <c r="I100" i="4"/>
  <c r="J100" i="4" s="1"/>
  <c r="I101" i="4"/>
  <c r="J101" i="4" s="1"/>
  <c r="I102" i="4"/>
  <c r="I103" i="4"/>
  <c r="J103" i="4" s="1"/>
  <c r="I104" i="4"/>
  <c r="J104" i="4" s="1"/>
  <c r="I105" i="4"/>
  <c r="I106" i="4"/>
  <c r="J106" i="4" s="1"/>
  <c r="I107" i="4"/>
  <c r="J107" i="4" s="1"/>
  <c r="I108" i="4"/>
  <c r="J108" i="4" s="1"/>
  <c r="I109" i="4"/>
  <c r="J109" i="4" s="1"/>
  <c r="I110" i="4"/>
  <c r="I111" i="4"/>
  <c r="J111" i="4" s="1"/>
  <c r="I112" i="4"/>
  <c r="J112" i="4" s="1"/>
  <c r="I113" i="4"/>
  <c r="I114" i="4"/>
  <c r="J114" i="4" s="1"/>
  <c r="I115" i="4"/>
  <c r="J115" i="4" s="1"/>
  <c r="I116" i="4"/>
  <c r="J116" i="4" s="1"/>
  <c r="I117" i="4"/>
  <c r="J117" i="4" s="1"/>
  <c r="I118" i="4"/>
  <c r="I119" i="4"/>
  <c r="J119" i="4" s="1"/>
  <c r="I120" i="4"/>
  <c r="J120" i="4" s="1"/>
  <c r="I121" i="4"/>
  <c r="I122" i="4"/>
  <c r="J122" i="4" s="1"/>
  <c r="I123" i="4"/>
  <c r="J123" i="4" s="1"/>
  <c r="I124" i="4"/>
  <c r="J124" i="4" s="1"/>
  <c r="I125" i="4"/>
  <c r="I126" i="4"/>
  <c r="I127" i="4"/>
  <c r="I128" i="4"/>
  <c r="I129" i="4"/>
  <c r="I130" i="4"/>
  <c r="J130" i="4" s="1"/>
  <c r="I131" i="4"/>
  <c r="J131" i="4" s="1"/>
  <c r="I132" i="4"/>
  <c r="J132" i="4" s="1"/>
  <c r="I133" i="4"/>
  <c r="I134" i="4"/>
  <c r="I135" i="4"/>
  <c r="J135" i="4" s="1"/>
  <c r="I136" i="4"/>
  <c r="J136" i="4" s="1"/>
  <c r="I137" i="4"/>
  <c r="I138" i="4"/>
  <c r="J138" i="4" s="1"/>
  <c r="I139" i="4"/>
  <c r="J139" i="4" s="1"/>
  <c r="I140" i="4"/>
  <c r="I141" i="4"/>
  <c r="J141" i="4" s="1"/>
  <c r="I142" i="4"/>
  <c r="I143" i="4"/>
  <c r="J143" i="4" s="1"/>
  <c r="I144" i="4"/>
  <c r="J144" i="4" s="1"/>
  <c r="I145" i="4"/>
  <c r="I146" i="4"/>
  <c r="J146" i="4" s="1"/>
  <c r="I147" i="4"/>
  <c r="J147" i="4" s="1"/>
  <c r="I148" i="4"/>
  <c r="J148" i="4" s="1"/>
  <c r="I149" i="4"/>
  <c r="J149" i="4" s="1"/>
  <c r="I150" i="4"/>
  <c r="I151" i="4"/>
  <c r="J151" i="4" s="1"/>
  <c r="I152" i="4"/>
  <c r="J152" i="4" s="1"/>
  <c r="I153" i="4"/>
  <c r="I154" i="4"/>
  <c r="J154" i="4" s="1"/>
  <c r="I155" i="4"/>
  <c r="J155" i="4" s="1"/>
  <c r="I156" i="4"/>
  <c r="J156" i="4" s="1"/>
  <c r="I157" i="4"/>
  <c r="J157" i="4" s="1"/>
  <c r="I158" i="4"/>
  <c r="I159" i="4"/>
  <c r="J159" i="4" s="1"/>
  <c r="I160" i="4"/>
  <c r="J160" i="4" s="1"/>
  <c r="I161" i="4"/>
  <c r="I162" i="4"/>
  <c r="J162" i="4" s="1"/>
  <c r="I163" i="4"/>
  <c r="J163" i="4" s="1"/>
  <c r="I164" i="4"/>
  <c r="J164" i="4" s="1"/>
  <c r="I165" i="4"/>
  <c r="J165" i="4" s="1"/>
  <c r="I166" i="4"/>
  <c r="I167" i="4"/>
  <c r="J167" i="4" s="1"/>
  <c r="I168" i="4"/>
  <c r="I169" i="4"/>
  <c r="I170" i="4"/>
  <c r="J170" i="4" s="1"/>
  <c r="I171" i="4"/>
  <c r="J171" i="4" s="1"/>
  <c r="I172" i="4"/>
  <c r="J172" i="4" s="1"/>
  <c r="I173" i="4"/>
  <c r="J173" i="4" s="1"/>
  <c r="I174" i="4"/>
  <c r="I175" i="4"/>
  <c r="J175" i="4" s="1"/>
  <c r="I176" i="4"/>
  <c r="J176" i="4" s="1"/>
  <c r="I177" i="4"/>
  <c r="I178" i="4"/>
  <c r="J178" i="4" s="1"/>
  <c r="I179" i="4"/>
  <c r="J179" i="4" s="1"/>
  <c r="I180" i="4"/>
  <c r="J180" i="4" s="1"/>
  <c r="I181" i="4"/>
  <c r="I182" i="4"/>
  <c r="I183" i="4"/>
  <c r="J183" i="4" s="1"/>
  <c r="I184" i="4"/>
  <c r="J184" i="4" s="1"/>
  <c r="I185" i="4"/>
  <c r="I186" i="4"/>
  <c r="J186" i="4" s="1"/>
  <c r="I187" i="4"/>
  <c r="I188" i="4"/>
  <c r="J188" i="4" s="1"/>
  <c r="I189" i="4"/>
  <c r="J189" i="4" s="1"/>
  <c r="I190" i="4"/>
  <c r="I191" i="4"/>
  <c r="J191" i="4" s="1"/>
  <c r="I192" i="4"/>
  <c r="J192" i="4" s="1"/>
  <c r="I193" i="4"/>
  <c r="I194" i="4"/>
  <c r="J194" i="4" s="1"/>
  <c r="I195" i="4"/>
  <c r="J195" i="4" s="1"/>
  <c r="I196" i="4"/>
  <c r="J196" i="4" s="1"/>
  <c r="I197" i="4"/>
  <c r="J197" i="4" s="1"/>
  <c r="I198" i="4"/>
  <c r="I199" i="4"/>
  <c r="J199" i="4" s="1"/>
  <c r="I200" i="4"/>
  <c r="J200" i="4" s="1"/>
  <c r="I201" i="4"/>
  <c r="I202" i="4"/>
  <c r="J202" i="4" s="1"/>
  <c r="I203" i="4"/>
  <c r="J203" i="4" s="1"/>
  <c r="I204" i="4"/>
  <c r="J204" i="4" s="1"/>
  <c r="I205" i="4"/>
  <c r="J205" i="4" s="1"/>
  <c r="I206" i="4"/>
  <c r="I207" i="4"/>
  <c r="I208" i="4"/>
  <c r="J208" i="4" s="1"/>
  <c r="I209" i="4"/>
  <c r="I210" i="4"/>
  <c r="J210" i="4" s="1"/>
  <c r="I211" i="4"/>
  <c r="J211" i="4" s="1"/>
  <c r="I212" i="4"/>
  <c r="J212" i="4" s="1"/>
  <c r="I213" i="4"/>
  <c r="J213" i="4" s="1"/>
  <c r="I214" i="4"/>
  <c r="I215" i="4"/>
  <c r="I216" i="4"/>
  <c r="J216" i="4" s="1"/>
  <c r="I217" i="4"/>
  <c r="I218" i="4"/>
  <c r="J218" i="4" s="1"/>
  <c r="I219" i="4"/>
  <c r="I220" i="4"/>
  <c r="J220" i="4" s="1"/>
  <c r="I221" i="4"/>
  <c r="J221" i="4" s="1"/>
  <c r="I222" i="4"/>
  <c r="I223" i="4"/>
  <c r="J223" i="4" s="1"/>
  <c r="I224" i="4"/>
  <c r="J224" i="4" s="1"/>
  <c r="I225" i="4"/>
  <c r="I226" i="4"/>
  <c r="J226" i="4" s="1"/>
  <c r="I227" i="4"/>
  <c r="I228" i="4"/>
  <c r="J228" i="4" s="1"/>
  <c r="I229" i="4"/>
  <c r="J229" i="4" s="1"/>
  <c r="I230" i="4"/>
  <c r="I231" i="4"/>
  <c r="J231" i="4" s="1"/>
  <c r="I232" i="4"/>
  <c r="J232" i="4" s="1"/>
  <c r="I233" i="4"/>
  <c r="I234" i="4"/>
  <c r="J234" i="4" s="1"/>
  <c r="I235" i="4"/>
  <c r="J235" i="4" s="1"/>
  <c r="I236" i="4"/>
  <c r="J236" i="4" s="1"/>
  <c r="I237" i="4"/>
  <c r="J237" i="4" s="1"/>
  <c r="I238" i="4"/>
  <c r="I239" i="4"/>
  <c r="J239" i="4" s="1"/>
  <c r="I240" i="4"/>
  <c r="I241" i="4"/>
  <c r="I242" i="4"/>
  <c r="J242" i="4" s="1"/>
  <c r="I243" i="4"/>
  <c r="J243" i="4" s="1"/>
  <c r="I244" i="4"/>
  <c r="I245" i="4"/>
  <c r="J245" i="4" s="1"/>
  <c r="I246" i="4"/>
  <c r="I247" i="4"/>
  <c r="J247" i="4" s="1"/>
  <c r="I248" i="4"/>
  <c r="J248" i="4" s="1"/>
  <c r="I249" i="4"/>
  <c r="I250" i="4"/>
  <c r="J250" i="4" s="1"/>
  <c r="I251" i="4"/>
  <c r="J251" i="4" s="1"/>
  <c r="I252" i="4"/>
  <c r="J252" i="4" s="1"/>
  <c r="J39" i="10"/>
  <c r="J41" i="10"/>
  <c r="J46" i="10"/>
  <c r="J54" i="10"/>
  <c r="J55" i="10"/>
  <c r="J63" i="10"/>
  <c r="J68" i="10"/>
  <c r="J70" i="10"/>
  <c r="J86" i="10"/>
  <c r="J94" i="10"/>
  <c r="J95" i="10"/>
  <c r="J102" i="10"/>
  <c r="J105" i="10"/>
  <c r="J118" i="10"/>
  <c r="J134" i="10"/>
  <c r="J142" i="10"/>
  <c r="J145" i="10"/>
  <c r="J150" i="10"/>
  <c r="J160" i="10"/>
  <c r="J166" i="10"/>
  <c r="J191" i="10"/>
  <c r="J198" i="10"/>
  <c r="J214" i="10"/>
  <c r="J220" i="10"/>
  <c r="J223" i="10"/>
  <c r="J230" i="10"/>
  <c r="J233" i="10"/>
  <c r="J247" i="10"/>
  <c r="BV23" i="4"/>
  <c r="BW23" i="4"/>
  <c r="BX23" i="4"/>
  <c r="BY23" i="4"/>
  <c r="BZ23" i="4"/>
  <c r="CA23" i="4"/>
  <c r="CB23" i="4"/>
  <c r="CC23" i="4"/>
  <c r="BU23" i="4"/>
  <c r="BV22" i="4"/>
  <c r="BW22" i="4"/>
  <c r="BX22" i="4"/>
  <c r="BY22" i="4"/>
  <c r="BZ22" i="4"/>
  <c r="CA22" i="4"/>
  <c r="CB22" i="4"/>
  <c r="CC22" i="4"/>
  <c r="BU22" i="4"/>
  <c r="AY2" i="10"/>
  <c r="AX2" i="10"/>
  <c r="AN2" i="10"/>
  <c r="AW2" i="10"/>
  <c r="AV2" i="10"/>
  <c r="AP2" i="10"/>
  <c r="AU2" i="10"/>
  <c r="AT2" i="10"/>
  <c r="AS2" i="10"/>
  <c r="AR2" i="10"/>
  <c r="AQ2" i="10"/>
  <c r="AO2" i="10"/>
  <c r="AM2" i="10"/>
  <c r="AK18" i="10"/>
  <c r="AJ18" i="10"/>
  <c r="AH18" i="10"/>
  <c r="AG18" i="10"/>
  <c r="AE18" i="10"/>
  <c r="AB18" i="10"/>
  <c r="AA18" i="10"/>
  <c r="Y18" i="10"/>
  <c r="X18" i="10"/>
  <c r="V18" i="10"/>
  <c r="U18" i="10"/>
  <c r="S18" i="10"/>
  <c r="P18" i="10"/>
  <c r="E18" i="10"/>
  <c r="BU16" i="10"/>
  <c r="BU16" i="10" a="1"/>
  <c r="BU15" i="10"/>
  <c r="BU15" i="10" a="1"/>
  <c r="BU14" i="10" a="1"/>
  <c r="BU14" i="10" s="1"/>
  <c r="CC13" i="10"/>
  <c r="CB13" i="10"/>
  <c r="CA13" i="10"/>
  <c r="BZ13" i="10"/>
  <c r="BY13" i="10"/>
  <c r="BX13" i="10"/>
  <c r="BW13" i="10"/>
  <c r="BV13" i="10"/>
  <c r="BU13" i="10"/>
  <c r="CC12" i="10"/>
  <c r="CB12" i="10"/>
  <c r="CA12" i="10"/>
  <c r="BZ12" i="10"/>
  <c r="BY12" i="10"/>
  <c r="BX12" i="10"/>
  <c r="BW12" i="10"/>
  <c r="BV12" i="10"/>
  <c r="BU12" i="10"/>
  <c r="F11" i="10"/>
  <c r="AO10" i="10"/>
  <c r="AN10" i="10"/>
  <c r="H10" i="10"/>
  <c r="H9" i="10"/>
  <c r="AO8" i="10"/>
  <c r="H8" i="10"/>
  <c r="H7" i="10"/>
  <c r="AO6" i="10"/>
  <c r="AO7" i="10" s="1"/>
  <c r="H6" i="10"/>
  <c r="H5" i="10"/>
  <c r="K4" i="10"/>
  <c r="H4" i="10"/>
  <c r="H11" i="10" s="1"/>
  <c r="H3" i="10"/>
  <c r="AC2" i="10"/>
  <c r="AO2" i="9"/>
  <c r="AP2" i="9"/>
  <c r="AQ2" i="9"/>
  <c r="AR2" i="9"/>
  <c r="AS2" i="9"/>
  <c r="AT2" i="9"/>
  <c r="AU2" i="9"/>
  <c r="AV2" i="9"/>
  <c r="AW2" i="9"/>
  <c r="AX2" i="9"/>
  <c r="AN2" i="9"/>
  <c r="AO11" i="9"/>
  <c r="AO10" i="9"/>
  <c r="AN11" i="9"/>
  <c r="AN10" i="9"/>
  <c r="AY2" i="9"/>
  <c r="AM2" i="9"/>
  <c r="BW21" i="4"/>
  <c r="CC21" i="4"/>
  <c r="BV21" i="4"/>
  <c r="BX21" i="4"/>
  <c r="BY21" i="4"/>
  <c r="BZ21" i="4"/>
  <c r="CA21" i="4"/>
  <c r="CB21" i="4"/>
  <c r="BU21" i="4"/>
  <c r="I252" i="9"/>
  <c r="J252" i="9" s="1"/>
  <c r="I251" i="9"/>
  <c r="J251" i="9" s="1"/>
  <c r="I250" i="9"/>
  <c r="J250" i="9" s="1"/>
  <c r="I249" i="9"/>
  <c r="J249" i="9" s="1"/>
  <c r="I248" i="9"/>
  <c r="J248" i="9" s="1"/>
  <c r="I247" i="9"/>
  <c r="J247" i="9" s="1"/>
  <c r="I246" i="9"/>
  <c r="J246" i="9" s="1"/>
  <c r="I245" i="9"/>
  <c r="J245" i="9" s="1"/>
  <c r="I244" i="9"/>
  <c r="J244" i="9" s="1"/>
  <c r="I243" i="9"/>
  <c r="J243" i="9" s="1"/>
  <c r="I242" i="9"/>
  <c r="J242" i="9" s="1"/>
  <c r="I241" i="9"/>
  <c r="J241" i="9" s="1"/>
  <c r="I240" i="9"/>
  <c r="J240" i="9" s="1"/>
  <c r="I239" i="9"/>
  <c r="J239" i="9" s="1"/>
  <c r="I238" i="9"/>
  <c r="J238" i="9" s="1"/>
  <c r="I237" i="9"/>
  <c r="J237" i="9" s="1"/>
  <c r="I236" i="9"/>
  <c r="J236" i="9" s="1"/>
  <c r="I235" i="9"/>
  <c r="J235" i="9" s="1"/>
  <c r="I234" i="9"/>
  <c r="J234" i="9" s="1"/>
  <c r="I233" i="9"/>
  <c r="J233" i="9" s="1"/>
  <c r="I232" i="9"/>
  <c r="J232" i="9" s="1"/>
  <c r="I231" i="9"/>
  <c r="J231" i="9" s="1"/>
  <c r="I230" i="9"/>
  <c r="J230" i="9" s="1"/>
  <c r="I229" i="9"/>
  <c r="J229" i="9" s="1"/>
  <c r="I228" i="9"/>
  <c r="J228" i="9" s="1"/>
  <c r="I227" i="9"/>
  <c r="J227" i="9" s="1"/>
  <c r="I226" i="9"/>
  <c r="J226" i="9" s="1"/>
  <c r="I225" i="9"/>
  <c r="J225" i="9" s="1"/>
  <c r="I224" i="9"/>
  <c r="J224" i="9" s="1"/>
  <c r="I223" i="9"/>
  <c r="J223" i="9" s="1"/>
  <c r="I222" i="9"/>
  <c r="J222" i="9" s="1"/>
  <c r="I221" i="9"/>
  <c r="J221" i="9" s="1"/>
  <c r="I220" i="9"/>
  <c r="J220" i="9" s="1"/>
  <c r="I219" i="9"/>
  <c r="J219" i="9" s="1"/>
  <c r="I218" i="9"/>
  <c r="J218" i="9" s="1"/>
  <c r="I217" i="9"/>
  <c r="J217" i="9" s="1"/>
  <c r="I216" i="9"/>
  <c r="J216" i="9" s="1"/>
  <c r="I215" i="9"/>
  <c r="J215" i="9" s="1"/>
  <c r="I214" i="9"/>
  <c r="J214" i="9" s="1"/>
  <c r="I213" i="9"/>
  <c r="J213" i="9" s="1"/>
  <c r="I212" i="9"/>
  <c r="J212" i="9" s="1"/>
  <c r="I211" i="9"/>
  <c r="J211" i="9" s="1"/>
  <c r="I210" i="9"/>
  <c r="J210" i="9" s="1"/>
  <c r="I209" i="9"/>
  <c r="J209" i="9" s="1"/>
  <c r="I208" i="9"/>
  <c r="J208" i="9" s="1"/>
  <c r="I207" i="9"/>
  <c r="J207" i="9" s="1"/>
  <c r="I206" i="9"/>
  <c r="J206" i="9" s="1"/>
  <c r="I205" i="9"/>
  <c r="J205" i="9" s="1"/>
  <c r="I204" i="9"/>
  <c r="J204" i="9" s="1"/>
  <c r="I203" i="9"/>
  <c r="J203" i="9" s="1"/>
  <c r="I202" i="9"/>
  <c r="J202" i="9" s="1"/>
  <c r="I201" i="9"/>
  <c r="J201" i="9" s="1"/>
  <c r="I200" i="9"/>
  <c r="J200" i="9" s="1"/>
  <c r="I199" i="9"/>
  <c r="J199" i="9" s="1"/>
  <c r="I198" i="9"/>
  <c r="J198" i="9" s="1"/>
  <c r="I197" i="9"/>
  <c r="J197" i="9" s="1"/>
  <c r="I196" i="9"/>
  <c r="J196" i="9" s="1"/>
  <c r="I195" i="9"/>
  <c r="J195" i="9" s="1"/>
  <c r="I194" i="9"/>
  <c r="J194" i="9" s="1"/>
  <c r="I193" i="9"/>
  <c r="J193" i="9" s="1"/>
  <c r="I192" i="9"/>
  <c r="J192" i="9" s="1"/>
  <c r="I191" i="9"/>
  <c r="J191" i="9" s="1"/>
  <c r="I190" i="9"/>
  <c r="J190" i="9" s="1"/>
  <c r="I189" i="9"/>
  <c r="J189" i="9" s="1"/>
  <c r="I188" i="9"/>
  <c r="J188" i="9" s="1"/>
  <c r="I187" i="9"/>
  <c r="J187" i="9" s="1"/>
  <c r="I186" i="9"/>
  <c r="J186" i="9" s="1"/>
  <c r="I185" i="9"/>
  <c r="J185" i="9" s="1"/>
  <c r="I184" i="9"/>
  <c r="J184" i="9" s="1"/>
  <c r="I183" i="9"/>
  <c r="J183" i="9" s="1"/>
  <c r="I182" i="9"/>
  <c r="J182" i="9" s="1"/>
  <c r="I181" i="9"/>
  <c r="J181" i="9" s="1"/>
  <c r="I180" i="9"/>
  <c r="J180" i="9" s="1"/>
  <c r="I179" i="9"/>
  <c r="J179" i="9" s="1"/>
  <c r="I178" i="9"/>
  <c r="J178" i="9" s="1"/>
  <c r="I177" i="9"/>
  <c r="J177" i="9" s="1"/>
  <c r="I176" i="9"/>
  <c r="J176" i="9" s="1"/>
  <c r="I175" i="9"/>
  <c r="J175" i="9" s="1"/>
  <c r="I174" i="9"/>
  <c r="J174" i="9" s="1"/>
  <c r="I173" i="9"/>
  <c r="J173" i="9" s="1"/>
  <c r="I172" i="9"/>
  <c r="J172" i="9" s="1"/>
  <c r="I171" i="9"/>
  <c r="J171" i="9" s="1"/>
  <c r="I170" i="9"/>
  <c r="J170" i="9" s="1"/>
  <c r="I169" i="9"/>
  <c r="J169" i="9" s="1"/>
  <c r="I168" i="9"/>
  <c r="J168" i="9" s="1"/>
  <c r="I167" i="9"/>
  <c r="J167" i="9" s="1"/>
  <c r="I166" i="9"/>
  <c r="J166" i="9" s="1"/>
  <c r="I165" i="9"/>
  <c r="J165" i="9" s="1"/>
  <c r="I164" i="9"/>
  <c r="J164" i="9" s="1"/>
  <c r="I163" i="9"/>
  <c r="J163" i="9" s="1"/>
  <c r="I162" i="9"/>
  <c r="J162" i="9" s="1"/>
  <c r="I161" i="9"/>
  <c r="J161" i="9" s="1"/>
  <c r="I160" i="9"/>
  <c r="J160" i="9" s="1"/>
  <c r="I159" i="9"/>
  <c r="J159" i="9" s="1"/>
  <c r="I158" i="9"/>
  <c r="J158" i="9" s="1"/>
  <c r="I157" i="9"/>
  <c r="J157" i="9" s="1"/>
  <c r="I156" i="9"/>
  <c r="J156" i="9" s="1"/>
  <c r="I155" i="9"/>
  <c r="J155" i="9" s="1"/>
  <c r="I154" i="9"/>
  <c r="J154" i="9" s="1"/>
  <c r="I153" i="9"/>
  <c r="J153" i="9" s="1"/>
  <c r="I152" i="9"/>
  <c r="J152" i="9" s="1"/>
  <c r="I151" i="9"/>
  <c r="J151" i="9" s="1"/>
  <c r="I150" i="9"/>
  <c r="J150" i="9" s="1"/>
  <c r="I149" i="9"/>
  <c r="J149" i="9" s="1"/>
  <c r="I148" i="9"/>
  <c r="J148" i="9" s="1"/>
  <c r="I147" i="9"/>
  <c r="J147" i="9" s="1"/>
  <c r="I146" i="9"/>
  <c r="J146" i="9" s="1"/>
  <c r="I145" i="9"/>
  <c r="J145" i="9" s="1"/>
  <c r="I144" i="9"/>
  <c r="J144" i="9" s="1"/>
  <c r="I143" i="9"/>
  <c r="J143" i="9" s="1"/>
  <c r="I142" i="9"/>
  <c r="J142" i="9" s="1"/>
  <c r="I141" i="9"/>
  <c r="J141" i="9" s="1"/>
  <c r="I140" i="9"/>
  <c r="J140" i="9" s="1"/>
  <c r="I139" i="9"/>
  <c r="J139" i="9" s="1"/>
  <c r="I138" i="9"/>
  <c r="J138" i="9" s="1"/>
  <c r="I137" i="9"/>
  <c r="J137" i="9" s="1"/>
  <c r="I136" i="9"/>
  <c r="J136" i="9" s="1"/>
  <c r="I135" i="9"/>
  <c r="J135" i="9" s="1"/>
  <c r="I134" i="9"/>
  <c r="J134" i="9" s="1"/>
  <c r="I133" i="9"/>
  <c r="J133" i="9" s="1"/>
  <c r="I132" i="9"/>
  <c r="J132" i="9" s="1"/>
  <c r="I131" i="9"/>
  <c r="J131" i="9" s="1"/>
  <c r="I130" i="9"/>
  <c r="J130" i="9" s="1"/>
  <c r="I129" i="9"/>
  <c r="J129" i="9" s="1"/>
  <c r="I128" i="9"/>
  <c r="J128" i="9" s="1"/>
  <c r="I127" i="9"/>
  <c r="J127" i="9" s="1"/>
  <c r="I126" i="9"/>
  <c r="J126" i="9" s="1"/>
  <c r="I125" i="9"/>
  <c r="J125" i="9" s="1"/>
  <c r="I124" i="9"/>
  <c r="J124" i="9" s="1"/>
  <c r="I123" i="9"/>
  <c r="J123" i="9" s="1"/>
  <c r="I122" i="9"/>
  <c r="J122" i="9" s="1"/>
  <c r="I121" i="9"/>
  <c r="J121" i="9" s="1"/>
  <c r="I120" i="9"/>
  <c r="J120" i="9" s="1"/>
  <c r="I119" i="9"/>
  <c r="J119" i="9" s="1"/>
  <c r="I118" i="9"/>
  <c r="J118" i="9" s="1"/>
  <c r="I117" i="9"/>
  <c r="J117" i="9" s="1"/>
  <c r="I116" i="9"/>
  <c r="J116" i="9" s="1"/>
  <c r="I115" i="9"/>
  <c r="J115" i="9" s="1"/>
  <c r="I114" i="9"/>
  <c r="J114" i="9" s="1"/>
  <c r="I113" i="9"/>
  <c r="J113" i="9" s="1"/>
  <c r="I112" i="9"/>
  <c r="J112" i="9" s="1"/>
  <c r="I111" i="9"/>
  <c r="J111" i="9" s="1"/>
  <c r="I110" i="9"/>
  <c r="J110" i="9" s="1"/>
  <c r="I109" i="9"/>
  <c r="J109" i="9" s="1"/>
  <c r="I108" i="9"/>
  <c r="J108" i="9" s="1"/>
  <c r="I107" i="9"/>
  <c r="J107" i="9" s="1"/>
  <c r="I106" i="9"/>
  <c r="J106" i="9" s="1"/>
  <c r="I105" i="9"/>
  <c r="J105" i="9" s="1"/>
  <c r="I104" i="9"/>
  <c r="J104" i="9" s="1"/>
  <c r="I103" i="9"/>
  <c r="J103" i="9" s="1"/>
  <c r="I102" i="9"/>
  <c r="J102" i="9" s="1"/>
  <c r="I101" i="9"/>
  <c r="J101" i="9" s="1"/>
  <c r="I100" i="9"/>
  <c r="J100" i="9" s="1"/>
  <c r="I99" i="9"/>
  <c r="J99" i="9" s="1"/>
  <c r="I98" i="9"/>
  <c r="J98" i="9" s="1"/>
  <c r="I97" i="9"/>
  <c r="J97" i="9" s="1"/>
  <c r="I96" i="9"/>
  <c r="J96" i="9" s="1"/>
  <c r="I95" i="9"/>
  <c r="J95" i="9" s="1"/>
  <c r="I94" i="9"/>
  <c r="J94" i="9" s="1"/>
  <c r="I93" i="9"/>
  <c r="J93" i="9" s="1"/>
  <c r="I92" i="9"/>
  <c r="J92" i="9" s="1"/>
  <c r="I91" i="9"/>
  <c r="J91" i="9" s="1"/>
  <c r="I90" i="9"/>
  <c r="J90" i="9" s="1"/>
  <c r="I89" i="9"/>
  <c r="J89" i="9" s="1"/>
  <c r="I88" i="9"/>
  <c r="J88" i="9" s="1"/>
  <c r="I87" i="9"/>
  <c r="J87" i="9" s="1"/>
  <c r="I86" i="9"/>
  <c r="J86" i="9" s="1"/>
  <c r="I85" i="9"/>
  <c r="J85" i="9" s="1"/>
  <c r="I84" i="9"/>
  <c r="J84" i="9" s="1"/>
  <c r="I83" i="9"/>
  <c r="J83" i="9" s="1"/>
  <c r="I82" i="9"/>
  <c r="J82" i="9" s="1"/>
  <c r="I81" i="9"/>
  <c r="J81" i="9" s="1"/>
  <c r="I80" i="9"/>
  <c r="J80" i="9" s="1"/>
  <c r="I79" i="9"/>
  <c r="J79" i="9" s="1"/>
  <c r="I78" i="9"/>
  <c r="J78" i="9" s="1"/>
  <c r="I77" i="9"/>
  <c r="J77" i="9" s="1"/>
  <c r="I76" i="9"/>
  <c r="J76" i="9" s="1"/>
  <c r="I75" i="9"/>
  <c r="J75" i="9" s="1"/>
  <c r="I74" i="9"/>
  <c r="J74" i="9" s="1"/>
  <c r="I73" i="9"/>
  <c r="J73" i="9" s="1"/>
  <c r="I72" i="9"/>
  <c r="J72" i="9" s="1"/>
  <c r="I71" i="9"/>
  <c r="J71" i="9" s="1"/>
  <c r="I70" i="9"/>
  <c r="J70" i="9" s="1"/>
  <c r="I69" i="9"/>
  <c r="J69" i="9" s="1"/>
  <c r="I68" i="9"/>
  <c r="J68" i="9" s="1"/>
  <c r="I67" i="9"/>
  <c r="J67" i="9" s="1"/>
  <c r="I66" i="9"/>
  <c r="J66" i="9" s="1"/>
  <c r="I65" i="9"/>
  <c r="J65" i="9" s="1"/>
  <c r="I64" i="9"/>
  <c r="J64" i="9" s="1"/>
  <c r="I63" i="9"/>
  <c r="J63" i="9" s="1"/>
  <c r="I62" i="9"/>
  <c r="J62" i="9" s="1"/>
  <c r="I61" i="9"/>
  <c r="J61" i="9" s="1"/>
  <c r="I60" i="9"/>
  <c r="J60" i="9" s="1"/>
  <c r="I59" i="9"/>
  <c r="J59" i="9" s="1"/>
  <c r="I58" i="9"/>
  <c r="J58" i="9" s="1"/>
  <c r="I57" i="9"/>
  <c r="J57" i="9" s="1"/>
  <c r="I56" i="9"/>
  <c r="J56" i="9" s="1"/>
  <c r="I55" i="9"/>
  <c r="J55" i="9" s="1"/>
  <c r="I54" i="9"/>
  <c r="J54" i="9" s="1"/>
  <c r="I53" i="9"/>
  <c r="J53" i="9" s="1"/>
  <c r="I52" i="9"/>
  <c r="J52" i="9" s="1"/>
  <c r="I51" i="9"/>
  <c r="J51" i="9" s="1"/>
  <c r="I50" i="9"/>
  <c r="J50" i="9" s="1"/>
  <c r="I49" i="9"/>
  <c r="J49" i="9" s="1"/>
  <c r="I48" i="9"/>
  <c r="J48" i="9" s="1"/>
  <c r="I47" i="9"/>
  <c r="J47" i="9" s="1"/>
  <c r="I46" i="9"/>
  <c r="J46" i="9" s="1"/>
  <c r="I45" i="9"/>
  <c r="J45" i="9" s="1"/>
  <c r="I44" i="9"/>
  <c r="J44" i="9" s="1"/>
  <c r="I43" i="9"/>
  <c r="J43" i="9" s="1"/>
  <c r="I42" i="9"/>
  <c r="J42" i="9" s="1"/>
  <c r="I41" i="9"/>
  <c r="J41" i="9" s="1"/>
  <c r="I40" i="9"/>
  <c r="J40" i="9" s="1"/>
  <c r="I39" i="9"/>
  <c r="J39" i="9" s="1"/>
  <c r="I38" i="9"/>
  <c r="J38" i="9" s="1"/>
  <c r="I37" i="9"/>
  <c r="J37" i="9" s="1"/>
  <c r="I36" i="9"/>
  <c r="J36" i="9" s="1"/>
  <c r="I35" i="9"/>
  <c r="J35" i="9" s="1"/>
  <c r="I34" i="9"/>
  <c r="J34" i="9" s="1"/>
  <c r="I33" i="9"/>
  <c r="J33" i="9" s="1"/>
  <c r="I32" i="9"/>
  <c r="J32" i="9" s="1"/>
  <c r="I31" i="9"/>
  <c r="J31" i="9" s="1"/>
  <c r="I30" i="9"/>
  <c r="J30" i="9" s="1"/>
  <c r="I29" i="9"/>
  <c r="J29" i="9" s="1"/>
  <c r="I28" i="9"/>
  <c r="J28" i="9" s="1"/>
  <c r="I27" i="9"/>
  <c r="J27" i="9" s="1"/>
  <c r="I26" i="9"/>
  <c r="J26" i="9" s="1"/>
  <c r="I25" i="9"/>
  <c r="J25" i="9" s="1"/>
  <c r="I24" i="9"/>
  <c r="J24" i="9" s="1"/>
  <c r="I23" i="9"/>
  <c r="J23" i="9" s="1"/>
  <c r="I22" i="9"/>
  <c r="J22" i="9" s="1"/>
  <c r="I21" i="9"/>
  <c r="J21" i="9" s="1"/>
  <c r="I20" i="9"/>
  <c r="J20" i="9" s="1"/>
  <c r="I19" i="9"/>
  <c r="J19" i="9" s="1"/>
  <c r="AM18" i="9"/>
  <c r="AK18" i="9"/>
  <c r="AH18" i="9"/>
  <c r="AJ18" i="9" s="1"/>
  <c r="AE18" i="9"/>
  <c r="AB18" i="9"/>
  <c r="Y18" i="9"/>
  <c r="AA18" i="9" s="1"/>
  <c r="X18" i="9"/>
  <c r="V18" i="9"/>
  <c r="U18" i="9"/>
  <c r="S18" i="9"/>
  <c r="P18" i="9"/>
  <c r="C18" i="9" s="1"/>
  <c r="D18" i="9" s="1"/>
  <c r="I18" i="9"/>
  <c r="J18" i="9" s="1"/>
  <c r="G18" i="9"/>
  <c r="E18" i="9"/>
  <c r="BU16" i="9" a="1"/>
  <c r="BU16" i="9" s="1"/>
  <c r="BU15" i="9" a="1"/>
  <c r="BU15" i="9" s="1"/>
  <c r="BU14" i="9" a="1"/>
  <c r="BU14" i="9" s="1"/>
  <c r="CC13" i="9"/>
  <c r="CB13" i="9"/>
  <c r="CA13" i="9"/>
  <c r="BZ13" i="9"/>
  <c r="BY13" i="9"/>
  <c r="BX13" i="9"/>
  <c r="BW13" i="9"/>
  <c r="BV13" i="9"/>
  <c r="BU13" i="9"/>
  <c r="CC12" i="9"/>
  <c r="CB12" i="9"/>
  <c r="CA12" i="9"/>
  <c r="BZ12" i="9"/>
  <c r="BY12" i="9"/>
  <c r="BX12" i="9"/>
  <c r="BW12" i="9"/>
  <c r="BV12" i="9"/>
  <c r="BU12" i="9"/>
  <c r="F11" i="9"/>
  <c r="H10" i="9"/>
  <c r="H9" i="9"/>
  <c r="H8" i="9"/>
  <c r="H7" i="9"/>
  <c r="H6" i="9"/>
  <c r="H5" i="9"/>
  <c r="K4" i="9"/>
  <c r="H4" i="9"/>
  <c r="H3" i="9"/>
  <c r="H11" i="9" s="1"/>
  <c r="AE2" i="9"/>
  <c r="AC2" i="9"/>
  <c r="AD2" i="9" s="1"/>
  <c r="AF2" i="9" s="1"/>
  <c r="AG2" i="9" s="1"/>
  <c r="AC3" i="9" s="1"/>
  <c r="BU15" i="4" a="1"/>
  <c r="BU15" i="4" s="1"/>
  <c r="BU16" i="4" a="1"/>
  <c r="BU16" i="4" s="1"/>
  <c r="BW13" i="4"/>
  <c r="BX13" i="4"/>
  <c r="BY13" i="4"/>
  <c r="BZ13" i="4"/>
  <c r="CA13" i="4"/>
  <c r="CB13" i="4"/>
  <c r="CC13" i="4"/>
  <c r="BU13" i="4"/>
  <c r="H3" i="8"/>
  <c r="H4" i="8"/>
  <c r="K4" i="8"/>
  <c r="H5" i="8"/>
  <c r="H6" i="8"/>
  <c r="H7" i="8"/>
  <c r="H8" i="8"/>
  <c r="H9" i="8"/>
  <c r="H10" i="8"/>
  <c r="F11" i="8"/>
  <c r="AC2" i="8" s="1"/>
  <c r="E18" i="8"/>
  <c r="I18" i="8"/>
  <c r="J18" i="8" s="1"/>
  <c r="P18" i="8"/>
  <c r="R18" i="8"/>
  <c r="S18" i="8"/>
  <c r="U18" i="8"/>
  <c r="V18" i="8"/>
  <c r="X18" i="8"/>
  <c r="Y18" i="8"/>
  <c r="AB18" i="8"/>
  <c r="AD18" i="8"/>
  <c r="AE18" i="8"/>
  <c r="AG18" i="8"/>
  <c r="AH18" i="8"/>
  <c r="AJ18" i="8"/>
  <c r="AK18" i="8"/>
  <c r="AN18" i="8"/>
  <c r="AQ18" i="8"/>
  <c r="AT18" i="8"/>
  <c r="AW18" i="8"/>
  <c r="AZ18" i="8"/>
  <c r="BC18" i="8"/>
  <c r="BF18" i="8"/>
  <c r="BI18" i="8"/>
  <c r="BL18" i="8"/>
  <c r="BO18" i="8"/>
  <c r="I19" i="8"/>
  <c r="J19" i="8" s="1"/>
  <c r="AN19" i="8"/>
  <c r="AZ19" i="8"/>
  <c r="BI19" i="8"/>
  <c r="BO19" i="8"/>
  <c r="I20" i="8"/>
  <c r="J20" i="8" s="1"/>
  <c r="AN20" i="8"/>
  <c r="AZ20" i="8"/>
  <c r="BL20" i="8"/>
  <c r="I21" i="8"/>
  <c r="J21" i="8" s="1"/>
  <c r="AN21" i="8"/>
  <c r="AQ21" i="8"/>
  <c r="AT21" i="8"/>
  <c r="AW21" i="8"/>
  <c r="AZ21" i="8"/>
  <c r="BC21" i="8"/>
  <c r="BF21" i="8"/>
  <c r="BI21" i="8"/>
  <c r="BL21" i="8"/>
  <c r="BO21" i="8"/>
  <c r="I22" i="8"/>
  <c r="J22" i="8" s="1"/>
  <c r="AN22" i="8"/>
  <c r="AT22" i="8"/>
  <c r="AZ22" i="8"/>
  <c r="BF22" i="8"/>
  <c r="BL22" i="8"/>
  <c r="I23" i="8"/>
  <c r="J23" i="8" s="1"/>
  <c r="AN23" i="8"/>
  <c r="AQ23" i="8"/>
  <c r="AT23" i="8"/>
  <c r="AW23" i="8"/>
  <c r="AZ23" i="8"/>
  <c r="BC23" i="8"/>
  <c r="BF23" i="8"/>
  <c r="BI23" i="8"/>
  <c r="BL23" i="8"/>
  <c r="BO23" i="8"/>
  <c r="I24" i="8"/>
  <c r="J24" i="8" s="1"/>
  <c r="AN24" i="8"/>
  <c r="AQ24" i="8"/>
  <c r="AT24" i="8"/>
  <c r="AW24" i="8"/>
  <c r="AZ24" i="8"/>
  <c r="BC24" i="8"/>
  <c r="BF24" i="8"/>
  <c r="BI24" i="8"/>
  <c r="BL24" i="8"/>
  <c r="BO24" i="8"/>
  <c r="I25" i="8"/>
  <c r="J25" i="8"/>
  <c r="AN25" i="8"/>
  <c r="AZ25" i="8"/>
  <c r="BL25" i="8"/>
  <c r="I26" i="8"/>
  <c r="J26" i="8" s="1"/>
  <c r="AN26" i="8"/>
  <c r="AQ26" i="8"/>
  <c r="AT26" i="8"/>
  <c r="AW26" i="8"/>
  <c r="AZ26" i="8"/>
  <c r="BC26" i="8"/>
  <c r="BF26" i="8"/>
  <c r="BI26" i="8"/>
  <c r="BL26" i="8"/>
  <c r="BO26" i="8"/>
  <c r="I27" i="8"/>
  <c r="J27" i="8"/>
  <c r="AN27" i="8"/>
  <c r="AT27" i="8"/>
  <c r="AZ27" i="8"/>
  <c r="BF27" i="8"/>
  <c r="BL27" i="8"/>
  <c r="I28" i="8"/>
  <c r="J28" i="8" s="1"/>
  <c r="AN28" i="8"/>
  <c r="AQ28" i="8"/>
  <c r="AT28" i="8"/>
  <c r="AW28" i="8"/>
  <c r="AZ28" i="8"/>
  <c r="BC28" i="8"/>
  <c r="BF28" i="8"/>
  <c r="BI28" i="8"/>
  <c r="BL28" i="8"/>
  <c r="BO28" i="8"/>
  <c r="I29" i="8"/>
  <c r="J29" i="8"/>
  <c r="AN29" i="8"/>
  <c r="I30" i="8"/>
  <c r="J30" i="8" s="1"/>
  <c r="AN30" i="8"/>
  <c r="AQ30" i="8"/>
  <c r="AT30" i="8"/>
  <c r="AW30" i="8"/>
  <c r="AZ30" i="8"/>
  <c r="BC30" i="8"/>
  <c r="BF30" i="8"/>
  <c r="BI30" i="8"/>
  <c r="BL30" i="8"/>
  <c r="BO30" i="8"/>
  <c r="I31" i="8"/>
  <c r="J31" i="8"/>
  <c r="AN31" i="8"/>
  <c r="AT31" i="8"/>
  <c r="AZ31" i="8"/>
  <c r="BF31" i="8"/>
  <c r="BL31" i="8"/>
  <c r="I32" i="8"/>
  <c r="J32" i="8" s="1"/>
  <c r="AN32" i="8"/>
  <c r="AQ32" i="8"/>
  <c r="AT32" i="8"/>
  <c r="AW32" i="8"/>
  <c r="AZ32" i="8"/>
  <c r="BC32" i="8"/>
  <c r="BF32" i="8"/>
  <c r="BI32" i="8"/>
  <c r="BL32" i="8"/>
  <c r="BO32" i="8"/>
  <c r="I33" i="8"/>
  <c r="J33" i="8"/>
  <c r="AN33" i="8"/>
  <c r="AT33" i="8"/>
  <c r="AZ33" i="8"/>
  <c r="BF33" i="8"/>
  <c r="BL33" i="8"/>
  <c r="I34" i="8"/>
  <c r="J34" i="8" s="1"/>
  <c r="AN34" i="8"/>
  <c r="AQ34" i="8"/>
  <c r="AT34" i="8"/>
  <c r="AW34" i="8"/>
  <c r="AZ34" i="8"/>
  <c r="BC34" i="8"/>
  <c r="BF34" i="8"/>
  <c r="BI34" i="8"/>
  <c r="BL34" i="8"/>
  <c r="BO34" i="8"/>
  <c r="I35" i="8"/>
  <c r="J35" i="8"/>
  <c r="AN35" i="8"/>
  <c r="AZ35" i="8"/>
  <c r="BL35" i="8"/>
  <c r="I36" i="8"/>
  <c r="J36" i="8" s="1"/>
  <c r="AN36" i="8"/>
  <c r="AQ36" i="8"/>
  <c r="AT36" i="8"/>
  <c r="AW36" i="8"/>
  <c r="AZ36" i="8"/>
  <c r="BC36" i="8"/>
  <c r="BF36" i="8"/>
  <c r="BI36" i="8"/>
  <c r="BL36" i="8"/>
  <c r="BO36" i="8"/>
  <c r="I37" i="8"/>
  <c r="J37" i="8"/>
  <c r="AN37" i="8"/>
  <c r="AT37" i="8"/>
  <c r="AZ37" i="8"/>
  <c r="BF37" i="8"/>
  <c r="BL37" i="8"/>
  <c r="I38" i="8"/>
  <c r="J38" i="8" s="1"/>
  <c r="AN38" i="8"/>
  <c r="AQ38" i="8"/>
  <c r="AT38" i="8"/>
  <c r="AW38" i="8"/>
  <c r="AZ38" i="8"/>
  <c r="BC38" i="8"/>
  <c r="BF38" i="8"/>
  <c r="BI38" i="8"/>
  <c r="BL38" i="8"/>
  <c r="BO38" i="8"/>
  <c r="I39" i="8"/>
  <c r="J39" i="8"/>
  <c r="AN39" i="8"/>
  <c r="BL39" i="8"/>
  <c r="I40" i="8"/>
  <c r="J40" i="8" s="1"/>
  <c r="AN40" i="8"/>
  <c r="AQ40" i="8"/>
  <c r="AT40" i="8"/>
  <c r="AW40" i="8"/>
  <c r="AZ40" i="8"/>
  <c r="BC40" i="8"/>
  <c r="BF40" i="8"/>
  <c r="BI40" i="8"/>
  <c r="BL40" i="8"/>
  <c r="BO40" i="8"/>
  <c r="I41" i="8"/>
  <c r="J41" i="8" s="1"/>
  <c r="AN41" i="8"/>
  <c r="AT41" i="8"/>
  <c r="AZ41" i="8"/>
  <c r="BF41" i="8"/>
  <c r="BL41" i="8"/>
  <c r="I42" i="8"/>
  <c r="J42" i="8" s="1"/>
  <c r="AN42" i="8"/>
  <c r="AQ42" i="8"/>
  <c r="AT42" i="8"/>
  <c r="AW42" i="8"/>
  <c r="AZ42" i="8"/>
  <c r="BC42" i="8"/>
  <c r="BF42" i="8"/>
  <c r="BI42" i="8"/>
  <c r="BL42" i="8"/>
  <c r="BO42" i="8"/>
  <c r="I43" i="8"/>
  <c r="J43" i="8" s="1"/>
  <c r="AN43" i="8"/>
  <c r="AZ43" i="8"/>
  <c r="BL43" i="8"/>
  <c r="I44" i="8"/>
  <c r="J44" i="8" s="1"/>
  <c r="AN44" i="8"/>
  <c r="AQ44" i="8"/>
  <c r="AT44" i="8"/>
  <c r="AW44" i="8"/>
  <c r="AZ44" i="8"/>
  <c r="BC44" i="8"/>
  <c r="BF44" i="8"/>
  <c r="BI44" i="8"/>
  <c r="BL44" i="8"/>
  <c r="BO44" i="8"/>
  <c r="I45" i="8"/>
  <c r="J45" i="8" s="1"/>
  <c r="AN45" i="8"/>
  <c r="AT45" i="8"/>
  <c r="AZ45" i="8"/>
  <c r="BF45" i="8"/>
  <c r="BL45" i="8"/>
  <c r="I46" i="8"/>
  <c r="J46" i="8" s="1"/>
  <c r="AN46" i="8"/>
  <c r="AQ46" i="8"/>
  <c r="AT46" i="8"/>
  <c r="AW46" i="8"/>
  <c r="AZ46" i="8"/>
  <c r="BC46" i="8"/>
  <c r="BF46" i="8"/>
  <c r="BI46" i="8"/>
  <c r="BL46" i="8"/>
  <c r="BO46" i="8"/>
  <c r="I47" i="8"/>
  <c r="J47" i="8" s="1"/>
  <c r="AN47" i="8"/>
  <c r="BL47" i="8"/>
  <c r="I48" i="8"/>
  <c r="J48" i="8" s="1"/>
  <c r="AN48" i="8"/>
  <c r="AQ48" i="8"/>
  <c r="AT48" i="8"/>
  <c r="AW48" i="8"/>
  <c r="AZ48" i="8"/>
  <c r="BC48" i="8"/>
  <c r="BF48" i="8"/>
  <c r="BI48" i="8"/>
  <c r="BL48" i="8"/>
  <c r="BO48" i="8"/>
  <c r="I49" i="8"/>
  <c r="J49" i="8"/>
  <c r="AN49" i="8"/>
  <c r="AT49" i="8"/>
  <c r="AZ49" i="8"/>
  <c r="BF49" i="8"/>
  <c r="BL49" i="8"/>
  <c r="I50" i="8"/>
  <c r="J50" i="8" s="1"/>
  <c r="AN50" i="8"/>
  <c r="AQ50" i="8"/>
  <c r="AT50" i="8"/>
  <c r="AW50" i="8"/>
  <c r="AZ50" i="8"/>
  <c r="BC50" i="8"/>
  <c r="BF50" i="8"/>
  <c r="BI50" i="8"/>
  <c r="BL50" i="8"/>
  <c r="BO50" i="8"/>
  <c r="I51" i="8"/>
  <c r="J51" i="8"/>
  <c r="AN51" i="8"/>
  <c r="BL51" i="8"/>
  <c r="I52" i="8"/>
  <c r="J52" i="8" s="1"/>
  <c r="AN52" i="8"/>
  <c r="AQ52" i="8"/>
  <c r="AT52" i="8"/>
  <c r="AW52" i="8"/>
  <c r="AZ52" i="8"/>
  <c r="BC52" i="8"/>
  <c r="BF52" i="8"/>
  <c r="BI52" i="8"/>
  <c r="BL52" i="8"/>
  <c r="BO52" i="8"/>
  <c r="I53" i="8"/>
  <c r="J53" i="8" s="1"/>
  <c r="AN53" i="8"/>
  <c r="AT53" i="8"/>
  <c r="AZ53" i="8"/>
  <c r="BF53" i="8"/>
  <c r="BL53" i="8"/>
  <c r="I54" i="8"/>
  <c r="J54" i="8" s="1"/>
  <c r="AN54" i="8"/>
  <c r="AQ54" i="8"/>
  <c r="AT54" i="8"/>
  <c r="AW54" i="8"/>
  <c r="AZ54" i="8"/>
  <c r="BC54" i="8"/>
  <c r="BF54" i="8"/>
  <c r="BI54" i="8"/>
  <c r="BL54" i="8"/>
  <c r="BO54" i="8"/>
  <c r="I55" i="8"/>
  <c r="J55" i="8" s="1"/>
  <c r="AN55" i="8"/>
  <c r="AZ55" i="8"/>
  <c r="BL55" i="8"/>
  <c r="I56" i="8"/>
  <c r="J56" i="8" s="1"/>
  <c r="AN56" i="8"/>
  <c r="AQ56" i="8"/>
  <c r="AT56" i="8"/>
  <c r="AW56" i="8"/>
  <c r="AZ56" i="8"/>
  <c r="BC56" i="8"/>
  <c r="BF56" i="8"/>
  <c r="BI56" i="8"/>
  <c r="BL56" i="8"/>
  <c r="BO56" i="8"/>
  <c r="I57" i="8"/>
  <c r="J57" i="8" s="1"/>
  <c r="AN57" i="8"/>
  <c r="AT57" i="8"/>
  <c r="AZ57" i="8"/>
  <c r="BF57" i="8"/>
  <c r="BL57" i="8"/>
  <c r="I58" i="8"/>
  <c r="J58" i="8" s="1"/>
  <c r="AN58" i="8"/>
  <c r="AQ58" i="8"/>
  <c r="AT58" i="8"/>
  <c r="AW58" i="8"/>
  <c r="AZ58" i="8"/>
  <c r="BC58" i="8"/>
  <c r="BF58" i="8"/>
  <c r="BI58" i="8"/>
  <c r="BL58" i="8"/>
  <c r="BO58" i="8"/>
  <c r="I59" i="8"/>
  <c r="J59" i="8" s="1"/>
  <c r="AN59" i="8"/>
  <c r="BL59" i="8"/>
  <c r="I60" i="8"/>
  <c r="J60" i="8" s="1"/>
  <c r="AN60" i="8"/>
  <c r="AQ60" i="8"/>
  <c r="AT60" i="8"/>
  <c r="AW60" i="8"/>
  <c r="AZ60" i="8"/>
  <c r="BC60" i="8"/>
  <c r="BF60" i="8"/>
  <c r="BI60" i="8"/>
  <c r="BL60" i="8"/>
  <c r="BO60" i="8"/>
  <c r="I61" i="8"/>
  <c r="J61" i="8"/>
  <c r="AN61" i="8"/>
  <c r="AT61" i="8"/>
  <c r="AZ61" i="8"/>
  <c r="BF61" i="8"/>
  <c r="BL61" i="8"/>
  <c r="I62" i="8"/>
  <c r="J62" i="8" s="1"/>
  <c r="AN62" i="8"/>
  <c r="AQ62" i="8"/>
  <c r="AT62" i="8"/>
  <c r="AW62" i="8"/>
  <c r="AZ62" i="8"/>
  <c r="BC62" i="8"/>
  <c r="BF62" i="8"/>
  <c r="BI62" i="8"/>
  <c r="BL62" i="8"/>
  <c r="BO62" i="8"/>
  <c r="I63" i="8"/>
  <c r="J63" i="8"/>
  <c r="AN63" i="8"/>
  <c r="AZ63" i="8"/>
  <c r="BL63" i="8"/>
  <c r="I64" i="8"/>
  <c r="J64" i="8" s="1"/>
  <c r="AN64" i="8"/>
  <c r="AQ64" i="8"/>
  <c r="AT64" i="8"/>
  <c r="AW64" i="8"/>
  <c r="AZ64" i="8"/>
  <c r="BC64" i="8"/>
  <c r="BF64" i="8"/>
  <c r="BI64" i="8"/>
  <c r="BL64" i="8"/>
  <c r="BO64" i="8"/>
  <c r="I65" i="8"/>
  <c r="J65" i="8"/>
  <c r="AN65" i="8"/>
  <c r="AT65" i="8"/>
  <c r="AZ65" i="8"/>
  <c r="BF65" i="8"/>
  <c r="BL65" i="8"/>
  <c r="I66" i="8"/>
  <c r="J66" i="8" s="1"/>
  <c r="AN66" i="8"/>
  <c r="AQ66" i="8"/>
  <c r="AT66" i="8"/>
  <c r="AW66" i="8"/>
  <c r="AZ66" i="8"/>
  <c r="BC66" i="8"/>
  <c r="BF66" i="8"/>
  <c r="BI66" i="8"/>
  <c r="BL66" i="8"/>
  <c r="BO66" i="8"/>
  <c r="I67" i="8"/>
  <c r="J67" i="8"/>
  <c r="AN67" i="8"/>
  <c r="BL67" i="8"/>
  <c r="I68" i="8"/>
  <c r="J68" i="8" s="1"/>
  <c r="AN68" i="8"/>
  <c r="AQ68" i="8"/>
  <c r="AT68" i="8"/>
  <c r="AW68" i="8"/>
  <c r="AZ68" i="8"/>
  <c r="BC68" i="8"/>
  <c r="BF68" i="8"/>
  <c r="BI68" i="8"/>
  <c r="BL68" i="8"/>
  <c r="BO68" i="8"/>
  <c r="I69" i="8"/>
  <c r="J69" i="8" s="1"/>
  <c r="AN69" i="8"/>
  <c r="AT69" i="8"/>
  <c r="AZ69" i="8"/>
  <c r="BF69" i="8"/>
  <c r="BL69" i="8"/>
  <c r="I70" i="8"/>
  <c r="J70" i="8" s="1"/>
  <c r="AN70" i="8"/>
  <c r="AQ70" i="8"/>
  <c r="AT70" i="8"/>
  <c r="AW70" i="8"/>
  <c r="AZ70" i="8"/>
  <c r="BC70" i="8"/>
  <c r="BF70" i="8"/>
  <c r="BI70" i="8"/>
  <c r="BL70" i="8"/>
  <c r="BO70" i="8"/>
  <c r="I71" i="8"/>
  <c r="J71" i="8" s="1"/>
  <c r="AN71" i="8"/>
  <c r="AZ71" i="8"/>
  <c r="BL71" i="8"/>
  <c r="I72" i="8"/>
  <c r="J72" i="8" s="1"/>
  <c r="AN72" i="8"/>
  <c r="AQ72" i="8"/>
  <c r="AT72" i="8"/>
  <c r="AW72" i="8"/>
  <c r="AZ72" i="8"/>
  <c r="BC72" i="8"/>
  <c r="BF72" i="8"/>
  <c r="BI72" i="8"/>
  <c r="BL72" i="8"/>
  <c r="BO72" i="8"/>
  <c r="I73" i="8"/>
  <c r="J73" i="8" s="1"/>
  <c r="AN73" i="8"/>
  <c r="AT73" i="8"/>
  <c r="AZ73" i="8"/>
  <c r="BF73" i="8"/>
  <c r="BL73" i="8"/>
  <c r="I74" i="8"/>
  <c r="J74" i="8" s="1"/>
  <c r="AN74" i="8"/>
  <c r="AQ74" i="8"/>
  <c r="AT74" i="8"/>
  <c r="AW74" i="8"/>
  <c r="AZ74" i="8"/>
  <c r="BC74" i="8"/>
  <c r="BF74" i="8"/>
  <c r="BI74" i="8"/>
  <c r="BL74" i="8"/>
  <c r="BO74" i="8"/>
  <c r="I75" i="8"/>
  <c r="J75" i="8" s="1"/>
  <c r="AN75" i="8"/>
  <c r="BL75" i="8"/>
  <c r="I76" i="8"/>
  <c r="J76" i="8" s="1"/>
  <c r="AN76" i="8"/>
  <c r="AQ76" i="8"/>
  <c r="AT76" i="8"/>
  <c r="AW76" i="8"/>
  <c r="AZ76" i="8"/>
  <c r="BC76" i="8"/>
  <c r="BF76" i="8"/>
  <c r="BI76" i="8"/>
  <c r="BL76" i="8"/>
  <c r="BO76" i="8"/>
  <c r="I77" i="8"/>
  <c r="J77" i="8"/>
  <c r="AN77" i="8"/>
  <c r="AT77" i="8"/>
  <c r="AZ77" i="8"/>
  <c r="BF77" i="8"/>
  <c r="BL77" i="8"/>
  <c r="I78" i="8"/>
  <c r="J78" i="8" s="1"/>
  <c r="AN78" i="8"/>
  <c r="AQ78" i="8"/>
  <c r="AT78" i="8"/>
  <c r="AW78" i="8"/>
  <c r="AZ78" i="8"/>
  <c r="BC78" i="8"/>
  <c r="BF78" i="8"/>
  <c r="BI78" i="8"/>
  <c r="BL78" i="8"/>
  <c r="BO78" i="8"/>
  <c r="I79" i="8"/>
  <c r="J79" i="8"/>
  <c r="AN79" i="8"/>
  <c r="AZ79" i="8"/>
  <c r="BL79" i="8"/>
  <c r="I80" i="8"/>
  <c r="J80" i="8" s="1"/>
  <c r="AN80" i="8"/>
  <c r="AQ80" i="8"/>
  <c r="AT80" i="8"/>
  <c r="AW80" i="8"/>
  <c r="AZ80" i="8"/>
  <c r="BC80" i="8"/>
  <c r="BF80" i="8"/>
  <c r="BI80" i="8"/>
  <c r="BL80" i="8"/>
  <c r="BO80" i="8"/>
  <c r="I81" i="8"/>
  <c r="J81" i="8"/>
  <c r="AN81" i="8"/>
  <c r="AT81" i="8"/>
  <c r="AZ81" i="8"/>
  <c r="BF81" i="8"/>
  <c r="BL81" i="8"/>
  <c r="I82" i="8"/>
  <c r="J82" i="8" s="1"/>
  <c r="AN82" i="8"/>
  <c r="AQ82" i="8"/>
  <c r="AT82" i="8"/>
  <c r="AW82" i="8"/>
  <c r="AZ82" i="8"/>
  <c r="BC82" i="8"/>
  <c r="BF82" i="8"/>
  <c r="BI82" i="8"/>
  <c r="BL82" i="8"/>
  <c r="BO82" i="8"/>
  <c r="I83" i="8"/>
  <c r="J83" i="8"/>
  <c r="AN83" i="8"/>
  <c r="BL83" i="8"/>
  <c r="I84" i="8"/>
  <c r="J84" i="8" s="1"/>
  <c r="AN84" i="8"/>
  <c r="AQ84" i="8"/>
  <c r="AT84" i="8"/>
  <c r="AW84" i="8"/>
  <c r="AZ84" i="8"/>
  <c r="BC84" i="8"/>
  <c r="BF84" i="8"/>
  <c r="BI84" i="8"/>
  <c r="BL84" i="8"/>
  <c r="BO84" i="8"/>
  <c r="I85" i="8"/>
  <c r="J85" i="8" s="1"/>
  <c r="AN85" i="8"/>
  <c r="AT85" i="8"/>
  <c r="AZ85" i="8"/>
  <c r="BF85" i="8"/>
  <c r="BI85" i="8"/>
  <c r="BL85" i="8"/>
  <c r="BO85" i="8"/>
  <c r="I86" i="8"/>
  <c r="J86" i="8"/>
  <c r="AN86" i="8"/>
  <c r="AT86" i="8"/>
  <c r="AZ86" i="8"/>
  <c r="BF86" i="8"/>
  <c r="BL86" i="8"/>
  <c r="I87" i="8"/>
  <c r="J87" i="8" s="1"/>
  <c r="AN87" i="8"/>
  <c r="AQ87" i="8"/>
  <c r="AT87" i="8"/>
  <c r="AW87" i="8"/>
  <c r="AZ87" i="8"/>
  <c r="BC87" i="8"/>
  <c r="BF87" i="8"/>
  <c r="BI87" i="8"/>
  <c r="BL87" i="8"/>
  <c r="BO87" i="8"/>
  <c r="I88" i="8"/>
  <c r="J88" i="8"/>
  <c r="AN88" i="8"/>
  <c r="AZ88" i="8"/>
  <c r="BL88" i="8"/>
  <c r="I89" i="8"/>
  <c r="J89" i="8" s="1"/>
  <c r="AN89" i="8"/>
  <c r="AQ89" i="8"/>
  <c r="AT89" i="8"/>
  <c r="AW89" i="8"/>
  <c r="AZ89" i="8"/>
  <c r="BC89" i="8"/>
  <c r="BF89" i="8"/>
  <c r="BI89" i="8"/>
  <c r="BL89" i="8"/>
  <c r="BO89" i="8"/>
  <c r="I90" i="8"/>
  <c r="J90" i="8"/>
  <c r="AN90" i="8"/>
  <c r="AT90" i="8"/>
  <c r="AZ90" i="8"/>
  <c r="BF90" i="8"/>
  <c r="BL90" i="8"/>
  <c r="I91" i="8"/>
  <c r="J91" i="8" s="1"/>
  <c r="AN91" i="8"/>
  <c r="AQ91" i="8"/>
  <c r="AT91" i="8"/>
  <c r="AW91" i="8"/>
  <c r="AZ91" i="8"/>
  <c r="BC91" i="8"/>
  <c r="BF91" i="8"/>
  <c r="BI91" i="8"/>
  <c r="BL91" i="8"/>
  <c r="BO91" i="8"/>
  <c r="I92" i="8"/>
  <c r="J92" i="8"/>
  <c r="AN92" i="8"/>
  <c r="AZ92" i="8"/>
  <c r="BL92" i="8"/>
  <c r="I93" i="8"/>
  <c r="J93" i="8" s="1"/>
  <c r="AN93" i="8"/>
  <c r="AQ93" i="8"/>
  <c r="AT93" i="8"/>
  <c r="AW93" i="8"/>
  <c r="AZ93" i="8"/>
  <c r="BC93" i="8"/>
  <c r="BF93" i="8"/>
  <c r="BI93" i="8"/>
  <c r="BL93" i="8"/>
  <c r="BO93" i="8"/>
  <c r="I94" i="8"/>
  <c r="J94" i="8"/>
  <c r="AN94" i="8"/>
  <c r="AT94" i="8"/>
  <c r="AZ94" i="8"/>
  <c r="BF94" i="8"/>
  <c r="BL94" i="8"/>
  <c r="I95" i="8"/>
  <c r="J95" i="8" s="1"/>
  <c r="AN95" i="8"/>
  <c r="AQ95" i="8"/>
  <c r="AT95" i="8"/>
  <c r="AW95" i="8"/>
  <c r="AZ95" i="8"/>
  <c r="BC95" i="8"/>
  <c r="BF95" i="8"/>
  <c r="BI95" i="8"/>
  <c r="BL95" i="8"/>
  <c r="BO95" i="8"/>
  <c r="I96" i="8"/>
  <c r="J96" i="8"/>
  <c r="AN96" i="8"/>
  <c r="AZ96" i="8"/>
  <c r="BL96" i="8"/>
  <c r="I97" i="8"/>
  <c r="J97" i="8" s="1"/>
  <c r="AN97" i="8"/>
  <c r="AQ97" i="8"/>
  <c r="AT97" i="8"/>
  <c r="AW97" i="8"/>
  <c r="AZ97" i="8"/>
  <c r="BC97" i="8"/>
  <c r="BF97" i="8"/>
  <c r="BI97" i="8"/>
  <c r="BL97" i="8"/>
  <c r="BO97" i="8"/>
  <c r="I98" i="8"/>
  <c r="J98" i="8"/>
  <c r="AN98" i="8"/>
  <c r="AT98" i="8"/>
  <c r="AZ98" i="8"/>
  <c r="BF98" i="8"/>
  <c r="BL98" i="8"/>
  <c r="I99" i="8"/>
  <c r="J99" i="8" s="1"/>
  <c r="AN99" i="8"/>
  <c r="AQ99" i="8"/>
  <c r="AT99" i="8"/>
  <c r="AW99" i="8"/>
  <c r="AZ99" i="8"/>
  <c r="BC99" i="8"/>
  <c r="BF99" i="8"/>
  <c r="BI99" i="8"/>
  <c r="BL99" i="8"/>
  <c r="BO99" i="8"/>
  <c r="I100" i="8"/>
  <c r="J100" i="8"/>
  <c r="AN100" i="8"/>
  <c r="AZ100" i="8"/>
  <c r="BL100" i="8"/>
  <c r="I101" i="8"/>
  <c r="J101" i="8" s="1"/>
  <c r="AN101" i="8"/>
  <c r="AQ101" i="8"/>
  <c r="AT101" i="8"/>
  <c r="AW101" i="8"/>
  <c r="AZ101" i="8"/>
  <c r="BC101" i="8"/>
  <c r="BF101" i="8"/>
  <c r="BI101" i="8"/>
  <c r="BL101" i="8"/>
  <c r="BO101" i="8"/>
  <c r="I102" i="8"/>
  <c r="J102" i="8"/>
  <c r="AN102" i="8"/>
  <c r="AT102" i="8"/>
  <c r="AZ102" i="8"/>
  <c r="BF102" i="8"/>
  <c r="BL102" i="8"/>
  <c r="I103" i="8"/>
  <c r="J103" i="8" s="1"/>
  <c r="AN103" i="8"/>
  <c r="AQ103" i="8"/>
  <c r="AT103" i="8"/>
  <c r="AW103" i="8"/>
  <c r="AZ103" i="8"/>
  <c r="BC103" i="8"/>
  <c r="BF103" i="8"/>
  <c r="BI103" i="8"/>
  <c r="BL103" i="8"/>
  <c r="BO103" i="8"/>
  <c r="I104" i="8"/>
  <c r="J104" i="8"/>
  <c r="AN104" i="8"/>
  <c r="AZ104" i="8"/>
  <c r="BL104" i="8"/>
  <c r="I105" i="8"/>
  <c r="J105" i="8" s="1"/>
  <c r="AN105" i="8"/>
  <c r="AQ105" i="8"/>
  <c r="AT105" i="8"/>
  <c r="AW105" i="8"/>
  <c r="AZ105" i="8"/>
  <c r="BC105" i="8"/>
  <c r="BF105" i="8"/>
  <c r="BI105" i="8"/>
  <c r="BL105" i="8"/>
  <c r="BO105" i="8"/>
  <c r="I106" i="8"/>
  <c r="J106" i="8"/>
  <c r="AN106" i="8"/>
  <c r="AT106" i="8"/>
  <c r="AZ106" i="8"/>
  <c r="BF106" i="8"/>
  <c r="BL106" i="8"/>
  <c r="I107" i="8"/>
  <c r="J107" i="8" s="1"/>
  <c r="AN107" i="8"/>
  <c r="AQ107" i="8"/>
  <c r="AT107" i="8"/>
  <c r="AW107" i="8"/>
  <c r="AZ107" i="8"/>
  <c r="BC107" i="8"/>
  <c r="BF107" i="8"/>
  <c r="BI107" i="8"/>
  <c r="BL107" i="8"/>
  <c r="BO107" i="8"/>
  <c r="I108" i="8"/>
  <c r="J108" i="8"/>
  <c r="AN108" i="8"/>
  <c r="AZ108" i="8"/>
  <c r="BL108" i="8"/>
  <c r="I109" i="8"/>
  <c r="J109" i="8" s="1"/>
  <c r="AN109" i="8"/>
  <c r="AQ109" i="8"/>
  <c r="AT109" i="8"/>
  <c r="AW109" i="8"/>
  <c r="AZ109" i="8"/>
  <c r="BC109" i="8"/>
  <c r="BF109" i="8"/>
  <c r="BI109" i="8"/>
  <c r="BL109" i="8"/>
  <c r="BO109" i="8"/>
  <c r="I110" i="8"/>
  <c r="J110" i="8"/>
  <c r="AN110" i="8"/>
  <c r="AT110" i="8"/>
  <c r="AZ110" i="8"/>
  <c r="BF110" i="8"/>
  <c r="BL110" i="8"/>
  <c r="I111" i="8"/>
  <c r="J111" i="8" s="1"/>
  <c r="AN111" i="8"/>
  <c r="AQ111" i="8"/>
  <c r="AT111" i="8"/>
  <c r="AW111" i="8"/>
  <c r="AZ111" i="8"/>
  <c r="BC111" i="8"/>
  <c r="BF111" i="8"/>
  <c r="BI111" i="8"/>
  <c r="BL111" i="8"/>
  <c r="BO111" i="8"/>
  <c r="I112" i="8"/>
  <c r="J112" i="8"/>
  <c r="AN112" i="8"/>
  <c r="AZ112" i="8"/>
  <c r="BL112" i="8"/>
  <c r="I113" i="8"/>
  <c r="J113" i="8" s="1"/>
  <c r="AN113" i="8"/>
  <c r="AQ113" i="8"/>
  <c r="AT113" i="8"/>
  <c r="AW113" i="8"/>
  <c r="AZ113" i="8"/>
  <c r="BC113" i="8"/>
  <c r="BF113" i="8"/>
  <c r="BI113" i="8"/>
  <c r="BL113" i="8"/>
  <c r="BO113" i="8"/>
  <c r="I114" i="8"/>
  <c r="J114" i="8"/>
  <c r="AN114" i="8"/>
  <c r="AT114" i="8"/>
  <c r="AZ114" i="8"/>
  <c r="BF114" i="8"/>
  <c r="BL114" i="8"/>
  <c r="I115" i="8"/>
  <c r="J115" i="8" s="1"/>
  <c r="AN115" i="8"/>
  <c r="AQ115" i="8"/>
  <c r="AT115" i="8"/>
  <c r="AW115" i="8"/>
  <c r="AZ115" i="8"/>
  <c r="BC115" i="8"/>
  <c r="BF115" i="8"/>
  <c r="BI115" i="8"/>
  <c r="BL115" i="8"/>
  <c r="BO115" i="8"/>
  <c r="I116" i="8"/>
  <c r="J116" i="8"/>
  <c r="AN116" i="8"/>
  <c r="AZ116" i="8"/>
  <c r="BL116" i="8"/>
  <c r="I117" i="8"/>
  <c r="J117" i="8" s="1"/>
  <c r="AN117" i="8"/>
  <c r="AQ117" i="8"/>
  <c r="AT117" i="8"/>
  <c r="AW117" i="8"/>
  <c r="AZ117" i="8"/>
  <c r="BC117" i="8"/>
  <c r="BF117" i="8"/>
  <c r="BI117" i="8"/>
  <c r="BL117" i="8"/>
  <c r="BO117" i="8"/>
  <c r="I118" i="8"/>
  <c r="J118" i="8"/>
  <c r="AN118" i="8"/>
  <c r="AT118" i="8"/>
  <c r="AZ118" i="8"/>
  <c r="BF118" i="8"/>
  <c r="BL118" i="8"/>
  <c r="I119" i="8"/>
  <c r="J119" i="8" s="1"/>
  <c r="AN119" i="8"/>
  <c r="AQ119" i="8"/>
  <c r="AT119" i="8"/>
  <c r="AW119" i="8"/>
  <c r="AZ119" i="8"/>
  <c r="BC119" i="8"/>
  <c r="BF119" i="8"/>
  <c r="BI119" i="8"/>
  <c r="BL119" i="8"/>
  <c r="BO119" i="8"/>
  <c r="I120" i="8"/>
  <c r="J120" i="8"/>
  <c r="AN120" i="8"/>
  <c r="AZ120" i="8"/>
  <c r="BL120" i="8"/>
  <c r="I121" i="8"/>
  <c r="J121" i="8" s="1"/>
  <c r="AN121" i="8"/>
  <c r="AQ121" i="8"/>
  <c r="AT121" i="8"/>
  <c r="AW121" i="8"/>
  <c r="AZ121" i="8"/>
  <c r="BC121" i="8"/>
  <c r="BF121" i="8"/>
  <c r="BI121" i="8"/>
  <c r="BL121" i="8"/>
  <c r="BO121" i="8"/>
  <c r="I122" i="8"/>
  <c r="J122" i="8"/>
  <c r="AN122" i="8"/>
  <c r="AT122" i="8"/>
  <c r="AZ122" i="8"/>
  <c r="BF122" i="8"/>
  <c r="BL122" i="8"/>
  <c r="I123" i="8"/>
  <c r="J123" i="8" s="1"/>
  <c r="AN123" i="8"/>
  <c r="AQ123" i="8"/>
  <c r="AT123" i="8"/>
  <c r="AW123" i="8"/>
  <c r="AZ123" i="8"/>
  <c r="BC123" i="8"/>
  <c r="BF123" i="8"/>
  <c r="BI123" i="8"/>
  <c r="BL123" i="8"/>
  <c r="BO123" i="8"/>
  <c r="I124" i="8"/>
  <c r="J124" i="8"/>
  <c r="AN124" i="8"/>
  <c r="AZ124" i="8"/>
  <c r="BL124" i="8"/>
  <c r="I125" i="8"/>
  <c r="J125" i="8" s="1"/>
  <c r="AN125" i="8"/>
  <c r="AQ125" i="8"/>
  <c r="AT125" i="8"/>
  <c r="AW125" i="8"/>
  <c r="AZ125" i="8"/>
  <c r="BC125" i="8"/>
  <c r="BF125" i="8"/>
  <c r="BI125" i="8"/>
  <c r="BL125" i="8"/>
  <c r="BO125" i="8"/>
  <c r="I126" i="8"/>
  <c r="J126" i="8"/>
  <c r="AN126" i="8"/>
  <c r="AT126" i="8"/>
  <c r="AZ126" i="8"/>
  <c r="BF126" i="8"/>
  <c r="BL126" i="8"/>
  <c r="I127" i="8"/>
  <c r="J127" i="8" s="1"/>
  <c r="AN127" i="8"/>
  <c r="AQ127" i="8"/>
  <c r="AT127" i="8"/>
  <c r="AW127" i="8"/>
  <c r="AZ127" i="8"/>
  <c r="BC127" i="8"/>
  <c r="BF127" i="8"/>
  <c r="BI127" i="8"/>
  <c r="BL127" i="8"/>
  <c r="BO127" i="8"/>
  <c r="I128" i="8"/>
  <c r="J128" i="8"/>
  <c r="AN128" i="8"/>
  <c r="AZ128" i="8"/>
  <c r="BL128" i="8"/>
  <c r="I129" i="8"/>
  <c r="J129" i="8" s="1"/>
  <c r="AN129" i="8"/>
  <c r="AQ129" i="8"/>
  <c r="AT129" i="8"/>
  <c r="AW129" i="8"/>
  <c r="AZ129" i="8"/>
  <c r="BC129" i="8"/>
  <c r="BF129" i="8"/>
  <c r="BI129" i="8"/>
  <c r="BL129" i="8"/>
  <c r="BO129" i="8"/>
  <c r="I130" i="8"/>
  <c r="J130" i="8"/>
  <c r="AN130" i="8"/>
  <c r="AT130" i="8"/>
  <c r="AZ130" i="8"/>
  <c r="BF130" i="8"/>
  <c r="BL130" i="8"/>
  <c r="I131" i="8"/>
  <c r="J131" i="8" s="1"/>
  <c r="AN131" i="8"/>
  <c r="AQ131" i="8"/>
  <c r="AT131" i="8"/>
  <c r="AW131" i="8"/>
  <c r="AZ131" i="8"/>
  <c r="BC131" i="8"/>
  <c r="BF131" i="8"/>
  <c r="BI131" i="8"/>
  <c r="BL131" i="8"/>
  <c r="BO131" i="8"/>
  <c r="I132" i="8"/>
  <c r="J132" i="8"/>
  <c r="AN132" i="8"/>
  <c r="AZ132" i="8"/>
  <c r="BL132" i="8"/>
  <c r="I133" i="8"/>
  <c r="J133" i="8" s="1"/>
  <c r="AN133" i="8"/>
  <c r="AQ133" i="8"/>
  <c r="AT133" i="8"/>
  <c r="AW133" i="8"/>
  <c r="AZ133" i="8"/>
  <c r="BC133" i="8"/>
  <c r="BF133" i="8"/>
  <c r="BI133" i="8"/>
  <c r="BL133" i="8"/>
  <c r="BO133" i="8"/>
  <c r="I134" i="8"/>
  <c r="J134" i="8"/>
  <c r="AN134" i="8"/>
  <c r="AT134" i="8"/>
  <c r="AZ134" i="8"/>
  <c r="BF134" i="8"/>
  <c r="BL134" i="8"/>
  <c r="I135" i="8"/>
  <c r="J135" i="8" s="1"/>
  <c r="AN135" i="8"/>
  <c r="AQ135" i="8"/>
  <c r="AT135" i="8"/>
  <c r="AW135" i="8"/>
  <c r="AZ135" i="8"/>
  <c r="BC135" i="8"/>
  <c r="BF135" i="8"/>
  <c r="BI135" i="8"/>
  <c r="BL135" i="8"/>
  <c r="BO135" i="8"/>
  <c r="I136" i="8"/>
  <c r="J136" i="8"/>
  <c r="AN136" i="8"/>
  <c r="AZ136" i="8"/>
  <c r="BL136" i="8"/>
  <c r="I137" i="8"/>
  <c r="J137" i="8" s="1"/>
  <c r="AN137" i="8"/>
  <c r="AQ137" i="8"/>
  <c r="AT137" i="8"/>
  <c r="AW137" i="8"/>
  <c r="AZ137" i="8"/>
  <c r="BC137" i="8"/>
  <c r="BF137" i="8"/>
  <c r="BI137" i="8"/>
  <c r="BL137" i="8"/>
  <c r="BO137" i="8"/>
  <c r="I138" i="8"/>
  <c r="J138" i="8"/>
  <c r="AN138" i="8"/>
  <c r="AT138" i="8"/>
  <c r="AZ138" i="8"/>
  <c r="BF138" i="8"/>
  <c r="BL138" i="8"/>
  <c r="I139" i="8"/>
  <c r="J139" i="8" s="1"/>
  <c r="AN139" i="8"/>
  <c r="AQ139" i="8"/>
  <c r="AT139" i="8"/>
  <c r="AW139" i="8"/>
  <c r="AZ139" i="8"/>
  <c r="BC139" i="8"/>
  <c r="BF139" i="8"/>
  <c r="BI139" i="8"/>
  <c r="BL139" i="8"/>
  <c r="BO139" i="8"/>
  <c r="I140" i="8"/>
  <c r="J140" i="8"/>
  <c r="AN140" i="8"/>
  <c r="AZ140" i="8"/>
  <c r="BL140" i="8"/>
  <c r="I141" i="8"/>
  <c r="J141" i="8" s="1"/>
  <c r="AN141" i="8"/>
  <c r="AQ141" i="8"/>
  <c r="AT141" i="8"/>
  <c r="AW141" i="8"/>
  <c r="AZ141" i="8"/>
  <c r="BC141" i="8"/>
  <c r="BF141" i="8"/>
  <c r="BI141" i="8"/>
  <c r="BL141" i="8"/>
  <c r="BO141" i="8"/>
  <c r="I142" i="8"/>
  <c r="J142" i="8"/>
  <c r="AN142" i="8"/>
  <c r="AT142" i="8"/>
  <c r="AZ142" i="8"/>
  <c r="BF142" i="8"/>
  <c r="BL142" i="8"/>
  <c r="I143" i="8"/>
  <c r="J143" i="8" s="1"/>
  <c r="AN143" i="8"/>
  <c r="AQ143" i="8"/>
  <c r="AT143" i="8"/>
  <c r="AW143" i="8"/>
  <c r="AZ143" i="8"/>
  <c r="BC143" i="8"/>
  <c r="BF143" i="8"/>
  <c r="BI143" i="8"/>
  <c r="BL143" i="8"/>
  <c r="BO143" i="8"/>
  <c r="I144" i="8"/>
  <c r="J144" i="8"/>
  <c r="AN144" i="8"/>
  <c r="AZ144" i="8"/>
  <c r="BL144" i="8"/>
  <c r="I145" i="8"/>
  <c r="J145" i="8" s="1"/>
  <c r="AN145" i="8"/>
  <c r="AQ145" i="8"/>
  <c r="AT145" i="8"/>
  <c r="AW145" i="8"/>
  <c r="AZ145" i="8"/>
  <c r="BC145" i="8"/>
  <c r="BF145" i="8"/>
  <c r="BI145" i="8"/>
  <c r="BL145" i="8"/>
  <c r="BO145" i="8"/>
  <c r="I146" i="8"/>
  <c r="J146" i="8"/>
  <c r="AN146" i="8"/>
  <c r="AT146" i="8"/>
  <c r="AZ146" i="8"/>
  <c r="BF146" i="8"/>
  <c r="BL146" i="8"/>
  <c r="I147" i="8"/>
  <c r="J147" i="8" s="1"/>
  <c r="AN147" i="8"/>
  <c r="AQ147" i="8"/>
  <c r="AT147" i="8"/>
  <c r="AW147" i="8"/>
  <c r="AZ147" i="8"/>
  <c r="BC147" i="8"/>
  <c r="BF147" i="8"/>
  <c r="BI147" i="8"/>
  <c r="BL147" i="8"/>
  <c r="BO147" i="8"/>
  <c r="I148" i="8"/>
  <c r="J148" i="8"/>
  <c r="AN148" i="8"/>
  <c r="AZ148" i="8"/>
  <c r="BL148" i="8"/>
  <c r="I149" i="8"/>
  <c r="J149" i="8" s="1"/>
  <c r="AN149" i="8"/>
  <c r="AQ149" i="8"/>
  <c r="AT149" i="8"/>
  <c r="AW149" i="8"/>
  <c r="AZ149" i="8"/>
  <c r="BC149" i="8"/>
  <c r="BF149" i="8"/>
  <c r="BI149" i="8"/>
  <c r="BL149" i="8"/>
  <c r="BO149" i="8"/>
  <c r="I150" i="8"/>
  <c r="J150" i="8"/>
  <c r="AN150" i="8"/>
  <c r="AT150" i="8"/>
  <c r="AZ150" i="8"/>
  <c r="BF150" i="8"/>
  <c r="BL150" i="8"/>
  <c r="I151" i="8"/>
  <c r="J151" i="8" s="1"/>
  <c r="AN151" i="8"/>
  <c r="AQ151" i="8"/>
  <c r="AT151" i="8"/>
  <c r="AW151" i="8"/>
  <c r="AZ151" i="8"/>
  <c r="BC151" i="8"/>
  <c r="BF151" i="8"/>
  <c r="BI151" i="8"/>
  <c r="BL151" i="8"/>
  <c r="BO151" i="8"/>
  <c r="I152" i="8"/>
  <c r="J152" i="8"/>
  <c r="AN152" i="8"/>
  <c r="AZ152" i="8"/>
  <c r="BL152" i="8"/>
  <c r="I153" i="8"/>
  <c r="J153" i="8" s="1"/>
  <c r="AN153" i="8"/>
  <c r="AQ153" i="8"/>
  <c r="AT153" i="8"/>
  <c r="AW153" i="8"/>
  <c r="AZ153" i="8"/>
  <c r="BC153" i="8"/>
  <c r="BF153" i="8"/>
  <c r="BI153" i="8"/>
  <c r="BL153" i="8"/>
  <c r="BO153" i="8"/>
  <c r="I154" i="8"/>
  <c r="J154" i="8"/>
  <c r="AN154" i="8"/>
  <c r="AT154" i="8"/>
  <c r="AZ154" i="8"/>
  <c r="BF154" i="8"/>
  <c r="BL154" i="8"/>
  <c r="I155" i="8"/>
  <c r="J155" i="8" s="1"/>
  <c r="AN155" i="8"/>
  <c r="AQ155" i="8"/>
  <c r="AT155" i="8"/>
  <c r="AW155" i="8"/>
  <c r="AZ155" i="8"/>
  <c r="BC155" i="8"/>
  <c r="BF155" i="8"/>
  <c r="BI155" i="8"/>
  <c r="BL155" i="8"/>
  <c r="BO155" i="8"/>
  <c r="I156" i="8"/>
  <c r="J156" i="8"/>
  <c r="AN156" i="8"/>
  <c r="AQ156" i="8"/>
  <c r="AT156" i="8"/>
  <c r="AW156" i="8"/>
  <c r="AZ156" i="8"/>
  <c r="BC156" i="8"/>
  <c r="BF156" i="8"/>
  <c r="BI156" i="8"/>
  <c r="BL156" i="8"/>
  <c r="BO156" i="8"/>
  <c r="I157" i="8"/>
  <c r="J157" i="8"/>
  <c r="AN157" i="8"/>
  <c r="AQ157" i="8" s="1"/>
  <c r="AT157" i="8"/>
  <c r="AZ157" i="8"/>
  <c r="BF157" i="8"/>
  <c r="BL157" i="8"/>
  <c r="I158" i="8"/>
  <c r="J158" i="8" s="1"/>
  <c r="AN158" i="8"/>
  <c r="AQ158" i="8"/>
  <c r="AT158" i="8"/>
  <c r="AW158" i="8"/>
  <c r="AZ158" i="8"/>
  <c r="BC158" i="8"/>
  <c r="BF158" i="8"/>
  <c r="BI158" i="8"/>
  <c r="BL158" i="8"/>
  <c r="BO158" i="8"/>
  <c r="I159" i="8"/>
  <c r="J159" i="8"/>
  <c r="AN159" i="8"/>
  <c r="AT159" i="8"/>
  <c r="AZ159" i="8"/>
  <c r="BF159" i="8"/>
  <c r="BL159" i="8"/>
  <c r="I160" i="8"/>
  <c r="J160" i="8" s="1"/>
  <c r="AN160" i="8"/>
  <c r="AQ160" i="8"/>
  <c r="AT160" i="8"/>
  <c r="AW160" i="8"/>
  <c r="AZ160" i="8"/>
  <c r="BC160" i="8"/>
  <c r="BF160" i="8"/>
  <c r="BI160" i="8"/>
  <c r="BL160" i="8"/>
  <c r="BO160" i="8"/>
  <c r="I161" i="8"/>
  <c r="J161" i="8"/>
  <c r="AN161" i="8"/>
  <c r="AZ161" i="8"/>
  <c r="BL161" i="8"/>
  <c r="I162" i="8"/>
  <c r="J162" i="8" s="1"/>
  <c r="AN162" i="8"/>
  <c r="AQ162" i="8"/>
  <c r="AT162" i="8"/>
  <c r="AW162" i="8"/>
  <c r="AZ162" i="8"/>
  <c r="BC162" i="8"/>
  <c r="BF162" i="8"/>
  <c r="BI162" i="8"/>
  <c r="BL162" i="8"/>
  <c r="BO162" i="8"/>
  <c r="I163" i="8"/>
  <c r="J163" i="8"/>
  <c r="AN163" i="8"/>
  <c r="AT163" i="8"/>
  <c r="AZ163" i="8"/>
  <c r="BF163" i="8"/>
  <c r="BL163" i="8"/>
  <c r="I164" i="8"/>
  <c r="J164" i="8" s="1"/>
  <c r="AN164" i="8"/>
  <c r="AQ164" i="8"/>
  <c r="AT164" i="8"/>
  <c r="AW164" i="8"/>
  <c r="AZ164" i="8"/>
  <c r="BC164" i="8"/>
  <c r="BF164" i="8"/>
  <c r="BI164" i="8"/>
  <c r="BL164" i="8"/>
  <c r="BO164" i="8"/>
  <c r="I165" i="8"/>
  <c r="J165" i="8"/>
  <c r="AN165" i="8"/>
  <c r="AZ165" i="8"/>
  <c r="BL165" i="8"/>
  <c r="I166" i="8"/>
  <c r="J166" i="8" s="1"/>
  <c r="AN166" i="8"/>
  <c r="AQ166" i="8"/>
  <c r="AT166" i="8"/>
  <c r="AW166" i="8"/>
  <c r="AZ166" i="8"/>
  <c r="BC166" i="8"/>
  <c r="BF166" i="8"/>
  <c r="BI166" i="8"/>
  <c r="BL166" i="8"/>
  <c r="BO166" i="8"/>
  <c r="I167" i="8"/>
  <c r="J167" i="8"/>
  <c r="AN167" i="8"/>
  <c r="AT167" i="8"/>
  <c r="AZ167" i="8"/>
  <c r="BF167" i="8"/>
  <c r="BL167" i="8"/>
  <c r="I168" i="8"/>
  <c r="J168" i="8" s="1"/>
  <c r="AN168" i="8"/>
  <c r="AQ168" i="8"/>
  <c r="AT168" i="8"/>
  <c r="AW168" i="8"/>
  <c r="AZ168" i="8"/>
  <c r="BC168" i="8"/>
  <c r="BF168" i="8"/>
  <c r="BI168" i="8"/>
  <c r="BL168" i="8"/>
  <c r="BO168" i="8"/>
  <c r="I169" i="8"/>
  <c r="J169" i="8"/>
  <c r="AN169" i="8"/>
  <c r="AZ169" i="8"/>
  <c r="BL169" i="8"/>
  <c r="I170" i="8"/>
  <c r="J170" i="8" s="1"/>
  <c r="AN170" i="8"/>
  <c r="AQ170" i="8"/>
  <c r="AT170" i="8"/>
  <c r="AW170" i="8"/>
  <c r="AZ170" i="8"/>
  <c r="BC170" i="8"/>
  <c r="BF170" i="8"/>
  <c r="BI170" i="8"/>
  <c r="BL170" i="8"/>
  <c r="BO170" i="8"/>
  <c r="I171" i="8"/>
  <c r="J171" i="8"/>
  <c r="AN171" i="8"/>
  <c r="AT171" i="8"/>
  <c r="AZ171" i="8"/>
  <c r="BF171" i="8"/>
  <c r="BL171" i="8"/>
  <c r="I172" i="8"/>
  <c r="J172" i="8" s="1"/>
  <c r="AN172" i="8"/>
  <c r="AQ172" i="8"/>
  <c r="AT172" i="8"/>
  <c r="AW172" i="8"/>
  <c r="AZ172" i="8"/>
  <c r="BC172" i="8"/>
  <c r="BF172" i="8"/>
  <c r="BI172" i="8"/>
  <c r="BL172" i="8"/>
  <c r="BO172" i="8"/>
  <c r="I173" i="8"/>
  <c r="J173" i="8"/>
  <c r="AN173" i="8"/>
  <c r="AZ173" i="8" s="1"/>
  <c r="BL173" i="8"/>
  <c r="I174" i="8"/>
  <c r="J174" i="8" s="1"/>
  <c r="AN174" i="8"/>
  <c r="AQ174" i="8"/>
  <c r="AT174" i="8"/>
  <c r="AW174" i="8"/>
  <c r="AZ174" i="8"/>
  <c r="BC174" i="8"/>
  <c r="BF174" i="8"/>
  <c r="BI174" i="8"/>
  <c r="BL174" i="8"/>
  <c r="BO174" i="8"/>
  <c r="I175" i="8"/>
  <c r="J175" i="8" s="1"/>
  <c r="AN175" i="8"/>
  <c r="AT175" i="8"/>
  <c r="AZ175" i="8"/>
  <c r="BF175" i="8"/>
  <c r="BL175" i="8"/>
  <c r="I176" i="8"/>
  <c r="J176" i="8" s="1"/>
  <c r="AN176" i="8"/>
  <c r="AQ176" i="8"/>
  <c r="AT176" i="8"/>
  <c r="AW176" i="8"/>
  <c r="AZ176" i="8"/>
  <c r="BC176" i="8"/>
  <c r="BF176" i="8"/>
  <c r="BI176" i="8"/>
  <c r="BL176" i="8"/>
  <c r="BO176" i="8"/>
  <c r="I177" i="8"/>
  <c r="J177" i="8" s="1"/>
  <c r="AN177" i="8"/>
  <c r="AZ177" i="8"/>
  <c r="BL177" i="8"/>
  <c r="I178" i="8"/>
  <c r="J178" i="8" s="1"/>
  <c r="AN178" i="8"/>
  <c r="AQ178" i="8"/>
  <c r="AT178" i="8"/>
  <c r="AW178" i="8"/>
  <c r="AZ178" i="8"/>
  <c r="BC178" i="8"/>
  <c r="BF178" i="8"/>
  <c r="BI178" i="8"/>
  <c r="BL178" i="8"/>
  <c r="BO178" i="8"/>
  <c r="I179" i="8"/>
  <c r="J179" i="8" s="1"/>
  <c r="AN179" i="8"/>
  <c r="AT179" i="8"/>
  <c r="AZ179" i="8"/>
  <c r="BF179" i="8"/>
  <c r="BL179" i="8"/>
  <c r="I180" i="8"/>
  <c r="J180" i="8" s="1"/>
  <c r="AN180" i="8"/>
  <c r="AQ180" i="8"/>
  <c r="AT180" i="8"/>
  <c r="AW180" i="8"/>
  <c r="AZ180" i="8"/>
  <c r="BC180" i="8"/>
  <c r="BF180" i="8"/>
  <c r="BI180" i="8"/>
  <c r="BL180" i="8"/>
  <c r="BO180" i="8"/>
  <c r="I181" i="8"/>
  <c r="J181" i="8" s="1"/>
  <c r="AN181" i="8"/>
  <c r="AZ181" i="8" s="1"/>
  <c r="BL181" i="8"/>
  <c r="I182" i="8"/>
  <c r="J182" i="8" s="1"/>
  <c r="AN182" i="8"/>
  <c r="AQ182" i="8"/>
  <c r="AT182" i="8"/>
  <c r="AW182" i="8"/>
  <c r="AZ182" i="8"/>
  <c r="BC182" i="8"/>
  <c r="BF182" i="8"/>
  <c r="BI182" i="8"/>
  <c r="BL182" i="8"/>
  <c r="BO182" i="8"/>
  <c r="I183" i="8"/>
  <c r="J183" i="8"/>
  <c r="AN183" i="8"/>
  <c r="AT183" i="8"/>
  <c r="AZ183" i="8"/>
  <c r="BF183" i="8"/>
  <c r="BL183" i="8"/>
  <c r="I184" i="8"/>
  <c r="J184" i="8" s="1"/>
  <c r="AN184" i="8"/>
  <c r="AQ184" i="8"/>
  <c r="AT184" i="8"/>
  <c r="AW184" i="8"/>
  <c r="AZ184" i="8"/>
  <c r="BC184" i="8"/>
  <c r="BF184" i="8"/>
  <c r="BI184" i="8"/>
  <c r="BL184" i="8"/>
  <c r="BO184" i="8"/>
  <c r="I185" i="8"/>
  <c r="J185" i="8"/>
  <c r="AN185" i="8"/>
  <c r="AZ185" i="8"/>
  <c r="BL185" i="8"/>
  <c r="I186" i="8"/>
  <c r="J186" i="8" s="1"/>
  <c r="AN186" i="8"/>
  <c r="AQ186" i="8"/>
  <c r="AT186" i="8"/>
  <c r="AW186" i="8"/>
  <c r="AZ186" i="8"/>
  <c r="BC186" i="8"/>
  <c r="BF186" i="8"/>
  <c r="BI186" i="8"/>
  <c r="BL186" i="8"/>
  <c r="BO186" i="8"/>
  <c r="I187" i="8"/>
  <c r="J187" i="8"/>
  <c r="AN187" i="8"/>
  <c r="AT187" i="8"/>
  <c r="AZ187" i="8"/>
  <c r="BF187" i="8"/>
  <c r="BL187" i="8"/>
  <c r="I188" i="8"/>
  <c r="J188" i="8" s="1"/>
  <c r="AN188" i="8"/>
  <c r="AQ188" i="8"/>
  <c r="AT188" i="8"/>
  <c r="AW188" i="8"/>
  <c r="AZ188" i="8"/>
  <c r="BC188" i="8"/>
  <c r="BF188" i="8"/>
  <c r="BI188" i="8"/>
  <c r="BL188" i="8"/>
  <c r="BO188" i="8"/>
  <c r="I189" i="8"/>
  <c r="J189" i="8"/>
  <c r="AN189" i="8"/>
  <c r="AT189" i="8"/>
  <c r="AZ189" i="8"/>
  <c r="BF189" i="8"/>
  <c r="BL189" i="8"/>
  <c r="I190" i="8"/>
  <c r="J190" i="8" s="1"/>
  <c r="AN190" i="8"/>
  <c r="AQ190" i="8"/>
  <c r="AT190" i="8"/>
  <c r="AW190" i="8"/>
  <c r="AZ190" i="8"/>
  <c r="BC190" i="8"/>
  <c r="BF190" i="8"/>
  <c r="BI190" i="8"/>
  <c r="BL190" i="8"/>
  <c r="BO190" i="8"/>
  <c r="I191" i="8"/>
  <c r="J191" i="8"/>
  <c r="AN191" i="8"/>
  <c r="AZ191" i="8"/>
  <c r="BL191" i="8"/>
  <c r="I192" i="8"/>
  <c r="J192" i="8" s="1"/>
  <c r="AN192" i="8"/>
  <c r="AQ192" i="8"/>
  <c r="AT192" i="8"/>
  <c r="AW192" i="8"/>
  <c r="AZ192" i="8"/>
  <c r="BC192" i="8"/>
  <c r="BF192" i="8"/>
  <c r="BI192" i="8"/>
  <c r="BL192" i="8"/>
  <c r="BO192" i="8"/>
  <c r="I193" i="8"/>
  <c r="J193" i="8"/>
  <c r="AN193" i="8"/>
  <c r="AT193" i="8"/>
  <c r="AZ193" i="8"/>
  <c r="BF193" i="8"/>
  <c r="BL193" i="8"/>
  <c r="I194" i="8"/>
  <c r="J194" i="8" s="1"/>
  <c r="AN194" i="8"/>
  <c r="AQ194" i="8"/>
  <c r="AT194" i="8"/>
  <c r="AW194" i="8"/>
  <c r="AZ194" i="8"/>
  <c r="BC194" i="8"/>
  <c r="BF194" i="8"/>
  <c r="BI194" i="8"/>
  <c r="BL194" i="8"/>
  <c r="BO194" i="8"/>
  <c r="I195" i="8"/>
  <c r="J195" i="8"/>
  <c r="AN195" i="8"/>
  <c r="AZ195" i="8"/>
  <c r="BL195" i="8"/>
  <c r="I196" i="8"/>
  <c r="J196" i="8" s="1"/>
  <c r="AN196" i="8"/>
  <c r="AQ196" i="8"/>
  <c r="AT196" i="8"/>
  <c r="AW196" i="8"/>
  <c r="AZ196" i="8"/>
  <c r="BC196" i="8"/>
  <c r="BF196" i="8"/>
  <c r="BI196" i="8"/>
  <c r="BL196" i="8"/>
  <c r="BO196" i="8"/>
  <c r="I197" i="8"/>
  <c r="J197" i="8"/>
  <c r="AN197" i="8"/>
  <c r="AT197" i="8"/>
  <c r="AZ197" i="8"/>
  <c r="BF197" i="8"/>
  <c r="BL197" i="8"/>
  <c r="I198" i="8"/>
  <c r="J198" i="8" s="1"/>
  <c r="AN198" i="8"/>
  <c r="AQ198" i="8"/>
  <c r="AT198" i="8"/>
  <c r="AW198" i="8"/>
  <c r="AZ198" i="8"/>
  <c r="BC198" i="8"/>
  <c r="BF198" i="8"/>
  <c r="BI198" i="8"/>
  <c r="BL198" i="8"/>
  <c r="BO198" i="8"/>
  <c r="I199" i="8"/>
  <c r="J199" i="8"/>
  <c r="AN199" i="8"/>
  <c r="AZ199" i="8"/>
  <c r="BL199" i="8"/>
  <c r="I200" i="8"/>
  <c r="J200" i="8" s="1"/>
  <c r="AN200" i="8"/>
  <c r="AQ200" i="8"/>
  <c r="AT200" i="8"/>
  <c r="AW200" i="8"/>
  <c r="AZ200" i="8"/>
  <c r="BC200" i="8"/>
  <c r="BF200" i="8"/>
  <c r="BI200" i="8"/>
  <c r="BL200" i="8"/>
  <c r="BO200" i="8"/>
  <c r="I201" i="8"/>
  <c r="J201" i="8"/>
  <c r="AN201" i="8"/>
  <c r="AT201" i="8"/>
  <c r="AZ201" i="8"/>
  <c r="BF201" i="8"/>
  <c r="BL201" i="8"/>
  <c r="I202" i="8"/>
  <c r="J202" i="8" s="1"/>
  <c r="AN202" i="8"/>
  <c r="AQ202" i="8"/>
  <c r="AT202" i="8"/>
  <c r="AW202" i="8"/>
  <c r="AZ202" i="8"/>
  <c r="BC202" i="8"/>
  <c r="BF202" i="8"/>
  <c r="BI202" i="8"/>
  <c r="BL202" i="8"/>
  <c r="BO202" i="8"/>
  <c r="I203" i="8"/>
  <c r="J203" i="8"/>
  <c r="AN203" i="8"/>
  <c r="AZ203" i="8"/>
  <c r="BL203" i="8"/>
  <c r="I204" i="8"/>
  <c r="J204" i="8" s="1"/>
  <c r="AN204" i="8"/>
  <c r="AQ204" i="8"/>
  <c r="AT204" i="8"/>
  <c r="AW204" i="8"/>
  <c r="AZ204" i="8"/>
  <c r="BC204" i="8"/>
  <c r="BF204" i="8"/>
  <c r="BI204" i="8"/>
  <c r="BL204" i="8"/>
  <c r="BO204" i="8"/>
  <c r="I205" i="8"/>
  <c r="J205" i="8"/>
  <c r="AN205" i="8"/>
  <c r="AT205" i="8"/>
  <c r="AZ205" i="8"/>
  <c r="BF205" i="8"/>
  <c r="BL205" i="8"/>
  <c r="I206" i="8"/>
  <c r="J206" i="8" s="1"/>
  <c r="AN206" i="8"/>
  <c r="AQ206" i="8"/>
  <c r="AT206" i="8"/>
  <c r="AW206" i="8"/>
  <c r="AZ206" i="8"/>
  <c r="BC206" i="8"/>
  <c r="BF206" i="8"/>
  <c r="BI206" i="8"/>
  <c r="BL206" i="8"/>
  <c r="BO206" i="8"/>
  <c r="I207" i="8"/>
  <c r="J207" i="8"/>
  <c r="AN207" i="8"/>
  <c r="AZ207" i="8"/>
  <c r="BL207" i="8"/>
  <c r="I208" i="8"/>
  <c r="J208" i="8" s="1"/>
  <c r="AN208" i="8"/>
  <c r="AQ208" i="8"/>
  <c r="AT208" i="8"/>
  <c r="AW208" i="8"/>
  <c r="AZ208" i="8"/>
  <c r="BC208" i="8"/>
  <c r="BF208" i="8"/>
  <c r="BI208" i="8"/>
  <c r="BL208" i="8"/>
  <c r="BO208" i="8"/>
  <c r="I209" i="8"/>
  <c r="J209" i="8"/>
  <c r="AN209" i="8"/>
  <c r="AT209" i="8"/>
  <c r="AZ209" i="8"/>
  <c r="BF209" i="8"/>
  <c r="BL209" i="8"/>
  <c r="I210" i="8"/>
  <c r="J210" i="8" s="1"/>
  <c r="AN210" i="8"/>
  <c r="AQ210" i="8"/>
  <c r="AT210" i="8"/>
  <c r="AW210" i="8"/>
  <c r="AZ210" i="8"/>
  <c r="BC210" i="8"/>
  <c r="BF210" i="8"/>
  <c r="BI210" i="8"/>
  <c r="BL210" i="8"/>
  <c r="BO210" i="8"/>
  <c r="I211" i="8"/>
  <c r="J211" i="8"/>
  <c r="AN211" i="8"/>
  <c r="AZ211" i="8"/>
  <c r="BL211" i="8"/>
  <c r="I212" i="8"/>
  <c r="J212" i="8" s="1"/>
  <c r="AN212" i="8"/>
  <c r="AQ212" i="8"/>
  <c r="AT212" i="8"/>
  <c r="AW212" i="8"/>
  <c r="AZ212" i="8"/>
  <c r="BC212" i="8"/>
  <c r="BF212" i="8"/>
  <c r="BI212" i="8"/>
  <c r="BL212" i="8"/>
  <c r="BO212" i="8"/>
  <c r="I213" i="8"/>
  <c r="J213" i="8"/>
  <c r="AN213" i="8"/>
  <c r="AT213" i="8"/>
  <c r="AZ213" i="8"/>
  <c r="BF213" i="8"/>
  <c r="BL213" i="8"/>
  <c r="I214" i="8"/>
  <c r="J214" i="8" s="1"/>
  <c r="AN214" i="8"/>
  <c r="AQ214" i="8"/>
  <c r="AT214" i="8"/>
  <c r="AW214" i="8"/>
  <c r="AZ214" i="8"/>
  <c r="BC214" i="8"/>
  <c r="BF214" i="8"/>
  <c r="BI214" i="8"/>
  <c r="BL214" i="8"/>
  <c r="BO214" i="8"/>
  <c r="I215" i="8"/>
  <c r="J215" i="8"/>
  <c r="AN215" i="8"/>
  <c r="AZ215" i="8"/>
  <c r="BL215" i="8"/>
  <c r="I216" i="8"/>
  <c r="J216" i="8" s="1"/>
  <c r="AN216" i="8"/>
  <c r="AQ216" i="8"/>
  <c r="AT216" i="8"/>
  <c r="AW216" i="8"/>
  <c r="AZ216" i="8"/>
  <c r="BC216" i="8"/>
  <c r="BF216" i="8"/>
  <c r="BI216" i="8"/>
  <c r="BL216" i="8"/>
  <c r="BO216" i="8"/>
  <c r="I217" i="8"/>
  <c r="J217" i="8"/>
  <c r="AN217" i="8"/>
  <c r="AT217" i="8"/>
  <c r="AZ217" i="8"/>
  <c r="BF217" i="8"/>
  <c r="BL217" i="8"/>
  <c r="I218" i="8"/>
  <c r="J218" i="8" s="1"/>
  <c r="AN218" i="8"/>
  <c r="AQ218" i="8"/>
  <c r="AT218" i="8"/>
  <c r="AW218" i="8"/>
  <c r="AZ218" i="8"/>
  <c r="BC218" i="8"/>
  <c r="BF218" i="8"/>
  <c r="BI218" i="8"/>
  <c r="BL218" i="8"/>
  <c r="BO218" i="8"/>
  <c r="I219" i="8"/>
  <c r="J219" i="8"/>
  <c r="AN219" i="8"/>
  <c r="BL219" i="8"/>
  <c r="I220" i="8"/>
  <c r="J220" i="8" s="1"/>
  <c r="AN220" i="8"/>
  <c r="AQ220" i="8"/>
  <c r="AT220" i="8"/>
  <c r="AW220" i="8"/>
  <c r="AZ220" i="8"/>
  <c r="BC220" i="8"/>
  <c r="BF220" i="8"/>
  <c r="BI220" i="8"/>
  <c r="BL220" i="8"/>
  <c r="BO220" i="8"/>
  <c r="I221" i="8"/>
  <c r="J221" i="8" s="1"/>
  <c r="AN221" i="8"/>
  <c r="AT221" i="8"/>
  <c r="AZ221" i="8"/>
  <c r="BF221" i="8"/>
  <c r="BL221" i="8"/>
  <c r="I222" i="8"/>
  <c r="J222" i="8" s="1"/>
  <c r="AN222" i="8"/>
  <c r="AQ222" i="8"/>
  <c r="AT222" i="8"/>
  <c r="AW222" i="8"/>
  <c r="AZ222" i="8"/>
  <c r="BC222" i="8"/>
  <c r="BF222" i="8"/>
  <c r="BI222" i="8"/>
  <c r="BL222" i="8"/>
  <c r="BO222" i="8"/>
  <c r="I223" i="8"/>
  <c r="J223" i="8" s="1"/>
  <c r="AN223" i="8"/>
  <c r="AZ223" i="8"/>
  <c r="BL223" i="8"/>
  <c r="I224" i="8"/>
  <c r="J224" i="8" s="1"/>
  <c r="AN224" i="8"/>
  <c r="AQ224" i="8"/>
  <c r="AT224" i="8"/>
  <c r="AW224" i="8"/>
  <c r="AZ224" i="8"/>
  <c r="BC224" i="8"/>
  <c r="BF224" i="8"/>
  <c r="BI224" i="8"/>
  <c r="BL224" i="8"/>
  <c r="BO224" i="8"/>
  <c r="I225" i="8"/>
  <c r="J225" i="8" s="1"/>
  <c r="AN225" i="8"/>
  <c r="AT225" i="8"/>
  <c r="AZ225" i="8"/>
  <c r="BF225" i="8"/>
  <c r="BL225" i="8"/>
  <c r="I226" i="8"/>
  <c r="J226" i="8" s="1"/>
  <c r="AN226" i="8"/>
  <c r="AQ226" i="8"/>
  <c r="AT226" i="8"/>
  <c r="AW226" i="8"/>
  <c r="AZ226" i="8"/>
  <c r="BC226" i="8"/>
  <c r="BF226" i="8"/>
  <c r="BI226" i="8"/>
  <c r="BL226" i="8"/>
  <c r="BO226" i="8"/>
  <c r="I227" i="8"/>
  <c r="J227" i="8" s="1"/>
  <c r="AN227" i="8"/>
  <c r="AT227" i="8"/>
  <c r="AZ227" i="8"/>
  <c r="BF227" i="8"/>
  <c r="BL227" i="8"/>
  <c r="I228" i="8"/>
  <c r="J228" i="8" s="1"/>
  <c r="AN228" i="8"/>
  <c r="AQ228" i="8"/>
  <c r="AT228" i="8"/>
  <c r="AW228" i="8"/>
  <c r="AZ228" i="8"/>
  <c r="BC228" i="8"/>
  <c r="BF228" i="8"/>
  <c r="BI228" i="8"/>
  <c r="BL228" i="8"/>
  <c r="BO228" i="8"/>
  <c r="I229" i="8"/>
  <c r="J229" i="8" s="1"/>
  <c r="AN229" i="8"/>
  <c r="AZ229" i="8"/>
  <c r="BL229" i="8"/>
  <c r="I230" i="8"/>
  <c r="J230" i="8" s="1"/>
  <c r="AN230" i="8"/>
  <c r="AQ230" i="8"/>
  <c r="AT230" i="8"/>
  <c r="AW230" i="8"/>
  <c r="AZ230" i="8"/>
  <c r="BC230" i="8"/>
  <c r="BF230" i="8"/>
  <c r="BI230" i="8"/>
  <c r="BL230" i="8"/>
  <c r="BO230" i="8"/>
  <c r="I231" i="8"/>
  <c r="J231" i="8" s="1"/>
  <c r="AN231" i="8"/>
  <c r="AT231" i="8"/>
  <c r="AZ231" i="8"/>
  <c r="BF231" i="8"/>
  <c r="BL231" i="8"/>
  <c r="I232" i="8"/>
  <c r="J232" i="8" s="1"/>
  <c r="AN232" i="8"/>
  <c r="AQ232" i="8"/>
  <c r="AT232" i="8"/>
  <c r="AW232" i="8"/>
  <c r="AZ232" i="8"/>
  <c r="BC232" i="8"/>
  <c r="BF232" i="8"/>
  <c r="BI232" i="8"/>
  <c r="BL232" i="8"/>
  <c r="BO232" i="8"/>
  <c r="I233" i="8"/>
  <c r="J233" i="8" s="1"/>
  <c r="AN233" i="8"/>
  <c r="AZ233" i="8"/>
  <c r="BL233" i="8"/>
  <c r="I234" i="8"/>
  <c r="J234" i="8" s="1"/>
  <c r="AN234" i="8"/>
  <c r="AQ234" i="8"/>
  <c r="AT234" i="8"/>
  <c r="AW234" i="8"/>
  <c r="AZ234" i="8"/>
  <c r="BC234" i="8"/>
  <c r="BF234" i="8"/>
  <c r="BI234" i="8"/>
  <c r="BL234" i="8"/>
  <c r="BO234" i="8"/>
  <c r="I235" i="8"/>
  <c r="J235" i="8" s="1"/>
  <c r="AN235" i="8"/>
  <c r="AT235" i="8"/>
  <c r="AZ235" i="8"/>
  <c r="BF235" i="8"/>
  <c r="BL235" i="8"/>
  <c r="I236" i="8"/>
  <c r="J236" i="8" s="1"/>
  <c r="AN236" i="8"/>
  <c r="AQ236" i="8"/>
  <c r="AT236" i="8"/>
  <c r="AW236" i="8"/>
  <c r="AZ236" i="8"/>
  <c r="BC236" i="8"/>
  <c r="BF236" i="8"/>
  <c r="BI236" i="8"/>
  <c r="BL236" i="8"/>
  <c r="BO236" i="8"/>
  <c r="I237" i="8"/>
  <c r="J237" i="8" s="1"/>
  <c r="AN237" i="8"/>
  <c r="AZ237" i="8"/>
  <c r="BL237" i="8"/>
  <c r="I238" i="8"/>
  <c r="J238" i="8" s="1"/>
  <c r="AN238" i="8"/>
  <c r="AQ238" i="8"/>
  <c r="AT238" i="8"/>
  <c r="AW238" i="8"/>
  <c r="AZ238" i="8"/>
  <c r="BC238" i="8"/>
  <c r="BF238" i="8"/>
  <c r="BI238" i="8"/>
  <c r="BL238" i="8"/>
  <c r="BO238" i="8"/>
  <c r="I239" i="8"/>
  <c r="J239" i="8" s="1"/>
  <c r="AN239" i="8"/>
  <c r="AT239" i="8"/>
  <c r="AZ239" i="8"/>
  <c r="BF239" i="8"/>
  <c r="BL239" i="8"/>
  <c r="I240" i="8"/>
  <c r="J240" i="8" s="1"/>
  <c r="AN240" i="8"/>
  <c r="AQ240" i="8"/>
  <c r="AT240" i="8"/>
  <c r="AW240" i="8"/>
  <c r="AZ240" i="8"/>
  <c r="BC240" i="8"/>
  <c r="BF240" i="8"/>
  <c r="BI240" i="8"/>
  <c r="BL240" i="8"/>
  <c r="BO240" i="8"/>
  <c r="I241" i="8"/>
  <c r="J241" i="8" s="1"/>
  <c r="AN241" i="8"/>
  <c r="AZ241" i="8"/>
  <c r="BL241" i="8"/>
  <c r="I242" i="8"/>
  <c r="J242" i="8" s="1"/>
  <c r="AN242" i="8"/>
  <c r="AQ242" i="8"/>
  <c r="AT242" i="8"/>
  <c r="AW242" i="8"/>
  <c r="AZ242" i="8"/>
  <c r="BC242" i="8"/>
  <c r="BF242" i="8"/>
  <c r="BI242" i="8"/>
  <c r="BL242" i="8"/>
  <c r="BO242" i="8"/>
  <c r="I243" i="8"/>
  <c r="J243" i="8" s="1"/>
  <c r="AN243" i="8"/>
  <c r="AT243" i="8"/>
  <c r="AZ243" i="8"/>
  <c r="BF243" i="8"/>
  <c r="BL243" i="8"/>
  <c r="I244" i="8"/>
  <c r="J244" i="8" s="1"/>
  <c r="AN244" i="8"/>
  <c r="AQ244" i="8"/>
  <c r="AT244" i="8"/>
  <c r="AW244" i="8"/>
  <c r="AZ244" i="8"/>
  <c r="BC244" i="8"/>
  <c r="BF244" i="8"/>
  <c r="BI244" i="8"/>
  <c r="BL244" i="8"/>
  <c r="BO244" i="8"/>
  <c r="I245" i="8"/>
  <c r="J245" i="8" s="1"/>
  <c r="AN245" i="8"/>
  <c r="AZ245" i="8"/>
  <c r="BL245" i="8"/>
  <c r="I246" i="8"/>
  <c r="J246" i="8" s="1"/>
  <c r="AN246" i="8"/>
  <c r="AQ246" i="8"/>
  <c r="AT246" i="8"/>
  <c r="AW246" i="8"/>
  <c r="AZ246" i="8"/>
  <c r="BC246" i="8"/>
  <c r="BF246" i="8"/>
  <c r="BI246" i="8"/>
  <c r="BL246" i="8"/>
  <c r="BO246" i="8"/>
  <c r="I247" i="8"/>
  <c r="J247" i="8" s="1"/>
  <c r="AN247" i="8"/>
  <c r="AT247" i="8"/>
  <c r="AZ247" i="8"/>
  <c r="BF247" i="8"/>
  <c r="BL247" i="8"/>
  <c r="I248" i="8"/>
  <c r="J248" i="8" s="1"/>
  <c r="AN248" i="8"/>
  <c r="AQ248" i="8"/>
  <c r="AT248" i="8"/>
  <c r="AW248" i="8"/>
  <c r="AZ248" i="8"/>
  <c r="BC248" i="8"/>
  <c r="BF248" i="8"/>
  <c r="BI248" i="8"/>
  <c r="BL248" i="8"/>
  <c r="BO248" i="8"/>
  <c r="I249" i="8"/>
  <c r="J249" i="8" s="1"/>
  <c r="AN249" i="8"/>
  <c r="AZ249" i="8"/>
  <c r="BL249" i="8"/>
  <c r="I250" i="8"/>
  <c r="J250" i="8" s="1"/>
  <c r="AN250" i="8"/>
  <c r="AQ250" i="8"/>
  <c r="AT250" i="8"/>
  <c r="AW250" i="8"/>
  <c r="AZ250" i="8"/>
  <c r="BC250" i="8"/>
  <c r="BF250" i="8"/>
  <c r="BI250" i="8"/>
  <c r="BL250" i="8"/>
  <c r="BO250" i="8"/>
  <c r="I251" i="8"/>
  <c r="J251" i="8" s="1"/>
  <c r="AN251" i="8"/>
  <c r="AT251" i="8"/>
  <c r="AZ251" i="8"/>
  <c r="BF251" i="8"/>
  <c r="BL251" i="8"/>
  <c r="I252" i="8"/>
  <c r="J252" i="8" s="1"/>
  <c r="AN252" i="8"/>
  <c r="AQ252" i="8"/>
  <c r="AT252" i="8"/>
  <c r="AW252" i="8"/>
  <c r="AZ252" i="8"/>
  <c r="BC252" i="8"/>
  <c r="BF252" i="8"/>
  <c r="BI252" i="8"/>
  <c r="BL252" i="8"/>
  <c r="BO252" i="8"/>
  <c r="AN252" i="4"/>
  <c r="AW251" i="4"/>
  <c r="AN251" i="4"/>
  <c r="BL250" i="4"/>
  <c r="BF250" i="4"/>
  <c r="AN250" i="4"/>
  <c r="BO249" i="4"/>
  <c r="BF249" i="4"/>
  <c r="AZ249" i="4"/>
  <c r="AW249" i="4"/>
  <c r="AQ249" i="4"/>
  <c r="AN249" i="4"/>
  <c r="BC249" i="4" s="1"/>
  <c r="J249" i="4"/>
  <c r="BO248" i="4"/>
  <c r="BI248" i="4"/>
  <c r="BF248" i="4"/>
  <c r="AZ248" i="4"/>
  <c r="AW248" i="4"/>
  <c r="AQ248" i="4"/>
  <c r="AN248" i="4"/>
  <c r="BL248" i="4" s="1"/>
  <c r="BO247" i="4"/>
  <c r="BI247" i="4"/>
  <c r="BF247" i="4"/>
  <c r="AZ247" i="4"/>
  <c r="AW247" i="4"/>
  <c r="AT247" i="4"/>
  <c r="AQ247" i="4"/>
  <c r="AN247" i="4"/>
  <c r="BL247" i="4" s="1"/>
  <c r="BO246" i="4"/>
  <c r="BI246" i="4"/>
  <c r="BF246" i="4"/>
  <c r="BC246" i="4"/>
  <c r="AZ246" i="4"/>
  <c r="AW246" i="4"/>
  <c r="AT246" i="4"/>
  <c r="AQ246" i="4"/>
  <c r="AN246" i="4"/>
  <c r="BL246" i="4" s="1"/>
  <c r="J246" i="4"/>
  <c r="BL245" i="4"/>
  <c r="BI245" i="4"/>
  <c r="BC245" i="4"/>
  <c r="AT245" i="4"/>
  <c r="AN245" i="4"/>
  <c r="BL244" i="4"/>
  <c r="BI244" i="4"/>
  <c r="BC244" i="4"/>
  <c r="AW244" i="4"/>
  <c r="AT244" i="4"/>
  <c r="AN244" i="4"/>
  <c r="J244" i="4"/>
  <c r="BI243" i="4"/>
  <c r="BC243" i="4"/>
  <c r="AW243" i="4"/>
  <c r="AT243" i="4"/>
  <c r="AN243" i="4"/>
  <c r="BF243" i="4" s="1"/>
  <c r="AN242" i="4"/>
  <c r="BO241" i="4"/>
  <c r="BI241" i="4"/>
  <c r="BC241" i="4"/>
  <c r="AZ241" i="4"/>
  <c r="AW241" i="4"/>
  <c r="AQ241" i="4"/>
  <c r="AN241" i="4"/>
  <c r="BF241" i="4" s="1"/>
  <c r="J241" i="4"/>
  <c r="BL240" i="4"/>
  <c r="BI240" i="4"/>
  <c r="BF240" i="4"/>
  <c r="AZ240" i="4"/>
  <c r="AT240" i="4"/>
  <c r="AN240" i="4"/>
  <c r="J240" i="4"/>
  <c r="BO239" i="4"/>
  <c r="BI239" i="4"/>
  <c r="BF239" i="4"/>
  <c r="BC239" i="4"/>
  <c r="AW239" i="4"/>
  <c r="AT239" i="4"/>
  <c r="AQ239" i="4"/>
  <c r="AN239" i="4"/>
  <c r="AZ239" i="4" s="1"/>
  <c r="AN238" i="4"/>
  <c r="J238" i="4"/>
  <c r="BO237" i="4"/>
  <c r="BI237" i="4"/>
  <c r="BF237" i="4"/>
  <c r="AW237" i="4"/>
  <c r="AQ237" i="4"/>
  <c r="AN237" i="4"/>
  <c r="AT236" i="4"/>
  <c r="AN236" i="4"/>
  <c r="BF235" i="4"/>
  <c r="BC235" i="4"/>
  <c r="AT235" i="4"/>
  <c r="AN235" i="4"/>
  <c r="BO234" i="4"/>
  <c r="BL234" i="4"/>
  <c r="BF234" i="4"/>
  <c r="BC234" i="4"/>
  <c r="AW234" i="4"/>
  <c r="AQ234" i="4"/>
  <c r="AN234" i="4"/>
  <c r="AN233" i="4"/>
  <c r="J233" i="4"/>
  <c r="BO232" i="4"/>
  <c r="BI232" i="4"/>
  <c r="BF232" i="4"/>
  <c r="BC232" i="4"/>
  <c r="AZ232" i="4"/>
  <c r="AW232" i="4"/>
  <c r="AT232" i="4"/>
  <c r="AQ232" i="4"/>
  <c r="AN232" i="4"/>
  <c r="BL232" i="4" s="1"/>
  <c r="BO231" i="4"/>
  <c r="BL231" i="4"/>
  <c r="BF231" i="4"/>
  <c r="BC231" i="4"/>
  <c r="AT231" i="4"/>
  <c r="AN231" i="4"/>
  <c r="AW231" i="4" s="1"/>
  <c r="BO230" i="4"/>
  <c r="AW230" i="4"/>
  <c r="AN230" i="4"/>
  <c r="J230" i="4"/>
  <c r="BI229" i="4"/>
  <c r="AZ229" i="4"/>
  <c r="AW229" i="4"/>
  <c r="AN229" i="4"/>
  <c r="BO228" i="4"/>
  <c r="BI228" i="4"/>
  <c r="AW228" i="4"/>
  <c r="AQ228" i="4"/>
  <c r="AN228" i="4"/>
  <c r="AZ227" i="4"/>
  <c r="AN227" i="4"/>
  <c r="J227" i="4"/>
  <c r="BL226" i="4"/>
  <c r="BI226" i="4"/>
  <c r="BC226" i="4"/>
  <c r="AZ226" i="4"/>
  <c r="AQ226" i="4"/>
  <c r="AN226" i="4"/>
  <c r="AT226" i="4" s="1"/>
  <c r="BO225" i="4"/>
  <c r="BL225" i="4"/>
  <c r="BF225" i="4"/>
  <c r="AZ225" i="4"/>
  <c r="AT225" i="4"/>
  <c r="AQ225" i="4"/>
  <c r="AN225" i="4"/>
  <c r="BC225" i="4" s="1"/>
  <c r="J225" i="4"/>
  <c r="BO224" i="4"/>
  <c r="BI224" i="4"/>
  <c r="BF224" i="4"/>
  <c r="BC224" i="4"/>
  <c r="AZ224" i="4"/>
  <c r="AW224" i="4"/>
  <c r="AT224" i="4"/>
  <c r="AQ224" i="4"/>
  <c r="AN224" i="4"/>
  <c r="BL224" i="4" s="1"/>
  <c r="BC223" i="4"/>
  <c r="AW223" i="4"/>
  <c r="AN223" i="4"/>
  <c r="BO222" i="4"/>
  <c r="BI222" i="4"/>
  <c r="BF222" i="4"/>
  <c r="AZ222" i="4"/>
  <c r="AT222" i="4"/>
  <c r="AQ222" i="4"/>
  <c r="AN222" i="4"/>
  <c r="AW222" i="4" s="1"/>
  <c r="J222" i="4"/>
  <c r="BO221" i="4"/>
  <c r="BI221" i="4"/>
  <c r="BC221" i="4"/>
  <c r="AZ221" i="4"/>
  <c r="AW221" i="4"/>
  <c r="AT221" i="4"/>
  <c r="AQ221" i="4"/>
  <c r="AN221" i="4"/>
  <c r="BF221" i="4" s="1"/>
  <c r="BL220" i="4"/>
  <c r="BC220" i="4"/>
  <c r="AN220" i="4"/>
  <c r="AN219" i="4"/>
  <c r="J219" i="4"/>
  <c r="BF218" i="4"/>
  <c r="BC218" i="4"/>
  <c r="AN218" i="4"/>
  <c r="AN217" i="4"/>
  <c r="J217" i="4"/>
  <c r="BO216" i="4"/>
  <c r="BF216" i="4"/>
  <c r="AZ216" i="4"/>
  <c r="AW216" i="4"/>
  <c r="AQ216" i="4"/>
  <c r="AN216" i="4"/>
  <c r="BC216" i="4" s="1"/>
  <c r="BO215" i="4"/>
  <c r="BI215" i="4"/>
  <c r="BF215" i="4"/>
  <c r="BC215" i="4"/>
  <c r="AZ215" i="4"/>
  <c r="AW215" i="4"/>
  <c r="AT215" i="4"/>
  <c r="AQ215" i="4"/>
  <c r="AN215" i="4"/>
  <c r="BL215" i="4" s="1"/>
  <c r="J215" i="4"/>
  <c r="BO214" i="4"/>
  <c r="BI214" i="4"/>
  <c r="AZ214" i="4"/>
  <c r="AT214" i="4"/>
  <c r="AQ214" i="4"/>
  <c r="AN214" i="4"/>
  <c r="AW214" i="4" s="1"/>
  <c r="J214" i="4"/>
  <c r="BI213" i="4"/>
  <c r="BC213" i="4"/>
  <c r="AZ213" i="4"/>
  <c r="AT213" i="4"/>
  <c r="AQ213" i="4"/>
  <c r="AN213" i="4"/>
  <c r="BF213" i="4" s="1"/>
  <c r="AN212" i="4"/>
  <c r="BO211" i="4"/>
  <c r="BL211" i="4"/>
  <c r="BC211" i="4"/>
  <c r="AT211" i="4"/>
  <c r="AQ211" i="4"/>
  <c r="AN211" i="4"/>
  <c r="BL210" i="4"/>
  <c r="BC210" i="4"/>
  <c r="AZ210" i="4"/>
  <c r="AT210" i="4"/>
  <c r="AQ210" i="4"/>
  <c r="AN210" i="4"/>
  <c r="BI210" i="4" s="1"/>
  <c r="BL209" i="4"/>
  <c r="AW209" i="4"/>
  <c r="AQ209" i="4"/>
  <c r="AN209" i="4"/>
  <c r="BF209" i="4" s="1"/>
  <c r="J209" i="4"/>
  <c r="BL208" i="4"/>
  <c r="BF208" i="4"/>
  <c r="AN208" i="4"/>
  <c r="BO207" i="4"/>
  <c r="BI207" i="4"/>
  <c r="BF207" i="4"/>
  <c r="BC207" i="4"/>
  <c r="AZ207" i="4"/>
  <c r="AW207" i="4"/>
  <c r="AT207" i="4"/>
  <c r="AQ207" i="4"/>
  <c r="AN207" i="4"/>
  <c r="BL207" i="4" s="1"/>
  <c r="J207" i="4"/>
  <c r="BO206" i="4"/>
  <c r="BI206" i="4"/>
  <c r="BF206" i="4"/>
  <c r="AZ206" i="4"/>
  <c r="AT206" i="4"/>
  <c r="AQ206" i="4"/>
  <c r="AN206" i="4"/>
  <c r="AW206" i="4" s="1"/>
  <c r="J206" i="4"/>
  <c r="BO205" i="4"/>
  <c r="BI205" i="4"/>
  <c r="BC205" i="4"/>
  <c r="AZ205" i="4"/>
  <c r="AW205" i="4"/>
  <c r="AT205" i="4"/>
  <c r="AQ205" i="4"/>
  <c r="AN205" i="4"/>
  <c r="BF205" i="4" s="1"/>
  <c r="BL204" i="4"/>
  <c r="BC204" i="4"/>
  <c r="AT204" i="4"/>
  <c r="AN204" i="4"/>
  <c r="AN203" i="4"/>
  <c r="BL202" i="4"/>
  <c r="BF202" i="4"/>
  <c r="AW202" i="4"/>
  <c r="AT202" i="4"/>
  <c r="AN202" i="4"/>
  <c r="BO201" i="4"/>
  <c r="BF201" i="4"/>
  <c r="BC201" i="4"/>
  <c r="AZ201" i="4"/>
  <c r="AW201" i="4"/>
  <c r="AQ201" i="4"/>
  <c r="AN201" i="4"/>
  <c r="AT201" i="4" s="1"/>
  <c r="J201" i="4"/>
  <c r="AZ200" i="4"/>
  <c r="AN200" i="4"/>
  <c r="BO199" i="4"/>
  <c r="BI199" i="4"/>
  <c r="BF199" i="4"/>
  <c r="BC199" i="4"/>
  <c r="AZ199" i="4"/>
  <c r="AW199" i="4"/>
  <c r="AT199" i="4"/>
  <c r="AQ199" i="4"/>
  <c r="AN199" i="4"/>
  <c r="BL199" i="4" s="1"/>
  <c r="BI198" i="4"/>
  <c r="BF198" i="4"/>
  <c r="AZ198" i="4"/>
  <c r="AT198" i="4"/>
  <c r="AN198" i="4"/>
  <c r="AW198" i="4" s="1"/>
  <c r="J198" i="4"/>
  <c r="BO197" i="4"/>
  <c r="BI197" i="4"/>
  <c r="BC197" i="4"/>
  <c r="AT197" i="4"/>
  <c r="AQ197" i="4"/>
  <c r="AN197" i="4"/>
  <c r="BF197" i="4" s="1"/>
  <c r="AN196" i="4"/>
  <c r="BL195" i="4"/>
  <c r="AN195" i="4"/>
  <c r="BL194" i="4"/>
  <c r="BF194" i="4"/>
  <c r="AW194" i="4"/>
  <c r="AT194" i="4"/>
  <c r="AN194" i="4"/>
  <c r="BO193" i="4"/>
  <c r="BF193" i="4"/>
  <c r="BC193" i="4"/>
  <c r="AW193" i="4"/>
  <c r="AQ193" i="4"/>
  <c r="AN193" i="4"/>
  <c r="AT193" i="4" s="1"/>
  <c r="J193" i="4"/>
  <c r="BO192" i="4"/>
  <c r="BL192" i="4"/>
  <c r="AZ192" i="4"/>
  <c r="AN192" i="4"/>
  <c r="BO191" i="4"/>
  <c r="BI191" i="4"/>
  <c r="BF191" i="4"/>
  <c r="BC191" i="4"/>
  <c r="AZ191" i="4"/>
  <c r="AW191" i="4"/>
  <c r="AT191" i="4"/>
  <c r="AQ191" i="4"/>
  <c r="AN191" i="4"/>
  <c r="BL191" i="4" s="1"/>
  <c r="BO190" i="4"/>
  <c r="AN190" i="4"/>
  <c r="BF190" i="4" s="1"/>
  <c r="J190" i="4"/>
  <c r="BI189" i="4"/>
  <c r="AZ189" i="4"/>
  <c r="AW189" i="4"/>
  <c r="AQ189" i="4"/>
  <c r="AN189" i="4"/>
  <c r="BL188" i="4"/>
  <c r="BF188" i="4"/>
  <c r="AW188" i="4"/>
  <c r="AT188" i="4"/>
  <c r="AN188" i="4"/>
  <c r="BO187" i="4"/>
  <c r="BF187" i="4"/>
  <c r="BC187" i="4"/>
  <c r="AW187" i="4"/>
  <c r="AQ187" i="4"/>
  <c r="AN187" i="4"/>
  <c r="AT187" i="4" s="1"/>
  <c r="J187" i="4"/>
  <c r="BO186" i="4"/>
  <c r="BL186" i="4"/>
  <c r="AZ186" i="4"/>
  <c r="AN186" i="4"/>
  <c r="BO185" i="4"/>
  <c r="BI185" i="4"/>
  <c r="BF185" i="4"/>
  <c r="BC185" i="4"/>
  <c r="AZ185" i="4"/>
  <c r="AW185" i="4"/>
  <c r="AT185" i="4"/>
  <c r="AQ185" i="4"/>
  <c r="AN185" i="4"/>
  <c r="BL185" i="4" s="1"/>
  <c r="J185" i="4"/>
  <c r="BO184" i="4"/>
  <c r="BI184" i="4"/>
  <c r="BF184" i="4"/>
  <c r="BC184" i="4"/>
  <c r="AZ184" i="4"/>
  <c r="AT184" i="4"/>
  <c r="AQ184" i="4"/>
  <c r="AN184" i="4"/>
  <c r="AW184" i="4" s="1"/>
  <c r="BO183" i="4"/>
  <c r="BI183" i="4"/>
  <c r="BC183" i="4"/>
  <c r="AZ183" i="4"/>
  <c r="AT183" i="4"/>
  <c r="AQ183" i="4"/>
  <c r="AN183" i="4"/>
  <c r="BF183" i="4" s="1"/>
  <c r="BC182" i="4"/>
  <c r="AN182" i="4"/>
  <c r="BL182" i="4" s="1"/>
  <c r="J182" i="4"/>
  <c r="BI181" i="4"/>
  <c r="BF181" i="4"/>
  <c r="BC181" i="4"/>
  <c r="AW181" i="4"/>
  <c r="AT181" i="4"/>
  <c r="AN181" i="4"/>
  <c r="J181" i="4"/>
  <c r="AN180" i="4"/>
  <c r="BO179" i="4"/>
  <c r="AW179" i="4"/>
  <c r="AN179" i="4"/>
  <c r="BO178" i="4"/>
  <c r="BF178" i="4"/>
  <c r="AN178" i="4"/>
  <c r="BO177" i="4"/>
  <c r="BI177" i="4"/>
  <c r="BF177" i="4"/>
  <c r="BC177" i="4"/>
  <c r="AZ177" i="4"/>
  <c r="AW177" i="4"/>
  <c r="AT177" i="4"/>
  <c r="AQ177" i="4"/>
  <c r="AN177" i="4"/>
  <c r="BL177" i="4" s="1"/>
  <c r="J177" i="4"/>
  <c r="BO176" i="4"/>
  <c r="BF176" i="4"/>
  <c r="BC176" i="4"/>
  <c r="AW176" i="4"/>
  <c r="AQ176" i="4"/>
  <c r="AN176" i="4"/>
  <c r="AT176" i="4" s="1"/>
  <c r="BO175" i="4"/>
  <c r="BF175" i="4"/>
  <c r="AZ175" i="4"/>
  <c r="AQ175" i="4"/>
  <c r="AN175" i="4"/>
  <c r="BO174" i="4"/>
  <c r="BI174" i="4"/>
  <c r="BF174" i="4"/>
  <c r="BC174" i="4"/>
  <c r="AZ174" i="4"/>
  <c r="AW174" i="4"/>
  <c r="AT174" i="4"/>
  <c r="AQ174" i="4"/>
  <c r="AN174" i="4"/>
  <c r="BL174" i="4" s="1"/>
  <c r="J174" i="4"/>
  <c r="BO173" i="4"/>
  <c r="BI173" i="4"/>
  <c r="BF173" i="4"/>
  <c r="BC173" i="4"/>
  <c r="AZ173" i="4"/>
  <c r="AT173" i="4"/>
  <c r="AQ173" i="4"/>
  <c r="AN173" i="4"/>
  <c r="AW173" i="4" s="1"/>
  <c r="BO172" i="4"/>
  <c r="BI172" i="4"/>
  <c r="BC172" i="4"/>
  <c r="AZ172" i="4"/>
  <c r="AT172" i="4"/>
  <c r="AQ172" i="4"/>
  <c r="AN172" i="4"/>
  <c r="BF172" i="4" s="1"/>
  <c r="AN171" i="4"/>
  <c r="BI170" i="4"/>
  <c r="BC170" i="4"/>
  <c r="AW170" i="4"/>
  <c r="AN170" i="4"/>
  <c r="AT169" i="4"/>
  <c r="AN169" i="4"/>
  <c r="BF169" i="4" s="1"/>
  <c r="J169" i="4"/>
  <c r="BO168" i="4"/>
  <c r="BF168" i="4"/>
  <c r="BC168" i="4"/>
  <c r="AW168" i="4"/>
  <c r="AQ168" i="4"/>
  <c r="AN168" i="4"/>
  <c r="AT168" i="4" s="1"/>
  <c r="J168" i="4"/>
  <c r="AQ167" i="4"/>
  <c r="AN167" i="4"/>
  <c r="BO166" i="4"/>
  <c r="BI166" i="4"/>
  <c r="BF166" i="4"/>
  <c r="BC166" i="4"/>
  <c r="AZ166" i="4"/>
  <c r="AW166" i="4"/>
  <c r="AT166" i="4"/>
  <c r="AQ166" i="4"/>
  <c r="AN166" i="4"/>
  <c r="BL166" i="4" s="1"/>
  <c r="J166" i="4"/>
  <c r="BO165" i="4"/>
  <c r="BI165" i="4"/>
  <c r="BF165" i="4"/>
  <c r="AZ165" i="4"/>
  <c r="AT165" i="4"/>
  <c r="AQ165" i="4"/>
  <c r="AN165" i="4"/>
  <c r="AW165" i="4" s="1"/>
  <c r="BI164" i="4"/>
  <c r="AZ164" i="4"/>
  <c r="AN164" i="4"/>
  <c r="BL163" i="4"/>
  <c r="BI163" i="4"/>
  <c r="BC163" i="4"/>
  <c r="AZ163" i="4"/>
  <c r="AT163" i="4"/>
  <c r="AN163" i="4"/>
  <c r="AN162" i="4"/>
  <c r="BL161" i="4"/>
  <c r="BC161" i="4"/>
  <c r="AZ161" i="4"/>
  <c r="AT161" i="4"/>
  <c r="AQ161" i="4"/>
  <c r="AN161" i="4"/>
  <c r="BI161" i="4" s="1"/>
  <c r="J161" i="4"/>
  <c r="BO160" i="4"/>
  <c r="AZ160" i="4"/>
  <c r="AN160" i="4"/>
  <c r="BL160" i="4" s="1"/>
  <c r="BO159" i="4"/>
  <c r="BI159" i="4"/>
  <c r="BF159" i="4"/>
  <c r="AZ159" i="4"/>
  <c r="AW159" i="4"/>
  <c r="AQ159" i="4"/>
  <c r="AN159" i="4"/>
  <c r="BL159" i="4" s="1"/>
  <c r="BO158" i="4"/>
  <c r="BI158" i="4"/>
  <c r="BF158" i="4"/>
  <c r="AZ158" i="4"/>
  <c r="AW158" i="4"/>
  <c r="AT158" i="4"/>
  <c r="AQ158" i="4"/>
  <c r="AN158" i="4"/>
  <c r="BL158" i="4" s="1"/>
  <c r="J158" i="4"/>
  <c r="BO157" i="4"/>
  <c r="BI157" i="4"/>
  <c r="BC157" i="4"/>
  <c r="AZ157" i="4"/>
  <c r="AT157" i="4"/>
  <c r="AQ157" i="4"/>
  <c r="AN157" i="4"/>
  <c r="BF157" i="4" s="1"/>
  <c r="BL156" i="4"/>
  <c r="AT156" i="4"/>
  <c r="AN156" i="4"/>
  <c r="BL155" i="4"/>
  <c r="BI155" i="4"/>
  <c r="BC155" i="4"/>
  <c r="AW155" i="4"/>
  <c r="AN155" i="4"/>
  <c r="AW154" i="4"/>
  <c r="AT154" i="4"/>
  <c r="AN154" i="4"/>
  <c r="BL154" i="4" s="1"/>
  <c r="BO153" i="4"/>
  <c r="BF153" i="4"/>
  <c r="BC153" i="4"/>
  <c r="AW153" i="4"/>
  <c r="AQ153" i="4"/>
  <c r="AN153" i="4"/>
  <c r="AT153" i="4" s="1"/>
  <c r="J153" i="4"/>
  <c r="BF152" i="4"/>
  <c r="AZ152" i="4"/>
  <c r="AN152" i="4"/>
  <c r="BO151" i="4"/>
  <c r="BI151" i="4"/>
  <c r="BF151" i="4"/>
  <c r="AZ151" i="4"/>
  <c r="AW151" i="4"/>
  <c r="AQ151" i="4"/>
  <c r="AN151" i="4"/>
  <c r="BL151" i="4" s="1"/>
  <c r="BO150" i="4"/>
  <c r="BI150" i="4"/>
  <c r="BF150" i="4"/>
  <c r="AZ150" i="4"/>
  <c r="AT150" i="4"/>
  <c r="AQ150" i="4"/>
  <c r="AN150" i="4"/>
  <c r="AW150" i="4" s="1"/>
  <c r="J150" i="4"/>
  <c r="BO149" i="4"/>
  <c r="BI149" i="4"/>
  <c r="BC149" i="4"/>
  <c r="AZ149" i="4"/>
  <c r="AT149" i="4"/>
  <c r="AQ149" i="4"/>
  <c r="AN149" i="4"/>
  <c r="BF149" i="4" s="1"/>
  <c r="BL148" i="4"/>
  <c r="AN148" i="4"/>
  <c r="BC147" i="4"/>
  <c r="AW147" i="4"/>
  <c r="AN147" i="4"/>
  <c r="BL147" i="4" s="1"/>
  <c r="AN146" i="4"/>
  <c r="BO145" i="4"/>
  <c r="BF145" i="4"/>
  <c r="BC145" i="4"/>
  <c r="AW145" i="4"/>
  <c r="AQ145" i="4"/>
  <c r="AN145" i="4"/>
  <c r="AT145" i="4" s="1"/>
  <c r="J145" i="4"/>
  <c r="AN144" i="4"/>
  <c r="BO143" i="4"/>
  <c r="BI143" i="4"/>
  <c r="BF143" i="4"/>
  <c r="AZ143" i="4"/>
  <c r="AW143" i="4"/>
  <c r="AQ143" i="4"/>
  <c r="AN143" i="4"/>
  <c r="BL143" i="4" s="1"/>
  <c r="BO142" i="4"/>
  <c r="BI142" i="4"/>
  <c r="BF142" i="4"/>
  <c r="AZ142" i="4"/>
  <c r="AT142" i="4"/>
  <c r="AQ142" i="4"/>
  <c r="AN142" i="4"/>
  <c r="AW142" i="4" s="1"/>
  <c r="J142" i="4"/>
  <c r="BO141" i="4"/>
  <c r="BI141" i="4"/>
  <c r="BF141" i="4"/>
  <c r="BC141" i="4"/>
  <c r="AZ141" i="4"/>
  <c r="AW141" i="4"/>
  <c r="AT141" i="4"/>
  <c r="AQ141" i="4"/>
  <c r="AN141" i="4"/>
  <c r="BL141" i="4" s="1"/>
  <c r="BC140" i="4"/>
  <c r="AZ140" i="4"/>
  <c r="AN140" i="4"/>
  <c r="BL140" i="4" s="1"/>
  <c r="J140" i="4"/>
  <c r="BI139" i="4"/>
  <c r="AN139" i="4"/>
  <c r="BL138" i="4"/>
  <c r="BF138" i="4"/>
  <c r="AT138" i="4"/>
  <c r="AN138" i="4"/>
  <c r="BO137" i="4"/>
  <c r="BF137" i="4"/>
  <c r="BC137" i="4"/>
  <c r="AW137" i="4"/>
  <c r="AQ137" i="4"/>
  <c r="AN137" i="4"/>
  <c r="AT137" i="4" s="1"/>
  <c r="J137" i="4"/>
  <c r="BO136" i="4"/>
  <c r="BL136" i="4"/>
  <c r="BF136" i="4"/>
  <c r="AZ136" i="4"/>
  <c r="AQ136" i="4"/>
  <c r="AN136" i="4"/>
  <c r="BO135" i="4"/>
  <c r="BI135" i="4"/>
  <c r="BF135" i="4"/>
  <c r="AZ135" i="4"/>
  <c r="AW135" i="4"/>
  <c r="AQ135" i="4"/>
  <c r="AN135" i="4"/>
  <c r="BL135" i="4" s="1"/>
  <c r="BI134" i="4"/>
  <c r="BF134" i="4"/>
  <c r="AZ134" i="4"/>
  <c r="AT134" i="4"/>
  <c r="AN134" i="4"/>
  <c r="AW134" i="4" s="1"/>
  <c r="J134" i="4"/>
  <c r="BO133" i="4"/>
  <c r="BI133" i="4"/>
  <c r="BC133" i="4"/>
  <c r="AZ133" i="4"/>
  <c r="AW133" i="4"/>
  <c r="AT133" i="4"/>
  <c r="AQ133" i="4"/>
  <c r="AN133" i="4"/>
  <c r="BF133" i="4" s="1"/>
  <c r="J133" i="4"/>
  <c r="BC132" i="4"/>
  <c r="AZ132" i="4"/>
  <c r="AN132" i="4"/>
  <c r="BL132" i="4" s="1"/>
  <c r="BI131" i="4"/>
  <c r="AN131" i="4"/>
  <c r="BF130" i="4"/>
  <c r="AT130" i="4"/>
  <c r="AN130" i="4"/>
  <c r="BO129" i="4"/>
  <c r="BF129" i="4"/>
  <c r="BC129" i="4"/>
  <c r="AW129" i="4"/>
  <c r="AQ129" i="4"/>
  <c r="AN129" i="4"/>
  <c r="AT129" i="4" s="1"/>
  <c r="J129" i="4"/>
  <c r="BO128" i="4"/>
  <c r="BL128" i="4"/>
  <c r="BF128" i="4"/>
  <c r="AZ128" i="4"/>
  <c r="AQ128" i="4"/>
  <c r="AN128" i="4"/>
  <c r="J128" i="4"/>
  <c r="BO127" i="4"/>
  <c r="BI127" i="4"/>
  <c r="AZ127" i="4"/>
  <c r="AW127" i="4"/>
  <c r="AQ127" i="4"/>
  <c r="AN127" i="4"/>
  <c r="BL127" i="4" s="1"/>
  <c r="J127" i="4"/>
  <c r="AZ126" i="4"/>
  <c r="AT126" i="4"/>
  <c r="AN126" i="4"/>
  <c r="J126" i="4"/>
  <c r="BL125" i="4"/>
  <c r="BC125" i="4"/>
  <c r="AW125" i="4"/>
  <c r="AN125" i="4"/>
  <c r="J125" i="4"/>
  <c r="BL124" i="4"/>
  <c r="AN124" i="4"/>
  <c r="BO123" i="4"/>
  <c r="BF123" i="4"/>
  <c r="BC123" i="4"/>
  <c r="AZ123" i="4"/>
  <c r="AW123" i="4"/>
  <c r="AQ123" i="4"/>
  <c r="AN123" i="4"/>
  <c r="AT123" i="4" s="1"/>
  <c r="BF122" i="4"/>
  <c r="AZ122" i="4"/>
  <c r="AQ122" i="4"/>
  <c r="AN122" i="4"/>
  <c r="BO121" i="4"/>
  <c r="BI121" i="4"/>
  <c r="BF121" i="4"/>
  <c r="BC121" i="4"/>
  <c r="AZ121" i="4"/>
  <c r="AW121" i="4"/>
  <c r="AT121" i="4"/>
  <c r="AQ121" i="4"/>
  <c r="AN121" i="4"/>
  <c r="BL121" i="4" s="1"/>
  <c r="J121" i="4"/>
  <c r="BO120" i="4"/>
  <c r="BI120" i="4"/>
  <c r="BF120" i="4"/>
  <c r="BC120" i="4"/>
  <c r="AZ120" i="4"/>
  <c r="AT120" i="4"/>
  <c r="AQ120" i="4"/>
  <c r="AN120" i="4"/>
  <c r="AW120" i="4" s="1"/>
  <c r="BO119" i="4"/>
  <c r="BI119" i="4"/>
  <c r="BC119" i="4"/>
  <c r="AT119" i="4"/>
  <c r="AQ119" i="4"/>
  <c r="AN119" i="4"/>
  <c r="BF119" i="4" s="1"/>
  <c r="AN118" i="4"/>
  <c r="J118" i="4"/>
  <c r="BI117" i="4"/>
  <c r="AN117" i="4"/>
  <c r="BF116" i="4"/>
  <c r="AT116" i="4"/>
  <c r="AN116" i="4"/>
  <c r="BO115" i="4"/>
  <c r="BF115" i="4"/>
  <c r="BC115" i="4"/>
  <c r="AZ115" i="4"/>
  <c r="AW115" i="4"/>
  <c r="AQ115" i="4"/>
  <c r="AN115" i="4"/>
  <c r="AT115" i="4" s="1"/>
  <c r="BO114" i="4"/>
  <c r="BL114" i="4"/>
  <c r="AZ114" i="4"/>
  <c r="AQ114" i="4"/>
  <c r="AN114" i="4"/>
  <c r="BO113" i="4"/>
  <c r="BI113" i="4"/>
  <c r="BF113" i="4"/>
  <c r="BC113" i="4"/>
  <c r="AZ113" i="4"/>
  <c r="AW113" i="4"/>
  <c r="AT113" i="4"/>
  <c r="AQ113" i="4"/>
  <c r="AN113" i="4"/>
  <c r="BL113" i="4" s="1"/>
  <c r="J113" i="4"/>
  <c r="BO112" i="4"/>
  <c r="BI112" i="4"/>
  <c r="BF112" i="4"/>
  <c r="BC112" i="4"/>
  <c r="AZ112" i="4"/>
  <c r="AT112" i="4"/>
  <c r="AQ112" i="4"/>
  <c r="AN112" i="4"/>
  <c r="AW112" i="4" s="1"/>
  <c r="BO111" i="4"/>
  <c r="BI111" i="4"/>
  <c r="BC111" i="4"/>
  <c r="AT111" i="4"/>
  <c r="AQ111" i="4"/>
  <c r="AN111" i="4"/>
  <c r="BF111" i="4" s="1"/>
  <c r="BC110" i="4"/>
  <c r="AT110" i="4"/>
  <c r="AN110" i="4"/>
  <c r="J110" i="4"/>
  <c r="BL109" i="4"/>
  <c r="BI109" i="4"/>
  <c r="BC109" i="4"/>
  <c r="AW109" i="4"/>
  <c r="AN109" i="4"/>
  <c r="BL108" i="4"/>
  <c r="BF108" i="4"/>
  <c r="AW108" i="4"/>
  <c r="AT108" i="4"/>
  <c r="AN108" i="4"/>
  <c r="BO107" i="4"/>
  <c r="BF107" i="4"/>
  <c r="BC107" i="4"/>
  <c r="AW107" i="4"/>
  <c r="AQ107" i="4"/>
  <c r="AN107" i="4"/>
  <c r="AT107" i="4" s="1"/>
  <c r="BL106" i="4"/>
  <c r="AN106" i="4"/>
  <c r="BO105" i="4"/>
  <c r="BI105" i="4"/>
  <c r="BF105" i="4"/>
  <c r="BC105" i="4"/>
  <c r="AZ105" i="4"/>
  <c r="AW105" i="4"/>
  <c r="AT105" i="4"/>
  <c r="AQ105" i="4"/>
  <c r="AN105" i="4"/>
  <c r="BL105" i="4" s="1"/>
  <c r="J105" i="4"/>
  <c r="BO104" i="4"/>
  <c r="BI104" i="4"/>
  <c r="BF104" i="4"/>
  <c r="BC104" i="4"/>
  <c r="AZ104" i="4"/>
  <c r="AT104" i="4"/>
  <c r="AQ104" i="4"/>
  <c r="AN104" i="4"/>
  <c r="AW104" i="4" s="1"/>
  <c r="BO103" i="4"/>
  <c r="BL103" i="4"/>
  <c r="BI103" i="4"/>
  <c r="BC103" i="4"/>
  <c r="AT103" i="4"/>
  <c r="AQ103" i="4"/>
  <c r="AN103" i="4"/>
  <c r="BI102" i="4"/>
  <c r="AT102" i="4"/>
  <c r="AN102" i="4"/>
  <c r="J102" i="4"/>
  <c r="AN101" i="4"/>
  <c r="BO100" i="4"/>
  <c r="BL100" i="4"/>
  <c r="BF100" i="4"/>
  <c r="BC100" i="4"/>
  <c r="AZ100" i="4"/>
  <c r="AW100" i="4"/>
  <c r="AT100" i="4"/>
  <c r="AQ100" i="4"/>
  <c r="AN100" i="4"/>
  <c r="BI100" i="4" s="1"/>
  <c r="BO99" i="4"/>
  <c r="BI99" i="4"/>
  <c r="BF99" i="4"/>
  <c r="BC99" i="4"/>
  <c r="AZ99" i="4"/>
  <c r="AT99" i="4"/>
  <c r="AQ99" i="4"/>
  <c r="AN99" i="4"/>
  <c r="AW99" i="4" s="1"/>
  <c r="J99" i="4"/>
  <c r="BO98" i="4"/>
  <c r="BI98" i="4"/>
  <c r="BC98" i="4"/>
  <c r="AT98" i="4"/>
  <c r="AQ98" i="4"/>
  <c r="AN98" i="4"/>
  <c r="BF98" i="4" s="1"/>
  <c r="BL97" i="4"/>
  <c r="BC97" i="4"/>
  <c r="AZ97" i="4"/>
  <c r="AT97" i="4"/>
  <c r="AN97" i="4"/>
  <c r="J97" i="4"/>
  <c r="AN96" i="4"/>
  <c r="AN95" i="4"/>
  <c r="BO94" i="4"/>
  <c r="BF94" i="4"/>
  <c r="BC94" i="4"/>
  <c r="AW94" i="4"/>
  <c r="AQ94" i="4"/>
  <c r="AN94" i="4"/>
  <c r="AT94" i="4" s="1"/>
  <c r="J94" i="4"/>
  <c r="AZ93" i="4"/>
  <c r="AQ93" i="4"/>
  <c r="AN93" i="4"/>
  <c r="BO92" i="4"/>
  <c r="BI92" i="4"/>
  <c r="BF92" i="4"/>
  <c r="BC92" i="4"/>
  <c r="AZ92" i="4"/>
  <c r="AW92" i="4"/>
  <c r="AT92" i="4"/>
  <c r="AQ92" i="4"/>
  <c r="AN92" i="4"/>
  <c r="BL92" i="4" s="1"/>
  <c r="BO91" i="4"/>
  <c r="BI91" i="4"/>
  <c r="BF91" i="4"/>
  <c r="BC91" i="4"/>
  <c r="AZ91" i="4"/>
  <c r="AT91" i="4"/>
  <c r="AQ91" i="4"/>
  <c r="AN91" i="4"/>
  <c r="AW91" i="4" s="1"/>
  <c r="BO90" i="4"/>
  <c r="BI90" i="4"/>
  <c r="BC90" i="4"/>
  <c r="AT90" i="4"/>
  <c r="AQ90" i="4"/>
  <c r="AN90" i="4"/>
  <c r="BF90" i="4" s="1"/>
  <c r="BC89" i="4"/>
  <c r="AN89" i="4"/>
  <c r="J89" i="4"/>
  <c r="BC88" i="4"/>
  <c r="AW88" i="4"/>
  <c r="AN88" i="4"/>
  <c r="BF87" i="4"/>
  <c r="AN87" i="4"/>
  <c r="BO86" i="4"/>
  <c r="BF86" i="4"/>
  <c r="BC86" i="4"/>
  <c r="AZ86" i="4"/>
  <c r="AW86" i="4"/>
  <c r="AQ86" i="4"/>
  <c r="AN86" i="4"/>
  <c r="AT86" i="4" s="1"/>
  <c r="J86" i="4"/>
  <c r="AN85" i="4"/>
  <c r="BL85" i="4" s="1"/>
  <c r="BO84" i="4"/>
  <c r="BI84" i="4"/>
  <c r="BF84" i="4"/>
  <c r="BC84" i="4"/>
  <c r="AZ84" i="4"/>
  <c r="AW84" i="4"/>
  <c r="AT84" i="4"/>
  <c r="AQ84" i="4"/>
  <c r="AN84" i="4"/>
  <c r="BL84" i="4" s="1"/>
  <c r="BO83" i="4"/>
  <c r="BI83" i="4"/>
  <c r="BF83" i="4"/>
  <c r="BC83" i="4"/>
  <c r="AZ83" i="4"/>
  <c r="AT83" i="4"/>
  <c r="AQ83" i="4"/>
  <c r="AN83" i="4"/>
  <c r="AW83" i="4" s="1"/>
  <c r="BO82" i="4"/>
  <c r="BI82" i="4"/>
  <c r="BC82" i="4"/>
  <c r="AT82" i="4"/>
  <c r="AQ82" i="4"/>
  <c r="AN82" i="4"/>
  <c r="BF82" i="4" s="1"/>
  <c r="BC81" i="4"/>
  <c r="AZ81" i="4"/>
  <c r="AN81" i="4"/>
  <c r="J81" i="4"/>
  <c r="AN80" i="4"/>
  <c r="BL79" i="4"/>
  <c r="AN79" i="4"/>
  <c r="BF79" i="4" s="1"/>
  <c r="J79" i="4"/>
  <c r="AN78" i="4"/>
  <c r="J78" i="4"/>
  <c r="BL77" i="4"/>
  <c r="BI77" i="4"/>
  <c r="AZ77" i="4"/>
  <c r="AN77" i="4"/>
  <c r="BO76" i="4"/>
  <c r="BI76" i="4"/>
  <c r="BF76" i="4"/>
  <c r="BC76" i="4"/>
  <c r="AZ76" i="4"/>
  <c r="AW76" i="4"/>
  <c r="AT76" i="4"/>
  <c r="AQ76" i="4"/>
  <c r="AN76" i="4"/>
  <c r="BL76" i="4" s="1"/>
  <c r="BO75" i="4"/>
  <c r="BI75" i="4"/>
  <c r="BF75" i="4"/>
  <c r="BC75" i="4"/>
  <c r="AZ75" i="4"/>
  <c r="AT75" i="4"/>
  <c r="AQ75" i="4"/>
  <c r="AN75" i="4"/>
  <c r="AW75" i="4" s="1"/>
  <c r="BO74" i="4"/>
  <c r="BL74" i="4"/>
  <c r="BC74" i="4"/>
  <c r="AT74" i="4"/>
  <c r="AN74" i="4"/>
  <c r="BF74" i="4" s="1"/>
  <c r="AZ73" i="4"/>
  <c r="AN73" i="4"/>
  <c r="J73" i="4"/>
  <c r="BO72" i="4"/>
  <c r="AW72" i="4"/>
  <c r="AN72" i="4"/>
  <c r="BO71" i="4"/>
  <c r="AW71" i="4"/>
  <c r="AN71" i="4"/>
  <c r="BL70" i="4"/>
  <c r="BI70" i="4"/>
  <c r="BC70" i="4"/>
  <c r="AZ70" i="4"/>
  <c r="AQ70" i="4"/>
  <c r="AN70" i="4"/>
  <c r="AT70" i="4" s="1"/>
  <c r="J70" i="4"/>
  <c r="BL69" i="4"/>
  <c r="BI69" i="4"/>
  <c r="AZ69" i="4"/>
  <c r="AT69" i="4"/>
  <c r="AQ69" i="4"/>
  <c r="AN69" i="4"/>
  <c r="BC69" i="4" s="1"/>
  <c r="AW68" i="4"/>
  <c r="AN68" i="4"/>
  <c r="BL67" i="4"/>
  <c r="BC67" i="4"/>
  <c r="AN67" i="4"/>
  <c r="AW66" i="4"/>
  <c r="AN66" i="4"/>
  <c r="BI65" i="4"/>
  <c r="AZ65" i="4"/>
  <c r="AQ65" i="4"/>
  <c r="AN65" i="4"/>
  <c r="BC65" i="4" s="1"/>
  <c r="J65" i="4"/>
  <c r="BO64" i="4"/>
  <c r="BI64" i="4"/>
  <c r="BF64" i="4"/>
  <c r="BC64" i="4"/>
  <c r="AZ64" i="4"/>
  <c r="AW64" i="4"/>
  <c r="AT64" i="4"/>
  <c r="AQ64" i="4"/>
  <c r="AN64" i="4"/>
  <c r="BL64" i="4" s="1"/>
  <c r="J64" i="4"/>
  <c r="BO63" i="4"/>
  <c r="BL63" i="4"/>
  <c r="BI63" i="4"/>
  <c r="BF63" i="4"/>
  <c r="BC63" i="4"/>
  <c r="AZ63" i="4"/>
  <c r="AT63" i="4"/>
  <c r="AQ63" i="4"/>
  <c r="AN63" i="4"/>
  <c r="AW63" i="4" s="1"/>
  <c r="BO62" i="4"/>
  <c r="BL62" i="4"/>
  <c r="BC62" i="4"/>
  <c r="AT62" i="4"/>
  <c r="AN62" i="4"/>
  <c r="BF62" i="4" s="1"/>
  <c r="J62" i="4"/>
  <c r="AN61" i="4"/>
  <c r="BL61" i="4" s="1"/>
  <c r="BO60" i="4"/>
  <c r="BI60" i="4"/>
  <c r="BC60" i="4"/>
  <c r="AT60" i="4"/>
  <c r="AQ60" i="4"/>
  <c r="AN60" i="4"/>
  <c r="BF60" i="4" s="1"/>
  <c r="AZ59" i="4"/>
  <c r="AT59" i="4"/>
  <c r="AN59" i="4"/>
  <c r="BO59" i="4" s="1"/>
  <c r="BI58" i="4"/>
  <c r="BC58" i="4"/>
  <c r="AW58" i="4"/>
  <c r="AN58" i="4"/>
  <c r="AZ58" i="4" s="1"/>
  <c r="BL57" i="4"/>
  <c r="AT57" i="4"/>
  <c r="AN57" i="4"/>
  <c r="J57" i="4"/>
  <c r="BO56" i="4"/>
  <c r="BF56" i="4"/>
  <c r="BC56" i="4"/>
  <c r="AW56" i="4"/>
  <c r="AQ56" i="4"/>
  <c r="AN56" i="4"/>
  <c r="AT56" i="4" s="1"/>
  <c r="BF55" i="4"/>
  <c r="AN55" i="4"/>
  <c r="BL55" i="4" s="1"/>
  <c r="J55" i="4"/>
  <c r="BO54" i="4"/>
  <c r="BI54" i="4"/>
  <c r="BF54" i="4"/>
  <c r="BC54" i="4"/>
  <c r="AZ54" i="4"/>
  <c r="AW54" i="4"/>
  <c r="AT54" i="4"/>
  <c r="AQ54" i="4"/>
  <c r="AN54" i="4"/>
  <c r="BL54" i="4" s="1"/>
  <c r="J54" i="4"/>
  <c r="BO53" i="4"/>
  <c r="BI53" i="4"/>
  <c r="BF53" i="4"/>
  <c r="BC53" i="4"/>
  <c r="AZ53" i="4"/>
  <c r="AT53" i="4"/>
  <c r="AQ53" i="4"/>
  <c r="AN53" i="4"/>
  <c r="AW53" i="4" s="1"/>
  <c r="BO52" i="4"/>
  <c r="BI52" i="4"/>
  <c r="BC52" i="4"/>
  <c r="AT52" i="4"/>
  <c r="AQ52" i="4"/>
  <c r="AN52" i="4"/>
  <c r="BF52" i="4" s="1"/>
  <c r="BC51" i="4"/>
  <c r="AZ51" i="4"/>
  <c r="AT51" i="4"/>
  <c r="AN51" i="4"/>
  <c r="BO51" i="4" s="1"/>
  <c r="J51" i="4"/>
  <c r="BL50" i="4"/>
  <c r="BI50" i="4"/>
  <c r="BC50" i="4"/>
  <c r="AN50" i="4"/>
  <c r="BL49" i="4"/>
  <c r="AN49" i="4"/>
  <c r="J49" i="4"/>
  <c r="BO48" i="4"/>
  <c r="BF48" i="4"/>
  <c r="BC48" i="4"/>
  <c r="AW48" i="4"/>
  <c r="AQ48" i="4"/>
  <c r="AN48" i="4"/>
  <c r="AT48" i="4" s="1"/>
  <c r="BO47" i="4"/>
  <c r="BL47" i="4"/>
  <c r="AQ47" i="4"/>
  <c r="AN47" i="4"/>
  <c r="BF47" i="4" s="1"/>
  <c r="BO46" i="4"/>
  <c r="BI46" i="4"/>
  <c r="BF46" i="4"/>
  <c r="BC46" i="4"/>
  <c r="AZ46" i="4"/>
  <c r="AW46" i="4"/>
  <c r="AT46" i="4"/>
  <c r="AQ46" i="4"/>
  <c r="AN46" i="4"/>
  <c r="BL46" i="4" s="1"/>
  <c r="J46" i="4"/>
  <c r="BO45" i="4"/>
  <c r="BI45" i="4"/>
  <c r="BF45" i="4"/>
  <c r="BC45" i="4"/>
  <c r="AZ45" i="4"/>
  <c r="AT45" i="4"/>
  <c r="AQ45" i="4"/>
  <c r="AN45" i="4"/>
  <c r="AW45" i="4" s="1"/>
  <c r="BO44" i="4"/>
  <c r="BI44" i="4"/>
  <c r="BC44" i="4"/>
  <c r="AT44" i="4"/>
  <c r="AQ44" i="4"/>
  <c r="AN44" i="4"/>
  <c r="BF44" i="4" s="1"/>
  <c r="BC43" i="4"/>
  <c r="AZ43" i="4"/>
  <c r="AT43" i="4"/>
  <c r="AN43" i="4"/>
  <c r="BO43" i="4" s="1"/>
  <c r="J43" i="4"/>
  <c r="BI42" i="4"/>
  <c r="AN42" i="4"/>
  <c r="BF41" i="4"/>
  <c r="AN41" i="4"/>
  <c r="J41" i="4"/>
  <c r="BO40" i="4"/>
  <c r="BF40" i="4"/>
  <c r="BC40" i="4"/>
  <c r="AW40" i="4"/>
  <c r="AQ40" i="4"/>
  <c r="AN40" i="4"/>
  <c r="AT40" i="4" s="1"/>
  <c r="AN39" i="4"/>
  <c r="J39" i="4"/>
  <c r="BO38" i="4"/>
  <c r="BI38" i="4"/>
  <c r="BF38" i="4"/>
  <c r="BC38" i="4"/>
  <c r="AZ38" i="4"/>
  <c r="AW38" i="4"/>
  <c r="AT38" i="4"/>
  <c r="AQ38" i="4"/>
  <c r="AN38" i="4"/>
  <c r="BL38" i="4" s="1"/>
  <c r="J38" i="4"/>
  <c r="BO37" i="4"/>
  <c r="BI37" i="4"/>
  <c r="BF37" i="4"/>
  <c r="BC37" i="4"/>
  <c r="AZ37" i="4"/>
  <c r="AT37" i="4"/>
  <c r="AQ37" i="4"/>
  <c r="AN37" i="4"/>
  <c r="AW37" i="4" s="1"/>
  <c r="BO36" i="4"/>
  <c r="BI36" i="4"/>
  <c r="BC36" i="4"/>
  <c r="AT36" i="4"/>
  <c r="AQ36" i="4"/>
  <c r="AN36" i="4"/>
  <c r="BF36" i="4" s="1"/>
  <c r="AN35" i="4"/>
  <c r="J35" i="4"/>
  <c r="BI34" i="4"/>
  <c r="BC34" i="4"/>
  <c r="AN34" i="4"/>
  <c r="BL33" i="4"/>
  <c r="AT33" i="4"/>
  <c r="AN33" i="4"/>
  <c r="J33" i="4"/>
  <c r="BO32" i="4"/>
  <c r="BF32" i="4"/>
  <c r="BC32" i="4"/>
  <c r="AZ32" i="4"/>
  <c r="AW32" i="4"/>
  <c r="AQ32" i="4"/>
  <c r="AN32" i="4"/>
  <c r="AT32" i="4" s="1"/>
  <c r="BO31" i="4"/>
  <c r="BL31" i="4"/>
  <c r="BF31" i="4"/>
  <c r="AZ31" i="4"/>
  <c r="AQ31" i="4"/>
  <c r="AN31" i="4"/>
  <c r="J31" i="4"/>
  <c r="BO30" i="4"/>
  <c r="BI30" i="4"/>
  <c r="BF30" i="4"/>
  <c r="BC30" i="4"/>
  <c r="AZ30" i="4"/>
  <c r="AW30" i="4"/>
  <c r="AT30" i="4"/>
  <c r="AQ30" i="4"/>
  <c r="AN30" i="4"/>
  <c r="BL30" i="4" s="1"/>
  <c r="J30" i="4"/>
  <c r="BO29" i="4"/>
  <c r="BI29" i="4"/>
  <c r="BF29" i="4"/>
  <c r="BC29" i="4"/>
  <c r="AZ29" i="4"/>
  <c r="AT29" i="4"/>
  <c r="AQ29" i="4"/>
  <c r="AN29" i="4"/>
  <c r="AW29" i="4" s="1"/>
  <c r="J29" i="4"/>
  <c r="BO28" i="4"/>
  <c r="BI28" i="4"/>
  <c r="BC28" i="4"/>
  <c r="AT28" i="4"/>
  <c r="AQ28" i="4"/>
  <c r="AN28" i="4"/>
  <c r="BF28" i="4" s="1"/>
  <c r="BC27" i="4"/>
  <c r="AN27" i="4"/>
  <c r="BL26" i="4"/>
  <c r="AN26" i="4"/>
  <c r="AW26" i="4" s="1"/>
  <c r="BL25" i="4"/>
  <c r="BF25" i="4"/>
  <c r="AW25" i="4"/>
  <c r="AT25" i="4"/>
  <c r="AN25" i="4"/>
  <c r="J25" i="4"/>
  <c r="BO24" i="4"/>
  <c r="BF24" i="4"/>
  <c r="BC24" i="4"/>
  <c r="AW24" i="4"/>
  <c r="AQ24" i="4"/>
  <c r="AN24" i="4"/>
  <c r="AT24" i="4" s="1"/>
  <c r="BO23" i="4"/>
  <c r="BL23" i="4"/>
  <c r="AZ23" i="4"/>
  <c r="AN23" i="4"/>
  <c r="J23" i="4"/>
  <c r="BO22" i="4"/>
  <c r="BI22" i="4"/>
  <c r="BF22" i="4"/>
  <c r="AZ22" i="4"/>
  <c r="AW22" i="4"/>
  <c r="AT22" i="4"/>
  <c r="AQ22" i="4"/>
  <c r="AN22" i="4"/>
  <c r="BL22" i="4" s="1"/>
  <c r="J22" i="4"/>
  <c r="BO21" i="4"/>
  <c r="BI21" i="4"/>
  <c r="BF21" i="4"/>
  <c r="BC21" i="4"/>
  <c r="AZ21" i="4"/>
  <c r="AT21" i="4"/>
  <c r="AQ21" i="4"/>
  <c r="AN21" i="4"/>
  <c r="AW21" i="4" s="1"/>
  <c r="BO20" i="4"/>
  <c r="BI20" i="4"/>
  <c r="BC20" i="4"/>
  <c r="AZ20" i="4"/>
  <c r="AT20" i="4"/>
  <c r="AQ20" i="4"/>
  <c r="AN20" i="4"/>
  <c r="BF20" i="4" s="1"/>
  <c r="AN19" i="4"/>
  <c r="J19" i="4"/>
  <c r="BI18" i="4"/>
  <c r="BC18" i="4"/>
  <c r="AW18" i="4"/>
  <c r="AN18" i="4"/>
  <c r="BL18" i="4" s="1"/>
  <c r="AK18" i="4"/>
  <c r="AM18" i="4" s="1"/>
  <c r="AH18" i="4"/>
  <c r="AJ18" i="4" s="1"/>
  <c r="AE18" i="4"/>
  <c r="AD18" i="4"/>
  <c r="AB18" i="4"/>
  <c r="Y18" i="4"/>
  <c r="X18" i="4"/>
  <c r="V18" i="4"/>
  <c r="U18" i="4"/>
  <c r="S18" i="4"/>
  <c r="P18" i="4"/>
  <c r="J18" i="4"/>
  <c r="BU14" i="4" a="1"/>
  <c r="BU14" i="4"/>
  <c r="BV13" i="4"/>
  <c r="CC12" i="4"/>
  <c r="CB12" i="4"/>
  <c r="CA12" i="4"/>
  <c r="BZ12" i="4"/>
  <c r="BY12" i="4"/>
  <c r="BX12" i="4"/>
  <c r="BW12" i="4"/>
  <c r="BV12" i="4"/>
  <c r="BU12" i="4"/>
  <c r="F11" i="4"/>
  <c r="AC2" i="4" s="1"/>
  <c r="AE2" i="4" s="1"/>
  <c r="H10" i="4"/>
  <c r="H9" i="4"/>
  <c r="H8" i="4"/>
  <c r="H7" i="4"/>
  <c r="H6" i="4"/>
  <c r="H5" i="4"/>
  <c r="K4" i="4"/>
  <c r="H4" i="4"/>
  <c r="H3" i="4"/>
  <c r="AD2" i="4"/>
  <c r="AF2" i="4" s="1"/>
  <c r="BO252" i="7"/>
  <c r="BI252" i="7"/>
  <c r="BC252" i="7"/>
  <c r="AW252" i="7"/>
  <c r="AQ252" i="7"/>
  <c r="AN252" i="7"/>
  <c r="BL252" i="7" s="1"/>
  <c r="I252" i="7"/>
  <c r="J252" i="7" s="1"/>
  <c r="AZ251" i="7"/>
  <c r="AN251" i="7"/>
  <c r="I251" i="7"/>
  <c r="J251" i="7" s="1"/>
  <c r="BO250" i="7"/>
  <c r="BI250" i="7"/>
  <c r="BC250" i="7"/>
  <c r="AW250" i="7"/>
  <c r="AQ250" i="7"/>
  <c r="AN250" i="7"/>
  <c r="BL250" i="7" s="1"/>
  <c r="I250" i="7"/>
  <c r="J250" i="7" s="1"/>
  <c r="BO249" i="7"/>
  <c r="BI249" i="7"/>
  <c r="BC249" i="7"/>
  <c r="AW249" i="7"/>
  <c r="AQ249" i="7"/>
  <c r="AN249" i="7"/>
  <c r="BL249" i="7" s="1"/>
  <c r="I249" i="7"/>
  <c r="J249" i="7" s="1"/>
  <c r="AZ248" i="7"/>
  <c r="AN248" i="7"/>
  <c r="I248" i="7"/>
  <c r="J248" i="7" s="1"/>
  <c r="BO247" i="7"/>
  <c r="BI247" i="7"/>
  <c r="BC247" i="7"/>
  <c r="AW247" i="7"/>
  <c r="AQ247" i="7"/>
  <c r="AN247" i="7"/>
  <c r="BL247" i="7" s="1"/>
  <c r="I247" i="7"/>
  <c r="J247" i="7" s="1"/>
  <c r="BF246" i="7"/>
  <c r="AT246" i="7"/>
  <c r="AN246" i="7"/>
  <c r="I246" i="7"/>
  <c r="J246" i="7" s="1"/>
  <c r="BO245" i="7"/>
  <c r="BI245" i="7"/>
  <c r="BC245" i="7"/>
  <c r="AW245" i="7"/>
  <c r="AQ245" i="7"/>
  <c r="AN245" i="7"/>
  <c r="BL245" i="7" s="1"/>
  <c r="I245" i="7"/>
  <c r="J245" i="7" s="1"/>
  <c r="AN244" i="7"/>
  <c r="I244" i="7"/>
  <c r="J244" i="7" s="1"/>
  <c r="BO243" i="7"/>
  <c r="BI243" i="7"/>
  <c r="BC243" i="7"/>
  <c r="AW243" i="7"/>
  <c r="AQ243" i="7"/>
  <c r="AN243" i="7"/>
  <c r="BL243" i="7" s="1"/>
  <c r="I243" i="7"/>
  <c r="J243" i="7" s="1"/>
  <c r="BF242" i="7"/>
  <c r="AT242" i="7"/>
  <c r="AN242" i="7"/>
  <c r="I242" i="7"/>
  <c r="J242" i="7" s="1"/>
  <c r="BO241" i="7"/>
  <c r="BI241" i="7"/>
  <c r="BC241" i="7"/>
  <c r="AW241" i="7"/>
  <c r="AQ241" i="7"/>
  <c r="AN241" i="7"/>
  <c r="BL241" i="7" s="1"/>
  <c r="I241" i="7"/>
  <c r="J241" i="7" s="1"/>
  <c r="AZ240" i="7"/>
  <c r="AN240" i="7"/>
  <c r="I240" i="7"/>
  <c r="J240" i="7" s="1"/>
  <c r="BO239" i="7"/>
  <c r="BI239" i="7"/>
  <c r="BC239" i="7"/>
  <c r="AW239" i="7"/>
  <c r="AQ239" i="7"/>
  <c r="AN239" i="7"/>
  <c r="BL239" i="7" s="1"/>
  <c r="I239" i="7"/>
  <c r="J239" i="7" s="1"/>
  <c r="BF238" i="7"/>
  <c r="AT238" i="7"/>
  <c r="AN238" i="7"/>
  <c r="I238" i="7"/>
  <c r="J238" i="7" s="1"/>
  <c r="BI237" i="7"/>
  <c r="AW237" i="7"/>
  <c r="AQ237" i="7"/>
  <c r="AN237" i="7"/>
  <c r="I237" i="7"/>
  <c r="J237" i="7" s="1"/>
  <c r="BF236" i="7"/>
  <c r="AT236" i="7"/>
  <c r="AN236" i="7"/>
  <c r="I236" i="7"/>
  <c r="J236" i="7" s="1"/>
  <c r="BO235" i="7"/>
  <c r="BI235" i="7"/>
  <c r="BC235" i="7"/>
  <c r="AW235" i="7"/>
  <c r="AQ235" i="7"/>
  <c r="AN235" i="7"/>
  <c r="BL235" i="7" s="1"/>
  <c r="I235" i="7"/>
  <c r="J235" i="7" s="1"/>
  <c r="AN234" i="7"/>
  <c r="I234" i="7"/>
  <c r="J234" i="7" s="1"/>
  <c r="BO233" i="7"/>
  <c r="BI233" i="7"/>
  <c r="BC233" i="7"/>
  <c r="AW233" i="7"/>
  <c r="AQ233" i="7"/>
  <c r="AN233" i="7"/>
  <c r="BL233" i="7" s="1"/>
  <c r="I233" i="7"/>
  <c r="J233" i="7" s="1"/>
  <c r="BF232" i="7"/>
  <c r="AT232" i="7"/>
  <c r="AN232" i="7"/>
  <c r="I232" i="7"/>
  <c r="J232" i="7" s="1"/>
  <c r="BO231" i="7"/>
  <c r="BI231" i="7"/>
  <c r="BC231" i="7"/>
  <c r="AW231" i="7"/>
  <c r="AQ231" i="7"/>
  <c r="AN231" i="7"/>
  <c r="BL231" i="7" s="1"/>
  <c r="I231" i="7"/>
  <c r="J231" i="7" s="1"/>
  <c r="AZ230" i="7"/>
  <c r="AN230" i="7"/>
  <c r="I230" i="7"/>
  <c r="J230" i="7" s="1"/>
  <c r="BO229" i="7"/>
  <c r="BI229" i="7"/>
  <c r="BC229" i="7"/>
  <c r="AW229" i="7"/>
  <c r="AQ229" i="7"/>
  <c r="AN229" i="7"/>
  <c r="BL229" i="7" s="1"/>
  <c r="I229" i="7"/>
  <c r="J229" i="7" s="1"/>
  <c r="BF228" i="7"/>
  <c r="AT228" i="7"/>
  <c r="AN228" i="7"/>
  <c r="I228" i="7"/>
  <c r="J228" i="7" s="1"/>
  <c r="BO227" i="7"/>
  <c r="BI227" i="7"/>
  <c r="BC227" i="7"/>
  <c r="AW227" i="7"/>
  <c r="AQ227" i="7"/>
  <c r="AN227" i="7"/>
  <c r="BL227" i="7" s="1"/>
  <c r="I227" i="7"/>
  <c r="J227" i="7" s="1"/>
  <c r="BL226" i="7"/>
  <c r="AN226" i="7"/>
  <c r="I226" i="7"/>
  <c r="J226" i="7" s="1"/>
  <c r="BO225" i="7"/>
  <c r="BI225" i="7"/>
  <c r="BC225" i="7"/>
  <c r="AW225" i="7"/>
  <c r="AQ225" i="7"/>
  <c r="AN225" i="7"/>
  <c r="BL225" i="7" s="1"/>
  <c r="I225" i="7"/>
  <c r="J225" i="7" s="1"/>
  <c r="BF224" i="7"/>
  <c r="AT224" i="7"/>
  <c r="AN224" i="7"/>
  <c r="I224" i="7"/>
  <c r="J224" i="7" s="1"/>
  <c r="BO223" i="7"/>
  <c r="BI223" i="7"/>
  <c r="BC223" i="7"/>
  <c r="AW223" i="7"/>
  <c r="AQ223" i="7"/>
  <c r="AN223" i="7"/>
  <c r="BL223" i="7" s="1"/>
  <c r="I223" i="7"/>
  <c r="J223" i="7" s="1"/>
  <c r="AZ222" i="7"/>
  <c r="AN222" i="7"/>
  <c r="I222" i="7"/>
  <c r="J222" i="7" s="1"/>
  <c r="BO221" i="7"/>
  <c r="BI221" i="7"/>
  <c r="BC221" i="7"/>
  <c r="AW221" i="7"/>
  <c r="AQ221" i="7"/>
  <c r="AN221" i="7"/>
  <c r="BL221" i="7" s="1"/>
  <c r="I221" i="7"/>
  <c r="J221" i="7" s="1"/>
  <c r="BO220" i="7"/>
  <c r="BI220" i="7"/>
  <c r="BC220" i="7"/>
  <c r="AW220" i="7"/>
  <c r="AQ220" i="7"/>
  <c r="AN220" i="7"/>
  <c r="BL220" i="7" s="1"/>
  <c r="I220" i="7"/>
  <c r="J220" i="7" s="1"/>
  <c r="AN219" i="7"/>
  <c r="I219" i="7"/>
  <c r="J219" i="7" s="1"/>
  <c r="BO218" i="7"/>
  <c r="BI218" i="7"/>
  <c r="BC218" i="7"/>
  <c r="AW218" i="7"/>
  <c r="AQ218" i="7"/>
  <c r="AN218" i="7"/>
  <c r="BL218" i="7" s="1"/>
  <c r="I218" i="7"/>
  <c r="J218" i="7" s="1"/>
  <c r="BF217" i="7"/>
  <c r="AT217" i="7"/>
  <c r="AN217" i="7"/>
  <c r="I217" i="7"/>
  <c r="J217" i="7" s="1"/>
  <c r="BO216" i="7"/>
  <c r="BI216" i="7"/>
  <c r="BC216" i="7"/>
  <c r="AW216" i="7"/>
  <c r="AQ216" i="7"/>
  <c r="AN216" i="7"/>
  <c r="BL216" i="7" s="1"/>
  <c r="I216" i="7"/>
  <c r="J216" i="7" s="1"/>
  <c r="AZ215" i="7"/>
  <c r="AN215" i="7"/>
  <c r="I215" i="7"/>
  <c r="J215" i="7" s="1"/>
  <c r="BO214" i="7"/>
  <c r="BI214" i="7"/>
  <c r="BC214" i="7"/>
  <c r="AW214" i="7"/>
  <c r="AQ214" i="7"/>
  <c r="AN214" i="7"/>
  <c r="BL214" i="7" s="1"/>
  <c r="I214" i="7"/>
  <c r="J214" i="7" s="1"/>
  <c r="BF213" i="7"/>
  <c r="AT213" i="7"/>
  <c r="AN213" i="7"/>
  <c r="I213" i="7"/>
  <c r="J213" i="7" s="1"/>
  <c r="BO212" i="7"/>
  <c r="BI212" i="7"/>
  <c r="BC212" i="7"/>
  <c r="AW212" i="7"/>
  <c r="AQ212" i="7"/>
  <c r="AN212" i="7"/>
  <c r="BL212" i="7" s="1"/>
  <c r="I212" i="7"/>
  <c r="J212" i="7" s="1"/>
  <c r="AN211" i="7"/>
  <c r="I211" i="7"/>
  <c r="J211" i="7" s="1"/>
  <c r="BO210" i="7"/>
  <c r="BI210" i="7"/>
  <c r="BC210" i="7"/>
  <c r="AW210" i="7"/>
  <c r="AQ210" i="7"/>
  <c r="AN210" i="7"/>
  <c r="BL210" i="7" s="1"/>
  <c r="I210" i="7"/>
  <c r="J210" i="7" s="1"/>
  <c r="BF209" i="7"/>
  <c r="AT209" i="7"/>
  <c r="AN209" i="7"/>
  <c r="I209" i="7"/>
  <c r="J209" i="7" s="1"/>
  <c r="BO208" i="7"/>
  <c r="BI208" i="7"/>
  <c r="BC208" i="7"/>
  <c r="AW208" i="7"/>
  <c r="AQ208" i="7"/>
  <c r="AN208" i="7"/>
  <c r="BL208" i="7" s="1"/>
  <c r="I208" i="7"/>
  <c r="J208" i="7" s="1"/>
  <c r="AZ207" i="7"/>
  <c r="AN207" i="7"/>
  <c r="I207" i="7"/>
  <c r="J207" i="7" s="1"/>
  <c r="BO206" i="7"/>
  <c r="BI206" i="7"/>
  <c r="BC206" i="7"/>
  <c r="AW206" i="7"/>
  <c r="AQ206" i="7"/>
  <c r="AN206" i="7"/>
  <c r="BL206" i="7" s="1"/>
  <c r="I206" i="7"/>
  <c r="J206" i="7" s="1"/>
  <c r="BF205" i="7"/>
  <c r="AT205" i="7"/>
  <c r="AN205" i="7"/>
  <c r="I205" i="7"/>
  <c r="J205" i="7" s="1"/>
  <c r="BO204" i="7"/>
  <c r="BI204" i="7"/>
  <c r="BC204" i="7"/>
  <c r="AW204" i="7"/>
  <c r="AQ204" i="7"/>
  <c r="AN204" i="7"/>
  <c r="BL204" i="7" s="1"/>
  <c r="I204" i="7"/>
  <c r="J204" i="7" s="1"/>
  <c r="AN203" i="7"/>
  <c r="I203" i="7"/>
  <c r="J203" i="7" s="1"/>
  <c r="BO202" i="7"/>
  <c r="BI202" i="7"/>
  <c r="BC202" i="7"/>
  <c r="AW202" i="7"/>
  <c r="AQ202" i="7"/>
  <c r="AN202" i="7"/>
  <c r="BL202" i="7" s="1"/>
  <c r="I202" i="7"/>
  <c r="J202" i="7" s="1"/>
  <c r="BF201" i="7"/>
  <c r="AT201" i="7"/>
  <c r="AN201" i="7"/>
  <c r="I201" i="7"/>
  <c r="J201" i="7" s="1"/>
  <c r="BO200" i="7"/>
  <c r="BI200" i="7"/>
  <c r="BC200" i="7"/>
  <c r="AW200" i="7"/>
  <c r="AQ200" i="7"/>
  <c r="AN200" i="7"/>
  <c r="BL200" i="7" s="1"/>
  <c r="I200" i="7"/>
  <c r="J200" i="7" s="1"/>
  <c r="AZ199" i="7"/>
  <c r="AN199" i="7"/>
  <c r="I199" i="7"/>
  <c r="J199" i="7" s="1"/>
  <c r="BO198" i="7"/>
  <c r="BI198" i="7"/>
  <c r="BC198" i="7"/>
  <c r="AW198" i="7"/>
  <c r="AQ198" i="7"/>
  <c r="AN198" i="7"/>
  <c r="BL198" i="7" s="1"/>
  <c r="I198" i="7"/>
  <c r="J198" i="7" s="1"/>
  <c r="BF197" i="7"/>
  <c r="AT197" i="7"/>
  <c r="AN197" i="7"/>
  <c r="I197" i="7"/>
  <c r="J197" i="7" s="1"/>
  <c r="BO196" i="7"/>
  <c r="BI196" i="7"/>
  <c r="BC196" i="7"/>
  <c r="AW196" i="7"/>
  <c r="AQ196" i="7"/>
  <c r="AN196" i="7"/>
  <c r="BL196" i="7" s="1"/>
  <c r="I196" i="7"/>
  <c r="J196" i="7" s="1"/>
  <c r="AN195" i="7"/>
  <c r="BL195" i="7" s="1"/>
  <c r="I195" i="7"/>
  <c r="J195" i="7" s="1"/>
  <c r="BO194" i="7"/>
  <c r="BI194" i="7"/>
  <c r="BC194" i="7"/>
  <c r="AW194" i="7"/>
  <c r="AQ194" i="7"/>
  <c r="AN194" i="7"/>
  <c r="BL194" i="7" s="1"/>
  <c r="I194" i="7"/>
  <c r="J194" i="7" s="1"/>
  <c r="BF193" i="7"/>
  <c r="AT193" i="7"/>
  <c r="AN193" i="7"/>
  <c r="I193" i="7"/>
  <c r="J193" i="7" s="1"/>
  <c r="BO192" i="7"/>
  <c r="BI192" i="7"/>
  <c r="BC192" i="7"/>
  <c r="AW192" i="7"/>
  <c r="AQ192" i="7"/>
  <c r="AN192" i="7"/>
  <c r="BL192" i="7" s="1"/>
  <c r="I192" i="7"/>
  <c r="J192" i="7" s="1"/>
  <c r="AZ191" i="7"/>
  <c r="AN191" i="7"/>
  <c r="I191" i="7"/>
  <c r="J191" i="7" s="1"/>
  <c r="BO190" i="7"/>
  <c r="BI190" i="7"/>
  <c r="BC190" i="7"/>
  <c r="AW190" i="7"/>
  <c r="AQ190" i="7"/>
  <c r="AN190" i="7"/>
  <c r="BL190" i="7" s="1"/>
  <c r="I190" i="7"/>
  <c r="J190" i="7" s="1"/>
  <c r="BF189" i="7"/>
  <c r="AT189" i="7"/>
  <c r="AN189" i="7"/>
  <c r="I189" i="7"/>
  <c r="J189" i="7" s="1"/>
  <c r="BO188" i="7"/>
  <c r="BI188" i="7"/>
  <c r="BC188" i="7"/>
  <c r="AW188" i="7"/>
  <c r="AQ188" i="7"/>
  <c r="AN188" i="7"/>
  <c r="BL188" i="7" s="1"/>
  <c r="I188" i="7"/>
  <c r="J188" i="7" s="1"/>
  <c r="BL187" i="7"/>
  <c r="AZ187" i="7"/>
  <c r="AQ187" i="7"/>
  <c r="AN187" i="7"/>
  <c r="I187" i="7"/>
  <c r="J187" i="7" s="1"/>
  <c r="BF186" i="7"/>
  <c r="AT186" i="7"/>
  <c r="AN186" i="7"/>
  <c r="I186" i="7"/>
  <c r="J186" i="7" s="1"/>
  <c r="BO185" i="7"/>
  <c r="BI185" i="7"/>
  <c r="BC185" i="7"/>
  <c r="AW185" i="7"/>
  <c r="AQ185" i="7"/>
  <c r="AN185" i="7"/>
  <c r="BL185" i="7" s="1"/>
  <c r="I185" i="7"/>
  <c r="J185" i="7" s="1"/>
  <c r="AN184" i="7"/>
  <c r="AZ184" i="7" s="1"/>
  <c r="I184" i="7"/>
  <c r="J184" i="7" s="1"/>
  <c r="BO183" i="7"/>
  <c r="BI183" i="7"/>
  <c r="BC183" i="7"/>
  <c r="AW183" i="7"/>
  <c r="AQ183" i="7"/>
  <c r="AN183" i="7"/>
  <c r="BL183" i="7" s="1"/>
  <c r="I183" i="7"/>
  <c r="J183" i="7" s="1"/>
  <c r="BF182" i="7"/>
  <c r="AT182" i="7"/>
  <c r="AN182" i="7"/>
  <c r="I182" i="7"/>
  <c r="J182" i="7" s="1"/>
  <c r="BO181" i="7"/>
  <c r="BI181" i="7"/>
  <c r="BC181" i="7"/>
  <c r="AW181" i="7"/>
  <c r="AQ181" i="7"/>
  <c r="AN181" i="7"/>
  <c r="BL181" i="7" s="1"/>
  <c r="I181" i="7"/>
  <c r="J181" i="7" s="1"/>
  <c r="AZ180" i="7"/>
  <c r="AN180" i="7"/>
  <c r="I180" i="7"/>
  <c r="J180" i="7" s="1"/>
  <c r="BO179" i="7"/>
  <c r="BI179" i="7"/>
  <c r="BC179" i="7"/>
  <c r="AW179" i="7"/>
  <c r="AQ179" i="7"/>
  <c r="AN179" i="7"/>
  <c r="BL179" i="7" s="1"/>
  <c r="I179" i="7"/>
  <c r="J179" i="7" s="1"/>
  <c r="BF178" i="7"/>
  <c r="AT178" i="7"/>
  <c r="AN178" i="7"/>
  <c r="I178" i="7"/>
  <c r="J178" i="7" s="1"/>
  <c r="BO177" i="7"/>
  <c r="BI177" i="7"/>
  <c r="BC177" i="7"/>
  <c r="AW177" i="7"/>
  <c r="AQ177" i="7"/>
  <c r="AN177" i="7"/>
  <c r="BL177" i="7" s="1"/>
  <c r="I177" i="7"/>
  <c r="J177" i="7" s="1"/>
  <c r="BF176" i="7"/>
  <c r="AT176" i="7"/>
  <c r="AN176" i="7"/>
  <c r="I176" i="7"/>
  <c r="J176" i="7" s="1"/>
  <c r="BO175" i="7"/>
  <c r="BI175" i="7"/>
  <c r="BC175" i="7"/>
  <c r="AW175" i="7"/>
  <c r="AQ175" i="7"/>
  <c r="AN175" i="7"/>
  <c r="BL175" i="7" s="1"/>
  <c r="I175" i="7"/>
  <c r="J175" i="7" s="1"/>
  <c r="AN174" i="7"/>
  <c r="BF174" i="7" s="1"/>
  <c r="I174" i="7"/>
  <c r="J174" i="7" s="1"/>
  <c r="BO173" i="7"/>
  <c r="BI173" i="7"/>
  <c r="BC173" i="7"/>
  <c r="AW173" i="7"/>
  <c r="AQ173" i="7"/>
  <c r="AN173" i="7"/>
  <c r="BL173" i="7" s="1"/>
  <c r="I173" i="7"/>
  <c r="J173" i="7" s="1"/>
  <c r="BF172" i="7"/>
  <c r="AT172" i="7"/>
  <c r="AN172" i="7"/>
  <c r="I172" i="7"/>
  <c r="J172" i="7" s="1"/>
  <c r="BO171" i="7"/>
  <c r="BI171" i="7"/>
  <c r="BC171" i="7"/>
  <c r="AW171" i="7"/>
  <c r="AQ171" i="7"/>
  <c r="AN171" i="7"/>
  <c r="BL171" i="7" s="1"/>
  <c r="I171" i="7"/>
  <c r="J171" i="7" s="1"/>
  <c r="AN170" i="7"/>
  <c r="BF170" i="7" s="1"/>
  <c r="I170" i="7"/>
  <c r="J170" i="7" s="1"/>
  <c r="BO169" i="7"/>
  <c r="BI169" i="7"/>
  <c r="BC169" i="7"/>
  <c r="AW169" i="7"/>
  <c r="AQ169" i="7"/>
  <c r="AN169" i="7"/>
  <c r="BL169" i="7" s="1"/>
  <c r="I169" i="7"/>
  <c r="J169" i="7" s="1"/>
  <c r="BF168" i="7"/>
  <c r="AT168" i="7"/>
  <c r="AN168" i="7"/>
  <c r="I168" i="7"/>
  <c r="J168" i="7" s="1"/>
  <c r="BO167" i="7"/>
  <c r="BI167" i="7"/>
  <c r="BC167" i="7"/>
  <c r="AW167" i="7"/>
  <c r="AQ167" i="7"/>
  <c r="AN167" i="7"/>
  <c r="BL167" i="7" s="1"/>
  <c r="I167" i="7"/>
  <c r="J167" i="7" s="1"/>
  <c r="AN166" i="7"/>
  <c r="BF166" i="7" s="1"/>
  <c r="I166" i="7"/>
  <c r="J166" i="7" s="1"/>
  <c r="BO165" i="7"/>
  <c r="BI165" i="7"/>
  <c r="BC165" i="7"/>
  <c r="AW165" i="7"/>
  <c r="AQ165" i="7"/>
  <c r="AN165" i="7"/>
  <c r="BL165" i="7" s="1"/>
  <c r="I165" i="7"/>
  <c r="J165" i="7" s="1"/>
  <c r="BF164" i="7"/>
  <c r="AT164" i="7"/>
  <c r="AN164" i="7"/>
  <c r="I164" i="7"/>
  <c r="J164" i="7" s="1"/>
  <c r="BO163" i="7"/>
  <c r="BI163" i="7"/>
  <c r="BC163" i="7"/>
  <c r="AW163" i="7"/>
  <c r="AQ163" i="7"/>
  <c r="AN163" i="7"/>
  <c r="BL163" i="7" s="1"/>
  <c r="I163" i="7"/>
  <c r="J163" i="7" s="1"/>
  <c r="AZ162" i="7"/>
  <c r="AN162" i="7"/>
  <c r="I162" i="7"/>
  <c r="J162" i="7" s="1"/>
  <c r="BO161" i="7"/>
  <c r="BI161" i="7"/>
  <c r="BC161" i="7"/>
  <c r="AW161" i="7"/>
  <c r="AQ161" i="7"/>
  <c r="AN161" i="7"/>
  <c r="BL161" i="7" s="1"/>
  <c r="I161" i="7"/>
  <c r="J161" i="7" s="1"/>
  <c r="BF160" i="7"/>
  <c r="AT160" i="7"/>
  <c r="AN160" i="7"/>
  <c r="I160" i="7"/>
  <c r="J160" i="7" s="1"/>
  <c r="BO159" i="7"/>
  <c r="BI159" i="7"/>
  <c r="BC159" i="7"/>
  <c r="AW159" i="7"/>
  <c r="AQ159" i="7"/>
  <c r="AN159" i="7"/>
  <c r="BL159" i="7" s="1"/>
  <c r="I159" i="7"/>
  <c r="J159" i="7" s="1"/>
  <c r="AN158" i="7"/>
  <c r="I158" i="7"/>
  <c r="J158" i="7" s="1"/>
  <c r="BO157" i="7"/>
  <c r="BI157" i="7"/>
  <c r="BC157" i="7"/>
  <c r="AW157" i="7"/>
  <c r="AQ157" i="7"/>
  <c r="AN157" i="7"/>
  <c r="BL157" i="7" s="1"/>
  <c r="I157" i="7"/>
  <c r="J157" i="7" s="1"/>
  <c r="BF156" i="7"/>
  <c r="AT156" i="7"/>
  <c r="AN156" i="7"/>
  <c r="I156" i="7"/>
  <c r="J156" i="7" s="1"/>
  <c r="BO155" i="7"/>
  <c r="BI155" i="7"/>
  <c r="BC155" i="7"/>
  <c r="AW155" i="7"/>
  <c r="AQ155" i="7"/>
  <c r="AN155" i="7"/>
  <c r="BL155" i="7" s="1"/>
  <c r="I155" i="7"/>
  <c r="J155" i="7" s="1"/>
  <c r="AN154" i="7"/>
  <c r="I154" i="7"/>
  <c r="J154" i="7" s="1"/>
  <c r="BO153" i="7"/>
  <c r="BI153" i="7"/>
  <c r="BC153" i="7"/>
  <c r="AW153" i="7"/>
  <c r="AQ153" i="7"/>
  <c r="AN153" i="7"/>
  <c r="BL153" i="7" s="1"/>
  <c r="I153" i="7"/>
  <c r="J153" i="7" s="1"/>
  <c r="BF152" i="7"/>
  <c r="AT152" i="7"/>
  <c r="AN152" i="7"/>
  <c r="I152" i="7"/>
  <c r="J152" i="7" s="1"/>
  <c r="BO151" i="7"/>
  <c r="BI151" i="7"/>
  <c r="BC151" i="7"/>
  <c r="AW151" i="7"/>
  <c r="AQ151" i="7"/>
  <c r="AN151" i="7"/>
  <c r="BL151" i="7" s="1"/>
  <c r="I151" i="7"/>
  <c r="J151" i="7" s="1"/>
  <c r="AN150" i="7"/>
  <c r="I150" i="7"/>
  <c r="J150" i="7" s="1"/>
  <c r="BO149" i="7"/>
  <c r="BI149" i="7"/>
  <c r="BC149" i="7"/>
  <c r="AW149" i="7"/>
  <c r="AQ149" i="7"/>
  <c r="AN149" i="7"/>
  <c r="BL149" i="7" s="1"/>
  <c r="I149" i="7"/>
  <c r="J149" i="7" s="1"/>
  <c r="BF148" i="7"/>
  <c r="AT148" i="7"/>
  <c r="AN148" i="7"/>
  <c r="I148" i="7"/>
  <c r="J148" i="7" s="1"/>
  <c r="BO147" i="7"/>
  <c r="BI147" i="7"/>
  <c r="BC147" i="7"/>
  <c r="AW147" i="7"/>
  <c r="AQ147" i="7"/>
  <c r="AN147" i="7"/>
  <c r="BL147" i="7" s="1"/>
  <c r="I147" i="7"/>
  <c r="J147" i="7" s="1"/>
  <c r="AN146" i="7"/>
  <c r="I146" i="7"/>
  <c r="J146" i="7" s="1"/>
  <c r="BO145" i="7"/>
  <c r="BI145" i="7"/>
  <c r="BC145" i="7"/>
  <c r="AW145" i="7"/>
  <c r="AQ145" i="7"/>
  <c r="AN145" i="7"/>
  <c r="BL145" i="7" s="1"/>
  <c r="I145" i="7"/>
  <c r="J145" i="7" s="1"/>
  <c r="BF144" i="7"/>
  <c r="AT144" i="7"/>
  <c r="AN144" i="7"/>
  <c r="I144" i="7"/>
  <c r="J144" i="7" s="1"/>
  <c r="BO143" i="7"/>
  <c r="BI143" i="7"/>
  <c r="BC143" i="7"/>
  <c r="AW143" i="7"/>
  <c r="AQ143" i="7"/>
  <c r="AN143" i="7"/>
  <c r="BL143" i="7" s="1"/>
  <c r="I143" i="7"/>
  <c r="J143" i="7" s="1"/>
  <c r="AN142" i="7"/>
  <c r="I142" i="7"/>
  <c r="J142" i="7" s="1"/>
  <c r="BO141" i="7"/>
  <c r="BI141" i="7"/>
  <c r="BC141" i="7"/>
  <c r="AW141" i="7"/>
  <c r="AQ141" i="7"/>
  <c r="AN141" i="7"/>
  <c r="BL141" i="7" s="1"/>
  <c r="I141" i="7"/>
  <c r="J141" i="7" s="1"/>
  <c r="BF140" i="7"/>
  <c r="AT140" i="7"/>
  <c r="AN140" i="7"/>
  <c r="I140" i="7"/>
  <c r="J140" i="7" s="1"/>
  <c r="BO139" i="7"/>
  <c r="BI139" i="7"/>
  <c r="BC139" i="7"/>
  <c r="AW139" i="7"/>
  <c r="AQ139" i="7"/>
  <c r="AN139" i="7"/>
  <c r="BL139" i="7" s="1"/>
  <c r="I139" i="7"/>
  <c r="J139" i="7" s="1"/>
  <c r="AN138" i="7"/>
  <c r="I138" i="7"/>
  <c r="J138" i="7" s="1"/>
  <c r="BO137" i="7"/>
  <c r="BI137" i="7"/>
  <c r="BC137" i="7"/>
  <c r="AW137" i="7"/>
  <c r="AQ137" i="7"/>
  <c r="AN137" i="7"/>
  <c r="BL137" i="7" s="1"/>
  <c r="I137" i="7"/>
  <c r="J137" i="7" s="1"/>
  <c r="BF136" i="7"/>
  <c r="AT136" i="7"/>
  <c r="AN136" i="7"/>
  <c r="I136" i="7"/>
  <c r="J136" i="7" s="1"/>
  <c r="BO135" i="7"/>
  <c r="BI135" i="7"/>
  <c r="BC135" i="7"/>
  <c r="AW135" i="7"/>
  <c r="AQ135" i="7"/>
  <c r="AN135" i="7"/>
  <c r="BL135" i="7" s="1"/>
  <c r="I135" i="7"/>
  <c r="J135" i="7" s="1"/>
  <c r="AN134" i="7"/>
  <c r="I134" i="7"/>
  <c r="J134" i="7" s="1"/>
  <c r="AN133" i="7"/>
  <c r="I133" i="7"/>
  <c r="J133" i="7" s="1"/>
  <c r="BO132" i="7"/>
  <c r="BI132" i="7"/>
  <c r="BC132" i="7"/>
  <c r="AW132" i="7"/>
  <c r="AQ132" i="7"/>
  <c r="AN132" i="7"/>
  <c r="BL132" i="7" s="1"/>
  <c r="I132" i="7"/>
  <c r="J132" i="7" s="1"/>
  <c r="AN131" i="7"/>
  <c r="BO131" i="7" s="1"/>
  <c r="I131" i="7"/>
  <c r="J131" i="7" s="1"/>
  <c r="BO130" i="7"/>
  <c r="BI130" i="7"/>
  <c r="BC130" i="7"/>
  <c r="AW130" i="7"/>
  <c r="AQ130" i="7"/>
  <c r="AN130" i="7"/>
  <c r="BL130" i="7" s="1"/>
  <c r="I130" i="7"/>
  <c r="J130" i="7" s="1"/>
  <c r="AN129" i="7"/>
  <c r="BO129" i="7" s="1"/>
  <c r="I129" i="7"/>
  <c r="J129" i="7" s="1"/>
  <c r="BO128" i="7"/>
  <c r="BI128" i="7"/>
  <c r="BC128" i="7"/>
  <c r="AW128" i="7"/>
  <c r="AQ128" i="7"/>
  <c r="AN128" i="7"/>
  <c r="BL128" i="7" s="1"/>
  <c r="I128" i="7"/>
  <c r="J128" i="7" s="1"/>
  <c r="AN127" i="7"/>
  <c r="BO127" i="7" s="1"/>
  <c r="I127" i="7"/>
  <c r="J127" i="7" s="1"/>
  <c r="BO126" i="7"/>
  <c r="BI126" i="7"/>
  <c r="BC126" i="7"/>
  <c r="AW126" i="7"/>
  <c r="AQ126" i="7"/>
  <c r="AN126" i="7"/>
  <c r="BL126" i="7" s="1"/>
  <c r="I126" i="7"/>
  <c r="J126" i="7" s="1"/>
  <c r="AN125" i="7"/>
  <c r="BO125" i="7" s="1"/>
  <c r="I125" i="7"/>
  <c r="J125" i="7" s="1"/>
  <c r="BO124" i="7"/>
  <c r="BI124" i="7"/>
  <c r="BC124" i="7"/>
  <c r="AW124" i="7"/>
  <c r="AQ124" i="7"/>
  <c r="AN124" i="7"/>
  <c r="BL124" i="7" s="1"/>
  <c r="I124" i="7"/>
  <c r="J124" i="7" s="1"/>
  <c r="BF123" i="7"/>
  <c r="AT123" i="7"/>
  <c r="AN123" i="7"/>
  <c r="I123" i="7"/>
  <c r="J123" i="7" s="1"/>
  <c r="BO122" i="7"/>
  <c r="BI122" i="7"/>
  <c r="BC122" i="7"/>
  <c r="AW122" i="7"/>
  <c r="AQ122" i="7"/>
  <c r="AN122" i="7"/>
  <c r="BL122" i="7" s="1"/>
  <c r="I122" i="7"/>
  <c r="J122" i="7" s="1"/>
  <c r="AN121" i="7"/>
  <c r="BF121" i="7" s="1"/>
  <c r="I121" i="7"/>
  <c r="J121" i="7" s="1"/>
  <c r="BO120" i="7"/>
  <c r="BI120" i="7"/>
  <c r="BC120" i="7"/>
  <c r="AW120" i="7"/>
  <c r="AQ120" i="7"/>
  <c r="AN120" i="7"/>
  <c r="BL120" i="7" s="1"/>
  <c r="I120" i="7"/>
  <c r="J120" i="7" s="1"/>
  <c r="BF119" i="7"/>
  <c r="AT119" i="7"/>
  <c r="AN119" i="7"/>
  <c r="I119" i="7"/>
  <c r="J119" i="7" s="1"/>
  <c r="BO118" i="7"/>
  <c r="BI118" i="7"/>
  <c r="BC118" i="7"/>
  <c r="AW118" i="7"/>
  <c r="AQ118" i="7"/>
  <c r="AN118" i="7"/>
  <c r="BL118" i="7" s="1"/>
  <c r="I118" i="7"/>
  <c r="J118" i="7" s="1"/>
  <c r="AN117" i="7"/>
  <c r="BF117" i="7" s="1"/>
  <c r="I117" i="7"/>
  <c r="J117" i="7" s="1"/>
  <c r="BO116" i="7"/>
  <c r="BI116" i="7"/>
  <c r="BC116" i="7"/>
  <c r="AW116" i="7"/>
  <c r="AQ116" i="7"/>
  <c r="AN116" i="7"/>
  <c r="BL116" i="7" s="1"/>
  <c r="I116" i="7"/>
  <c r="J116" i="7" s="1"/>
  <c r="BF115" i="7"/>
  <c r="AT115" i="7"/>
  <c r="AN115" i="7"/>
  <c r="I115" i="7"/>
  <c r="J115" i="7" s="1"/>
  <c r="BO114" i="7"/>
  <c r="BI114" i="7"/>
  <c r="BC114" i="7"/>
  <c r="AW114" i="7"/>
  <c r="AQ114" i="7"/>
  <c r="AN114" i="7"/>
  <c r="BL114" i="7" s="1"/>
  <c r="I114" i="7"/>
  <c r="J114" i="7" s="1"/>
  <c r="AN113" i="7"/>
  <c r="BF113" i="7" s="1"/>
  <c r="I113" i="7"/>
  <c r="J113" i="7" s="1"/>
  <c r="BO112" i="7"/>
  <c r="BI112" i="7"/>
  <c r="BC112" i="7"/>
  <c r="AW112" i="7"/>
  <c r="AQ112" i="7"/>
  <c r="AN112" i="7"/>
  <c r="BL112" i="7" s="1"/>
  <c r="I112" i="7"/>
  <c r="J112" i="7" s="1"/>
  <c r="BF111" i="7"/>
  <c r="AT111" i="7"/>
  <c r="AN111" i="7"/>
  <c r="I111" i="7"/>
  <c r="J111" i="7" s="1"/>
  <c r="BO110" i="7"/>
  <c r="BI110" i="7"/>
  <c r="BC110" i="7"/>
  <c r="AW110" i="7"/>
  <c r="AQ110" i="7"/>
  <c r="AN110" i="7"/>
  <c r="BL110" i="7" s="1"/>
  <c r="I110" i="7"/>
  <c r="J110" i="7" s="1"/>
  <c r="AN109" i="7"/>
  <c r="BF109" i="7" s="1"/>
  <c r="I109" i="7"/>
  <c r="J109" i="7" s="1"/>
  <c r="BO108" i="7"/>
  <c r="BI108" i="7"/>
  <c r="BC108" i="7"/>
  <c r="AW108" i="7"/>
  <c r="AQ108" i="7"/>
  <c r="AN108" i="7"/>
  <c r="BL108" i="7" s="1"/>
  <c r="I108" i="7"/>
  <c r="J108" i="7" s="1"/>
  <c r="AN107" i="7"/>
  <c r="BL107" i="7" s="1"/>
  <c r="I107" i="7"/>
  <c r="J107" i="7" s="1"/>
  <c r="BO106" i="7"/>
  <c r="BI106" i="7"/>
  <c r="BC106" i="7"/>
  <c r="AW106" i="7"/>
  <c r="AQ106" i="7"/>
  <c r="AN106" i="7"/>
  <c r="BL106" i="7" s="1"/>
  <c r="I106" i="7"/>
  <c r="J106" i="7" s="1"/>
  <c r="AN105" i="7"/>
  <c r="BL105" i="7" s="1"/>
  <c r="I105" i="7"/>
  <c r="J105" i="7" s="1"/>
  <c r="BO104" i="7"/>
  <c r="BI104" i="7"/>
  <c r="BC104" i="7"/>
  <c r="AW104" i="7"/>
  <c r="AQ104" i="7"/>
  <c r="AN104" i="7"/>
  <c r="BL104" i="7" s="1"/>
  <c r="I104" i="7"/>
  <c r="J104" i="7" s="1"/>
  <c r="AN103" i="7"/>
  <c r="BL103" i="7" s="1"/>
  <c r="I103" i="7"/>
  <c r="J103" i="7" s="1"/>
  <c r="BO102" i="7"/>
  <c r="BI102" i="7"/>
  <c r="BC102" i="7"/>
  <c r="AW102" i="7"/>
  <c r="AQ102" i="7"/>
  <c r="AN102" i="7"/>
  <c r="BL102" i="7" s="1"/>
  <c r="I102" i="7"/>
  <c r="J102" i="7" s="1"/>
  <c r="AN101" i="7"/>
  <c r="BL101" i="7" s="1"/>
  <c r="I101" i="7"/>
  <c r="J101" i="7" s="1"/>
  <c r="BO100" i="7"/>
  <c r="BI100" i="7"/>
  <c r="BC100" i="7"/>
  <c r="AW100" i="7"/>
  <c r="AQ100" i="7"/>
  <c r="AN100" i="7"/>
  <c r="BL100" i="7" s="1"/>
  <c r="I100" i="7"/>
  <c r="J100" i="7" s="1"/>
  <c r="AN99" i="7"/>
  <c r="BL99" i="7" s="1"/>
  <c r="I99" i="7"/>
  <c r="J99" i="7" s="1"/>
  <c r="BO98" i="7"/>
  <c r="BI98" i="7"/>
  <c r="BC98" i="7"/>
  <c r="AW98" i="7"/>
  <c r="AQ98" i="7"/>
  <c r="AN98" i="7"/>
  <c r="BL98" i="7" s="1"/>
  <c r="I98" i="7"/>
  <c r="J98" i="7" s="1"/>
  <c r="AN97" i="7"/>
  <c r="BL97" i="7" s="1"/>
  <c r="I97" i="7"/>
  <c r="J97" i="7" s="1"/>
  <c r="BO96" i="7"/>
  <c r="BI96" i="7"/>
  <c r="BC96" i="7"/>
  <c r="AW96" i="7"/>
  <c r="AQ96" i="7"/>
  <c r="AN96" i="7"/>
  <c r="BL96" i="7" s="1"/>
  <c r="I96" i="7"/>
  <c r="J96" i="7" s="1"/>
  <c r="AN95" i="7"/>
  <c r="BL95" i="7" s="1"/>
  <c r="I95" i="7"/>
  <c r="J95" i="7" s="1"/>
  <c r="BO94" i="7"/>
  <c r="BI94" i="7"/>
  <c r="BC94" i="7"/>
  <c r="AW94" i="7"/>
  <c r="AQ94" i="7"/>
  <c r="AN94" i="7"/>
  <c r="BL94" i="7" s="1"/>
  <c r="I94" i="7"/>
  <c r="J94" i="7" s="1"/>
  <c r="AN93" i="7"/>
  <c r="BL93" i="7" s="1"/>
  <c r="I93" i="7"/>
  <c r="J93" i="7" s="1"/>
  <c r="BO92" i="7"/>
  <c r="BI92" i="7"/>
  <c r="BC92" i="7"/>
  <c r="AW92" i="7"/>
  <c r="AQ92" i="7"/>
  <c r="AN92" i="7"/>
  <c r="BL92" i="7" s="1"/>
  <c r="I92" i="7"/>
  <c r="J92" i="7" s="1"/>
  <c r="AN91" i="7"/>
  <c r="BL91" i="7" s="1"/>
  <c r="I91" i="7"/>
  <c r="J91" i="7" s="1"/>
  <c r="BO90" i="7"/>
  <c r="BI90" i="7"/>
  <c r="BC90" i="7"/>
  <c r="AW90" i="7"/>
  <c r="AQ90" i="7"/>
  <c r="AN90" i="7"/>
  <c r="BL90" i="7" s="1"/>
  <c r="I90" i="7"/>
  <c r="J90" i="7" s="1"/>
  <c r="AN89" i="7"/>
  <c r="BL89" i="7" s="1"/>
  <c r="I89" i="7"/>
  <c r="J89" i="7" s="1"/>
  <c r="BO88" i="7"/>
  <c r="BI88" i="7"/>
  <c r="BC88" i="7"/>
  <c r="AW88" i="7"/>
  <c r="AQ88" i="7"/>
  <c r="AN88" i="7"/>
  <c r="BL88" i="7" s="1"/>
  <c r="I88" i="7"/>
  <c r="J88" i="7" s="1"/>
  <c r="AN87" i="7"/>
  <c r="BL87" i="7" s="1"/>
  <c r="I87" i="7"/>
  <c r="J87" i="7" s="1"/>
  <c r="BO86" i="7"/>
  <c r="BI86" i="7"/>
  <c r="BC86" i="7"/>
  <c r="AW86" i="7"/>
  <c r="AQ86" i="7"/>
  <c r="AN86" i="7"/>
  <c r="BL86" i="7" s="1"/>
  <c r="I86" i="7"/>
  <c r="J86" i="7" s="1"/>
  <c r="AN85" i="7"/>
  <c r="BL85" i="7" s="1"/>
  <c r="I85" i="7"/>
  <c r="J85" i="7" s="1"/>
  <c r="BO84" i="7"/>
  <c r="BI84" i="7"/>
  <c r="BC84" i="7"/>
  <c r="AW84" i="7"/>
  <c r="AQ84" i="7"/>
  <c r="AN84" i="7"/>
  <c r="BL84" i="7" s="1"/>
  <c r="I84" i="7"/>
  <c r="J84" i="7" s="1"/>
  <c r="AN83" i="7"/>
  <c r="I83" i="7"/>
  <c r="J83" i="7" s="1"/>
  <c r="BO82" i="7"/>
  <c r="BI82" i="7"/>
  <c r="BC82" i="7"/>
  <c r="AW82" i="7"/>
  <c r="AQ82" i="7"/>
  <c r="AN82" i="7"/>
  <c r="BL82" i="7" s="1"/>
  <c r="I82" i="7"/>
  <c r="J82" i="7" s="1"/>
  <c r="BF81" i="7"/>
  <c r="AT81" i="7"/>
  <c r="AN81" i="7"/>
  <c r="I81" i="7"/>
  <c r="J81" i="7" s="1"/>
  <c r="BO80" i="7"/>
  <c r="BI80" i="7"/>
  <c r="BC80" i="7"/>
  <c r="AW80" i="7"/>
  <c r="AQ80" i="7"/>
  <c r="AN80" i="7"/>
  <c r="BL80" i="7" s="1"/>
  <c r="I80" i="7"/>
  <c r="J80" i="7" s="1"/>
  <c r="AN79" i="7"/>
  <c r="I79" i="7"/>
  <c r="J79" i="7" s="1"/>
  <c r="BO78" i="7"/>
  <c r="BI78" i="7"/>
  <c r="BC78" i="7"/>
  <c r="AW78" i="7"/>
  <c r="AQ78" i="7"/>
  <c r="AN78" i="7"/>
  <c r="BL78" i="7" s="1"/>
  <c r="I78" i="7"/>
  <c r="J78" i="7" s="1"/>
  <c r="BF77" i="7"/>
  <c r="AT77" i="7"/>
  <c r="AN77" i="7"/>
  <c r="I77" i="7"/>
  <c r="J77" i="7" s="1"/>
  <c r="BO76" i="7"/>
  <c r="BI76" i="7"/>
  <c r="BC76" i="7"/>
  <c r="AW76" i="7"/>
  <c r="AQ76" i="7"/>
  <c r="AN76" i="7"/>
  <c r="BL76" i="7" s="1"/>
  <c r="I76" i="7"/>
  <c r="J76" i="7" s="1"/>
  <c r="AN75" i="7"/>
  <c r="I75" i="7"/>
  <c r="J75" i="7" s="1"/>
  <c r="BO74" i="7"/>
  <c r="BI74" i="7"/>
  <c r="BC74" i="7"/>
  <c r="AW74" i="7"/>
  <c r="AQ74" i="7"/>
  <c r="AN74" i="7"/>
  <c r="BL74" i="7" s="1"/>
  <c r="I74" i="7"/>
  <c r="J74" i="7" s="1"/>
  <c r="BF73" i="7"/>
  <c r="AT73" i="7"/>
  <c r="AN73" i="7"/>
  <c r="I73" i="7"/>
  <c r="J73" i="7" s="1"/>
  <c r="AN72" i="7"/>
  <c r="I72" i="7"/>
  <c r="J72" i="7" s="1"/>
  <c r="BO71" i="7"/>
  <c r="BI71" i="7"/>
  <c r="BC71" i="7"/>
  <c r="AW71" i="7"/>
  <c r="AQ71" i="7"/>
  <c r="AN71" i="7"/>
  <c r="BL71" i="7" s="1"/>
  <c r="I71" i="7"/>
  <c r="J71" i="7" s="1"/>
  <c r="AN70" i="7"/>
  <c r="BO70" i="7" s="1"/>
  <c r="I70" i="7"/>
  <c r="J70" i="7" s="1"/>
  <c r="BO69" i="7"/>
  <c r="BI69" i="7"/>
  <c r="BC69" i="7"/>
  <c r="AW69" i="7"/>
  <c r="AQ69" i="7"/>
  <c r="AN69" i="7"/>
  <c r="BL69" i="7" s="1"/>
  <c r="I69" i="7"/>
  <c r="J69" i="7" s="1"/>
  <c r="AN68" i="7"/>
  <c r="BO68" i="7" s="1"/>
  <c r="I68" i="7"/>
  <c r="J68" i="7" s="1"/>
  <c r="BO67" i="7"/>
  <c r="BI67" i="7"/>
  <c r="BC67" i="7"/>
  <c r="AW67" i="7"/>
  <c r="AQ67" i="7"/>
  <c r="AN67" i="7"/>
  <c r="BL67" i="7" s="1"/>
  <c r="I67" i="7"/>
  <c r="J67" i="7" s="1"/>
  <c r="AN66" i="7"/>
  <c r="BO66" i="7" s="1"/>
  <c r="I66" i="7"/>
  <c r="J66" i="7" s="1"/>
  <c r="BO65" i="7"/>
  <c r="BI65" i="7"/>
  <c r="BC65" i="7"/>
  <c r="AW65" i="7"/>
  <c r="AQ65" i="7"/>
  <c r="AN65" i="7"/>
  <c r="BL65" i="7" s="1"/>
  <c r="I65" i="7"/>
  <c r="J65" i="7" s="1"/>
  <c r="AN64" i="7"/>
  <c r="BO64" i="7" s="1"/>
  <c r="I64" i="7"/>
  <c r="J64" i="7" s="1"/>
  <c r="BO63" i="7"/>
  <c r="BI63" i="7"/>
  <c r="BC63" i="7"/>
  <c r="AW63" i="7"/>
  <c r="AQ63" i="7"/>
  <c r="AN63" i="7"/>
  <c r="BL63" i="7" s="1"/>
  <c r="I63" i="7"/>
  <c r="J63" i="7" s="1"/>
  <c r="AN62" i="7"/>
  <c r="BO62" i="7" s="1"/>
  <c r="I62" i="7"/>
  <c r="J62" i="7" s="1"/>
  <c r="BO61" i="7"/>
  <c r="BI61" i="7"/>
  <c r="BC61" i="7"/>
  <c r="AW61" i="7"/>
  <c r="AQ61" i="7"/>
  <c r="AN61" i="7"/>
  <c r="BL61" i="7" s="1"/>
  <c r="I61" i="7"/>
  <c r="J61" i="7" s="1"/>
  <c r="AN60" i="7"/>
  <c r="BO60" i="7" s="1"/>
  <c r="I60" i="7"/>
  <c r="J60" i="7" s="1"/>
  <c r="BO59" i="7"/>
  <c r="BI59" i="7"/>
  <c r="BC59" i="7"/>
  <c r="AW59" i="7"/>
  <c r="AQ59" i="7"/>
  <c r="AN59" i="7"/>
  <c r="BL59" i="7" s="1"/>
  <c r="I59" i="7"/>
  <c r="J59" i="7" s="1"/>
  <c r="AN58" i="7"/>
  <c r="BO58" i="7" s="1"/>
  <c r="I58" i="7"/>
  <c r="J58" i="7" s="1"/>
  <c r="BO57" i="7"/>
  <c r="BI57" i="7"/>
  <c r="BC57" i="7"/>
  <c r="AW57" i="7"/>
  <c r="AQ57" i="7"/>
  <c r="AN57" i="7"/>
  <c r="BL57" i="7" s="1"/>
  <c r="I57" i="7"/>
  <c r="J57" i="7" s="1"/>
  <c r="AN56" i="7"/>
  <c r="BO56" i="7" s="1"/>
  <c r="I56" i="7"/>
  <c r="J56" i="7" s="1"/>
  <c r="BO55" i="7"/>
  <c r="BI55" i="7"/>
  <c r="BC55" i="7"/>
  <c r="AW55" i="7"/>
  <c r="AQ55" i="7"/>
  <c r="AN55" i="7"/>
  <c r="BL55" i="7" s="1"/>
  <c r="I55" i="7"/>
  <c r="J55" i="7" s="1"/>
  <c r="AN54" i="7"/>
  <c r="BO54" i="7" s="1"/>
  <c r="I54" i="7"/>
  <c r="J54" i="7" s="1"/>
  <c r="BO53" i="7"/>
  <c r="BI53" i="7"/>
  <c r="BC53" i="7"/>
  <c r="AW53" i="7"/>
  <c r="AQ53" i="7"/>
  <c r="AN53" i="7"/>
  <c r="BL53" i="7" s="1"/>
  <c r="I53" i="7"/>
  <c r="J53" i="7" s="1"/>
  <c r="AN52" i="7"/>
  <c r="BO52" i="7" s="1"/>
  <c r="I52" i="7"/>
  <c r="J52" i="7" s="1"/>
  <c r="BO51" i="7"/>
  <c r="BI51" i="7"/>
  <c r="BC51" i="7"/>
  <c r="AW51" i="7"/>
  <c r="AQ51" i="7"/>
  <c r="AN51" i="7"/>
  <c r="BL51" i="7" s="1"/>
  <c r="I51" i="7"/>
  <c r="J51" i="7" s="1"/>
  <c r="AN50" i="7"/>
  <c r="BO50" i="7" s="1"/>
  <c r="I50" i="7"/>
  <c r="J50" i="7" s="1"/>
  <c r="BO49" i="7"/>
  <c r="BI49" i="7"/>
  <c r="BC49" i="7"/>
  <c r="AW49" i="7"/>
  <c r="AQ49" i="7"/>
  <c r="AN49" i="7"/>
  <c r="BL49" i="7" s="1"/>
  <c r="I49" i="7"/>
  <c r="J49" i="7" s="1"/>
  <c r="AN48" i="7"/>
  <c r="BO48" i="7" s="1"/>
  <c r="I48" i="7"/>
  <c r="J48" i="7" s="1"/>
  <c r="BO47" i="7"/>
  <c r="BI47" i="7"/>
  <c r="BC47" i="7"/>
  <c r="AW47" i="7"/>
  <c r="AQ47" i="7"/>
  <c r="AN47" i="7"/>
  <c r="BL47" i="7" s="1"/>
  <c r="I47" i="7"/>
  <c r="J47" i="7" s="1"/>
  <c r="AN46" i="7"/>
  <c r="BO46" i="7" s="1"/>
  <c r="I46" i="7"/>
  <c r="J46" i="7" s="1"/>
  <c r="BO45" i="7"/>
  <c r="BI45" i="7"/>
  <c r="BC45" i="7"/>
  <c r="AW45" i="7"/>
  <c r="AQ45" i="7"/>
  <c r="AN45" i="7"/>
  <c r="BL45" i="7" s="1"/>
  <c r="I45" i="7"/>
  <c r="J45" i="7" s="1"/>
  <c r="AN44" i="7"/>
  <c r="BO44" i="7" s="1"/>
  <c r="I44" i="7"/>
  <c r="J44" i="7" s="1"/>
  <c r="BO43" i="7"/>
  <c r="BI43" i="7"/>
  <c r="BC43" i="7"/>
  <c r="AW43" i="7"/>
  <c r="AQ43" i="7"/>
  <c r="AN43" i="7"/>
  <c r="BL43" i="7" s="1"/>
  <c r="I43" i="7"/>
  <c r="J43" i="7" s="1"/>
  <c r="AN42" i="7"/>
  <c r="BO42" i="7" s="1"/>
  <c r="I42" i="7"/>
  <c r="J42" i="7" s="1"/>
  <c r="BO41" i="7"/>
  <c r="BI41" i="7"/>
  <c r="BC41" i="7"/>
  <c r="AW41" i="7"/>
  <c r="AQ41" i="7"/>
  <c r="AN41" i="7"/>
  <c r="BL41" i="7" s="1"/>
  <c r="I41" i="7"/>
  <c r="J41" i="7" s="1"/>
  <c r="AN40" i="7"/>
  <c r="BO40" i="7" s="1"/>
  <c r="I40" i="7"/>
  <c r="J40" i="7" s="1"/>
  <c r="BO39" i="7"/>
  <c r="BI39" i="7"/>
  <c r="BC39" i="7"/>
  <c r="AW39" i="7"/>
  <c r="AQ39" i="7"/>
  <c r="AN39" i="7"/>
  <c r="BL39" i="7" s="1"/>
  <c r="I39" i="7"/>
  <c r="J39" i="7" s="1"/>
  <c r="AN38" i="7"/>
  <c r="BO38" i="7" s="1"/>
  <c r="I38" i="7"/>
  <c r="J38" i="7" s="1"/>
  <c r="BO37" i="7"/>
  <c r="BI37" i="7"/>
  <c r="BC37" i="7"/>
  <c r="AW37" i="7"/>
  <c r="AQ37" i="7"/>
  <c r="AN37" i="7"/>
  <c r="BL37" i="7" s="1"/>
  <c r="I37" i="7"/>
  <c r="J37" i="7" s="1"/>
  <c r="AN36" i="7"/>
  <c r="BO36" i="7" s="1"/>
  <c r="I36" i="7"/>
  <c r="J36" i="7" s="1"/>
  <c r="BO35" i="7"/>
  <c r="BI35" i="7"/>
  <c r="BC35" i="7"/>
  <c r="AW35" i="7"/>
  <c r="AQ35" i="7"/>
  <c r="AN35" i="7"/>
  <c r="BL35" i="7" s="1"/>
  <c r="I35" i="7"/>
  <c r="J35" i="7" s="1"/>
  <c r="AN34" i="7"/>
  <c r="BO34" i="7" s="1"/>
  <c r="I34" i="7"/>
  <c r="J34" i="7" s="1"/>
  <c r="BO33" i="7"/>
  <c r="BI33" i="7"/>
  <c r="BC33" i="7"/>
  <c r="AW33" i="7"/>
  <c r="AQ33" i="7"/>
  <c r="AN33" i="7"/>
  <c r="BL33" i="7" s="1"/>
  <c r="I33" i="7"/>
  <c r="J33" i="7" s="1"/>
  <c r="AN32" i="7"/>
  <c r="BO32" i="7" s="1"/>
  <c r="I32" i="7"/>
  <c r="J32" i="7" s="1"/>
  <c r="BO31" i="7"/>
  <c r="BI31" i="7"/>
  <c r="BC31" i="7"/>
  <c r="AW31" i="7"/>
  <c r="AQ31" i="7"/>
  <c r="AN31" i="7"/>
  <c r="BL31" i="7" s="1"/>
  <c r="I31" i="7"/>
  <c r="J31" i="7" s="1"/>
  <c r="AN30" i="7"/>
  <c r="BO30" i="7" s="1"/>
  <c r="I30" i="7"/>
  <c r="J30" i="7" s="1"/>
  <c r="BO29" i="7"/>
  <c r="BI29" i="7"/>
  <c r="BC29" i="7"/>
  <c r="AW29" i="7"/>
  <c r="AQ29" i="7"/>
  <c r="AN29" i="7"/>
  <c r="BL29" i="7" s="1"/>
  <c r="I29" i="7"/>
  <c r="J29" i="7" s="1"/>
  <c r="AN28" i="7"/>
  <c r="BO28" i="7" s="1"/>
  <c r="I28" i="7"/>
  <c r="J28" i="7" s="1"/>
  <c r="BO27" i="7"/>
  <c r="BI27" i="7"/>
  <c r="BC27" i="7"/>
  <c r="AW27" i="7"/>
  <c r="AQ27" i="7"/>
  <c r="AN27" i="7"/>
  <c r="BL27" i="7" s="1"/>
  <c r="I27" i="7"/>
  <c r="J27" i="7" s="1"/>
  <c r="AN26" i="7"/>
  <c r="BO26" i="7" s="1"/>
  <c r="I26" i="7"/>
  <c r="J26" i="7" s="1"/>
  <c r="BO25" i="7"/>
  <c r="BI25" i="7"/>
  <c r="BC25" i="7"/>
  <c r="AW25" i="7"/>
  <c r="AQ25" i="7"/>
  <c r="AN25" i="7"/>
  <c r="BL25" i="7" s="1"/>
  <c r="I25" i="7"/>
  <c r="J25" i="7" s="1"/>
  <c r="AN24" i="7"/>
  <c r="BO24" i="7" s="1"/>
  <c r="I24" i="7"/>
  <c r="J24" i="7" s="1"/>
  <c r="BO23" i="7"/>
  <c r="BI23" i="7"/>
  <c r="BC23" i="7"/>
  <c r="AW23" i="7"/>
  <c r="AQ23" i="7"/>
  <c r="AN23" i="7"/>
  <c r="BL23" i="7" s="1"/>
  <c r="I23" i="7"/>
  <c r="J23" i="7" s="1"/>
  <c r="AN22" i="7"/>
  <c r="BO22" i="7" s="1"/>
  <c r="I22" i="7"/>
  <c r="J22" i="7" s="1"/>
  <c r="BO21" i="7"/>
  <c r="BI21" i="7"/>
  <c r="BC21" i="7"/>
  <c r="AW21" i="7"/>
  <c r="AQ21" i="7"/>
  <c r="AN21" i="7"/>
  <c r="BL21" i="7" s="1"/>
  <c r="I21" i="7"/>
  <c r="J21" i="7" s="1"/>
  <c r="AN20" i="7"/>
  <c r="BO20" i="7" s="1"/>
  <c r="I20" i="7"/>
  <c r="J20" i="7" s="1"/>
  <c r="BO19" i="7"/>
  <c r="BI19" i="7"/>
  <c r="BC19" i="7"/>
  <c r="AW19" i="7"/>
  <c r="AQ19" i="7"/>
  <c r="AN19" i="7"/>
  <c r="BL19" i="7" s="1"/>
  <c r="I19" i="7"/>
  <c r="J19" i="7" s="1"/>
  <c r="AN18" i="7"/>
  <c r="BO18" i="7" s="1"/>
  <c r="AK18" i="7"/>
  <c r="AM18" i="7" s="1"/>
  <c r="AH18" i="7"/>
  <c r="AE18" i="7"/>
  <c r="AB18" i="7"/>
  <c r="Y18" i="7"/>
  <c r="V18" i="7"/>
  <c r="S18" i="7"/>
  <c r="U18" i="7" s="1"/>
  <c r="P18" i="7"/>
  <c r="I18" i="7"/>
  <c r="J18" i="7" s="1"/>
  <c r="F11" i="7"/>
  <c r="E18" i="7" s="1"/>
  <c r="H10" i="7"/>
  <c r="H9" i="7"/>
  <c r="H8" i="7"/>
  <c r="H7" i="7"/>
  <c r="H6" i="7"/>
  <c r="H5" i="7"/>
  <c r="K4" i="7"/>
  <c r="H4" i="7"/>
  <c r="H11" i="7" s="1"/>
  <c r="H3" i="7"/>
  <c r="AC2" i="7"/>
  <c r="AD2" i="7" s="1"/>
  <c r="BC252" i="6"/>
  <c r="AT252" i="6"/>
  <c r="AN252" i="6"/>
  <c r="I252" i="6"/>
  <c r="J252" i="6" s="1"/>
  <c r="AN251" i="6"/>
  <c r="I251" i="6"/>
  <c r="J251" i="6" s="1"/>
  <c r="BL250" i="6"/>
  <c r="BF250" i="6"/>
  <c r="AQ250" i="6"/>
  <c r="AN250" i="6"/>
  <c r="I250" i="6"/>
  <c r="J250" i="6" s="1"/>
  <c r="BO249" i="6"/>
  <c r="BF249" i="6"/>
  <c r="AZ249" i="6"/>
  <c r="AW249" i="6"/>
  <c r="AQ249" i="6"/>
  <c r="AN249" i="6"/>
  <c r="BC249" i="6" s="1"/>
  <c r="I249" i="6"/>
  <c r="J249" i="6" s="1"/>
  <c r="BO248" i="6"/>
  <c r="BI248" i="6"/>
  <c r="BF248" i="6"/>
  <c r="AZ248" i="6"/>
  <c r="AQ248" i="6"/>
  <c r="AN248" i="6"/>
  <c r="BL248" i="6" s="1"/>
  <c r="I248" i="6"/>
  <c r="J248" i="6" s="1"/>
  <c r="BO247" i="6"/>
  <c r="BI247" i="6"/>
  <c r="BF247" i="6"/>
  <c r="AZ247" i="6"/>
  <c r="AW247" i="6"/>
  <c r="AT247" i="6"/>
  <c r="AQ247" i="6"/>
  <c r="AN247" i="6"/>
  <c r="BL247" i="6" s="1"/>
  <c r="I247" i="6"/>
  <c r="J247" i="6" s="1"/>
  <c r="BO246" i="6"/>
  <c r="BI246" i="6"/>
  <c r="BF246" i="6"/>
  <c r="BC246" i="6"/>
  <c r="AZ246" i="6"/>
  <c r="AW246" i="6"/>
  <c r="AT246" i="6"/>
  <c r="AQ246" i="6"/>
  <c r="AN246" i="6"/>
  <c r="BL246" i="6" s="1"/>
  <c r="I246" i="6"/>
  <c r="J246" i="6" s="1"/>
  <c r="AZ245" i="6"/>
  <c r="AN245" i="6"/>
  <c r="I245" i="6"/>
  <c r="J245" i="6" s="1"/>
  <c r="BL244" i="6"/>
  <c r="BC244" i="6"/>
  <c r="AZ244" i="6"/>
  <c r="AT244" i="6"/>
  <c r="AQ244" i="6"/>
  <c r="AN244" i="6"/>
  <c r="I244" i="6"/>
  <c r="J244" i="6" s="1"/>
  <c r="BL243" i="6"/>
  <c r="BI243" i="6"/>
  <c r="BC243" i="6"/>
  <c r="AZ243" i="6"/>
  <c r="AT243" i="6"/>
  <c r="AN243" i="6"/>
  <c r="I243" i="6"/>
  <c r="J243" i="6" s="1"/>
  <c r="BL242" i="6"/>
  <c r="BC242" i="6"/>
  <c r="AT242" i="6"/>
  <c r="AQ242" i="6"/>
  <c r="AN242" i="6"/>
  <c r="AZ242" i="6" s="1"/>
  <c r="I242" i="6"/>
  <c r="J242" i="6" s="1"/>
  <c r="BO241" i="6"/>
  <c r="BI241" i="6"/>
  <c r="BF241" i="6"/>
  <c r="BC241" i="6"/>
  <c r="AZ241" i="6"/>
  <c r="AW241" i="6"/>
  <c r="AT241" i="6"/>
  <c r="AQ241" i="6"/>
  <c r="AN241" i="6"/>
  <c r="BL241" i="6" s="1"/>
  <c r="I241" i="6"/>
  <c r="J241" i="6" s="1"/>
  <c r="AN240" i="6"/>
  <c r="I240" i="6"/>
  <c r="J240" i="6" s="1"/>
  <c r="BL239" i="6"/>
  <c r="BC239" i="6"/>
  <c r="AT239" i="6"/>
  <c r="AQ239" i="6"/>
  <c r="AN239" i="6"/>
  <c r="I239" i="6"/>
  <c r="J239" i="6" s="1"/>
  <c r="BL238" i="6"/>
  <c r="BC238" i="6"/>
  <c r="AT238" i="6"/>
  <c r="AN238" i="6"/>
  <c r="I238" i="6"/>
  <c r="J238" i="6" s="1"/>
  <c r="BO237" i="6"/>
  <c r="BF237" i="6"/>
  <c r="AW237" i="6"/>
  <c r="AQ237" i="6"/>
  <c r="AN237" i="6"/>
  <c r="BL237" i="6" s="1"/>
  <c r="I237" i="6"/>
  <c r="J237" i="6" s="1"/>
  <c r="BL236" i="6"/>
  <c r="BF236" i="6"/>
  <c r="AZ236" i="6"/>
  <c r="AW236" i="6"/>
  <c r="AQ236" i="6"/>
  <c r="AN236" i="6"/>
  <c r="I236" i="6"/>
  <c r="J236" i="6" s="1"/>
  <c r="BO235" i="6"/>
  <c r="BI235" i="6"/>
  <c r="BF235" i="6"/>
  <c r="BC235" i="6"/>
  <c r="AZ235" i="6"/>
  <c r="AW235" i="6"/>
  <c r="AT235" i="6"/>
  <c r="AQ235" i="6"/>
  <c r="AN235" i="6"/>
  <c r="BL235" i="6" s="1"/>
  <c r="I235" i="6"/>
  <c r="J235" i="6" s="1"/>
  <c r="AN234" i="6"/>
  <c r="I234" i="6"/>
  <c r="J234" i="6" s="1"/>
  <c r="BL233" i="6"/>
  <c r="BI233" i="6"/>
  <c r="BC233" i="6"/>
  <c r="AZ233" i="6"/>
  <c r="AW233" i="6"/>
  <c r="AT233" i="6"/>
  <c r="AQ233" i="6"/>
  <c r="AN233" i="6"/>
  <c r="BF233" i="6" s="1"/>
  <c r="I233" i="6"/>
  <c r="J233" i="6" s="1"/>
  <c r="AN232" i="6"/>
  <c r="I232" i="6"/>
  <c r="J232" i="6" s="1"/>
  <c r="BL231" i="6"/>
  <c r="AW231" i="6"/>
  <c r="AT231" i="6"/>
  <c r="AN231" i="6"/>
  <c r="BC231" i="6" s="1"/>
  <c r="I231" i="6"/>
  <c r="J231" i="6" s="1"/>
  <c r="BL230" i="6"/>
  <c r="AW230" i="6"/>
  <c r="AN230" i="6"/>
  <c r="BC230" i="6" s="1"/>
  <c r="I230" i="6"/>
  <c r="J230" i="6" s="1"/>
  <c r="BO229" i="6"/>
  <c r="BL229" i="6"/>
  <c r="AW229" i="6"/>
  <c r="AN229" i="6"/>
  <c r="AQ229" i="6" s="1"/>
  <c r="I229" i="6"/>
  <c r="J229" i="6" s="1"/>
  <c r="AN228" i="6"/>
  <c r="I228" i="6"/>
  <c r="J228" i="6" s="1"/>
  <c r="BO227" i="6"/>
  <c r="BI227" i="6"/>
  <c r="BF227" i="6"/>
  <c r="BC227" i="6"/>
  <c r="AZ227" i="6"/>
  <c r="AW227" i="6"/>
  <c r="AT227" i="6"/>
  <c r="AQ227" i="6"/>
  <c r="AN227" i="6"/>
  <c r="BL227" i="6" s="1"/>
  <c r="I227" i="6"/>
  <c r="J227" i="6" s="1"/>
  <c r="AN226" i="6"/>
  <c r="I226" i="6"/>
  <c r="J226" i="6" s="1"/>
  <c r="BO225" i="6"/>
  <c r="BL225" i="6"/>
  <c r="BI225" i="6"/>
  <c r="BC225" i="6"/>
  <c r="AZ225" i="6"/>
  <c r="AT225" i="6"/>
  <c r="AQ225" i="6"/>
  <c r="AN225" i="6"/>
  <c r="BF225" i="6" s="1"/>
  <c r="I225" i="6"/>
  <c r="J225" i="6" s="1"/>
  <c r="AN224" i="6"/>
  <c r="BI224" i="6" s="1"/>
  <c r="I224" i="6"/>
  <c r="J224" i="6" s="1"/>
  <c r="BL223" i="6"/>
  <c r="BC223" i="6"/>
  <c r="AT223" i="6"/>
  <c r="AQ223" i="6"/>
  <c r="AN223" i="6"/>
  <c r="I223" i="6"/>
  <c r="J223" i="6" s="1"/>
  <c r="BF222" i="6"/>
  <c r="AN222" i="6"/>
  <c r="AZ222" i="6" s="1"/>
  <c r="I222" i="6"/>
  <c r="J222" i="6" s="1"/>
  <c r="BI221" i="6"/>
  <c r="AZ221" i="6"/>
  <c r="AQ221" i="6"/>
  <c r="AN221" i="6"/>
  <c r="AT221" i="6" s="1"/>
  <c r="I221" i="6"/>
  <c r="J221" i="6" s="1"/>
  <c r="BL220" i="6"/>
  <c r="BI220" i="6"/>
  <c r="AZ220" i="6"/>
  <c r="AT220" i="6"/>
  <c r="AQ220" i="6"/>
  <c r="AN220" i="6"/>
  <c r="BC220" i="6" s="1"/>
  <c r="I220" i="6"/>
  <c r="J220" i="6" s="1"/>
  <c r="BO219" i="6"/>
  <c r="BI219" i="6"/>
  <c r="BF219" i="6"/>
  <c r="BC219" i="6"/>
  <c r="AZ219" i="6"/>
  <c r="AW219" i="6"/>
  <c r="AT219" i="6"/>
  <c r="AQ219" i="6"/>
  <c r="AN219" i="6"/>
  <c r="BL219" i="6" s="1"/>
  <c r="I219" i="6"/>
  <c r="J219" i="6" s="1"/>
  <c r="BO218" i="6"/>
  <c r="BI218" i="6"/>
  <c r="BF218" i="6"/>
  <c r="BC218" i="6"/>
  <c r="AZ218" i="6"/>
  <c r="AT218" i="6"/>
  <c r="AQ218" i="6"/>
  <c r="AN218" i="6"/>
  <c r="AW218" i="6" s="1"/>
  <c r="I218" i="6"/>
  <c r="J218" i="6" s="1"/>
  <c r="BI217" i="6"/>
  <c r="BC217" i="6"/>
  <c r="AZ217" i="6"/>
  <c r="AT217" i="6"/>
  <c r="AN217" i="6"/>
  <c r="BF217" i="6" s="1"/>
  <c r="I217" i="6"/>
  <c r="J217" i="6" s="1"/>
  <c r="BL216" i="6"/>
  <c r="BC216" i="6"/>
  <c r="AN216" i="6"/>
  <c r="I216" i="6"/>
  <c r="J216" i="6" s="1"/>
  <c r="BC215" i="6"/>
  <c r="AN215" i="6"/>
  <c r="I215" i="6"/>
  <c r="J215" i="6" s="1"/>
  <c r="BC214" i="6"/>
  <c r="AN214" i="6"/>
  <c r="I214" i="6"/>
  <c r="J214" i="6" s="1"/>
  <c r="BF213" i="6"/>
  <c r="AQ213" i="6"/>
  <c r="AN213" i="6"/>
  <c r="I213" i="6"/>
  <c r="J213" i="6" s="1"/>
  <c r="BO212" i="6"/>
  <c r="BI212" i="6"/>
  <c r="BF212" i="6"/>
  <c r="AZ212" i="6"/>
  <c r="AW212" i="6"/>
  <c r="AQ212" i="6"/>
  <c r="AN212" i="6"/>
  <c r="BC212" i="6" s="1"/>
  <c r="I212" i="6"/>
  <c r="J212" i="6" s="1"/>
  <c r="BO211" i="6"/>
  <c r="BI211" i="6"/>
  <c r="BF211" i="6"/>
  <c r="BC211" i="6"/>
  <c r="AZ211" i="6"/>
  <c r="AW211" i="6"/>
  <c r="AT211" i="6"/>
  <c r="AQ211" i="6"/>
  <c r="AN211" i="6"/>
  <c r="BL211" i="6" s="1"/>
  <c r="I211" i="6"/>
  <c r="J211" i="6" s="1"/>
  <c r="BO210" i="6"/>
  <c r="BI210" i="6"/>
  <c r="BF210" i="6"/>
  <c r="BC210" i="6"/>
  <c r="AZ210" i="6"/>
  <c r="AT210" i="6"/>
  <c r="AQ210" i="6"/>
  <c r="AN210" i="6"/>
  <c r="AW210" i="6" s="1"/>
  <c r="I210" i="6"/>
  <c r="J210" i="6" s="1"/>
  <c r="AN209" i="6"/>
  <c r="BI209" i="6" s="1"/>
  <c r="I209" i="6"/>
  <c r="J209" i="6" s="1"/>
  <c r="BL208" i="6"/>
  <c r="AZ208" i="6"/>
  <c r="AW208" i="6"/>
  <c r="AN208" i="6"/>
  <c r="I208" i="6"/>
  <c r="J208" i="6" s="1"/>
  <c r="BL207" i="6"/>
  <c r="BC207" i="6"/>
  <c r="AN207" i="6"/>
  <c r="I207" i="6"/>
  <c r="J207" i="6" s="1"/>
  <c r="BL206" i="6"/>
  <c r="BC206" i="6"/>
  <c r="AT206" i="6"/>
  <c r="AQ206" i="6"/>
  <c r="AN206" i="6"/>
  <c r="I206" i="6"/>
  <c r="J206" i="6" s="1"/>
  <c r="BO205" i="6"/>
  <c r="BI205" i="6"/>
  <c r="AW205" i="6"/>
  <c r="AQ205" i="6"/>
  <c r="AN205" i="6"/>
  <c r="I205" i="6"/>
  <c r="J205" i="6" s="1"/>
  <c r="BI204" i="6"/>
  <c r="AZ204" i="6"/>
  <c r="AQ204" i="6"/>
  <c r="AN204" i="6"/>
  <c r="BC204" i="6" s="1"/>
  <c r="I204" i="6"/>
  <c r="J204" i="6" s="1"/>
  <c r="BO203" i="6"/>
  <c r="BI203" i="6"/>
  <c r="BF203" i="6"/>
  <c r="BC203" i="6"/>
  <c r="AZ203" i="6"/>
  <c r="AW203" i="6"/>
  <c r="AT203" i="6"/>
  <c r="AQ203" i="6"/>
  <c r="AN203" i="6"/>
  <c r="BL203" i="6" s="1"/>
  <c r="I203" i="6"/>
  <c r="J203" i="6" s="1"/>
  <c r="BL202" i="6"/>
  <c r="BC202" i="6"/>
  <c r="AT202" i="6"/>
  <c r="AN202" i="6"/>
  <c r="AW202" i="6" s="1"/>
  <c r="I202" i="6"/>
  <c r="J202" i="6" s="1"/>
  <c r="BC201" i="6"/>
  <c r="AN201" i="6"/>
  <c r="I201" i="6"/>
  <c r="J201" i="6" s="1"/>
  <c r="AW200" i="6"/>
  <c r="AN200" i="6"/>
  <c r="I200" i="6"/>
  <c r="J200" i="6" s="1"/>
  <c r="BL199" i="6"/>
  <c r="BF199" i="6"/>
  <c r="BC199" i="6"/>
  <c r="AW199" i="6"/>
  <c r="AN199" i="6"/>
  <c r="I199" i="6"/>
  <c r="J199" i="6" s="1"/>
  <c r="BO198" i="6"/>
  <c r="BL198" i="6"/>
  <c r="AW198" i="6"/>
  <c r="AN198" i="6"/>
  <c r="AQ198" i="6" s="1"/>
  <c r="I198" i="6"/>
  <c r="J198" i="6" s="1"/>
  <c r="BO197" i="6"/>
  <c r="BF197" i="6"/>
  <c r="AZ197" i="6"/>
  <c r="AW197" i="6"/>
  <c r="AT197" i="6"/>
  <c r="AQ197" i="6"/>
  <c r="AN197" i="6"/>
  <c r="BC197" i="6" s="1"/>
  <c r="I197" i="6"/>
  <c r="J197" i="6" s="1"/>
  <c r="BO196" i="6"/>
  <c r="BI196" i="6"/>
  <c r="BF196" i="6"/>
  <c r="BC196" i="6"/>
  <c r="AZ196" i="6"/>
  <c r="AW196" i="6"/>
  <c r="AT196" i="6"/>
  <c r="AQ196" i="6"/>
  <c r="AN196" i="6"/>
  <c r="BL196" i="6" s="1"/>
  <c r="I196" i="6"/>
  <c r="J196" i="6" s="1"/>
  <c r="AN195" i="6"/>
  <c r="I195" i="6"/>
  <c r="J195" i="6" s="1"/>
  <c r="BI194" i="6"/>
  <c r="AW194" i="6"/>
  <c r="AQ194" i="6"/>
  <c r="AN194" i="6"/>
  <c r="I194" i="6"/>
  <c r="J194" i="6" s="1"/>
  <c r="BI193" i="6"/>
  <c r="AZ193" i="6"/>
  <c r="AN193" i="6"/>
  <c r="I193" i="6"/>
  <c r="J193" i="6" s="1"/>
  <c r="BL192" i="6"/>
  <c r="BI192" i="6"/>
  <c r="BC192" i="6"/>
  <c r="AT192" i="6"/>
  <c r="AQ192" i="6"/>
  <c r="AN192" i="6"/>
  <c r="AZ192" i="6" s="1"/>
  <c r="I192" i="6"/>
  <c r="J192" i="6" s="1"/>
  <c r="BL191" i="6"/>
  <c r="BC191" i="6"/>
  <c r="AZ191" i="6"/>
  <c r="AT191" i="6"/>
  <c r="AQ191" i="6"/>
  <c r="AN191" i="6"/>
  <c r="BI191" i="6" s="1"/>
  <c r="I191" i="6"/>
  <c r="J191" i="6" s="1"/>
  <c r="BL190" i="6"/>
  <c r="BC190" i="6"/>
  <c r="AN190" i="6"/>
  <c r="AT190" i="6" s="1"/>
  <c r="I190" i="6"/>
  <c r="J190" i="6" s="1"/>
  <c r="BO189" i="6"/>
  <c r="AW189" i="6"/>
  <c r="AN189" i="6"/>
  <c r="I189" i="6"/>
  <c r="J189" i="6" s="1"/>
  <c r="BO188" i="6"/>
  <c r="BI188" i="6"/>
  <c r="BF188" i="6"/>
  <c r="BC188" i="6"/>
  <c r="AZ188" i="6"/>
  <c r="AW188" i="6"/>
  <c r="AT188" i="6"/>
  <c r="AQ188" i="6"/>
  <c r="AN188" i="6"/>
  <c r="BL188" i="6" s="1"/>
  <c r="I188" i="6"/>
  <c r="J188" i="6" s="1"/>
  <c r="BO187" i="6"/>
  <c r="BI187" i="6"/>
  <c r="BF187" i="6"/>
  <c r="AZ187" i="6"/>
  <c r="AQ187" i="6"/>
  <c r="AN187" i="6"/>
  <c r="I187" i="6"/>
  <c r="J187" i="6" s="1"/>
  <c r="BI186" i="6"/>
  <c r="AZ186" i="6"/>
  <c r="AQ186" i="6"/>
  <c r="AN186" i="6"/>
  <c r="BF186" i="6" s="1"/>
  <c r="I186" i="6"/>
  <c r="J186" i="6" s="1"/>
  <c r="BL185" i="6"/>
  <c r="BI185" i="6"/>
  <c r="BC185" i="6"/>
  <c r="AZ185" i="6"/>
  <c r="AT185" i="6"/>
  <c r="AN185" i="6"/>
  <c r="I185" i="6"/>
  <c r="J185" i="6" s="1"/>
  <c r="BL184" i="6"/>
  <c r="BI184" i="6"/>
  <c r="BC184" i="6"/>
  <c r="AT184" i="6"/>
  <c r="AQ184" i="6"/>
  <c r="AN184" i="6"/>
  <c r="AZ184" i="6" s="1"/>
  <c r="I184" i="6"/>
  <c r="J184" i="6" s="1"/>
  <c r="BL183" i="6"/>
  <c r="BC183" i="6"/>
  <c r="AT183" i="6"/>
  <c r="AN183" i="6"/>
  <c r="BI183" i="6" s="1"/>
  <c r="I183" i="6"/>
  <c r="J183" i="6" s="1"/>
  <c r="AN182" i="6"/>
  <c r="BO182" i="6" s="1"/>
  <c r="I182" i="6"/>
  <c r="J182" i="6" s="1"/>
  <c r="BF181" i="6"/>
  <c r="AW181" i="6"/>
  <c r="AQ181" i="6"/>
  <c r="AN181" i="6"/>
  <c r="I181" i="6"/>
  <c r="J181" i="6" s="1"/>
  <c r="BL180" i="6"/>
  <c r="BI180" i="6"/>
  <c r="AZ180" i="6"/>
  <c r="AQ180" i="6"/>
  <c r="AN180" i="6"/>
  <c r="I180" i="6"/>
  <c r="J180" i="6" s="1"/>
  <c r="BO179" i="6"/>
  <c r="BI179" i="6"/>
  <c r="BF179" i="6"/>
  <c r="BC179" i="6"/>
  <c r="AZ179" i="6"/>
  <c r="AW179" i="6"/>
  <c r="AT179" i="6"/>
  <c r="AQ179" i="6"/>
  <c r="AN179" i="6"/>
  <c r="BL179" i="6" s="1"/>
  <c r="I179" i="6"/>
  <c r="J179" i="6" s="1"/>
  <c r="BO178" i="6"/>
  <c r="BI178" i="6"/>
  <c r="BF178" i="6"/>
  <c r="BC178" i="6"/>
  <c r="AZ178" i="6"/>
  <c r="AT178" i="6"/>
  <c r="AQ178" i="6"/>
  <c r="AN178" i="6"/>
  <c r="AW178" i="6" s="1"/>
  <c r="I178" i="6"/>
  <c r="J178" i="6" s="1"/>
  <c r="AN177" i="6"/>
  <c r="BI177" i="6" s="1"/>
  <c r="I177" i="6"/>
  <c r="J177" i="6" s="1"/>
  <c r="BL176" i="6"/>
  <c r="AZ176" i="6"/>
  <c r="AN176" i="6"/>
  <c r="I176" i="6"/>
  <c r="J176" i="6" s="1"/>
  <c r="AN175" i="6"/>
  <c r="I175" i="6"/>
  <c r="J175" i="6" s="1"/>
  <c r="AZ174" i="6"/>
  <c r="AQ174" i="6"/>
  <c r="AN174" i="6"/>
  <c r="BI174" i="6" s="1"/>
  <c r="I174" i="6"/>
  <c r="J174" i="6" s="1"/>
  <c r="BL173" i="6"/>
  <c r="BI173" i="6"/>
  <c r="BC173" i="6"/>
  <c r="AZ173" i="6"/>
  <c r="AQ173" i="6"/>
  <c r="AN173" i="6"/>
  <c r="AT173" i="6" s="1"/>
  <c r="I173" i="6"/>
  <c r="J173" i="6" s="1"/>
  <c r="BL172" i="6"/>
  <c r="BI172" i="6"/>
  <c r="AZ172" i="6"/>
  <c r="AT172" i="6"/>
  <c r="AQ172" i="6"/>
  <c r="AN172" i="6"/>
  <c r="BC172" i="6" s="1"/>
  <c r="I172" i="6"/>
  <c r="J172" i="6" s="1"/>
  <c r="BO171" i="6"/>
  <c r="BI171" i="6"/>
  <c r="BF171" i="6"/>
  <c r="BC171" i="6"/>
  <c r="AZ171" i="6"/>
  <c r="AW171" i="6"/>
  <c r="AT171" i="6"/>
  <c r="AQ171" i="6"/>
  <c r="AN171" i="6"/>
  <c r="BL171" i="6" s="1"/>
  <c r="I171" i="6"/>
  <c r="J171" i="6" s="1"/>
  <c r="BO170" i="6"/>
  <c r="BL170" i="6"/>
  <c r="AT170" i="6"/>
  <c r="AN170" i="6"/>
  <c r="I170" i="6"/>
  <c r="J170" i="6" s="1"/>
  <c r="AN169" i="6"/>
  <c r="I169" i="6"/>
  <c r="J169" i="6" s="1"/>
  <c r="AN168" i="6"/>
  <c r="I168" i="6"/>
  <c r="J168" i="6" s="1"/>
  <c r="BI167" i="6"/>
  <c r="AQ167" i="6"/>
  <c r="AN167" i="6"/>
  <c r="AZ167" i="6" s="1"/>
  <c r="I167" i="6"/>
  <c r="J167" i="6" s="1"/>
  <c r="BL166" i="6"/>
  <c r="BC166" i="6"/>
  <c r="AZ166" i="6"/>
  <c r="AT166" i="6"/>
  <c r="AQ166" i="6"/>
  <c r="AN166" i="6"/>
  <c r="BI166" i="6" s="1"/>
  <c r="I166" i="6"/>
  <c r="J166" i="6" s="1"/>
  <c r="BL165" i="6"/>
  <c r="AW165" i="6"/>
  <c r="AQ165" i="6"/>
  <c r="AN165" i="6"/>
  <c r="BO165" i="6" s="1"/>
  <c r="I165" i="6"/>
  <c r="J165" i="6" s="1"/>
  <c r="BO164" i="6"/>
  <c r="BF164" i="6"/>
  <c r="AZ164" i="6"/>
  <c r="AW164" i="6"/>
  <c r="AQ164" i="6"/>
  <c r="AN164" i="6"/>
  <c r="BC164" i="6" s="1"/>
  <c r="I164" i="6"/>
  <c r="J164" i="6" s="1"/>
  <c r="BO163" i="6"/>
  <c r="BI163" i="6"/>
  <c r="BF163" i="6"/>
  <c r="BC163" i="6"/>
  <c r="AZ163" i="6"/>
  <c r="AW163" i="6"/>
  <c r="AT163" i="6"/>
  <c r="AQ163" i="6"/>
  <c r="AN163" i="6"/>
  <c r="BL163" i="6" s="1"/>
  <c r="I163" i="6"/>
  <c r="J163" i="6" s="1"/>
  <c r="BO162" i="6"/>
  <c r="BI162" i="6"/>
  <c r="BF162" i="6"/>
  <c r="AZ162" i="6"/>
  <c r="AT162" i="6"/>
  <c r="AQ162" i="6"/>
  <c r="AN162" i="6"/>
  <c r="AW162" i="6" s="1"/>
  <c r="I162" i="6"/>
  <c r="J162" i="6" s="1"/>
  <c r="BO161" i="6"/>
  <c r="BI161" i="6"/>
  <c r="BC161" i="6"/>
  <c r="AZ161" i="6"/>
  <c r="AW161" i="6"/>
  <c r="AT161" i="6"/>
  <c r="AQ161" i="6"/>
  <c r="AN161" i="6"/>
  <c r="BF161" i="6" s="1"/>
  <c r="I161" i="6"/>
  <c r="J161" i="6" s="1"/>
  <c r="BL160" i="6"/>
  <c r="BI160" i="6"/>
  <c r="AZ160" i="6"/>
  <c r="AN160" i="6"/>
  <c r="I160" i="6"/>
  <c r="J160" i="6" s="1"/>
  <c r="BO159" i="6"/>
  <c r="BL159" i="6"/>
  <c r="BC159" i="6"/>
  <c r="AT159" i="6"/>
  <c r="AQ159" i="6"/>
  <c r="AN159" i="6"/>
  <c r="I159" i="6"/>
  <c r="J159" i="6" s="1"/>
  <c r="BL158" i="6"/>
  <c r="BF158" i="6"/>
  <c r="BC158" i="6"/>
  <c r="AZ158" i="6"/>
  <c r="AW158" i="6"/>
  <c r="AT158" i="6"/>
  <c r="AN158" i="6"/>
  <c r="I158" i="6"/>
  <c r="J158" i="6" s="1"/>
  <c r="BO157" i="6"/>
  <c r="BF157" i="6"/>
  <c r="BC157" i="6"/>
  <c r="AQ157" i="6"/>
  <c r="AN157" i="6"/>
  <c r="AW157" i="6" s="1"/>
  <c r="I157" i="6"/>
  <c r="J157" i="6" s="1"/>
  <c r="BF156" i="6"/>
  <c r="AN156" i="6"/>
  <c r="I156" i="6"/>
  <c r="J156" i="6" s="1"/>
  <c r="BO155" i="6"/>
  <c r="BI155" i="6"/>
  <c r="BF155" i="6"/>
  <c r="BC155" i="6"/>
  <c r="AZ155" i="6"/>
  <c r="AW155" i="6"/>
  <c r="AT155" i="6"/>
  <c r="AQ155" i="6"/>
  <c r="AN155" i="6"/>
  <c r="BL155" i="6" s="1"/>
  <c r="I155" i="6"/>
  <c r="J155" i="6" s="1"/>
  <c r="BI154" i="6"/>
  <c r="AZ154" i="6"/>
  <c r="AQ154" i="6"/>
  <c r="AN154" i="6"/>
  <c r="AW154" i="6" s="1"/>
  <c r="I154" i="6"/>
  <c r="J154" i="6" s="1"/>
  <c r="BL153" i="6"/>
  <c r="BC153" i="6"/>
  <c r="AT153" i="6"/>
  <c r="AN153" i="6"/>
  <c r="BF153" i="6" s="1"/>
  <c r="I153" i="6"/>
  <c r="J153" i="6" s="1"/>
  <c r="BL152" i="6"/>
  <c r="BC152" i="6"/>
  <c r="AT152" i="6"/>
  <c r="AN152" i="6"/>
  <c r="I152" i="6"/>
  <c r="J152" i="6" s="1"/>
  <c r="BL151" i="6"/>
  <c r="BF151" i="6"/>
  <c r="AN151" i="6"/>
  <c r="I151" i="6"/>
  <c r="J151" i="6" s="1"/>
  <c r="BO150" i="6"/>
  <c r="AW150" i="6"/>
  <c r="AN150" i="6"/>
  <c r="I150" i="6"/>
  <c r="J150" i="6" s="1"/>
  <c r="BO149" i="6"/>
  <c r="BF149" i="6"/>
  <c r="AW149" i="6"/>
  <c r="AN149" i="6"/>
  <c r="I149" i="6"/>
  <c r="J149" i="6" s="1"/>
  <c r="AN148" i="6"/>
  <c r="I148" i="6"/>
  <c r="J148" i="6" s="1"/>
  <c r="BO147" i="6"/>
  <c r="BI147" i="6"/>
  <c r="BF147" i="6"/>
  <c r="BC147" i="6"/>
  <c r="AZ147" i="6"/>
  <c r="AW147" i="6"/>
  <c r="AT147" i="6"/>
  <c r="AQ147" i="6"/>
  <c r="AN147" i="6"/>
  <c r="BL147" i="6" s="1"/>
  <c r="I147" i="6"/>
  <c r="J147" i="6" s="1"/>
  <c r="BO146" i="6"/>
  <c r="BL146" i="6"/>
  <c r="BI146" i="6"/>
  <c r="BF146" i="6"/>
  <c r="BC146" i="6"/>
  <c r="AZ146" i="6"/>
  <c r="AT146" i="6"/>
  <c r="AQ146" i="6"/>
  <c r="AN146" i="6"/>
  <c r="AW146" i="6" s="1"/>
  <c r="I146" i="6"/>
  <c r="J146" i="6" s="1"/>
  <c r="BO145" i="6"/>
  <c r="BI145" i="6"/>
  <c r="BF145" i="6"/>
  <c r="BC145" i="6"/>
  <c r="AZ145" i="6"/>
  <c r="AW145" i="6"/>
  <c r="AT145" i="6"/>
  <c r="AQ145" i="6"/>
  <c r="AN145" i="6"/>
  <c r="BL145" i="6" s="1"/>
  <c r="I145" i="6"/>
  <c r="J145" i="6" s="1"/>
  <c r="BO144" i="6"/>
  <c r="BL144" i="6"/>
  <c r="BI144" i="6"/>
  <c r="AZ144" i="6"/>
  <c r="AT144" i="6"/>
  <c r="AQ144" i="6"/>
  <c r="AN144" i="6"/>
  <c r="I144" i="6"/>
  <c r="J144" i="6" s="1"/>
  <c r="BO143" i="6"/>
  <c r="BI143" i="6"/>
  <c r="BC143" i="6"/>
  <c r="AZ143" i="6"/>
  <c r="AW143" i="6"/>
  <c r="AT143" i="6"/>
  <c r="AQ143" i="6"/>
  <c r="AN143" i="6"/>
  <c r="BF143" i="6" s="1"/>
  <c r="I143" i="6"/>
  <c r="J143" i="6" s="1"/>
  <c r="BF142" i="6"/>
  <c r="AZ142" i="6"/>
  <c r="AN142" i="6"/>
  <c r="BI142" i="6" s="1"/>
  <c r="I142" i="6"/>
  <c r="J142" i="6" s="1"/>
  <c r="BI141" i="6"/>
  <c r="AN141" i="6"/>
  <c r="I141" i="6"/>
  <c r="J141" i="6" s="1"/>
  <c r="BL140" i="6"/>
  <c r="AN140" i="6"/>
  <c r="I140" i="6"/>
  <c r="J140" i="6" s="1"/>
  <c r="BL139" i="6"/>
  <c r="BC139" i="6"/>
  <c r="AQ139" i="6"/>
  <c r="AN139" i="6"/>
  <c r="I139" i="6"/>
  <c r="J139" i="6" s="1"/>
  <c r="BI138" i="6"/>
  <c r="AZ138" i="6"/>
  <c r="AQ138" i="6"/>
  <c r="AN138" i="6"/>
  <c r="BC138" i="6" s="1"/>
  <c r="I138" i="6"/>
  <c r="J138" i="6" s="1"/>
  <c r="BO137" i="6"/>
  <c r="BI137" i="6"/>
  <c r="BF137" i="6"/>
  <c r="BC137" i="6"/>
  <c r="AZ137" i="6"/>
  <c r="AW137" i="6"/>
  <c r="AT137" i="6"/>
  <c r="AQ137" i="6"/>
  <c r="AN137" i="6"/>
  <c r="BL137" i="6" s="1"/>
  <c r="I137" i="6"/>
  <c r="J137" i="6" s="1"/>
  <c r="BL136" i="6"/>
  <c r="BC136" i="6"/>
  <c r="AT136" i="6"/>
  <c r="AN136" i="6"/>
  <c r="AW136" i="6" s="1"/>
  <c r="I136" i="6"/>
  <c r="J136" i="6" s="1"/>
  <c r="BL135" i="6"/>
  <c r="BC135" i="6"/>
  <c r="AW135" i="6"/>
  <c r="AT135" i="6"/>
  <c r="AN135" i="6"/>
  <c r="BO135" i="6" s="1"/>
  <c r="I135" i="6"/>
  <c r="J135" i="6" s="1"/>
  <c r="AW134" i="6"/>
  <c r="AN134" i="6"/>
  <c r="I134" i="6"/>
  <c r="J134" i="6" s="1"/>
  <c r="BF133" i="6"/>
  <c r="AN133" i="6"/>
  <c r="I133" i="6"/>
  <c r="J133" i="6" s="1"/>
  <c r="BO132" i="6"/>
  <c r="BL132" i="6"/>
  <c r="BF132" i="6"/>
  <c r="BC132" i="6"/>
  <c r="AZ132" i="6"/>
  <c r="AW132" i="6"/>
  <c r="AT132" i="6"/>
  <c r="AQ132" i="6"/>
  <c r="AN132" i="6"/>
  <c r="BI132" i="6" s="1"/>
  <c r="I132" i="6"/>
  <c r="J132" i="6" s="1"/>
  <c r="BO131" i="6"/>
  <c r="BI131" i="6"/>
  <c r="BF131" i="6"/>
  <c r="BC131" i="6"/>
  <c r="AZ131" i="6"/>
  <c r="AW131" i="6"/>
  <c r="AT131" i="6"/>
  <c r="AQ131" i="6"/>
  <c r="AN131" i="6"/>
  <c r="BL131" i="6" s="1"/>
  <c r="I131" i="6"/>
  <c r="J131" i="6" s="1"/>
  <c r="BO130" i="6"/>
  <c r="BI130" i="6"/>
  <c r="AZ130" i="6"/>
  <c r="AT130" i="6"/>
  <c r="AQ130" i="6"/>
  <c r="AN130" i="6"/>
  <c r="AW130" i="6" s="1"/>
  <c r="I130" i="6"/>
  <c r="J130" i="6" s="1"/>
  <c r="BO129" i="6"/>
  <c r="BI129" i="6"/>
  <c r="BC129" i="6"/>
  <c r="AZ129" i="6"/>
  <c r="AW129" i="6"/>
  <c r="AT129" i="6"/>
  <c r="AQ129" i="6"/>
  <c r="AN129" i="6"/>
  <c r="BF129" i="6" s="1"/>
  <c r="I129" i="6"/>
  <c r="J129" i="6" s="1"/>
  <c r="AN128" i="6"/>
  <c r="I128" i="6"/>
  <c r="J128" i="6" s="1"/>
  <c r="BL127" i="6"/>
  <c r="AW127" i="6"/>
  <c r="AN127" i="6"/>
  <c r="BC127" i="6" s="1"/>
  <c r="I127" i="6"/>
  <c r="J127" i="6" s="1"/>
  <c r="BL126" i="6"/>
  <c r="BC126" i="6"/>
  <c r="AW126" i="6"/>
  <c r="AN126" i="6"/>
  <c r="I126" i="6"/>
  <c r="J126" i="6" s="1"/>
  <c r="AN125" i="6"/>
  <c r="BO125" i="6" s="1"/>
  <c r="I125" i="6"/>
  <c r="J125" i="6" s="1"/>
  <c r="BO124" i="6"/>
  <c r="BF124" i="6"/>
  <c r="AZ124" i="6"/>
  <c r="AW124" i="6"/>
  <c r="AT124" i="6"/>
  <c r="AQ124" i="6"/>
  <c r="AN124" i="6"/>
  <c r="BC124" i="6" s="1"/>
  <c r="I124" i="6"/>
  <c r="J124" i="6" s="1"/>
  <c r="BO123" i="6"/>
  <c r="BI123" i="6"/>
  <c r="BF123" i="6"/>
  <c r="BC123" i="6"/>
  <c r="AZ123" i="6"/>
  <c r="AW123" i="6"/>
  <c r="AT123" i="6"/>
  <c r="AQ123" i="6"/>
  <c r="AN123" i="6"/>
  <c r="BL123" i="6" s="1"/>
  <c r="I123" i="6"/>
  <c r="J123" i="6" s="1"/>
  <c r="BO122" i="6"/>
  <c r="BI122" i="6"/>
  <c r="AZ122" i="6"/>
  <c r="AT122" i="6"/>
  <c r="AQ122" i="6"/>
  <c r="AN122" i="6"/>
  <c r="AW122" i="6" s="1"/>
  <c r="I122" i="6"/>
  <c r="J122" i="6" s="1"/>
  <c r="BO121" i="6"/>
  <c r="BI121" i="6"/>
  <c r="BC121" i="6"/>
  <c r="AZ121" i="6"/>
  <c r="AW121" i="6"/>
  <c r="AT121" i="6"/>
  <c r="AQ121" i="6"/>
  <c r="AN121" i="6"/>
  <c r="BF121" i="6" s="1"/>
  <c r="I121" i="6"/>
  <c r="J121" i="6" s="1"/>
  <c r="BC120" i="6"/>
  <c r="AN120" i="6"/>
  <c r="I120" i="6"/>
  <c r="J120" i="6" s="1"/>
  <c r="AN119" i="6"/>
  <c r="I119" i="6"/>
  <c r="J119" i="6" s="1"/>
  <c r="BL118" i="6"/>
  <c r="BF118" i="6"/>
  <c r="AW118" i="6"/>
  <c r="AN118" i="6"/>
  <c r="I118" i="6"/>
  <c r="J118" i="6" s="1"/>
  <c r="BO117" i="6"/>
  <c r="BL117" i="6"/>
  <c r="BF117" i="6"/>
  <c r="AW117" i="6"/>
  <c r="AQ117" i="6"/>
  <c r="AN117" i="6"/>
  <c r="I117" i="6"/>
  <c r="J117" i="6" s="1"/>
  <c r="BO116" i="6"/>
  <c r="BF116" i="6"/>
  <c r="AZ116" i="6"/>
  <c r="AW116" i="6"/>
  <c r="AT116" i="6"/>
  <c r="AQ116" i="6"/>
  <c r="AN116" i="6"/>
  <c r="BC116" i="6" s="1"/>
  <c r="I116" i="6"/>
  <c r="J116" i="6" s="1"/>
  <c r="BO115" i="6"/>
  <c r="BI115" i="6"/>
  <c r="BF115" i="6"/>
  <c r="BC115" i="6"/>
  <c r="AZ115" i="6"/>
  <c r="AW115" i="6"/>
  <c r="AT115" i="6"/>
  <c r="AQ115" i="6"/>
  <c r="AN115" i="6"/>
  <c r="BL115" i="6" s="1"/>
  <c r="I115" i="6"/>
  <c r="J115" i="6" s="1"/>
  <c r="BO114" i="6"/>
  <c r="BI114" i="6"/>
  <c r="AZ114" i="6"/>
  <c r="AT114" i="6"/>
  <c r="AQ114" i="6"/>
  <c r="AN114" i="6"/>
  <c r="AW114" i="6" s="1"/>
  <c r="I114" i="6"/>
  <c r="J114" i="6" s="1"/>
  <c r="BO113" i="6"/>
  <c r="BI113" i="6"/>
  <c r="BC113" i="6"/>
  <c r="AZ113" i="6"/>
  <c r="AW113" i="6"/>
  <c r="AT113" i="6"/>
  <c r="AQ113" i="6"/>
  <c r="AN113" i="6"/>
  <c r="BF113" i="6" s="1"/>
  <c r="I113" i="6"/>
  <c r="J113" i="6" s="1"/>
  <c r="BL112" i="6"/>
  <c r="BI112" i="6"/>
  <c r="BC112" i="6"/>
  <c r="AT112" i="6"/>
  <c r="AN112" i="6"/>
  <c r="I112" i="6"/>
  <c r="J112" i="6" s="1"/>
  <c r="AN111" i="6"/>
  <c r="I111" i="6"/>
  <c r="J111" i="6" s="1"/>
  <c r="AN110" i="6"/>
  <c r="I110" i="6"/>
  <c r="J110" i="6" s="1"/>
  <c r="AN109" i="6"/>
  <c r="I109" i="6"/>
  <c r="J109" i="6" s="1"/>
  <c r="BO108" i="6"/>
  <c r="BF108" i="6"/>
  <c r="AZ108" i="6"/>
  <c r="AW108" i="6"/>
  <c r="AQ108" i="6"/>
  <c r="AN108" i="6"/>
  <c r="BC108" i="6" s="1"/>
  <c r="I108" i="6"/>
  <c r="J108" i="6" s="1"/>
  <c r="BO107" i="6"/>
  <c r="BI107" i="6"/>
  <c r="BF107" i="6"/>
  <c r="BC107" i="6"/>
  <c r="AZ107" i="6"/>
  <c r="AW107" i="6"/>
  <c r="AT107" i="6"/>
  <c r="AQ107" i="6"/>
  <c r="AN107" i="6"/>
  <c r="BL107" i="6" s="1"/>
  <c r="I107" i="6"/>
  <c r="J107" i="6" s="1"/>
  <c r="AZ106" i="6"/>
  <c r="AN106" i="6"/>
  <c r="I106" i="6"/>
  <c r="J106" i="6" s="1"/>
  <c r="BO105" i="6"/>
  <c r="BL105" i="6"/>
  <c r="BI105" i="6"/>
  <c r="BC105" i="6"/>
  <c r="AZ105" i="6"/>
  <c r="AT105" i="6"/>
  <c r="AQ105" i="6"/>
  <c r="AN105" i="6"/>
  <c r="BF105" i="6" s="1"/>
  <c r="I105" i="6"/>
  <c r="J105" i="6" s="1"/>
  <c r="BL104" i="6"/>
  <c r="BC104" i="6"/>
  <c r="AT104" i="6"/>
  <c r="AN104" i="6"/>
  <c r="BI104" i="6" s="1"/>
  <c r="I104" i="6"/>
  <c r="J104" i="6" s="1"/>
  <c r="BL103" i="6"/>
  <c r="BC103" i="6"/>
  <c r="AT103" i="6"/>
  <c r="AN103" i="6"/>
  <c r="AZ103" i="6" s="1"/>
  <c r="I103" i="6"/>
  <c r="J103" i="6" s="1"/>
  <c r="AN102" i="6"/>
  <c r="I102" i="6"/>
  <c r="J102" i="6" s="1"/>
  <c r="BO101" i="6"/>
  <c r="AW101" i="6"/>
  <c r="AN101" i="6"/>
  <c r="I101" i="6"/>
  <c r="J101" i="6" s="1"/>
  <c r="BF100" i="6"/>
  <c r="AN100" i="6"/>
  <c r="I100" i="6"/>
  <c r="J100" i="6" s="1"/>
  <c r="BO99" i="6"/>
  <c r="BI99" i="6"/>
  <c r="BF99" i="6"/>
  <c r="BC99" i="6"/>
  <c r="AZ99" i="6"/>
  <c r="AW99" i="6"/>
  <c r="AT99" i="6"/>
  <c r="AQ99" i="6"/>
  <c r="AN99" i="6"/>
  <c r="BL99" i="6" s="1"/>
  <c r="I99" i="6"/>
  <c r="J99" i="6" s="1"/>
  <c r="BL98" i="6"/>
  <c r="BI98" i="6"/>
  <c r="BC98" i="6"/>
  <c r="AZ98" i="6"/>
  <c r="AT98" i="6"/>
  <c r="AQ98" i="6"/>
  <c r="AN98" i="6"/>
  <c r="AW98" i="6" s="1"/>
  <c r="I98" i="6"/>
  <c r="J98" i="6" s="1"/>
  <c r="BL97" i="6"/>
  <c r="BC97" i="6"/>
  <c r="AT97" i="6"/>
  <c r="AN97" i="6"/>
  <c r="BF97" i="6" s="1"/>
  <c r="I97" i="6"/>
  <c r="J97" i="6" s="1"/>
  <c r="BL96" i="6"/>
  <c r="BC96" i="6"/>
  <c r="AT96" i="6"/>
  <c r="AN96" i="6"/>
  <c r="I96" i="6"/>
  <c r="J96" i="6" s="1"/>
  <c r="BO95" i="6"/>
  <c r="BC95" i="6"/>
  <c r="AW95" i="6"/>
  <c r="AN95" i="6"/>
  <c r="I95" i="6"/>
  <c r="J95" i="6" s="1"/>
  <c r="BF94" i="6"/>
  <c r="AN94" i="6"/>
  <c r="I94" i="6"/>
  <c r="J94" i="6" s="1"/>
  <c r="AN93" i="6"/>
  <c r="I93" i="6"/>
  <c r="J93" i="6" s="1"/>
  <c r="BF92" i="6"/>
  <c r="BC92" i="6"/>
  <c r="AT92" i="6"/>
  <c r="AN92" i="6"/>
  <c r="I92" i="6"/>
  <c r="J92" i="6" s="1"/>
  <c r="BO91" i="6"/>
  <c r="BL91" i="6"/>
  <c r="BC91" i="6"/>
  <c r="AW91" i="6"/>
  <c r="AT91" i="6"/>
  <c r="AQ91" i="6"/>
  <c r="AN91" i="6"/>
  <c r="I91" i="6"/>
  <c r="J91" i="6" s="1"/>
  <c r="BF90" i="6"/>
  <c r="AW90" i="6"/>
  <c r="AN90" i="6"/>
  <c r="BL90" i="6" s="1"/>
  <c r="I90" i="6"/>
  <c r="J90" i="6" s="1"/>
  <c r="BL89" i="6"/>
  <c r="BI89" i="6"/>
  <c r="BF89" i="6"/>
  <c r="AW89" i="6"/>
  <c r="AQ89" i="6"/>
  <c r="AN89" i="6"/>
  <c r="I89" i="6"/>
  <c r="J89" i="6" s="1"/>
  <c r="BO88" i="6"/>
  <c r="BI88" i="6"/>
  <c r="BF88" i="6"/>
  <c r="AZ88" i="6"/>
  <c r="AW88" i="6"/>
  <c r="AT88" i="6"/>
  <c r="AQ88" i="6"/>
  <c r="AN88" i="6"/>
  <c r="BC88" i="6" s="1"/>
  <c r="I88" i="6"/>
  <c r="J88" i="6" s="1"/>
  <c r="BO87" i="6"/>
  <c r="BI87" i="6"/>
  <c r="BF87" i="6"/>
  <c r="BC87" i="6"/>
  <c r="AZ87" i="6"/>
  <c r="AW87" i="6"/>
  <c r="AT87" i="6"/>
  <c r="AQ87" i="6"/>
  <c r="AN87" i="6"/>
  <c r="BL87" i="6" s="1"/>
  <c r="I87" i="6"/>
  <c r="J87" i="6" s="1"/>
  <c r="AN86" i="6"/>
  <c r="BI86" i="6" s="1"/>
  <c r="I86" i="6"/>
  <c r="J86" i="6" s="1"/>
  <c r="BL85" i="6"/>
  <c r="BC85" i="6"/>
  <c r="AT85" i="6"/>
  <c r="AN85" i="6"/>
  <c r="I85" i="6"/>
  <c r="J85" i="6" s="1"/>
  <c r="BL84" i="6"/>
  <c r="BI84" i="6"/>
  <c r="BF84" i="6"/>
  <c r="BC84" i="6"/>
  <c r="AW84" i="6"/>
  <c r="AT84" i="6"/>
  <c r="AN84" i="6"/>
  <c r="I84" i="6"/>
  <c r="J84" i="6" s="1"/>
  <c r="BO83" i="6"/>
  <c r="BF83" i="6"/>
  <c r="BC83" i="6"/>
  <c r="AT83" i="6"/>
  <c r="AQ83" i="6"/>
  <c r="AN83" i="6"/>
  <c r="AW83" i="6" s="1"/>
  <c r="I83" i="6"/>
  <c r="J83" i="6" s="1"/>
  <c r="BO82" i="6"/>
  <c r="BF82" i="6"/>
  <c r="BC82" i="6"/>
  <c r="AW82" i="6"/>
  <c r="AQ82" i="6"/>
  <c r="AN82" i="6"/>
  <c r="I82" i="6"/>
  <c r="J82" i="6" s="1"/>
  <c r="BL81" i="6"/>
  <c r="BI81" i="6"/>
  <c r="BC81" i="6"/>
  <c r="AZ81" i="6"/>
  <c r="AQ81" i="6"/>
  <c r="AN81" i="6"/>
  <c r="AT81" i="6" s="1"/>
  <c r="I81" i="6"/>
  <c r="J81" i="6" s="1"/>
  <c r="BO80" i="6"/>
  <c r="BL80" i="6"/>
  <c r="AW80" i="6"/>
  <c r="AT80" i="6"/>
  <c r="AN80" i="6"/>
  <c r="I80" i="6"/>
  <c r="J80" i="6" s="1"/>
  <c r="BO79" i="6"/>
  <c r="BI79" i="6"/>
  <c r="BF79" i="6"/>
  <c r="BC79" i="6"/>
  <c r="AZ79" i="6"/>
  <c r="AW79" i="6"/>
  <c r="AT79" i="6"/>
  <c r="AQ79" i="6"/>
  <c r="AN79" i="6"/>
  <c r="BL79" i="6" s="1"/>
  <c r="I79" i="6"/>
  <c r="J79" i="6" s="1"/>
  <c r="BI78" i="6"/>
  <c r="AQ78" i="6"/>
  <c r="AN78" i="6"/>
  <c r="I78" i="6"/>
  <c r="J78" i="6" s="1"/>
  <c r="BI77" i="6"/>
  <c r="AZ77" i="6"/>
  <c r="AQ77" i="6"/>
  <c r="AN77" i="6"/>
  <c r="BF77" i="6" s="1"/>
  <c r="I77" i="6"/>
  <c r="J77" i="6" s="1"/>
  <c r="BL76" i="6"/>
  <c r="BI76" i="6"/>
  <c r="BC76" i="6"/>
  <c r="AZ76" i="6"/>
  <c r="AT76" i="6"/>
  <c r="AN76" i="6"/>
  <c r="I76" i="6"/>
  <c r="J76" i="6" s="1"/>
  <c r="BL75" i="6"/>
  <c r="BC75" i="6"/>
  <c r="AT75" i="6"/>
  <c r="AQ75" i="6"/>
  <c r="AN75" i="6"/>
  <c r="AZ75" i="6" s="1"/>
  <c r="I75" i="6"/>
  <c r="J75" i="6" s="1"/>
  <c r="BL74" i="6"/>
  <c r="BC74" i="6"/>
  <c r="AZ74" i="6"/>
  <c r="AT74" i="6"/>
  <c r="AQ74" i="6"/>
  <c r="AN74" i="6"/>
  <c r="BI74" i="6" s="1"/>
  <c r="I74" i="6"/>
  <c r="J74" i="6" s="1"/>
  <c r="BO73" i="6"/>
  <c r="BI73" i="6"/>
  <c r="AZ73" i="6"/>
  <c r="AT73" i="6"/>
  <c r="AQ73" i="6"/>
  <c r="AN73" i="6"/>
  <c r="AW73" i="6" s="1"/>
  <c r="I73" i="6"/>
  <c r="J73" i="6" s="1"/>
  <c r="BO72" i="6"/>
  <c r="BI72" i="6"/>
  <c r="BC72" i="6"/>
  <c r="AZ72" i="6"/>
  <c r="AW72" i="6"/>
  <c r="AT72" i="6"/>
  <c r="AQ72" i="6"/>
  <c r="AN72" i="6"/>
  <c r="BF72" i="6" s="1"/>
  <c r="I72" i="6"/>
  <c r="J72" i="6" s="1"/>
  <c r="BL71" i="6"/>
  <c r="BI71" i="6"/>
  <c r="BC71" i="6"/>
  <c r="AN71" i="6"/>
  <c r="I71" i="6"/>
  <c r="J71" i="6" s="1"/>
  <c r="AN70" i="6"/>
  <c r="I70" i="6"/>
  <c r="J70" i="6" s="1"/>
  <c r="BF69" i="6"/>
  <c r="AN69" i="6"/>
  <c r="I69" i="6"/>
  <c r="J69" i="6" s="1"/>
  <c r="BL68" i="6"/>
  <c r="BF68" i="6"/>
  <c r="AQ68" i="6"/>
  <c r="AN68" i="6"/>
  <c r="I68" i="6"/>
  <c r="J68" i="6" s="1"/>
  <c r="BO67" i="6"/>
  <c r="BF67" i="6"/>
  <c r="AZ67" i="6"/>
  <c r="AW67" i="6"/>
  <c r="AT67" i="6"/>
  <c r="AQ67" i="6"/>
  <c r="AN67" i="6"/>
  <c r="BC67" i="6" s="1"/>
  <c r="I67" i="6"/>
  <c r="J67" i="6" s="1"/>
  <c r="BO66" i="6"/>
  <c r="BI66" i="6"/>
  <c r="BF66" i="6"/>
  <c r="BC66" i="6"/>
  <c r="AZ66" i="6"/>
  <c r="AW66" i="6"/>
  <c r="AT66" i="6"/>
  <c r="AQ66" i="6"/>
  <c r="AN66" i="6"/>
  <c r="BL66" i="6" s="1"/>
  <c r="I66" i="6"/>
  <c r="J66" i="6" s="1"/>
  <c r="BO65" i="6"/>
  <c r="BI65" i="6"/>
  <c r="AZ65" i="6"/>
  <c r="AT65" i="6"/>
  <c r="AQ65" i="6"/>
  <c r="AN65" i="6"/>
  <c r="AW65" i="6" s="1"/>
  <c r="I65" i="6"/>
  <c r="J65" i="6" s="1"/>
  <c r="BO64" i="6"/>
  <c r="BI64" i="6"/>
  <c r="BC64" i="6"/>
  <c r="AZ64" i="6"/>
  <c r="AW64" i="6"/>
  <c r="AT64" i="6"/>
  <c r="AQ64" i="6"/>
  <c r="AN64" i="6"/>
  <c r="BF64" i="6" s="1"/>
  <c r="I64" i="6"/>
  <c r="J64" i="6" s="1"/>
  <c r="BL63" i="6"/>
  <c r="BI63" i="6"/>
  <c r="AT63" i="6"/>
  <c r="AN63" i="6"/>
  <c r="I63" i="6"/>
  <c r="J63" i="6" s="1"/>
  <c r="BL62" i="6"/>
  <c r="BC62" i="6"/>
  <c r="AW62" i="6"/>
  <c r="AN62" i="6"/>
  <c r="I62" i="6"/>
  <c r="J62" i="6" s="1"/>
  <c r="BC61" i="6"/>
  <c r="AW61" i="6"/>
  <c r="AN61" i="6"/>
  <c r="BL61" i="6" s="1"/>
  <c r="I61" i="6"/>
  <c r="J61" i="6" s="1"/>
  <c r="BO60" i="6"/>
  <c r="AN60" i="6"/>
  <c r="I60" i="6"/>
  <c r="J60" i="6" s="1"/>
  <c r="BO59" i="6"/>
  <c r="BF59" i="6"/>
  <c r="AZ59" i="6"/>
  <c r="AW59" i="6"/>
  <c r="AT59" i="6"/>
  <c r="AQ59" i="6"/>
  <c r="AN59" i="6"/>
  <c r="BC59" i="6" s="1"/>
  <c r="I59" i="6"/>
  <c r="J59" i="6" s="1"/>
  <c r="BO58" i="6"/>
  <c r="BI58" i="6"/>
  <c r="BF58" i="6"/>
  <c r="BC58" i="6"/>
  <c r="AZ58" i="6"/>
  <c r="AW58" i="6"/>
  <c r="AT58" i="6"/>
  <c r="AQ58" i="6"/>
  <c r="AN58" i="6"/>
  <c r="BL58" i="6" s="1"/>
  <c r="I58" i="6"/>
  <c r="J58" i="6" s="1"/>
  <c r="BO57" i="6"/>
  <c r="AZ57" i="6"/>
  <c r="AN57" i="6"/>
  <c r="I57" i="6"/>
  <c r="J57" i="6" s="1"/>
  <c r="BO56" i="6"/>
  <c r="BI56" i="6"/>
  <c r="BC56" i="6"/>
  <c r="AZ56" i="6"/>
  <c r="AW56" i="6"/>
  <c r="AT56" i="6"/>
  <c r="AQ56" i="6"/>
  <c r="AN56" i="6"/>
  <c r="BF56" i="6" s="1"/>
  <c r="I56" i="6"/>
  <c r="J56" i="6" s="1"/>
  <c r="BI55" i="6"/>
  <c r="AZ55" i="6"/>
  <c r="AN55" i="6"/>
  <c r="I55" i="6"/>
  <c r="J55" i="6" s="1"/>
  <c r="BL54" i="6"/>
  <c r="BI54" i="6"/>
  <c r="BC54" i="6"/>
  <c r="AT54" i="6"/>
  <c r="AQ54" i="6"/>
  <c r="AN54" i="6"/>
  <c r="AZ54" i="6" s="1"/>
  <c r="I54" i="6"/>
  <c r="J54" i="6" s="1"/>
  <c r="BL53" i="6"/>
  <c r="BC53" i="6"/>
  <c r="AZ53" i="6"/>
  <c r="AT53" i="6"/>
  <c r="AQ53" i="6"/>
  <c r="AN53" i="6"/>
  <c r="BI53" i="6" s="1"/>
  <c r="I53" i="6"/>
  <c r="J53" i="6" s="1"/>
  <c r="BL52" i="6"/>
  <c r="BI52" i="6"/>
  <c r="BC52" i="6"/>
  <c r="AZ52" i="6"/>
  <c r="AQ52" i="6"/>
  <c r="AN52" i="6"/>
  <c r="AT52" i="6" s="1"/>
  <c r="I52" i="6"/>
  <c r="J52" i="6" s="1"/>
  <c r="BL51" i="6"/>
  <c r="AT51" i="6"/>
  <c r="AN51" i="6"/>
  <c r="I51" i="6"/>
  <c r="J51" i="6" s="1"/>
  <c r="BO50" i="6"/>
  <c r="BI50" i="6"/>
  <c r="BF50" i="6"/>
  <c r="BC50" i="6"/>
  <c r="AZ50" i="6"/>
  <c r="AW50" i="6"/>
  <c r="AT50" i="6"/>
  <c r="AQ50" i="6"/>
  <c r="AN50" i="6"/>
  <c r="BL50" i="6" s="1"/>
  <c r="I50" i="6"/>
  <c r="J50" i="6" s="1"/>
  <c r="AN49" i="6"/>
  <c r="I49" i="6"/>
  <c r="J49" i="6" s="1"/>
  <c r="BI48" i="6"/>
  <c r="AZ48" i="6"/>
  <c r="AQ48" i="6"/>
  <c r="AN48" i="6"/>
  <c r="BF48" i="6" s="1"/>
  <c r="I48" i="6"/>
  <c r="J48" i="6" s="1"/>
  <c r="BL47" i="6"/>
  <c r="BI47" i="6"/>
  <c r="BC47" i="6"/>
  <c r="AZ47" i="6"/>
  <c r="AT47" i="6"/>
  <c r="AN47" i="6"/>
  <c r="I47" i="6"/>
  <c r="J47" i="6" s="1"/>
  <c r="BL46" i="6"/>
  <c r="BC46" i="6"/>
  <c r="AT46" i="6"/>
  <c r="AQ46" i="6"/>
  <c r="AN46" i="6"/>
  <c r="AZ46" i="6" s="1"/>
  <c r="I46" i="6"/>
  <c r="J46" i="6" s="1"/>
  <c r="BL45" i="6"/>
  <c r="BC45" i="6"/>
  <c r="AZ45" i="6"/>
  <c r="AT45" i="6"/>
  <c r="AQ45" i="6"/>
  <c r="AN45" i="6"/>
  <c r="BI45" i="6" s="1"/>
  <c r="I45" i="6"/>
  <c r="J45" i="6" s="1"/>
  <c r="AN44" i="6"/>
  <c r="I44" i="6"/>
  <c r="J44" i="6" s="1"/>
  <c r="BO43" i="6"/>
  <c r="AW43" i="6"/>
  <c r="AT43" i="6"/>
  <c r="AN43" i="6"/>
  <c r="I43" i="6"/>
  <c r="J43" i="6" s="1"/>
  <c r="BO42" i="6"/>
  <c r="BI42" i="6"/>
  <c r="BF42" i="6"/>
  <c r="BC42" i="6"/>
  <c r="AZ42" i="6"/>
  <c r="AW42" i="6"/>
  <c r="AT42" i="6"/>
  <c r="AQ42" i="6"/>
  <c r="AN42" i="6"/>
  <c r="BL42" i="6" s="1"/>
  <c r="I42" i="6"/>
  <c r="J42" i="6" s="1"/>
  <c r="BI41" i="6"/>
  <c r="AZ41" i="6"/>
  <c r="AQ41" i="6"/>
  <c r="AN41" i="6"/>
  <c r="I41" i="6"/>
  <c r="J41" i="6" s="1"/>
  <c r="BO40" i="6"/>
  <c r="BL40" i="6"/>
  <c r="BI40" i="6"/>
  <c r="BC40" i="6"/>
  <c r="AZ40" i="6"/>
  <c r="AT40" i="6"/>
  <c r="AQ40" i="6"/>
  <c r="AN40" i="6"/>
  <c r="BF40" i="6" s="1"/>
  <c r="I40" i="6"/>
  <c r="J40" i="6" s="1"/>
  <c r="BL39" i="6"/>
  <c r="BC39" i="6"/>
  <c r="AT39" i="6"/>
  <c r="AN39" i="6"/>
  <c r="BI39" i="6" s="1"/>
  <c r="I39" i="6"/>
  <c r="J39" i="6" s="1"/>
  <c r="BL38" i="6"/>
  <c r="BC38" i="6"/>
  <c r="AT38" i="6"/>
  <c r="AQ38" i="6"/>
  <c r="AN38" i="6"/>
  <c r="AZ38" i="6" s="1"/>
  <c r="I38" i="6"/>
  <c r="J38" i="6" s="1"/>
  <c r="BO37" i="6"/>
  <c r="BC37" i="6"/>
  <c r="AW37" i="6"/>
  <c r="AN37" i="6"/>
  <c r="I37" i="6"/>
  <c r="J37" i="6" s="1"/>
  <c r="BF36" i="6"/>
  <c r="AN36" i="6"/>
  <c r="I36" i="6"/>
  <c r="J36" i="6" s="1"/>
  <c r="AN35" i="6"/>
  <c r="I35" i="6"/>
  <c r="J35" i="6" s="1"/>
  <c r="BO34" i="6"/>
  <c r="AN34" i="6"/>
  <c r="I34" i="6"/>
  <c r="J34" i="6" s="1"/>
  <c r="BO33" i="6"/>
  <c r="BF33" i="6"/>
  <c r="AZ33" i="6"/>
  <c r="AW33" i="6"/>
  <c r="AT33" i="6"/>
  <c r="AQ33" i="6"/>
  <c r="AN33" i="6"/>
  <c r="BC33" i="6" s="1"/>
  <c r="I33" i="6"/>
  <c r="J33" i="6" s="1"/>
  <c r="BO32" i="6"/>
  <c r="BI32" i="6"/>
  <c r="BF32" i="6"/>
  <c r="BC32" i="6"/>
  <c r="AZ32" i="6"/>
  <c r="AW32" i="6"/>
  <c r="AT32" i="6"/>
  <c r="AQ32" i="6"/>
  <c r="AN32" i="6"/>
  <c r="BL32" i="6" s="1"/>
  <c r="I32" i="6"/>
  <c r="J32" i="6" s="1"/>
  <c r="BO31" i="6"/>
  <c r="BI31" i="6"/>
  <c r="AZ31" i="6"/>
  <c r="AT31" i="6"/>
  <c r="AQ31" i="6"/>
  <c r="AN31" i="6"/>
  <c r="AW31" i="6" s="1"/>
  <c r="I31" i="6"/>
  <c r="J31" i="6" s="1"/>
  <c r="BO30" i="6"/>
  <c r="BI30" i="6"/>
  <c r="BC30" i="6"/>
  <c r="AZ30" i="6"/>
  <c r="AW30" i="6"/>
  <c r="AT30" i="6"/>
  <c r="AQ30" i="6"/>
  <c r="AN30" i="6"/>
  <c r="BF30" i="6" s="1"/>
  <c r="I30" i="6"/>
  <c r="J30" i="6" s="1"/>
  <c r="BI29" i="6"/>
  <c r="BC29" i="6"/>
  <c r="AN29" i="6"/>
  <c r="I29" i="6"/>
  <c r="J29" i="6" s="1"/>
  <c r="AW28" i="6"/>
  <c r="AN28" i="6"/>
  <c r="AT28" i="6" s="1"/>
  <c r="I28" i="6"/>
  <c r="J28" i="6" s="1"/>
  <c r="BL27" i="6"/>
  <c r="BF27" i="6"/>
  <c r="AW27" i="6"/>
  <c r="AN27" i="6"/>
  <c r="I27" i="6"/>
  <c r="J27" i="6" s="1"/>
  <c r="BO26" i="6"/>
  <c r="BL26" i="6"/>
  <c r="BF26" i="6"/>
  <c r="AW26" i="6"/>
  <c r="AQ26" i="6"/>
  <c r="AN26" i="6"/>
  <c r="I26" i="6"/>
  <c r="J26" i="6" s="1"/>
  <c r="BO25" i="6"/>
  <c r="BF25" i="6"/>
  <c r="AZ25" i="6"/>
  <c r="AW25" i="6"/>
  <c r="AT25" i="6"/>
  <c r="AQ25" i="6"/>
  <c r="AN25" i="6"/>
  <c r="BC25" i="6" s="1"/>
  <c r="I25" i="6"/>
  <c r="J25" i="6" s="1"/>
  <c r="BO24" i="6"/>
  <c r="BI24" i="6"/>
  <c r="BF24" i="6"/>
  <c r="BC24" i="6"/>
  <c r="AZ24" i="6"/>
  <c r="AW24" i="6"/>
  <c r="AT24" i="6"/>
  <c r="AQ24" i="6"/>
  <c r="AN24" i="6"/>
  <c r="BL24" i="6" s="1"/>
  <c r="I24" i="6"/>
  <c r="J24" i="6" s="1"/>
  <c r="BO23" i="6"/>
  <c r="BI23" i="6"/>
  <c r="AZ23" i="6"/>
  <c r="AT23" i="6"/>
  <c r="AQ23" i="6"/>
  <c r="AN23" i="6"/>
  <c r="AW23" i="6" s="1"/>
  <c r="I23" i="6"/>
  <c r="J23" i="6" s="1"/>
  <c r="BO22" i="6"/>
  <c r="BI22" i="6"/>
  <c r="BC22" i="6"/>
  <c r="AZ22" i="6"/>
  <c r="AW22" i="6"/>
  <c r="AT22" i="6"/>
  <c r="AQ22" i="6"/>
  <c r="AN22" i="6"/>
  <c r="BF22" i="6" s="1"/>
  <c r="I22" i="6"/>
  <c r="J22" i="6" s="1"/>
  <c r="BL21" i="6"/>
  <c r="BI21" i="6"/>
  <c r="BC21" i="6"/>
  <c r="AT21" i="6"/>
  <c r="AN21" i="6"/>
  <c r="I21" i="6"/>
  <c r="J21" i="6" s="1"/>
  <c r="AW20" i="6"/>
  <c r="AN20" i="6"/>
  <c r="BL20" i="6" s="1"/>
  <c r="I20" i="6"/>
  <c r="J20" i="6" s="1"/>
  <c r="BF19" i="6"/>
  <c r="BC19" i="6"/>
  <c r="AW19" i="6"/>
  <c r="AN19" i="6"/>
  <c r="I19" i="6"/>
  <c r="J19" i="6" s="1"/>
  <c r="BL18" i="6"/>
  <c r="BF18" i="6"/>
  <c r="AQ18" i="6"/>
  <c r="AN18" i="6"/>
  <c r="AK18" i="6"/>
  <c r="AM18" i="6" s="1"/>
  <c r="AH18" i="6"/>
  <c r="AJ18" i="6" s="1"/>
  <c r="AG18" i="6"/>
  <c r="AE18" i="6"/>
  <c r="AB18" i="6"/>
  <c r="Y18" i="6"/>
  <c r="X18" i="6"/>
  <c r="V18" i="6"/>
  <c r="S18" i="6"/>
  <c r="R18" i="6"/>
  <c r="P18" i="6"/>
  <c r="I18" i="6"/>
  <c r="J18" i="6" s="1"/>
  <c r="F11" i="6"/>
  <c r="H10" i="6"/>
  <c r="H9" i="6"/>
  <c r="H8" i="6"/>
  <c r="H7" i="6"/>
  <c r="H6" i="6"/>
  <c r="H5" i="6"/>
  <c r="K4" i="6"/>
  <c r="H4" i="6"/>
  <c r="H3" i="6"/>
  <c r="AN252" i="5"/>
  <c r="AZ252" i="5" s="1"/>
  <c r="I252" i="5"/>
  <c r="J252" i="5" s="1"/>
  <c r="AW251" i="5"/>
  <c r="AN251" i="5"/>
  <c r="BI251" i="5" s="1"/>
  <c r="I251" i="5"/>
  <c r="J251" i="5" s="1"/>
  <c r="BF250" i="5"/>
  <c r="AW250" i="5"/>
  <c r="AN250" i="5"/>
  <c r="AT250" i="5" s="1"/>
  <c r="I250" i="5"/>
  <c r="J250" i="5" s="1"/>
  <c r="BO249" i="5"/>
  <c r="BF249" i="5"/>
  <c r="AW249" i="5"/>
  <c r="AQ249" i="5"/>
  <c r="AN249" i="5"/>
  <c r="BC249" i="5" s="1"/>
  <c r="I249" i="5"/>
  <c r="J249" i="5" s="1"/>
  <c r="AZ248" i="5"/>
  <c r="AN248" i="5"/>
  <c r="BL248" i="5" s="1"/>
  <c r="I248" i="5"/>
  <c r="J248" i="5" s="1"/>
  <c r="BI247" i="5"/>
  <c r="AW247" i="5"/>
  <c r="AN247" i="5"/>
  <c r="BL247" i="5" s="1"/>
  <c r="I247" i="5"/>
  <c r="J247" i="5" s="1"/>
  <c r="BF246" i="5"/>
  <c r="AW246" i="5"/>
  <c r="AT246" i="5"/>
  <c r="AN246" i="5"/>
  <c r="BL246" i="5" s="1"/>
  <c r="I246" i="5"/>
  <c r="J246" i="5" s="1"/>
  <c r="BO245" i="5"/>
  <c r="BF245" i="5"/>
  <c r="BC245" i="5"/>
  <c r="AW245" i="5"/>
  <c r="AT245" i="5"/>
  <c r="AQ245" i="5"/>
  <c r="AN245" i="5"/>
  <c r="BL245" i="5" s="1"/>
  <c r="I245" i="5"/>
  <c r="J245" i="5" s="1"/>
  <c r="BO244" i="5"/>
  <c r="BF244" i="5"/>
  <c r="BC244" i="5"/>
  <c r="AQ244" i="5"/>
  <c r="AN244" i="5"/>
  <c r="AW244" i="5" s="1"/>
  <c r="I244" i="5"/>
  <c r="J244" i="5" s="1"/>
  <c r="BO243" i="5"/>
  <c r="BI243" i="5"/>
  <c r="BF243" i="5"/>
  <c r="AW243" i="5"/>
  <c r="AN243" i="5"/>
  <c r="I243" i="5"/>
  <c r="J243" i="5" s="1"/>
  <c r="BO242" i="5"/>
  <c r="BF242" i="5"/>
  <c r="AW242" i="5"/>
  <c r="AT242" i="5"/>
  <c r="AN242" i="5"/>
  <c r="I242" i="5"/>
  <c r="J242" i="5" s="1"/>
  <c r="BO241" i="5"/>
  <c r="BI241" i="5"/>
  <c r="AZ241" i="5"/>
  <c r="AT241" i="5"/>
  <c r="AQ241" i="5"/>
  <c r="AN241" i="5"/>
  <c r="BF241" i="5" s="1"/>
  <c r="I241" i="5"/>
  <c r="J241" i="5" s="1"/>
  <c r="BI240" i="5"/>
  <c r="BC240" i="5"/>
  <c r="AZ240" i="5"/>
  <c r="AW240" i="5"/>
  <c r="AT240" i="5"/>
  <c r="AN240" i="5"/>
  <c r="BO240" i="5" s="1"/>
  <c r="I240" i="5"/>
  <c r="J240" i="5" s="1"/>
  <c r="BL239" i="5"/>
  <c r="BC239" i="5"/>
  <c r="AN239" i="5"/>
  <c r="I239" i="5"/>
  <c r="J239" i="5" s="1"/>
  <c r="BC238" i="5"/>
  <c r="AT238" i="5"/>
  <c r="AQ238" i="5"/>
  <c r="AN238" i="5"/>
  <c r="BL238" i="5" s="1"/>
  <c r="I238" i="5"/>
  <c r="J238" i="5" s="1"/>
  <c r="BF237" i="5"/>
  <c r="BC237" i="5"/>
  <c r="AW237" i="5"/>
  <c r="AT237" i="5"/>
  <c r="AN237" i="5"/>
  <c r="I237" i="5"/>
  <c r="J237" i="5" s="1"/>
  <c r="BO236" i="5"/>
  <c r="BF236" i="5"/>
  <c r="BC236" i="5"/>
  <c r="AW236" i="5"/>
  <c r="AQ236" i="5"/>
  <c r="AN236" i="5"/>
  <c r="I236" i="5"/>
  <c r="J236" i="5" s="1"/>
  <c r="AN235" i="5"/>
  <c r="I235" i="5"/>
  <c r="J235" i="5" s="1"/>
  <c r="BO234" i="5"/>
  <c r="BI234" i="5"/>
  <c r="BF234" i="5"/>
  <c r="BC234" i="5"/>
  <c r="AZ234" i="5"/>
  <c r="AW234" i="5"/>
  <c r="AT234" i="5"/>
  <c r="AQ234" i="5"/>
  <c r="AN234" i="5"/>
  <c r="BL234" i="5" s="1"/>
  <c r="I234" i="5"/>
  <c r="J234" i="5" s="1"/>
  <c r="BO233" i="5"/>
  <c r="BI233" i="5"/>
  <c r="BF233" i="5"/>
  <c r="BC233" i="5"/>
  <c r="AZ233" i="5"/>
  <c r="AT233" i="5"/>
  <c r="AQ233" i="5"/>
  <c r="AN233" i="5"/>
  <c r="AW233" i="5" s="1"/>
  <c r="I233" i="5"/>
  <c r="J233" i="5" s="1"/>
  <c r="BO232" i="5"/>
  <c r="BI232" i="5"/>
  <c r="BC232" i="5"/>
  <c r="AZ232" i="5"/>
  <c r="AT232" i="5"/>
  <c r="AQ232" i="5"/>
  <c r="AN232" i="5"/>
  <c r="BF232" i="5" s="1"/>
  <c r="I232" i="5"/>
  <c r="J232" i="5" s="1"/>
  <c r="AN231" i="5"/>
  <c r="I231" i="5"/>
  <c r="J231" i="5" s="1"/>
  <c r="BI230" i="5"/>
  <c r="AW230" i="5"/>
  <c r="AN230" i="5"/>
  <c r="I230" i="5"/>
  <c r="J230" i="5" s="1"/>
  <c r="AN229" i="5"/>
  <c r="BL229" i="5" s="1"/>
  <c r="I229" i="5"/>
  <c r="J229" i="5" s="1"/>
  <c r="BI228" i="5"/>
  <c r="BF228" i="5"/>
  <c r="AZ228" i="5"/>
  <c r="AT228" i="5"/>
  <c r="AN228" i="5"/>
  <c r="BO228" i="5" s="1"/>
  <c r="I228" i="5"/>
  <c r="J228" i="5" s="1"/>
  <c r="BO227" i="5"/>
  <c r="BI227" i="5"/>
  <c r="BC227" i="5"/>
  <c r="AW227" i="5"/>
  <c r="AT227" i="5"/>
  <c r="AQ227" i="5"/>
  <c r="AN227" i="5"/>
  <c r="AZ227" i="5" s="1"/>
  <c r="I227" i="5"/>
  <c r="J227" i="5" s="1"/>
  <c r="AN226" i="5"/>
  <c r="I226" i="5"/>
  <c r="J226" i="5" s="1"/>
  <c r="BI225" i="5"/>
  <c r="BC225" i="5"/>
  <c r="AW225" i="5"/>
  <c r="AN225" i="5"/>
  <c r="BL225" i="5" s="1"/>
  <c r="I225" i="5"/>
  <c r="J225" i="5" s="1"/>
  <c r="AW224" i="5"/>
  <c r="AN224" i="5"/>
  <c r="BL224" i="5" s="1"/>
  <c r="I224" i="5"/>
  <c r="J224" i="5" s="1"/>
  <c r="BF223" i="5"/>
  <c r="AZ223" i="5"/>
  <c r="AW223" i="5"/>
  <c r="AN223" i="5"/>
  <c r="BL223" i="5" s="1"/>
  <c r="I223" i="5"/>
  <c r="J223" i="5" s="1"/>
  <c r="BO222" i="5"/>
  <c r="BI222" i="5"/>
  <c r="BF222" i="5"/>
  <c r="BC222" i="5"/>
  <c r="AW222" i="5"/>
  <c r="AQ222" i="5"/>
  <c r="AN222" i="5"/>
  <c r="BL222" i="5" s="1"/>
  <c r="I222" i="5"/>
  <c r="J222" i="5" s="1"/>
  <c r="BO221" i="5"/>
  <c r="BF221" i="5"/>
  <c r="AZ221" i="5"/>
  <c r="AT221" i="5"/>
  <c r="AQ221" i="5"/>
  <c r="AN221" i="5"/>
  <c r="AW221" i="5" s="1"/>
  <c r="I221" i="5"/>
  <c r="J221" i="5" s="1"/>
  <c r="BO220" i="5"/>
  <c r="BI220" i="5"/>
  <c r="BC220" i="5"/>
  <c r="AZ220" i="5"/>
  <c r="AW220" i="5"/>
  <c r="AQ220" i="5"/>
  <c r="AN220" i="5"/>
  <c r="BF220" i="5" s="1"/>
  <c r="I220" i="5"/>
  <c r="J220" i="5" s="1"/>
  <c r="BL219" i="5"/>
  <c r="BI219" i="5"/>
  <c r="BF219" i="5"/>
  <c r="AZ219" i="5"/>
  <c r="AT219" i="5"/>
  <c r="AN219" i="5"/>
  <c r="I219" i="5"/>
  <c r="J219" i="5" s="1"/>
  <c r="BO218" i="5"/>
  <c r="BI218" i="5"/>
  <c r="BF218" i="5"/>
  <c r="BC218" i="5"/>
  <c r="AZ218" i="5"/>
  <c r="AW218" i="5"/>
  <c r="AT218" i="5"/>
  <c r="AQ218" i="5"/>
  <c r="AN218" i="5"/>
  <c r="BL218" i="5" s="1"/>
  <c r="I218" i="5"/>
  <c r="J218" i="5" s="1"/>
  <c r="BC217" i="5"/>
  <c r="AN217" i="5"/>
  <c r="I217" i="5"/>
  <c r="J217" i="5" s="1"/>
  <c r="AN216" i="5"/>
  <c r="BO216" i="5" s="1"/>
  <c r="I216" i="5"/>
  <c r="J216" i="5" s="1"/>
  <c r="BO215" i="5"/>
  <c r="BL215" i="5"/>
  <c r="AW215" i="5"/>
  <c r="AQ215" i="5"/>
  <c r="AN215" i="5"/>
  <c r="BF215" i="5" s="1"/>
  <c r="I215" i="5"/>
  <c r="J215" i="5" s="1"/>
  <c r="BO214" i="5"/>
  <c r="BI214" i="5"/>
  <c r="BF214" i="5"/>
  <c r="BC214" i="5"/>
  <c r="AZ214" i="5"/>
  <c r="AW214" i="5"/>
  <c r="AT214" i="5"/>
  <c r="AQ214" i="5"/>
  <c r="AN214" i="5"/>
  <c r="BL214" i="5" s="1"/>
  <c r="I214" i="5"/>
  <c r="J214" i="5" s="1"/>
  <c r="BO213" i="5"/>
  <c r="BL213" i="5"/>
  <c r="BI213" i="5"/>
  <c r="BF213" i="5"/>
  <c r="AQ213" i="5"/>
  <c r="AN213" i="5"/>
  <c r="I213" i="5"/>
  <c r="J213" i="5" s="1"/>
  <c r="BO212" i="5"/>
  <c r="BI212" i="5"/>
  <c r="AZ212" i="5"/>
  <c r="AW212" i="5"/>
  <c r="AT212" i="5"/>
  <c r="AQ212" i="5"/>
  <c r="AN212" i="5"/>
  <c r="BF212" i="5" s="1"/>
  <c r="I212" i="5"/>
  <c r="J212" i="5" s="1"/>
  <c r="AZ211" i="5"/>
  <c r="AN211" i="5"/>
  <c r="AW211" i="5" s="1"/>
  <c r="I211" i="5"/>
  <c r="J211" i="5" s="1"/>
  <c r="BL210" i="5"/>
  <c r="BI210" i="5"/>
  <c r="BC210" i="5"/>
  <c r="AT210" i="5"/>
  <c r="AQ210" i="5"/>
  <c r="AN210" i="5"/>
  <c r="AZ210" i="5" s="1"/>
  <c r="I210" i="5"/>
  <c r="J210" i="5" s="1"/>
  <c r="AZ209" i="5"/>
  <c r="AQ209" i="5"/>
  <c r="AN209" i="5"/>
  <c r="BI209" i="5" s="1"/>
  <c r="I209" i="5"/>
  <c r="J209" i="5" s="1"/>
  <c r="BO208" i="5"/>
  <c r="BI208" i="5"/>
  <c r="BC208" i="5"/>
  <c r="AZ208" i="5"/>
  <c r="AW208" i="5"/>
  <c r="AQ208" i="5"/>
  <c r="AN208" i="5"/>
  <c r="BF208" i="5" s="1"/>
  <c r="I208" i="5"/>
  <c r="J208" i="5" s="1"/>
  <c r="BI207" i="5"/>
  <c r="BF207" i="5"/>
  <c r="AZ207" i="5"/>
  <c r="AT207" i="5"/>
  <c r="AN207" i="5"/>
  <c r="BO207" i="5" s="1"/>
  <c r="I207" i="5"/>
  <c r="J207" i="5" s="1"/>
  <c r="BO206" i="5"/>
  <c r="BI206" i="5"/>
  <c r="BF206" i="5"/>
  <c r="BC206" i="5"/>
  <c r="AW206" i="5"/>
  <c r="AT206" i="5"/>
  <c r="AQ206" i="5"/>
  <c r="AN206" i="5"/>
  <c r="AZ206" i="5" s="1"/>
  <c r="I206" i="5"/>
  <c r="J206" i="5" s="1"/>
  <c r="AN205" i="5"/>
  <c r="BL205" i="5" s="1"/>
  <c r="I205" i="5"/>
  <c r="J205" i="5" s="1"/>
  <c r="BI204" i="5"/>
  <c r="AQ204" i="5"/>
  <c r="AN204" i="5"/>
  <c r="AZ204" i="5" s="1"/>
  <c r="I204" i="5"/>
  <c r="J204" i="5" s="1"/>
  <c r="BL203" i="5"/>
  <c r="BF203" i="5"/>
  <c r="AZ203" i="5"/>
  <c r="AW203" i="5"/>
  <c r="AT203" i="5"/>
  <c r="AN203" i="5"/>
  <c r="I203" i="5"/>
  <c r="J203" i="5" s="1"/>
  <c r="BO202" i="5"/>
  <c r="BI202" i="5"/>
  <c r="BF202" i="5"/>
  <c r="BC202" i="5"/>
  <c r="AW202" i="5"/>
  <c r="AT202" i="5"/>
  <c r="AQ202" i="5"/>
  <c r="AN202" i="5"/>
  <c r="BL202" i="5" s="1"/>
  <c r="I202" i="5"/>
  <c r="J202" i="5" s="1"/>
  <c r="BL201" i="5"/>
  <c r="AZ201" i="5"/>
  <c r="AW201" i="5"/>
  <c r="AN201" i="5"/>
  <c r="BF201" i="5" s="1"/>
  <c r="I201" i="5"/>
  <c r="J201" i="5" s="1"/>
  <c r="BO200" i="5"/>
  <c r="BI200" i="5"/>
  <c r="BF200" i="5"/>
  <c r="BC200" i="5"/>
  <c r="AW200" i="5"/>
  <c r="AT200" i="5"/>
  <c r="AQ200" i="5"/>
  <c r="AN200" i="5"/>
  <c r="AZ200" i="5" s="1"/>
  <c r="I200" i="5"/>
  <c r="J200" i="5" s="1"/>
  <c r="BO199" i="5"/>
  <c r="BL199" i="5"/>
  <c r="BF199" i="5"/>
  <c r="BC199" i="5"/>
  <c r="AZ199" i="5"/>
  <c r="AT199" i="5"/>
  <c r="AQ199" i="5"/>
  <c r="AN199" i="5"/>
  <c r="I199" i="5"/>
  <c r="J199" i="5" s="1"/>
  <c r="BC198" i="5"/>
  <c r="AW198" i="5"/>
  <c r="AN198" i="5"/>
  <c r="I198" i="5"/>
  <c r="J198" i="5" s="1"/>
  <c r="BF197" i="5"/>
  <c r="AN197" i="5"/>
  <c r="AW197" i="5" s="1"/>
  <c r="I197" i="5"/>
  <c r="J197" i="5" s="1"/>
  <c r="BI196" i="5"/>
  <c r="AZ196" i="5"/>
  <c r="AT196" i="5"/>
  <c r="AN196" i="5"/>
  <c r="BL196" i="5" s="1"/>
  <c r="I196" i="5"/>
  <c r="J196" i="5" s="1"/>
  <c r="BO195" i="5"/>
  <c r="BI195" i="5"/>
  <c r="BC195" i="5"/>
  <c r="AW195" i="5"/>
  <c r="AT195" i="5"/>
  <c r="AQ195" i="5"/>
  <c r="AN195" i="5"/>
  <c r="AZ195" i="5" s="1"/>
  <c r="I195" i="5"/>
  <c r="J195" i="5" s="1"/>
  <c r="AT194" i="5"/>
  <c r="AN194" i="5"/>
  <c r="BI194" i="5" s="1"/>
  <c r="I194" i="5"/>
  <c r="J194" i="5" s="1"/>
  <c r="BC193" i="5"/>
  <c r="AN193" i="5"/>
  <c r="AT193" i="5" s="1"/>
  <c r="I193" i="5"/>
  <c r="J193" i="5" s="1"/>
  <c r="AN192" i="5"/>
  <c r="I192" i="5"/>
  <c r="J192" i="5" s="1"/>
  <c r="BO191" i="5"/>
  <c r="BI191" i="5"/>
  <c r="BF191" i="5"/>
  <c r="BC191" i="5"/>
  <c r="AW191" i="5"/>
  <c r="AQ191" i="5"/>
  <c r="AN191" i="5"/>
  <c r="BL191" i="5" s="1"/>
  <c r="I191" i="5"/>
  <c r="J191" i="5" s="1"/>
  <c r="BF190" i="5"/>
  <c r="AN190" i="5"/>
  <c r="AW190" i="5" s="1"/>
  <c r="I190" i="5"/>
  <c r="J190" i="5" s="1"/>
  <c r="BO189" i="5"/>
  <c r="BI189" i="5"/>
  <c r="BF189" i="5"/>
  <c r="BC189" i="5"/>
  <c r="AZ189" i="5"/>
  <c r="AW189" i="5"/>
  <c r="AQ189" i="5"/>
  <c r="AN189" i="5"/>
  <c r="BL189" i="5" s="1"/>
  <c r="I189" i="5"/>
  <c r="J189" i="5" s="1"/>
  <c r="BF188" i="5"/>
  <c r="AZ188" i="5"/>
  <c r="AN188" i="5"/>
  <c r="BO188" i="5" s="1"/>
  <c r="I188" i="5"/>
  <c r="J188" i="5" s="1"/>
  <c r="BO187" i="5"/>
  <c r="BI187" i="5"/>
  <c r="BC187" i="5"/>
  <c r="AZ187" i="5"/>
  <c r="AW187" i="5"/>
  <c r="AT187" i="5"/>
  <c r="AQ187" i="5"/>
  <c r="AN187" i="5"/>
  <c r="BF187" i="5" s="1"/>
  <c r="I187" i="5"/>
  <c r="J187" i="5" s="1"/>
  <c r="AT186" i="5"/>
  <c r="AN186" i="5"/>
  <c r="BI186" i="5" s="1"/>
  <c r="I186" i="5"/>
  <c r="J186" i="5" s="1"/>
  <c r="BC185" i="5"/>
  <c r="AW185" i="5"/>
  <c r="AN185" i="5"/>
  <c r="AT185" i="5" s="1"/>
  <c r="I185" i="5"/>
  <c r="J185" i="5" s="1"/>
  <c r="AN184" i="5"/>
  <c r="BL184" i="5" s="1"/>
  <c r="I184" i="5"/>
  <c r="J184" i="5" s="1"/>
  <c r="BO183" i="5"/>
  <c r="BI183" i="5"/>
  <c r="BF183" i="5"/>
  <c r="BC183" i="5"/>
  <c r="AW183" i="5"/>
  <c r="AQ183" i="5"/>
  <c r="AN183" i="5"/>
  <c r="BL183" i="5" s="1"/>
  <c r="I183" i="5"/>
  <c r="J183" i="5" s="1"/>
  <c r="BO182" i="5"/>
  <c r="BL182" i="5"/>
  <c r="AT182" i="5"/>
  <c r="AQ182" i="5"/>
  <c r="AN182" i="5"/>
  <c r="I182" i="5"/>
  <c r="J182" i="5" s="1"/>
  <c r="BO181" i="5"/>
  <c r="BI181" i="5"/>
  <c r="BC181" i="5"/>
  <c r="AZ181" i="5"/>
  <c r="AW181" i="5"/>
  <c r="AQ181" i="5"/>
  <c r="AN181" i="5"/>
  <c r="BF181" i="5" s="1"/>
  <c r="I181" i="5"/>
  <c r="J181" i="5" s="1"/>
  <c r="BO180" i="5"/>
  <c r="BI180" i="5"/>
  <c r="BF180" i="5"/>
  <c r="BC180" i="5"/>
  <c r="AZ180" i="5"/>
  <c r="AW180" i="5"/>
  <c r="AT180" i="5"/>
  <c r="AQ180" i="5"/>
  <c r="AN180" i="5"/>
  <c r="BL180" i="5" s="1"/>
  <c r="I180" i="5"/>
  <c r="J180" i="5" s="1"/>
  <c r="BO179" i="5"/>
  <c r="BI179" i="5"/>
  <c r="AQ179" i="5"/>
  <c r="AN179" i="5"/>
  <c r="AZ179" i="5" s="1"/>
  <c r="I179" i="5"/>
  <c r="J179" i="5" s="1"/>
  <c r="AZ178" i="5"/>
  <c r="AT178" i="5"/>
  <c r="AN178" i="5"/>
  <c r="BI178" i="5" s="1"/>
  <c r="I178" i="5"/>
  <c r="J178" i="5" s="1"/>
  <c r="BI177" i="5"/>
  <c r="BF177" i="5"/>
  <c r="BC177" i="5"/>
  <c r="AZ177" i="5"/>
  <c r="AW177" i="5"/>
  <c r="AT177" i="5"/>
  <c r="AN177" i="5"/>
  <c r="BO177" i="5" s="1"/>
  <c r="I177" i="5"/>
  <c r="J177" i="5" s="1"/>
  <c r="AN176" i="5"/>
  <c r="I176" i="5"/>
  <c r="J176" i="5" s="1"/>
  <c r="BO175" i="5"/>
  <c r="BC175" i="5"/>
  <c r="AZ175" i="5"/>
  <c r="AW175" i="5"/>
  <c r="AQ175" i="5"/>
  <c r="AN175" i="5"/>
  <c r="BL175" i="5" s="1"/>
  <c r="I175" i="5"/>
  <c r="J175" i="5" s="1"/>
  <c r="BF174" i="5"/>
  <c r="AZ174" i="5"/>
  <c r="AN174" i="5"/>
  <c r="AW174" i="5" s="1"/>
  <c r="I174" i="5"/>
  <c r="J174" i="5" s="1"/>
  <c r="BO173" i="5"/>
  <c r="BI173" i="5"/>
  <c r="BF173" i="5"/>
  <c r="AW173" i="5"/>
  <c r="AT173" i="5"/>
  <c r="AQ173" i="5"/>
  <c r="AN173" i="5"/>
  <c r="BL173" i="5" s="1"/>
  <c r="I173" i="5"/>
  <c r="J173" i="5" s="1"/>
  <c r="BO172" i="5"/>
  <c r="BF172" i="5"/>
  <c r="BC172" i="5"/>
  <c r="AZ172" i="5"/>
  <c r="AW172" i="5"/>
  <c r="AT172" i="5"/>
  <c r="AQ172" i="5"/>
  <c r="AN172" i="5"/>
  <c r="BL172" i="5" s="1"/>
  <c r="I172" i="5"/>
  <c r="J172" i="5" s="1"/>
  <c r="BO171" i="5"/>
  <c r="BI171" i="5"/>
  <c r="BC171" i="5"/>
  <c r="AQ171" i="5"/>
  <c r="AN171" i="5"/>
  <c r="AZ171" i="5" s="1"/>
  <c r="I171" i="5"/>
  <c r="J171" i="5" s="1"/>
  <c r="BL170" i="5"/>
  <c r="AZ170" i="5"/>
  <c r="AT170" i="5"/>
  <c r="AN170" i="5"/>
  <c r="AW170" i="5" s="1"/>
  <c r="I170" i="5"/>
  <c r="J170" i="5" s="1"/>
  <c r="BO169" i="5"/>
  <c r="BI169" i="5"/>
  <c r="BF169" i="5"/>
  <c r="BC169" i="5"/>
  <c r="AZ169" i="5"/>
  <c r="AW169" i="5"/>
  <c r="AT169" i="5"/>
  <c r="AQ169" i="5"/>
  <c r="AN169" i="5"/>
  <c r="BL169" i="5" s="1"/>
  <c r="I169" i="5"/>
  <c r="J169" i="5" s="1"/>
  <c r="AQ168" i="5"/>
  <c r="AN168" i="5"/>
  <c r="BL168" i="5" s="1"/>
  <c r="I168" i="5"/>
  <c r="J168" i="5" s="1"/>
  <c r="BO167" i="5"/>
  <c r="BC167" i="5"/>
  <c r="AW167" i="5"/>
  <c r="AQ167" i="5"/>
  <c r="AN167" i="5"/>
  <c r="BL167" i="5" s="1"/>
  <c r="I167" i="5"/>
  <c r="J167" i="5" s="1"/>
  <c r="BL166" i="5"/>
  <c r="BC166" i="5"/>
  <c r="AZ166" i="5"/>
  <c r="AW166" i="5"/>
  <c r="AN166" i="5"/>
  <c r="BF166" i="5" s="1"/>
  <c r="I166" i="5"/>
  <c r="J166" i="5" s="1"/>
  <c r="BF165" i="5"/>
  <c r="AQ165" i="5"/>
  <c r="AN165" i="5"/>
  <c r="AW165" i="5" s="1"/>
  <c r="I165" i="5"/>
  <c r="J165" i="5" s="1"/>
  <c r="BO164" i="5"/>
  <c r="BF164" i="5"/>
  <c r="BC164" i="5"/>
  <c r="AZ164" i="5"/>
  <c r="AW164" i="5"/>
  <c r="AT164" i="5"/>
  <c r="AQ164" i="5"/>
  <c r="AN164" i="5"/>
  <c r="BL164" i="5" s="1"/>
  <c r="I164" i="5"/>
  <c r="J164" i="5" s="1"/>
  <c r="BL163" i="5"/>
  <c r="BI163" i="5"/>
  <c r="BF163" i="5"/>
  <c r="AQ163" i="5"/>
  <c r="AN163" i="5"/>
  <c r="BO163" i="5" s="1"/>
  <c r="I163" i="5"/>
  <c r="J163" i="5" s="1"/>
  <c r="BO162" i="5"/>
  <c r="AZ162" i="5"/>
  <c r="AT162" i="5"/>
  <c r="AQ162" i="5"/>
  <c r="AN162" i="5"/>
  <c r="BI162" i="5" s="1"/>
  <c r="I162" i="5"/>
  <c r="J162" i="5" s="1"/>
  <c r="BO161" i="5"/>
  <c r="BI161" i="5"/>
  <c r="BC161" i="5"/>
  <c r="AZ161" i="5"/>
  <c r="AW161" i="5"/>
  <c r="AT161" i="5"/>
  <c r="AQ161" i="5"/>
  <c r="AN161" i="5"/>
  <c r="BF161" i="5" s="1"/>
  <c r="I161" i="5"/>
  <c r="J161" i="5" s="1"/>
  <c r="BI160" i="5"/>
  <c r="AN160" i="5"/>
  <c r="BL160" i="5" s="1"/>
  <c r="I160" i="5"/>
  <c r="J160" i="5" s="1"/>
  <c r="BO159" i="5"/>
  <c r="BC159" i="5"/>
  <c r="AW159" i="5"/>
  <c r="AT159" i="5"/>
  <c r="AQ159" i="5"/>
  <c r="AN159" i="5"/>
  <c r="BL159" i="5" s="1"/>
  <c r="I159" i="5"/>
  <c r="J159" i="5" s="1"/>
  <c r="BL158" i="5"/>
  <c r="BF158" i="5"/>
  <c r="BC158" i="5"/>
  <c r="AW158" i="5"/>
  <c r="AN158" i="5"/>
  <c r="I158" i="5"/>
  <c r="J158" i="5" s="1"/>
  <c r="BO157" i="5"/>
  <c r="AQ157" i="5"/>
  <c r="AN157" i="5"/>
  <c r="BL157" i="5" s="1"/>
  <c r="I157" i="5"/>
  <c r="J157" i="5" s="1"/>
  <c r="BO156" i="5"/>
  <c r="BF156" i="5"/>
  <c r="AZ156" i="5"/>
  <c r="AW156" i="5"/>
  <c r="AT156" i="5"/>
  <c r="AQ156" i="5"/>
  <c r="AN156" i="5"/>
  <c r="BL156" i="5" s="1"/>
  <c r="I156" i="5"/>
  <c r="J156" i="5" s="1"/>
  <c r="BO155" i="5"/>
  <c r="BI155" i="5"/>
  <c r="BF155" i="5"/>
  <c r="BC155" i="5"/>
  <c r="AZ155" i="5"/>
  <c r="AW155" i="5"/>
  <c r="AQ155" i="5"/>
  <c r="AN155" i="5"/>
  <c r="BL155" i="5" s="1"/>
  <c r="I155" i="5"/>
  <c r="J155" i="5" s="1"/>
  <c r="BO154" i="5"/>
  <c r="BL154" i="5"/>
  <c r="AZ154" i="5"/>
  <c r="AQ154" i="5"/>
  <c r="AN154" i="5"/>
  <c r="BF154" i="5" s="1"/>
  <c r="I154" i="5"/>
  <c r="J154" i="5" s="1"/>
  <c r="BO153" i="5"/>
  <c r="BI153" i="5"/>
  <c r="BC153" i="5"/>
  <c r="AZ153" i="5"/>
  <c r="AW153" i="5"/>
  <c r="AT153" i="5"/>
  <c r="AQ153" i="5"/>
  <c r="AN153" i="5"/>
  <c r="BF153" i="5" s="1"/>
  <c r="I153" i="5"/>
  <c r="J153" i="5" s="1"/>
  <c r="BL152" i="5"/>
  <c r="BI152" i="5"/>
  <c r="BF152" i="5"/>
  <c r="BC152" i="5"/>
  <c r="AT152" i="5"/>
  <c r="AN152" i="5"/>
  <c r="I152" i="5"/>
  <c r="J152" i="5" s="1"/>
  <c r="BI151" i="5"/>
  <c r="AW151" i="5"/>
  <c r="AN151" i="5"/>
  <c r="BO151" i="5" s="1"/>
  <c r="I151" i="5"/>
  <c r="J151" i="5" s="1"/>
  <c r="BL150" i="5"/>
  <c r="AN150" i="5"/>
  <c r="AW150" i="5" s="1"/>
  <c r="I150" i="5"/>
  <c r="J150" i="5" s="1"/>
  <c r="BC149" i="5"/>
  <c r="AQ149" i="5"/>
  <c r="AN149" i="5"/>
  <c r="AW149" i="5" s="1"/>
  <c r="I149" i="5"/>
  <c r="J149" i="5" s="1"/>
  <c r="BO148" i="5"/>
  <c r="BI148" i="5"/>
  <c r="BF148" i="5"/>
  <c r="AQ148" i="5"/>
  <c r="AN148" i="5"/>
  <c r="AZ148" i="5" s="1"/>
  <c r="I148" i="5"/>
  <c r="J148" i="5" s="1"/>
  <c r="BO147" i="5"/>
  <c r="BI147" i="5"/>
  <c r="BF147" i="5"/>
  <c r="AZ147" i="5"/>
  <c r="AW147" i="5"/>
  <c r="AT147" i="5"/>
  <c r="AQ147" i="5"/>
  <c r="AN147" i="5"/>
  <c r="BL147" i="5" s="1"/>
  <c r="I147" i="5"/>
  <c r="J147" i="5" s="1"/>
  <c r="BO146" i="5"/>
  <c r="BI146" i="5"/>
  <c r="BF146" i="5"/>
  <c r="BC146" i="5"/>
  <c r="AZ146" i="5"/>
  <c r="AT146" i="5"/>
  <c r="AQ146" i="5"/>
  <c r="AN146" i="5"/>
  <c r="AW146" i="5" s="1"/>
  <c r="I146" i="5"/>
  <c r="J146" i="5" s="1"/>
  <c r="AT145" i="5"/>
  <c r="AN145" i="5"/>
  <c r="BI145" i="5" s="1"/>
  <c r="I145" i="5"/>
  <c r="J145" i="5" s="1"/>
  <c r="BC144" i="5"/>
  <c r="AW144" i="5"/>
  <c r="AT144" i="5"/>
  <c r="AN144" i="5"/>
  <c r="BL144" i="5" s="1"/>
  <c r="I144" i="5"/>
  <c r="J144" i="5" s="1"/>
  <c r="AN143" i="5"/>
  <c r="BC143" i="5" s="1"/>
  <c r="I143" i="5"/>
  <c r="J143" i="5" s="1"/>
  <c r="BL142" i="5"/>
  <c r="BF142" i="5"/>
  <c r="AW142" i="5"/>
  <c r="AT142" i="5"/>
  <c r="AN142" i="5"/>
  <c r="I142" i="5"/>
  <c r="J142" i="5" s="1"/>
  <c r="BO141" i="5"/>
  <c r="BF141" i="5"/>
  <c r="BC141" i="5"/>
  <c r="AZ141" i="5"/>
  <c r="AW141" i="5"/>
  <c r="AQ141" i="5"/>
  <c r="AN141" i="5"/>
  <c r="BL141" i="5" s="1"/>
  <c r="I141" i="5"/>
  <c r="J141" i="5" s="1"/>
  <c r="BO140" i="5"/>
  <c r="BL140" i="5"/>
  <c r="BI140" i="5"/>
  <c r="AN140" i="5"/>
  <c r="BF140" i="5" s="1"/>
  <c r="I140" i="5"/>
  <c r="J140" i="5" s="1"/>
  <c r="BO139" i="5"/>
  <c r="BI139" i="5"/>
  <c r="BF139" i="5"/>
  <c r="AZ139" i="5"/>
  <c r="AW139" i="5"/>
  <c r="AT139" i="5"/>
  <c r="AQ139" i="5"/>
  <c r="AN139" i="5"/>
  <c r="BL139" i="5" s="1"/>
  <c r="I139" i="5"/>
  <c r="J139" i="5" s="1"/>
  <c r="BO138" i="5"/>
  <c r="BI138" i="5"/>
  <c r="BF138" i="5"/>
  <c r="BC138" i="5"/>
  <c r="AZ138" i="5"/>
  <c r="AT138" i="5"/>
  <c r="AQ138" i="5"/>
  <c r="AN138" i="5"/>
  <c r="AW138" i="5" s="1"/>
  <c r="I138" i="5"/>
  <c r="J138" i="5" s="1"/>
  <c r="BO137" i="5"/>
  <c r="BC137" i="5"/>
  <c r="AN137" i="5"/>
  <c r="BI137" i="5" s="1"/>
  <c r="I137" i="5"/>
  <c r="J137" i="5" s="1"/>
  <c r="BL136" i="5"/>
  <c r="BI136" i="5"/>
  <c r="BC136" i="5"/>
  <c r="AW136" i="5"/>
  <c r="AT136" i="5"/>
  <c r="AN136" i="5"/>
  <c r="I136" i="5"/>
  <c r="J136" i="5" s="1"/>
  <c r="BC135" i="5"/>
  <c r="AW135" i="5"/>
  <c r="AT135" i="5"/>
  <c r="AN135" i="5"/>
  <c r="BL135" i="5" s="1"/>
  <c r="I135" i="5"/>
  <c r="J135" i="5" s="1"/>
  <c r="BF134" i="5"/>
  <c r="BC134" i="5"/>
  <c r="AN134" i="5"/>
  <c r="AW134" i="5" s="1"/>
  <c r="I134" i="5"/>
  <c r="J134" i="5" s="1"/>
  <c r="BO133" i="5"/>
  <c r="AQ133" i="5"/>
  <c r="AN133" i="5"/>
  <c r="BF133" i="5" s="1"/>
  <c r="I133" i="5"/>
  <c r="J133" i="5" s="1"/>
  <c r="BO132" i="5"/>
  <c r="BF132" i="5"/>
  <c r="AZ132" i="5"/>
  <c r="AW132" i="5"/>
  <c r="AT132" i="5"/>
  <c r="AQ132" i="5"/>
  <c r="AN132" i="5"/>
  <c r="BL132" i="5" s="1"/>
  <c r="I132" i="5"/>
  <c r="J132" i="5" s="1"/>
  <c r="BO131" i="5"/>
  <c r="BI131" i="5"/>
  <c r="BF131" i="5"/>
  <c r="BC131" i="5"/>
  <c r="AZ131" i="5"/>
  <c r="AW131" i="5"/>
  <c r="AQ131" i="5"/>
  <c r="AN131" i="5"/>
  <c r="BL131" i="5" s="1"/>
  <c r="I131" i="5"/>
  <c r="J131" i="5" s="1"/>
  <c r="BO130" i="5"/>
  <c r="AZ130" i="5"/>
  <c r="AT130" i="5"/>
  <c r="AQ130" i="5"/>
  <c r="AN130" i="5"/>
  <c r="BI130" i="5" s="1"/>
  <c r="I130" i="5"/>
  <c r="J130" i="5" s="1"/>
  <c r="BO129" i="5"/>
  <c r="BI129" i="5"/>
  <c r="BC129" i="5"/>
  <c r="AZ129" i="5"/>
  <c r="AW129" i="5"/>
  <c r="AT129" i="5"/>
  <c r="AQ129" i="5"/>
  <c r="AN129" i="5"/>
  <c r="BF129" i="5" s="1"/>
  <c r="I129" i="5"/>
  <c r="J129" i="5" s="1"/>
  <c r="BL128" i="5"/>
  <c r="AN128" i="5"/>
  <c r="BI128" i="5" s="1"/>
  <c r="I128" i="5"/>
  <c r="J128" i="5" s="1"/>
  <c r="BC127" i="5"/>
  <c r="AW127" i="5"/>
  <c r="AT127" i="5"/>
  <c r="AN127" i="5"/>
  <c r="BL127" i="5" s="1"/>
  <c r="I127" i="5"/>
  <c r="J127" i="5" s="1"/>
  <c r="AN126" i="5"/>
  <c r="BF126" i="5" s="1"/>
  <c r="I126" i="5"/>
  <c r="J126" i="5" s="1"/>
  <c r="BO125" i="5"/>
  <c r="BL125" i="5"/>
  <c r="AW125" i="5"/>
  <c r="AQ125" i="5"/>
  <c r="AN125" i="5"/>
  <c r="I125" i="5"/>
  <c r="J125" i="5" s="1"/>
  <c r="BO124" i="5"/>
  <c r="BF124" i="5"/>
  <c r="AZ124" i="5"/>
  <c r="AW124" i="5"/>
  <c r="AT124" i="5"/>
  <c r="AQ124" i="5"/>
  <c r="AN124" i="5"/>
  <c r="BL124" i="5" s="1"/>
  <c r="I124" i="5"/>
  <c r="J124" i="5" s="1"/>
  <c r="BO123" i="5"/>
  <c r="BI123" i="5"/>
  <c r="BF123" i="5"/>
  <c r="BC123" i="5"/>
  <c r="AZ123" i="5"/>
  <c r="AW123" i="5"/>
  <c r="AQ123" i="5"/>
  <c r="AN123" i="5"/>
  <c r="BL123" i="5" s="1"/>
  <c r="I123" i="5"/>
  <c r="J123" i="5" s="1"/>
  <c r="BO122" i="5"/>
  <c r="AZ122" i="5"/>
  <c r="AT122" i="5"/>
  <c r="AQ122" i="5"/>
  <c r="AN122" i="5"/>
  <c r="BI122" i="5" s="1"/>
  <c r="I122" i="5"/>
  <c r="J122" i="5" s="1"/>
  <c r="BO121" i="5"/>
  <c r="BI121" i="5"/>
  <c r="BC121" i="5"/>
  <c r="AZ121" i="5"/>
  <c r="AW121" i="5"/>
  <c r="AT121" i="5"/>
  <c r="AQ121" i="5"/>
  <c r="AN121" i="5"/>
  <c r="BF121" i="5" s="1"/>
  <c r="I121" i="5"/>
  <c r="J121" i="5" s="1"/>
  <c r="BL120" i="5"/>
  <c r="BC120" i="5"/>
  <c r="AN120" i="5"/>
  <c r="BI120" i="5" s="1"/>
  <c r="I120" i="5"/>
  <c r="J120" i="5" s="1"/>
  <c r="BI119" i="5"/>
  <c r="AW119" i="5"/>
  <c r="AN119" i="5"/>
  <c r="BO119" i="5" s="1"/>
  <c r="I119" i="5"/>
  <c r="J119" i="5" s="1"/>
  <c r="BL118" i="5"/>
  <c r="AN118" i="5"/>
  <c r="AW118" i="5" s="1"/>
  <c r="I118" i="5"/>
  <c r="J118" i="5" s="1"/>
  <c r="BC117" i="5"/>
  <c r="AQ117" i="5"/>
  <c r="AN117" i="5"/>
  <c r="AW117" i="5" s="1"/>
  <c r="I117" i="5"/>
  <c r="J117" i="5" s="1"/>
  <c r="BL116" i="5"/>
  <c r="AZ116" i="5"/>
  <c r="AQ116" i="5"/>
  <c r="AN116" i="5"/>
  <c r="AW116" i="5" s="1"/>
  <c r="I116" i="5"/>
  <c r="J116" i="5" s="1"/>
  <c r="BO115" i="5"/>
  <c r="BI115" i="5"/>
  <c r="BF115" i="5"/>
  <c r="BC115" i="5"/>
  <c r="AZ115" i="5"/>
  <c r="AW115" i="5"/>
  <c r="AQ115" i="5"/>
  <c r="AN115" i="5"/>
  <c r="BL115" i="5" s="1"/>
  <c r="I115" i="5"/>
  <c r="J115" i="5" s="1"/>
  <c r="BO114" i="5"/>
  <c r="BF114" i="5"/>
  <c r="AT114" i="5"/>
  <c r="AN114" i="5"/>
  <c r="I114" i="5"/>
  <c r="J114" i="5" s="1"/>
  <c r="BO113" i="5"/>
  <c r="BI113" i="5"/>
  <c r="BC113" i="5"/>
  <c r="AZ113" i="5"/>
  <c r="AW113" i="5"/>
  <c r="AT113" i="5"/>
  <c r="AQ113" i="5"/>
  <c r="AN113" i="5"/>
  <c r="BF113" i="5" s="1"/>
  <c r="I113" i="5"/>
  <c r="J113" i="5" s="1"/>
  <c r="BF112" i="5"/>
  <c r="AZ112" i="5"/>
  <c r="AW112" i="5"/>
  <c r="AT112" i="5"/>
  <c r="AQ112" i="5"/>
  <c r="AN112" i="5"/>
  <c r="BO112" i="5" s="1"/>
  <c r="I112" i="5"/>
  <c r="J112" i="5" s="1"/>
  <c r="BO111" i="5"/>
  <c r="BI111" i="5"/>
  <c r="BF111" i="5"/>
  <c r="BC111" i="5"/>
  <c r="AZ111" i="5"/>
  <c r="AW111" i="5"/>
  <c r="AQ111" i="5"/>
  <c r="AN111" i="5"/>
  <c r="BL111" i="5" s="1"/>
  <c r="I111" i="5"/>
  <c r="J111" i="5" s="1"/>
  <c r="BO110" i="5"/>
  <c r="BF110" i="5"/>
  <c r="AZ110" i="5"/>
  <c r="AT110" i="5"/>
  <c r="AQ110" i="5"/>
  <c r="AN110" i="5"/>
  <c r="BI110" i="5" s="1"/>
  <c r="I110" i="5"/>
  <c r="J110" i="5" s="1"/>
  <c r="BO109" i="5"/>
  <c r="BI109" i="5"/>
  <c r="BF109" i="5"/>
  <c r="BC109" i="5"/>
  <c r="AZ109" i="5"/>
  <c r="AW109" i="5"/>
  <c r="AT109" i="5"/>
  <c r="AQ109" i="5"/>
  <c r="AN109" i="5"/>
  <c r="BL109" i="5" s="1"/>
  <c r="I109" i="5"/>
  <c r="J109" i="5" s="1"/>
  <c r="BL108" i="5"/>
  <c r="AN108" i="5"/>
  <c r="I108" i="5"/>
  <c r="J108" i="5" s="1"/>
  <c r="BO107" i="5"/>
  <c r="BI107" i="5"/>
  <c r="BC107" i="5"/>
  <c r="AW107" i="5"/>
  <c r="AT107" i="5"/>
  <c r="AQ107" i="5"/>
  <c r="AN107" i="5"/>
  <c r="BL107" i="5" s="1"/>
  <c r="I107" i="5"/>
  <c r="J107" i="5" s="1"/>
  <c r="BF106" i="5"/>
  <c r="AN106" i="5"/>
  <c r="AW106" i="5" s="1"/>
  <c r="I106" i="5"/>
  <c r="J106" i="5" s="1"/>
  <c r="BO105" i="5"/>
  <c r="AQ105" i="5"/>
  <c r="AN105" i="5"/>
  <c r="BF105" i="5" s="1"/>
  <c r="I105" i="5"/>
  <c r="J105" i="5" s="1"/>
  <c r="BF104" i="5"/>
  <c r="AZ104" i="5"/>
  <c r="AW104" i="5"/>
  <c r="AN104" i="5"/>
  <c r="BO104" i="5" s="1"/>
  <c r="I104" i="5"/>
  <c r="J104" i="5" s="1"/>
  <c r="BO103" i="5"/>
  <c r="BI103" i="5"/>
  <c r="BF103" i="5"/>
  <c r="BC103" i="5"/>
  <c r="AZ103" i="5"/>
  <c r="AW103" i="5"/>
  <c r="AQ103" i="5"/>
  <c r="AN103" i="5"/>
  <c r="BL103" i="5" s="1"/>
  <c r="I103" i="5"/>
  <c r="J103" i="5" s="1"/>
  <c r="BO102" i="5"/>
  <c r="BF102" i="5"/>
  <c r="AZ102" i="5"/>
  <c r="AT102" i="5"/>
  <c r="AQ102" i="5"/>
  <c r="AN102" i="5"/>
  <c r="BI102" i="5" s="1"/>
  <c r="I102" i="5"/>
  <c r="J102" i="5" s="1"/>
  <c r="BO101" i="5"/>
  <c r="BI101" i="5"/>
  <c r="BC101" i="5"/>
  <c r="AZ101" i="5"/>
  <c r="AW101" i="5"/>
  <c r="AT101" i="5"/>
  <c r="AQ101" i="5"/>
  <c r="AN101" i="5"/>
  <c r="BF101" i="5" s="1"/>
  <c r="I101" i="5"/>
  <c r="J101" i="5" s="1"/>
  <c r="AN100" i="5"/>
  <c r="BL100" i="5" s="1"/>
  <c r="I100" i="5"/>
  <c r="J100" i="5" s="1"/>
  <c r="BI99" i="5"/>
  <c r="BC99" i="5"/>
  <c r="AW99" i="5"/>
  <c r="AT99" i="5"/>
  <c r="AN99" i="5"/>
  <c r="BL99" i="5" s="1"/>
  <c r="I99" i="5"/>
  <c r="J99" i="5" s="1"/>
  <c r="BL98" i="5"/>
  <c r="BF98" i="5"/>
  <c r="BC98" i="5"/>
  <c r="AN98" i="5"/>
  <c r="I98" i="5"/>
  <c r="J98" i="5" s="1"/>
  <c r="AN97" i="5"/>
  <c r="I97" i="5"/>
  <c r="J97" i="5" s="1"/>
  <c r="AZ96" i="5"/>
  <c r="AN96" i="5"/>
  <c r="AW96" i="5" s="1"/>
  <c r="I96" i="5"/>
  <c r="J96" i="5" s="1"/>
  <c r="BO95" i="5"/>
  <c r="BI95" i="5"/>
  <c r="BF95" i="5"/>
  <c r="BC95" i="5"/>
  <c r="AZ95" i="5"/>
  <c r="AW95" i="5"/>
  <c r="AQ95" i="5"/>
  <c r="AN95" i="5"/>
  <c r="BL95" i="5" s="1"/>
  <c r="I95" i="5"/>
  <c r="J95" i="5" s="1"/>
  <c r="BL94" i="5"/>
  <c r="BF94" i="5"/>
  <c r="AZ94" i="5"/>
  <c r="AT94" i="5"/>
  <c r="AQ94" i="5"/>
  <c r="AN94" i="5"/>
  <c r="BO94" i="5" s="1"/>
  <c r="I94" i="5"/>
  <c r="J94" i="5" s="1"/>
  <c r="BO93" i="5"/>
  <c r="BI93" i="5"/>
  <c r="BC93" i="5"/>
  <c r="AZ93" i="5"/>
  <c r="AW93" i="5"/>
  <c r="AT93" i="5"/>
  <c r="AQ93" i="5"/>
  <c r="AN93" i="5"/>
  <c r="BF93" i="5" s="1"/>
  <c r="I93" i="5"/>
  <c r="J93" i="5" s="1"/>
  <c r="AN92" i="5"/>
  <c r="BI92" i="5" s="1"/>
  <c r="I92" i="5"/>
  <c r="J92" i="5" s="1"/>
  <c r="AN91" i="5"/>
  <c r="I91" i="5"/>
  <c r="J91" i="5" s="1"/>
  <c r="BC90" i="5"/>
  <c r="AZ90" i="5"/>
  <c r="AW90" i="5"/>
  <c r="AN90" i="5"/>
  <c r="BF90" i="5" s="1"/>
  <c r="I90" i="5"/>
  <c r="J90" i="5" s="1"/>
  <c r="BL89" i="5"/>
  <c r="AN89" i="5"/>
  <c r="AW89" i="5" s="1"/>
  <c r="I89" i="5"/>
  <c r="J89" i="5" s="1"/>
  <c r="BO88" i="5"/>
  <c r="BL88" i="5"/>
  <c r="AZ88" i="5"/>
  <c r="AT88" i="5"/>
  <c r="AQ88" i="5"/>
  <c r="AN88" i="5"/>
  <c r="AW88" i="5" s="1"/>
  <c r="I88" i="5"/>
  <c r="J88" i="5" s="1"/>
  <c r="BO87" i="5"/>
  <c r="BI87" i="5"/>
  <c r="BF87" i="5"/>
  <c r="BC87" i="5"/>
  <c r="AZ87" i="5"/>
  <c r="AW87" i="5"/>
  <c r="AT87" i="5"/>
  <c r="AQ87" i="5"/>
  <c r="AN87" i="5"/>
  <c r="BL87" i="5" s="1"/>
  <c r="I87" i="5"/>
  <c r="J87" i="5" s="1"/>
  <c r="AN86" i="5"/>
  <c r="I86" i="5"/>
  <c r="J86" i="5" s="1"/>
  <c r="BO85" i="5"/>
  <c r="BI85" i="5"/>
  <c r="BC85" i="5"/>
  <c r="AZ85" i="5"/>
  <c r="AW85" i="5"/>
  <c r="AT85" i="5"/>
  <c r="AQ85" i="5"/>
  <c r="AN85" i="5"/>
  <c r="BF85" i="5" s="1"/>
  <c r="I85" i="5"/>
  <c r="J85" i="5" s="1"/>
  <c r="AN84" i="5"/>
  <c r="I84" i="5"/>
  <c r="J84" i="5" s="1"/>
  <c r="BO83" i="5"/>
  <c r="BC83" i="5"/>
  <c r="AW83" i="5"/>
  <c r="AQ83" i="5"/>
  <c r="AN83" i="5"/>
  <c r="BL83" i="5" s="1"/>
  <c r="I83" i="5"/>
  <c r="J83" i="5" s="1"/>
  <c r="BF82" i="5"/>
  <c r="AZ82" i="5"/>
  <c r="AN82" i="5"/>
  <c r="AW82" i="5" s="1"/>
  <c r="I82" i="5"/>
  <c r="J82" i="5" s="1"/>
  <c r="BO81" i="5"/>
  <c r="BI81" i="5"/>
  <c r="BF81" i="5"/>
  <c r="AW81" i="5"/>
  <c r="AQ81" i="5"/>
  <c r="AN81" i="5"/>
  <c r="BL81" i="5" s="1"/>
  <c r="I81" i="5"/>
  <c r="J81" i="5" s="1"/>
  <c r="BO80" i="5"/>
  <c r="BF80" i="5"/>
  <c r="AZ80" i="5"/>
  <c r="AW80" i="5"/>
  <c r="AT80" i="5"/>
  <c r="AQ80" i="5"/>
  <c r="AN80" i="5"/>
  <c r="BL80" i="5" s="1"/>
  <c r="I80" i="5"/>
  <c r="J80" i="5" s="1"/>
  <c r="BO79" i="5"/>
  <c r="BI79" i="5"/>
  <c r="BF79" i="5"/>
  <c r="BC79" i="5"/>
  <c r="AZ79" i="5"/>
  <c r="AW79" i="5"/>
  <c r="AQ79" i="5"/>
  <c r="AN79" i="5"/>
  <c r="BL79" i="5" s="1"/>
  <c r="I79" i="5"/>
  <c r="J79" i="5" s="1"/>
  <c r="AT78" i="5"/>
  <c r="AN78" i="5"/>
  <c r="BI78" i="5" s="1"/>
  <c r="I78" i="5"/>
  <c r="J78" i="5" s="1"/>
  <c r="BO77" i="5"/>
  <c r="BI77" i="5"/>
  <c r="BF77" i="5"/>
  <c r="BC77" i="5"/>
  <c r="AZ77" i="5"/>
  <c r="AW77" i="5"/>
  <c r="AT77" i="5"/>
  <c r="AQ77" i="5"/>
  <c r="AN77" i="5"/>
  <c r="BL77" i="5" s="1"/>
  <c r="I77" i="5"/>
  <c r="J77" i="5" s="1"/>
  <c r="BL76" i="5"/>
  <c r="AN76" i="5"/>
  <c r="I76" i="5"/>
  <c r="J76" i="5" s="1"/>
  <c r="BO75" i="5"/>
  <c r="BC75" i="5"/>
  <c r="AW75" i="5"/>
  <c r="AQ75" i="5"/>
  <c r="AN75" i="5"/>
  <c r="BL75" i="5" s="1"/>
  <c r="I75" i="5"/>
  <c r="J75" i="5" s="1"/>
  <c r="BF74" i="5"/>
  <c r="AN74" i="5"/>
  <c r="AW74" i="5" s="1"/>
  <c r="I74" i="5"/>
  <c r="J74" i="5" s="1"/>
  <c r="BO73" i="5"/>
  <c r="BI73" i="5"/>
  <c r="BF73" i="5"/>
  <c r="AW73" i="5"/>
  <c r="AQ73" i="5"/>
  <c r="AN73" i="5"/>
  <c r="BL73" i="5" s="1"/>
  <c r="I73" i="5"/>
  <c r="J73" i="5" s="1"/>
  <c r="BO72" i="5"/>
  <c r="BF72" i="5"/>
  <c r="AZ72" i="5"/>
  <c r="AW72" i="5"/>
  <c r="AT72" i="5"/>
  <c r="AQ72" i="5"/>
  <c r="AN72" i="5"/>
  <c r="BL72" i="5" s="1"/>
  <c r="I72" i="5"/>
  <c r="J72" i="5" s="1"/>
  <c r="BO71" i="5"/>
  <c r="BI71" i="5"/>
  <c r="BF71" i="5"/>
  <c r="BC71" i="5"/>
  <c r="AZ71" i="5"/>
  <c r="AW71" i="5"/>
  <c r="AQ71" i="5"/>
  <c r="AN71" i="5"/>
  <c r="BL71" i="5" s="1"/>
  <c r="I71" i="5"/>
  <c r="J71" i="5" s="1"/>
  <c r="AN70" i="5"/>
  <c r="I70" i="5"/>
  <c r="J70" i="5" s="1"/>
  <c r="BO69" i="5"/>
  <c r="BI69" i="5"/>
  <c r="BC69" i="5"/>
  <c r="AZ69" i="5"/>
  <c r="AW69" i="5"/>
  <c r="AT69" i="5"/>
  <c r="AQ69" i="5"/>
  <c r="AN69" i="5"/>
  <c r="BF69" i="5" s="1"/>
  <c r="I69" i="5"/>
  <c r="J69" i="5" s="1"/>
  <c r="BL68" i="5"/>
  <c r="BI68" i="5"/>
  <c r="BF68" i="5"/>
  <c r="BC68" i="5"/>
  <c r="AT68" i="5"/>
  <c r="AN68" i="5"/>
  <c r="I68" i="5"/>
  <c r="J68" i="5" s="1"/>
  <c r="BI67" i="5"/>
  <c r="BC67" i="5"/>
  <c r="AW67" i="5"/>
  <c r="AN67" i="5"/>
  <c r="I67" i="5"/>
  <c r="J67" i="5" s="1"/>
  <c r="BF66" i="5"/>
  <c r="AW66" i="5"/>
  <c r="AN66" i="5"/>
  <c r="I66" i="5"/>
  <c r="J66" i="5" s="1"/>
  <c r="AW65" i="5"/>
  <c r="AN65" i="5"/>
  <c r="I65" i="5"/>
  <c r="J65" i="5" s="1"/>
  <c r="AN64" i="5"/>
  <c r="I64" i="5"/>
  <c r="J64" i="5" s="1"/>
  <c r="BC63" i="5"/>
  <c r="AT63" i="5"/>
  <c r="AN63" i="5"/>
  <c r="BL63" i="5" s="1"/>
  <c r="I63" i="5"/>
  <c r="J63" i="5" s="1"/>
  <c r="BC62" i="5"/>
  <c r="AN62" i="5"/>
  <c r="AT62" i="5" s="1"/>
  <c r="I62" i="5"/>
  <c r="J62" i="5" s="1"/>
  <c r="BL61" i="5"/>
  <c r="AN61" i="5"/>
  <c r="I61" i="5"/>
  <c r="J61" i="5" s="1"/>
  <c r="BO60" i="5"/>
  <c r="BI60" i="5"/>
  <c r="BF60" i="5"/>
  <c r="BC60" i="5"/>
  <c r="AZ60" i="5"/>
  <c r="AW60" i="5"/>
  <c r="AQ60" i="5"/>
  <c r="AN60" i="5"/>
  <c r="BL60" i="5" s="1"/>
  <c r="I60" i="5"/>
  <c r="J60" i="5" s="1"/>
  <c r="BO59" i="5"/>
  <c r="BF59" i="5"/>
  <c r="AZ59" i="5"/>
  <c r="AQ59" i="5"/>
  <c r="AN59" i="5"/>
  <c r="AW59" i="5" s="1"/>
  <c r="I59" i="5"/>
  <c r="J59" i="5" s="1"/>
  <c r="BO58" i="5"/>
  <c r="BI58" i="5"/>
  <c r="BC58" i="5"/>
  <c r="AZ58" i="5"/>
  <c r="AW58" i="5"/>
  <c r="AT58" i="5"/>
  <c r="AQ58" i="5"/>
  <c r="AN58" i="5"/>
  <c r="BF58" i="5" s="1"/>
  <c r="I58" i="5"/>
  <c r="J58" i="5" s="1"/>
  <c r="BI57" i="5"/>
  <c r="BF57" i="5"/>
  <c r="AZ57" i="5"/>
  <c r="AT57" i="5"/>
  <c r="AN57" i="5"/>
  <c r="BO57" i="5" s="1"/>
  <c r="I57" i="5"/>
  <c r="J57" i="5" s="1"/>
  <c r="BO56" i="5"/>
  <c r="BI56" i="5"/>
  <c r="BC56" i="5"/>
  <c r="AT56" i="5"/>
  <c r="AQ56" i="5"/>
  <c r="AN56" i="5"/>
  <c r="AZ56" i="5" s="1"/>
  <c r="I56" i="5"/>
  <c r="J56" i="5" s="1"/>
  <c r="BC55" i="5"/>
  <c r="AT55" i="5"/>
  <c r="AN55" i="5"/>
  <c r="BI55" i="5" s="1"/>
  <c r="I55" i="5"/>
  <c r="J55" i="5" s="1"/>
  <c r="BC54" i="5"/>
  <c r="AW54" i="5"/>
  <c r="AN54" i="5"/>
  <c r="I54" i="5"/>
  <c r="J54" i="5" s="1"/>
  <c r="AN53" i="5"/>
  <c r="I53" i="5"/>
  <c r="J53" i="5" s="1"/>
  <c r="BO52" i="5"/>
  <c r="BI52" i="5"/>
  <c r="BF52" i="5"/>
  <c r="BC52" i="5"/>
  <c r="AZ52" i="5"/>
  <c r="AW52" i="5"/>
  <c r="AQ52" i="5"/>
  <c r="AN52" i="5"/>
  <c r="BL52" i="5" s="1"/>
  <c r="I52" i="5"/>
  <c r="J52" i="5" s="1"/>
  <c r="BO51" i="5"/>
  <c r="BF51" i="5"/>
  <c r="AZ51" i="5"/>
  <c r="AQ51" i="5"/>
  <c r="AN51" i="5"/>
  <c r="AW51" i="5" s="1"/>
  <c r="I51" i="5"/>
  <c r="J51" i="5" s="1"/>
  <c r="BO50" i="5"/>
  <c r="BI50" i="5"/>
  <c r="BC50" i="5"/>
  <c r="AZ50" i="5"/>
  <c r="AW50" i="5"/>
  <c r="AT50" i="5"/>
  <c r="AQ50" i="5"/>
  <c r="AN50" i="5"/>
  <c r="BF50" i="5" s="1"/>
  <c r="I50" i="5"/>
  <c r="J50" i="5" s="1"/>
  <c r="BI49" i="5"/>
  <c r="BF49" i="5"/>
  <c r="AZ49" i="5"/>
  <c r="AT49" i="5"/>
  <c r="AN49" i="5"/>
  <c r="BO49" i="5" s="1"/>
  <c r="I49" i="5"/>
  <c r="J49" i="5" s="1"/>
  <c r="BO48" i="5"/>
  <c r="BI48" i="5"/>
  <c r="BC48" i="5"/>
  <c r="AT48" i="5"/>
  <c r="AQ48" i="5"/>
  <c r="AN48" i="5"/>
  <c r="AZ48" i="5" s="1"/>
  <c r="I48" i="5"/>
  <c r="J48" i="5" s="1"/>
  <c r="BL47" i="5"/>
  <c r="AT47" i="5"/>
  <c r="AN47" i="5"/>
  <c r="BC47" i="5" s="1"/>
  <c r="I47" i="5"/>
  <c r="J47" i="5" s="1"/>
  <c r="BL46" i="5"/>
  <c r="BC46" i="5"/>
  <c r="AW46" i="5"/>
  <c r="AN46" i="5"/>
  <c r="I46" i="5"/>
  <c r="J46" i="5" s="1"/>
  <c r="AW45" i="5"/>
  <c r="AN45" i="5"/>
  <c r="I45" i="5"/>
  <c r="J45" i="5" s="1"/>
  <c r="BO44" i="5"/>
  <c r="BI44" i="5"/>
  <c r="BF44" i="5"/>
  <c r="BC44" i="5"/>
  <c r="AZ44" i="5"/>
  <c r="AW44" i="5"/>
  <c r="AQ44" i="5"/>
  <c r="AN44" i="5"/>
  <c r="BL44" i="5" s="1"/>
  <c r="I44" i="5"/>
  <c r="J44" i="5" s="1"/>
  <c r="AZ43" i="5"/>
  <c r="AN43" i="5"/>
  <c r="AQ43" i="5" s="1"/>
  <c r="I43" i="5"/>
  <c r="J43" i="5" s="1"/>
  <c r="BO42" i="5"/>
  <c r="BI42" i="5"/>
  <c r="BC42" i="5"/>
  <c r="AZ42" i="5"/>
  <c r="AW42" i="5"/>
  <c r="AT42" i="5"/>
  <c r="AQ42" i="5"/>
  <c r="AN42" i="5"/>
  <c r="BF42" i="5" s="1"/>
  <c r="I42" i="5"/>
  <c r="J42" i="5" s="1"/>
  <c r="BI41" i="5"/>
  <c r="BF41" i="5"/>
  <c r="AZ41" i="5"/>
  <c r="AT41" i="5"/>
  <c r="AN41" i="5"/>
  <c r="BO41" i="5" s="1"/>
  <c r="I41" i="5"/>
  <c r="J41" i="5" s="1"/>
  <c r="BO40" i="5"/>
  <c r="BI40" i="5"/>
  <c r="BC40" i="5"/>
  <c r="AT40" i="5"/>
  <c r="AQ40" i="5"/>
  <c r="AN40" i="5"/>
  <c r="AZ40" i="5" s="1"/>
  <c r="I40" i="5"/>
  <c r="J40" i="5" s="1"/>
  <c r="AN39" i="5"/>
  <c r="AZ39" i="5" s="1"/>
  <c r="I39" i="5"/>
  <c r="J39" i="5" s="1"/>
  <c r="BL38" i="5"/>
  <c r="BI38" i="5"/>
  <c r="AW38" i="5"/>
  <c r="AN38" i="5"/>
  <c r="BC38" i="5" s="1"/>
  <c r="I38" i="5"/>
  <c r="J38" i="5" s="1"/>
  <c r="BL37" i="5"/>
  <c r="BF37" i="5"/>
  <c r="AW37" i="5"/>
  <c r="AT37" i="5"/>
  <c r="AN37" i="5"/>
  <c r="I37" i="5"/>
  <c r="J37" i="5" s="1"/>
  <c r="BO36" i="5"/>
  <c r="BI36" i="5"/>
  <c r="BF36" i="5"/>
  <c r="BC36" i="5"/>
  <c r="AZ36" i="5"/>
  <c r="AW36" i="5"/>
  <c r="AQ36" i="5"/>
  <c r="AN36" i="5"/>
  <c r="BL36" i="5" s="1"/>
  <c r="I36" i="5"/>
  <c r="J36" i="5" s="1"/>
  <c r="BL35" i="5"/>
  <c r="BF35" i="5"/>
  <c r="AT35" i="5"/>
  <c r="AQ35" i="5"/>
  <c r="AN35" i="5"/>
  <c r="I35" i="5"/>
  <c r="J35" i="5" s="1"/>
  <c r="BO34" i="5"/>
  <c r="BI34" i="5"/>
  <c r="BC34" i="5"/>
  <c r="AZ34" i="5"/>
  <c r="AW34" i="5"/>
  <c r="AT34" i="5"/>
  <c r="AQ34" i="5"/>
  <c r="AN34" i="5"/>
  <c r="BF34" i="5" s="1"/>
  <c r="I34" i="5"/>
  <c r="J34" i="5" s="1"/>
  <c r="BI33" i="5"/>
  <c r="BF33" i="5"/>
  <c r="AT33" i="5"/>
  <c r="AN33" i="5"/>
  <c r="I33" i="5"/>
  <c r="J33" i="5" s="1"/>
  <c r="AN32" i="5"/>
  <c r="BO32" i="5" s="1"/>
  <c r="I32" i="5"/>
  <c r="J32" i="5" s="1"/>
  <c r="BL31" i="5"/>
  <c r="AZ31" i="5"/>
  <c r="AW31" i="5"/>
  <c r="AN31" i="5"/>
  <c r="BF31" i="5" s="1"/>
  <c r="I31" i="5"/>
  <c r="J31" i="5" s="1"/>
  <c r="BL30" i="5"/>
  <c r="AZ30" i="5"/>
  <c r="AQ30" i="5"/>
  <c r="AN30" i="5"/>
  <c r="AW30" i="5" s="1"/>
  <c r="I30" i="5"/>
  <c r="J30" i="5" s="1"/>
  <c r="BO29" i="5"/>
  <c r="BL29" i="5"/>
  <c r="BF29" i="5"/>
  <c r="AT29" i="5"/>
  <c r="AQ29" i="5"/>
  <c r="AN29" i="5"/>
  <c r="I29" i="5"/>
  <c r="J29" i="5" s="1"/>
  <c r="BI28" i="5"/>
  <c r="BF28" i="5"/>
  <c r="BC28" i="5"/>
  <c r="AZ28" i="5"/>
  <c r="AW28" i="5"/>
  <c r="AT28" i="5"/>
  <c r="AN28" i="5"/>
  <c r="BO28" i="5" s="1"/>
  <c r="I28" i="5"/>
  <c r="J28" i="5" s="1"/>
  <c r="AN27" i="5"/>
  <c r="BC27" i="5" s="1"/>
  <c r="I27" i="5"/>
  <c r="J27" i="5" s="1"/>
  <c r="BF26" i="5"/>
  <c r="AZ26" i="5"/>
  <c r="AW26" i="5"/>
  <c r="AN26" i="5"/>
  <c r="BL26" i="5" s="1"/>
  <c r="I26" i="5"/>
  <c r="J26" i="5" s="1"/>
  <c r="BO25" i="5"/>
  <c r="BI25" i="5"/>
  <c r="BF25" i="5"/>
  <c r="AW25" i="5"/>
  <c r="AQ25" i="5"/>
  <c r="AN25" i="5"/>
  <c r="BL25" i="5" s="1"/>
  <c r="I25" i="5"/>
  <c r="J25" i="5" s="1"/>
  <c r="BO24" i="5"/>
  <c r="BF24" i="5"/>
  <c r="AZ24" i="5"/>
  <c r="AW24" i="5"/>
  <c r="AT24" i="5"/>
  <c r="AQ24" i="5"/>
  <c r="AN24" i="5"/>
  <c r="BL24" i="5" s="1"/>
  <c r="I24" i="5"/>
  <c r="J24" i="5" s="1"/>
  <c r="BO23" i="5"/>
  <c r="BI23" i="5"/>
  <c r="BF23" i="5"/>
  <c r="BC23" i="5"/>
  <c r="AZ23" i="5"/>
  <c r="AQ23" i="5"/>
  <c r="AN23" i="5"/>
  <c r="AW23" i="5" s="1"/>
  <c r="I23" i="5"/>
  <c r="J23" i="5" s="1"/>
  <c r="BI22" i="5"/>
  <c r="AT22" i="5"/>
  <c r="AN22" i="5"/>
  <c r="AZ22" i="5" s="1"/>
  <c r="I22" i="5"/>
  <c r="J22" i="5" s="1"/>
  <c r="BI21" i="5"/>
  <c r="BC21" i="5"/>
  <c r="AW21" i="5"/>
  <c r="AT21" i="5"/>
  <c r="AN21" i="5"/>
  <c r="AZ21" i="5" s="1"/>
  <c r="I21" i="5"/>
  <c r="J21" i="5" s="1"/>
  <c r="BC20" i="5"/>
  <c r="AN20" i="5"/>
  <c r="AT20" i="5" s="1"/>
  <c r="I20" i="5"/>
  <c r="J20" i="5" s="1"/>
  <c r="BF19" i="5"/>
  <c r="AZ19" i="5"/>
  <c r="AW19" i="5"/>
  <c r="AN19" i="5"/>
  <c r="BL19" i="5" s="1"/>
  <c r="I19" i="5"/>
  <c r="J19" i="5" s="1"/>
  <c r="BO18" i="5"/>
  <c r="BI18" i="5"/>
  <c r="BF18" i="5"/>
  <c r="AW18" i="5"/>
  <c r="AQ18" i="5"/>
  <c r="AN18" i="5"/>
  <c r="BL18" i="5" s="1"/>
  <c r="AK18" i="5"/>
  <c r="AH18" i="5"/>
  <c r="AG18" i="5"/>
  <c r="AE18" i="5"/>
  <c r="AB18" i="5"/>
  <c r="AA18" i="5"/>
  <c r="Y18" i="5"/>
  <c r="X18" i="5"/>
  <c r="V18" i="5"/>
  <c r="S18" i="5"/>
  <c r="R18" i="5"/>
  <c r="P18" i="5"/>
  <c r="I18" i="5"/>
  <c r="J18" i="5" s="1"/>
  <c r="E18" i="5"/>
  <c r="G18" i="5" s="1"/>
  <c r="F11" i="5"/>
  <c r="H10" i="5"/>
  <c r="H9" i="5"/>
  <c r="H8" i="5"/>
  <c r="H7" i="5"/>
  <c r="H6" i="5"/>
  <c r="H5" i="5"/>
  <c r="K4" i="5"/>
  <c r="H4" i="5"/>
  <c r="H11" i="5" s="1"/>
  <c r="H3" i="5"/>
  <c r="AF2" i="5"/>
  <c r="AG2" i="5" s="1"/>
  <c r="AC3" i="5" s="1"/>
  <c r="AE2" i="5"/>
  <c r="AD2" i="5"/>
  <c r="AC2" i="5"/>
  <c r="AO11" i="10" l="1"/>
  <c r="K18" i="10"/>
  <c r="L18" i="10" s="1"/>
  <c r="M18" i="10" s="1"/>
  <c r="G18" i="10"/>
  <c r="F18" i="10"/>
  <c r="H18" i="10" s="1"/>
  <c r="AM18" i="10"/>
  <c r="C18" i="10"/>
  <c r="D18" i="10" s="1"/>
  <c r="R18" i="10"/>
  <c r="AE2" i="10"/>
  <c r="AD2" i="10"/>
  <c r="AF2" i="10" s="1"/>
  <c r="AG2" i="10" s="1"/>
  <c r="AC3" i="10" s="1"/>
  <c r="AD18" i="10"/>
  <c r="AD3" i="9"/>
  <c r="AF3" i="9" s="1"/>
  <c r="AG3" i="9"/>
  <c r="AC4" i="9" s="1"/>
  <c r="AE3" i="9"/>
  <c r="AG18" i="9"/>
  <c r="F18" i="9"/>
  <c r="H18" i="9" s="1"/>
  <c r="K18" i="9" s="1"/>
  <c r="AD18" i="9"/>
  <c r="AD4" i="9"/>
  <c r="R18" i="9"/>
  <c r="AQ249" i="8"/>
  <c r="AW249" i="8"/>
  <c r="BC249" i="8"/>
  <c r="BI249" i="8"/>
  <c r="BO249" i="8"/>
  <c r="AQ245" i="8"/>
  <c r="AW245" i="8"/>
  <c r="BC245" i="8"/>
  <c r="BI245" i="8"/>
  <c r="BO245" i="8"/>
  <c r="AQ241" i="8"/>
  <c r="AW241" i="8"/>
  <c r="BC241" i="8"/>
  <c r="BI241" i="8"/>
  <c r="BO241" i="8"/>
  <c r="AQ237" i="8"/>
  <c r="AW237" i="8"/>
  <c r="BC237" i="8"/>
  <c r="BI237" i="8"/>
  <c r="BO237" i="8"/>
  <c r="AQ233" i="8"/>
  <c r="AW233" i="8"/>
  <c r="BC233" i="8"/>
  <c r="BI233" i="8"/>
  <c r="BO233" i="8"/>
  <c r="AQ229" i="8"/>
  <c r="AW229" i="8"/>
  <c r="BC229" i="8"/>
  <c r="BI229" i="8"/>
  <c r="BO229" i="8"/>
  <c r="AQ219" i="8"/>
  <c r="AW219" i="8"/>
  <c r="BC219" i="8"/>
  <c r="BI219" i="8"/>
  <c r="BO219" i="8"/>
  <c r="AT219" i="8"/>
  <c r="BF219" i="8"/>
  <c r="AQ251" i="8"/>
  <c r="AW251" i="8"/>
  <c r="BC251" i="8"/>
  <c r="BI251" i="8"/>
  <c r="BO251" i="8"/>
  <c r="BF249" i="8"/>
  <c r="AT249" i="8"/>
  <c r="AQ247" i="8"/>
  <c r="AW247" i="8"/>
  <c r="BC247" i="8"/>
  <c r="BI247" i="8"/>
  <c r="BO247" i="8"/>
  <c r="BF245" i="8"/>
  <c r="AT245" i="8"/>
  <c r="AQ243" i="8"/>
  <c r="AW243" i="8"/>
  <c r="BC243" i="8"/>
  <c r="BI243" i="8"/>
  <c r="BO243" i="8"/>
  <c r="BF241" i="8"/>
  <c r="AT241" i="8"/>
  <c r="AQ239" i="8"/>
  <c r="AW239" i="8"/>
  <c r="BC239" i="8"/>
  <c r="BI239" i="8"/>
  <c r="BO239" i="8"/>
  <c r="BF237" i="8"/>
  <c r="AT237" i="8"/>
  <c r="AQ235" i="8"/>
  <c r="AW235" i="8"/>
  <c r="BC235" i="8"/>
  <c r="BI235" i="8"/>
  <c r="BO235" i="8"/>
  <c r="BF233" i="8"/>
  <c r="AT233" i="8"/>
  <c r="AQ231" i="8"/>
  <c r="AW231" i="8"/>
  <c r="BC231" i="8"/>
  <c r="BI231" i="8"/>
  <c r="BO231" i="8"/>
  <c r="BF229" i="8"/>
  <c r="AT229" i="8"/>
  <c r="AQ227" i="8"/>
  <c r="AW227" i="8"/>
  <c r="BC227" i="8"/>
  <c r="BI227" i="8"/>
  <c r="BO227" i="8"/>
  <c r="AQ223" i="8"/>
  <c r="AW223" i="8"/>
  <c r="BC223" i="8"/>
  <c r="BI223" i="8"/>
  <c r="BO223" i="8"/>
  <c r="AT223" i="8"/>
  <c r="BF223" i="8"/>
  <c r="AZ219" i="8"/>
  <c r="AQ215" i="8"/>
  <c r="AW215" i="8"/>
  <c r="BC215" i="8"/>
  <c r="BI215" i="8"/>
  <c r="BO215" i="8"/>
  <c r="AT215" i="8"/>
  <c r="BF215" i="8"/>
  <c r="AQ211" i="8"/>
  <c r="AW211" i="8"/>
  <c r="BC211" i="8"/>
  <c r="BI211" i="8"/>
  <c r="BO211" i="8"/>
  <c r="AQ207" i="8"/>
  <c r="AW207" i="8"/>
  <c r="BC207" i="8"/>
  <c r="BI207" i="8"/>
  <c r="BO207" i="8"/>
  <c r="AQ203" i="8"/>
  <c r="AW203" i="8"/>
  <c r="BC203" i="8"/>
  <c r="BI203" i="8"/>
  <c r="BO203" i="8"/>
  <c r="AQ199" i="8"/>
  <c r="AW199" i="8"/>
  <c r="BC199" i="8"/>
  <c r="BI199" i="8"/>
  <c r="BO199" i="8"/>
  <c r="AQ195" i="8"/>
  <c r="AW195" i="8"/>
  <c r="BC195" i="8"/>
  <c r="BI195" i="8"/>
  <c r="BO195" i="8"/>
  <c r="AQ191" i="8"/>
  <c r="AW191" i="8"/>
  <c r="BC191" i="8"/>
  <c r="BI191" i="8"/>
  <c r="BO191" i="8"/>
  <c r="AQ225" i="8"/>
  <c r="AW225" i="8"/>
  <c r="BC225" i="8"/>
  <c r="BI225" i="8"/>
  <c r="BO225" i="8"/>
  <c r="AQ221" i="8"/>
  <c r="AW221" i="8"/>
  <c r="BC221" i="8"/>
  <c r="BI221" i="8"/>
  <c r="BO221" i="8"/>
  <c r="AQ217" i="8"/>
  <c r="AW217" i="8"/>
  <c r="BC217" i="8"/>
  <c r="BI217" i="8"/>
  <c r="BO217" i="8"/>
  <c r="AQ213" i="8"/>
  <c r="AW213" i="8"/>
  <c r="BC213" i="8"/>
  <c r="BI213" i="8"/>
  <c r="BO213" i="8"/>
  <c r="BF211" i="8"/>
  <c r="AT211" i="8"/>
  <c r="AQ209" i="8"/>
  <c r="AW209" i="8"/>
  <c r="BC209" i="8"/>
  <c r="BI209" i="8"/>
  <c r="BO209" i="8"/>
  <c r="BF207" i="8"/>
  <c r="AT207" i="8"/>
  <c r="AQ205" i="8"/>
  <c r="AW205" i="8"/>
  <c r="BC205" i="8"/>
  <c r="BI205" i="8"/>
  <c r="BO205" i="8"/>
  <c r="BF203" i="8"/>
  <c r="AT203" i="8"/>
  <c r="AQ201" i="8"/>
  <c r="AW201" i="8"/>
  <c r="BC201" i="8"/>
  <c r="BI201" i="8"/>
  <c r="BO201" i="8"/>
  <c r="BF199" i="8"/>
  <c r="AT199" i="8"/>
  <c r="AQ197" i="8"/>
  <c r="AW197" i="8"/>
  <c r="BC197" i="8"/>
  <c r="BI197" i="8"/>
  <c r="BO197" i="8"/>
  <c r="BF195" i="8"/>
  <c r="AT195" i="8"/>
  <c r="AQ193" i="8"/>
  <c r="AW193" i="8"/>
  <c r="BC193" i="8"/>
  <c r="BI193" i="8"/>
  <c r="BO193" i="8"/>
  <c r="BF191" i="8"/>
  <c r="AT191" i="8"/>
  <c r="AQ189" i="8"/>
  <c r="AW189" i="8"/>
  <c r="BC189" i="8"/>
  <c r="BI189" i="8"/>
  <c r="BO189" i="8"/>
  <c r="AQ185" i="8"/>
  <c r="AW185" i="8"/>
  <c r="BC185" i="8"/>
  <c r="BI185" i="8"/>
  <c r="BO185" i="8"/>
  <c r="AT185" i="8"/>
  <c r="BF185" i="8"/>
  <c r="AQ177" i="8"/>
  <c r="AW177" i="8"/>
  <c r="BC177" i="8"/>
  <c r="BI177" i="8"/>
  <c r="BO177" i="8"/>
  <c r="AT177" i="8"/>
  <c r="BF177" i="8"/>
  <c r="AQ169" i="8"/>
  <c r="AW169" i="8"/>
  <c r="BC169" i="8"/>
  <c r="BI169" i="8"/>
  <c r="BO169" i="8"/>
  <c r="AT169" i="8"/>
  <c r="BF169" i="8"/>
  <c r="AQ181" i="8"/>
  <c r="AW181" i="8"/>
  <c r="BC181" i="8"/>
  <c r="BI181" i="8"/>
  <c r="BO181" i="8"/>
  <c r="AT181" i="8"/>
  <c r="BF181" i="8"/>
  <c r="AQ173" i="8"/>
  <c r="AW173" i="8"/>
  <c r="BC173" i="8"/>
  <c r="BI173" i="8"/>
  <c r="BO173" i="8"/>
  <c r="AT173" i="8"/>
  <c r="BF173" i="8"/>
  <c r="AQ165" i="8"/>
  <c r="AW165" i="8"/>
  <c r="BC165" i="8"/>
  <c r="BI165" i="8"/>
  <c r="BO165" i="8"/>
  <c r="AQ161" i="8"/>
  <c r="AW161" i="8"/>
  <c r="BC161" i="8"/>
  <c r="BI161" i="8"/>
  <c r="BO161" i="8"/>
  <c r="AQ187" i="8"/>
  <c r="AW187" i="8"/>
  <c r="BC187" i="8"/>
  <c r="BI187" i="8"/>
  <c r="BO187" i="8"/>
  <c r="AQ183" i="8"/>
  <c r="AW183" i="8"/>
  <c r="BC183" i="8"/>
  <c r="BI183" i="8"/>
  <c r="BO183" i="8"/>
  <c r="AQ179" i="8"/>
  <c r="AW179" i="8"/>
  <c r="BC179" i="8"/>
  <c r="BI179" i="8"/>
  <c r="BO179" i="8"/>
  <c r="AQ175" i="8"/>
  <c r="AW175" i="8"/>
  <c r="BC175" i="8"/>
  <c r="BI175" i="8"/>
  <c r="BO175" i="8"/>
  <c r="AQ171" i="8"/>
  <c r="AW171" i="8"/>
  <c r="BC171" i="8"/>
  <c r="BI171" i="8"/>
  <c r="BO171" i="8"/>
  <c r="AQ167" i="8"/>
  <c r="AW167" i="8"/>
  <c r="BC167" i="8"/>
  <c r="BI167" i="8"/>
  <c r="BO167" i="8"/>
  <c r="BF165" i="8"/>
  <c r="AT165" i="8"/>
  <c r="AQ163" i="8"/>
  <c r="AW163" i="8"/>
  <c r="BC163" i="8"/>
  <c r="BI163" i="8"/>
  <c r="BO163" i="8"/>
  <c r="BF161" i="8"/>
  <c r="AT161" i="8"/>
  <c r="AQ159" i="8"/>
  <c r="AW159" i="8"/>
  <c r="BC159" i="8"/>
  <c r="BI159" i="8"/>
  <c r="BO159" i="8"/>
  <c r="AQ152" i="8"/>
  <c r="AW152" i="8"/>
  <c r="BC152" i="8"/>
  <c r="BI152" i="8"/>
  <c r="BO152" i="8"/>
  <c r="AQ148" i="8"/>
  <c r="AW148" i="8"/>
  <c r="BC148" i="8"/>
  <c r="BI148" i="8"/>
  <c r="BO148" i="8"/>
  <c r="AQ144" i="8"/>
  <c r="AW144" i="8"/>
  <c r="BC144" i="8"/>
  <c r="BI144" i="8"/>
  <c r="BO144" i="8"/>
  <c r="AQ140" i="8"/>
  <c r="AW140" i="8"/>
  <c r="BC140" i="8"/>
  <c r="BI140" i="8"/>
  <c r="BO140" i="8"/>
  <c r="AQ136" i="8"/>
  <c r="AW136" i="8"/>
  <c r="BC136" i="8"/>
  <c r="BI136" i="8"/>
  <c r="BO136" i="8"/>
  <c r="AQ132" i="8"/>
  <c r="AW132" i="8"/>
  <c r="BC132" i="8"/>
  <c r="BI132" i="8"/>
  <c r="BO132" i="8"/>
  <c r="AQ128" i="8"/>
  <c r="AW128" i="8"/>
  <c r="BC128" i="8"/>
  <c r="BI128" i="8"/>
  <c r="BO128" i="8"/>
  <c r="AQ124" i="8"/>
  <c r="AW124" i="8"/>
  <c r="BC124" i="8"/>
  <c r="BI124" i="8"/>
  <c r="BO124" i="8"/>
  <c r="AQ120" i="8"/>
  <c r="AW120" i="8"/>
  <c r="BC120" i="8"/>
  <c r="BI120" i="8"/>
  <c r="BO120" i="8"/>
  <c r="AQ116" i="8"/>
  <c r="AW116" i="8"/>
  <c r="BC116" i="8"/>
  <c r="BI116" i="8"/>
  <c r="BO116" i="8"/>
  <c r="AQ112" i="8"/>
  <c r="AW112" i="8"/>
  <c r="BC112" i="8"/>
  <c r="BI112" i="8"/>
  <c r="BO112" i="8"/>
  <c r="AQ108" i="8"/>
  <c r="AW108" i="8"/>
  <c r="BC108" i="8"/>
  <c r="BI108" i="8"/>
  <c r="BO108" i="8"/>
  <c r="AQ104" i="8"/>
  <c r="AW104" i="8"/>
  <c r="BC104" i="8"/>
  <c r="BI104" i="8"/>
  <c r="BO104" i="8"/>
  <c r="AQ100" i="8"/>
  <c r="AW100" i="8"/>
  <c r="BC100" i="8"/>
  <c r="BI100" i="8"/>
  <c r="BO100" i="8"/>
  <c r="AQ96" i="8"/>
  <c r="AW96" i="8"/>
  <c r="BC96" i="8"/>
  <c r="BI96" i="8"/>
  <c r="BO96" i="8"/>
  <c r="AQ92" i="8"/>
  <c r="AW92" i="8"/>
  <c r="BC92" i="8"/>
  <c r="BI92" i="8"/>
  <c r="BO92" i="8"/>
  <c r="AQ88" i="8"/>
  <c r="AW88" i="8"/>
  <c r="BC88" i="8"/>
  <c r="BI88" i="8"/>
  <c r="BO88" i="8"/>
  <c r="AQ83" i="8"/>
  <c r="AW83" i="8"/>
  <c r="BC83" i="8"/>
  <c r="BI83" i="8"/>
  <c r="BO83" i="8"/>
  <c r="AT83" i="8"/>
  <c r="BF83" i="8"/>
  <c r="AQ75" i="8"/>
  <c r="AW75" i="8"/>
  <c r="BC75" i="8"/>
  <c r="BI75" i="8"/>
  <c r="BO75" i="8"/>
  <c r="AT75" i="8"/>
  <c r="BF75" i="8"/>
  <c r="AQ67" i="8"/>
  <c r="AW67" i="8"/>
  <c r="BC67" i="8"/>
  <c r="BI67" i="8"/>
  <c r="BO67" i="8"/>
  <c r="AT67" i="8"/>
  <c r="BF67" i="8"/>
  <c r="AQ59" i="8"/>
  <c r="AW59" i="8"/>
  <c r="BC59" i="8"/>
  <c r="BI59" i="8"/>
  <c r="BO59" i="8"/>
  <c r="AT59" i="8"/>
  <c r="BF59" i="8"/>
  <c r="AQ51" i="8"/>
  <c r="AW51" i="8"/>
  <c r="BC51" i="8"/>
  <c r="BI51" i="8"/>
  <c r="BO51" i="8"/>
  <c r="AT51" i="8"/>
  <c r="BF51" i="8"/>
  <c r="AQ29" i="8"/>
  <c r="AW29" i="8"/>
  <c r="BC29" i="8"/>
  <c r="BI29" i="8"/>
  <c r="BO29" i="8"/>
  <c r="AT29" i="8"/>
  <c r="BF29" i="8"/>
  <c r="AZ29" i="8"/>
  <c r="BL29" i="8"/>
  <c r="BO157" i="8"/>
  <c r="BI157" i="8"/>
  <c r="BC157" i="8"/>
  <c r="AW157" i="8"/>
  <c r="AQ154" i="8"/>
  <c r="AW154" i="8"/>
  <c r="BC154" i="8"/>
  <c r="BI154" i="8"/>
  <c r="BO154" i="8"/>
  <c r="BF152" i="8"/>
  <c r="AT152" i="8"/>
  <c r="AQ150" i="8"/>
  <c r="AW150" i="8"/>
  <c r="BC150" i="8"/>
  <c r="BI150" i="8"/>
  <c r="BO150" i="8"/>
  <c r="BF148" i="8"/>
  <c r="AT148" i="8"/>
  <c r="AQ146" i="8"/>
  <c r="AW146" i="8"/>
  <c r="BC146" i="8"/>
  <c r="BI146" i="8"/>
  <c r="BO146" i="8"/>
  <c r="BF144" i="8"/>
  <c r="AT144" i="8"/>
  <c r="AQ142" i="8"/>
  <c r="AW142" i="8"/>
  <c r="BC142" i="8"/>
  <c r="BI142" i="8"/>
  <c r="BO142" i="8"/>
  <c r="BF140" i="8"/>
  <c r="AT140" i="8"/>
  <c r="AQ138" i="8"/>
  <c r="AW138" i="8"/>
  <c r="BC138" i="8"/>
  <c r="BI138" i="8"/>
  <c r="BO138" i="8"/>
  <c r="BF136" i="8"/>
  <c r="AT136" i="8"/>
  <c r="AQ134" i="8"/>
  <c r="AW134" i="8"/>
  <c r="BC134" i="8"/>
  <c r="BI134" i="8"/>
  <c r="BO134" i="8"/>
  <c r="BF132" i="8"/>
  <c r="AT132" i="8"/>
  <c r="AQ130" i="8"/>
  <c r="AW130" i="8"/>
  <c r="BC130" i="8"/>
  <c r="BI130" i="8"/>
  <c r="BO130" i="8"/>
  <c r="BF128" i="8"/>
  <c r="AT128" i="8"/>
  <c r="AQ126" i="8"/>
  <c r="AW126" i="8"/>
  <c r="BC126" i="8"/>
  <c r="BI126" i="8"/>
  <c r="BO126" i="8"/>
  <c r="BF124" i="8"/>
  <c r="AT124" i="8"/>
  <c r="AQ122" i="8"/>
  <c r="AW122" i="8"/>
  <c r="BC122" i="8"/>
  <c r="BI122" i="8"/>
  <c r="BO122" i="8"/>
  <c r="BF120" i="8"/>
  <c r="AT120" i="8"/>
  <c r="AQ118" i="8"/>
  <c r="AW118" i="8"/>
  <c r="BC118" i="8"/>
  <c r="BI118" i="8"/>
  <c r="BO118" i="8"/>
  <c r="BF116" i="8"/>
  <c r="AT116" i="8"/>
  <c r="AQ114" i="8"/>
  <c r="AW114" i="8"/>
  <c r="BC114" i="8"/>
  <c r="BI114" i="8"/>
  <c r="BO114" i="8"/>
  <c r="BF112" i="8"/>
  <c r="AT112" i="8"/>
  <c r="AQ110" i="8"/>
  <c r="AW110" i="8"/>
  <c r="BC110" i="8"/>
  <c r="BI110" i="8"/>
  <c r="BO110" i="8"/>
  <c r="BF108" i="8"/>
  <c r="AT108" i="8"/>
  <c r="AQ106" i="8"/>
  <c r="AW106" i="8"/>
  <c r="BC106" i="8"/>
  <c r="BI106" i="8"/>
  <c r="BO106" i="8"/>
  <c r="BF104" i="8"/>
  <c r="AT104" i="8"/>
  <c r="AQ102" i="8"/>
  <c r="AW102" i="8"/>
  <c r="BC102" i="8"/>
  <c r="BI102" i="8"/>
  <c r="BO102" i="8"/>
  <c r="BF100" i="8"/>
  <c r="AT100" i="8"/>
  <c r="AQ98" i="8"/>
  <c r="AW98" i="8"/>
  <c r="BC98" i="8"/>
  <c r="BI98" i="8"/>
  <c r="BO98" i="8"/>
  <c r="BF96" i="8"/>
  <c r="AT96" i="8"/>
  <c r="AQ94" i="8"/>
  <c r="AW94" i="8"/>
  <c r="BC94" i="8"/>
  <c r="BI94" i="8"/>
  <c r="BO94" i="8"/>
  <c r="BF92" i="8"/>
  <c r="AT92" i="8"/>
  <c r="AQ90" i="8"/>
  <c r="AW90" i="8"/>
  <c r="BC90" i="8"/>
  <c r="BI90" i="8"/>
  <c r="BO90" i="8"/>
  <c r="BF88" i="8"/>
  <c r="AT88" i="8"/>
  <c r="AQ86" i="8"/>
  <c r="AW86" i="8"/>
  <c r="BC86" i="8"/>
  <c r="BI86" i="8"/>
  <c r="BO86" i="8"/>
  <c r="AZ83" i="8"/>
  <c r="AQ79" i="8"/>
  <c r="AW79" i="8"/>
  <c r="BC79" i="8"/>
  <c r="BI79" i="8"/>
  <c r="BO79" i="8"/>
  <c r="AT79" i="8"/>
  <c r="BF79" i="8"/>
  <c r="AZ75" i="8"/>
  <c r="AQ71" i="8"/>
  <c r="AW71" i="8"/>
  <c r="BC71" i="8"/>
  <c r="BI71" i="8"/>
  <c r="BO71" i="8"/>
  <c r="AT71" i="8"/>
  <c r="BF71" i="8"/>
  <c r="AZ67" i="8"/>
  <c r="AQ63" i="8"/>
  <c r="AW63" i="8"/>
  <c r="BC63" i="8"/>
  <c r="BI63" i="8"/>
  <c r="BO63" i="8"/>
  <c r="AT63" i="8"/>
  <c r="BF63" i="8"/>
  <c r="AZ59" i="8"/>
  <c r="AQ55" i="8"/>
  <c r="AW55" i="8"/>
  <c r="BC55" i="8"/>
  <c r="BI55" i="8"/>
  <c r="BO55" i="8"/>
  <c r="AT55" i="8"/>
  <c r="BF55" i="8"/>
  <c r="AZ51" i="8"/>
  <c r="AQ47" i="8"/>
  <c r="AW47" i="8"/>
  <c r="BC47" i="8"/>
  <c r="BI47" i="8"/>
  <c r="BO47" i="8"/>
  <c r="AT47" i="8"/>
  <c r="BF47" i="8"/>
  <c r="AZ47" i="8"/>
  <c r="AQ39" i="8"/>
  <c r="AW39" i="8"/>
  <c r="BC39" i="8"/>
  <c r="BI39" i="8"/>
  <c r="BO39" i="8"/>
  <c r="AT39" i="8"/>
  <c r="BF39" i="8"/>
  <c r="AZ39" i="8"/>
  <c r="AQ85" i="8"/>
  <c r="AW85" i="8"/>
  <c r="BC85" i="8"/>
  <c r="AQ81" i="8"/>
  <c r="AW81" i="8"/>
  <c r="BC81" i="8"/>
  <c r="BI81" i="8"/>
  <c r="BO81" i="8"/>
  <c r="AQ77" i="8"/>
  <c r="AW77" i="8"/>
  <c r="BC77" i="8"/>
  <c r="BI77" i="8"/>
  <c r="BO77" i="8"/>
  <c r="AQ73" i="8"/>
  <c r="AW73" i="8"/>
  <c r="BC73" i="8"/>
  <c r="BI73" i="8"/>
  <c r="BO73" i="8"/>
  <c r="AQ69" i="8"/>
  <c r="AW69" i="8"/>
  <c r="BC69" i="8"/>
  <c r="BI69" i="8"/>
  <c r="BO69" i="8"/>
  <c r="AQ65" i="8"/>
  <c r="AW65" i="8"/>
  <c r="BC65" i="8"/>
  <c r="BI65" i="8"/>
  <c r="BO65" i="8"/>
  <c r="AQ61" i="8"/>
  <c r="AW61" i="8"/>
  <c r="BC61" i="8"/>
  <c r="BI61" i="8"/>
  <c r="BO61" i="8"/>
  <c r="AQ57" i="8"/>
  <c r="AW57" i="8"/>
  <c r="BC57" i="8"/>
  <c r="BI57" i="8"/>
  <c r="BO57" i="8"/>
  <c r="AQ53" i="8"/>
  <c r="AW53" i="8"/>
  <c r="BC53" i="8"/>
  <c r="BI53" i="8"/>
  <c r="BO53" i="8"/>
  <c r="AQ43" i="8"/>
  <c r="AW43" i="8"/>
  <c r="BC43" i="8"/>
  <c r="BI43" i="8"/>
  <c r="BO43" i="8"/>
  <c r="AT43" i="8"/>
  <c r="BF43" i="8"/>
  <c r="AQ35" i="8"/>
  <c r="AW35" i="8"/>
  <c r="BC35" i="8"/>
  <c r="BI35" i="8"/>
  <c r="BO35" i="8"/>
  <c r="AT35" i="8"/>
  <c r="BF35" i="8"/>
  <c r="AQ49" i="8"/>
  <c r="AW49" i="8"/>
  <c r="BC49" i="8"/>
  <c r="BI49" i="8"/>
  <c r="BO49" i="8"/>
  <c r="AQ45" i="8"/>
  <c r="AW45" i="8"/>
  <c r="BC45" i="8"/>
  <c r="BI45" i="8"/>
  <c r="BO45" i="8"/>
  <c r="AQ41" i="8"/>
  <c r="AW41" i="8"/>
  <c r="BC41" i="8"/>
  <c r="BI41" i="8"/>
  <c r="BO41" i="8"/>
  <c r="AQ37" i="8"/>
  <c r="AW37" i="8"/>
  <c r="BC37" i="8"/>
  <c r="BI37" i="8"/>
  <c r="BO37" i="8"/>
  <c r="AQ33" i="8"/>
  <c r="AW33" i="8"/>
  <c r="BC33" i="8"/>
  <c r="BI33" i="8"/>
  <c r="BO33" i="8"/>
  <c r="AQ25" i="8"/>
  <c r="AW25" i="8"/>
  <c r="BC25" i="8"/>
  <c r="BI25" i="8"/>
  <c r="BO25" i="8"/>
  <c r="AT25" i="8"/>
  <c r="BF25" i="8"/>
  <c r="AQ31" i="8"/>
  <c r="AW31" i="8"/>
  <c r="BC31" i="8"/>
  <c r="BI31" i="8"/>
  <c r="BO31" i="8"/>
  <c r="AQ27" i="8"/>
  <c r="AW27" i="8"/>
  <c r="BC27" i="8"/>
  <c r="BI27" i="8"/>
  <c r="BO27" i="8"/>
  <c r="AQ20" i="8"/>
  <c r="AW20" i="8"/>
  <c r="BC20" i="8"/>
  <c r="BI20" i="8"/>
  <c r="BO20" i="8"/>
  <c r="AT20" i="8"/>
  <c r="BF20" i="8"/>
  <c r="AM18" i="8"/>
  <c r="AA18" i="8"/>
  <c r="F18" i="8"/>
  <c r="G18" i="8"/>
  <c r="AQ22" i="8"/>
  <c r="AW22" i="8"/>
  <c r="BC22" i="8"/>
  <c r="BI22" i="8"/>
  <c r="BO22" i="8"/>
  <c r="AQ19" i="8"/>
  <c r="AW19" i="8"/>
  <c r="BC19" i="8"/>
  <c r="AT19" i="8"/>
  <c r="BF19" i="8"/>
  <c r="BL19" i="8"/>
  <c r="C18" i="8"/>
  <c r="D18" i="8" s="1"/>
  <c r="AE2" i="8"/>
  <c r="AG2" i="8"/>
  <c r="AC3" i="8" s="1"/>
  <c r="H11" i="8"/>
  <c r="AD2" i="8"/>
  <c r="AF2" i="8" s="1"/>
  <c r="BO19" i="4"/>
  <c r="AQ19" i="4"/>
  <c r="BF19" i="4"/>
  <c r="AW19" i="4"/>
  <c r="BI19" i="4"/>
  <c r="BC19" i="4"/>
  <c r="BL19" i="4"/>
  <c r="AZ19" i="4"/>
  <c r="AT19" i="4"/>
  <c r="BC39" i="4"/>
  <c r="AT39" i="4"/>
  <c r="BI39" i="4"/>
  <c r="AW39" i="4"/>
  <c r="AZ39" i="4"/>
  <c r="BO39" i="4"/>
  <c r="AQ39" i="4"/>
  <c r="BL39" i="4"/>
  <c r="BF39" i="4"/>
  <c r="AG18" i="4"/>
  <c r="BO35" i="4"/>
  <c r="AQ35" i="4"/>
  <c r="BF35" i="4"/>
  <c r="AW35" i="4"/>
  <c r="BI35" i="4"/>
  <c r="BL35" i="4"/>
  <c r="AT35" i="4"/>
  <c r="BC35" i="4"/>
  <c r="AZ35" i="4"/>
  <c r="BI95" i="4"/>
  <c r="AZ95" i="4"/>
  <c r="BO95" i="4"/>
  <c r="AQ95" i="4"/>
  <c r="BC95" i="4"/>
  <c r="AT95" i="4"/>
  <c r="BL95" i="4"/>
  <c r="BF95" i="4"/>
  <c r="AW95" i="4"/>
  <c r="AZ34" i="4"/>
  <c r="BO34" i="4"/>
  <c r="AQ34" i="4"/>
  <c r="BF34" i="4"/>
  <c r="AT34" i="4"/>
  <c r="BL34" i="4"/>
  <c r="AT66" i="4"/>
  <c r="BL66" i="4"/>
  <c r="BC66" i="4"/>
  <c r="BI66" i="4"/>
  <c r="AZ66" i="4"/>
  <c r="AQ66" i="4"/>
  <c r="BO66" i="4"/>
  <c r="BF66" i="4"/>
  <c r="BO27" i="4"/>
  <c r="AQ27" i="4"/>
  <c r="BF27" i="4"/>
  <c r="AW27" i="4"/>
  <c r="BI27" i="4"/>
  <c r="AZ27" i="4"/>
  <c r="AZ42" i="4"/>
  <c r="BO42" i="4"/>
  <c r="AQ42" i="4"/>
  <c r="BF42" i="4"/>
  <c r="AW42" i="4"/>
  <c r="AT42" i="4"/>
  <c r="BL42" i="4"/>
  <c r="C18" i="4"/>
  <c r="D18" i="4" s="1"/>
  <c r="R18" i="4"/>
  <c r="BC23" i="4"/>
  <c r="AT23" i="4"/>
  <c r="BI23" i="4"/>
  <c r="AW23" i="4"/>
  <c r="AZ26" i="4"/>
  <c r="BO26" i="4"/>
  <c r="AQ26" i="4"/>
  <c r="BF26" i="4"/>
  <c r="AT26" i="4"/>
  <c r="BC26" i="4"/>
  <c r="AT27" i="4"/>
  <c r="BI33" i="4"/>
  <c r="AZ33" i="4"/>
  <c r="BO33" i="4"/>
  <c r="AQ33" i="4"/>
  <c r="BC33" i="4"/>
  <c r="AW33" i="4"/>
  <c r="AG2" i="4"/>
  <c r="AC3" i="4" s="1"/>
  <c r="AZ18" i="4"/>
  <c r="BO18" i="4"/>
  <c r="AQ18" i="4"/>
  <c r="BF18" i="4"/>
  <c r="AT18" i="4"/>
  <c r="BF23" i="4"/>
  <c r="BI26" i="4"/>
  <c r="BL27" i="4"/>
  <c r="BF33" i="4"/>
  <c r="AW34" i="4"/>
  <c r="AT78" i="4"/>
  <c r="BI78" i="4"/>
  <c r="BL78" i="4"/>
  <c r="BF78" i="4"/>
  <c r="BO78" i="4"/>
  <c r="AZ78" i="4"/>
  <c r="BC78" i="4"/>
  <c r="AW78" i="4"/>
  <c r="AQ78" i="4"/>
  <c r="AA18" i="4"/>
  <c r="H11" i="4"/>
  <c r="E18" i="4"/>
  <c r="AQ23" i="4"/>
  <c r="BI25" i="4"/>
  <c r="AZ25" i="4"/>
  <c r="BO25" i="4"/>
  <c r="AQ25" i="4"/>
  <c r="BC25" i="4"/>
  <c r="BC42" i="4"/>
  <c r="BI49" i="4"/>
  <c r="AZ49" i="4"/>
  <c r="BO49" i="4"/>
  <c r="AQ49" i="4"/>
  <c r="BF49" i="4"/>
  <c r="BC49" i="4"/>
  <c r="AW49" i="4"/>
  <c r="AT49" i="4"/>
  <c r="BI41" i="4"/>
  <c r="AZ41" i="4"/>
  <c r="BO41" i="4"/>
  <c r="AQ41" i="4"/>
  <c r="BC41" i="4"/>
  <c r="BL68" i="4"/>
  <c r="AZ68" i="4"/>
  <c r="AQ68" i="4"/>
  <c r="BO68" i="4"/>
  <c r="BF68" i="4"/>
  <c r="BI68" i="4"/>
  <c r="AT68" i="4"/>
  <c r="BC68" i="4"/>
  <c r="BC31" i="4"/>
  <c r="AT31" i="4"/>
  <c r="BI31" i="4"/>
  <c r="AW31" i="4"/>
  <c r="AT41" i="4"/>
  <c r="AZ50" i="4"/>
  <c r="BO50" i="4"/>
  <c r="AQ50" i="4"/>
  <c r="BF50" i="4"/>
  <c r="AW50" i="4"/>
  <c r="AT50" i="4"/>
  <c r="BI57" i="4"/>
  <c r="AZ57" i="4"/>
  <c r="BF57" i="4"/>
  <c r="BO57" i="4"/>
  <c r="AQ57" i="4"/>
  <c r="AW57" i="4"/>
  <c r="BC57" i="4"/>
  <c r="BL41" i="4"/>
  <c r="BI67" i="4"/>
  <c r="AZ67" i="4"/>
  <c r="BO67" i="4"/>
  <c r="AW67" i="4"/>
  <c r="BF67" i="4"/>
  <c r="AT67" i="4"/>
  <c r="AQ67" i="4"/>
  <c r="AZ96" i="4"/>
  <c r="BO96" i="4"/>
  <c r="AQ96" i="4"/>
  <c r="BF96" i="4"/>
  <c r="AT96" i="4"/>
  <c r="BI96" i="4"/>
  <c r="BC96" i="4"/>
  <c r="AW96" i="4"/>
  <c r="BL96" i="4"/>
  <c r="AW41" i="4"/>
  <c r="BC47" i="4"/>
  <c r="AT47" i="4"/>
  <c r="AZ47" i="4"/>
  <c r="BI47" i="4"/>
  <c r="AW47" i="4"/>
  <c r="BC55" i="4"/>
  <c r="AT55" i="4"/>
  <c r="BI55" i="4"/>
  <c r="AZ55" i="4"/>
  <c r="BO55" i="4"/>
  <c r="AQ55" i="4"/>
  <c r="AW55" i="4"/>
  <c r="BL24" i="4"/>
  <c r="AZ28" i="4"/>
  <c r="BL32" i="4"/>
  <c r="AZ36" i="4"/>
  <c r="BL40" i="4"/>
  <c r="BI43" i="4"/>
  <c r="AZ44" i="4"/>
  <c r="BL48" i="4"/>
  <c r="BI51" i="4"/>
  <c r="AZ52" i="4"/>
  <c r="BL56" i="4"/>
  <c r="AT58" i="4"/>
  <c r="BI59" i="4"/>
  <c r="AZ60" i="4"/>
  <c r="AT61" i="4"/>
  <c r="BC61" i="4"/>
  <c r="AW65" i="4"/>
  <c r="BF65" i="4"/>
  <c r="BO65" i="4"/>
  <c r="BF85" i="4"/>
  <c r="BC93" i="4"/>
  <c r="AT93" i="4"/>
  <c r="BI93" i="4"/>
  <c r="AW93" i="4"/>
  <c r="BO93" i="4"/>
  <c r="BL93" i="4"/>
  <c r="BC144" i="4"/>
  <c r="AT144" i="4"/>
  <c r="BI144" i="4"/>
  <c r="AW144" i="4"/>
  <c r="BL144" i="4"/>
  <c r="AZ144" i="4"/>
  <c r="AQ144" i="4"/>
  <c r="BF144" i="4"/>
  <c r="BO144" i="4"/>
  <c r="BL58" i="4"/>
  <c r="BC59" i="4"/>
  <c r="BO73" i="4"/>
  <c r="AQ73" i="4"/>
  <c r="BL73" i="4"/>
  <c r="BC73" i="4"/>
  <c r="AT73" i="4"/>
  <c r="BF73" i="4"/>
  <c r="BI79" i="4"/>
  <c r="AZ79" i="4"/>
  <c r="BO79" i="4"/>
  <c r="AQ79" i="4"/>
  <c r="BC79" i="4"/>
  <c r="AW79" i="4"/>
  <c r="AT79" i="4"/>
  <c r="BL51" i="4"/>
  <c r="BL59" i="4"/>
  <c r="BO61" i="4"/>
  <c r="AQ61" i="4"/>
  <c r="AW61" i="4"/>
  <c r="BF61" i="4"/>
  <c r="BI73" i="4"/>
  <c r="AZ80" i="4"/>
  <c r="BO80" i="4"/>
  <c r="AQ80" i="4"/>
  <c r="BF80" i="4"/>
  <c r="AT80" i="4"/>
  <c r="AW80" i="4"/>
  <c r="BL80" i="4"/>
  <c r="BI80" i="4"/>
  <c r="BC85" i="4"/>
  <c r="AT85" i="4"/>
  <c r="BI85" i="4"/>
  <c r="AW85" i="4"/>
  <c r="AZ85" i="4"/>
  <c r="BO85" i="4"/>
  <c r="AZ101" i="4"/>
  <c r="BL101" i="4"/>
  <c r="BC101" i="4"/>
  <c r="AT101" i="4"/>
  <c r="AQ101" i="4"/>
  <c r="BO101" i="4"/>
  <c r="AW101" i="4"/>
  <c r="BI101" i="4"/>
  <c r="BF101" i="4"/>
  <c r="BL43" i="4"/>
  <c r="BL20" i="4"/>
  <c r="AZ24" i="4"/>
  <c r="BL28" i="4"/>
  <c r="BL36" i="4"/>
  <c r="AZ40" i="4"/>
  <c r="AW43" i="4"/>
  <c r="BL44" i="4"/>
  <c r="AZ48" i="4"/>
  <c r="AW51" i="4"/>
  <c r="BL52" i="4"/>
  <c r="AZ56" i="4"/>
  <c r="BF58" i="4"/>
  <c r="AW59" i="4"/>
  <c r="BL60" i="4"/>
  <c r="AW62" i="4"/>
  <c r="AZ72" i="4"/>
  <c r="BL72" i="4"/>
  <c r="BC72" i="4"/>
  <c r="AT72" i="4"/>
  <c r="BI72" i="4"/>
  <c r="BF72" i="4"/>
  <c r="BF93" i="4"/>
  <c r="AW20" i="4"/>
  <c r="BL21" i="4"/>
  <c r="BC22" i="4"/>
  <c r="BI24" i="4"/>
  <c r="AW28" i="4"/>
  <c r="BL29" i="4"/>
  <c r="BI32" i="4"/>
  <c r="AW36" i="4"/>
  <c r="BL37" i="4"/>
  <c r="BI40" i="4"/>
  <c r="BF43" i="4"/>
  <c r="AW44" i="4"/>
  <c r="BL45" i="4"/>
  <c r="BI48" i="4"/>
  <c r="BF51" i="4"/>
  <c r="AW52" i="4"/>
  <c r="BL53" i="4"/>
  <c r="BI56" i="4"/>
  <c r="AQ58" i="4"/>
  <c r="BO58" i="4"/>
  <c r="BF59" i="4"/>
  <c r="AW60" i="4"/>
  <c r="AZ61" i="4"/>
  <c r="BI61" i="4"/>
  <c r="BL65" i="4"/>
  <c r="AQ85" i="4"/>
  <c r="BI87" i="4"/>
  <c r="AZ87" i="4"/>
  <c r="BO87" i="4"/>
  <c r="AQ87" i="4"/>
  <c r="BC87" i="4"/>
  <c r="AW87" i="4"/>
  <c r="BL87" i="4"/>
  <c r="AT87" i="4"/>
  <c r="BO118" i="4"/>
  <c r="AQ118" i="4"/>
  <c r="BF118" i="4"/>
  <c r="AW118" i="4"/>
  <c r="BI118" i="4"/>
  <c r="AT118" i="4"/>
  <c r="AZ118" i="4"/>
  <c r="BL118" i="4"/>
  <c r="BC118" i="4"/>
  <c r="AQ43" i="4"/>
  <c r="AQ51" i="4"/>
  <c r="AQ59" i="4"/>
  <c r="AQ62" i="4"/>
  <c r="AZ62" i="4"/>
  <c r="BI62" i="4"/>
  <c r="AT65" i="4"/>
  <c r="BI71" i="4"/>
  <c r="BL71" i="4"/>
  <c r="BC71" i="4"/>
  <c r="AT71" i="4"/>
  <c r="AZ71" i="4"/>
  <c r="AQ71" i="4"/>
  <c r="BF71" i="4"/>
  <c r="AQ72" i="4"/>
  <c r="AW73" i="4"/>
  <c r="BC77" i="4"/>
  <c r="AT77" i="4"/>
  <c r="AW77" i="4"/>
  <c r="BF77" i="4"/>
  <c r="BO77" i="4"/>
  <c r="AQ77" i="4"/>
  <c r="BC80" i="4"/>
  <c r="BC167" i="4"/>
  <c r="AT167" i="4"/>
  <c r="BI167" i="4"/>
  <c r="AW167" i="4"/>
  <c r="AZ167" i="4"/>
  <c r="BO167" i="4"/>
  <c r="BL167" i="4"/>
  <c r="BF167" i="4"/>
  <c r="AW74" i="4"/>
  <c r="BO81" i="4"/>
  <c r="AQ81" i="4"/>
  <c r="BF81" i="4"/>
  <c r="AW81" i="4"/>
  <c r="BI81" i="4"/>
  <c r="BO89" i="4"/>
  <c r="AQ89" i="4"/>
  <c r="BF89" i="4"/>
  <c r="AW89" i="4"/>
  <c r="BI89" i="4"/>
  <c r="AT89" i="4"/>
  <c r="BC106" i="4"/>
  <c r="AT106" i="4"/>
  <c r="BI106" i="4"/>
  <c r="AW106" i="4"/>
  <c r="AQ106" i="4"/>
  <c r="BF106" i="4"/>
  <c r="AZ106" i="4"/>
  <c r="AQ74" i="4"/>
  <c r="AZ74" i="4"/>
  <c r="BI74" i="4"/>
  <c r="AT81" i="4"/>
  <c r="AZ88" i="4"/>
  <c r="BO88" i="4"/>
  <c r="AQ88" i="4"/>
  <c r="BF88" i="4"/>
  <c r="AT88" i="4"/>
  <c r="BL88" i="4"/>
  <c r="BL89" i="4"/>
  <c r="BO106" i="4"/>
  <c r="AW69" i="4"/>
  <c r="BF69" i="4"/>
  <c r="BO69" i="4"/>
  <c r="BI88" i="4"/>
  <c r="BO102" i="4"/>
  <c r="AQ102" i="4"/>
  <c r="BF102" i="4"/>
  <c r="BL102" i="4"/>
  <c r="AZ102" i="4"/>
  <c r="BC102" i="4"/>
  <c r="AW102" i="4"/>
  <c r="AW70" i="4"/>
  <c r="BF70" i="4"/>
  <c r="BO70" i="4"/>
  <c r="BL81" i="4"/>
  <c r="AZ89" i="4"/>
  <c r="BI124" i="4"/>
  <c r="AZ124" i="4"/>
  <c r="BO124" i="4"/>
  <c r="AQ124" i="4"/>
  <c r="BC124" i="4"/>
  <c r="AT124" i="4"/>
  <c r="BF124" i="4"/>
  <c r="AW124" i="4"/>
  <c r="AZ162" i="4"/>
  <c r="BL162" i="4"/>
  <c r="BC162" i="4"/>
  <c r="AT162" i="4"/>
  <c r="BO162" i="4"/>
  <c r="AW162" i="4"/>
  <c r="AQ162" i="4"/>
  <c r="BI162" i="4"/>
  <c r="BO97" i="4"/>
  <c r="AQ97" i="4"/>
  <c r="BF97" i="4"/>
  <c r="AW97" i="4"/>
  <c r="BI97" i="4"/>
  <c r="AZ117" i="4"/>
  <c r="BO117" i="4"/>
  <c r="AQ117" i="4"/>
  <c r="BF117" i="4"/>
  <c r="AT117" i="4"/>
  <c r="AW117" i="4"/>
  <c r="BL117" i="4"/>
  <c r="BC117" i="4"/>
  <c r="AZ139" i="4"/>
  <c r="BO139" i="4"/>
  <c r="AQ139" i="4"/>
  <c r="BF139" i="4"/>
  <c r="AT139" i="4"/>
  <c r="AW139" i="4"/>
  <c r="BL139" i="4"/>
  <c r="BC139" i="4"/>
  <c r="BF162" i="4"/>
  <c r="AZ82" i="4"/>
  <c r="BL86" i="4"/>
  <c r="AZ90" i="4"/>
  <c r="BL94" i="4"/>
  <c r="AZ98" i="4"/>
  <c r="BO110" i="4"/>
  <c r="AQ110" i="4"/>
  <c r="BF110" i="4"/>
  <c r="AW110" i="4"/>
  <c r="BI110" i="4"/>
  <c r="BI116" i="4"/>
  <c r="AZ116" i="4"/>
  <c r="BO116" i="4"/>
  <c r="AQ116" i="4"/>
  <c r="BC116" i="4"/>
  <c r="BC122" i="4"/>
  <c r="AT122" i="4"/>
  <c r="BI122" i="4"/>
  <c r="AW122" i="4"/>
  <c r="BI146" i="4"/>
  <c r="AZ146" i="4"/>
  <c r="BO146" i="4"/>
  <c r="AQ146" i="4"/>
  <c r="BC146" i="4"/>
  <c r="AT146" i="4"/>
  <c r="BF146" i="4"/>
  <c r="AW146" i="4"/>
  <c r="BO156" i="4"/>
  <c r="AQ156" i="4"/>
  <c r="BF156" i="4"/>
  <c r="AW156" i="4"/>
  <c r="BI156" i="4"/>
  <c r="BC156" i="4"/>
  <c r="AZ156" i="4"/>
  <c r="BL82" i="4"/>
  <c r="BL90" i="4"/>
  <c r="AZ94" i="4"/>
  <c r="BL98" i="4"/>
  <c r="BL110" i="4"/>
  <c r="BL116" i="4"/>
  <c r="BL122" i="4"/>
  <c r="AZ125" i="4"/>
  <c r="BO125" i="4"/>
  <c r="AQ125" i="4"/>
  <c r="BF125" i="4"/>
  <c r="AT125" i="4"/>
  <c r="AZ131" i="4"/>
  <c r="BO131" i="4"/>
  <c r="AQ131" i="4"/>
  <c r="BF131" i="4"/>
  <c r="AT131" i="4"/>
  <c r="AW131" i="4"/>
  <c r="BL131" i="4"/>
  <c r="BC131" i="4"/>
  <c r="BO148" i="4"/>
  <c r="AQ148" i="4"/>
  <c r="BF148" i="4"/>
  <c r="AW148" i="4"/>
  <c r="BI148" i="4"/>
  <c r="BC148" i="4"/>
  <c r="AZ148" i="4"/>
  <c r="BL75" i="4"/>
  <c r="AW82" i="4"/>
  <c r="BL83" i="4"/>
  <c r="BI86" i="4"/>
  <c r="AW90" i="4"/>
  <c r="BL91" i="4"/>
  <c r="BI94" i="4"/>
  <c r="AW98" i="4"/>
  <c r="BL99" i="4"/>
  <c r="BI108" i="4"/>
  <c r="AZ108" i="4"/>
  <c r="BO108" i="4"/>
  <c r="AQ108" i="4"/>
  <c r="BC108" i="4"/>
  <c r="AZ110" i="4"/>
  <c r="BC114" i="4"/>
  <c r="AT114" i="4"/>
  <c r="BI114" i="4"/>
  <c r="AW114" i="4"/>
  <c r="AW116" i="4"/>
  <c r="AW126" i="4"/>
  <c r="BL126" i="4"/>
  <c r="BC126" i="4"/>
  <c r="BO126" i="4"/>
  <c r="AQ126" i="4"/>
  <c r="BI126" i="4"/>
  <c r="BF126" i="4"/>
  <c r="BL146" i="4"/>
  <c r="AT148" i="4"/>
  <c r="BF164" i="4"/>
  <c r="AT164" i="4"/>
  <c r="BO164" i="4"/>
  <c r="BC164" i="4"/>
  <c r="BL164" i="4"/>
  <c r="AW164" i="4"/>
  <c r="AQ164" i="4"/>
  <c r="BO171" i="4"/>
  <c r="AQ171" i="4"/>
  <c r="BF171" i="4"/>
  <c r="AW171" i="4"/>
  <c r="BI171" i="4"/>
  <c r="AT171" i="4"/>
  <c r="BC171" i="4"/>
  <c r="AZ171" i="4"/>
  <c r="BL171" i="4"/>
  <c r="BF103" i="4"/>
  <c r="AW103" i="4"/>
  <c r="AZ103" i="4"/>
  <c r="AZ109" i="4"/>
  <c r="BO109" i="4"/>
  <c r="AQ109" i="4"/>
  <c r="BF109" i="4"/>
  <c r="AT109" i="4"/>
  <c r="BF114" i="4"/>
  <c r="BO122" i="4"/>
  <c r="BI125" i="4"/>
  <c r="BC152" i="4"/>
  <c r="AT152" i="4"/>
  <c r="BI152" i="4"/>
  <c r="AW152" i="4"/>
  <c r="BL152" i="4"/>
  <c r="AQ152" i="4"/>
  <c r="BO152" i="4"/>
  <c r="BL107" i="4"/>
  <c r="AZ111" i="4"/>
  <c r="BL115" i="4"/>
  <c r="AZ119" i="4"/>
  <c r="BL123" i="4"/>
  <c r="BI130" i="4"/>
  <c r="AZ130" i="4"/>
  <c r="BO130" i="4"/>
  <c r="AQ130" i="4"/>
  <c r="BC130" i="4"/>
  <c r="BI138" i="4"/>
  <c r="AZ138" i="4"/>
  <c r="BO138" i="4"/>
  <c r="AQ138" i="4"/>
  <c r="BC138" i="4"/>
  <c r="AZ107" i="4"/>
  <c r="BL111" i="4"/>
  <c r="BL119" i="4"/>
  <c r="BL130" i="4"/>
  <c r="BO132" i="4"/>
  <c r="AQ132" i="4"/>
  <c r="BF132" i="4"/>
  <c r="AW132" i="4"/>
  <c r="BI132" i="4"/>
  <c r="BO140" i="4"/>
  <c r="AQ140" i="4"/>
  <c r="BF140" i="4"/>
  <c r="AW140" i="4"/>
  <c r="BI140" i="4"/>
  <c r="AZ147" i="4"/>
  <c r="BO147" i="4"/>
  <c r="AQ147" i="4"/>
  <c r="BF147" i="4"/>
  <c r="AT147" i="4"/>
  <c r="BI154" i="4"/>
  <c r="AZ154" i="4"/>
  <c r="BO154" i="4"/>
  <c r="AQ154" i="4"/>
  <c r="BC154" i="4"/>
  <c r="BC160" i="4"/>
  <c r="AT160" i="4"/>
  <c r="BI160" i="4"/>
  <c r="AW160" i="4"/>
  <c r="BI180" i="4"/>
  <c r="AZ180" i="4"/>
  <c r="BC180" i="4"/>
  <c r="AQ180" i="4"/>
  <c r="BL180" i="4"/>
  <c r="BO180" i="4"/>
  <c r="AW180" i="4"/>
  <c r="BF180" i="4"/>
  <c r="AT180" i="4"/>
  <c r="BL104" i="4"/>
  <c r="BI107" i="4"/>
  <c r="AW111" i="4"/>
  <c r="BL112" i="4"/>
  <c r="BI115" i="4"/>
  <c r="AW119" i="4"/>
  <c r="BL120" i="4"/>
  <c r="BI123" i="4"/>
  <c r="AW130" i="4"/>
  <c r="AW138" i="4"/>
  <c r="AZ155" i="4"/>
  <c r="BO155" i="4"/>
  <c r="AQ155" i="4"/>
  <c r="BF155" i="4"/>
  <c r="AT155" i="4"/>
  <c r="BF160" i="4"/>
  <c r="BC128" i="4"/>
  <c r="AT128" i="4"/>
  <c r="BI128" i="4"/>
  <c r="AW128" i="4"/>
  <c r="AT132" i="4"/>
  <c r="BC136" i="4"/>
  <c r="AT136" i="4"/>
  <c r="BI136" i="4"/>
  <c r="AW136" i="4"/>
  <c r="AT140" i="4"/>
  <c r="BI147" i="4"/>
  <c r="BF154" i="4"/>
  <c r="AQ160" i="4"/>
  <c r="BF127" i="4"/>
  <c r="BL129" i="4"/>
  <c r="AQ134" i="4"/>
  <c r="BO134" i="4"/>
  <c r="BL137" i="4"/>
  <c r="BL145" i="4"/>
  <c r="BL153" i="4"/>
  <c r="BC178" i="4"/>
  <c r="BI178" i="4"/>
  <c r="AZ178" i="4"/>
  <c r="AQ178" i="4"/>
  <c r="AT178" i="4"/>
  <c r="BL178" i="4"/>
  <c r="AT127" i="4"/>
  <c r="AZ129" i="4"/>
  <c r="BL133" i="4"/>
  <c r="BC134" i="4"/>
  <c r="AT135" i="4"/>
  <c r="AZ137" i="4"/>
  <c r="BC142" i="4"/>
  <c r="AT143" i="4"/>
  <c r="AZ145" i="4"/>
  <c r="BL149" i="4"/>
  <c r="BC150" i="4"/>
  <c r="AT151" i="4"/>
  <c r="AZ153" i="4"/>
  <c r="BL157" i="4"/>
  <c r="BC158" i="4"/>
  <c r="AT159" i="4"/>
  <c r="BC127" i="4"/>
  <c r="BI129" i="4"/>
  <c r="BL134" i="4"/>
  <c r="BC135" i="4"/>
  <c r="BI137" i="4"/>
  <c r="BL142" i="4"/>
  <c r="BC143" i="4"/>
  <c r="BI145" i="4"/>
  <c r="AW149" i="4"/>
  <c r="BL150" i="4"/>
  <c r="BC151" i="4"/>
  <c r="BI153" i="4"/>
  <c r="AW157" i="4"/>
  <c r="BC159" i="4"/>
  <c r="AW178" i="4"/>
  <c r="AW161" i="4"/>
  <c r="BF161" i="4"/>
  <c r="BO161" i="4"/>
  <c r="BI169" i="4"/>
  <c r="AZ169" i="4"/>
  <c r="BO169" i="4"/>
  <c r="AQ169" i="4"/>
  <c r="BC169" i="4"/>
  <c r="AW169" i="4"/>
  <c r="BL169" i="4"/>
  <c r="AT179" i="4"/>
  <c r="BI179" i="4"/>
  <c r="BC179" i="4"/>
  <c r="AQ179" i="4"/>
  <c r="BL179" i="4"/>
  <c r="AZ179" i="4"/>
  <c r="BF179" i="4"/>
  <c r="AZ203" i="4"/>
  <c r="BI203" i="4"/>
  <c r="AQ203" i="4"/>
  <c r="BL203" i="4"/>
  <c r="BC203" i="4"/>
  <c r="AT203" i="4"/>
  <c r="BO203" i="4"/>
  <c r="AW203" i="4"/>
  <c r="BF203" i="4"/>
  <c r="AZ170" i="4"/>
  <c r="BO170" i="4"/>
  <c r="AQ170" i="4"/>
  <c r="BF170" i="4"/>
  <c r="AT170" i="4"/>
  <c r="BC175" i="4"/>
  <c r="AT175" i="4"/>
  <c r="BI175" i="4"/>
  <c r="AW175" i="4"/>
  <c r="BO196" i="4"/>
  <c r="AQ196" i="4"/>
  <c r="BF196" i="4"/>
  <c r="AW196" i="4"/>
  <c r="BI196" i="4"/>
  <c r="AZ196" i="4"/>
  <c r="BL196" i="4"/>
  <c r="BC196" i="4"/>
  <c r="BO163" i="4"/>
  <c r="AQ163" i="4"/>
  <c r="AW163" i="4"/>
  <c r="BF163" i="4"/>
  <c r="AT196" i="4"/>
  <c r="BL170" i="4"/>
  <c r="BL175" i="4"/>
  <c r="BO182" i="4"/>
  <c r="AQ182" i="4"/>
  <c r="BF182" i="4"/>
  <c r="AW182" i="4"/>
  <c r="BI182" i="4"/>
  <c r="AT182" i="4"/>
  <c r="AZ182" i="4"/>
  <c r="AT217" i="4"/>
  <c r="BI217" i="4"/>
  <c r="AZ217" i="4"/>
  <c r="BC217" i="4"/>
  <c r="BO217" i="4"/>
  <c r="AW217" i="4"/>
  <c r="AQ217" i="4"/>
  <c r="BL217" i="4"/>
  <c r="BF217" i="4"/>
  <c r="BL168" i="4"/>
  <c r="BL176" i="4"/>
  <c r="AZ195" i="4"/>
  <c r="BO195" i="4"/>
  <c r="AQ195" i="4"/>
  <c r="BF195" i="4"/>
  <c r="AT195" i="4"/>
  <c r="BC195" i="4"/>
  <c r="AW195" i="4"/>
  <c r="BC200" i="4"/>
  <c r="AT200" i="4"/>
  <c r="BI200" i="4"/>
  <c r="AW200" i="4"/>
  <c r="AQ200" i="4"/>
  <c r="BF200" i="4"/>
  <c r="BC233" i="4"/>
  <c r="AT233" i="4"/>
  <c r="BI233" i="4"/>
  <c r="AQ233" i="4"/>
  <c r="AZ233" i="4"/>
  <c r="BL233" i="4"/>
  <c r="BO233" i="4"/>
  <c r="AW233" i="4"/>
  <c r="BF233" i="4"/>
  <c r="BI238" i="4"/>
  <c r="BL238" i="4"/>
  <c r="BC238" i="4"/>
  <c r="AT238" i="4"/>
  <c r="AQ238" i="4"/>
  <c r="BF238" i="4"/>
  <c r="AZ238" i="4"/>
  <c r="BO238" i="4"/>
  <c r="AW238" i="4"/>
  <c r="BC165" i="4"/>
  <c r="AZ168" i="4"/>
  <c r="BL172" i="4"/>
  <c r="AZ176" i="4"/>
  <c r="AZ181" i="4"/>
  <c r="BO181" i="4"/>
  <c r="AQ181" i="4"/>
  <c r="BC186" i="4"/>
  <c r="AT186" i="4"/>
  <c r="BI186" i="4"/>
  <c r="AW186" i="4"/>
  <c r="BL165" i="4"/>
  <c r="BI168" i="4"/>
  <c r="AW172" i="4"/>
  <c r="BL173" i="4"/>
  <c r="BI176" i="4"/>
  <c r="BF186" i="4"/>
  <c r="AW190" i="4"/>
  <c r="BI190" i="4"/>
  <c r="AZ190" i="4"/>
  <c r="AQ190" i="4"/>
  <c r="BL190" i="4"/>
  <c r="BC190" i="4"/>
  <c r="AT190" i="4"/>
  <c r="BI195" i="4"/>
  <c r="BL200" i="4"/>
  <c r="BL181" i="4"/>
  <c r="AQ186" i="4"/>
  <c r="BI188" i="4"/>
  <c r="AZ188" i="4"/>
  <c r="BO188" i="4"/>
  <c r="AQ188" i="4"/>
  <c r="BC188" i="4"/>
  <c r="BF189" i="4"/>
  <c r="BL189" i="4"/>
  <c r="BC189" i="4"/>
  <c r="AT189" i="4"/>
  <c r="BO189" i="4"/>
  <c r="BO200" i="4"/>
  <c r="BL187" i="4"/>
  <c r="BL183" i="4"/>
  <c r="AZ187" i="4"/>
  <c r="BC192" i="4"/>
  <c r="AT192" i="4"/>
  <c r="BI192" i="4"/>
  <c r="AW192" i="4"/>
  <c r="BC208" i="4"/>
  <c r="AT208" i="4"/>
  <c r="BI208" i="4"/>
  <c r="AQ208" i="4"/>
  <c r="BO208" i="4"/>
  <c r="AZ208" i="4"/>
  <c r="AW183" i="4"/>
  <c r="BL184" i="4"/>
  <c r="BI187" i="4"/>
  <c r="BF192" i="4"/>
  <c r="BO212" i="4"/>
  <c r="AQ212" i="4"/>
  <c r="BF212" i="4"/>
  <c r="AW212" i="4"/>
  <c r="AZ212" i="4"/>
  <c r="BL212" i="4"/>
  <c r="AT212" i="4"/>
  <c r="BI212" i="4"/>
  <c r="BC212" i="4"/>
  <c r="AQ192" i="4"/>
  <c r="BI194" i="4"/>
  <c r="AZ194" i="4"/>
  <c r="BO194" i="4"/>
  <c r="AQ194" i="4"/>
  <c r="BC194" i="4"/>
  <c r="BI202" i="4"/>
  <c r="AZ202" i="4"/>
  <c r="BO202" i="4"/>
  <c r="AQ202" i="4"/>
  <c r="BC202" i="4"/>
  <c r="AW208" i="4"/>
  <c r="BL193" i="4"/>
  <c r="AZ197" i="4"/>
  <c r="AQ198" i="4"/>
  <c r="BO198" i="4"/>
  <c r="BL201" i="4"/>
  <c r="AZ193" i="4"/>
  <c r="BL197" i="4"/>
  <c r="BC198" i="4"/>
  <c r="BO204" i="4"/>
  <c r="AQ204" i="4"/>
  <c r="AW204" i="4"/>
  <c r="BF204" i="4"/>
  <c r="AT209" i="4"/>
  <c r="BI209" i="4"/>
  <c r="AZ209" i="4"/>
  <c r="AZ219" i="4"/>
  <c r="BO219" i="4"/>
  <c r="AQ219" i="4"/>
  <c r="BF219" i="4"/>
  <c r="BI219" i="4"/>
  <c r="AW219" i="4"/>
  <c r="BL219" i="4"/>
  <c r="BC219" i="4"/>
  <c r="BI193" i="4"/>
  <c r="AW197" i="4"/>
  <c r="BL198" i="4"/>
  <c r="BI201" i="4"/>
  <c r="BC209" i="4"/>
  <c r="AZ242" i="4"/>
  <c r="AQ242" i="4"/>
  <c r="BL242" i="4"/>
  <c r="AW242" i="4"/>
  <c r="BO242" i="4"/>
  <c r="AT242" i="4"/>
  <c r="BC242" i="4"/>
  <c r="BI242" i="4"/>
  <c r="BF242" i="4"/>
  <c r="AZ204" i="4"/>
  <c r="BI204" i="4"/>
  <c r="BO209" i="4"/>
  <c r="AT219" i="4"/>
  <c r="BO220" i="4"/>
  <c r="AQ220" i="4"/>
  <c r="BF220" i="4"/>
  <c r="AW220" i="4"/>
  <c r="AZ220" i="4"/>
  <c r="AT220" i="4"/>
  <c r="BI220" i="4"/>
  <c r="BI218" i="4"/>
  <c r="AZ218" i="4"/>
  <c r="BO218" i="4"/>
  <c r="AQ218" i="4"/>
  <c r="AT218" i="4"/>
  <c r="BL205" i="4"/>
  <c r="BC206" i="4"/>
  <c r="BL218" i="4"/>
  <c r="BL206" i="4"/>
  <c r="AW210" i="4"/>
  <c r="BF210" i="4"/>
  <c r="BO210" i="4"/>
  <c r="AW218" i="4"/>
  <c r="BO223" i="4"/>
  <c r="AQ223" i="4"/>
  <c r="BI223" i="4"/>
  <c r="AZ223" i="4"/>
  <c r="BF223" i="4"/>
  <c r="BI227" i="4"/>
  <c r="BL227" i="4"/>
  <c r="BC227" i="4"/>
  <c r="AT227" i="4"/>
  <c r="BO227" i="4"/>
  <c r="BF227" i="4"/>
  <c r="AW227" i="4"/>
  <c r="AQ227" i="4"/>
  <c r="AZ211" i="4"/>
  <c r="BI211" i="4"/>
  <c r="AW211" i="4"/>
  <c r="BF211" i="4"/>
  <c r="AT223" i="4"/>
  <c r="BL223" i="4"/>
  <c r="BO213" i="4"/>
  <c r="BF214" i="4"/>
  <c r="BL216" i="4"/>
  <c r="AZ228" i="4"/>
  <c r="BL228" i="4"/>
  <c r="BC228" i="4"/>
  <c r="AT228" i="4"/>
  <c r="BF228" i="4"/>
  <c r="AZ236" i="4"/>
  <c r="BO236" i="4"/>
  <c r="AQ236" i="4"/>
  <c r="BF236" i="4"/>
  <c r="AW236" i="4"/>
  <c r="BI236" i="4"/>
  <c r="BL236" i="4"/>
  <c r="BL213" i="4"/>
  <c r="BC214" i="4"/>
  <c r="BI216" i="4"/>
  <c r="BL221" i="4"/>
  <c r="BC222" i="4"/>
  <c r="BF230" i="4"/>
  <c r="BI230" i="4"/>
  <c r="AZ230" i="4"/>
  <c r="AQ230" i="4"/>
  <c r="BL230" i="4"/>
  <c r="BC230" i="4"/>
  <c r="AT230" i="4"/>
  <c r="BC236" i="4"/>
  <c r="AW213" i="4"/>
  <c r="BL214" i="4"/>
  <c r="AT216" i="4"/>
  <c r="BL222" i="4"/>
  <c r="AW225" i="4"/>
  <c r="BI225" i="4"/>
  <c r="BO229" i="4"/>
  <c r="AQ229" i="4"/>
  <c r="BL229" i="4"/>
  <c r="BC229" i="4"/>
  <c r="AT229" i="4"/>
  <c r="BF229" i="4"/>
  <c r="BI235" i="4"/>
  <c r="AZ235" i="4"/>
  <c r="BO235" i="4"/>
  <c r="AQ235" i="4"/>
  <c r="AZ252" i="4"/>
  <c r="BO252" i="4"/>
  <c r="AQ252" i="4"/>
  <c r="BF252" i="4"/>
  <c r="BI252" i="4"/>
  <c r="AW252" i="4"/>
  <c r="BL252" i="4"/>
  <c r="BC252" i="4"/>
  <c r="AW235" i="4"/>
  <c r="AT252" i="4"/>
  <c r="AW226" i="4"/>
  <c r="BF226" i="4"/>
  <c r="BO226" i="4"/>
  <c r="AQ231" i="4"/>
  <c r="AZ231" i="4"/>
  <c r="BI231" i="4"/>
  <c r="AT234" i="4"/>
  <c r="BI234" i="4"/>
  <c r="AZ234" i="4"/>
  <c r="BL235" i="4"/>
  <c r="AT237" i="4"/>
  <c r="BL237" i="4"/>
  <c r="BC237" i="4"/>
  <c r="AZ237" i="4"/>
  <c r="BI251" i="4"/>
  <c r="AZ251" i="4"/>
  <c r="BO251" i="4"/>
  <c r="AQ251" i="4"/>
  <c r="AT251" i="4"/>
  <c r="BL251" i="4"/>
  <c r="BF251" i="4"/>
  <c r="BC251" i="4"/>
  <c r="BO240" i="4"/>
  <c r="AQ240" i="4"/>
  <c r="AW240" i="4"/>
  <c r="BC240" i="4"/>
  <c r="AT250" i="4"/>
  <c r="BI250" i="4"/>
  <c r="AZ250" i="4"/>
  <c r="BC250" i="4"/>
  <c r="BL239" i="4"/>
  <c r="AT241" i="4"/>
  <c r="AQ250" i="4"/>
  <c r="BL241" i="4"/>
  <c r="AZ243" i="4"/>
  <c r="BO243" i="4"/>
  <c r="AQ243" i="4"/>
  <c r="AZ244" i="4"/>
  <c r="BO244" i="4"/>
  <c r="AQ244" i="4"/>
  <c r="BF244" i="4"/>
  <c r="AW250" i="4"/>
  <c r="BL243" i="4"/>
  <c r="BO245" i="4"/>
  <c r="AQ245" i="4"/>
  <c r="BF245" i="4"/>
  <c r="AW245" i="4"/>
  <c r="AZ245" i="4"/>
  <c r="BO250" i="4"/>
  <c r="BL249" i="4"/>
  <c r="BC247" i="4"/>
  <c r="AT248" i="4"/>
  <c r="BI249" i="4"/>
  <c r="BC248" i="4"/>
  <c r="AT249" i="4"/>
  <c r="K18" i="7"/>
  <c r="L18" i="7" s="1"/>
  <c r="M18" i="7" s="1"/>
  <c r="G18" i="7"/>
  <c r="F18" i="7"/>
  <c r="H18" i="7" s="1"/>
  <c r="AE2" i="7"/>
  <c r="AF2" i="7" s="1"/>
  <c r="AG2" i="7" s="1"/>
  <c r="AC3" i="7" s="1"/>
  <c r="R18" i="7"/>
  <c r="X18" i="7"/>
  <c r="AD18" i="7"/>
  <c r="AJ18" i="7"/>
  <c r="AT18" i="7"/>
  <c r="AZ18" i="7"/>
  <c r="BF18" i="7"/>
  <c r="BL18" i="7"/>
  <c r="AT20" i="7"/>
  <c r="AZ20" i="7"/>
  <c r="BF20" i="7"/>
  <c r="BL20" i="7"/>
  <c r="AT22" i="7"/>
  <c r="AZ22" i="7"/>
  <c r="BF22" i="7"/>
  <c r="BL22" i="7"/>
  <c r="AT24" i="7"/>
  <c r="AZ24" i="7"/>
  <c r="BF24" i="7"/>
  <c r="BL24" i="7"/>
  <c r="AT26" i="7"/>
  <c r="AZ26" i="7"/>
  <c r="BF26" i="7"/>
  <c r="BL26" i="7"/>
  <c r="AT28" i="7"/>
  <c r="AZ28" i="7"/>
  <c r="BF28" i="7"/>
  <c r="BL28" i="7"/>
  <c r="AT30" i="7"/>
  <c r="AZ30" i="7"/>
  <c r="BF30" i="7"/>
  <c r="BL30" i="7"/>
  <c r="AT32" i="7"/>
  <c r="AZ32" i="7"/>
  <c r="BF32" i="7"/>
  <c r="BL32" i="7"/>
  <c r="AT34" i="7"/>
  <c r="AZ34" i="7"/>
  <c r="BF34" i="7"/>
  <c r="BL34" i="7"/>
  <c r="AT36" i="7"/>
  <c r="AZ36" i="7"/>
  <c r="BF36" i="7"/>
  <c r="BL36" i="7"/>
  <c r="AT38" i="7"/>
  <c r="AZ38" i="7"/>
  <c r="BF38" i="7"/>
  <c r="BL38" i="7"/>
  <c r="AT40" i="7"/>
  <c r="AZ40" i="7"/>
  <c r="BF40" i="7"/>
  <c r="BL40" i="7"/>
  <c r="AT42" i="7"/>
  <c r="AZ42" i="7"/>
  <c r="BF42" i="7"/>
  <c r="BL42" i="7"/>
  <c r="AT44" i="7"/>
  <c r="AZ44" i="7"/>
  <c r="BF44" i="7"/>
  <c r="BL44" i="7"/>
  <c r="AT46" i="7"/>
  <c r="AZ46" i="7"/>
  <c r="BF46" i="7"/>
  <c r="BL46" i="7"/>
  <c r="AT48" i="7"/>
  <c r="AZ48" i="7"/>
  <c r="BF48" i="7"/>
  <c r="BL48" i="7"/>
  <c r="AT50" i="7"/>
  <c r="AZ50" i="7"/>
  <c r="BF50" i="7"/>
  <c r="BL50" i="7"/>
  <c r="AT52" i="7"/>
  <c r="AZ52" i="7"/>
  <c r="BF52" i="7"/>
  <c r="BL52" i="7"/>
  <c r="AT54" i="7"/>
  <c r="AZ54" i="7"/>
  <c r="BF54" i="7"/>
  <c r="BL54" i="7"/>
  <c r="AT56" i="7"/>
  <c r="AZ56" i="7"/>
  <c r="BF56" i="7"/>
  <c r="BL56" i="7"/>
  <c r="AT58" i="7"/>
  <c r="AZ58" i="7"/>
  <c r="BF58" i="7"/>
  <c r="BL58" i="7"/>
  <c r="AT60" i="7"/>
  <c r="AZ60" i="7"/>
  <c r="BF60" i="7"/>
  <c r="BL60" i="7"/>
  <c r="AT62" i="7"/>
  <c r="AZ62" i="7"/>
  <c r="BF62" i="7"/>
  <c r="BL62" i="7"/>
  <c r="AT64" i="7"/>
  <c r="AZ64" i="7"/>
  <c r="BF64" i="7"/>
  <c r="BL64" i="7"/>
  <c r="AT66" i="7"/>
  <c r="AZ66" i="7"/>
  <c r="BF66" i="7"/>
  <c r="BL66" i="7"/>
  <c r="AT68" i="7"/>
  <c r="AZ68" i="7"/>
  <c r="BF68" i="7"/>
  <c r="BL68" i="7"/>
  <c r="AT70" i="7"/>
  <c r="AZ70" i="7"/>
  <c r="BF70" i="7"/>
  <c r="BL70" i="7"/>
  <c r="BL72" i="7"/>
  <c r="BF72" i="7"/>
  <c r="AT72" i="7"/>
  <c r="AZ72" i="7"/>
  <c r="BI72" i="7"/>
  <c r="BO75" i="7"/>
  <c r="BI75" i="7"/>
  <c r="BC75" i="7"/>
  <c r="AW75" i="7"/>
  <c r="AQ75" i="7"/>
  <c r="AZ75" i="7"/>
  <c r="BL75" i="7"/>
  <c r="BO79" i="7"/>
  <c r="BI79" i="7"/>
  <c r="BC79" i="7"/>
  <c r="AW79" i="7"/>
  <c r="AQ79" i="7"/>
  <c r="AZ79" i="7"/>
  <c r="BL79" i="7"/>
  <c r="BO83" i="7"/>
  <c r="BI83" i="7"/>
  <c r="BC83" i="7"/>
  <c r="AW83" i="7"/>
  <c r="AQ83" i="7"/>
  <c r="AZ83" i="7"/>
  <c r="BL83" i="7"/>
  <c r="C18" i="7"/>
  <c r="D18" i="7" s="1"/>
  <c r="AA18" i="7"/>
  <c r="AG18" i="7"/>
  <c r="AQ18" i="7"/>
  <c r="AW18" i="7"/>
  <c r="BC18" i="7"/>
  <c r="BI18" i="7"/>
  <c r="AT19" i="7"/>
  <c r="AZ19" i="7"/>
  <c r="BF19" i="7"/>
  <c r="AQ20" i="7"/>
  <c r="AW20" i="7"/>
  <c r="BC20" i="7"/>
  <c r="BI20" i="7"/>
  <c r="AT21" i="7"/>
  <c r="AZ21" i="7"/>
  <c r="BF21" i="7"/>
  <c r="AQ22" i="7"/>
  <c r="AW22" i="7"/>
  <c r="BC22" i="7"/>
  <c r="BI22" i="7"/>
  <c r="AT23" i="7"/>
  <c r="AZ23" i="7"/>
  <c r="BF23" i="7"/>
  <c r="AQ24" i="7"/>
  <c r="AW24" i="7"/>
  <c r="BC24" i="7"/>
  <c r="BI24" i="7"/>
  <c r="AT25" i="7"/>
  <c r="AZ25" i="7"/>
  <c r="BF25" i="7"/>
  <c r="AQ26" i="7"/>
  <c r="AW26" i="7"/>
  <c r="BC26" i="7"/>
  <c r="BI26" i="7"/>
  <c r="AT27" i="7"/>
  <c r="AZ27" i="7"/>
  <c r="BF27" i="7"/>
  <c r="AQ28" i="7"/>
  <c r="AW28" i="7"/>
  <c r="BC28" i="7"/>
  <c r="BI28" i="7"/>
  <c r="AT29" i="7"/>
  <c r="AZ29" i="7"/>
  <c r="BF29" i="7"/>
  <c r="AQ30" i="7"/>
  <c r="AW30" i="7"/>
  <c r="BC30" i="7"/>
  <c r="BI30" i="7"/>
  <c r="AT31" i="7"/>
  <c r="AZ31" i="7"/>
  <c r="BF31" i="7"/>
  <c r="AQ32" i="7"/>
  <c r="AW32" i="7"/>
  <c r="BC32" i="7"/>
  <c r="BI32" i="7"/>
  <c r="AT33" i="7"/>
  <c r="AZ33" i="7"/>
  <c r="BF33" i="7"/>
  <c r="AQ34" i="7"/>
  <c r="AW34" i="7"/>
  <c r="BC34" i="7"/>
  <c r="BI34" i="7"/>
  <c r="AT35" i="7"/>
  <c r="AZ35" i="7"/>
  <c r="BF35" i="7"/>
  <c r="AQ36" i="7"/>
  <c r="AW36" i="7"/>
  <c r="BC36" i="7"/>
  <c r="BI36" i="7"/>
  <c r="AT37" i="7"/>
  <c r="AZ37" i="7"/>
  <c r="BF37" i="7"/>
  <c r="AQ38" i="7"/>
  <c r="AW38" i="7"/>
  <c r="BC38" i="7"/>
  <c r="BI38" i="7"/>
  <c r="AT39" i="7"/>
  <c r="AZ39" i="7"/>
  <c r="BF39" i="7"/>
  <c r="AQ40" i="7"/>
  <c r="AW40" i="7"/>
  <c r="BC40" i="7"/>
  <c r="BI40" i="7"/>
  <c r="AT41" i="7"/>
  <c r="AZ41" i="7"/>
  <c r="BF41" i="7"/>
  <c r="AQ42" i="7"/>
  <c r="AW42" i="7"/>
  <c r="BC42" i="7"/>
  <c r="BI42" i="7"/>
  <c r="AT43" i="7"/>
  <c r="AZ43" i="7"/>
  <c r="BF43" i="7"/>
  <c r="AQ44" i="7"/>
  <c r="AW44" i="7"/>
  <c r="BC44" i="7"/>
  <c r="BI44" i="7"/>
  <c r="AT45" i="7"/>
  <c r="AZ45" i="7"/>
  <c r="BF45" i="7"/>
  <c r="AQ46" i="7"/>
  <c r="AW46" i="7"/>
  <c r="BC46" i="7"/>
  <c r="BI46" i="7"/>
  <c r="AT47" i="7"/>
  <c r="AZ47" i="7"/>
  <c r="BF47" i="7"/>
  <c r="AQ48" i="7"/>
  <c r="AW48" i="7"/>
  <c r="BC48" i="7"/>
  <c r="BI48" i="7"/>
  <c r="AT49" i="7"/>
  <c r="AZ49" i="7"/>
  <c r="BF49" i="7"/>
  <c r="AQ50" i="7"/>
  <c r="AW50" i="7"/>
  <c r="BC50" i="7"/>
  <c r="BI50" i="7"/>
  <c r="AT51" i="7"/>
  <c r="AZ51" i="7"/>
  <c r="BF51" i="7"/>
  <c r="AQ52" i="7"/>
  <c r="AW52" i="7"/>
  <c r="BC52" i="7"/>
  <c r="BI52" i="7"/>
  <c r="AT53" i="7"/>
  <c r="AZ53" i="7"/>
  <c r="BF53" i="7"/>
  <c r="AQ54" i="7"/>
  <c r="AW54" i="7"/>
  <c r="BC54" i="7"/>
  <c r="BI54" i="7"/>
  <c r="AT55" i="7"/>
  <c r="AZ55" i="7"/>
  <c r="BF55" i="7"/>
  <c r="AQ56" i="7"/>
  <c r="AW56" i="7"/>
  <c r="BC56" i="7"/>
  <c r="BI56" i="7"/>
  <c r="AT57" i="7"/>
  <c r="AZ57" i="7"/>
  <c r="BF57" i="7"/>
  <c r="AQ58" i="7"/>
  <c r="AW58" i="7"/>
  <c r="BC58" i="7"/>
  <c r="BI58" i="7"/>
  <c r="AT59" i="7"/>
  <c r="AZ59" i="7"/>
  <c r="BF59" i="7"/>
  <c r="AQ60" i="7"/>
  <c r="AW60" i="7"/>
  <c r="BC60" i="7"/>
  <c r="BI60" i="7"/>
  <c r="AT61" i="7"/>
  <c r="AZ61" i="7"/>
  <c r="BF61" i="7"/>
  <c r="AQ62" i="7"/>
  <c r="AW62" i="7"/>
  <c r="BC62" i="7"/>
  <c r="BI62" i="7"/>
  <c r="AT63" i="7"/>
  <c r="AZ63" i="7"/>
  <c r="BF63" i="7"/>
  <c r="AQ64" i="7"/>
  <c r="AW64" i="7"/>
  <c r="BC64" i="7"/>
  <c r="BI64" i="7"/>
  <c r="AT65" i="7"/>
  <c r="AZ65" i="7"/>
  <c r="BF65" i="7"/>
  <c r="AQ66" i="7"/>
  <c r="AW66" i="7"/>
  <c r="BC66" i="7"/>
  <c r="BI66" i="7"/>
  <c r="AT67" i="7"/>
  <c r="AZ67" i="7"/>
  <c r="BF67" i="7"/>
  <c r="AQ68" i="7"/>
  <c r="AW68" i="7"/>
  <c r="BC68" i="7"/>
  <c r="BI68" i="7"/>
  <c r="AT69" i="7"/>
  <c r="AZ69" i="7"/>
  <c r="BF69" i="7"/>
  <c r="AQ70" i="7"/>
  <c r="AW70" i="7"/>
  <c r="BC70" i="7"/>
  <c r="BI70" i="7"/>
  <c r="AT71" i="7"/>
  <c r="AZ71" i="7"/>
  <c r="BF71" i="7"/>
  <c r="AQ72" i="7"/>
  <c r="AW72" i="7"/>
  <c r="BC72" i="7"/>
  <c r="BO72" i="7"/>
  <c r="BO73" i="7"/>
  <c r="BI73" i="7"/>
  <c r="BC73" i="7"/>
  <c r="AW73" i="7"/>
  <c r="AQ73" i="7"/>
  <c r="AZ73" i="7"/>
  <c r="BL73" i="7"/>
  <c r="AT75" i="7"/>
  <c r="BF75" i="7"/>
  <c r="BO77" i="7"/>
  <c r="BI77" i="7"/>
  <c r="BC77" i="7"/>
  <c r="AW77" i="7"/>
  <c r="AQ77" i="7"/>
  <c r="AZ77" i="7"/>
  <c r="BL77" i="7"/>
  <c r="AT79" i="7"/>
  <c r="BF79" i="7"/>
  <c r="BO81" i="7"/>
  <c r="BI81" i="7"/>
  <c r="BC81" i="7"/>
  <c r="AW81" i="7"/>
  <c r="AQ81" i="7"/>
  <c r="AZ81" i="7"/>
  <c r="BL81" i="7"/>
  <c r="AT83" i="7"/>
  <c r="BF83" i="7"/>
  <c r="AT74" i="7"/>
  <c r="AZ74" i="7"/>
  <c r="BF74" i="7"/>
  <c r="AT76" i="7"/>
  <c r="AZ76" i="7"/>
  <c r="BF76" i="7"/>
  <c r="AT78" i="7"/>
  <c r="AZ78" i="7"/>
  <c r="BF78" i="7"/>
  <c r="AT80" i="7"/>
  <c r="AZ80" i="7"/>
  <c r="BF80" i="7"/>
  <c r="AT82" i="7"/>
  <c r="AZ82" i="7"/>
  <c r="BF82" i="7"/>
  <c r="AT84" i="7"/>
  <c r="AZ84" i="7"/>
  <c r="BF84" i="7"/>
  <c r="AQ85" i="7"/>
  <c r="AW85" i="7"/>
  <c r="BC85" i="7"/>
  <c r="BI85" i="7"/>
  <c r="BO85" i="7"/>
  <c r="AT86" i="7"/>
  <c r="AZ86" i="7"/>
  <c r="BF86" i="7"/>
  <c r="AQ87" i="7"/>
  <c r="AW87" i="7"/>
  <c r="BC87" i="7"/>
  <c r="BI87" i="7"/>
  <c r="BO87" i="7"/>
  <c r="AT88" i="7"/>
  <c r="AZ88" i="7"/>
  <c r="BF88" i="7"/>
  <c r="AQ89" i="7"/>
  <c r="AW89" i="7"/>
  <c r="BC89" i="7"/>
  <c r="BI89" i="7"/>
  <c r="BO89" i="7"/>
  <c r="AT90" i="7"/>
  <c r="AZ90" i="7"/>
  <c r="BF90" i="7"/>
  <c r="AQ91" i="7"/>
  <c r="AW91" i="7"/>
  <c r="BC91" i="7"/>
  <c r="BI91" i="7"/>
  <c r="BO91" i="7"/>
  <c r="AT92" i="7"/>
  <c r="AZ92" i="7"/>
  <c r="BF92" i="7"/>
  <c r="AQ93" i="7"/>
  <c r="AW93" i="7"/>
  <c r="BC93" i="7"/>
  <c r="BI93" i="7"/>
  <c r="BO93" i="7"/>
  <c r="AT94" i="7"/>
  <c r="AZ94" i="7"/>
  <c r="BF94" i="7"/>
  <c r="AQ95" i="7"/>
  <c r="AW95" i="7"/>
  <c r="BC95" i="7"/>
  <c r="BI95" i="7"/>
  <c r="BO95" i="7"/>
  <c r="AT96" i="7"/>
  <c r="AZ96" i="7"/>
  <c r="BF96" i="7"/>
  <c r="AQ97" i="7"/>
  <c r="AW97" i="7"/>
  <c r="BC97" i="7"/>
  <c r="BI97" i="7"/>
  <c r="BO97" i="7"/>
  <c r="AT98" i="7"/>
  <c r="AZ98" i="7"/>
  <c r="BF98" i="7"/>
  <c r="AQ99" i="7"/>
  <c r="AW99" i="7"/>
  <c r="BC99" i="7"/>
  <c r="BI99" i="7"/>
  <c r="BO99" i="7"/>
  <c r="AT100" i="7"/>
  <c r="AZ100" i="7"/>
  <c r="BF100" i="7"/>
  <c r="AQ101" i="7"/>
  <c r="AW101" i="7"/>
  <c r="BC101" i="7"/>
  <c r="BI101" i="7"/>
  <c r="BO101" i="7"/>
  <c r="AT102" i="7"/>
  <c r="AZ102" i="7"/>
  <c r="BF102" i="7"/>
  <c r="AQ103" i="7"/>
  <c r="AW103" i="7"/>
  <c r="BC103" i="7"/>
  <c r="BI103" i="7"/>
  <c r="BO103" i="7"/>
  <c r="AT104" i="7"/>
  <c r="AZ104" i="7"/>
  <c r="BF104" i="7"/>
  <c r="AQ105" i="7"/>
  <c r="AW105" i="7"/>
  <c r="BC105" i="7"/>
  <c r="BI105" i="7"/>
  <c r="BO105" i="7"/>
  <c r="AT106" i="7"/>
  <c r="AZ106" i="7"/>
  <c r="BF106" i="7"/>
  <c r="AQ107" i="7"/>
  <c r="AW107" i="7"/>
  <c r="BC107" i="7"/>
  <c r="BI107" i="7"/>
  <c r="BO107" i="7"/>
  <c r="AT108" i="7"/>
  <c r="AZ108" i="7"/>
  <c r="BF108" i="7"/>
  <c r="AT109" i="7"/>
  <c r="BO111" i="7"/>
  <c r="BI111" i="7"/>
  <c r="BC111" i="7"/>
  <c r="AW111" i="7"/>
  <c r="AQ111" i="7"/>
  <c r="AZ111" i="7"/>
  <c r="BL111" i="7"/>
  <c r="AT113" i="7"/>
  <c r="BO115" i="7"/>
  <c r="BI115" i="7"/>
  <c r="BC115" i="7"/>
  <c r="AW115" i="7"/>
  <c r="AQ115" i="7"/>
  <c r="AZ115" i="7"/>
  <c r="BL115" i="7"/>
  <c r="AT117" i="7"/>
  <c r="BO119" i="7"/>
  <c r="BI119" i="7"/>
  <c r="BC119" i="7"/>
  <c r="AW119" i="7"/>
  <c r="AQ119" i="7"/>
  <c r="AZ119" i="7"/>
  <c r="BL119" i="7"/>
  <c r="AT121" i="7"/>
  <c r="BO123" i="7"/>
  <c r="BI123" i="7"/>
  <c r="BC123" i="7"/>
  <c r="AW123" i="7"/>
  <c r="AQ123" i="7"/>
  <c r="AZ123" i="7"/>
  <c r="BL123" i="7"/>
  <c r="AT85" i="7"/>
  <c r="AZ85" i="7"/>
  <c r="BF85" i="7"/>
  <c r="AT87" i="7"/>
  <c r="AZ87" i="7"/>
  <c r="BF87" i="7"/>
  <c r="AT89" i="7"/>
  <c r="AZ89" i="7"/>
  <c r="BF89" i="7"/>
  <c r="AT91" i="7"/>
  <c r="AZ91" i="7"/>
  <c r="BF91" i="7"/>
  <c r="AT93" i="7"/>
  <c r="AZ93" i="7"/>
  <c r="BF93" i="7"/>
  <c r="AT95" i="7"/>
  <c r="AZ95" i="7"/>
  <c r="BF95" i="7"/>
  <c r="AT97" i="7"/>
  <c r="AZ97" i="7"/>
  <c r="BF97" i="7"/>
  <c r="AT99" i="7"/>
  <c r="AZ99" i="7"/>
  <c r="BF99" i="7"/>
  <c r="AT101" i="7"/>
  <c r="AZ101" i="7"/>
  <c r="BF101" i="7"/>
  <c r="AT103" i="7"/>
  <c r="AZ103" i="7"/>
  <c r="BF103" i="7"/>
  <c r="AT105" i="7"/>
  <c r="AZ105" i="7"/>
  <c r="BF105" i="7"/>
  <c r="AT107" i="7"/>
  <c r="AZ107" i="7"/>
  <c r="BF107" i="7"/>
  <c r="BO109" i="7"/>
  <c r="BI109" i="7"/>
  <c r="BC109" i="7"/>
  <c r="AW109" i="7"/>
  <c r="AQ109" i="7"/>
  <c r="AZ109" i="7"/>
  <c r="BL109" i="7"/>
  <c r="BO113" i="7"/>
  <c r="BI113" i="7"/>
  <c r="BC113" i="7"/>
  <c r="AW113" i="7"/>
  <c r="AQ113" i="7"/>
  <c r="AZ113" i="7"/>
  <c r="BL113" i="7"/>
  <c r="BO117" i="7"/>
  <c r="BI117" i="7"/>
  <c r="BC117" i="7"/>
  <c r="AW117" i="7"/>
  <c r="AQ117" i="7"/>
  <c r="AZ117" i="7"/>
  <c r="BL117" i="7"/>
  <c r="BO121" i="7"/>
  <c r="BI121" i="7"/>
  <c r="BC121" i="7"/>
  <c r="AW121" i="7"/>
  <c r="AQ121" i="7"/>
  <c r="AZ121" i="7"/>
  <c r="BL121" i="7"/>
  <c r="AT125" i="7"/>
  <c r="AZ125" i="7"/>
  <c r="BF125" i="7"/>
  <c r="BL125" i="7"/>
  <c r="AT127" i="7"/>
  <c r="AZ127" i="7"/>
  <c r="BF127" i="7"/>
  <c r="BL127" i="7"/>
  <c r="AT129" i="7"/>
  <c r="AZ129" i="7"/>
  <c r="BF129" i="7"/>
  <c r="BL129" i="7"/>
  <c r="AT131" i="7"/>
  <c r="AZ131" i="7"/>
  <c r="BF131" i="7"/>
  <c r="BL131" i="7"/>
  <c r="BL133" i="7"/>
  <c r="BF133" i="7"/>
  <c r="AT133" i="7"/>
  <c r="AZ133" i="7"/>
  <c r="BC133" i="7"/>
  <c r="BO133" i="7"/>
  <c r="BO134" i="7"/>
  <c r="BI134" i="7"/>
  <c r="BC134" i="7"/>
  <c r="AW134" i="7"/>
  <c r="AQ134" i="7"/>
  <c r="AZ134" i="7"/>
  <c r="BL134" i="7"/>
  <c r="BO138" i="7"/>
  <c r="BI138" i="7"/>
  <c r="BC138" i="7"/>
  <c r="AW138" i="7"/>
  <c r="AQ138" i="7"/>
  <c r="AZ138" i="7"/>
  <c r="BL138" i="7"/>
  <c r="BO142" i="7"/>
  <c r="BI142" i="7"/>
  <c r="BC142" i="7"/>
  <c r="AW142" i="7"/>
  <c r="AQ142" i="7"/>
  <c r="AZ142" i="7"/>
  <c r="BL142" i="7"/>
  <c r="BO146" i="7"/>
  <c r="BI146" i="7"/>
  <c r="BC146" i="7"/>
  <c r="AW146" i="7"/>
  <c r="AQ146" i="7"/>
  <c r="AZ146" i="7"/>
  <c r="BL146" i="7"/>
  <c r="BO150" i="7"/>
  <c r="BI150" i="7"/>
  <c r="BC150" i="7"/>
  <c r="AW150" i="7"/>
  <c r="AQ150" i="7"/>
  <c r="AZ150" i="7"/>
  <c r="BL150" i="7"/>
  <c r="BO154" i="7"/>
  <c r="BI154" i="7"/>
  <c r="BC154" i="7"/>
  <c r="AW154" i="7"/>
  <c r="AQ154" i="7"/>
  <c r="AZ154" i="7"/>
  <c r="BL154" i="7"/>
  <c r="BO158" i="7"/>
  <c r="BI158" i="7"/>
  <c r="BC158" i="7"/>
  <c r="AW158" i="7"/>
  <c r="AQ158" i="7"/>
  <c r="AZ158" i="7"/>
  <c r="BL158" i="7"/>
  <c r="AT110" i="7"/>
  <c r="AZ110" i="7"/>
  <c r="BF110" i="7"/>
  <c r="AT112" i="7"/>
  <c r="AZ112" i="7"/>
  <c r="BF112" i="7"/>
  <c r="AT114" i="7"/>
  <c r="AZ114" i="7"/>
  <c r="BF114" i="7"/>
  <c r="AT116" i="7"/>
  <c r="AZ116" i="7"/>
  <c r="BF116" i="7"/>
  <c r="AT118" i="7"/>
  <c r="AZ118" i="7"/>
  <c r="BF118" i="7"/>
  <c r="AT120" i="7"/>
  <c r="AZ120" i="7"/>
  <c r="BF120" i="7"/>
  <c r="AT122" i="7"/>
  <c r="AZ122" i="7"/>
  <c r="BF122" i="7"/>
  <c r="AT124" i="7"/>
  <c r="AZ124" i="7"/>
  <c r="BF124" i="7"/>
  <c r="AQ125" i="7"/>
  <c r="AW125" i="7"/>
  <c r="BC125" i="7"/>
  <c r="BI125" i="7"/>
  <c r="AT126" i="7"/>
  <c r="AZ126" i="7"/>
  <c r="BF126" i="7"/>
  <c r="AQ127" i="7"/>
  <c r="AW127" i="7"/>
  <c r="BC127" i="7"/>
  <c r="BI127" i="7"/>
  <c r="AT128" i="7"/>
  <c r="AZ128" i="7"/>
  <c r="BF128" i="7"/>
  <c r="AQ129" i="7"/>
  <c r="AW129" i="7"/>
  <c r="BC129" i="7"/>
  <c r="BI129" i="7"/>
  <c r="AT130" i="7"/>
  <c r="AZ130" i="7"/>
  <c r="BF130" i="7"/>
  <c r="AQ131" i="7"/>
  <c r="AW131" i="7"/>
  <c r="BC131" i="7"/>
  <c r="BI131" i="7"/>
  <c r="AT132" i="7"/>
  <c r="AZ132" i="7"/>
  <c r="BF132" i="7"/>
  <c r="AQ133" i="7"/>
  <c r="AW133" i="7"/>
  <c r="BI133" i="7"/>
  <c r="AT134" i="7"/>
  <c r="BF134" i="7"/>
  <c r="BO136" i="7"/>
  <c r="BI136" i="7"/>
  <c r="BC136" i="7"/>
  <c r="AW136" i="7"/>
  <c r="AQ136" i="7"/>
  <c r="AZ136" i="7"/>
  <c r="BL136" i="7"/>
  <c r="AT138" i="7"/>
  <c r="BF138" i="7"/>
  <c r="BO140" i="7"/>
  <c r="BI140" i="7"/>
  <c r="BC140" i="7"/>
  <c r="AW140" i="7"/>
  <c r="AQ140" i="7"/>
  <c r="AZ140" i="7"/>
  <c r="BL140" i="7"/>
  <c r="AT142" i="7"/>
  <c r="BF142" i="7"/>
  <c r="BO144" i="7"/>
  <c r="BI144" i="7"/>
  <c r="BC144" i="7"/>
  <c r="AW144" i="7"/>
  <c r="AQ144" i="7"/>
  <c r="AZ144" i="7"/>
  <c r="BL144" i="7"/>
  <c r="AT146" i="7"/>
  <c r="BF146" i="7"/>
  <c r="BO148" i="7"/>
  <c r="BI148" i="7"/>
  <c r="BC148" i="7"/>
  <c r="AW148" i="7"/>
  <c r="AQ148" i="7"/>
  <c r="AZ148" i="7"/>
  <c r="BL148" i="7"/>
  <c r="AT150" i="7"/>
  <c r="BF150" i="7"/>
  <c r="BO152" i="7"/>
  <c r="BI152" i="7"/>
  <c r="BC152" i="7"/>
  <c r="AW152" i="7"/>
  <c r="AQ152" i="7"/>
  <c r="AZ152" i="7"/>
  <c r="BL152" i="7"/>
  <c r="AT154" i="7"/>
  <c r="BF154" i="7"/>
  <c r="BO156" i="7"/>
  <c r="BI156" i="7"/>
  <c r="BC156" i="7"/>
  <c r="AW156" i="7"/>
  <c r="AQ156" i="7"/>
  <c r="AZ156" i="7"/>
  <c r="BL156" i="7"/>
  <c r="AT158" i="7"/>
  <c r="BF158" i="7"/>
  <c r="BO160" i="7"/>
  <c r="BI160" i="7"/>
  <c r="BC160" i="7"/>
  <c r="AW160" i="7"/>
  <c r="AQ160" i="7"/>
  <c r="AZ160" i="7"/>
  <c r="BL160" i="7"/>
  <c r="BO162" i="7"/>
  <c r="BI162" i="7"/>
  <c r="BC162" i="7"/>
  <c r="AW162" i="7"/>
  <c r="AQ162" i="7"/>
  <c r="BF162" i="7"/>
  <c r="AT162" i="7"/>
  <c r="BL162" i="7"/>
  <c r="BO164" i="7"/>
  <c r="BI164" i="7"/>
  <c r="BC164" i="7"/>
  <c r="AW164" i="7"/>
  <c r="AQ164" i="7"/>
  <c r="AZ164" i="7"/>
  <c r="BL164" i="7"/>
  <c r="AT166" i="7"/>
  <c r="BO168" i="7"/>
  <c r="BI168" i="7"/>
  <c r="BC168" i="7"/>
  <c r="AW168" i="7"/>
  <c r="AQ168" i="7"/>
  <c r="AZ168" i="7"/>
  <c r="BL168" i="7"/>
  <c r="AT170" i="7"/>
  <c r="BO172" i="7"/>
  <c r="BI172" i="7"/>
  <c r="BC172" i="7"/>
  <c r="AW172" i="7"/>
  <c r="AQ172" i="7"/>
  <c r="AZ172" i="7"/>
  <c r="BL172" i="7"/>
  <c r="AT174" i="7"/>
  <c r="BO176" i="7"/>
  <c r="BI176" i="7"/>
  <c r="BC176" i="7"/>
  <c r="AW176" i="7"/>
  <c r="AQ176" i="7"/>
  <c r="AZ176" i="7"/>
  <c r="BL176" i="7"/>
  <c r="BO180" i="7"/>
  <c r="BI180" i="7"/>
  <c r="BC180" i="7"/>
  <c r="AW180" i="7"/>
  <c r="AQ180" i="7"/>
  <c r="BF180" i="7"/>
  <c r="AT180" i="7"/>
  <c r="BL180" i="7"/>
  <c r="BO166" i="7"/>
  <c r="BI166" i="7"/>
  <c r="BC166" i="7"/>
  <c r="AW166" i="7"/>
  <c r="AQ166" i="7"/>
  <c r="AZ166" i="7"/>
  <c r="BL166" i="7"/>
  <c r="BO170" i="7"/>
  <c r="BI170" i="7"/>
  <c r="BC170" i="7"/>
  <c r="AW170" i="7"/>
  <c r="AQ170" i="7"/>
  <c r="AZ170" i="7"/>
  <c r="BL170" i="7"/>
  <c r="BO174" i="7"/>
  <c r="BI174" i="7"/>
  <c r="BC174" i="7"/>
  <c r="AW174" i="7"/>
  <c r="AQ174" i="7"/>
  <c r="AZ174" i="7"/>
  <c r="BL174" i="7"/>
  <c r="BO184" i="7"/>
  <c r="BI184" i="7"/>
  <c r="BC184" i="7"/>
  <c r="AW184" i="7"/>
  <c r="AQ184" i="7"/>
  <c r="BF184" i="7"/>
  <c r="AT184" i="7"/>
  <c r="BL184" i="7"/>
  <c r="BO195" i="7"/>
  <c r="BI195" i="7"/>
  <c r="BC195" i="7"/>
  <c r="AW195" i="7"/>
  <c r="AQ195" i="7"/>
  <c r="BF195" i="7"/>
  <c r="AT195" i="7"/>
  <c r="AZ195" i="7"/>
  <c r="BO203" i="7"/>
  <c r="BI203" i="7"/>
  <c r="BC203" i="7"/>
  <c r="AW203" i="7"/>
  <c r="AQ203" i="7"/>
  <c r="BF203" i="7"/>
  <c r="AT203" i="7"/>
  <c r="BL203" i="7"/>
  <c r="BO211" i="7"/>
  <c r="BI211" i="7"/>
  <c r="BC211" i="7"/>
  <c r="AW211" i="7"/>
  <c r="AQ211" i="7"/>
  <c r="BF211" i="7"/>
  <c r="AT211" i="7"/>
  <c r="BL211" i="7"/>
  <c r="BO219" i="7"/>
  <c r="BI219" i="7"/>
  <c r="BC219" i="7"/>
  <c r="AW219" i="7"/>
  <c r="AQ219" i="7"/>
  <c r="BF219" i="7"/>
  <c r="AT219" i="7"/>
  <c r="BL219" i="7"/>
  <c r="BO178" i="7"/>
  <c r="BI178" i="7"/>
  <c r="BC178" i="7"/>
  <c r="AW178" i="7"/>
  <c r="AQ178" i="7"/>
  <c r="AZ178" i="7"/>
  <c r="BL178" i="7"/>
  <c r="BO182" i="7"/>
  <c r="BI182" i="7"/>
  <c r="BC182" i="7"/>
  <c r="AW182" i="7"/>
  <c r="AQ182" i="7"/>
  <c r="AZ182" i="7"/>
  <c r="BL182" i="7"/>
  <c r="BO186" i="7"/>
  <c r="BI186" i="7"/>
  <c r="BC186" i="7"/>
  <c r="AW186" i="7"/>
  <c r="AQ186" i="7"/>
  <c r="AZ186" i="7"/>
  <c r="BL186" i="7"/>
  <c r="BO191" i="7"/>
  <c r="BI191" i="7"/>
  <c r="BC191" i="7"/>
  <c r="AW191" i="7"/>
  <c r="AQ191" i="7"/>
  <c r="BF191" i="7"/>
  <c r="AT191" i="7"/>
  <c r="BL191" i="7"/>
  <c r="BO199" i="7"/>
  <c r="BI199" i="7"/>
  <c r="BC199" i="7"/>
  <c r="AW199" i="7"/>
  <c r="AQ199" i="7"/>
  <c r="BF199" i="7"/>
  <c r="AT199" i="7"/>
  <c r="BL199" i="7"/>
  <c r="AZ203" i="7"/>
  <c r="BO207" i="7"/>
  <c r="BI207" i="7"/>
  <c r="BC207" i="7"/>
  <c r="AW207" i="7"/>
  <c r="AQ207" i="7"/>
  <c r="BF207" i="7"/>
  <c r="AT207" i="7"/>
  <c r="BL207" i="7"/>
  <c r="AZ211" i="7"/>
  <c r="BO215" i="7"/>
  <c r="BI215" i="7"/>
  <c r="BC215" i="7"/>
  <c r="AW215" i="7"/>
  <c r="AQ215" i="7"/>
  <c r="BF215" i="7"/>
  <c r="AT215" i="7"/>
  <c r="BL215" i="7"/>
  <c r="AZ219" i="7"/>
  <c r="BO226" i="7"/>
  <c r="BI226" i="7"/>
  <c r="BC226" i="7"/>
  <c r="AW226" i="7"/>
  <c r="AQ226" i="7"/>
  <c r="BF226" i="7"/>
  <c r="AT226" i="7"/>
  <c r="AZ226" i="7"/>
  <c r="BO234" i="7"/>
  <c r="BI234" i="7"/>
  <c r="BC234" i="7"/>
  <c r="AW234" i="7"/>
  <c r="AQ234" i="7"/>
  <c r="BF234" i="7"/>
  <c r="AT234" i="7"/>
  <c r="BL234" i="7"/>
  <c r="BO244" i="7"/>
  <c r="BI244" i="7"/>
  <c r="BC244" i="7"/>
  <c r="AW244" i="7"/>
  <c r="AQ244" i="7"/>
  <c r="BF244" i="7"/>
  <c r="AT244" i="7"/>
  <c r="AZ244" i="7"/>
  <c r="AT135" i="7"/>
  <c r="AZ135" i="7"/>
  <c r="BF135" i="7"/>
  <c r="AT137" i="7"/>
  <c r="AZ137" i="7"/>
  <c r="BF137" i="7"/>
  <c r="AT139" i="7"/>
  <c r="AZ139" i="7"/>
  <c r="BF139" i="7"/>
  <c r="AT141" i="7"/>
  <c r="AZ141" i="7"/>
  <c r="BF141" i="7"/>
  <c r="AT143" i="7"/>
  <c r="AZ143" i="7"/>
  <c r="BF143" i="7"/>
  <c r="AT145" i="7"/>
  <c r="AZ145" i="7"/>
  <c r="BF145" i="7"/>
  <c r="AT147" i="7"/>
  <c r="AZ147" i="7"/>
  <c r="BF147" i="7"/>
  <c r="AT149" i="7"/>
  <c r="AZ149" i="7"/>
  <c r="BF149" i="7"/>
  <c r="AT151" i="7"/>
  <c r="AZ151" i="7"/>
  <c r="BF151" i="7"/>
  <c r="AT153" i="7"/>
  <c r="AZ153" i="7"/>
  <c r="BF153" i="7"/>
  <c r="AT155" i="7"/>
  <c r="AZ155" i="7"/>
  <c r="BF155" i="7"/>
  <c r="AT157" i="7"/>
  <c r="AZ157" i="7"/>
  <c r="BF157" i="7"/>
  <c r="AT159" i="7"/>
  <c r="AZ159" i="7"/>
  <c r="BF159" i="7"/>
  <c r="AT161" i="7"/>
  <c r="AZ161" i="7"/>
  <c r="BF161" i="7"/>
  <c r="AT163" i="7"/>
  <c r="AZ163" i="7"/>
  <c r="BF163" i="7"/>
  <c r="AT165" i="7"/>
  <c r="AZ165" i="7"/>
  <c r="BF165" i="7"/>
  <c r="AT167" i="7"/>
  <c r="AZ167" i="7"/>
  <c r="BF167" i="7"/>
  <c r="AT169" i="7"/>
  <c r="AZ169" i="7"/>
  <c r="BF169" i="7"/>
  <c r="AT171" i="7"/>
  <c r="AZ171" i="7"/>
  <c r="BF171" i="7"/>
  <c r="AT173" i="7"/>
  <c r="AZ173" i="7"/>
  <c r="BF173" i="7"/>
  <c r="AT175" i="7"/>
  <c r="AZ175" i="7"/>
  <c r="BF175" i="7"/>
  <c r="AT177" i="7"/>
  <c r="AZ177" i="7"/>
  <c r="BF177" i="7"/>
  <c r="AT179" i="7"/>
  <c r="AZ179" i="7"/>
  <c r="BF179" i="7"/>
  <c r="AT181" i="7"/>
  <c r="AZ181" i="7"/>
  <c r="BF181" i="7"/>
  <c r="AT183" i="7"/>
  <c r="AZ183" i="7"/>
  <c r="BF183" i="7"/>
  <c r="AT185" i="7"/>
  <c r="AZ185" i="7"/>
  <c r="BF185" i="7"/>
  <c r="BO187" i="7"/>
  <c r="BI187" i="7"/>
  <c r="BC187" i="7"/>
  <c r="AW187" i="7"/>
  <c r="AT187" i="7"/>
  <c r="BF187" i="7"/>
  <c r="BO189" i="7"/>
  <c r="BI189" i="7"/>
  <c r="BC189" i="7"/>
  <c r="AW189" i="7"/>
  <c r="AQ189" i="7"/>
  <c r="AZ189" i="7"/>
  <c r="BL189" i="7"/>
  <c r="BO193" i="7"/>
  <c r="BI193" i="7"/>
  <c r="BC193" i="7"/>
  <c r="AW193" i="7"/>
  <c r="AQ193" i="7"/>
  <c r="AZ193" i="7"/>
  <c r="BL193" i="7"/>
  <c r="BO197" i="7"/>
  <c r="BI197" i="7"/>
  <c r="BC197" i="7"/>
  <c r="AW197" i="7"/>
  <c r="AQ197" i="7"/>
  <c r="AZ197" i="7"/>
  <c r="BL197" i="7"/>
  <c r="BO201" i="7"/>
  <c r="BI201" i="7"/>
  <c r="BC201" i="7"/>
  <c r="AW201" i="7"/>
  <c r="AQ201" i="7"/>
  <c r="AZ201" i="7"/>
  <c r="BL201" i="7"/>
  <c r="BO205" i="7"/>
  <c r="BI205" i="7"/>
  <c r="BC205" i="7"/>
  <c r="AW205" i="7"/>
  <c r="AQ205" i="7"/>
  <c r="AZ205" i="7"/>
  <c r="BL205" i="7"/>
  <c r="BO209" i="7"/>
  <c r="BI209" i="7"/>
  <c r="BC209" i="7"/>
  <c r="AW209" i="7"/>
  <c r="AQ209" i="7"/>
  <c r="AZ209" i="7"/>
  <c r="BL209" i="7"/>
  <c r="BO213" i="7"/>
  <c r="BI213" i="7"/>
  <c r="BC213" i="7"/>
  <c r="AW213" i="7"/>
  <c r="AQ213" i="7"/>
  <c r="AZ213" i="7"/>
  <c r="BL213" i="7"/>
  <c r="BO217" i="7"/>
  <c r="BI217" i="7"/>
  <c r="BC217" i="7"/>
  <c r="AW217" i="7"/>
  <c r="AQ217" i="7"/>
  <c r="AZ217" i="7"/>
  <c r="BL217" i="7"/>
  <c r="BO222" i="7"/>
  <c r="BI222" i="7"/>
  <c r="BC222" i="7"/>
  <c r="AW222" i="7"/>
  <c r="AQ222" i="7"/>
  <c r="BF222" i="7"/>
  <c r="AT222" i="7"/>
  <c r="BL222" i="7"/>
  <c r="BO230" i="7"/>
  <c r="BI230" i="7"/>
  <c r="BC230" i="7"/>
  <c r="AW230" i="7"/>
  <c r="AQ230" i="7"/>
  <c r="BF230" i="7"/>
  <c r="AT230" i="7"/>
  <c r="BL230" i="7"/>
  <c r="AZ234" i="7"/>
  <c r="BL244" i="7"/>
  <c r="AT188" i="7"/>
  <c r="AZ188" i="7"/>
  <c r="BF188" i="7"/>
  <c r="AT190" i="7"/>
  <c r="AZ190" i="7"/>
  <c r="BF190" i="7"/>
  <c r="AT192" i="7"/>
  <c r="AZ192" i="7"/>
  <c r="BF192" i="7"/>
  <c r="AT194" i="7"/>
  <c r="AZ194" i="7"/>
  <c r="BF194" i="7"/>
  <c r="AT196" i="7"/>
  <c r="AZ196" i="7"/>
  <c r="BF196" i="7"/>
  <c r="AT198" i="7"/>
  <c r="AZ198" i="7"/>
  <c r="BF198" i="7"/>
  <c r="AT200" i="7"/>
  <c r="AZ200" i="7"/>
  <c r="BF200" i="7"/>
  <c r="AT202" i="7"/>
  <c r="AZ202" i="7"/>
  <c r="BF202" i="7"/>
  <c r="AT204" i="7"/>
  <c r="AZ204" i="7"/>
  <c r="BF204" i="7"/>
  <c r="AT206" i="7"/>
  <c r="AZ206" i="7"/>
  <c r="BF206" i="7"/>
  <c r="AT208" i="7"/>
  <c r="AZ208" i="7"/>
  <c r="BF208" i="7"/>
  <c r="AT210" i="7"/>
  <c r="AZ210" i="7"/>
  <c r="BF210" i="7"/>
  <c r="AT212" i="7"/>
  <c r="AZ212" i="7"/>
  <c r="BF212" i="7"/>
  <c r="AT214" i="7"/>
  <c r="AZ214" i="7"/>
  <c r="BF214" i="7"/>
  <c r="AT216" i="7"/>
  <c r="AZ216" i="7"/>
  <c r="BF216" i="7"/>
  <c r="AT218" i="7"/>
  <c r="AZ218" i="7"/>
  <c r="BF218" i="7"/>
  <c r="AT220" i="7"/>
  <c r="AZ220" i="7"/>
  <c r="BF220" i="7"/>
  <c r="BO224" i="7"/>
  <c r="BI224" i="7"/>
  <c r="BC224" i="7"/>
  <c r="AW224" i="7"/>
  <c r="AQ224" i="7"/>
  <c r="AZ224" i="7"/>
  <c r="BL224" i="7"/>
  <c r="BO228" i="7"/>
  <c r="BI228" i="7"/>
  <c r="BC228" i="7"/>
  <c r="AW228" i="7"/>
  <c r="AQ228" i="7"/>
  <c r="AZ228" i="7"/>
  <c r="BL228" i="7"/>
  <c r="BO232" i="7"/>
  <c r="BI232" i="7"/>
  <c r="BC232" i="7"/>
  <c r="AW232" i="7"/>
  <c r="AQ232" i="7"/>
  <c r="AZ232" i="7"/>
  <c r="BL232" i="7"/>
  <c r="BO236" i="7"/>
  <c r="BI236" i="7"/>
  <c r="BC236" i="7"/>
  <c r="AW236" i="7"/>
  <c r="AQ236" i="7"/>
  <c r="AZ236" i="7"/>
  <c r="BL236" i="7"/>
  <c r="BO240" i="7"/>
  <c r="BI240" i="7"/>
  <c r="BC240" i="7"/>
  <c r="AW240" i="7"/>
  <c r="AQ240" i="7"/>
  <c r="BF240" i="7"/>
  <c r="AT240" i="7"/>
  <c r="BL240" i="7"/>
  <c r="AT221" i="7"/>
  <c r="AZ221" i="7"/>
  <c r="BF221" i="7"/>
  <c r="AT223" i="7"/>
  <c r="AZ223" i="7"/>
  <c r="BF223" i="7"/>
  <c r="AT225" i="7"/>
  <c r="AZ225" i="7"/>
  <c r="BF225" i="7"/>
  <c r="AT227" i="7"/>
  <c r="AZ227" i="7"/>
  <c r="BF227" i="7"/>
  <c r="AT229" i="7"/>
  <c r="AZ229" i="7"/>
  <c r="BF229" i="7"/>
  <c r="AT231" i="7"/>
  <c r="AZ231" i="7"/>
  <c r="BF231" i="7"/>
  <c r="AT233" i="7"/>
  <c r="AZ233" i="7"/>
  <c r="BF233" i="7"/>
  <c r="AT235" i="7"/>
  <c r="AZ235" i="7"/>
  <c r="BF235" i="7"/>
  <c r="BL237" i="7"/>
  <c r="BF237" i="7"/>
  <c r="AT237" i="7"/>
  <c r="AZ237" i="7"/>
  <c r="BC237" i="7"/>
  <c r="BO237" i="7"/>
  <c r="BO238" i="7"/>
  <c r="BI238" i="7"/>
  <c r="BC238" i="7"/>
  <c r="AW238" i="7"/>
  <c r="AQ238" i="7"/>
  <c r="AZ238" i="7"/>
  <c r="BL238" i="7"/>
  <c r="BO242" i="7"/>
  <c r="BI242" i="7"/>
  <c r="BC242" i="7"/>
  <c r="AW242" i="7"/>
  <c r="AQ242" i="7"/>
  <c r="AZ242" i="7"/>
  <c r="BL242" i="7"/>
  <c r="BO248" i="7"/>
  <c r="BI248" i="7"/>
  <c r="BC248" i="7"/>
  <c r="AW248" i="7"/>
  <c r="AQ248" i="7"/>
  <c r="BF248" i="7"/>
  <c r="AT248" i="7"/>
  <c r="BL248" i="7"/>
  <c r="AT239" i="7"/>
  <c r="AZ239" i="7"/>
  <c r="BF239" i="7"/>
  <c r="AT241" i="7"/>
  <c r="AZ241" i="7"/>
  <c r="BF241" i="7"/>
  <c r="AT243" i="7"/>
  <c r="AZ243" i="7"/>
  <c r="BF243" i="7"/>
  <c r="AT245" i="7"/>
  <c r="AZ245" i="7"/>
  <c r="BF245" i="7"/>
  <c r="BO246" i="7"/>
  <c r="BI246" i="7"/>
  <c r="BC246" i="7"/>
  <c r="AW246" i="7"/>
  <c r="AQ246" i="7"/>
  <c r="AZ246" i="7"/>
  <c r="BL246" i="7"/>
  <c r="BO251" i="7"/>
  <c r="BI251" i="7"/>
  <c r="BC251" i="7"/>
  <c r="AW251" i="7"/>
  <c r="AQ251" i="7"/>
  <c r="BF251" i="7"/>
  <c r="AT251" i="7"/>
  <c r="BL251" i="7"/>
  <c r="AT247" i="7"/>
  <c r="AZ247" i="7"/>
  <c r="BF247" i="7"/>
  <c r="AT249" i="7"/>
  <c r="AZ249" i="7"/>
  <c r="BF249" i="7"/>
  <c r="AT250" i="7"/>
  <c r="AZ250" i="7"/>
  <c r="BF250" i="7"/>
  <c r="AT252" i="7"/>
  <c r="AZ252" i="7"/>
  <c r="BF252" i="7"/>
  <c r="C18" i="6"/>
  <c r="AA18" i="6"/>
  <c r="AT44" i="6"/>
  <c r="BI44" i="6"/>
  <c r="AZ44" i="6"/>
  <c r="AQ44" i="6"/>
  <c r="BL44" i="6"/>
  <c r="BF44" i="6"/>
  <c r="BO44" i="6"/>
  <c r="BC44" i="6"/>
  <c r="AW44" i="6"/>
  <c r="BO29" i="6"/>
  <c r="AQ29" i="6"/>
  <c r="BF29" i="6"/>
  <c r="AW29" i="6"/>
  <c r="AZ29" i="6"/>
  <c r="BL29" i="6"/>
  <c r="AT29" i="6"/>
  <c r="BL34" i="6"/>
  <c r="BC34" i="6"/>
  <c r="AT34" i="6"/>
  <c r="BI34" i="6"/>
  <c r="AQ34" i="6"/>
  <c r="BF34" i="6"/>
  <c r="AZ34" i="6"/>
  <c r="AW34" i="6"/>
  <c r="BC35" i="6"/>
  <c r="BL35" i="6"/>
  <c r="BI35" i="6"/>
  <c r="AZ35" i="6"/>
  <c r="AQ35" i="6"/>
  <c r="AT35" i="6"/>
  <c r="BO35" i="6"/>
  <c r="AW35" i="6"/>
  <c r="BF35" i="6"/>
  <c r="AW49" i="6"/>
  <c r="BL49" i="6"/>
  <c r="BC49" i="6"/>
  <c r="AT49" i="6"/>
  <c r="BO49" i="6"/>
  <c r="BI49" i="6"/>
  <c r="AQ49" i="6"/>
  <c r="BF49" i="6"/>
  <c r="H11" i="6"/>
  <c r="AT18" i="6"/>
  <c r="BI18" i="6"/>
  <c r="AZ18" i="6"/>
  <c r="BC18" i="6"/>
  <c r="AW18" i="6"/>
  <c r="BC20" i="6"/>
  <c r="BC28" i="6"/>
  <c r="AZ70" i="6"/>
  <c r="BO70" i="6"/>
  <c r="AQ70" i="6"/>
  <c r="BF70" i="6"/>
  <c r="BI70" i="6"/>
  <c r="AW70" i="6"/>
  <c r="BL70" i="6"/>
  <c r="AT70" i="6"/>
  <c r="BC70" i="6"/>
  <c r="AC2" i="6"/>
  <c r="E18" i="6"/>
  <c r="U18" i="6"/>
  <c r="AT20" i="6"/>
  <c r="AT36" i="6"/>
  <c r="BI36" i="6"/>
  <c r="AZ36" i="6"/>
  <c r="AQ36" i="6"/>
  <c r="BL36" i="6"/>
  <c r="BC36" i="6"/>
  <c r="BO36" i="6"/>
  <c r="AW36" i="6"/>
  <c r="AZ20" i="6"/>
  <c r="BO20" i="6"/>
  <c r="AQ20" i="6"/>
  <c r="BF20" i="6"/>
  <c r="BI20" i="6"/>
  <c r="AZ28" i="6"/>
  <c r="BO28" i="6"/>
  <c r="AQ28" i="6"/>
  <c r="BF28" i="6"/>
  <c r="BI28" i="6"/>
  <c r="AZ49" i="6"/>
  <c r="BO18" i="6"/>
  <c r="BI19" i="6"/>
  <c r="AZ19" i="6"/>
  <c r="BO19" i="6"/>
  <c r="AQ19" i="6"/>
  <c r="AT19" i="6"/>
  <c r="BL19" i="6"/>
  <c r="BI27" i="6"/>
  <c r="AZ27" i="6"/>
  <c r="BO27" i="6"/>
  <c r="AQ27" i="6"/>
  <c r="AT27" i="6"/>
  <c r="BC27" i="6"/>
  <c r="BL28" i="6"/>
  <c r="AT60" i="6"/>
  <c r="BI60" i="6"/>
  <c r="AZ60" i="6"/>
  <c r="BC60" i="6"/>
  <c r="BL60" i="6"/>
  <c r="AQ60" i="6"/>
  <c r="BF60" i="6"/>
  <c r="AW60" i="6"/>
  <c r="BC51" i="6"/>
  <c r="BI51" i="6"/>
  <c r="AZ51" i="6"/>
  <c r="AQ51" i="6"/>
  <c r="BF51" i="6"/>
  <c r="AW57" i="6"/>
  <c r="BC57" i="6"/>
  <c r="BF57" i="6"/>
  <c r="AT57" i="6"/>
  <c r="AQ57" i="6"/>
  <c r="BI57" i="6"/>
  <c r="BI37" i="6"/>
  <c r="AZ37" i="6"/>
  <c r="AQ37" i="6"/>
  <c r="BF37" i="6"/>
  <c r="AW41" i="6"/>
  <c r="BL41" i="6"/>
  <c r="BC41" i="6"/>
  <c r="AT41" i="6"/>
  <c r="BO41" i="6"/>
  <c r="BF41" i="6"/>
  <c r="AW51" i="6"/>
  <c r="BO51" i="6"/>
  <c r="AW78" i="6"/>
  <c r="BL78" i="6"/>
  <c r="BC78" i="6"/>
  <c r="AT78" i="6"/>
  <c r="AZ78" i="6"/>
  <c r="BO78" i="6"/>
  <c r="BF78" i="6"/>
  <c r="BO21" i="6"/>
  <c r="AQ21" i="6"/>
  <c r="BF21" i="6"/>
  <c r="AW21" i="6"/>
  <c r="AZ21" i="6"/>
  <c r="AT26" i="6"/>
  <c r="BI26" i="6"/>
  <c r="AZ26" i="6"/>
  <c r="BC26" i="6"/>
  <c r="AT37" i="6"/>
  <c r="BL37" i="6"/>
  <c r="BC43" i="6"/>
  <c r="BI43" i="6"/>
  <c r="AZ43" i="6"/>
  <c r="AQ43" i="6"/>
  <c r="BL43" i="6"/>
  <c r="BF43" i="6"/>
  <c r="BL57" i="6"/>
  <c r="BI69" i="6"/>
  <c r="AZ69" i="6"/>
  <c r="BO69" i="6"/>
  <c r="AQ69" i="6"/>
  <c r="AT69" i="6"/>
  <c r="AW69" i="6"/>
  <c r="BL69" i="6"/>
  <c r="BC69" i="6"/>
  <c r="BF23" i="6"/>
  <c r="BL25" i="6"/>
  <c r="BF31" i="6"/>
  <c r="BL33" i="6"/>
  <c r="AZ39" i="6"/>
  <c r="BI46" i="6"/>
  <c r="AW48" i="6"/>
  <c r="BO55" i="6"/>
  <c r="AQ55" i="6"/>
  <c r="AW55" i="6"/>
  <c r="BF55" i="6"/>
  <c r="BO63" i="6"/>
  <c r="AQ63" i="6"/>
  <c r="BF63" i="6"/>
  <c r="AW63" i="6"/>
  <c r="AZ63" i="6"/>
  <c r="AT68" i="6"/>
  <c r="BI68" i="6"/>
  <c r="AZ68" i="6"/>
  <c r="BC68" i="6"/>
  <c r="BC80" i="6"/>
  <c r="BI80" i="6"/>
  <c r="AZ80" i="6"/>
  <c r="AQ80" i="6"/>
  <c r="BF80" i="6"/>
  <c r="BI94" i="6"/>
  <c r="AZ94" i="6"/>
  <c r="AQ94" i="6"/>
  <c r="BL94" i="6"/>
  <c r="BC94" i="6"/>
  <c r="AT94" i="6"/>
  <c r="BO94" i="6"/>
  <c r="AW94" i="6"/>
  <c r="BI140" i="6"/>
  <c r="BO140" i="6"/>
  <c r="AQ140" i="6"/>
  <c r="BF140" i="6"/>
  <c r="AT140" i="6"/>
  <c r="AW140" i="6"/>
  <c r="AZ140" i="6"/>
  <c r="BC140" i="6"/>
  <c r="BI102" i="6"/>
  <c r="AZ102" i="6"/>
  <c r="AQ102" i="6"/>
  <c r="BL102" i="6"/>
  <c r="AT102" i="6"/>
  <c r="BO102" i="6"/>
  <c r="AW102" i="6"/>
  <c r="AT93" i="6"/>
  <c r="BL93" i="6"/>
  <c r="BC93" i="6"/>
  <c r="BI93" i="6"/>
  <c r="AZ93" i="6"/>
  <c r="AQ93" i="6"/>
  <c r="BO93" i="6"/>
  <c r="AW93" i="6"/>
  <c r="BC102" i="6"/>
  <c r="AW86" i="6"/>
  <c r="BF86" i="6"/>
  <c r="AT86" i="6"/>
  <c r="BO86" i="6"/>
  <c r="BC86" i="6"/>
  <c r="BL86" i="6"/>
  <c r="BI110" i="6"/>
  <c r="AZ110" i="6"/>
  <c r="BO110" i="6"/>
  <c r="AQ110" i="6"/>
  <c r="AT110" i="6"/>
  <c r="BL110" i="6"/>
  <c r="BF110" i="6"/>
  <c r="AW110" i="6"/>
  <c r="AQ86" i="6"/>
  <c r="BL22" i="6"/>
  <c r="BC23" i="6"/>
  <c r="BI25" i="6"/>
  <c r="BL30" i="6"/>
  <c r="BC31" i="6"/>
  <c r="BI33" i="6"/>
  <c r="AW38" i="6"/>
  <c r="BF38" i="6"/>
  <c r="BO38" i="6"/>
  <c r="AW45" i="6"/>
  <c r="BF45" i="6"/>
  <c r="BO45" i="6"/>
  <c r="AT48" i="6"/>
  <c r="BC48" i="6"/>
  <c r="BL48" i="6"/>
  <c r="AW52" i="6"/>
  <c r="BF52" i="6"/>
  <c r="BO52" i="6"/>
  <c r="AT55" i="6"/>
  <c r="BC55" i="6"/>
  <c r="BL55" i="6"/>
  <c r="AZ62" i="6"/>
  <c r="BO62" i="6"/>
  <c r="AQ62" i="6"/>
  <c r="BF62" i="6"/>
  <c r="BI62" i="6"/>
  <c r="AW68" i="6"/>
  <c r="BO71" i="6"/>
  <c r="AQ71" i="6"/>
  <c r="BF71" i="6"/>
  <c r="AW71" i="6"/>
  <c r="AZ71" i="6"/>
  <c r="BF102" i="6"/>
  <c r="AZ111" i="6"/>
  <c r="BO111" i="6"/>
  <c r="AQ111" i="6"/>
  <c r="BF111" i="6"/>
  <c r="BI111" i="6"/>
  <c r="AT111" i="6"/>
  <c r="BL111" i="6"/>
  <c r="BC111" i="6"/>
  <c r="BI61" i="6"/>
  <c r="AZ61" i="6"/>
  <c r="BO61" i="6"/>
  <c r="AQ61" i="6"/>
  <c r="AT61" i="6"/>
  <c r="BL23" i="6"/>
  <c r="BL31" i="6"/>
  <c r="BO39" i="6"/>
  <c r="AQ39" i="6"/>
  <c r="AW39" i="6"/>
  <c r="BF39" i="6"/>
  <c r="AW46" i="6"/>
  <c r="BF46" i="6"/>
  <c r="BO46" i="6"/>
  <c r="AW53" i="6"/>
  <c r="BF53" i="6"/>
  <c r="BO53" i="6"/>
  <c r="BF61" i="6"/>
  <c r="BF93" i="6"/>
  <c r="BC100" i="6"/>
  <c r="BL100" i="6"/>
  <c r="BI100" i="6"/>
  <c r="AZ100" i="6"/>
  <c r="AQ100" i="6"/>
  <c r="AT100" i="6"/>
  <c r="BO100" i="6"/>
  <c r="AW100" i="6"/>
  <c r="BC110" i="6"/>
  <c r="AW111" i="6"/>
  <c r="BO128" i="6"/>
  <c r="AQ128" i="6"/>
  <c r="BF128" i="6"/>
  <c r="AW128" i="6"/>
  <c r="AZ128" i="6"/>
  <c r="BL128" i="6"/>
  <c r="BC128" i="6"/>
  <c r="AT128" i="6"/>
  <c r="AZ141" i="6"/>
  <c r="BF141" i="6"/>
  <c r="BO141" i="6"/>
  <c r="AT141" i="6"/>
  <c r="BC141" i="6"/>
  <c r="AW141" i="6"/>
  <c r="BL141" i="6"/>
  <c r="AQ141" i="6"/>
  <c r="AD18" i="6"/>
  <c r="BI38" i="6"/>
  <c r="AW40" i="6"/>
  <c r="BO47" i="6"/>
  <c r="AQ47" i="6"/>
  <c r="AW47" i="6"/>
  <c r="BF47" i="6"/>
  <c r="BO48" i="6"/>
  <c r="AW54" i="6"/>
  <c r="BF54" i="6"/>
  <c r="BO54" i="6"/>
  <c r="AT62" i="6"/>
  <c r="BC63" i="6"/>
  <c r="BO68" i="6"/>
  <c r="AT71" i="6"/>
  <c r="AZ86" i="6"/>
  <c r="BO92" i="6"/>
  <c r="AQ92" i="6"/>
  <c r="AW92" i="6"/>
  <c r="AZ92" i="6"/>
  <c r="BI92" i="6"/>
  <c r="BL92" i="6"/>
  <c r="AW106" i="6"/>
  <c r="BL106" i="6"/>
  <c r="BC106" i="6"/>
  <c r="AT106" i="6"/>
  <c r="BO106" i="6"/>
  <c r="BF106" i="6"/>
  <c r="BI106" i="6"/>
  <c r="AQ106" i="6"/>
  <c r="BI128" i="6"/>
  <c r="BL59" i="6"/>
  <c r="BF65" i="6"/>
  <c r="BL67" i="6"/>
  <c r="BF73" i="6"/>
  <c r="BI75" i="6"/>
  <c r="AW77" i="6"/>
  <c r="BL83" i="6"/>
  <c r="BF85" i="6"/>
  <c r="BO85" i="6"/>
  <c r="AQ85" i="6"/>
  <c r="AZ85" i="6"/>
  <c r="AT109" i="6"/>
  <c r="BI109" i="6"/>
  <c r="AZ109" i="6"/>
  <c r="BC109" i="6"/>
  <c r="AW109" i="6"/>
  <c r="BL109" i="6"/>
  <c r="AQ109" i="6"/>
  <c r="BO120" i="6"/>
  <c r="AQ120" i="6"/>
  <c r="BF120" i="6"/>
  <c r="AW120" i="6"/>
  <c r="AZ120" i="6"/>
  <c r="AT120" i="6"/>
  <c r="BI120" i="6"/>
  <c r="BL120" i="6"/>
  <c r="AZ133" i="6"/>
  <c r="BL133" i="6"/>
  <c r="BC133" i="6"/>
  <c r="AT133" i="6"/>
  <c r="AQ133" i="6"/>
  <c r="BO133" i="6"/>
  <c r="AW133" i="6"/>
  <c r="BL56" i="6"/>
  <c r="BI59" i="6"/>
  <c r="BL64" i="6"/>
  <c r="BC65" i="6"/>
  <c r="BI67" i="6"/>
  <c r="BL72" i="6"/>
  <c r="BC73" i="6"/>
  <c r="AW74" i="6"/>
  <c r="BF74" i="6"/>
  <c r="BO74" i="6"/>
  <c r="AT77" i="6"/>
  <c r="BC77" i="6"/>
  <c r="BL77" i="6"/>
  <c r="AW81" i="6"/>
  <c r="BF81" i="6"/>
  <c r="BO81" i="6"/>
  <c r="BI82" i="6"/>
  <c r="AT82" i="6"/>
  <c r="AT89" i="6"/>
  <c r="AZ89" i="6"/>
  <c r="BC89" i="6"/>
  <c r="AZ119" i="6"/>
  <c r="BO119" i="6"/>
  <c r="AQ119" i="6"/>
  <c r="BF119" i="6"/>
  <c r="BI119" i="6"/>
  <c r="AW119" i="6"/>
  <c r="BL119" i="6"/>
  <c r="BC119" i="6"/>
  <c r="BC148" i="6"/>
  <c r="AT148" i="6"/>
  <c r="BL148" i="6"/>
  <c r="BI148" i="6"/>
  <c r="AW148" i="6"/>
  <c r="BO148" i="6"/>
  <c r="AQ148" i="6"/>
  <c r="AZ148" i="6"/>
  <c r="BL65" i="6"/>
  <c r="BL73" i="6"/>
  <c r="AW75" i="6"/>
  <c r="BF75" i="6"/>
  <c r="BO75" i="6"/>
  <c r="AZ83" i="6"/>
  <c r="BI83" i="6"/>
  <c r="BI90" i="6"/>
  <c r="BO90" i="6"/>
  <c r="AQ90" i="6"/>
  <c r="AT90" i="6"/>
  <c r="AZ90" i="6"/>
  <c r="AZ95" i="6"/>
  <c r="AQ95" i="6"/>
  <c r="BI95" i="6"/>
  <c r="BF95" i="6"/>
  <c r="BF109" i="6"/>
  <c r="AT125" i="6"/>
  <c r="BI125" i="6"/>
  <c r="AZ125" i="6"/>
  <c r="BC125" i="6"/>
  <c r="AQ125" i="6"/>
  <c r="BF125" i="6"/>
  <c r="BL125" i="6"/>
  <c r="BI133" i="6"/>
  <c r="BO76" i="6"/>
  <c r="AQ76" i="6"/>
  <c r="AW76" i="6"/>
  <c r="BF76" i="6"/>
  <c r="BO77" i="6"/>
  <c r="AZ82" i="6"/>
  <c r="BL82" i="6"/>
  <c r="BO84" i="6"/>
  <c r="AQ84" i="6"/>
  <c r="AZ84" i="6"/>
  <c r="AW85" i="6"/>
  <c r="BI85" i="6"/>
  <c r="BO89" i="6"/>
  <c r="BC90" i="6"/>
  <c r="AZ91" i="6"/>
  <c r="BF91" i="6"/>
  <c r="BI91" i="6"/>
  <c r="AT95" i="6"/>
  <c r="BL95" i="6"/>
  <c r="AT101" i="6"/>
  <c r="BI101" i="6"/>
  <c r="AZ101" i="6"/>
  <c r="AQ101" i="6"/>
  <c r="BL101" i="6"/>
  <c r="BC101" i="6"/>
  <c r="BF101" i="6"/>
  <c r="BO109" i="6"/>
  <c r="AT119" i="6"/>
  <c r="AW125" i="6"/>
  <c r="BF148" i="6"/>
  <c r="BL88" i="6"/>
  <c r="AQ97" i="6"/>
  <c r="AZ97" i="6"/>
  <c r="BI97" i="6"/>
  <c r="AQ103" i="6"/>
  <c r="AZ104" i="6"/>
  <c r="BI118" i="6"/>
  <c r="AZ118" i="6"/>
  <c r="BO118" i="6"/>
  <c r="AQ118" i="6"/>
  <c r="AT118" i="6"/>
  <c r="AT127" i="6"/>
  <c r="BO134" i="6"/>
  <c r="AQ134" i="6"/>
  <c r="BI134" i="6"/>
  <c r="AZ134" i="6"/>
  <c r="BL134" i="6"/>
  <c r="BC134" i="6"/>
  <c r="AT134" i="6"/>
  <c r="BF134" i="6"/>
  <c r="BO168" i="6"/>
  <c r="AQ168" i="6"/>
  <c r="BL168" i="6"/>
  <c r="BC168" i="6"/>
  <c r="AT168" i="6"/>
  <c r="AW168" i="6"/>
  <c r="BI168" i="6"/>
  <c r="AZ168" i="6"/>
  <c r="BF168" i="6"/>
  <c r="BO96" i="6"/>
  <c r="AQ96" i="6"/>
  <c r="AW96" i="6"/>
  <c r="BF96" i="6"/>
  <c r="BO97" i="6"/>
  <c r="AW103" i="6"/>
  <c r="BF103" i="6"/>
  <c r="BO103" i="6"/>
  <c r="BI126" i="6"/>
  <c r="AZ126" i="6"/>
  <c r="BO126" i="6"/>
  <c r="AQ126" i="6"/>
  <c r="AT126" i="6"/>
  <c r="BF135" i="6"/>
  <c r="BI135" i="6"/>
  <c r="AZ135" i="6"/>
  <c r="AQ135" i="6"/>
  <c r="AZ151" i="6"/>
  <c r="AQ151" i="6"/>
  <c r="BI151" i="6"/>
  <c r="BC151" i="6"/>
  <c r="BO151" i="6"/>
  <c r="AW151" i="6"/>
  <c r="BC156" i="6"/>
  <c r="BL156" i="6"/>
  <c r="BI156" i="6"/>
  <c r="AZ156" i="6"/>
  <c r="AQ156" i="6"/>
  <c r="AT156" i="6"/>
  <c r="BO156" i="6"/>
  <c r="AW156" i="6"/>
  <c r="AW97" i="6"/>
  <c r="BO104" i="6"/>
  <c r="AQ104" i="6"/>
  <c r="AW104" i="6"/>
  <c r="BF104" i="6"/>
  <c r="AZ127" i="6"/>
  <c r="BO127" i="6"/>
  <c r="AQ127" i="6"/>
  <c r="BF127" i="6"/>
  <c r="BI127" i="6"/>
  <c r="BO142" i="6"/>
  <c r="AQ142" i="6"/>
  <c r="AW142" i="6"/>
  <c r="BC142" i="6"/>
  <c r="BL142" i="6"/>
  <c r="AT142" i="6"/>
  <c r="AT151" i="6"/>
  <c r="AZ96" i="6"/>
  <c r="BI96" i="6"/>
  <c r="BF98" i="6"/>
  <c r="BO98" i="6"/>
  <c r="BI103" i="6"/>
  <c r="AW105" i="6"/>
  <c r="BO112" i="6"/>
  <c r="AQ112" i="6"/>
  <c r="BF112" i="6"/>
  <c r="AW112" i="6"/>
  <c r="AZ112" i="6"/>
  <c r="AT117" i="6"/>
  <c r="BI117" i="6"/>
  <c r="AZ117" i="6"/>
  <c r="BC117" i="6"/>
  <c r="BC118" i="6"/>
  <c r="BF126" i="6"/>
  <c r="BI150" i="6"/>
  <c r="AZ150" i="6"/>
  <c r="BL150" i="6"/>
  <c r="BC150" i="6"/>
  <c r="AT150" i="6"/>
  <c r="AQ150" i="6"/>
  <c r="BF150" i="6"/>
  <c r="BL108" i="6"/>
  <c r="BF114" i="6"/>
  <c r="BL116" i="6"/>
  <c r="BF122" i="6"/>
  <c r="BL124" i="6"/>
  <c r="BF130" i="6"/>
  <c r="AQ136" i="6"/>
  <c r="AZ136" i="6"/>
  <c r="BI136" i="6"/>
  <c r="AW138" i="6"/>
  <c r="BF138" i="6"/>
  <c r="BO138" i="6"/>
  <c r="AT139" i="6"/>
  <c r="AZ139" i="6"/>
  <c r="BI139" i="6"/>
  <c r="BI108" i="6"/>
  <c r="BL113" i="6"/>
  <c r="BC114" i="6"/>
  <c r="BI116" i="6"/>
  <c r="BL121" i="6"/>
  <c r="BC122" i="6"/>
  <c r="BI124" i="6"/>
  <c r="BL129" i="6"/>
  <c r="BC130" i="6"/>
  <c r="BF136" i="6"/>
  <c r="BO136" i="6"/>
  <c r="BL138" i="6"/>
  <c r="BO139" i="6"/>
  <c r="AT108" i="6"/>
  <c r="BL114" i="6"/>
  <c r="BL122" i="6"/>
  <c r="BL130" i="6"/>
  <c r="AT138" i="6"/>
  <c r="BF139" i="6"/>
  <c r="AW139" i="6"/>
  <c r="AW144" i="6"/>
  <c r="BC144" i="6"/>
  <c r="BF144" i="6"/>
  <c r="AT149" i="6"/>
  <c r="BL149" i="6"/>
  <c r="BC149" i="6"/>
  <c r="BI149" i="6"/>
  <c r="AZ149" i="6"/>
  <c r="AQ149" i="6"/>
  <c r="BO160" i="6"/>
  <c r="AQ160" i="6"/>
  <c r="AW160" i="6"/>
  <c r="BF160" i="6"/>
  <c r="AT160" i="6"/>
  <c r="BC160" i="6"/>
  <c r="BF169" i="6"/>
  <c r="BL169" i="6"/>
  <c r="BC169" i="6"/>
  <c r="AT169" i="6"/>
  <c r="AZ169" i="6"/>
  <c r="AW169" i="6"/>
  <c r="BO169" i="6"/>
  <c r="BI169" i="6"/>
  <c r="AQ169" i="6"/>
  <c r="AQ153" i="6"/>
  <c r="AZ153" i="6"/>
  <c r="BI153" i="6"/>
  <c r="BL157" i="6"/>
  <c r="AZ159" i="6"/>
  <c r="BF159" i="6"/>
  <c r="BF165" i="6"/>
  <c r="AW170" i="6"/>
  <c r="BI170" i="6"/>
  <c r="AZ170" i="6"/>
  <c r="AQ170" i="6"/>
  <c r="BO176" i="6"/>
  <c r="AQ176" i="6"/>
  <c r="BF176" i="6"/>
  <c r="AT176" i="6"/>
  <c r="BI176" i="6"/>
  <c r="AW176" i="6"/>
  <c r="AZ175" i="6"/>
  <c r="BL175" i="6"/>
  <c r="BC175" i="6"/>
  <c r="AT175" i="6"/>
  <c r="BF175" i="6"/>
  <c r="BF177" i="6"/>
  <c r="AW177" i="6"/>
  <c r="AT177" i="6"/>
  <c r="BO177" i="6"/>
  <c r="BC177" i="6"/>
  <c r="BL177" i="6"/>
  <c r="AQ177" i="6"/>
  <c r="BI175" i="6"/>
  <c r="AT182" i="6"/>
  <c r="BI182" i="6"/>
  <c r="AZ182" i="6"/>
  <c r="AQ182" i="6"/>
  <c r="BF182" i="6"/>
  <c r="BL182" i="6"/>
  <c r="BL143" i="6"/>
  <c r="BO152" i="6"/>
  <c r="AQ152" i="6"/>
  <c r="AW152" i="6"/>
  <c r="BF152" i="6"/>
  <c r="BO153" i="6"/>
  <c r="AT154" i="6"/>
  <c r="BC154" i="6"/>
  <c r="BL154" i="6"/>
  <c r="BC170" i="6"/>
  <c r="AQ175" i="6"/>
  <c r="AW182" i="6"/>
  <c r="AW153" i="6"/>
  <c r="AT157" i="6"/>
  <c r="AZ157" i="6"/>
  <c r="BI157" i="6"/>
  <c r="AT165" i="6"/>
  <c r="BI165" i="6"/>
  <c r="AZ165" i="6"/>
  <c r="BC165" i="6"/>
  <c r="AW175" i="6"/>
  <c r="BO175" i="6"/>
  <c r="AZ177" i="6"/>
  <c r="AZ152" i="6"/>
  <c r="BI152" i="6"/>
  <c r="BF154" i="6"/>
  <c r="BO154" i="6"/>
  <c r="BI158" i="6"/>
  <c r="BO158" i="6"/>
  <c r="AQ158" i="6"/>
  <c r="AW159" i="6"/>
  <c r="BI159" i="6"/>
  <c r="BF170" i="6"/>
  <c r="BC176" i="6"/>
  <c r="BC182" i="6"/>
  <c r="BL164" i="6"/>
  <c r="AW167" i="6"/>
  <c r="BF167" i="6"/>
  <c r="BO167" i="6"/>
  <c r="AW174" i="6"/>
  <c r="BF174" i="6"/>
  <c r="BO174" i="6"/>
  <c r="BC180" i="6"/>
  <c r="AT180" i="6"/>
  <c r="BF194" i="6"/>
  <c r="BL194" i="6"/>
  <c r="BC194" i="6"/>
  <c r="AT194" i="6"/>
  <c r="BO194" i="6"/>
  <c r="AW195" i="6"/>
  <c r="BC195" i="6"/>
  <c r="BO195" i="6"/>
  <c r="BL195" i="6"/>
  <c r="AQ195" i="6"/>
  <c r="BF195" i="6"/>
  <c r="AT195" i="6"/>
  <c r="BI195" i="6"/>
  <c r="BF201" i="6"/>
  <c r="BI201" i="6"/>
  <c r="AZ201" i="6"/>
  <c r="AQ201" i="6"/>
  <c r="BO201" i="6"/>
  <c r="BL201" i="6"/>
  <c r="AT201" i="6"/>
  <c r="AW201" i="6"/>
  <c r="AZ215" i="6"/>
  <c r="BO215" i="6"/>
  <c r="AQ215" i="6"/>
  <c r="BF215" i="6"/>
  <c r="BI215" i="6"/>
  <c r="BL215" i="6"/>
  <c r="AT215" i="6"/>
  <c r="AW215" i="6"/>
  <c r="AW226" i="6"/>
  <c r="BL226" i="6"/>
  <c r="BC226" i="6"/>
  <c r="AT226" i="6"/>
  <c r="BO226" i="6"/>
  <c r="BI226" i="6"/>
  <c r="AQ226" i="6"/>
  <c r="BF226" i="6"/>
  <c r="AZ226" i="6"/>
  <c r="BL161" i="6"/>
  <c r="BC162" i="6"/>
  <c r="BI164" i="6"/>
  <c r="AT167" i="6"/>
  <c r="BC167" i="6"/>
  <c r="BL167" i="6"/>
  <c r="AT174" i="6"/>
  <c r="BC174" i="6"/>
  <c r="BL174" i="6"/>
  <c r="BO180" i="6"/>
  <c r="BC189" i="6"/>
  <c r="BI189" i="6"/>
  <c r="AZ189" i="6"/>
  <c r="AQ189" i="6"/>
  <c r="BF189" i="6"/>
  <c r="AZ195" i="6"/>
  <c r="BF209" i="6"/>
  <c r="AW209" i="6"/>
  <c r="BO209" i="6"/>
  <c r="BC209" i="6"/>
  <c r="BL209" i="6"/>
  <c r="AQ209" i="6"/>
  <c r="AT209" i="6"/>
  <c r="AZ209" i="6"/>
  <c r="BL162" i="6"/>
  <c r="AT164" i="6"/>
  <c r="AW172" i="6"/>
  <c r="BF172" i="6"/>
  <c r="BO172" i="6"/>
  <c r="BF180" i="6"/>
  <c r="AT181" i="6"/>
  <c r="BI181" i="6"/>
  <c r="BL181" i="6"/>
  <c r="BC181" i="6"/>
  <c r="AW187" i="6"/>
  <c r="BL187" i="6"/>
  <c r="BC187" i="6"/>
  <c r="AT187" i="6"/>
  <c r="BL189" i="6"/>
  <c r="AZ194" i="6"/>
  <c r="AW166" i="6"/>
  <c r="BF166" i="6"/>
  <c r="BO166" i="6"/>
  <c r="AW173" i="6"/>
  <c r="BF173" i="6"/>
  <c r="BO173" i="6"/>
  <c r="AW180" i="6"/>
  <c r="AZ181" i="6"/>
  <c r="BO181" i="6"/>
  <c r="AT189" i="6"/>
  <c r="AQ183" i="6"/>
  <c r="AZ183" i="6"/>
  <c r="AW186" i="6"/>
  <c r="AQ190" i="6"/>
  <c r="AZ190" i="6"/>
  <c r="BI190" i="6"/>
  <c r="BO193" i="6"/>
  <c r="AQ193" i="6"/>
  <c r="AW193" i="6"/>
  <c r="BF193" i="6"/>
  <c r="AT205" i="6"/>
  <c r="BL205" i="6"/>
  <c r="BC205" i="6"/>
  <c r="BF205" i="6"/>
  <c r="BO208" i="6"/>
  <c r="AQ208" i="6"/>
  <c r="BF208" i="6"/>
  <c r="AT208" i="6"/>
  <c r="BC208" i="6"/>
  <c r="BI214" i="6"/>
  <c r="AZ214" i="6"/>
  <c r="BO214" i="6"/>
  <c r="AQ214" i="6"/>
  <c r="AT214" i="6"/>
  <c r="AW214" i="6"/>
  <c r="BL214" i="6"/>
  <c r="AW183" i="6"/>
  <c r="BF183" i="6"/>
  <c r="BO183" i="6"/>
  <c r="AT186" i="6"/>
  <c r="BC186" i="6"/>
  <c r="BL186" i="6"/>
  <c r="AW190" i="6"/>
  <c r="BF190" i="6"/>
  <c r="BO190" i="6"/>
  <c r="AT193" i="6"/>
  <c r="BC193" i="6"/>
  <c r="BL193" i="6"/>
  <c r="AT198" i="6"/>
  <c r="BI198" i="6"/>
  <c r="AZ198" i="6"/>
  <c r="BC198" i="6"/>
  <c r="BI222" i="6"/>
  <c r="BL222" i="6"/>
  <c r="BC222" i="6"/>
  <c r="AT222" i="6"/>
  <c r="BO222" i="6"/>
  <c r="AW222" i="6"/>
  <c r="AQ222" i="6"/>
  <c r="BO224" i="6"/>
  <c r="AQ224" i="6"/>
  <c r="AT224" i="6"/>
  <c r="BC224" i="6"/>
  <c r="BF224" i="6"/>
  <c r="AZ224" i="6"/>
  <c r="AW224" i="6"/>
  <c r="BL224" i="6"/>
  <c r="BO232" i="6"/>
  <c r="AQ232" i="6"/>
  <c r="BF232" i="6"/>
  <c r="AW232" i="6"/>
  <c r="AZ232" i="6"/>
  <c r="BL232" i="6"/>
  <c r="BC232" i="6"/>
  <c r="AT232" i="6"/>
  <c r="BL178" i="6"/>
  <c r="AW184" i="6"/>
  <c r="BF184" i="6"/>
  <c r="BO184" i="6"/>
  <c r="AW191" i="6"/>
  <c r="BF191" i="6"/>
  <c r="BO191" i="6"/>
  <c r="BI199" i="6"/>
  <c r="AZ199" i="6"/>
  <c r="BO199" i="6"/>
  <c r="AQ199" i="6"/>
  <c r="AT199" i="6"/>
  <c r="BF214" i="6"/>
  <c r="BI232" i="6"/>
  <c r="BO185" i="6"/>
  <c r="AQ185" i="6"/>
  <c r="AW185" i="6"/>
  <c r="BF185" i="6"/>
  <c r="BO186" i="6"/>
  <c r="AW192" i="6"/>
  <c r="BF192" i="6"/>
  <c r="BO192" i="6"/>
  <c r="BF198" i="6"/>
  <c r="BO200" i="6"/>
  <c r="AQ200" i="6"/>
  <c r="BI200" i="6"/>
  <c r="AZ200" i="6"/>
  <c r="BL200" i="6"/>
  <c r="BC200" i="6"/>
  <c r="AT200" i="6"/>
  <c r="BF200" i="6"/>
  <c r="AZ205" i="6"/>
  <c r="AZ207" i="6"/>
  <c r="BO207" i="6"/>
  <c r="AQ207" i="6"/>
  <c r="BF207" i="6"/>
  <c r="AT207" i="6"/>
  <c r="BI207" i="6"/>
  <c r="AW207" i="6"/>
  <c r="BI208" i="6"/>
  <c r="AT213" i="6"/>
  <c r="BI213" i="6"/>
  <c r="AZ213" i="6"/>
  <c r="BC213" i="6"/>
  <c r="AW213" i="6"/>
  <c r="BL213" i="6"/>
  <c r="BO213" i="6"/>
  <c r="BL197" i="6"/>
  <c r="AQ202" i="6"/>
  <c r="AZ202" i="6"/>
  <c r="BI202" i="6"/>
  <c r="AW204" i="6"/>
  <c r="BF204" i="6"/>
  <c r="BO204" i="6"/>
  <c r="BI206" i="6"/>
  <c r="AZ206" i="6"/>
  <c r="AW234" i="6"/>
  <c r="BL234" i="6"/>
  <c r="BC234" i="6"/>
  <c r="AT234" i="6"/>
  <c r="BO234" i="6"/>
  <c r="BF234" i="6"/>
  <c r="BI234" i="6"/>
  <c r="AQ234" i="6"/>
  <c r="AZ234" i="6"/>
  <c r="BI197" i="6"/>
  <c r="BF202" i="6"/>
  <c r="BO202" i="6"/>
  <c r="BL204" i="6"/>
  <c r="BO206" i="6"/>
  <c r="BO216" i="6"/>
  <c r="AQ216" i="6"/>
  <c r="BF216" i="6"/>
  <c r="AW216" i="6"/>
  <c r="AZ216" i="6"/>
  <c r="BC228" i="6"/>
  <c r="AT228" i="6"/>
  <c r="BI228" i="6"/>
  <c r="AQ228" i="6"/>
  <c r="AZ228" i="6"/>
  <c r="BL228" i="6"/>
  <c r="BO228" i="6"/>
  <c r="AW228" i="6"/>
  <c r="BF228" i="6"/>
  <c r="AT204" i="6"/>
  <c r="BF206" i="6"/>
  <c r="BI216" i="6"/>
  <c r="AW206" i="6"/>
  <c r="AT216" i="6"/>
  <c r="BL212" i="6"/>
  <c r="AQ217" i="6"/>
  <c r="BO217" i="6"/>
  <c r="AW221" i="6"/>
  <c r="BF221" i="6"/>
  <c r="BO221" i="6"/>
  <c r="AZ223" i="6"/>
  <c r="BI223" i="6"/>
  <c r="BL217" i="6"/>
  <c r="BC221" i="6"/>
  <c r="BL221" i="6"/>
  <c r="BO223" i="6"/>
  <c r="BF240" i="6"/>
  <c r="AW240" i="6"/>
  <c r="AT240" i="6"/>
  <c r="BO240" i="6"/>
  <c r="BC240" i="6"/>
  <c r="BI240" i="6"/>
  <c r="BL240" i="6"/>
  <c r="AQ240" i="6"/>
  <c r="AZ240" i="6"/>
  <c r="BL210" i="6"/>
  <c r="AT212" i="6"/>
  <c r="AW217" i="6"/>
  <c r="BL218" i="6"/>
  <c r="BF223" i="6"/>
  <c r="AW220" i="6"/>
  <c r="BF220" i="6"/>
  <c r="BO220" i="6"/>
  <c r="AW223" i="6"/>
  <c r="AW225" i="6"/>
  <c r="BF230" i="6"/>
  <c r="AT229" i="6"/>
  <c r="BI229" i="6"/>
  <c r="AZ229" i="6"/>
  <c r="BC229" i="6"/>
  <c r="BI230" i="6"/>
  <c r="AZ230" i="6"/>
  <c r="BO230" i="6"/>
  <c r="AQ230" i="6"/>
  <c r="AT230" i="6"/>
  <c r="BF229" i="6"/>
  <c r="AZ231" i="6"/>
  <c r="BO231" i="6"/>
  <c r="AQ231" i="6"/>
  <c r="BF231" i="6"/>
  <c r="BI231" i="6"/>
  <c r="BI251" i="6"/>
  <c r="AZ251" i="6"/>
  <c r="BO251" i="6"/>
  <c r="AQ251" i="6"/>
  <c r="AT251" i="6"/>
  <c r="AW251" i="6"/>
  <c r="BL251" i="6"/>
  <c r="BC251" i="6"/>
  <c r="BF251" i="6"/>
  <c r="BC236" i="6"/>
  <c r="AT236" i="6"/>
  <c r="BI236" i="6"/>
  <c r="BO233" i="6"/>
  <c r="AT237" i="6"/>
  <c r="BI237" i="6"/>
  <c r="AZ237" i="6"/>
  <c r="BO236" i="6"/>
  <c r="BC237" i="6"/>
  <c r="AZ252" i="6"/>
  <c r="BO252" i="6"/>
  <c r="AQ252" i="6"/>
  <c r="BF252" i="6"/>
  <c r="BI252" i="6"/>
  <c r="AW252" i="6"/>
  <c r="BL252" i="6"/>
  <c r="BO238" i="6"/>
  <c r="AQ238" i="6"/>
  <c r="AW238" i="6"/>
  <c r="BF238" i="6"/>
  <c r="BO239" i="6"/>
  <c r="BF239" i="6"/>
  <c r="AW239" i="6"/>
  <c r="BI239" i="6"/>
  <c r="BO245" i="6"/>
  <c r="BF245" i="6"/>
  <c r="AW245" i="6"/>
  <c r="AT245" i="6"/>
  <c r="BC245" i="6"/>
  <c r="BL245" i="6"/>
  <c r="AZ238" i="6"/>
  <c r="BI238" i="6"/>
  <c r="AZ239" i="6"/>
  <c r="AQ245" i="6"/>
  <c r="BI245" i="6"/>
  <c r="AT250" i="6"/>
  <c r="BI250" i="6"/>
  <c r="AZ250" i="6"/>
  <c r="BC250" i="6"/>
  <c r="AW242" i="6"/>
  <c r="BF242" i="6"/>
  <c r="BO242" i="6"/>
  <c r="AW250" i="6"/>
  <c r="BO243" i="6"/>
  <c r="AQ243" i="6"/>
  <c r="AW243" i="6"/>
  <c r="BF243" i="6"/>
  <c r="BI242" i="6"/>
  <c r="BO244" i="6"/>
  <c r="BF244" i="6"/>
  <c r="AW244" i="6"/>
  <c r="BI244" i="6"/>
  <c r="BO250" i="6"/>
  <c r="AW248" i="6"/>
  <c r="BL249" i="6"/>
  <c r="BC247" i="6"/>
  <c r="AT248" i="6"/>
  <c r="BI249" i="6"/>
  <c r="BC248" i="6"/>
  <c r="AT249" i="6"/>
  <c r="AG3" i="5"/>
  <c r="AC4" i="5" s="1"/>
  <c r="AE3" i="5"/>
  <c r="AD3" i="5"/>
  <c r="AF3" i="5" s="1"/>
  <c r="AJ18" i="5"/>
  <c r="AZ18" i="5"/>
  <c r="AQ19" i="5"/>
  <c r="BO19" i="5"/>
  <c r="AW20" i="5"/>
  <c r="BL21" i="5"/>
  <c r="BC22" i="5"/>
  <c r="AT23" i="5"/>
  <c r="BI24" i="5"/>
  <c r="AZ25" i="5"/>
  <c r="AQ26" i="5"/>
  <c r="BO26" i="5"/>
  <c r="BF27" i="5"/>
  <c r="BL28" i="5"/>
  <c r="AT30" i="5"/>
  <c r="BO30" i="5"/>
  <c r="BC31" i="5"/>
  <c r="AQ32" i="5"/>
  <c r="BL32" i="5"/>
  <c r="BO33" i="5"/>
  <c r="AQ33" i="5"/>
  <c r="AW33" i="5"/>
  <c r="AZ33" i="5"/>
  <c r="AT39" i="5"/>
  <c r="BF43" i="5"/>
  <c r="BC53" i="5"/>
  <c r="AT53" i="5"/>
  <c r="BI53" i="5"/>
  <c r="AZ53" i="5"/>
  <c r="BO53" i="5"/>
  <c r="AQ53" i="5"/>
  <c r="BF53" i="5"/>
  <c r="BC64" i="5"/>
  <c r="BI64" i="5"/>
  <c r="AW64" i="5"/>
  <c r="BF64" i="5"/>
  <c r="BO64" i="5"/>
  <c r="AT64" i="5"/>
  <c r="AQ64" i="5"/>
  <c r="BL64" i="5"/>
  <c r="AZ64" i="5"/>
  <c r="BL20" i="5"/>
  <c r="BF30" i="5"/>
  <c r="AT31" i="5"/>
  <c r="BC32" i="5"/>
  <c r="AW35" i="5"/>
  <c r="BC35" i="5"/>
  <c r="BI35" i="5"/>
  <c r="AZ35" i="5"/>
  <c r="BC45" i="5"/>
  <c r="AT45" i="5"/>
  <c r="BI45" i="5"/>
  <c r="AZ45" i="5"/>
  <c r="BO45" i="5"/>
  <c r="AQ45" i="5"/>
  <c r="BF45" i="5"/>
  <c r="BL53" i="5"/>
  <c r="AT54" i="5"/>
  <c r="BI54" i="5"/>
  <c r="AZ54" i="5"/>
  <c r="BO54" i="5"/>
  <c r="AQ54" i="5"/>
  <c r="BF54" i="5"/>
  <c r="U18" i="5"/>
  <c r="BF20" i="5"/>
  <c r="F18" i="5"/>
  <c r="H18" i="5" s="1"/>
  <c r="K18" i="5" s="1"/>
  <c r="L18" i="5" s="1"/>
  <c r="M18" i="5" s="1"/>
  <c r="AD18" i="5"/>
  <c r="AT18" i="5"/>
  <c r="BI19" i="5"/>
  <c r="AQ20" i="5"/>
  <c r="BO20" i="5"/>
  <c r="BF21" i="5"/>
  <c r="AW22" i="5"/>
  <c r="BL23" i="5"/>
  <c r="BC24" i="5"/>
  <c r="AT25" i="5"/>
  <c r="BI26" i="5"/>
  <c r="AZ27" i="5"/>
  <c r="AW29" i="5"/>
  <c r="BC29" i="5"/>
  <c r="BI29" i="5"/>
  <c r="AT32" i="5"/>
  <c r="BL33" i="5"/>
  <c r="BO35" i="5"/>
  <c r="BC37" i="5"/>
  <c r="BI37" i="5"/>
  <c r="AZ37" i="5"/>
  <c r="BO37" i="5"/>
  <c r="AQ37" i="5"/>
  <c r="BL39" i="5"/>
  <c r="BL45" i="5"/>
  <c r="AT46" i="5"/>
  <c r="BI46" i="5"/>
  <c r="AZ46" i="5"/>
  <c r="BO46" i="5"/>
  <c r="AQ46" i="5"/>
  <c r="BF46" i="5"/>
  <c r="BL54" i="5"/>
  <c r="AZ32" i="5"/>
  <c r="BF32" i="5"/>
  <c r="AW27" i="5"/>
  <c r="AW43" i="5"/>
  <c r="BC43" i="5"/>
  <c r="AT43" i="5"/>
  <c r="BI43" i="5"/>
  <c r="BO70" i="5"/>
  <c r="AQ70" i="5"/>
  <c r="BF70" i="5"/>
  <c r="AW70" i="5"/>
  <c r="BC70" i="5"/>
  <c r="AZ70" i="5"/>
  <c r="BL70" i="5"/>
  <c r="AT70" i="5"/>
  <c r="BI70" i="5"/>
  <c r="AQ27" i="5"/>
  <c r="BO27" i="5"/>
  <c r="AM18" i="5"/>
  <c r="BC18" i="5"/>
  <c r="AT19" i="5"/>
  <c r="AZ20" i="5"/>
  <c r="AQ21" i="5"/>
  <c r="BO21" i="5"/>
  <c r="BF22" i="5"/>
  <c r="BC25" i="5"/>
  <c r="AT26" i="5"/>
  <c r="BI27" i="5"/>
  <c r="AQ28" i="5"/>
  <c r="AZ29" i="5"/>
  <c r="BC30" i="5"/>
  <c r="BI30" i="5"/>
  <c r="BC33" i="5"/>
  <c r="AT38" i="5"/>
  <c r="AZ38" i="5"/>
  <c r="BO38" i="5"/>
  <c r="AQ38" i="5"/>
  <c r="BF38" i="5"/>
  <c r="BL43" i="5"/>
  <c r="BC61" i="5"/>
  <c r="AT61" i="5"/>
  <c r="BI61" i="5"/>
  <c r="AZ61" i="5"/>
  <c r="BO61" i="5"/>
  <c r="AQ61" i="5"/>
  <c r="BF61" i="5"/>
  <c r="AW61" i="5"/>
  <c r="BL22" i="5"/>
  <c r="AD4" i="5"/>
  <c r="BC19" i="5"/>
  <c r="BI20" i="5"/>
  <c r="AQ22" i="5"/>
  <c r="BO22" i="5"/>
  <c r="BC26" i="5"/>
  <c r="AT27" i="5"/>
  <c r="BI47" i="5"/>
  <c r="AZ47" i="5"/>
  <c r="BO47" i="5"/>
  <c r="AQ47" i="5"/>
  <c r="BF47" i="5"/>
  <c r="AW47" i="5"/>
  <c r="AW53" i="5"/>
  <c r="BL27" i="5"/>
  <c r="BI39" i="5"/>
  <c r="BO39" i="5"/>
  <c r="AQ39" i="5"/>
  <c r="BF39" i="5"/>
  <c r="AW39" i="5"/>
  <c r="C18" i="5"/>
  <c r="D18" i="5" s="1"/>
  <c r="BI31" i="5"/>
  <c r="BO31" i="5"/>
  <c r="AQ31" i="5"/>
  <c r="AW32" i="5"/>
  <c r="BI32" i="5"/>
  <c r="BC39" i="5"/>
  <c r="BO43" i="5"/>
  <c r="BL62" i="5"/>
  <c r="AT65" i="5"/>
  <c r="AZ65" i="5"/>
  <c r="BI65" i="5"/>
  <c r="BL55" i="5"/>
  <c r="AW62" i="5"/>
  <c r="BI66" i="5"/>
  <c r="BO66" i="5"/>
  <c r="AQ66" i="5"/>
  <c r="BC84" i="5"/>
  <c r="AT84" i="5"/>
  <c r="BI84" i="5"/>
  <c r="AZ84" i="5"/>
  <c r="BO84" i="5"/>
  <c r="AQ84" i="5"/>
  <c r="BF84" i="5"/>
  <c r="AW84" i="5"/>
  <c r="BL40" i="5"/>
  <c r="BC41" i="5"/>
  <c r="BL48" i="5"/>
  <c r="BC49" i="5"/>
  <c r="BI51" i="5"/>
  <c r="AW55" i="5"/>
  <c r="BL56" i="5"/>
  <c r="BC57" i="5"/>
  <c r="BI59" i="5"/>
  <c r="BF62" i="5"/>
  <c r="AW63" i="5"/>
  <c r="BL65" i="5"/>
  <c r="AZ66" i="5"/>
  <c r="AZ67" i="5"/>
  <c r="BF67" i="5"/>
  <c r="AW40" i="5"/>
  <c r="BL41" i="5"/>
  <c r="AW48" i="5"/>
  <c r="BL49" i="5"/>
  <c r="AT51" i="5"/>
  <c r="BF55" i="5"/>
  <c r="AW56" i="5"/>
  <c r="BL57" i="5"/>
  <c r="AT59" i="5"/>
  <c r="AQ62" i="5"/>
  <c r="BO62" i="5"/>
  <c r="BF63" i="5"/>
  <c r="BO63" i="5"/>
  <c r="AQ65" i="5"/>
  <c r="BC65" i="5"/>
  <c r="BL66" i="5"/>
  <c r="BL34" i="5"/>
  <c r="AT36" i="5"/>
  <c r="BF40" i="5"/>
  <c r="AW41" i="5"/>
  <c r="BL42" i="5"/>
  <c r="AT44" i="5"/>
  <c r="BF48" i="5"/>
  <c r="AW49" i="5"/>
  <c r="BL50" i="5"/>
  <c r="BC51" i="5"/>
  <c r="AT52" i="5"/>
  <c r="AQ55" i="5"/>
  <c r="BO55" i="5"/>
  <c r="BF56" i="5"/>
  <c r="AW57" i="5"/>
  <c r="BL58" i="5"/>
  <c r="BC59" i="5"/>
  <c r="AT60" i="5"/>
  <c r="AZ62" i="5"/>
  <c r="AQ63" i="5"/>
  <c r="BC66" i="5"/>
  <c r="AQ67" i="5"/>
  <c r="BL67" i="5"/>
  <c r="BO68" i="5"/>
  <c r="AQ68" i="5"/>
  <c r="AW68" i="5"/>
  <c r="AZ68" i="5"/>
  <c r="BL84" i="5"/>
  <c r="BL51" i="5"/>
  <c r="AZ55" i="5"/>
  <c r="BL59" i="5"/>
  <c r="BI62" i="5"/>
  <c r="AZ63" i="5"/>
  <c r="BO65" i="5"/>
  <c r="AT66" i="5"/>
  <c r="BC76" i="5"/>
  <c r="AT76" i="5"/>
  <c r="BI76" i="5"/>
  <c r="AZ76" i="5"/>
  <c r="BO76" i="5"/>
  <c r="AQ76" i="5"/>
  <c r="BF76" i="5"/>
  <c r="AW76" i="5"/>
  <c r="BF97" i="5"/>
  <c r="AT97" i="5"/>
  <c r="BI97" i="5"/>
  <c r="AZ97" i="5"/>
  <c r="BC97" i="5"/>
  <c r="BO97" i="5"/>
  <c r="AW97" i="5"/>
  <c r="BL97" i="5"/>
  <c r="AQ97" i="5"/>
  <c r="AQ41" i="5"/>
  <c r="AQ49" i="5"/>
  <c r="AQ57" i="5"/>
  <c r="BI63" i="5"/>
  <c r="BF65" i="5"/>
  <c r="AT67" i="5"/>
  <c r="BO67" i="5"/>
  <c r="AZ91" i="5"/>
  <c r="BF91" i="5"/>
  <c r="BI91" i="5"/>
  <c r="AW91" i="5"/>
  <c r="BO91" i="5"/>
  <c r="AT91" i="5"/>
  <c r="BC91" i="5"/>
  <c r="BL91" i="5"/>
  <c r="AQ91" i="5"/>
  <c r="BL69" i="5"/>
  <c r="AT71" i="5"/>
  <c r="BI72" i="5"/>
  <c r="AZ73" i="5"/>
  <c r="AQ74" i="5"/>
  <c r="BO74" i="5"/>
  <c r="BF75" i="5"/>
  <c r="BC78" i="5"/>
  <c r="AT79" i="5"/>
  <c r="BI80" i="5"/>
  <c r="AZ81" i="5"/>
  <c r="AQ82" i="5"/>
  <c r="BO82" i="5"/>
  <c r="BF83" i="5"/>
  <c r="AQ89" i="5"/>
  <c r="BC89" i="5"/>
  <c r="BL90" i="5"/>
  <c r="BF96" i="5"/>
  <c r="AZ74" i="5"/>
  <c r="BL78" i="5"/>
  <c r="AW86" i="5"/>
  <c r="BC86" i="5"/>
  <c r="BI86" i="5"/>
  <c r="BO92" i="5"/>
  <c r="AQ92" i="5"/>
  <c r="AW92" i="5"/>
  <c r="AZ92" i="5"/>
  <c r="BC72" i="5"/>
  <c r="AT73" i="5"/>
  <c r="BI74" i="5"/>
  <c r="AZ75" i="5"/>
  <c r="AW78" i="5"/>
  <c r="BC80" i="5"/>
  <c r="AT81" i="5"/>
  <c r="BI82" i="5"/>
  <c r="AZ83" i="5"/>
  <c r="AZ86" i="5"/>
  <c r="BF88" i="5"/>
  <c r="BO89" i="5"/>
  <c r="AT90" i="5"/>
  <c r="BL96" i="5"/>
  <c r="BC73" i="5"/>
  <c r="AT74" i="5"/>
  <c r="BI75" i="5"/>
  <c r="BF78" i="5"/>
  <c r="BC81" i="5"/>
  <c r="AT82" i="5"/>
  <c r="BI83" i="5"/>
  <c r="AQ86" i="5"/>
  <c r="BL86" i="5"/>
  <c r="BF89" i="5"/>
  <c r="BL92" i="5"/>
  <c r="BC74" i="5"/>
  <c r="AT75" i="5"/>
  <c r="AQ78" i="5"/>
  <c r="BO78" i="5"/>
  <c r="BC82" i="5"/>
  <c r="AT83" i="5"/>
  <c r="BC88" i="5"/>
  <c r="BI88" i="5"/>
  <c r="BC92" i="5"/>
  <c r="AW94" i="5"/>
  <c r="BC94" i="5"/>
  <c r="BI94" i="5"/>
  <c r="AW98" i="5"/>
  <c r="AT98" i="5"/>
  <c r="BI98" i="5"/>
  <c r="AZ98" i="5"/>
  <c r="BO98" i="5"/>
  <c r="AQ98" i="5"/>
  <c r="BL74" i="5"/>
  <c r="AZ78" i="5"/>
  <c r="BL82" i="5"/>
  <c r="BO86" i="5"/>
  <c r="AT89" i="5"/>
  <c r="AZ89" i="5"/>
  <c r="BI89" i="5"/>
  <c r="AT92" i="5"/>
  <c r="BC100" i="5"/>
  <c r="AT100" i="5"/>
  <c r="BI100" i="5"/>
  <c r="AZ100" i="5"/>
  <c r="BO100" i="5"/>
  <c r="AQ100" i="5"/>
  <c r="BF100" i="5"/>
  <c r="AW100" i="5"/>
  <c r="AT86" i="5"/>
  <c r="BF86" i="5"/>
  <c r="BI90" i="5"/>
  <c r="BO90" i="5"/>
  <c r="AQ90" i="5"/>
  <c r="BF92" i="5"/>
  <c r="BO96" i="5"/>
  <c r="AQ96" i="5"/>
  <c r="BC96" i="5"/>
  <c r="AT96" i="5"/>
  <c r="BI96" i="5"/>
  <c r="BC108" i="5"/>
  <c r="AT108" i="5"/>
  <c r="BI108" i="5"/>
  <c r="AZ108" i="5"/>
  <c r="BO108" i="5"/>
  <c r="AQ108" i="5"/>
  <c r="BF108" i="5"/>
  <c r="AW108" i="5"/>
  <c r="BL85" i="5"/>
  <c r="BL93" i="5"/>
  <c r="AT95" i="5"/>
  <c r="BF99" i="5"/>
  <c r="BL101" i="5"/>
  <c r="BC102" i="5"/>
  <c r="AT103" i="5"/>
  <c r="BI104" i="5"/>
  <c r="AZ105" i="5"/>
  <c r="AQ106" i="5"/>
  <c r="BO106" i="5"/>
  <c r="BF107" i="5"/>
  <c r="BC110" i="5"/>
  <c r="AT111" i="5"/>
  <c r="BI112" i="5"/>
  <c r="AT116" i="5"/>
  <c r="BO116" i="5"/>
  <c r="BC118" i="5"/>
  <c r="AQ119" i="5"/>
  <c r="BL119" i="5"/>
  <c r="AQ99" i="5"/>
  <c r="BO99" i="5"/>
  <c r="BL102" i="5"/>
  <c r="AT104" i="5"/>
  <c r="BI105" i="5"/>
  <c r="AZ106" i="5"/>
  <c r="BL110" i="5"/>
  <c r="AW114" i="5"/>
  <c r="BC114" i="5"/>
  <c r="BI114" i="5"/>
  <c r="BF116" i="5"/>
  <c r="BO117" i="5"/>
  <c r="AT118" i="5"/>
  <c r="BC119" i="5"/>
  <c r="AT120" i="5"/>
  <c r="BF120" i="5"/>
  <c r="AZ99" i="5"/>
  <c r="AW102" i="5"/>
  <c r="BC104" i="5"/>
  <c r="AT105" i="5"/>
  <c r="BI106" i="5"/>
  <c r="AZ107" i="5"/>
  <c r="AW110" i="5"/>
  <c r="BC112" i="5"/>
  <c r="AZ114" i="5"/>
  <c r="BF117" i="5"/>
  <c r="AT119" i="5"/>
  <c r="BC126" i="5"/>
  <c r="BL104" i="5"/>
  <c r="BC105" i="5"/>
  <c r="AT106" i="5"/>
  <c r="BL112" i="5"/>
  <c r="AQ114" i="5"/>
  <c r="BL114" i="5"/>
  <c r="BC116" i="5"/>
  <c r="BI116" i="5"/>
  <c r="BF118" i="5"/>
  <c r="BF125" i="5"/>
  <c r="BC125" i="5"/>
  <c r="AT125" i="5"/>
  <c r="BI125" i="5"/>
  <c r="AZ125" i="5"/>
  <c r="BC128" i="5"/>
  <c r="AT128" i="5"/>
  <c r="AZ128" i="5"/>
  <c r="BO128" i="5"/>
  <c r="AQ128" i="5"/>
  <c r="BF128" i="5"/>
  <c r="AW128" i="5"/>
  <c r="BL105" i="5"/>
  <c r="BC106" i="5"/>
  <c r="AT117" i="5"/>
  <c r="AZ117" i="5"/>
  <c r="BI117" i="5"/>
  <c r="AW105" i="5"/>
  <c r="BL106" i="5"/>
  <c r="BI118" i="5"/>
  <c r="BO118" i="5"/>
  <c r="AQ118" i="5"/>
  <c r="AW126" i="5"/>
  <c r="BL126" i="5"/>
  <c r="AT126" i="5"/>
  <c r="BI126" i="5"/>
  <c r="AZ126" i="5"/>
  <c r="BO126" i="5"/>
  <c r="AQ126" i="5"/>
  <c r="AQ104" i="5"/>
  <c r="BL117" i="5"/>
  <c r="AZ118" i="5"/>
  <c r="AZ119" i="5"/>
  <c r="BF119" i="5"/>
  <c r="AZ120" i="5"/>
  <c r="BO120" i="5"/>
  <c r="AQ120" i="5"/>
  <c r="AW120" i="5"/>
  <c r="BL113" i="5"/>
  <c r="AT115" i="5"/>
  <c r="BL121" i="5"/>
  <c r="BC122" i="5"/>
  <c r="AT123" i="5"/>
  <c r="BI124" i="5"/>
  <c r="BF127" i="5"/>
  <c r="BL129" i="5"/>
  <c r="BC130" i="5"/>
  <c r="AT131" i="5"/>
  <c r="BI132" i="5"/>
  <c r="AZ133" i="5"/>
  <c r="AQ134" i="5"/>
  <c r="BO134" i="5"/>
  <c r="BF135" i="5"/>
  <c r="AT137" i="5"/>
  <c r="AQ140" i="5"/>
  <c r="BC142" i="5"/>
  <c r="BI142" i="5"/>
  <c r="AZ142" i="5"/>
  <c r="BL143" i="5"/>
  <c r="BL122" i="5"/>
  <c r="AQ127" i="5"/>
  <c r="BO127" i="5"/>
  <c r="BL130" i="5"/>
  <c r="BI133" i="5"/>
  <c r="AZ134" i="5"/>
  <c r="AQ135" i="5"/>
  <c r="BO135" i="5"/>
  <c r="AW143" i="5"/>
  <c r="AW122" i="5"/>
  <c r="BC124" i="5"/>
  <c r="AZ127" i="5"/>
  <c r="AW130" i="5"/>
  <c r="BC132" i="5"/>
  <c r="AT133" i="5"/>
  <c r="BI134" i="5"/>
  <c r="AZ135" i="5"/>
  <c r="BO136" i="5"/>
  <c r="AQ136" i="5"/>
  <c r="BF136" i="5"/>
  <c r="AZ136" i="5"/>
  <c r="BO142" i="5"/>
  <c r="BF122" i="5"/>
  <c r="BI127" i="5"/>
  <c r="BF130" i="5"/>
  <c r="BC133" i="5"/>
  <c r="AT134" i="5"/>
  <c r="BI135" i="5"/>
  <c r="AQ142" i="5"/>
  <c r="BL133" i="5"/>
  <c r="BF137" i="5"/>
  <c r="AW137" i="5"/>
  <c r="AZ137" i="5"/>
  <c r="AT143" i="5"/>
  <c r="BI143" i="5"/>
  <c r="AZ143" i="5"/>
  <c r="BO143" i="5"/>
  <c r="AQ143" i="5"/>
  <c r="AW133" i="5"/>
  <c r="BL134" i="5"/>
  <c r="AQ137" i="5"/>
  <c r="BC145" i="5"/>
  <c r="AZ145" i="5"/>
  <c r="BO145" i="5"/>
  <c r="AQ145" i="5"/>
  <c r="BF145" i="5"/>
  <c r="AW145" i="5"/>
  <c r="BL137" i="5"/>
  <c r="AW140" i="5"/>
  <c r="BC140" i="5"/>
  <c r="AT140" i="5"/>
  <c r="AZ140" i="5"/>
  <c r="BF143" i="5"/>
  <c r="BL145" i="5"/>
  <c r="BL138" i="5"/>
  <c r="BC139" i="5"/>
  <c r="BI141" i="5"/>
  <c r="BF144" i="5"/>
  <c r="BL146" i="5"/>
  <c r="BC147" i="5"/>
  <c r="AT148" i="5"/>
  <c r="BC150" i="5"/>
  <c r="AQ151" i="5"/>
  <c r="BL151" i="5"/>
  <c r="BO152" i="5"/>
  <c r="AQ152" i="5"/>
  <c r="AW152" i="5"/>
  <c r="AZ152" i="5"/>
  <c r="AT154" i="5"/>
  <c r="AW157" i="5"/>
  <c r="BI157" i="5"/>
  <c r="AT141" i="5"/>
  <c r="AQ144" i="5"/>
  <c r="BO144" i="5"/>
  <c r="BC148" i="5"/>
  <c r="BO149" i="5"/>
  <c r="AT150" i="5"/>
  <c r="BC151" i="5"/>
  <c r="AT160" i="5"/>
  <c r="AZ144" i="5"/>
  <c r="BL148" i="5"/>
  <c r="BF149" i="5"/>
  <c r="AT151" i="5"/>
  <c r="BC157" i="5"/>
  <c r="AT157" i="5"/>
  <c r="AZ157" i="5"/>
  <c r="BI144" i="5"/>
  <c r="AW148" i="5"/>
  <c r="BF150" i="5"/>
  <c r="AW154" i="5"/>
  <c r="BC154" i="5"/>
  <c r="BI154" i="5"/>
  <c r="AT158" i="5"/>
  <c r="BI158" i="5"/>
  <c r="BO158" i="5"/>
  <c r="AQ158" i="5"/>
  <c r="AZ158" i="5"/>
  <c r="AT149" i="5"/>
  <c r="AZ149" i="5"/>
  <c r="BI149" i="5"/>
  <c r="BI150" i="5"/>
  <c r="BO150" i="5"/>
  <c r="AQ150" i="5"/>
  <c r="BL149" i="5"/>
  <c r="AZ150" i="5"/>
  <c r="AZ151" i="5"/>
  <c r="BF151" i="5"/>
  <c r="BF157" i="5"/>
  <c r="BC160" i="5"/>
  <c r="AZ160" i="5"/>
  <c r="BO160" i="5"/>
  <c r="AQ160" i="5"/>
  <c r="BF160" i="5"/>
  <c r="AW160" i="5"/>
  <c r="BC176" i="5"/>
  <c r="AT176" i="5"/>
  <c r="BI176" i="5"/>
  <c r="AZ176" i="5"/>
  <c r="BO176" i="5"/>
  <c r="AQ176" i="5"/>
  <c r="BF176" i="5"/>
  <c r="AW176" i="5"/>
  <c r="BL176" i="5"/>
  <c r="BL153" i="5"/>
  <c r="AT155" i="5"/>
  <c r="BI156" i="5"/>
  <c r="BF159" i="5"/>
  <c r="BL161" i="5"/>
  <c r="BC162" i="5"/>
  <c r="AZ163" i="5"/>
  <c r="AT168" i="5"/>
  <c r="BF168" i="5"/>
  <c r="BL162" i="5"/>
  <c r="BC165" i="5"/>
  <c r="AZ165" i="5"/>
  <c r="BI165" i="5"/>
  <c r="BC156" i="5"/>
  <c r="AZ159" i="5"/>
  <c r="AW162" i="5"/>
  <c r="BC163" i="5"/>
  <c r="AT166" i="5"/>
  <c r="BO166" i="5"/>
  <c r="AQ166" i="5"/>
  <c r="BI166" i="5"/>
  <c r="BI159" i="5"/>
  <c r="BF162" i="5"/>
  <c r="BL165" i="5"/>
  <c r="AT167" i="5"/>
  <c r="BI167" i="5"/>
  <c r="BF167" i="5"/>
  <c r="AZ167" i="5"/>
  <c r="BI170" i="5"/>
  <c r="BO170" i="5"/>
  <c r="AQ170" i="5"/>
  <c r="BF170" i="5"/>
  <c r="BC170" i="5"/>
  <c r="BI168" i="5"/>
  <c r="AZ168" i="5"/>
  <c r="AW168" i="5"/>
  <c r="AW163" i="5"/>
  <c r="AT163" i="5"/>
  <c r="AT165" i="5"/>
  <c r="BO165" i="5"/>
  <c r="BC168" i="5"/>
  <c r="BO168" i="5"/>
  <c r="BI164" i="5"/>
  <c r="AT171" i="5"/>
  <c r="BI172" i="5"/>
  <c r="AZ173" i="5"/>
  <c r="AQ174" i="5"/>
  <c r="BO174" i="5"/>
  <c r="BF175" i="5"/>
  <c r="BL177" i="5"/>
  <c r="BC178" i="5"/>
  <c r="AT179" i="5"/>
  <c r="AW182" i="5"/>
  <c r="BC182" i="5"/>
  <c r="BI182" i="5"/>
  <c r="AZ182" i="5"/>
  <c r="BC192" i="5"/>
  <c r="AT192" i="5"/>
  <c r="BI192" i="5"/>
  <c r="AZ192" i="5"/>
  <c r="BO192" i="5"/>
  <c r="AQ192" i="5"/>
  <c r="BF192" i="5"/>
  <c r="AW192" i="5"/>
  <c r="BL178" i="5"/>
  <c r="BC179" i="5"/>
  <c r="BL171" i="5"/>
  <c r="BI174" i="5"/>
  <c r="AW178" i="5"/>
  <c r="BL179" i="5"/>
  <c r="AW171" i="5"/>
  <c r="BC173" i="5"/>
  <c r="AT174" i="5"/>
  <c r="BI175" i="5"/>
  <c r="AQ177" i="5"/>
  <c r="BF178" i="5"/>
  <c r="AW179" i="5"/>
  <c r="BF182" i="5"/>
  <c r="BL192" i="5"/>
  <c r="BF171" i="5"/>
  <c r="BC174" i="5"/>
  <c r="AT175" i="5"/>
  <c r="AQ178" i="5"/>
  <c r="BO178" i="5"/>
  <c r="BF179" i="5"/>
  <c r="BL174" i="5"/>
  <c r="BC184" i="5"/>
  <c r="AT184" i="5"/>
  <c r="BI184" i="5"/>
  <c r="AZ184" i="5"/>
  <c r="BO184" i="5"/>
  <c r="AQ184" i="5"/>
  <c r="BF184" i="5"/>
  <c r="AW184" i="5"/>
  <c r="BL185" i="5"/>
  <c r="BC186" i="5"/>
  <c r="BI188" i="5"/>
  <c r="AQ190" i="5"/>
  <c r="BO190" i="5"/>
  <c r="BL193" i="5"/>
  <c r="BC194" i="5"/>
  <c r="AZ205" i="5"/>
  <c r="BL186" i="5"/>
  <c r="AT188" i="5"/>
  <c r="AZ190" i="5"/>
  <c r="AW193" i="5"/>
  <c r="BL194" i="5"/>
  <c r="BC197" i="5"/>
  <c r="BO197" i="5"/>
  <c r="AQ197" i="5"/>
  <c r="BI197" i="5"/>
  <c r="BC205" i="5"/>
  <c r="AT181" i="5"/>
  <c r="AZ183" i="5"/>
  <c r="BF185" i="5"/>
  <c r="AW186" i="5"/>
  <c r="BL187" i="5"/>
  <c r="BC188" i="5"/>
  <c r="AT189" i="5"/>
  <c r="BI190" i="5"/>
  <c r="AZ191" i="5"/>
  <c r="BF193" i="5"/>
  <c r="AW194" i="5"/>
  <c r="BL195" i="5"/>
  <c r="BC196" i="5"/>
  <c r="AZ197" i="5"/>
  <c r="AT198" i="5"/>
  <c r="BF198" i="5"/>
  <c r="BI198" i="5"/>
  <c r="BL204" i="5"/>
  <c r="AQ185" i="5"/>
  <c r="BO185" i="5"/>
  <c r="BF186" i="5"/>
  <c r="BL188" i="5"/>
  <c r="AT190" i="5"/>
  <c r="AQ193" i="5"/>
  <c r="BO193" i="5"/>
  <c r="BF194" i="5"/>
  <c r="BL197" i="5"/>
  <c r="AZ198" i="5"/>
  <c r="AT201" i="5"/>
  <c r="BO204" i="5"/>
  <c r="BL181" i="5"/>
  <c r="AT183" i="5"/>
  <c r="AZ185" i="5"/>
  <c r="AQ186" i="5"/>
  <c r="BO186" i="5"/>
  <c r="AW188" i="5"/>
  <c r="BC190" i="5"/>
  <c r="AT191" i="5"/>
  <c r="AZ193" i="5"/>
  <c r="AQ194" i="5"/>
  <c r="BO194" i="5"/>
  <c r="BF195" i="5"/>
  <c r="AW196" i="5"/>
  <c r="AQ198" i="5"/>
  <c r="BL198" i="5"/>
  <c r="BI199" i="5"/>
  <c r="AW199" i="5"/>
  <c r="BI185" i="5"/>
  <c r="AZ186" i="5"/>
  <c r="BL190" i="5"/>
  <c r="BI193" i="5"/>
  <c r="AZ194" i="5"/>
  <c r="BF196" i="5"/>
  <c r="BO196" i="5"/>
  <c r="BI205" i="5"/>
  <c r="BO205" i="5"/>
  <c r="AW205" i="5"/>
  <c r="BF205" i="5"/>
  <c r="AT205" i="5"/>
  <c r="AQ188" i="5"/>
  <c r="AQ196" i="5"/>
  <c r="AT197" i="5"/>
  <c r="BO198" i="5"/>
  <c r="BO201" i="5"/>
  <c r="AQ201" i="5"/>
  <c r="BC201" i="5"/>
  <c r="BI201" i="5"/>
  <c r="AT204" i="5"/>
  <c r="BF204" i="5"/>
  <c r="AW204" i="5"/>
  <c r="BC204" i="5"/>
  <c r="AQ205" i="5"/>
  <c r="BL200" i="5"/>
  <c r="BC203" i="5"/>
  <c r="BO203" i="5"/>
  <c r="AQ203" i="5"/>
  <c r="BI203" i="5"/>
  <c r="AZ202" i="5"/>
  <c r="BL206" i="5"/>
  <c r="BC207" i="5"/>
  <c r="AT208" i="5"/>
  <c r="AT209" i="5"/>
  <c r="BC209" i="5"/>
  <c r="BL209" i="5"/>
  <c r="AW213" i="5"/>
  <c r="BC213" i="5"/>
  <c r="AT213" i="5"/>
  <c r="AZ213" i="5"/>
  <c r="AT215" i="5"/>
  <c r="BL207" i="5"/>
  <c r="BC211" i="5"/>
  <c r="BO231" i="5"/>
  <c r="AQ231" i="5"/>
  <c r="BF231" i="5"/>
  <c r="AT231" i="5"/>
  <c r="BC231" i="5"/>
  <c r="BL231" i="5"/>
  <c r="BI231" i="5"/>
  <c r="AW231" i="5"/>
  <c r="AZ231" i="5"/>
  <c r="AW207" i="5"/>
  <c r="BL208" i="5"/>
  <c r="AT211" i="5"/>
  <c r="AW209" i="5"/>
  <c r="BF209" i="5"/>
  <c r="BO209" i="5"/>
  <c r="BF211" i="5"/>
  <c r="AW216" i="5"/>
  <c r="AQ207" i="5"/>
  <c r="AW210" i="5"/>
  <c r="BF210" i="5"/>
  <c r="BO210" i="5"/>
  <c r="BC215" i="5"/>
  <c r="BI215" i="5"/>
  <c r="AZ215" i="5"/>
  <c r="BI217" i="5"/>
  <c r="AW217" i="5"/>
  <c r="BF217" i="5"/>
  <c r="BO217" i="5"/>
  <c r="AT217" i="5"/>
  <c r="BL217" i="5"/>
  <c r="AQ217" i="5"/>
  <c r="AZ217" i="5"/>
  <c r="BO211" i="5"/>
  <c r="AQ211" i="5"/>
  <c r="BL211" i="5"/>
  <c r="BI211" i="5"/>
  <c r="BF216" i="5"/>
  <c r="BL216" i="5"/>
  <c r="BC216" i="5"/>
  <c r="AT216" i="5"/>
  <c r="BI216" i="5"/>
  <c r="AZ216" i="5"/>
  <c r="AQ216" i="5"/>
  <c r="BC212" i="5"/>
  <c r="BI226" i="5"/>
  <c r="AZ226" i="5"/>
  <c r="BO226" i="5"/>
  <c r="AQ226" i="5"/>
  <c r="BF226" i="5"/>
  <c r="AW226" i="5"/>
  <c r="BL226" i="5"/>
  <c r="AT226" i="5"/>
  <c r="BL212" i="5"/>
  <c r="BC226" i="5"/>
  <c r="BI224" i="5"/>
  <c r="AZ224" i="5"/>
  <c r="BO224" i="5"/>
  <c r="BF224" i="5"/>
  <c r="AT224" i="5"/>
  <c r="BC224" i="5"/>
  <c r="BO219" i="5"/>
  <c r="AQ219" i="5"/>
  <c r="AW219" i="5"/>
  <c r="BC219" i="5"/>
  <c r="AQ224" i="5"/>
  <c r="AT220" i="5"/>
  <c r="BI221" i="5"/>
  <c r="AZ222" i="5"/>
  <c r="AQ223" i="5"/>
  <c r="BO223" i="5"/>
  <c r="BI229" i="5"/>
  <c r="AZ229" i="5"/>
  <c r="AW229" i="5"/>
  <c r="BF229" i="5"/>
  <c r="BO229" i="5"/>
  <c r="AT229" i="5"/>
  <c r="BC229" i="5"/>
  <c r="AQ229" i="5"/>
  <c r="BL220" i="5"/>
  <c r="BC221" i="5"/>
  <c r="AT222" i="5"/>
  <c r="BI223" i="5"/>
  <c r="BL221" i="5"/>
  <c r="AT223" i="5"/>
  <c r="BC223" i="5"/>
  <c r="AT225" i="5"/>
  <c r="AZ225" i="5"/>
  <c r="BO225" i="5"/>
  <c r="AQ225" i="5"/>
  <c r="BF225" i="5"/>
  <c r="AZ230" i="5"/>
  <c r="BO230" i="5"/>
  <c r="AQ230" i="5"/>
  <c r="BC235" i="5"/>
  <c r="BI235" i="5"/>
  <c r="BL235" i="5"/>
  <c r="AZ235" i="5"/>
  <c r="AQ235" i="5"/>
  <c r="BL227" i="5"/>
  <c r="BC228" i="5"/>
  <c r="BL230" i="5"/>
  <c r="BF235" i="5"/>
  <c r="BL228" i="5"/>
  <c r="BC230" i="5"/>
  <c r="AT235" i="5"/>
  <c r="BF227" i="5"/>
  <c r="AW228" i="5"/>
  <c r="AT230" i="5"/>
  <c r="AW235" i="5"/>
  <c r="AQ228" i="5"/>
  <c r="BF230" i="5"/>
  <c r="BO235" i="5"/>
  <c r="BL232" i="5"/>
  <c r="AT236" i="5"/>
  <c r="AZ236" i="5"/>
  <c r="BI236" i="5"/>
  <c r="AZ239" i="5"/>
  <c r="BO239" i="5"/>
  <c r="AQ239" i="5"/>
  <c r="BF239" i="5"/>
  <c r="AW239" i="5"/>
  <c r="AW232" i="5"/>
  <c r="BL233" i="5"/>
  <c r="BI237" i="5"/>
  <c r="BO237" i="5"/>
  <c r="AQ237" i="5"/>
  <c r="BL237" i="5"/>
  <c r="AW238" i="5"/>
  <c r="BI239" i="5"/>
  <c r="BL236" i="5"/>
  <c r="AZ237" i="5"/>
  <c r="AT239" i="5"/>
  <c r="BI238" i="5"/>
  <c r="AZ238" i="5"/>
  <c r="BO238" i="5"/>
  <c r="BF238" i="5"/>
  <c r="BL242" i="5"/>
  <c r="BC242" i="5"/>
  <c r="BL240" i="5"/>
  <c r="BC241" i="5"/>
  <c r="BI242" i="5"/>
  <c r="BC243" i="5"/>
  <c r="AT243" i="5"/>
  <c r="BL241" i="5"/>
  <c r="AZ242" i="5"/>
  <c r="AT244" i="5"/>
  <c r="BI244" i="5"/>
  <c r="BF240" i="5"/>
  <c r="AW241" i="5"/>
  <c r="AQ242" i="5"/>
  <c r="AZ243" i="5"/>
  <c r="BL243" i="5"/>
  <c r="AQ240" i="5"/>
  <c r="AQ243" i="5"/>
  <c r="AZ244" i="5"/>
  <c r="BL244" i="5"/>
  <c r="AZ245" i="5"/>
  <c r="AQ246" i="5"/>
  <c r="BO246" i="5"/>
  <c r="BF247" i="5"/>
  <c r="AW248" i="5"/>
  <c r="BL249" i="5"/>
  <c r="BC250" i="5"/>
  <c r="AT251" i="5"/>
  <c r="BI252" i="5"/>
  <c r="BI245" i="5"/>
  <c r="AZ246" i="5"/>
  <c r="AQ247" i="5"/>
  <c r="BO247" i="5"/>
  <c r="BF248" i="5"/>
  <c r="BL250" i="5"/>
  <c r="BC251" i="5"/>
  <c r="AT252" i="5"/>
  <c r="BI246" i="5"/>
  <c r="AZ247" i="5"/>
  <c r="AQ248" i="5"/>
  <c r="BO248" i="5"/>
  <c r="BL251" i="5"/>
  <c r="BC252" i="5"/>
  <c r="BL252" i="5"/>
  <c r="BC246" i="5"/>
  <c r="AT247" i="5"/>
  <c r="BI248" i="5"/>
  <c r="AZ249" i="5"/>
  <c r="AQ250" i="5"/>
  <c r="BO250" i="5"/>
  <c r="BF251" i="5"/>
  <c r="AW252" i="5"/>
  <c r="BC247" i="5"/>
  <c r="AT248" i="5"/>
  <c r="BI249" i="5"/>
  <c r="AZ250" i="5"/>
  <c r="AQ251" i="5"/>
  <c r="BO251" i="5"/>
  <c r="BF252" i="5"/>
  <c r="BC248" i="5"/>
  <c r="AT249" i="5"/>
  <c r="BI250" i="5"/>
  <c r="AZ251" i="5"/>
  <c r="AQ252" i="5"/>
  <c r="BO252" i="5"/>
  <c r="E19" i="10" l="1"/>
  <c r="F19" i="10" s="1"/>
  <c r="AE3" i="10"/>
  <c r="AD3" i="10"/>
  <c r="BN18" i="10"/>
  <c r="O18" i="10"/>
  <c r="N18" i="10"/>
  <c r="AN11" i="10"/>
  <c r="L18" i="9"/>
  <c r="M18" i="9" s="1"/>
  <c r="E19" i="9"/>
  <c r="AE4" i="9"/>
  <c r="AF4" i="9"/>
  <c r="AG4" i="9" s="1"/>
  <c r="AC5" i="9" s="1"/>
  <c r="AE3" i="8"/>
  <c r="AG3" i="8"/>
  <c r="AC4" i="8" s="1"/>
  <c r="AD3" i="8"/>
  <c r="AF3" i="8" s="1"/>
  <c r="H18" i="8"/>
  <c r="AE3" i="4"/>
  <c r="AD3" i="4"/>
  <c r="AF3" i="4" s="1"/>
  <c r="AG3" i="4" s="1"/>
  <c r="AC4" i="4" s="1"/>
  <c r="F18" i="4"/>
  <c r="H18" i="4" s="1"/>
  <c r="K18" i="4" s="1"/>
  <c r="L18" i="4" s="1"/>
  <c r="M18" i="4" s="1"/>
  <c r="G18" i="4"/>
  <c r="E19" i="7"/>
  <c r="F19" i="7" s="1"/>
  <c r="AD3" i="7"/>
  <c r="AE3" i="7"/>
  <c r="O18" i="7"/>
  <c r="BN18" i="7"/>
  <c r="N18" i="7"/>
  <c r="D18" i="6"/>
  <c r="F18" i="6"/>
  <c r="G18" i="6"/>
  <c r="AD2" i="6"/>
  <c r="AF2" i="6" s="1"/>
  <c r="AG2" i="6" s="1"/>
  <c r="AC3" i="6" s="1"/>
  <c r="AE2" i="6"/>
  <c r="BN18" i="5"/>
  <c r="O18" i="5"/>
  <c r="N18" i="5"/>
  <c r="E19" i="5"/>
  <c r="AE4" i="5"/>
  <c r="AF4" i="5" s="1"/>
  <c r="AG4" i="5" s="1"/>
  <c r="AC5" i="5" s="1"/>
  <c r="G19" i="10" l="1"/>
  <c r="H19" i="10" s="1"/>
  <c r="K19" i="10" s="1"/>
  <c r="L19" i="10" s="1"/>
  <c r="M19" i="10" s="1"/>
  <c r="AF3" i="10"/>
  <c r="AG3" i="10" s="1"/>
  <c r="AC4" i="10" s="1"/>
  <c r="AI18" i="10"/>
  <c r="AF18" i="10"/>
  <c r="T18" i="10"/>
  <c r="Y19" i="10"/>
  <c r="Z18" i="10"/>
  <c r="AC18" i="10"/>
  <c r="AL18" i="10"/>
  <c r="Q18" i="10"/>
  <c r="AE5" i="9"/>
  <c r="AD5" i="9"/>
  <c r="AF5" i="9" s="1"/>
  <c r="AG5" i="9" s="1"/>
  <c r="AC6" i="9" s="1"/>
  <c r="G19" i="9"/>
  <c r="F19" i="9"/>
  <c r="BN18" i="9"/>
  <c r="N18" i="9"/>
  <c r="O18" i="9"/>
  <c r="K18" i="8"/>
  <c r="L18" i="8" s="1"/>
  <c r="M18" i="8" s="1"/>
  <c r="AE4" i="8"/>
  <c r="AG4" i="8"/>
  <c r="AC5" i="8" s="1"/>
  <c r="AD4" i="8"/>
  <c r="AF4" i="8" s="1"/>
  <c r="BN18" i="4"/>
  <c r="N18" i="4"/>
  <c r="O18" i="4"/>
  <c r="AE4" i="4"/>
  <c r="AD4" i="4"/>
  <c r="AF4" i="4" s="1"/>
  <c r="AG4" i="4" s="1"/>
  <c r="AC5" i="4" s="1"/>
  <c r="E19" i="4"/>
  <c r="G19" i="7"/>
  <c r="H19" i="7" s="1"/>
  <c r="AF18" i="7"/>
  <c r="AI18" i="7"/>
  <c r="Q18" i="7"/>
  <c r="T18" i="7"/>
  <c r="AC18" i="7"/>
  <c r="Z18" i="7"/>
  <c r="Y19" i="7"/>
  <c r="AL18" i="7"/>
  <c r="AF3" i="7"/>
  <c r="AG3" i="7" s="1"/>
  <c r="AC4" i="7" s="1"/>
  <c r="AE3" i="6"/>
  <c r="AD3" i="6"/>
  <c r="AF3" i="6" s="1"/>
  <c r="AG3" i="6"/>
  <c r="AC4" i="6" s="1"/>
  <c r="H18" i="6"/>
  <c r="AE5" i="5"/>
  <c r="AD5" i="5"/>
  <c r="G19" i="5"/>
  <c r="F19" i="5"/>
  <c r="AF18" i="5"/>
  <c r="AI18" i="5"/>
  <c r="AC18" i="5"/>
  <c r="Z18" i="5"/>
  <c r="Y19" i="5"/>
  <c r="AL18" i="5"/>
  <c r="T18" i="5"/>
  <c r="Q18" i="5"/>
  <c r="E20" i="10" l="1"/>
  <c r="G20" i="10" s="1"/>
  <c r="AR18" i="10"/>
  <c r="W18" i="10"/>
  <c r="AS18" i="10"/>
  <c r="S19" i="10"/>
  <c r="AP18" i="10"/>
  <c r="AO18" i="10"/>
  <c r="P19" i="10"/>
  <c r="BK18" i="10"/>
  <c r="AK19" i="10"/>
  <c r="BN19" i="10"/>
  <c r="N19" i="10"/>
  <c r="O19" i="10"/>
  <c r="AC19" i="10" s="1"/>
  <c r="BH18" i="10"/>
  <c r="BG18" i="10"/>
  <c r="AH19" i="10"/>
  <c r="BB18" i="10"/>
  <c r="AB19" i="10"/>
  <c r="BA18" i="10"/>
  <c r="AY18" i="10"/>
  <c r="AE4" i="10"/>
  <c r="AD4" i="10"/>
  <c r="AF4" i="10" s="1"/>
  <c r="AG4" i="10" s="1"/>
  <c r="AC5" i="10" s="1"/>
  <c r="AA19" i="10"/>
  <c r="AX18" i="10"/>
  <c r="BE18" i="10"/>
  <c r="AE19" i="10"/>
  <c r="BD18" i="10"/>
  <c r="H19" i="9"/>
  <c r="K19" i="9" s="1"/>
  <c r="L19" i="9" s="1"/>
  <c r="M19" i="9" s="1"/>
  <c r="BN19" i="9" s="1"/>
  <c r="AE6" i="9"/>
  <c r="AD6" i="9"/>
  <c r="AI18" i="9"/>
  <c r="AF18" i="9"/>
  <c r="Z18" i="9"/>
  <c r="Q18" i="9"/>
  <c r="AL18" i="9"/>
  <c r="T18" i="9"/>
  <c r="Y19" i="9"/>
  <c r="AC18" i="9"/>
  <c r="AE5" i="8"/>
  <c r="AG5" i="8"/>
  <c r="AC6" i="8" s="1"/>
  <c r="AD5" i="8"/>
  <c r="AF5" i="8" s="1"/>
  <c r="N18" i="8"/>
  <c r="BN18" i="8"/>
  <c r="O18" i="8"/>
  <c r="E19" i="8"/>
  <c r="AE5" i="4"/>
  <c r="AD5" i="4"/>
  <c r="AF5" i="4" s="1"/>
  <c r="AG5" i="4"/>
  <c r="AC6" i="4" s="1"/>
  <c r="G19" i="4"/>
  <c r="F19" i="4"/>
  <c r="T18" i="4"/>
  <c r="AL18" i="4"/>
  <c r="Q18" i="4"/>
  <c r="AC18" i="4"/>
  <c r="Z18" i="4"/>
  <c r="Y19" i="4"/>
  <c r="AF18" i="4"/>
  <c r="AI18" i="4"/>
  <c r="K19" i="7"/>
  <c r="L19" i="7" s="1"/>
  <c r="M19" i="7" s="1"/>
  <c r="BK18" i="7"/>
  <c r="AK19" i="7"/>
  <c r="AY18" i="7"/>
  <c r="AS18" i="7"/>
  <c r="W18" i="7"/>
  <c r="S19" i="7"/>
  <c r="AR18" i="7"/>
  <c r="BG18" i="7"/>
  <c r="BH18" i="7"/>
  <c r="AH19" i="7"/>
  <c r="AE4" i="7"/>
  <c r="AD4" i="7"/>
  <c r="AA19" i="7"/>
  <c r="AX18" i="7"/>
  <c r="BA18" i="7"/>
  <c r="BB18" i="7"/>
  <c r="AB19" i="7"/>
  <c r="AO18" i="7"/>
  <c r="AP18" i="7"/>
  <c r="P19" i="7"/>
  <c r="BE18" i="7"/>
  <c r="AE19" i="7"/>
  <c r="BD18" i="7"/>
  <c r="K18" i="6"/>
  <c r="L18" i="6" s="1"/>
  <c r="M18" i="6" s="1"/>
  <c r="AE4" i="6"/>
  <c r="AD4" i="6"/>
  <c r="AF4" i="6" s="1"/>
  <c r="AG4" i="6" s="1"/>
  <c r="AC5" i="6" s="1"/>
  <c r="H19" i="5"/>
  <c r="K19" i="5" s="1"/>
  <c r="L19" i="5" s="1"/>
  <c r="M19" i="5" s="1"/>
  <c r="BN19" i="5" s="1"/>
  <c r="BE18" i="5"/>
  <c r="BD18" i="5"/>
  <c r="AE19" i="5"/>
  <c r="W18" i="5"/>
  <c r="AS18" i="5"/>
  <c r="AR18" i="5"/>
  <c r="S19" i="5"/>
  <c r="BK18" i="5"/>
  <c r="AK19" i="5"/>
  <c r="P19" i="5"/>
  <c r="AO18" i="5"/>
  <c r="AP18" i="5"/>
  <c r="AX18" i="5"/>
  <c r="AA19" i="5"/>
  <c r="AB19" i="5"/>
  <c r="BA18" i="5"/>
  <c r="BB18" i="5"/>
  <c r="BH18" i="5"/>
  <c r="BG18" i="5"/>
  <c r="AH19" i="5"/>
  <c r="AY18" i="5"/>
  <c r="AF5" i="5"/>
  <c r="AG5" i="5" s="1"/>
  <c r="AC6" i="5" s="1"/>
  <c r="F20" i="10" l="1"/>
  <c r="H20" i="10" s="1"/>
  <c r="AE5" i="10"/>
  <c r="AD5" i="10"/>
  <c r="AF5" i="10" s="1"/>
  <c r="AG5" i="10" s="1"/>
  <c r="AC6" i="10" s="1"/>
  <c r="AI19" i="10"/>
  <c r="AH20" i="10" s="1"/>
  <c r="AG19" i="10"/>
  <c r="AF19" i="10"/>
  <c r="AE20" i="10" s="1"/>
  <c r="AL19" i="10"/>
  <c r="AD19" i="10"/>
  <c r="BA19" i="10" s="1"/>
  <c r="AB20" i="10"/>
  <c r="Q19" i="10"/>
  <c r="P20" i="10" s="1"/>
  <c r="U19" i="10"/>
  <c r="BJ18" i="10"/>
  <c r="AM19" i="10"/>
  <c r="T19" i="10" s="1"/>
  <c r="BB19" i="10"/>
  <c r="AJ19" i="10"/>
  <c r="AU18" i="10"/>
  <c r="AV18" i="10"/>
  <c r="V19" i="10"/>
  <c r="C19" i="10" s="1"/>
  <c r="D19" i="10" s="1"/>
  <c r="R19" i="10"/>
  <c r="E20" i="9"/>
  <c r="G20" i="9" s="1"/>
  <c r="N19" i="9"/>
  <c r="O19" i="9"/>
  <c r="AC19" i="9" s="1"/>
  <c r="BB18" i="9"/>
  <c r="AB19" i="9"/>
  <c r="BA18" i="9"/>
  <c r="AA19" i="9"/>
  <c r="AX18" i="9"/>
  <c r="BH18" i="9"/>
  <c r="BG18" i="9"/>
  <c r="AH19" i="9"/>
  <c r="AR18" i="9"/>
  <c r="AS18" i="9"/>
  <c r="W18" i="9"/>
  <c r="S19" i="9"/>
  <c r="AK19" i="9"/>
  <c r="BK18" i="9"/>
  <c r="BE18" i="9"/>
  <c r="BD18" i="9"/>
  <c r="AE19" i="9"/>
  <c r="AP18" i="9"/>
  <c r="P19" i="9"/>
  <c r="AO18" i="9"/>
  <c r="AY18" i="9"/>
  <c r="AF6" i="9"/>
  <c r="AG6" i="9" s="1"/>
  <c r="Z18" i="8"/>
  <c r="AL18" i="8"/>
  <c r="Y19" i="8"/>
  <c r="AC18" i="8"/>
  <c r="T18" i="8"/>
  <c r="Q18" i="8"/>
  <c r="AI18" i="8"/>
  <c r="AF18" i="8"/>
  <c r="AE6" i="8"/>
  <c r="AG6" i="8"/>
  <c r="AD6" i="8"/>
  <c r="AF6" i="8" s="1"/>
  <c r="G19" i="8"/>
  <c r="F19" i="8"/>
  <c r="H19" i="4"/>
  <c r="K19" i="4" s="1"/>
  <c r="L19" i="4" s="1"/>
  <c r="M19" i="4" s="1"/>
  <c r="BH18" i="4"/>
  <c r="BG18" i="4"/>
  <c r="AH19" i="4"/>
  <c r="BB18" i="4"/>
  <c r="BA18" i="4"/>
  <c r="AB19" i="4"/>
  <c r="AD6" i="4"/>
  <c r="AE6" i="4"/>
  <c r="AR18" i="4"/>
  <c r="W18" i="4"/>
  <c r="AS18" i="4"/>
  <c r="S19" i="4"/>
  <c r="AA19" i="4"/>
  <c r="AX18" i="4"/>
  <c r="BE18" i="4"/>
  <c r="BD18" i="4"/>
  <c r="AE19" i="4"/>
  <c r="AY18" i="4"/>
  <c r="AP18" i="4"/>
  <c r="AO18" i="4"/>
  <c r="P19" i="4"/>
  <c r="AK19" i="4"/>
  <c r="BK18" i="4"/>
  <c r="AJ19" i="7"/>
  <c r="U19" i="7"/>
  <c r="AM19" i="7"/>
  <c r="BJ18" i="7"/>
  <c r="BN19" i="7"/>
  <c r="N19" i="7"/>
  <c r="AF19" i="7" s="1"/>
  <c r="O19" i="7"/>
  <c r="AC19" i="7" s="1"/>
  <c r="AB20" i="7" s="1"/>
  <c r="AG19" i="7"/>
  <c r="R19" i="7"/>
  <c r="AD19" i="7"/>
  <c r="AF4" i="7"/>
  <c r="AG4" i="7" s="1"/>
  <c r="AC5" i="7" s="1"/>
  <c r="AU18" i="7"/>
  <c r="AV18" i="7"/>
  <c r="V19" i="7"/>
  <c r="C19" i="7" s="1"/>
  <c r="D19" i="7" s="1"/>
  <c r="E20" i="7"/>
  <c r="AE5" i="6"/>
  <c r="AD5" i="6"/>
  <c r="AF5" i="6" s="1"/>
  <c r="AG5" i="6" s="1"/>
  <c r="AC6" i="6" s="1"/>
  <c r="N18" i="6"/>
  <c r="O18" i="6"/>
  <c r="BN18" i="6"/>
  <c r="E19" i="6"/>
  <c r="E20" i="5"/>
  <c r="G20" i="5" s="1"/>
  <c r="O19" i="5"/>
  <c r="AC19" i="5" s="1"/>
  <c r="BB19" i="5" s="1"/>
  <c r="N19" i="5"/>
  <c r="AI19" i="5" s="1"/>
  <c r="AH20" i="5" s="1"/>
  <c r="U19" i="5"/>
  <c r="AG19" i="5"/>
  <c r="AE6" i="5"/>
  <c r="AD6" i="5"/>
  <c r="AF6" i="5" s="1"/>
  <c r="AG6" i="5" s="1"/>
  <c r="AD19" i="5"/>
  <c r="R19" i="5"/>
  <c r="AV18" i="5"/>
  <c r="AU18" i="5"/>
  <c r="V19" i="5"/>
  <c r="C19" i="5" s="1"/>
  <c r="D19" i="5" s="1"/>
  <c r="AJ19" i="5"/>
  <c r="AM19" i="5"/>
  <c r="BJ18" i="5"/>
  <c r="K20" i="10" l="1"/>
  <c r="L20" i="10" s="1"/>
  <c r="M20" i="10" s="1"/>
  <c r="AS19" i="10"/>
  <c r="AR19" i="10"/>
  <c r="W19" i="10"/>
  <c r="V20" i="10" s="1"/>
  <c r="S20" i="10"/>
  <c r="AE6" i="10"/>
  <c r="AD6" i="10"/>
  <c r="AF6" i="10" s="1"/>
  <c r="AG6" i="10" s="1"/>
  <c r="AP19" i="10"/>
  <c r="AO19" i="10"/>
  <c r="AK20" i="10"/>
  <c r="BK19" i="10"/>
  <c r="BE19" i="10"/>
  <c r="BD19" i="10"/>
  <c r="AJ20" i="10"/>
  <c r="AG20" i="10"/>
  <c r="Y20" i="10"/>
  <c r="Z19" i="10"/>
  <c r="X19" i="10"/>
  <c r="BG19" i="10"/>
  <c r="BH19" i="10"/>
  <c r="AD20" i="10"/>
  <c r="R20" i="10"/>
  <c r="BM18" i="10"/>
  <c r="F20" i="9"/>
  <c r="H20" i="9" s="1"/>
  <c r="AJ19" i="9"/>
  <c r="AM19" i="9"/>
  <c r="T19" i="9" s="1"/>
  <c r="BJ18" i="9"/>
  <c r="R19" i="9"/>
  <c r="Q19" i="9"/>
  <c r="P20" i="9" s="1"/>
  <c r="U19" i="9"/>
  <c r="AV18" i="9"/>
  <c r="V19" i="9"/>
  <c r="AU18" i="9"/>
  <c r="AB20" i="9"/>
  <c r="AL19" i="9"/>
  <c r="AD19" i="9"/>
  <c r="BA19" i="9" s="1"/>
  <c r="AI19" i="9"/>
  <c r="AH20" i="9" s="1"/>
  <c r="AG19" i="9"/>
  <c r="AF19" i="9"/>
  <c r="BB19" i="9"/>
  <c r="BD18" i="8"/>
  <c r="BE18" i="8"/>
  <c r="AE19" i="8"/>
  <c r="AP18" i="8"/>
  <c r="AO18" i="8"/>
  <c r="P19" i="8"/>
  <c r="BB18" i="8"/>
  <c r="BA18" i="8"/>
  <c r="AB19" i="8"/>
  <c r="AK19" i="8"/>
  <c r="BK18" i="8"/>
  <c r="H19" i="8"/>
  <c r="BH18" i="8"/>
  <c r="BG18" i="8"/>
  <c r="AH19" i="8"/>
  <c r="AR18" i="8"/>
  <c r="AS18" i="8"/>
  <c r="W18" i="8"/>
  <c r="S19" i="8"/>
  <c r="AX18" i="8"/>
  <c r="AA19" i="8"/>
  <c r="AY18" i="8"/>
  <c r="AG19" i="4"/>
  <c r="AF6" i="4"/>
  <c r="AG6" i="4" s="1"/>
  <c r="R19" i="4"/>
  <c r="V19" i="4"/>
  <c r="C19" i="4" s="1"/>
  <c r="D19" i="4" s="1"/>
  <c r="AV18" i="4"/>
  <c r="AU18" i="4"/>
  <c r="BN19" i="4"/>
  <c r="O19" i="4"/>
  <c r="AC19" i="4" s="1"/>
  <c r="N19" i="4"/>
  <c r="AF19" i="4" s="1"/>
  <c r="AJ19" i="4"/>
  <c r="BJ18" i="4"/>
  <c r="AM19" i="4"/>
  <c r="U19" i="4"/>
  <c r="AD19" i="4"/>
  <c r="E20" i="4"/>
  <c r="AI19" i="7"/>
  <c r="BH19" i="7" s="1"/>
  <c r="AL19" i="7"/>
  <c r="BK19" i="7" s="1"/>
  <c r="Q19" i="7"/>
  <c r="AP19" i="7" s="1"/>
  <c r="T19" i="7"/>
  <c r="AS19" i="7" s="1"/>
  <c r="BD19" i="7"/>
  <c r="BE19" i="7"/>
  <c r="AE20" i="7"/>
  <c r="G20" i="7"/>
  <c r="F20" i="7"/>
  <c r="AE5" i="7"/>
  <c r="AD5" i="7"/>
  <c r="BM18" i="7"/>
  <c r="Y20" i="7"/>
  <c r="Z19" i="7"/>
  <c r="X19" i="7"/>
  <c r="AD20" i="7"/>
  <c r="BB19" i="7"/>
  <c r="BA19" i="7"/>
  <c r="AE6" i="6"/>
  <c r="AD6" i="6"/>
  <c r="AF6" i="6" s="1"/>
  <c r="AG6" i="6" s="1"/>
  <c r="F19" i="6"/>
  <c r="G19" i="6"/>
  <c r="Y19" i="6"/>
  <c r="Q18" i="6"/>
  <c r="Z18" i="6"/>
  <c r="AC18" i="6"/>
  <c r="AL18" i="6"/>
  <c r="T18" i="6"/>
  <c r="AF18" i="6"/>
  <c r="AI18" i="6"/>
  <c r="F20" i="5"/>
  <c r="H20" i="5" s="1"/>
  <c r="K20" i="5" s="1"/>
  <c r="L20" i="5" s="1"/>
  <c r="M20" i="5" s="1"/>
  <c r="N20" i="5" s="1"/>
  <c r="AF19" i="5"/>
  <c r="BE19" i="5" s="1"/>
  <c r="AL19" i="5"/>
  <c r="AK20" i="5" s="1"/>
  <c r="BA19" i="5"/>
  <c r="Q19" i="5"/>
  <c r="P20" i="5" s="1"/>
  <c r="T19" i="5"/>
  <c r="S20" i="5" s="1"/>
  <c r="AB20" i="5"/>
  <c r="AD20" i="5" s="1"/>
  <c r="X19" i="5"/>
  <c r="Y20" i="5"/>
  <c r="Z19" i="5"/>
  <c r="AJ20" i="5"/>
  <c r="BM18" i="5"/>
  <c r="BH19" i="5"/>
  <c r="BG19" i="5"/>
  <c r="BN20" i="10" l="1"/>
  <c r="O20" i="10"/>
  <c r="Z20" i="10" s="1"/>
  <c r="AY20" i="10" s="1"/>
  <c r="N20" i="10"/>
  <c r="E21" i="10"/>
  <c r="C20" i="10"/>
  <c r="D20" i="10" s="1"/>
  <c r="X20" i="10"/>
  <c r="AM20" i="10"/>
  <c r="BJ19" i="10"/>
  <c r="U20" i="10"/>
  <c r="AY19" i="10"/>
  <c r="AV19" i="10"/>
  <c r="AU19" i="10"/>
  <c r="AX19" i="10"/>
  <c r="AA20" i="10"/>
  <c r="BM18" i="9"/>
  <c r="K20" i="9"/>
  <c r="L20" i="9" s="1"/>
  <c r="M20" i="9" s="1"/>
  <c r="W19" i="9"/>
  <c r="V20" i="9" s="1"/>
  <c r="AS19" i="9"/>
  <c r="AR19" i="9"/>
  <c r="S20" i="9"/>
  <c r="AJ20" i="9"/>
  <c r="Y20" i="9"/>
  <c r="Z19" i="9"/>
  <c r="X19" i="9"/>
  <c r="AP19" i="9"/>
  <c r="AO19" i="9"/>
  <c r="R20" i="9"/>
  <c r="AD20" i="9"/>
  <c r="BG19" i="9"/>
  <c r="BH19" i="9"/>
  <c r="BE19" i="9"/>
  <c r="BD19" i="9"/>
  <c r="C19" i="9"/>
  <c r="D19" i="9" s="1"/>
  <c r="AE20" i="9"/>
  <c r="BK19" i="9"/>
  <c r="AK20" i="9"/>
  <c r="AV18" i="8"/>
  <c r="AU18" i="8"/>
  <c r="V19" i="8"/>
  <c r="K19" i="8"/>
  <c r="L19" i="8" s="1"/>
  <c r="M19" i="8" s="1"/>
  <c r="BJ18" i="8"/>
  <c r="AM19" i="8"/>
  <c r="AD19" i="8"/>
  <c r="C19" i="8"/>
  <c r="D19" i="8" s="1"/>
  <c r="R19" i="8"/>
  <c r="AG19" i="8"/>
  <c r="U19" i="8"/>
  <c r="AJ19" i="8"/>
  <c r="AL19" i="4"/>
  <c r="BK19" i="4" s="1"/>
  <c r="AI19" i="4"/>
  <c r="AH20" i="4" s="1"/>
  <c r="AJ20" i="4" s="1"/>
  <c r="BE19" i="4"/>
  <c r="BD19" i="4"/>
  <c r="AE20" i="4"/>
  <c r="BM18" i="4"/>
  <c r="Q19" i="4"/>
  <c r="F20" i="4"/>
  <c r="G20" i="4"/>
  <c r="BA19" i="4"/>
  <c r="BB19" i="4"/>
  <c r="AB20" i="4"/>
  <c r="T19" i="4"/>
  <c r="Y20" i="4"/>
  <c r="Z19" i="4"/>
  <c r="X19" i="4"/>
  <c r="AH20" i="7"/>
  <c r="AJ20" i="7" s="1"/>
  <c r="BG19" i="7"/>
  <c r="AO19" i="7"/>
  <c r="P20" i="7"/>
  <c r="R20" i="7" s="1"/>
  <c r="AR19" i="7"/>
  <c r="AK20" i="7"/>
  <c r="BJ19" i="7" s="1"/>
  <c r="W19" i="7"/>
  <c r="V20" i="7" s="1"/>
  <c r="X20" i="7" s="1"/>
  <c r="S20" i="7"/>
  <c r="U20" i="7" s="1"/>
  <c r="H20" i="7"/>
  <c r="K20" i="7" s="1"/>
  <c r="L20" i="7" s="1"/>
  <c r="M20" i="7" s="1"/>
  <c r="O20" i="7" s="1"/>
  <c r="AY19" i="7"/>
  <c r="AG20" i="7"/>
  <c r="AA20" i="7"/>
  <c r="AX19" i="7"/>
  <c r="AF5" i="7"/>
  <c r="AG5" i="7" s="1"/>
  <c r="AC6" i="7" s="1"/>
  <c r="H19" i="6"/>
  <c r="K19" i="6" s="1"/>
  <c r="L19" i="6" s="1"/>
  <c r="M19" i="6" s="1"/>
  <c r="N19" i="6" s="1"/>
  <c r="BH18" i="6"/>
  <c r="BG18" i="6"/>
  <c r="AH19" i="6"/>
  <c r="BE18" i="6"/>
  <c r="AE19" i="6"/>
  <c r="BD18" i="6"/>
  <c r="AS18" i="6"/>
  <c r="AR18" i="6"/>
  <c r="W18" i="6"/>
  <c r="S19" i="6"/>
  <c r="AK19" i="6"/>
  <c r="BK18" i="6"/>
  <c r="AP18" i="6"/>
  <c r="AO18" i="6"/>
  <c r="P19" i="6"/>
  <c r="BB18" i="6"/>
  <c r="AB19" i="6"/>
  <c r="BA18" i="6"/>
  <c r="AY18" i="6"/>
  <c r="AA19" i="6"/>
  <c r="AX18" i="6"/>
  <c r="AO19" i="5"/>
  <c r="AS19" i="5"/>
  <c r="E21" i="5"/>
  <c r="F21" i="5" s="1"/>
  <c r="BN20" i="5"/>
  <c r="O20" i="5"/>
  <c r="AC20" i="5" s="1"/>
  <c r="AP19" i="5"/>
  <c r="W19" i="5"/>
  <c r="AV19" i="5" s="1"/>
  <c r="AR19" i="5"/>
  <c r="AE20" i="5"/>
  <c r="AF20" i="5" s="1"/>
  <c r="AE21" i="5" s="1"/>
  <c r="BD19" i="5"/>
  <c r="BK19" i="5"/>
  <c r="U20" i="5"/>
  <c r="BJ19" i="5"/>
  <c r="AM20" i="5"/>
  <c r="AY19" i="5"/>
  <c r="R20" i="5"/>
  <c r="AA20" i="5"/>
  <c r="AX19" i="5"/>
  <c r="AL20" i="10" l="1"/>
  <c r="AK21" i="10" s="1"/>
  <c r="Q20" i="10"/>
  <c r="AP20" i="10" s="1"/>
  <c r="AC20" i="10"/>
  <c r="AB21" i="10" s="1"/>
  <c r="Y21" i="10"/>
  <c r="AX20" i="10" s="1"/>
  <c r="G21" i="10"/>
  <c r="F21" i="10"/>
  <c r="BM19" i="10"/>
  <c r="T20" i="10"/>
  <c r="AS20" i="10" s="1"/>
  <c r="AI20" i="10"/>
  <c r="AF20" i="10"/>
  <c r="BN20" i="9"/>
  <c r="O20" i="9"/>
  <c r="AC20" i="9" s="1"/>
  <c r="N20" i="9"/>
  <c r="AF20" i="9" s="1"/>
  <c r="AE21" i="9" s="1"/>
  <c r="E21" i="9"/>
  <c r="U20" i="9"/>
  <c r="AY19" i="9"/>
  <c r="AX19" i="9"/>
  <c r="AA20" i="9"/>
  <c r="AM20" i="9"/>
  <c r="BJ19" i="9"/>
  <c r="X20" i="9"/>
  <c r="AV19" i="9"/>
  <c r="AU19" i="9"/>
  <c r="AG20" i="9"/>
  <c r="C20" i="9"/>
  <c r="D20" i="9" s="1"/>
  <c r="BG19" i="4"/>
  <c r="O19" i="8"/>
  <c r="N19" i="8"/>
  <c r="BN19" i="8"/>
  <c r="Y20" i="8"/>
  <c r="X19" i="8"/>
  <c r="BM18" i="8"/>
  <c r="E20" i="8"/>
  <c r="BH19" i="4"/>
  <c r="AK20" i="4"/>
  <c r="AM20" i="4" s="1"/>
  <c r="H20" i="4"/>
  <c r="K20" i="4" s="1"/>
  <c r="L20" i="4" s="1"/>
  <c r="M20" i="4" s="1"/>
  <c r="AD20" i="4"/>
  <c r="AY19" i="4"/>
  <c r="AX19" i="4"/>
  <c r="AA20" i="4"/>
  <c r="AG20" i="4"/>
  <c r="AS19" i="4"/>
  <c r="W19" i="4"/>
  <c r="AR19" i="4"/>
  <c r="S20" i="4"/>
  <c r="AP19" i="4"/>
  <c r="AO19" i="4"/>
  <c r="P20" i="4"/>
  <c r="AM20" i="7"/>
  <c r="T20" i="7" s="1"/>
  <c r="W20" i="7" s="1"/>
  <c r="E21" i="7"/>
  <c r="F21" i="7" s="1"/>
  <c r="AU19" i="7"/>
  <c r="BM19" i="7" s="1"/>
  <c r="AL20" i="7"/>
  <c r="BK20" i="7" s="1"/>
  <c r="Z20" i="7"/>
  <c r="AY20" i="7" s="1"/>
  <c r="Q20" i="7"/>
  <c r="AO20" i="7" s="1"/>
  <c r="BN20" i="7"/>
  <c r="AV19" i="7"/>
  <c r="N20" i="7"/>
  <c r="AC20" i="7"/>
  <c r="BB20" i="7" s="1"/>
  <c r="C20" i="7"/>
  <c r="D20" i="7" s="1"/>
  <c r="AE6" i="7"/>
  <c r="AD6" i="7"/>
  <c r="E20" i="6"/>
  <c r="G20" i="6" s="1"/>
  <c r="BN19" i="6"/>
  <c r="O19" i="6"/>
  <c r="AC19" i="6" s="1"/>
  <c r="BB19" i="6" s="1"/>
  <c r="AJ19" i="6"/>
  <c r="R19" i="6"/>
  <c r="U19" i="6"/>
  <c r="V19" i="6"/>
  <c r="C19" i="6" s="1"/>
  <c r="D19" i="6" s="1"/>
  <c r="AU18" i="6"/>
  <c r="AV18" i="6"/>
  <c r="AD19" i="6"/>
  <c r="AI19" i="6"/>
  <c r="AH20" i="6" s="1"/>
  <c r="AF19" i="6"/>
  <c r="AG19" i="6"/>
  <c r="BJ18" i="6"/>
  <c r="AM19" i="6"/>
  <c r="G21" i="5"/>
  <c r="H21" i="5" s="1"/>
  <c r="K21" i="5" s="1"/>
  <c r="L21" i="5" s="1"/>
  <c r="M21" i="5" s="1"/>
  <c r="V20" i="5"/>
  <c r="C20" i="5" s="1"/>
  <c r="D20" i="5" s="1"/>
  <c r="AU19" i="5"/>
  <c r="BM19" i="5" s="1"/>
  <c r="AL20" i="5"/>
  <c r="BK20" i="5" s="1"/>
  <c r="Q20" i="5"/>
  <c r="AP20" i="5" s="1"/>
  <c r="AG20" i="5"/>
  <c r="BD20" i="5" s="1"/>
  <c r="AI20" i="5"/>
  <c r="BH20" i="5" s="1"/>
  <c r="BB20" i="5"/>
  <c r="BA20" i="5"/>
  <c r="AB21" i="5"/>
  <c r="AG21" i="5"/>
  <c r="T20" i="5"/>
  <c r="BE20" i="5"/>
  <c r="BK20" i="10" l="1"/>
  <c r="BB20" i="10"/>
  <c r="P21" i="10"/>
  <c r="R21" i="10" s="1"/>
  <c r="AA21" i="10"/>
  <c r="AO20" i="10"/>
  <c r="BA20" i="10"/>
  <c r="H21" i="10"/>
  <c r="AE21" i="10"/>
  <c r="BD20" i="10"/>
  <c r="BE20" i="10"/>
  <c r="AH21" i="10"/>
  <c r="AJ21" i="10" s="1"/>
  <c r="BH20" i="10"/>
  <c r="BG20" i="10"/>
  <c r="AR20" i="10"/>
  <c r="W20" i="10"/>
  <c r="AV20" i="10" s="1"/>
  <c r="S21" i="10"/>
  <c r="U21" i="10" s="1"/>
  <c r="AM21" i="10"/>
  <c r="BJ20" i="10"/>
  <c r="AD21" i="10"/>
  <c r="AI20" i="9"/>
  <c r="AH21" i="9" s="1"/>
  <c r="AL20" i="9"/>
  <c r="BK20" i="9" s="1"/>
  <c r="Z20" i="9"/>
  <c r="AY20" i="9" s="1"/>
  <c r="F21" i="9"/>
  <c r="G21" i="9"/>
  <c r="T20" i="9"/>
  <c r="S21" i="9" s="1"/>
  <c r="Q20" i="9"/>
  <c r="AO20" i="9" s="1"/>
  <c r="AG21" i="9"/>
  <c r="BE20" i="9"/>
  <c r="BD20" i="9"/>
  <c r="BB20" i="9"/>
  <c r="BA20" i="9"/>
  <c r="AB21" i="9"/>
  <c r="BM19" i="9"/>
  <c r="Y21" i="9"/>
  <c r="BJ19" i="4"/>
  <c r="AX19" i="8"/>
  <c r="AA20" i="8"/>
  <c r="AC19" i="8"/>
  <c r="T19" i="8"/>
  <c r="AL19" i="8"/>
  <c r="Q19" i="8"/>
  <c r="G20" i="8"/>
  <c r="F20" i="8"/>
  <c r="H20" i="8" s="1"/>
  <c r="Z19" i="8"/>
  <c r="AI19" i="8"/>
  <c r="AF19" i="8"/>
  <c r="E21" i="4"/>
  <c r="F21" i="4" s="1"/>
  <c r="U20" i="4"/>
  <c r="R20" i="4"/>
  <c r="AV19" i="4"/>
  <c r="AU19" i="4"/>
  <c r="V20" i="4"/>
  <c r="BN20" i="4"/>
  <c r="N20" i="4"/>
  <c r="O20" i="4"/>
  <c r="Q20" i="4" s="1"/>
  <c r="Y21" i="7"/>
  <c r="AX20" i="7" s="1"/>
  <c r="BA19" i="6"/>
  <c r="F20" i="6"/>
  <c r="H20" i="6" s="1"/>
  <c r="AR20" i="7"/>
  <c r="AS20" i="7"/>
  <c r="AB21" i="7"/>
  <c r="AD21" i="7" s="1"/>
  <c r="BA20" i="7"/>
  <c r="S21" i="7"/>
  <c r="U21" i="7" s="1"/>
  <c r="AK21" i="7"/>
  <c r="BJ20" i="7" s="1"/>
  <c r="G21" i="7"/>
  <c r="H21" i="7" s="1"/>
  <c r="AP20" i="7"/>
  <c r="P21" i="7"/>
  <c r="R21" i="7" s="1"/>
  <c r="AI20" i="7"/>
  <c r="AF20" i="7"/>
  <c r="AF6" i="7"/>
  <c r="AG6" i="7" s="1"/>
  <c r="AU20" i="7"/>
  <c r="AV20" i="7"/>
  <c r="V21" i="7"/>
  <c r="T19" i="6"/>
  <c r="AR19" i="6" s="1"/>
  <c r="AB20" i="6"/>
  <c r="AD20" i="6" s="1"/>
  <c r="AL19" i="6"/>
  <c r="BK19" i="6" s="1"/>
  <c r="Q19" i="6"/>
  <c r="P20" i="6" s="1"/>
  <c r="R20" i="6" s="1"/>
  <c r="BM18" i="6"/>
  <c r="BE19" i="6"/>
  <c r="BD19" i="6"/>
  <c r="AE20" i="6"/>
  <c r="Y20" i="6"/>
  <c r="Z19" i="6"/>
  <c r="X19" i="6"/>
  <c r="AJ20" i="6"/>
  <c r="BH19" i="6"/>
  <c r="BG19" i="6"/>
  <c r="AO20" i="5"/>
  <c r="X20" i="5"/>
  <c r="Y21" i="5"/>
  <c r="AX20" i="5" s="1"/>
  <c r="Z20" i="5"/>
  <c r="AY20" i="5" s="1"/>
  <c r="P21" i="5"/>
  <c r="R21" i="5" s="1"/>
  <c r="AK21" i="5"/>
  <c r="BJ20" i="5" s="1"/>
  <c r="AH21" i="5"/>
  <c r="AJ21" i="5" s="1"/>
  <c r="BG20" i="5"/>
  <c r="E22" i="5"/>
  <c r="AD21" i="5"/>
  <c r="W20" i="5"/>
  <c r="AS20" i="5"/>
  <c r="AR20" i="5"/>
  <c r="S21" i="5"/>
  <c r="O21" i="5"/>
  <c r="N21" i="5"/>
  <c r="BN21" i="5"/>
  <c r="K21" i="10" l="1"/>
  <c r="L21" i="10" s="1"/>
  <c r="M21" i="10" s="1"/>
  <c r="AU20" i="10"/>
  <c r="BM20" i="10" s="1"/>
  <c r="V21" i="10"/>
  <c r="C21" i="10" s="1"/>
  <c r="D21" i="10" s="1"/>
  <c r="AG21" i="10"/>
  <c r="AS20" i="9"/>
  <c r="BG20" i="9"/>
  <c r="BH20" i="9"/>
  <c r="H21" i="9"/>
  <c r="K21" i="9" s="1"/>
  <c r="L21" i="9" s="1"/>
  <c r="M21" i="9" s="1"/>
  <c r="AK21" i="9"/>
  <c r="BJ20" i="9" s="1"/>
  <c r="AR20" i="9"/>
  <c r="AP20" i="9"/>
  <c r="P21" i="9"/>
  <c r="R21" i="9" s="1"/>
  <c r="W20" i="9"/>
  <c r="AU20" i="9" s="1"/>
  <c r="AD21" i="9"/>
  <c r="AJ21" i="9"/>
  <c r="U21" i="9"/>
  <c r="AX20" i="9"/>
  <c r="AA21" i="9"/>
  <c r="BH19" i="8"/>
  <c r="BG19" i="8"/>
  <c r="AH20" i="8"/>
  <c r="K20" i="8"/>
  <c r="L20" i="8" s="1"/>
  <c r="M20" i="8" s="1"/>
  <c r="AO19" i="8"/>
  <c r="AP19" i="8"/>
  <c r="P20" i="8"/>
  <c r="W19" i="8"/>
  <c r="AS19" i="8"/>
  <c r="AR19" i="8"/>
  <c r="S20" i="8"/>
  <c r="BE19" i="8"/>
  <c r="BD19" i="8"/>
  <c r="AE20" i="8"/>
  <c r="AY19" i="8"/>
  <c r="AK20" i="8"/>
  <c r="BK19" i="8"/>
  <c r="BA19" i="8"/>
  <c r="BB19" i="8"/>
  <c r="AB20" i="8"/>
  <c r="G21" i="4"/>
  <c r="H21" i="4" s="1"/>
  <c r="T20" i="4"/>
  <c r="S21" i="4" s="1"/>
  <c r="U21" i="4" s="1"/>
  <c r="Y21" i="4"/>
  <c r="Z20" i="4"/>
  <c r="X20" i="4"/>
  <c r="AP20" i="4"/>
  <c r="AO20" i="4"/>
  <c r="AL20" i="4"/>
  <c r="AC20" i="4"/>
  <c r="C20" i="4"/>
  <c r="D20" i="4" s="1"/>
  <c r="AF20" i="4"/>
  <c r="AI20" i="4"/>
  <c r="P21" i="4"/>
  <c r="BM19" i="4"/>
  <c r="AA21" i="7"/>
  <c r="AM21" i="7"/>
  <c r="BH20" i="7"/>
  <c r="AH21" i="7"/>
  <c r="AJ21" i="7" s="1"/>
  <c r="BG20" i="7"/>
  <c r="AE21" i="7"/>
  <c r="BD20" i="7"/>
  <c r="BE20" i="7"/>
  <c r="X21" i="7"/>
  <c r="K21" i="7"/>
  <c r="L21" i="7" s="1"/>
  <c r="M21" i="7" s="1"/>
  <c r="AO19" i="6"/>
  <c r="AS19" i="6"/>
  <c r="AK20" i="6"/>
  <c r="BJ19" i="6" s="1"/>
  <c r="W19" i="6"/>
  <c r="V20" i="6" s="1"/>
  <c r="X20" i="6" s="1"/>
  <c r="S20" i="6"/>
  <c r="U20" i="6" s="1"/>
  <c r="AP19" i="6"/>
  <c r="K20" i="6"/>
  <c r="L20" i="6" s="1"/>
  <c r="M20" i="6" s="1"/>
  <c r="AY19" i="6"/>
  <c r="AA20" i="6"/>
  <c r="AX19" i="6"/>
  <c r="AG20" i="6"/>
  <c r="AA21" i="5"/>
  <c r="Q21" i="5" s="1"/>
  <c r="AL21" i="5"/>
  <c r="BK21" i="5" s="1"/>
  <c r="AM21" i="5"/>
  <c r="U21" i="5"/>
  <c r="AC21" i="5"/>
  <c r="AF21" i="5"/>
  <c r="AI21" i="5"/>
  <c r="F22" i="5"/>
  <c r="G22" i="5"/>
  <c r="AV20" i="5"/>
  <c r="AU20" i="5"/>
  <c r="V21" i="5"/>
  <c r="X21" i="10" l="1"/>
  <c r="E22" i="10"/>
  <c r="G22" i="10" s="1"/>
  <c r="O21" i="10"/>
  <c r="N21" i="10"/>
  <c r="BN21" i="10"/>
  <c r="AM21" i="9"/>
  <c r="AV20" i="9"/>
  <c r="O21" i="9"/>
  <c r="BN21" i="9"/>
  <c r="N21" i="9"/>
  <c r="V21" i="9"/>
  <c r="C21" i="9" s="1"/>
  <c r="D21" i="9" s="1"/>
  <c r="E22" i="9"/>
  <c r="BM20" i="9"/>
  <c r="AG20" i="8"/>
  <c r="R20" i="8"/>
  <c r="O20" i="8"/>
  <c r="AC20" i="8" s="1"/>
  <c r="N20" i="8"/>
  <c r="AI20" i="8" s="1"/>
  <c r="BN20" i="8"/>
  <c r="AB21" i="8"/>
  <c r="AD20" i="8"/>
  <c r="AL20" i="8"/>
  <c r="BJ19" i="8"/>
  <c r="AM20" i="8"/>
  <c r="Q20" i="8"/>
  <c r="U20" i="8"/>
  <c r="AU19" i="8"/>
  <c r="AV19" i="8"/>
  <c r="V20" i="8"/>
  <c r="C20" i="8" s="1"/>
  <c r="D20" i="8" s="1"/>
  <c r="AJ20" i="8"/>
  <c r="E21" i="8"/>
  <c r="K21" i="4"/>
  <c r="L21" i="4" s="1"/>
  <c r="M21" i="4" s="1"/>
  <c r="BN21" i="4" s="1"/>
  <c r="AS20" i="4"/>
  <c r="W20" i="4"/>
  <c r="V21" i="4" s="1"/>
  <c r="X21" i="4" s="1"/>
  <c r="AR20" i="4"/>
  <c r="BE20" i="4"/>
  <c r="BD20" i="4"/>
  <c r="AE21" i="4"/>
  <c r="BK20" i="4"/>
  <c r="AK21" i="4"/>
  <c r="AX20" i="4"/>
  <c r="AA21" i="4"/>
  <c r="R21" i="4"/>
  <c r="BB20" i="4"/>
  <c r="BA20" i="4"/>
  <c r="AB21" i="4"/>
  <c r="AY20" i="4"/>
  <c r="BH20" i="4"/>
  <c r="BG20" i="4"/>
  <c r="AH21" i="4"/>
  <c r="BM20" i="7"/>
  <c r="AU19" i="6"/>
  <c r="BM19" i="6" s="1"/>
  <c r="E22" i="7"/>
  <c r="F22" i="7" s="1"/>
  <c r="AG21" i="7"/>
  <c r="C21" i="7"/>
  <c r="D21" i="7" s="1"/>
  <c r="BN21" i="7"/>
  <c r="N21" i="7"/>
  <c r="O21" i="7"/>
  <c r="AM20" i="6"/>
  <c r="AV19" i="6"/>
  <c r="C20" i="6"/>
  <c r="D20" i="6" s="1"/>
  <c r="E21" i="6"/>
  <c r="G21" i="6" s="1"/>
  <c r="O20" i="6"/>
  <c r="Q20" i="6" s="1"/>
  <c r="AP20" i="6" s="1"/>
  <c r="BN20" i="6"/>
  <c r="N20" i="6"/>
  <c r="AK22" i="5"/>
  <c r="BJ21" i="5" s="1"/>
  <c r="T21" i="5"/>
  <c r="AS21" i="5" s="1"/>
  <c r="AO21" i="5"/>
  <c r="AP21" i="5"/>
  <c r="P22" i="5"/>
  <c r="Y22" i="5"/>
  <c r="Z21" i="5"/>
  <c r="X21" i="5"/>
  <c r="C21" i="5"/>
  <c r="D21" i="5" s="1"/>
  <c r="BH21" i="5"/>
  <c r="BG21" i="5"/>
  <c r="AH22" i="5"/>
  <c r="H22" i="5"/>
  <c r="BE21" i="5"/>
  <c r="BD21" i="5"/>
  <c r="AE22" i="5"/>
  <c r="BM20" i="5"/>
  <c r="BA21" i="5"/>
  <c r="BB21" i="5"/>
  <c r="AB22" i="5"/>
  <c r="F22" i="10" l="1"/>
  <c r="H22" i="10" s="1"/>
  <c r="K22" i="10" s="1"/>
  <c r="L22" i="10" s="1"/>
  <c r="M22" i="10" s="1"/>
  <c r="AC21" i="10"/>
  <c r="AL21" i="10"/>
  <c r="T21" i="10"/>
  <c r="Q21" i="10"/>
  <c r="Z21" i="10"/>
  <c r="AY21" i="10" s="1"/>
  <c r="Y22" i="10"/>
  <c r="AF21" i="10"/>
  <c r="AI21" i="10"/>
  <c r="X21" i="9"/>
  <c r="AC21" i="9"/>
  <c r="T21" i="9"/>
  <c r="AL21" i="9"/>
  <c r="Z21" i="9"/>
  <c r="AY21" i="9" s="1"/>
  <c r="Q21" i="9"/>
  <c r="Y22" i="9"/>
  <c r="AX21" i="9" s="1"/>
  <c r="G22" i="9"/>
  <c r="F22" i="9"/>
  <c r="AF21" i="9"/>
  <c r="AI21" i="9"/>
  <c r="BG20" i="8"/>
  <c r="BH20" i="8"/>
  <c r="AH21" i="8"/>
  <c r="BK20" i="8"/>
  <c r="AK21" i="8"/>
  <c r="AD21" i="8"/>
  <c r="BA20" i="8"/>
  <c r="BB20" i="8"/>
  <c r="AF20" i="8"/>
  <c r="F21" i="8"/>
  <c r="G21" i="8"/>
  <c r="Z20" i="8"/>
  <c r="Y21" i="8"/>
  <c r="X20" i="8"/>
  <c r="AO20" i="8"/>
  <c r="AP20" i="8"/>
  <c r="BM19" i="8"/>
  <c r="T20" i="8"/>
  <c r="P21" i="8"/>
  <c r="N21" i="4"/>
  <c r="AF21" i="4" s="1"/>
  <c r="AU20" i="4"/>
  <c r="O21" i="4"/>
  <c r="Z21" i="4" s="1"/>
  <c r="AY21" i="4" s="1"/>
  <c r="E22" i="4"/>
  <c r="AV20" i="4"/>
  <c r="C21" i="4"/>
  <c r="D21" i="4" s="1"/>
  <c r="AD21" i="4"/>
  <c r="AG21" i="4"/>
  <c r="AM21" i="4"/>
  <c r="BJ20" i="4"/>
  <c r="AJ21" i="4"/>
  <c r="G22" i="7"/>
  <c r="H22" i="7" s="1"/>
  <c r="K22" i="7" s="1"/>
  <c r="L22" i="7" s="1"/>
  <c r="M22" i="7" s="1"/>
  <c r="O22" i="7" s="1"/>
  <c r="AI21" i="7"/>
  <c r="AF21" i="7"/>
  <c r="AC21" i="7"/>
  <c r="AL21" i="7"/>
  <c r="T21" i="7"/>
  <c r="Q21" i="7"/>
  <c r="Z21" i="7"/>
  <c r="Y22" i="7"/>
  <c r="Y21" i="6"/>
  <c r="AX20" i="6" s="1"/>
  <c r="T20" i="6"/>
  <c r="AS20" i="6" s="1"/>
  <c r="F21" i="6"/>
  <c r="H21" i="6" s="1"/>
  <c r="K21" i="6" s="1"/>
  <c r="L21" i="6" s="1"/>
  <c r="M21" i="6" s="1"/>
  <c r="P21" i="6"/>
  <c r="R21" i="6" s="1"/>
  <c r="AI20" i="6"/>
  <c r="AF20" i="6"/>
  <c r="AO20" i="6"/>
  <c r="AL20" i="6"/>
  <c r="Z20" i="6"/>
  <c r="AY20" i="6" s="1"/>
  <c r="AC20" i="6"/>
  <c r="AM22" i="5"/>
  <c r="S22" i="5"/>
  <c r="U22" i="5" s="1"/>
  <c r="W21" i="5"/>
  <c r="V22" i="5" s="1"/>
  <c r="AR21" i="5"/>
  <c r="AY21" i="5"/>
  <c r="R22" i="5"/>
  <c r="AD22" i="5"/>
  <c r="AG22" i="5"/>
  <c r="K22" i="5"/>
  <c r="L22" i="5" s="1"/>
  <c r="M22" i="5" s="1"/>
  <c r="AA22" i="5"/>
  <c r="AX21" i="5"/>
  <c r="AJ22" i="5"/>
  <c r="E23" i="10" l="1"/>
  <c r="F23" i="10" s="1"/>
  <c r="BE21" i="10"/>
  <c r="AE22" i="10"/>
  <c r="BD21" i="10"/>
  <c r="AX21" i="10"/>
  <c r="AA22" i="10"/>
  <c r="P22" i="10"/>
  <c r="AO21" i="10"/>
  <c r="AP21" i="10"/>
  <c r="AS21" i="10"/>
  <c r="W21" i="10"/>
  <c r="AR21" i="10"/>
  <c r="S22" i="10"/>
  <c r="O22" i="10"/>
  <c r="AC22" i="10" s="1"/>
  <c r="BN22" i="10"/>
  <c r="N22" i="10"/>
  <c r="BK21" i="10"/>
  <c r="AK22" i="10"/>
  <c r="BH21" i="10"/>
  <c r="BG21" i="10"/>
  <c r="AH22" i="10"/>
  <c r="AB22" i="10"/>
  <c r="BB21" i="10"/>
  <c r="BA21" i="10"/>
  <c r="H22" i="9"/>
  <c r="K22" i="9" s="1"/>
  <c r="L22" i="9" s="1"/>
  <c r="M22" i="9" s="1"/>
  <c r="N22" i="9" s="1"/>
  <c r="BK21" i="9"/>
  <c r="AK22" i="9"/>
  <c r="AA22" i="9"/>
  <c r="AB22" i="9"/>
  <c r="BB21" i="9"/>
  <c r="BA21" i="9"/>
  <c r="AO21" i="9"/>
  <c r="AP21" i="9"/>
  <c r="P22" i="9"/>
  <c r="AE22" i="9"/>
  <c r="BD21" i="9"/>
  <c r="BE21" i="9"/>
  <c r="S22" i="9"/>
  <c r="U22" i="9" s="1"/>
  <c r="AR21" i="9"/>
  <c r="W21" i="9"/>
  <c r="AS21" i="9"/>
  <c r="AH22" i="9"/>
  <c r="BH21" i="9"/>
  <c r="BG21" i="9"/>
  <c r="AL21" i="4"/>
  <c r="AK22" i="4" s="1"/>
  <c r="W20" i="8"/>
  <c r="AS20" i="8"/>
  <c r="AR20" i="8"/>
  <c r="S21" i="8"/>
  <c r="AX20" i="8"/>
  <c r="AA21" i="8"/>
  <c r="H21" i="8"/>
  <c r="R21" i="8"/>
  <c r="AY20" i="8"/>
  <c r="BE20" i="8"/>
  <c r="BD20" i="8"/>
  <c r="AE21" i="8"/>
  <c r="AJ21" i="8"/>
  <c r="BJ20" i="8"/>
  <c r="AM21" i="8"/>
  <c r="AC21" i="4"/>
  <c r="BB21" i="4" s="1"/>
  <c r="AI21" i="4"/>
  <c r="AH22" i="4" s="1"/>
  <c r="AJ22" i="4" s="1"/>
  <c r="Q21" i="4"/>
  <c r="AO21" i="4" s="1"/>
  <c r="T21" i="4"/>
  <c r="AS21" i="4" s="1"/>
  <c r="G22" i="4"/>
  <c r="F22" i="4"/>
  <c r="Y22" i="4"/>
  <c r="AX21" i="4" s="1"/>
  <c r="BM20" i="4"/>
  <c r="BE21" i="4"/>
  <c r="BD21" i="4"/>
  <c r="AE22" i="4"/>
  <c r="AA21" i="6"/>
  <c r="E23" i="7"/>
  <c r="G23" i="7" s="1"/>
  <c r="N22" i="7"/>
  <c r="BN22" i="7"/>
  <c r="AR20" i="6"/>
  <c r="AY21" i="7"/>
  <c r="AC22" i="7"/>
  <c r="AA22" i="7"/>
  <c r="AX21" i="7"/>
  <c r="AP21" i="7"/>
  <c r="AO21" i="7"/>
  <c r="P22" i="7"/>
  <c r="AK22" i="7"/>
  <c r="BK21" i="7"/>
  <c r="BD21" i="7"/>
  <c r="BE21" i="7"/>
  <c r="AE22" i="7"/>
  <c r="AR21" i="7"/>
  <c r="AS21" i="7"/>
  <c r="W21" i="7"/>
  <c r="S22" i="7"/>
  <c r="BB21" i="7"/>
  <c r="BA21" i="7"/>
  <c r="AB22" i="7"/>
  <c r="BH21" i="7"/>
  <c r="BG21" i="7"/>
  <c r="AH22" i="7"/>
  <c r="W20" i="6"/>
  <c r="AU20" i="6" s="1"/>
  <c r="S21" i="6"/>
  <c r="BN21" i="6"/>
  <c r="N21" i="6"/>
  <c r="O21" i="6"/>
  <c r="AC21" i="6" s="1"/>
  <c r="E22" i="6"/>
  <c r="BA20" i="6"/>
  <c r="BB20" i="6"/>
  <c r="AB21" i="6"/>
  <c r="AD21" i="6" s="1"/>
  <c r="BK20" i="6"/>
  <c r="AK21" i="6"/>
  <c r="AE21" i="6"/>
  <c r="AG21" i="6" s="1"/>
  <c r="BE20" i="6"/>
  <c r="BD20" i="6"/>
  <c r="BH20" i="6"/>
  <c r="BG20" i="6"/>
  <c r="AH21" i="6"/>
  <c r="AJ21" i="6" s="1"/>
  <c r="AU21" i="5"/>
  <c r="BM21" i="5" s="1"/>
  <c r="AV21" i="5"/>
  <c r="C22" i="5"/>
  <c r="D22" i="5" s="1"/>
  <c r="E23" i="5"/>
  <c r="G23" i="5" s="1"/>
  <c r="X22" i="5"/>
  <c r="BN22" i="5"/>
  <c r="O22" i="5"/>
  <c r="N22" i="5"/>
  <c r="AF22" i="10" l="1"/>
  <c r="AE23" i="10" s="1"/>
  <c r="AG23" i="10" s="1"/>
  <c r="G23" i="10"/>
  <c r="H23" i="10" s="1"/>
  <c r="AI22" i="10"/>
  <c r="BH22" i="10" s="1"/>
  <c r="AG22" i="10"/>
  <c r="AD22" i="10"/>
  <c r="BA22" i="10" s="1"/>
  <c r="AB23" i="10"/>
  <c r="AD23" i="10" s="1"/>
  <c r="AL22" i="10"/>
  <c r="R22" i="10"/>
  <c r="AJ22" i="10"/>
  <c r="BB22" i="10"/>
  <c r="U22" i="10"/>
  <c r="Q22" i="10"/>
  <c r="AM22" i="10"/>
  <c r="T22" i="10" s="1"/>
  <c r="BJ21" i="10"/>
  <c r="V22" i="10"/>
  <c r="AU21" i="10"/>
  <c r="AV21" i="10"/>
  <c r="E23" i="9"/>
  <c r="F23" i="9" s="1"/>
  <c r="BN22" i="9"/>
  <c r="O22" i="9"/>
  <c r="AC22" i="9" s="1"/>
  <c r="AB23" i="9" s="1"/>
  <c r="AD23" i="9" s="1"/>
  <c r="V22" i="9"/>
  <c r="C22" i="9" s="1"/>
  <c r="D22" i="9" s="1"/>
  <c r="AU21" i="9"/>
  <c r="AV21" i="9"/>
  <c r="AF22" i="9"/>
  <c r="AE23" i="9" s="1"/>
  <c r="AG22" i="9"/>
  <c r="AI22" i="9"/>
  <c r="AH23" i="9" s="1"/>
  <c r="BJ21" i="9"/>
  <c r="AM22" i="9"/>
  <c r="R22" i="9"/>
  <c r="AJ22" i="9"/>
  <c r="AD22" i="9"/>
  <c r="BK21" i="4"/>
  <c r="BG21" i="4"/>
  <c r="BA21" i="4"/>
  <c r="W21" i="4"/>
  <c r="AU21" i="4" s="1"/>
  <c r="K21" i="8"/>
  <c r="L21" i="8" s="1"/>
  <c r="M21" i="8" s="1"/>
  <c r="AG21" i="8"/>
  <c r="U21" i="8"/>
  <c r="AU20" i="8"/>
  <c r="AV20" i="8"/>
  <c r="V21" i="8"/>
  <c r="AB22" i="4"/>
  <c r="AD22" i="4" s="1"/>
  <c r="AP21" i="4"/>
  <c r="AR21" i="4"/>
  <c r="P22" i="4"/>
  <c r="R22" i="4" s="1"/>
  <c r="BH21" i="4"/>
  <c r="S22" i="4"/>
  <c r="U22" i="4" s="1"/>
  <c r="H22" i="4"/>
  <c r="K22" i="4" s="1"/>
  <c r="L22" i="4" s="1"/>
  <c r="M22" i="4" s="1"/>
  <c r="O22" i="4" s="1"/>
  <c r="AC22" i="4" s="1"/>
  <c r="AA22" i="4"/>
  <c r="AM22" i="4"/>
  <c r="BJ21" i="4"/>
  <c r="AG22" i="4"/>
  <c r="F23" i="7"/>
  <c r="H23" i="7" s="1"/>
  <c r="K23" i="7" s="1"/>
  <c r="L23" i="7" s="1"/>
  <c r="M23" i="7" s="1"/>
  <c r="AJ22" i="7"/>
  <c r="AB23" i="7"/>
  <c r="AL22" i="7"/>
  <c r="AD22" i="7"/>
  <c r="BA22" i="7" s="1"/>
  <c r="U22" i="7"/>
  <c r="Q22" i="7"/>
  <c r="P23" i="7" s="1"/>
  <c r="AV21" i="7"/>
  <c r="AU21" i="7"/>
  <c r="V22" i="7"/>
  <c r="C22" i="7" s="1"/>
  <c r="D22" i="7" s="1"/>
  <c r="AI22" i="7"/>
  <c r="AG22" i="7"/>
  <c r="AF22" i="7"/>
  <c r="AE23" i="7" s="1"/>
  <c r="R22" i="7"/>
  <c r="AM22" i="7"/>
  <c r="T22" i="7" s="1"/>
  <c r="BJ21" i="7"/>
  <c r="BB22" i="7"/>
  <c r="AV20" i="6"/>
  <c r="V21" i="6"/>
  <c r="Z21" i="6" s="1"/>
  <c r="Q21" i="6"/>
  <c r="AP21" i="6" s="1"/>
  <c r="U21" i="6"/>
  <c r="AL21" i="6"/>
  <c r="BK21" i="6" s="1"/>
  <c r="G22" i="6"/>
  <c r="F22" i="6"/>
  <c r="AF21" i="6"/>
  <c r="BD21" i="6" s="1"/>
  <c r="AM21" i="6"/>
  <c r="T21" i="6" s="1"/>
  <c r="W21" i="6" s="1"/>
  <c r="BJ20" i="6"/>
  <c r="BM20" i="6" s="1"/>
  <c r="AI21" i="6"/>
  <c r="BG21" i="6" s="1"/>
  <c r="BB21" i="6"/>
  <c r="BA21" i="6"/>
  <c r="AB22" i="6"/>
  <c r="F23" i="5"/>
  <c r="H23" i="5" s="1"/>
  <c r="T22" i="5"/>
  <c r="AL22" i="5"/>
  <c r="Q22" i="5"/>
  <c r="AC22" i="5"/>
  <c r="Y23" i="5"/>
  <c r="Z22" i="5"/>
  <c r="AI22" i="5"/>
  <c r="AF22" i="5"/>
  <c r="BE22" i="10" l="1"/>
  <c r="BD22" i="10"/>
  <c r="BM21" i="10"/>
  <c r="AO22" i="10"/>
  <c r="AP22" i="10"/>
  <c r="P23" i="10"/>
  <c r="W22" i="10"/>
  <c r="AS22" i="10"/>
  <c r="AR22" i="10"/>
  <c r="BK22" i="10"/>
  <c r="AK23" i="10"/>
  <c r="K23" i="10"/>
  <c r="L23" i="10" s="1"/>
  <c r="M23" i="10" s="1"/>
  <c r="Z22" i="10"/>
  <c r="AY22" i="10" s="1"/>
  <c r="X22" i="10"/>
  <c r="Y23" i="10"/>
  <c r="AH23" i="10"/>
  <c r="AJ23" i="10" s="1"/>
  <c r="BG22" i="10"/>
  <c r="S23" i="10"/>
  <c r="C22" i="10"/>
  <c r="D22" i="10" s="1"/>
  <c r="T22" i="9"/>
  <c r="AS22" i="9" s="1"/>
  <c r="AL22" i="9"/>
  <c r="BK22" i="9" s="1"/>
  <c r="BA22" i="9"/>
  <c r="G23" i="9"/>
  <c r="H23" i="9" s="1"/>
  <c r="BB22" i="9"/>
  <c r="Q22" i="9"/>
  <c r="P23" i="9" s="1"/>
  <c r="R23" i="9" s="1"/>
  <c r="BM21" i="9"/>
  <c r="AG23" i="9"/>
  <c r="AJ23" i="9"/>
  <c r="X22" i="9"/>
  <c r="Z22" i="9"/>
  <c r="AY22" i="9" s="1"/>
  <c r="Y23" i="9"/>
  <c r="BG22" i="9"/>
  <c r="BH22" i="9"/>
  <c r="BD22" i="9"/>
  <c r="BE22" i="9"/>
  <c r="AV21" i="4"/>
  <c r="V22" i="4"/>
  <c r="C22" i="4" s="1"/>
  <c r="D22" i="4" s="1"/>
  <c r="E22" i="8"/>
  <c r="BM20" i="8"/>
  <c r="X21" i="8"/>
  <c r="C21" i="8"/>
  <c r="D21" i="8" s="1"/>
  <c r="N21" i="8"/>
  <c r="BN21" i="8"/>
  <c r="O21" i="8"/>
  <c r="G22" i="8"/>
  <c r="F22" i="8"/>
  <c r="H22" i="8" s="1"/>
  <c r="K22" i="8" s="1"/>
  <c r="L22" i="8" s="1"/>
  <c r="M22" i="8" s="1"/>
  <c r="N22" i="4"/>
  <c r="AF22" i="4" s="1"/>
  <c r="BD22" i="4" s="1"/>
  <c r="BN22" i="4"/>
  <c r="E23" i="4"/>
  <c r="G23" i="4" s="1"/>
  <c r="AL22" i="4"/>
  <c r="BK22" i="4" s="1"/>
  <c r="BM21" i="4"/>
  <c r="Q22" i="4"/>
  <c r="P23" i="4" s="1"/>
  <c r="R23" i="4" s="1"/>
  <c r="T22" i="4"/>
  <c r="BB22" i="4"/>
  <c r="BA22" i="4"/>
  <c r="AB23" i="4"/>
  <c r="BE21" i="6"/>
  <c r="BM21" i="7"/>
  <c r="AS22" i="7"/>
  <c r="W22" i="7"/>
  <c r="V23" i="7" s="1"/>
  <c r="AR22" i="7"/>
  <c r="S23" i="7"/>
  <c r="AG23" i="7"/>
  <c r="R23" i="7"/>
  <c r="BG22" i="7"/>
  <c r="BH22" i="7"/>
  <c r="Y23" i="7"/>
  <c r="Z22" i="7"/>
  <c r="X22" i="7"/>
  <c r="AO22" i="7"/>
  <c r="AP22" i="7"/>
  <c r="AD23" i="7"/>
  <c r="AH23" i="7"/>
  <c r="BE22" i="7"/>
  <c r="BD22" i="7"/>
  <c r="BN23" i="7"/>
  <c r="N23" i="7"/>
  <c r="AF23" i="7" s="1"/>
  <c r="O23" i="7"/>
  <c r="BK22" i="7"/>
  <c r="AK23" i="7"/>
  <c r="E24" i="7"/>
  <c r="X21" i="6"/>
  <c r="AU21" i="6" s="1"/>
  <c r="P22" i="6"/>
  <c r="R22" i="6" s="1"/>
  <c r="AO21" i="6"/>
  <c r="C21" i="6"/>
  <c r="D21" i="6" s="1"/>
  <c r="H22" i="6"/>
  <c r="AE22" i="6"/>
  <c r="AG22" i="6" s="1"/>
  <c r="S22" i="6"/>
  <c r="U22" i="6" s="1"/>
  <c r="AS21" i="6"/>
  <c r="BH21" i="6"/>
  <c r="AR21" i="6"/>
  <c r="AK22" i="6"/>
  <c r="AH22" i="6"/>
  <c r="Y22" i="6"/>
  <c r="AX21" i="6" s="1"/>
  <c r="AD22" i="6"/>
  <c r="AV21" i="6"/>
  <c r="V22" i="6"/>
  <c r="AY21" i="6"/>
  <c r="BH22" i="5"/>
  <c r="BG22" i="5"/>
  <c r="AH23" i="5"/>
  <c r="AA23" i="5"/>
  <c r="AX22" i="5"/>
  <c r="BB22" i="5"/>
  <c r="BA22" i="5"/>
  <c r="AB23" i="5"/>
  <c r="BE22" i="5"/>
  <c r="BD22" i="5"/>
  <c r="AE23" i="5"/>
  <c r="AP22" i="5"/>
  <c r="AO22" i="5"/>
  <c r="P23" i="5"/>
  <c r="AY22" i="5"/>
  <c r="K23" i="5"/>
  <c r="L23" i="5" s="1"/>
  <c r="M23" i="5" s="1"/>
  <c r="AK23" i="5"/>
  <c r="BK22" i="5"/>
  <c r="AR22" i="5"/>
  <c r="AS22" i="5"/>
  <c r="W22" i="5"/>
  <c r="S23" i="5"/>
  <c r="U23" i="10" l="1"/>
  <c r="BJ22" i="10"/>
  <c r="AM23" i="10"/>
  <c r="AA23" i="10"/>
  <c r="AX22" i="10"/>
  <c r="V23" i="10"/>
  <c r="C23" i="10" s="1"/>
  <c r="D23" i="10" s="1"/>
  <c r="AU22" i="10"/>
  <c r="AV22" i="10"/>
  <c r="N23" i="10"/>
  <c r="O23" i="10"/>
  <c r="AL23" i="10" s="1"/>
  <c r="BK23" i="10" s="1"/>
  <c r="BN23" i="10"/>
  <c r="R23" i="10"/>
  <c r="E24" i="10"/>
  <c r="W22" i="9"/>
  <c r="V23" i="9" s="1"/>
  <c r="S23" i="9"/>
  <c r="U23" i="9" s="1"/>
  <c r="AR22" i="9"/>
  <c r="AK23" i="9"/>
  <c r="BJ22" i="9" s="1"/>
  <c r="AP22" i="9"/>
  <c r="AO22" i="9"/>
  <c r="K23" i="9"/>
  <c r="L23" i="9" s="1"/>
  <c r="M23" i="9" s="1"/>
  <c r="O23" i="9" s="1"/>
  <c r="AX22" i="9"/>
  <c r="AA23" i="9"/>
  <c r="Z22" i="4"/>
  <c r="AY22" i="4" s="1"/>
  <c r="Y23" i="4"/>
  <c r="AA23" i="4" s="1"/>
  <c r="X22" i="4"/>
  <c r="E23" i="8"/>
  <c r="AI22" i="4"/>
  <c r="BH22" i="4" s="1"/>
  <c r="BE22" i="4"/>
  <c r="F23" i="8"/>
  <c r="H23" i="8" s="1"/>
  <c r="G23" i="8"/>
  <c r="K23" i="8"/>
  <c r="L23" i="8" s="1"/>
  <c r="M23" i="8" s="1"/>
  <c r="O22" i="8"/>
  <c r="BN22" i="8"/>
  <c r="N22" i="8"/>
  <c r="AL21" i="8"/>
  <c r="AC21" i="8"/>
  <c r="T21" i="8"/>
  <c r="Q21" i="8"/>
  <c r="AF21" i="8"/>
  <c r="AI21" i="8"/>
  <c r="Y22" i="8"/>
  <c r="Z21" i="8"/>
  <c r="AE23" i="4"/>
  <c r="AG23" i="4" s="1"/>
  <c r="F23" i="4"/>
  <c r="H23" i="4" s="1"/>
  <c r="AO22" i="4"/>
  <c r="AP22" i="4"/>
  <c r="AK23" i="4"/>
  <c r="BJ22" i="4" s="1"/>
  <c r="AD23" i="4"/>
  <c r="W22" i="4"/>
  <c r="AR22" i="4"/>
  <c r="AS22" i="4"/>
  <c r="S23" i="4"/>
  <c r="AL23" i="7"/>
  <c r="BK23" i="7" s="1"/>
  <c r="C23" i="7"/>
  <c r="D23" i="7" s="1"/>
  <c r="BD23" i="7"/>
  <c r="BE23" i="7"/>
  <c r="AE24" i="7"/>
  <c r="G24" i="7"/>
  <c r="F24" i="7"/>
  <c r="AM23" i="7"/>
  <c r="BJ22" i="7"/>
  <c r="AJ23" i="7"/>
  <c r="AY22" i="7"/>
  <c r="Z23" i="7"/>
  <c r="AY23" i="7" s="1"/>
  <c r="X23" i="7"/>
  <c r="AI23" i="7"/>
  <c r="AH24" i="7" s="1"/>
  <c r="AU22" i="7"/>
  <c r="AV22" i="7"/>
  <c r="AC23" i="7"/>
  <c r="AA23" i="7"/>
  <c r="Q23" i="7" s="1"/>
  <c r="AX22" i="7"/>
  <c r="U23" i="7"/>
  <c r="K22" i="6"/>
  <c r="L22" i="6" s="1"/>
  <c r="M22" i="6" s="1"/>
  <c r="AM22" i="6"/>
  <c r="BJ21" i="6"/>
  <c r="BM21" i="6" s="1"/>
  <c r="AJ22" i="6"/>
  <c r="AA22" i="6"/>
  <c r="X22" i="6"/>
  <c r="C22" i="6"/>
  <c r="D22" i="6" s="1"/>
  <c r="U23" i="5"/>
  <c r="AV22" i="5"/>
  <c r="AU22" i="5"/>
  <c r="V23" i="5"/>
  <c r="AJ23" i="5"/>
  <c r="AM23" i="5"/>
  <c r="BJ22" i="5"/>
  <c r="R23" i="5"/>
  <c r="AD23" i="5"/>
  <c r="AG23" i="5"/>
  <c r="E24" i="5"/>
  <c r="BN23" i="5"/>
  <c r="O23" i="5"/>
  <c r="AC23" i="5" s="1"/>
  <c r="N23" i="5"/>
  <c r="AI23" i="5" s="1"/>
  <c r="BM22" i="10" l="1"/>
  <c r="AK24" i="10"/>
  <c r="AM24" i="10" s="1"/>
  <c r="T23" i="10"/>
  <c r="AR23" i="10" s="1"/>
  <c r="G24" i="10"/>
  <c r="F24" i="10"/>
  <c r="X23" i="10"/>
  <c r="Y24" i="10"/>
  <c r="Z23" i="10"/>
  <c r="AY23" i="10" s="1"/>
  <c r="AI23" i="10"/>
  <c r="AF23" i="10"/>
  <c r="AC23" i="10"/>
  <c r="Q23" i="10"/>
  <c r="AU22" i="9"/>
  <c r="BM22" i="9" s="1"/>
  <c r="AV22" i="9"/>
  <c r="C23" i="9"/>
  <c r="D23" i="9" s="1"/>
  <c r="AM23" i="9"/>
  <c r="Y24" i="9" s="1"/>
  <c r="AL23" i="9"/>
  <c r="BK23" i="9" s="1"/>
  <c r="E24" i="9"/>
  <c r="BN23" i="9"/>
  <c r="N23" i="9"/>
  <c r="AI23" i="9" s="1"/>
  <c r="Q23" i="9"/>
  <c r="P24" i="9" s="1"/>
  <c r="R24" i="9" s="1"/>
  <c r="X23" i="9"/>
  <c r="Z23" i="9"/>
  <c r="AY23" i="9" s="1"/>
  <c r="AC23" i="9"/>
  <c r="AX22" i="4"/>
  <c r="E24" i="8"/>
  <c r="BG22" i="4"/>
  <c r="AH23" i="4"/>
  <c r="AJ23" i="4" s="1"/>
  <c r="F24" i="8"/>
  <c r="G24" i="8"/>
  <c r="AX21" i="8"/>
  <c r="AA22" i="8"/>
  <c r="AC22" i="8"/>
  <c r="BD21" i="8"/>
  <c r="BE21" i="8"/>
  <c r="AE22" i="8"/>
  <c r="AR21" i="8"/>
  <c r="W21" i="8"/>
  <c r="AS21" i="8"/>
  <c r="S22" i="8"/>
  <c r="AK22" i="8"/>
  <c r="BK21" i="8"/>
  <c r="AY21" i="8"/>
  <c r="BH21" i="8"/>
  <c r="BG21" i="8"/>
  <c r="AH22" i="8"/>
  <c r="AP21" i="8"/>
  <c r="AO21" i="8"/>
  <c r="P22" i="8"/>
  <c r="BB21" i="8"/>
  <c r="BA21" i="8"/>
  <c r="AB22" i="8"/>
  <c r="N23" i="8"/>
  <c r="O23" i="8"/>
  <c r="BN23" i="8"/>
  <c r="K23" i="4"/>
  <c r="L23" i="4" s="1"/>
  <c r="M23" i="4" s="1"/>
  <c r="N23" i="4" s="1"/>
  <c r="AI23" i="4" s="1"/>
  <c r="BH23" i="4" s="1"/>
  <c r="AM23" i="4"/>
  <c r="U23" i="4"/>
  <c r="AV22" i="4"/>
  <c r="AU22" i="4"/>
  <c r="V23" i="4"/>
  <c r="AK24" i="7"/>
  <c r="AM24" i="7" s="1"/>
  <c r="T23" i="7"/>
  <c r="AS23" i="7" s="1"/>
  <c r="Y24" i="7"/>
  <c r="AX23" i="7" s="1"/>
  <c r="BM22" i="7"/>
  <c r="H24" i="7"/>
  <c r="K24" i="7" s="1"/>
  <c r="L24" i="7" s="1"/>
  <c r="M24" i="7" s="1"/>
  <c r="N24" i="7" s="1"/>
  <c r="AI24" i="7" s="1"/>
  <c r="AJ24" i="7"/>
  <c r="AP23" i="7"/>
  <c r="AO23" i="7"/>
  <c r="P24" i="7"/>
  <c r="BB23" i="7"/>
  <c r="BA23" i="7"/>
  <c r="AB24" i="7"/>
  <c r="BH23" i="7"/>
  <c r="BG23" i="7"/>
  <c r="AG24" i="7"/>
  <c r="E23" i="6"/>
  <c r="N22" i="6"/>
  <c r="O22" i="6"/>
  <c r="Q22" i="6" s="1"/>
  <c r="AO22" i="6" s="1"/>
  <c r="BN22" i="6"/>
  <c r="AF23" i="5"/>
  <c r="BD23" i="5" s="1"/>
  <c r="BM22" i="5"/>
  <c r="BG23" i="5"/>
  <c r="BH23" i="5"/>
  <c r="AH24" i="5"/>
  <c r="BA23" i="5"/>
  <c r="BB23" i="5"/>
  <c r="AB24" i="5"/>
  <c r="F24" i="5"/>
  <c r="G24" i="5"/>
  <c r="Q23" i="5"/>
  <c r="Y24" i="5"/>
  <c r="Z23" i="5"/>
  <c r="AY23" i="5" s="1"/>
  <c r="X23" i="5"/>
  <c r="T23" i="5"/>
  <c r="AL23" i="5"/>
  <c r="C23" i="5"/>
  <c r="D23" i="5" s="1"/>
  <c r="W23" i="10" l="1"/>
  <c r="V24" i="10" s="1"/>
  <c r="X24" i="10" s="1"/>
  <c r="BJ23" i="10"/>
  <c r="AS23" i="10"/>
  <c r="S24" i="10"/>
  <c r="U24" i="10" s="1"/>
  <c r="H24" i="10"/>
  <c r="K24" i="10" s="1"/>
  <c r="L24" i="10" s="1"/>
  <c r="M24" i="10" s="1"/>
  <c r="BN24" i="10" s="1"/>
  <c r="BD23" i="10"/>
  <c r="BE23" i="10"/>
  <c r="AE24" i="10"/>
  <c r="BH23" i="10"/>
  <c r="BG23" i="10"/>
  <c r="AH24" i="10"/>
  <c r="AJ24" i="10" s="1"/>
  <c r="AP23" i="10"/>
  <c r="AO23" i="10"/>
  <c r="P24" i="10"/>
  <c r="R24" i="10" s="1"/>
  <c r="AB24" i="10"/>
  <c r="BA23" i="10"/>
  <c r="BB23" i="10"/>
  <c r="AA24" i="10"/>
  <c r="AX23" i="10"/>
  <c r="T23" i="9"/>
  <c r="W23" i="9" s="1"/>
  <c r="V24" i="9" s="1"/>
  <c r="AF23" i="9"/>
  <c r="BE23" i="9" s="1"/>
  <c r="AP23" i="9"/>
  <c r="AK24" i="9"/>
  <c r="BJ23" i="9" s="1"/>
  <c r="AO23" i="9"/>
  <c r="F24" i="9"/>
  <c r="G24" i="9"/>
  <c r="BB23" i="9"/>
  <c r="BA23" i="9"/>
  <c r="AB24" i="9"/>
  <c r="BH23" i="9"/>
  <c r="BG23" i="9"/>
  <c r="AH24" i="9"/>
  <c r="AA24" i="9"/>
  <c r="AX23" i="9"/>
  <c r="BM22" i="4"/>
  <c r="R22" i="8"/>
  <c r="AJ22" i="8"/>
  <c r="BJ21" i="8"/>
  <c r="AM22" i="8"/>
  <c r="T22" i="8" s="1"/>
  <c r="AV21" i="8"/>
  <c r="AU21" i="8"/>
  <c r="V22" i="8"/>
  <c r="AG22" i="8"/>
  <c r="AI22" i="8"/>
  <c r="AF22" i="8"/>
  <c r="AB23" i="8"/>
  <c r="AL22" i="8"/>
  <c r="AD22" i="8"/>
  <c r="BA22" i="8" s="1"/>
  <c r="Q22" i="8"/>
  <c r="U22" i="8"/>
  <c r="BB22" i="8"/>
  <c r="H24" i="8"/>
  <c r="O23" i="4"/>
  <c r="AC23" i="4" s="1"/>
  <c r="BB23" i="4" s="1"/>
  <c r="AH24" i="4"/>
  <c r="AJ24" i="4" s="1"/>
  <c r="AF23" i="4"/>
  <c r="BE23" i="4" s="1"/>
  <c r="BG23" i="4"/>
  <c r="BN23" i="4"/>
  <c r="E24" i="4"/>
  <c r="X23" i="4"/>
  <c r="C23" i="4"/>
  <c r="D23" i="4" s="1"/>
  <c r="BJ23" i="7"/>
  <c r="AA24" i="7"/>
  <c r="BN24" i="7"/>
  <c r="AR23" i="7"/>
  <c r="O24" i="7"/>
  <c r="AC24" i="7" s="1"/>
  <c r="AB25" i="7" s="1"/>
  <c r="E25" i="7"/>
  <c r="F25" i="7" s="1"/>
  <c r="AF24" i="7"/>
  <c r="AE25" i="7" s="1"/>
  <c r="AG25" i="7" s="1"/>
  <c r="W23" i="7"/>
  <c r="AU23" i="7" s="1"/>
  <c r="S24" i="7"/>
  <c r="U24" i="7" s="1"/>
  <c r="AD24" i="7"/>
  <c r="R24" i="7"/>
  <c r="BG24" i="7"/>
  <c r="BH24" i="7"/>
  <c r="AH25" i="7"/>
  <c r="Y23" i="6"/>
  <c r="AX22" i="6" s="1"/>
  <c r="AP22" i="6"/>
  <c r="P23" i="6"/>
  <c r="R23" i="6" s="1"/>
  <c r="Z22" i="6"/>
  <c r="AY22" i="6" s="1"/>
  <c r="AL22" i="6"/>
  <c r="AC22" i="6"/>
  <c r="T22" i="6"/>
  <c r="AF22" i="6"/>
  <c r="AI22" i="6"/>
  <c r="F23" i="6"/>
  <c r="G23" i="6"/>
  <c r="BE23" i="5"/>
  <c r="AE24" i="5"/>
  <c r="AG24" i="5" s="1"/>
  <c r="W23" i="5"/>
  <c r="AS23" i="5"/>
  <c r="AR23" i="5"/>
  <c r="S24" i="5"/>
  <c r="H24" i="5"/>
  <c r="BK23" i="5"/>
  <c r="AK24" i="5"/>
  <c r="AJ24" i="5"/>
  <c r="AA24" i="5"/>
  <c r="AX23" i="5"/>
  <c r="AD24" i="5"/>
  <c r="AP23" i="5"/>
  <c r="AO23" i="5"/>
  <c r="P24" i="5"/>
  <c r="AU23" i="10" l="1"/>
  <c r="BM23" i="10" s="1"/>
  <c r="N24" i="10"/>
  <c r="AI24" i="10" s="1"/>
  <c r="BG24" i="10" s="1"/>
  <c r="AV23" i="10"/>
  <c r="O24" i="10"/>
  <c r="Y25" i="10" s="1"/>
  <c r="AA25" i="10" s="1"/>
  <c r="E25" i="10"/>
  <c r="G25" i="10" s="1"/>
  <c r="AD24" i="10"/>
  <c r="C24" i="10"/>
  <c r="D24" i="10" s="1"/>
  <c r="AG24" i="10"/>
  <c r="AV23" i="9"/>
  <c r="AU23" i="9"/>
  <c r="AR23" i="9"/>
  <c r="AS23" i="9"/>
  <c r="S24" i="9"/>
  <c r="U24" i="9" s="1"/>
  <c r="AM24" i="9"/>
  <c r="AE24" i="9"/>
  <c r="AG24" i="9" s="1"/>
  <c r="BD23" i="9"/>
  <c r="H24" i="9"/>
  <c r="K24" i="9" s="1"/>
  <c r="L24" i="9" s="1"/>
  <c r="M24" i="9" s="1"/>
  <c r="X24" i="9"/>
  <c r="AD24" i="9"/>
  <c r="AJ24" i="9"/>
  <c r="AL23" i="4"/>
  <c r="AK24" i="4" s="1"/>
  <c r="BJ23" i="4" s="1"/>
  <c r="BM21" i="8"/>
  <c r="BD23" i="4"/>
  <c r="AB24" i="4"/>
  <c r="AD24" i="4" s="1"/>
  <c r="Z23" i="4"/>
  <c r="AY23" i="4" s="1"/>
  <c r="BA23" i="4"/>
  <c r="W22" i="8"/>
  <c r="V23" i="8" s="1"/>
  <c r="AS22" i="8"/>
  <c r="AR22" i="8"/>
  <c r="S23" i="8"/>
  <c r="AD23" i="8"/>
  <c r="BE22" i="8"/>
  <c r="BD22" i="8"/>
  <c r="K24" i="8"/>
  <c r="L24" i="8" s="1"/>
  <c r="M24" i="8" s="1"/>
  <c r="AO22" i="8"/>
  <c r="AP22" i="8"/>
  <c r="BK22" i="8"/>
  <c r="AK23" i="8"/>
  <c r="AL23" i="8" s="1"/>
  <c r="AE23" i="8"/>
  <c r="BG22" i="8"/>
  <c r="BH22" i="8"/>
  <c r="X22" i="8"/>
  <c r="Z22" i="8"/>
  <c r="Y23" i="8"/>
  <c r="AH23" i="8"/>
  <c r="P23" i="8"/>
  <c r="C22" i="8"/>
  <c r="D22" i="8" s="1"/>
  <c r="AE24" i="4"/>
  <c r="AG24" i="4" s="1"/>
  <c r="Y24" i="4"/>
  <c r="AX23" i="4" s="1"/>
  <c r="Q23" i="4"/>
  <c r="AO23" i="4" s="1"/>
  <c r="T23" i="4"/>
  <c r="S24" i="4" s="1"/>
  <c r="U24" i="4" s="1"/>
  <c r="F24" i="4"/>
  <c r="G24" i="4"/>
  <c r="BM23" i="7"/>
  <c r="BB24" i="7"/>
  <c r="AL24" i="7"/>
  <c r="AK25" i="7" s="1"/>
  <c r="BA24" i="7"/>
  <c r="AV23" i="7"/>
  <c r="V24" i="7"/>
  <c r="Y25" i="7" s="1"/>
  <c r="G25" i="7"/>
  <c r="H25" i="7" s="1"/>
  <c r="Q24" i="7"/>
  <c r="P25" i="7" s="1"/>
  <c r="R25" i="7" s="1"/>
  <c r="BD24" i="7"/>
  <c r="BE24" i="7"/>
  <c r="T24" i="7"/>
  <c r="S25" i="7" s="1"/>
  <c r="U25" i="7" s="1"/>
  <c r="AD25" i="7"/>
  <c r="AJ25" i="7"/>
  <c r="AA23" i="6"/>
  <c r="H23" i="6"/>
  <c r="K23" i="6" s="1"/>
  <c r="L23" i="6" s="1"/>
  <c r="M23" i="6" s="1"/>
  <c r="O23" i="6" s="1"/>
  <c r="AC23" i="6" s="1"/>
  <c r="AH23" i="6"/>
  <c r="BH22" i="6"/>
  <c r="BG22" i="6"/>
  <c r="AS22" i="6"/>
  <c r="AR22" i="6"/>
  <c r="W22" i="6"/>
  <c r="S23" i="6"/>
  <c r="BK22" i="6"/>
  <c r="AK23" i="6"/>
  <c r="AE23" i="6"/>
  <c r="BD22" i="6"/>
  <c r="BE22" i="6"/>
  <c r="AB23" i="6"/>
  <c r="BA22" i="6"/>
  <c r="BB22" i="6"/>
  <c r="AM24" i="5"/>
  <c r="BJ23" i="5"/>
  <c r="AU23" i="5"/>
  <c r="AV23" i="5"/>
  <c r="V24" i="5"/>
  <c r="C24" i="5" s="1"/>
  <c r="D24" i="5" s="1"/>
  <c r="K24" i="5"/>
  <c r="L24" i="5" s="1"/>
  <c r="M24" i="5" s="1"/>
  <c r="R24" i="5"/>
  <c r="U24" i="5"/>
  <c r="F25" i="10" l="1"/>
  <c r="H25" i="10" s="1"/>
  <c r="K25" i="10" s="1"/>
  <c r="L25" i="10" s="1"/>
  <c r="M25" i="10" s="1"/>
  <c r="BN25" i="10" s="1"/>
  <c r="AF24" i="10"/>
  <c r="AE25" i="10" s="1"/>
  <c r="AG25" i="10" s="1"/>
  <c r="AX24" i="10"/>
  <c r="AL24" i="10"/>
  <c r="AK25" i="10" s="1"/>
  <c r="T24" i="10"/>
  <c r="AR24" i="10" s="1"/>
  <c r="AC24" i="10"/>
  <c r="AB25" i="10" s="1"/>
  <c r="AD25" i="10" s="1"/>
  <c r="Z24" i="10"/>
  <c r="AY24" i="10" s="1"/>
  <c r="Q24" i="10"/>
  <c r="P25" i="10" s="1"/>
  <c r="R25" i="10" s="1"/>
  <c r="BH24" i="10"/>
  <c r="AH25" i="10"/>
  <c r="AJ25" i="10" s="1"/>
  <c r="BM23" i="9"/>
  <c r="E25" i="9"/>
  <c r="G25" i="9" s="1"/>
  <c r="C24" i="9"/>
  <c r="D24" i="9" s="1"/>
  <c r="O24" i="9"/>
  <c r="BN24" i="9"/>
  <c r="N24" i="9"/>
  <c r="AM24" i="4"/>
  <c r="AP23" i="4"/>
  <c r="BK23" i="4"/>
  <c r="AA24" i="4"/>
  <c r="P24" i="4"/>
  <c r="R24" i="4" s="1"/>
  <c r="X23" i="8"/>
  <c r="Z23" i="8"/>
  <c r="AY23" i="8" s="1"/>
  <c r="AA23" i="8"/>
  <c r="AC23" i="8"/>
  <c r="AX22" i="8"/>
  <c r="N24" i="8"/>
  <c r="BN24" i="8"/>
  <c r="O24" i="8"/>
  <c r="AJ23" i="8"/>
  <c r="AY22" i="8"/>
  <c r="AF23" i="8"/>
  <c r="AI23" i="8"/>
  <c r="AE24" i="8"/>
  <c r="AG23" i="8"/>
  <c r="AM23" i="8"/>
  <c r="BJ22" i="8"/>
  <c r="E25" i="8"/>
  <c r="R23" i="8"/>
  <c r="C23" i="8"/>
  <c r="D23" i="8" s="1"/>
  <c r="BK23" i="8"/>
  <c r="AK24" i="8"/>
  <c r="T23" i="8"/>
  <c r="U23" i="8"/>
  <c r="S24" i="8"/>
  <c r="Q23" i="8"/>
  <c r="AU22" i="8"/>
  <c r="BM22" i="8" s="1"/>
  <c r="AV22" i="8"/>
  <c r="AS23" i="4"/>
  <c r="AR23" i="4"/>
  <c r="W23" i="4"/>
  <c r="H24" i="4"/>
  <c r="Z24" i="7"/>
  <c r="AY24" i="7" s="1"/>
  <c r="BK24" i="7"/>
  <c r="X24" i="7"/>
  <c r="C24" i="7"/>
  <c r="D24" i="7" s="1"/>
  <c r="AO24" i="7"/>
  <c r="AP24" i="7"/>
  <c r="W24" i="7"/>
  <c r="V25" i="7" s="1"/>
  <c r="C25" i="7" s="1"/>
  <c r="D25" i="7" s="1"/>
  <c r="AR24" i="7"/>
  <c r="AS24" i="7"/>
  <c r="AA25" i="7"/>
  <c r="AX24" i="7"/>
  <c r="AM25" i="7"/>
  <c r="BJ24" i="7"/>
  <c r="K25" i="7"/>
  <c r="L25" i="7" s="1"/>
  <c r="M25" i="7" s="1"/>
  <c r="N23" i="6"/>
  <c r="AF23" i="6" s="1"/>
  <c r="AE24" i="6" s="1"/>
  <c r="BN23" i="6"/>
  <c r="E24" i="6"/>
  <c r="G24" i="6" s="1"/>
  <c r="AD23" i="6"/>
  <c r="BA23" i="6" s="1"/>
  <c r="AL23" i="6"/>
  <c r="AB24" i="6"/>
  <c r="AG23" i="6"/>
  <c r="BJ22" i="6"/>
  <c r="AM23" i="6"/>
  <c r="T23" i="6" s="1"/>
  <c r="U23" i="6"/>
  <c r="Q23" i="6"/>
  <c r="AJ23" i="6"/>
  <c r="BB23" i="6"/>
  <c r="V23" i="6"/>
  <c r="C23" i="6" s="1"/>
  <c r="D23" i="6" s="1"/>
  <c r="AU22" i="6"/>
  <c r="AV22" i="6"/>
  <c r="BM23" i="5"/>
  <c r="E25" i="5"/>
  <c r="BN24" i="5"/>
  <c r="N24" i="5"/>
  <c r="O24" i="5"/>
  <c r="Y25" i="5" s="1"/>
  <c r="X24" i="5"/>
  <c r="BD24" i="10" l="1"/>
  <c r="BE24" i="10"/>
  <c r="BK24" i="10"/>
  <c r="AS24" i="10"/>
  <c r="W24" i="10"/>
  <c r="AU24" i="10" s="1"/>
  <c r="S25" i="10"/>
  <c r="U25" i="10" s="1"/>
  <c r="BB24" i="10"/>
  <c r="E26" i="10"/>
  <c r="F26" i="10" s="1"/>
  <c r="BA24" i="10"/>
  <c r="AO24" i="10"/>
  <c r="AP24" i="10"/>
  <c r="O25" i="10"/>
  <c r="N25" i="10"/>
  <c r="AM25" i="10"/>
  <c r="BJ24" i="10"/>
  <c r="F25" i="9"/>
  <c r="H25" i="9" s="1"/>
  <c r="K25" i="9" s="1"/>
  <c r="L25" i="9" s="1"/>
  <c r="M25" i="9" s="1"/>
  <c r="AC24" i="9"/>
  <c r="Y25" i="9"/>
  <c r="Q24" i="9"/>
  <c r="Z24" i="9"/>
  <c r="AY24" i="9" s="1"/>
  <c r="T24" i="9"/>
  <c r="AL24" i="9"/>
  <c r="AF24" i="9"/>
  <c r="AI24" i="9"/>
  <c r="Y24" i="8"/>
  <c r="AX23" i="8"/>
  <c r="AA24" i="8"/>
  <c r="AC24" i="8"/>
  <c r="BH23" i="8"/>
  <c r="BG23" i="8"/>
  <c r="AH24" i="8"/>
  <c r="BB23" i="8"/>
  <c r="BA23" i="8"/>
  <c r="AB24" i="8"/>
  <c r="AP23" i="8"/>
  <c r="AO23" i="8"/>
  <c r="BJ23" i="8"/>
  <c r="AM24" i="8"/>
  <c r="P24" i="8"/>
  <c r="Q24" i="8" s="1"/>
  <c r="T24" i="8"/>
  <c r="S25" i="8" s="1"/>
  <c r="U24" i="8"/>
  <c r="AR23" i="8"/>
  <c r="W23" i="8"/>
  <c r="AS23" i="8"/>
  <c r="G25" i="8"/>
  <c r="F25" i="8"/>
  <c r="AF24" i="8"/>
  <c r="AI24" i="8"/>
  <c r="AG24" i="8"/>
  <c r="BD23" i="8"/>
  <c r="BE23" i="8"/>
  <c r="AV23" i="4"/>
  <c r="AU23" i="4"/>
  <c r="BM23" i="4" s="1"/>
  <c r="V24" i="4"/>
  <c r="K24" i="4"/>
  <c r="L24" i="4" s="1"/>
  <c r="M24" i="4" s="1"/>
  <c r="F24" i="6"/>
  <c r="H24" i="6" s="1"/>
  <c r="AU24" i="7"/>
  <c r="BM24" i="7" s="1"/>
  <c r="AV24" i="7"/>
  <c r="X25" i="7"/>
  <c r="E26" i="7"/>
  <c r="G26" i="7" s="1"/>
  <c r="BN25" i="7"/>
  <c r="N25" i="7"/>
  <c r="O25" i="7"/>
  <c r="AI23" i="6"/>
  <c r="AH24" i="6" s="1"/>
  <c r="AJ24" i="6" s="1"/>
  <c r="BM22" i="6"/>
  <c r="BD23" i="6"/>
  <c r="BE23" i="6"/>
  <c r="BK23" i="6"/>
  <c r="AK24" i="6"/>
  <c r="Z23" i="6"/>
  <c r="AY23" i="6" s="1"/>
  <c r="X23" i="6"/>
  <c r="Y24" i="6"/>
  <c r="AO23" i="6"/>
  <c r="P24" i="6"/>
  <c r="AP23" i="6"/>
  <c r="S24" i="6"/>
  <c r="AR23" i="6"/>
  <c r="AS23" i="6"/>
  <c r="W23" i="6"/>
  <c r="AG24" i="6"/>
  <c r="AD24" i="6"/>
  <c r="Z24" i="5"/>
  <c r="AY24" i="5" s="1"/>
  <c r="AX24" i="5"/>
  <c r="AA25" i="5"/>
  <c r="AL24" i="5"/>
  <c r="AC24" i="5"/>
  <c r="Q24" i="5"/>
  <c r="T24" i="5"/>
  <c r="AF24" i="5"/>
  <c r="AI24" i="5"/>
  <c r="G25" i="5"/>
  <c r="F25" i="5"/>
  <c r="AV24" i="10" l="1"/>
  <c r="V25" i="10"/>
  <c r="Z25" i="10" s="1"/>
  <c r="AY25" i="10" s="1"/>
  <c r="BM24" i="10"/>
  <c r="G26" i="10"/>
  <c r="H26" i="10" s="1"/>
  <c r="K26" i="10" s="1"/>
  <c r="L26" i="10" s="1"/>
  <c r="M26" i="10" s="1"/>
  <c r="BN26" i="10" s="1"/>
  <c r="AC25" i="10"/>
  <c r="AL25" i="10"/>
  <c r="Q25" i="10"/>
  <c r="AF25" i="10"/>
  <c r="AI25" i="10"/>
  <c r="T25" i="10"/>
  <c r="W25" i="10" s="1"/>
  <c r="P25" i="9"/>
  <c r="AP24" i="9"/>
  <c r="AO24" i="9"/>
  <c r="BH24" i="9"/>
  <c r="BG24" i="9"/>
  <c r="AH25" i="9"/>
  <c r="AA25" i="9"/>
  <c r="AX24" i="9"/>
  <c r="AE25" i="9"/>
  <c r="BE24" i="9"/>
  <c r="BD24" i="9"/>
  <c r="AB25" i="9"/>
  <c r="BB24" i="9"/>
  <c r="BA24" i="9"/>
  <c r="E26" i="9"/>
  <c r="N25" i="9"/>
  <c r="O25" i="9"/>
  <c r="AC25" i="9" s="1"/>
  <c r="BN25" i="9"/>
  <c r="AK25" i="9"/>
  <c r="BK24" i="9"/>
  <c r="AS24" i="9"/>
  <c r="S25" i="9"/>
  <c r="U25" i="9" s="1"/>
  <c r="AR24" i="9"/>
  <c r="W24" i="9"/>
  <c r="AP24" i="8"/>
  <c r="BD24" i="8"/>
  <c r="BE24" i="8"/>
  <c r="AE25" i="8"/>
  <c r="H25" i="8"/>
  <c r="AR24" i="8"/>
  <c r="W24" i="8"/>
  <c r="AS24" i="8"/>
  <c r="AD24" i="8"/>
  <c r="AL24" i="8"/>
  <c r="AB25" i="8"/>
  <c r="AJ24" i="8"/>
  <c r="BG24" i="8" s="1"/>
  <c r="AH25" i="8"/>
  <c r="BH24" i="8"/>
  <c r="AV23" i="8"/>
  <c r="AU23" i="8"/>
  <c r="BM23" i="8" s="1"/>
  <c r="V24" i="8"/>
  <c r="C24" i="8" s="1"/>
  <c r="D24" i="8" s="1"/>
  <c r="U25" i="8"/>
  <c r="R24" i="8"/>
  <c r="AO24" i="8" s="1"/>
  <c r="P25" i="8"/>
  <c r="BB24" i="8"/>
  <c r="BA24" i="8"/>
  <c r="X24" i="4"/>
  <c r="C24" i="4"/>
  <c r="D24" i="4" s="1"/>
  <c r="E25" i="4"/>
  <c r="N24" i="4"/>
  <c r="O24" i="4"/>
  <c r="BN24" i="4"/>
  <c r="F26" i="7"/>
  <c r="H26" i="7" s="1"/>
  <c r="K26" i="7" s="1"/>
  <c r="AI25" i="7"/>
  <c r="AF25" i="7"/>
  <c r="AL25" i="7"/>
  <c r="T25" i="7"/>
  <c r="Q25" i="7"/>
  <c r="AC25" i="7"/>
  <c r="Z25" i="7"/>
  <c r="AY25" i="7" s="1"/>
  <c r="Y26" i="7"/>
  <c r="BG23" i="6"/>
  <c r="BH23" i="6"/>
  <c r="U24" i="6"/>
  <c r="R24" i="6"/>
  <c r="AX23" i="6"/>
  <c r="AA24" i="6"/>
  <c r="AV23" i="6"/>
  <c r="V24" i="6"/>
  <c r="AU23" i="6"/>
  <c r="AM24" i="6"/>
  <c r="BJ23" i="6"/>
  <c r="K24" i="6"/>
  <c r="L24" i="6" s="1"/>
  <c r="M24" i="6" s="1"/>
  <c r="H25" i="5"/>
  <c r="K25" i="5" s="1"/>
  <c r="L25" i="5" s="1"/>
  <c r="M25" i="5" s="1"/>
  <c r="O25" i="5" s="1"/>
  <c r="AC25" i="5" s="1"/>
  <c r="W24" i="5"/>
  <c r="AS24" i="5"/>
  <c r="AR24" i="5"/>
  <c r="S25" i="5"/>
  <c r="BB24" i="5"/>
  <c r="BA24" i="5"/>
  <c r="AB25" i="5"/>
  <c r="BE24" i="5"/>
  <c r="BD24" i="5"/>
  <c r="AE25" i="5"/>
  <c r="AP24" i="5"/>
  <c r="AO24" i="5"/>
  <c r="P25" i="5"/>
  <c r="BK24" i="5"/>
  <c r="AK25" i="5"/>
  <c r="BG24" i="5"/>
  <c r="BH24" i="5"/>
  <c r="AH25" i="5"/>
  <c r="Y26" i="10" l="1"/>
  <c r="AX25" i="10" s="1"/>
  <c r="C25" i="10"/>
  <c r="D25" i="10" s="1"/>
  <c r="X25" i="10"/>
  <c r="AU25" i="10" s="1"/>
  <c r="V26" i="10"/>
  <c r="X26" i="10" s="1"/>
  <c r="AR25" i="10"/>
  <c r="O26" i="10"/>
  <c r="E27" i="10"/>
  <c r="N26" i="10"/>
  <c r="S26" i="10"/>
  <c r="AS25" i="10"/>
  <c r="BE25" i="10"/>
  <c r="AE26" i="10"/>
  <c r="BD25" i="10"/>
  <c r="AK26" i="10"/>
  <c r="BK25" i="10"/>
  <c r="AB26" i="10"/>
  <c r="BB25" i="10"/>
  <c r="BA25" i="10"/>
  <c r="BH25" i="10"/>
  <c r="AH26" i="10"/>
  <c r="AJ26" i="10" s="1"/>
  <c r="BG25" i="10"/>
  <c r="AP25" i="10"/>
  <c r="AO25" i="10"/>
  <c r="P26" i="10"/>
  <c r="R26" i="10" s="1"/>
  <c r="AV25" i="10"/>
  <c r="BB25" i="9"/>
  <c r="AI25" i="9"/>
  <c r="BH25" i="9" s="1"/>
  <c r="AG25" i="9"/>
  <c r="R25" i="9"/>
  <c r="AU24" i="9"/>
  <c r="V25" i="9"/>
  <c r="C25" i="9" s="1"/>
  <c r="D25" i="9" s="1"/>
  <c r="AV24" i="9"/>
  <c r="AF25" i="9"/>
  <c r="G26" i="9"/>
  <c r="F26" i="9"/>
  <c r="Q25" i="9"/>
  <c r="AJ25" i="9"/>
  <c r="AD25" i="9"/>
  <c r="BA25" i="9" s="1"/>
  <c r="AL25" i="9"/>
  <c r="AB26" i="9"/>
  <c r="AD26" i="9" s="1"/>
  <c r="AM25" i="9"/>
  <c r="T25" i="9" s="1"/>
  <c r="BJ24" i="9"/>
  <c r="X24" i="8"/>
  <c r="Z24" i="8"/>
  <c r="AY24" i="8" s="1"/>
  <c r="Y25" i="8"/>
  <c r="V25" i="8"/>
  <c r="C25" i="8" s="1"/>
  <c r="D25" i="8" s="1"/>
  <c r="AK25" i="8"/>
  <c r="BK24" i="8"/>
  <c r="AV24" i="8"/>
  <c r="AU24" i="8"/>
  <c r="K25" i="8"/>
  <c r="L25" i="8" s="1"/>
  <c r="M25" i="8" s="1"/>
  <c r="R25" i="8"/>
  <c r="AJ25" i="8"/>
  <c r="AD25" i="8"/>
  <c r="AG25" i="8"/>
  <c r="AL24" i="4"/>
  <c r="Z24" i="4"/>
  <c r="AY24" i="4" s="1"/>
  <c r="AC24" i="4"/>
  <c r="Q24" i="4"/>
  <c r="Y25" i="4"/>
  <c r="T24" i="4"/>
  <c r="AI24" i="4"/>
  <c r="AF24" i="4"/>
  <c r="G25" i="4"/>
  <c r="F25" i="4"/>
  <c r="L26" i="7"/>
  <c r="M26" i="7" s="1"/>
  <c r="E27" i="7"/>
  <c r="AA26" i="7"/>
  <c r="AX25" i="7"/>
  <c r="BB25" i="7"/>
  <c r="BA25" i="7"/>
  <c r="AB26" i="7"/>
  <c r="AR25" i="7"/>
  <c r="AS25" i="7"/>
  <c r="W25" i="7"/>
  <c r="S26" i="7"/>
  <c r="BD25" i="7"/>
  <c r="BE25" i="7"/>
  <c r="AE26" i="7"/>
  <c r="AP25" i="7"/>
  <c r="AO25" i="7"/>
  <c r="P26" i="7"/>
  <c r="AK26" i="7"/>
  <c r="BK25" i="7"/>
  <c r="BH25" i="7"/>
  <c r="BG25" i="7"/>
  <c r="AH26" i="7"/>
  <c r="BM23" i="6"/>
  <c r="E25" i="6"/>
  <c r="X24" i="6"/>
  <c r="O24" i="6"/>
  <c r="Z24" i="6" s="1"/>
  <c r="AY24" i="6" s="1"/>
  <c r="BN24" i="6"/>
  <c r="N24" i="6"/>
  <c r="C24" i="6"/>
  <c r="D24" i="6" s="1"/>
  <c r="E26" i="5"/>
  <c r="G26" i="5" s="1"/>
  <c r="BN25" i="5"/>
  <c r="N25" i="5"/>
  <c r="AF25" i="5" s="1"/>
  <c r="R25" i="5"/>
  <c r="AG25" i="5"/>
  <c r="BB25" i="5"/>
  <c r="Q25" i="5"/>
  <c r="U25" i="5"/>
  <c r="AV24" i="5"/>
  <c r="AU24" i="5"/>
  <c r="V25" i="5"/>
  <c r="C25" i="5" s="1"/>
  <c r="D25" i="5" s="1"/>
  <c r="AL25" i="5"/>
  <c r="AD25" i="5"/>
  <c r="BA25" i="5" s="1"/>
  <c r="AB26" i="5"/>
  <c r="AJ25" i="5"/>
  <c r="AM25" i="5"/>
  <c r="T25" i="5" s="1"/>
  <c r="BJ24" i="5"/>
  <c r="AA26" i="10" l="1"/>
  <c r="Q26" i="10" s="1"/>
  <c r="AC26" i="10"/>
  <c r="BB26" i="10" s="1"/>
  <c r="Z26" i="10"/>
  <c r="AY26" i="10" s="1"/>
  <c r="G27" i="10"/>
  <c r="F27" i="10"/>
  <c r="C26" i="10"/>
  <c r="D26" i="10" s="1"/>
  <c r="AG26" i="10"/>
  <c r="AF26" i="10"/>
  <c r="AI26" i="10"/>
  <c r="AH27" i="10" s="1"/>
  <c r="AJ27" i="10" s="1"/>
  <c r="AD26" i="10"/>
  <c r="AL26" i="10"/>
  <c r="AM26" i="10"/>
  <c r="BJ25" i="10"/>
  <c r="BM25" i="10" s="1"/>
  <c r="U26" i="10"/>
  <c r="BK25" i="9"/>
  <c r="AK26" i="9"/>
  <c r="AE26" i="9"/>
  <c r="BE25" i="9"/>
  <c r="BD25" i="9"/>
  <c r="AH26" i="9"/>
  <c r="BG25" i="9"/>
  <c r="Z25" i="9"/>
  <c r="AY25" i="9" s="1"/>
  <c r="X25" i="9"/>
  <c r="Y26" i="9"/>
  <c r="BM24" i="9"/>
  <c r="AP25" i="9"/>
  <c r="AO25" i="9"/>
  <c r="P26" i="9"/>
  <c r="R26" i="9" s="1"/>
  <c r="AS25" i="9"/>
  <c r="AR25" i="9"/>
  <c r="S26" i="9"/>
  <c r="U26" i="9" s="1"/>
  <c r="W25" i="9"/>
  <c r="H26" i="9"/>
  <c r="O25" i="8"/>
  <c r="Z25" i="8" s="1"/>
  <c r="AY25" i="8" s="1"/>
  <c r="N25" i="8"/>
  <c r="BN25" i="8"/>
  <c r="E26" i="8"/>
  <c r="BJ24" i="8"/>
  <c r="AM25" i="8"/>
  <c r="AX24" i="8"/>
  <c r="BM24" i="8" s="1"/>
  <c r="AA25" i="8"/>
  <c r="AC25" i="8"/>
  <c r="Y26" i="8"/>
  <c r="X25" i="8"/>
  <c r="H25" i="4"/>
  <c r="K25" i="4" s="1"/>
  <c r="L25" i="4" s="1"/>
  <c r="M25" i="4" s="1"/>
  <c r="AE25" i="4"/>
  <c r="AG25" i="4" s="1"/>
  <c r="BE24" i="4"/>
  <c r="BD24" i="4"/>
  <c r="AO24" i="4"/>
  <c r="P25" i="4"/>
  <c r="AP24" i="4"/>
  <c r="BG24" i="4"/>
  <c r="BH24" i="4"/>
  <c r="AH25" i="4"/>
  <c r="AJ25" i="4" s="1"/>
  <c r="AA25" i="4"/>
  <c r="AX24" i="4"/>
  <c r="BB24" i="4"/>
  <c r="AB25" i="4"/>
  <c r="AD25" i="4" s="1"/>
  <c r="BA24" i="4"/>
  <c r="BK24" i="4"/>
  <c r="AK25" i="4"/>
  <c r="AS24" i="4"/>
  <c r="W24" i="4"/>
  <c r="AR24" i="4"/>
  <c r="S25" i="4"/>
  <c r="U25" i="4" s="1"/>
  <c r="F27" i="7"/>
  <c r="G27" i="7"/>
  <c r="O26" i="7"/>
  <c r="AC26" i="7" s="1"/>
  <c r="AB27" i="7" s="1"/>
  <c r="BN26" i="7"/>
  <c r="N26" i="7"/>
  <c r="AF26" i="7" s="1"/>
  <c r="AE27" i="7" s="1"/>
  <c r="R26" i="7"/>
  <c r="AG26" i="7"/>
  <c r="AJ26" i="7"/>
  <c r="AM26" i="7"/>
  <c r="BJ25" i="7"/>
  <c r="U26" i="7"/>
  <c r="AD26" i="7"/>
  <c r="AV25" i="7"/>
  <c r="AU25" i="7"/>
  <c r="V26" i="7"/>
  <c r="Q24" i="6"/>
  <c r="AO24" i="6" s="1"/>
  <c r="Y25" i="6"/>
  <c r="AX24" i="6" s="1"/>
  <c r="AI24" i="6"/>
  <c r="AF24" i="6"/>
  <c r="AL24" i="6"/>
  <c r="T24" i="6"/>
  <c r="AC24" i="6"/>
  <c r="G25" i="6"/>
  <c r="F25" i="6"/>
  <c r="F26" i="5"/>
  <c r="H26" i="5" s="1"/>
  <c r="K26" i="5" s="1"/>
  <c r="L26" i="5" s="1"/>
  <c r="M26" i="5" s="1"/>
  <c r="BN26" i="5" s="1"/>
  <c r="BM24" i="5"/>
  <c r="AI25" i="5"/>
  <c r="BH25" i="5" s="1"/>
  <c r="W25" i="5"/>
  <c r="V26" i="5" s="1"/>
  <c r="AS25" i="5"/>
  <c r="AR25" i="5"/>
  <c r="S26" i="5"/>
  <c r="AO25" i="5"/>
  <c r="AP25" i="5"/>
  <c r="BE25" i="5"/>
  <c r="BD25" i="5"/>
  <c r="AE26" i="5"/>
  <c r="AD26" i="5"/>
  <c r="BK25" i="5"/>
  <c r="AK26" i="5"/>
  <c r="P26" i="5"/>
  <c r="Y26" i="5"/>
  <c r="Z25" i="5"/>
  <c r="AY25" i="5" s="1"/>
  <c r="X25" i="5"/>
  <c r="H27" i="10" l="1"/>
  <c r="K27" i="10" s="1"/>
  <c r="L27" i="10" s="1"/>
  <c r="M27" i="10" s="1"/>
  <c r="BN27" i="10" s="1"/>
  <c r="AB27" i="10"/>
  <c r="AD27" i="10" s="1"/>
  <c r="BA26" i="10"/>
  <c r="T26" i="10"/>
  <c r="Y27" i="10"/>
  <c r="BK26" i="10"/>
  <c r="AK27" i="10"/>
  <c r="AO26" i="10"/>
  <c r="AP26" i="10"/>
  <c r="BH26" i="10"/>
  <c r="BG26" i="10"/>
  <c r="BD26" i="10"/>
  <c r="BE26" i="10"/>
  <c r="AE27" i="10"/>
  <c r="AG27" i="10" s="1"/>
  <c r="P27" i="10"/>
  <c r="R27" i="10" s="1"/>
  <c r="AA26" i="9"/>
  <c r="AX25" i="9"/>
  <c r="AM26" i="9"/>
  <c r="BJ25" i="9"/>
  <c r="K26" i="9"/>
  <c r="L26" i="9" s="1"/>
  <c r="M26" i="9" s="1"/>
  <c r="AG26" i="9"/>
  <c r="AV25" i="9"/>
  <c r="AU25" i="9"/>
  <c r="V26" i="9"/>
  <c r="AJ26" i="9"/>
  <c r="E26" i="4"/>
  <c r="AX25" i="8"/>
  <c r="AA26" i="8"/>
  <c r="BA25" i="8"/>
  <c r="BB25" i="8"/>
  <c r="AB26" i="8"/>
  <c r="Q25" i="8"/>
  <c r="T25" i="8"/>
  <c r="AL25" i="8"/>
  <c r="F26" i="8"/>
  <c r="G26" i="8"/>
  <c r="AI25" i="8"/>
  <c r="AF25" i="8"/>
  <c r="AV24" i="4"/>
  <c r="V25" i="4"/>
  <c r="C25" i="4" s="1"/>
  <c r="D25" i="4" s="1"/>
  <c r="AU24" i="4"/>
  <c r="AM25" i="4"/>
  <c r="BJ24" i="4"/>
  <c r="R25" i="4"/>
  <c r="BN25" i="4"/>
  <c r="O25" i="4"/>
  <c r="AL25" i="4" s="1"/>
  <c r="N25" i="4"/>
  <c r="AF25" i="4" s="1"/>
  <c r="BD25" i="4" s="1"/>
  <c r="Q26" i="7"/>
  <c r="P27" i="7" s="1"/>
  <c r="AI26" i="7"/>
  <c r="AH27" i="7" s="1"/>
  <c r="AJ27" i="7" s="1"/>
  <c r="H27" i="7"/>
  <c r="K27" i="7" s="1"/>
  <c r="L27" i="7" s="1"/>
  <c r="M27" i="7" s="1"/>
  <c r="N27" i="7" s="1"/>
  <c r="AI27" i="7" s="1"/>
  <c r="BB26" i="7"/>
  <c r="AL26" i="7"/>
  <c r="BK26" i="7" s="1"/>
  <c r="BA26" i="7"/>
  <c r="BM25" i="7"/>
  <c r="T26" i="7"/>
  <c r="S27" i="7" s="1"/>
  <c r="U27" i="7" s="1"/>
  <c r="AG27" i="7"/>
  <c r="Y27" i="7"/>
  <c r="Z26" i="7"/>
  <c r="AY26" i="7" s="1"/>
  <c r="X26" i="7"/>
  <c r="C26" i="7"/>
  <c r="D26" i="7" s="1"/>
  <c r="AD27" i="7"/>
  <c r="BE26" i="7"/>
  <c r="BD26" i="7"/>
  <c r="AA25" i="6"/>
  <c r="P25" i="6"/>
  <c r="R25" i="6" s="1"/>
  <c r="AP24" i="6"/>
  <c r="W24" i="6"/>
  <c r="AR24" i="6"/>
  <c r="AS24" i="6"/>
  <c r="S25" i="6"/>
  <c r="AE25" i="6"/>
  <c r="BD24" i="6"/>
  <c r="BE24" i="6"/>
  <c r="H25" i="6"/>
  <c r="BA24" i="6"/>
  <c r="BB24" i="6"/>
  <c r="AB25" i="6"/>
  <c r="AK25" i="6"/>
  <c r="BK24" i="6"/>
  <c r="BH24" i="6"/>
  <c r="BG24" i="6"/>
  <c r="AH25" i="6"/>
  <c r="BG25" i="5"/>
  <c r="AH26" i="5"/>
  <c r="C26" i="5" s="1"/>
  <c r="D26" i="5" s="1"/>
  <c r="O26" i="5"/>
  <c r="AC26" i="5" s="1"/>
  <c r="N26" i="5"/>
  <c r="AF26" i="5" s="1"/>
  <c r="AE27" i="5" s="1"/>
  <c r="E27" i="5"/>
  <c r="F27" i="5" s="1"/>
  <c r="AG26" i="5"/>
  <c r="X26" i="5"/>
  <c r="AX25" i="5"/>
  <c r="AA26" i="5"/>
  <c r="U26" i="5"/>
  <c r="R26" i="5"/>
  <c r="AM26" i="5"/>
  <c r="BJ25" i="5"/>
  <c r="AV25" i="5"/>
  <c r="AU25" i="5"/>
  <c r="O27" i="10" l="1"/>
  <c r="AC27" i="10" s="1"/>
  <c r="N27" i="10"/>
  <c r="AI27" i="10" s="1"/>
  <c r="E28" i="10"/>
  <c r="G28" i="10" s="1"/>
  <c r="AR26" i="10"/>
  <c r="S27" i="10"/>
  <c r="AS26" i="10"/>
  <c r="W26" i="10"/>
  <c r="BJ26" i="10"/>
  <c r="AM27" i="10"/>
  <c r="AX26" i="10"/>
  <c r="AA27" i="10"/>
  <c r="E27" i="9"/>
  <c r="F27" i="9" s="1"/>
  <c r="BN26" i="9"/>
  <c r="N26" i="9"/>
  <c r="O26" i="9"/>
  <c r="Y27" i="9" s="1"/>
  <c r="C26" i="9"/>
  <c r="D26" i="9" s="1"/>
  <c r="X26" i="9"/>
  <c r="BM25" i="9"/>
  <c r="BE25" i="4"/>
  <c r="G26" i="4"/>
  <c r="F26" i="4"/>
  <c r="BE25" i="8"/>
  <c r="BD25" i="8"/>
  <c r="AE26" i="8"/>
  <c r="BG25" i="8"/>
  <c r="BH25" i="8"/>
  <c r="AH26" i="8"/>
  <c r="H26" i="8"/>
  <c r="W25" i="8"/>
  <c r="AS25" i="8"/>
  <c r="AR25" i="8"/>
  <c r="S26" i="8"/>
  <c r="AD26" i="8"/>
  <c r="BK25" i="8"/>
  <c r="AK26" i="8"/>
  <c r="AO25" i="8"/>
  <c r="AP25" i="8"/>
  <c r="P26" i="8"/>
  <c r="AE26" i="4"/>
  <c r="AG26" i="4" s="1"/>
  <c r="AI25" i="4"/>
  <c r="AH26" i="4" s="1"/>
  <c r="AJ26" i="4" s="1"/>
  <c r="AK26" i="4"/>
  <c r="AM26" i="4" s="1"/>
  <c r="BK25" i="4"/>
  <c r="X25" i="4"/>
  <c r="Y26" i="4"/>
  <c r="Z25" i="4"/>
  <c r="AY25" i="4" s="1"/>
  <c r="T25" i="4"/>
  <c r="Q25" i="4"/>
  <c r="AC25" i="4"/>
  <c r="BM24" i="4"/>
  <c r="BH26" i="7"/>
  <c r="E28" i="7"/>
  <c r="F28" i="7" s="1"/>
  <c r="AP26" i="7"/>
  <c r="AO26" i="7"/>
  <c r="BN27" i="7"/>
  <c r="AK27" i="7"/>
  <c r="BJ26" i="7" s="1"/>
  <c r="BG26" i="7"/>
  <c r="O27" i="7"/>
  <c r="W26" i="7"/>
  <c r="V27" i="7" s="1"/>
  <c r="AR26" i="7"/>
  <c r="AS26" i="7"/>
  <c r="BH27" i="7"/>
  <c r="BG27" i="7"/>
  <c r="AH28" i="7"/>
  <c r="R27" i="7"/>
  <c r="AA27" i="7"/>
  <c r="AX26" i="7"/>
  <c r="AF27" i="7"/>
  <c r="AD25" i="6"/>
  <c r="U25" i="6"/>
  <c r="AJ25" i="6"/>
  <c r="BJ24" i="6"/>
  <c r="AM25" i="6"/>
  <c r="K25" i="6"/>
  <c r="L25" i="6" s="1"/>
  <c r="M25" i="6" s="1"/>
  <c r="AG25" i="6"/>
  <c r="V25" i="6"/>
  <c r="AV24" i="6"/>
  <c r="AU24" i="6"/>
  <c r="G27" i="5"/>
  <c r="H27" i="5" s="1"/>
  <c r="K27" i="5" s="1"/>
  <c r="L27" i="5" s="1"/>
  <c r="M27" i="5" s="1"/>
  <c r="Z26" i="5"/>
  <c r="AY26" i="5" s="1"/>
  <c r="AI26" i="5"/>
  <c r="AH27" i="5" s="1"/>
  <c r="AJ27" i="5" s="1"/>
  <c r="AL26" i="5"/>
  <c r="BK26" i="5" s="1"/>
  <c r="Q26" i="5"/>
  <c r="P27" i="5" s="1"/>
  <c r="AJ26" i="5"/>
  <c r="T26" i="5"/>
  <c r="AS26" i="5" s="1"/>
  <c r="BM25" i="5"/>
  <c r="Y27" i="5"/>
  <c r="BB26" i="5"/>
  <c r="BA26" i="5"/>
  <c r="AB27" i="5"/>
  <c r="AG27" i="5"/>
  <c r="BD26" i="5"/>
  <c r="BE26" i="5"/>
  <c r="AF27" i="10" l="1"/>
  <c r="AE28" i="10" s="1"/>
  <c r="AL27" i="10"/>
  <c r="AK28" i="10" s="1"/>
  <c r="F28" i="10"/>
  <c r="H28" i="10" s="1"/>
  <c r="K28" i="10" s="1"/>
  <c r="L28" i="10" s="1"/>
  <c r="M28" i="10" s="1"/>
  <c r="Q27" i="10"/>
  <c r="AP27" i="10" s="1"/>
  <c r="T27" i="10"/>
  <c r="S28" i="10" s="1"/>
  <c r="AU26" i="10"/>
  <c r="BM26" i="10" s="1"/>
  <c r="V27" i="10"/>
  <c r="C27" i="10" s="1"/>
  <c r="D27" i="10" s="1"/>
  <c r="AV26" i="10"/>
  <c r="U27" i="10"/>
  <c r="BB27" i="10"/>
  <c r="BA27" i="10"/>
  <c r="AB28" i="10"/>
  <c r="BH27" i="10"/>
  <c r="BG27" i="10"/>
  <c r="AH28" i="10"/>
  <c r="Z26" i="9"/>
  <c r="AY26" i="9" s="1"/>
  <c r="G27" i="9"/>
  <c r="H27" i="9" s="1"/>
  <c r="T26" i="9"/>
  <c r="S27" i="9" s="1"/>
  <c r="AL26" i="9"/>
  <c r="AC26" i="9"/>
  <c r="Q26" i="9"/>
  <c r="AF26" i="9"/>
  <c r="AI26" i="9"/>
  <c r="AX26" i="9"/>
  <c r="AA27" i="9"/>
  <c r="H26" i="4"/>
  <c r="K26" i="4" s="1"/>
  <c r="L26" i="4" s="1"/>
  <c r="M26" i="4" s="1"/>
  <c r="R26" i="8"/>
  <c r="BJ25" i="8"/>
  <c r="AM26" i="8"/>
  <c r="AU25" i="8"/>
  <c r="AV25" i="8"/>
  <c r="V26" i="8"/>
  <c r="C26" i="8" s="1"/>
  <c r="D26" i="8" s="1"/>
  <c r="AJ26" i="8"/>
  <c r="BM25" i="8"/>
  <c r="U26" i="8"/>
  <c r="K26" i="8"/>
  <c r="L26" i="8" s="1"/>
  <c r="M26" i="8" s="1"/>
  <c r="AG26" i="8"/>
  <c r="BJ25" i="4"/>
  <c r="BH25" i="4"/>
  <c r="BG25" i="4"/>
  <c r="AO25" i="4"/>
  <c r="P26" i="4"/>
  <c r="R26" i="4" s="1"/>
  <c r="AP25" i="4"/>
  <c r="BA25" i="4"/>
  <c r="BB25" i="4"/>
  <c r="AB26" i="4"/>
  <c r="AD26" i="4" s="1"/>
  <c r="AS25" i="4"/>
  <c r="AR25" i="4"/>
  <c r="S26" i="4"/>
  <c r="U26" i="4" s="1"/>
  <c r="W25" i="4"/>
  <c r="AA26" i="4"/>
  <c r="AX25" i="4"/>
  <c r="G28" i="7"/>
  <c r="H28" i="7" s="1"/>
  <c r="K28" i="7" s="1"/>
  <c r="L28" i="7" s="1"/>
  <c r="M28" i="7" s="1"/>
  <c r="N28" i="7" s="1"/>
  <c r="AL27" i="7"/>
  <c r="BK27" i="7" s="1"/>
  <c r="AM27" i="7"/>
  <c r="T27" i="7" s="1"/>
  <c r="S28" i="7" s="1"/>
  <c r="C27" i="7"/>
  <c r="D27" i="7" s="1"/>
  <c r="AC27" i="7"/>
  <c r="BA27" i="7" s="1"/>
  <c r="Q27" i="7"/>
  <c r="AO27" i="7" s="1"/>
  <c r="BM24" i="6"/>
  <c r="Z27" i="7"/>
  <c r="AY27" i="7" s="1"/>
  <c r="X27" i="7"/>
  <c r="AV26" i="7"/>
  <c r="AU26" i="7"/>
  <c r="BM26" i="7" s="1"/>
  <c r="BD27" i="7"/>
  <c r="BE27" i="7"/>
  <c r="AE28" i="7"/>
  <c r="AJ28" i="7"/>
  <c r="E26" i="6"/>
  <c r="G26" i="6" s="1"/>
  <c r="X25" i="6"/>
  <c r="BN25" i="6"/>
  <c r="N25" i="6"/>
  <c r="O25" i="6"/>
  <c r="C25" i="6"/>
  <c r="D25" i="6" s="1"/>
  <c r="BH26" i="5"/>
  <c r="AP26" i="5"/>
  <c r="AO26" i="5"/>
  <c r="AK27" i="5"/>
  <c r="AM27" i="5" s="1"/>
  <c r="BG26" i="5"/>
  <c r="AR26" i="5"/>
  <c r="W26" i="5"/>
  <c r="AU26" i="5" s="1"/>
  <c r="S27" i="5"/>
  <c r="U27" i="5" s="1"/>
  <c r="N27" i="5"/>
  <c r="O27" i="5"/>
  <c r="AC27" i="5" s="1"/>
  <c r="AB28" i="5" s="1"/>
  <c r="BN27" i="5"/>
  <c r="E28" i="5"/>
  <c r="AA27" i="5"/>
  <c r="AX26" i="5"/>
  <c r="R27" i="5"/>
  <c r="AD27" i="5"/>
  <c r="BK27" i="10" l="1"/>
  <c r="BD27" i="10"/>
  <c r="BE27" i="10"/>
  <c r="AS27" i="10"/>
  <c r="W27" i="10"/>
  <c r="AV27" i="10" s="1"/>
  <c r="AR27" i="10"/>
  <c r="AO27" i="10"/>
  <c r="P28" i="10"/>
  <c r="R28" i="10" s="1"/>
  <c r="X27" i="10"/>
  <c r="Z27" i="10"/>
  <c r="AY27" i="10" s="1"/>
  <c r="Y28" i="10"/>
  <c r="E29" i="10"/>
  <c r="G29" i="10" s="1"/>
  <c r="O28" i="10"/>
  <c r="N28" i="10"/>
  <c r="AI28" i="10" s="1"/>
  <c r="AH29" i="10" s="1"/>
  <c r="BN28" i="10"/>
  <c r="AM28" i="10"/>
  <c r="BJ27" i="10"/>
  <c r="AG28" i="10"/>
  <c r="AD28" i="10"/>
  <c r="AJ28" i="10"/>
  <c r="U28" i="10"/>
  <c r="W26" i="9"/>
  <c r="AU26" i="9" s="1"/>
  <c r="AS26" i="9"/>
  <c r="AR26" i="9"/>
  <c r="U27" i="9"/>
  <c r="K27" i="9"/>
  <c r="L27" i="9" s="1"/>
  <c r="M27" i="9" s="1"/>
  <c r="AE27" i="9"/>
  <c r="BD26" i="9"/>
  <c r="BE26" i="9"/>
  <c r="AO26" i="9"/>
  <c r="P27" i="9"/>
  <c r="AP26" i="9"/>
  <c r="BA26" i="9"/>
  <c r="AB27" i="9"/>
  <c r="BB26" i="9"/>
  <c r="BH26" i="9"/>
  <c r="AH27" i="9"/>
  <c r="BG26" i="9"/>
  <c r="BK26" i="9"/>
  <c r="AK27" i="9"/>
  <c r="E27" i="4"/>
  <c r="F27" i="4" s="1"/>
  <c r="BN26" i="4"/>
  <c r="O26" i="4"/>
  <c r="AC26" i="4" s="1"/>
  <c r="BB26" i="4" s="1"/>
  <c r="N26" i="4"/>
  <c r="N26" i="8"/>
  <c r="BN26" i="8"/>
  <c r="O26" i="8"/>
  <c r="E27" i="8"/>
  <c r="X26" i="8"/>
  <c r="Y27" i="8"/>
  <c r="AV25" i="4"/>
  <c r="AU25" i="4"/>
  <c r="BM25" i="4" s="1"/>
  <c r="V26" i="4"/>
  <c r="Y28" i="7"/>
  <c r="AA28" i="7" s="1"/>
  <c r="E29" i="7"/>
  <c r="F29" i="7" s="1"/>
  <c r="O28" i="7"/>
  <c r="BN28" i="7"/>
  <c r="W27" i="7"/>
  <c r="AU27" i="7" s="1"/>
  <c r="AS27" i="7"/>
  <c r="AR27" i="7"/>
  <c r="AK28" i="7"/>
  <c r="AM28" i="7" s="1"/>
  <c r="AP27" i="7"/>
  <c r="BB27" i="7"/>
  <c r="AB28" i="7"/>
  <c r="AD28" i="7" s="1"/>
  <c r="P28" i="7"/>
  <c r="R28" i="7" s="1"/>
  <c r="F26" i="6"/>
  <c r="H26" i="6" s="1"/>
  <c r="U28" i="7"/>
  <c r="AI28" i="7"/>
  <c r="AG28" i="7"/>
  <c r="AF28" i="7"/>
  <c r="AL25" i="6"/>
  <c r="AC25" i="6"/>
  <c r="T25" i="6"/>
  <c r="Q25" i="6"/>
  <c r="Z25" i="6"/>
  <c r="AY25" i="6" s="1"/>
  <c r="AF25" i="6"/>
  <c r="AI25" i="6"/>
  <c r="Y26" i="6"/>
  <c r="BJ26" i="5"/>
  <c r="BM26" i="5" s="1"/>
  <c r="AV26" i="5"/>
  <c r="AL27" i="5"/>
  <c r="AK28" i="5" s="1"/>
  <c r="Q27" i="5"/>
  <c r="P28" i="5" s="1"/>
  <c r="T27" i="5"/>
  <c r="W27" i="5" s="1"/>
  <c r="V27" i="5"/>
  <c r="C27" i="5" s="1"/>
  <c r="D27" i="5" s="1"/>
  <c r="AI27" i="5"/>
  <c r="AF27" i="5"/>
  <c r="G28" i="5"/>
  <c r="F28" i="5"/>
  <c r="AD28" i="5"/>
  <c r="BB27" i="5"/>
  <c r="BA27" i="5"/>
  <c r="AC28" i="10" l="1"/>
  <c r="BB28" i="10" s="1"/>
  <c r="V28" i="10"/>
  <c r="Z28" i="10" s="1"/>
  <c r="AY28" i="10" s="1"/>
  <c r="AU27" i="10"/>
  <c r="AF28" i="10"/>
  <c r="AE29" i="10" s="1"/>
  <c r="AG29" i="10" s="1"/>
  <c r="F29" i="10"/>
  <c r="H29" i="10" s="1"/>
  <c r="K29" i="10" s="1"/>
  <c r="L29" i="10" s="1"/>
  <c r="M29" i="10" s="1"/>
  <c r="AA28" i="10"/>
  <c r="AX27" i="10"/>
  <c r="T28" i="10"/>
  <c r="AL28" i="10"/>
  <c r="AJ29" i="10"/>
  <c r="BH28" i="10"/>
  <c r="BG28" i="10"/>
  <c r="AV26" i="9"/>
  <c r="V27" i="9"/>
  <c r="C27" i="9" s="1"/>
  <c r="D27" i="9" s="1"/>
  <c r="E28" i="9"/>
  <c r="O27" i="9"/>
  <c r="Q27" i="9" s="1"/>
  <c r="AP27" i="9" s="1"/>
  <c r="N27" i="9"/>
  <c r="AF27" i="9" s="1"/>
  <c r="AE28" i="9" s="1"/>
  <c r="BN27" i="9"/>
  <c r="AM27" i="9"/>
  <c r="BJ26" i="9"/>
  <c r="BM26" i="9" s="1"/>
  <c r="R27" i="9"/>
  <c r="AD27" i="9"/>
  <c r="AJ27" i="9"/>
  <c r="AG27" i="9"/>
  <c r="AC28" i="7"/>
  <c r="BB28" i="7" s="1"/>
  <c r="G29" i="7"/>
  <c r="H29" i="7" s="1"/>
  <c r="K29" i="7" s="1"/>
  <c r="L29" i="7" s="1"/>
  <c r="M29" i="7" s="1"/>
  <c r="N29" i="7" s="1"/>
  <c r="Q26" i="4"/>
  <c r="P27" i="4" s="1"/>
  <c r="R27" i="4" s="1"/>
  <c r="AB27" i="4"/>
  <c r="AD27" i="4" s="1"/>
  <c r="G27" i="4"/>
  <c r="H27" i="4" s="1"/>
  <c r="K27" i="4" s="1"/>
  <c r="L27" i="4" s="1"/>
  <c r="M27" i="4" s="1"/>
  <c r="BN27" i="4" s="1"/>
  <c r="T26" i="4"/>
  <c r="AR26" i="4" s="1"/>
  <c r="AL26" i="4"/>
  <c r="BK26" i="4" s="1"/>
  <c r="BA26" i="4"/>
  <c r="AI26" i="4"/>
  <c r="AF26" i="4"/>
  <c r="AX26" i="8"/>
  <c r="AA27" i="8"/>
  <c r="AC26" i="8"/>
  <c r="AL26" i="8"/>
  <c r="T26" i="8"/>
  <c r="Q26" i="8"/>
  <c r="Z26" i="8"/>
  <c r="AY26" i="8" s="1"/>
  <c r="G27" i="8"/>
  <c r="F27" i="8"/>
  <c r="AI26" i="8"/>
  <c r="AF26" i="8"/>
  <c r="AX27" i="7"/>
  <c r="Z26" i="4"/>
  <c r="AY26" i="4" s="1"/>
  <c r="Y27" i="4"/>
  <c r="X26" i="4"/>
  <c r="C26" i="4"/>
  <c r="D26" i="4" s="1"/>
  <c r="T28" i="7"/>
  <c r="W28" i="7" s="1"/>
  <c r="AV27" i="7"/>
  <c r="V28" i="7"/>
  <c r="Y29" i="7" s="1"/>
  <c r="BJ27" i="7"/>
  <c r="AL28" i="7"/>
  <c r="AK29" i="7" s="1"/>
  <c r="Q28" i="7"/>
  <c r="AO28" i="7" s="1"/>
  <c r="BE28" i="7"/>
  <c r="BD28" i="7"/>
  <c r="AE29" i="7"/>
  <c r="BG28" i="7"/>
  <c r="BH28" i="7"/>
  <c r="AH29" i="7"/>
  <c r="K26" i="6"/>
  <c r="L26" i="6" s="1"/>
  <c r="M26" i="6" s="1"/>
  <c r="BE25" i="6"/>
  <c r="BD25" i="6"/>
  <c r="AE26" i="6"/>
  <c r="AP25" i="6"/>
  <c r="AO25" i="6"/>
  <c r="P26" i="6"/>
  <c r="BA25" i="6"/>
  <c r="BB25" i="6"/>
  <c r="AB26" i="6"/>
  <c r="AA26" i="6"/>
  <c r="AX25" i="6"/>
  <c r="BG25" i="6"/>
  <c r="BH25" i="6"/>
  <c r="AH26" i="6"/>
  <c r="AJ26" i="6" s="1"/>
  <c r="AR25" i="6"/>
  <c r="W25" i="6"/>
  <c r="AS25" i="6"/>
  <c r="S26" i="6"/>
  <c r="BK25" i="6"/>
  <c r="AK26" i="6"/>
  <c r="V28" i="5"/>
  <c r="X28" i="5" s="1"/>
  <c r="BK27" i="5"/>
  <c r="AP27" i="5"/>
  <c r="X27" i="5"/>
  <c r="AU27" i="5" s="1"/>
  <c r="H28" i="5"/>
  <c r="K28" i="5" s="1"/>
  <c r="L28" i="5" s="1"/>
  <c r="M28" i="5" s="1"/>
  <c r="Z27" i="5"/>
  <c r="AY27" i="5" s="1"/>
  <c r="Y28" i="5"/>
  <c r="AA28" i="5" s="1"/>
  <c r="S28" i="5"/>
  <c r="U28" i="5" s="1"/>
  <c r="AO27" i="5"/>
  <c r="AR27" i="5"/>
  <c r="AS27" i="5"/>
  <c r="BD27" i="5"/>
  <c r="AE28" i="5"/>
  <c r="AG28" i="5" s="1"/>
  <c r="BE27" i="5"/>
  <c r="BG27" i="5"/>
  <c r="AH28" i="5"/>
  <c r="AJ28" i="5" s="1"/>
  <c r="BH27" i="5"/>
  <c r="R28" i="5"/>
  <c r="BJ27" i="5"/>
  <c r="AM28" i="5"/>
  <c r="AV27" i="5"/>
  <c r="AB29" i="10" l="1"/>
  <c r="AD29" i="10" s="1"/>
  <c r="Y29" i="10"/>
  <c r="AX28" i="10" s="1"/>
  <c r="BA28" i="10"/>
  <c r="C28" i="10"/>
  <c r="D28" i="10" s="1"/>
  <c r="X28" i="10"/>
  <c r="BM27" i="10"/>
  <c r="BD28" i="10"/>
  <c r="BE28" i="10"/>
  <c r="Q28" i="10"/>
  <c r="AO28" i="10" s="1"/>
  <c r="BK28" i="10"/>
  <c r="AK29" i="10"/>
  <c r="W28" i="10"/>
  <c r="AS28" i="10"/>
  <c r="AR28" i="10"/>
  <c r="S29" i="10"/>
  <c r="O29" i="10"/>
  <c r="N29" i="10"/>
  <c r="BN29" i="10"/>
  <c r="E30" i="10"/>
  <c r="AI27" i="9"/>
  <c r="BH27" i="9" s="1"/>
  <c r="AL27" i="9"/>
  <c r="AK28" i="9" s="1"/>
  <c r="X27" i="9"/>
  <c r="Y28" i="9"/>
  <c r="AX27" i="9" s="1"/>
  <c r="Z27" i="9"/>
  <c r="AY27" i="9" s="1"/>
  <c r="P28" i="9"/>
  <c r="R28" i="9" s="1"/>
  <c r="BD27" i="9"/>
  <c r="BE27" i="9"/>
  <c r="AG28" i="9"/>
  <c r="AO27" i="9"/>
  <c r="AC27" i="9"/>
  <c r="T27" i="9"/>
  <c r="G28" i="9"/>
  <c r="F28" i="9"/>
  <c r="AB29" i="7"/>
  <c r="AD29" i="7" s="1"/>
  <c r="BA28" i="7"/>
  <c r="W26" i="4"/>
  <c r="V27" i="4" s="1"/>
  <c r="X27" i="4" s="1"/>
  <c r="AK27" i="4"/>
  <c r="BJ26" i="4" s="1"/>
  <c r="AO26" i="4"/>
  <c r="AP26" i="4"/>
  <c r="BM27" i="7"/>
  <c r="AS26" i="4"/>
  <c r="E28" i="4"/>
  <c r="F28" i="4" s="1"/>
  <c r="S27" i="4"/>
  <c r="U27" i="4" s="1"/>
  <c r="H27" i="8"/>
  <c r="K27" i="8" s="1"/>
  <c r="L27" i="8" s="1"/>
  <c r="M27" i="8" s="1"/>
  <c r="N27" i="4"/>
  <c r="O27" i="4"/>
  <c r="BE26" i="4"/>
  <c r="BD26" i="4"/>
  <c r="AE27" i="4"/>
  <c r="AG27" i="4" s="1"/>
  <c r="AH27" i="4"/>
  <c r="AJ27" i="4" s="1"/>
  <c r="BH26" i="4"/>
  <c r="BG26" i="4"/>
  <c r="O27" i="8"/>
  <c r="AC27" i="8" s="1"/>
  <c r="BN27" i="8"/>
  <c r="N27" i="8"/>
  <c r="BH26" i="8"/>
  <c r="BG26" i="8"/>
  <c r="AH27" i="8"/>
  <c r="BD26" i="8"/>
  <c r="BE26" i="8"/>
  <c r="AE27" i="8"/>
  <c r="E28" i="8"/>
  <c r="AR26" i="8"/>
  <c r="W26" i="8"/>
  <c r="AS26" i="8"/>
  <c r="S27" i="8"/>
  <c r="BB26" i="8"/>
  <c r="BA26" i="8"/>
  <c r="AB27" i="8"/>
  <c r="AP26" i="8"/>
  <c r="AO26" i="8"/>
  <c r="P27" i="8"/>
  <c r="AK27" i="8"/>
  <c r="BK26" i="8"/>
  <c r="AA27" i="4"/>
  <c r="AX26" i="4"/>
  <c r="S29" i="7"/>
  <c r="U29" i="7" s="1"/>
  <c r="AS28" i="7"/>
  <c r="C28" i="7"/>
  <c r="D28" i="7" s="1"/>
  <c r="X28" i="7"/>
  <c r="AU28" i="7" s="1"/>
  <c r="Z28" i="7"/>
  <c r="AY28" i="7" s="1"/>
  <c r="AR28" i="7"/>
  <c r="BK28" i="7"/>
  <c r="V29" i="7"/>
  <c r="X29" i="7" s="1"/>
  <c r="P29" i="7"/>
  <c r="R29" i="7" s="1"/>
  <c r="AP28" i="7"/>
  <c r="O29" i="7"/>
  <c r="BN29" i="7"/>
  <c r="E30" i="7"/>
  <c r="G30" i="7" s="1"/>
  <c r="AM29" i="7"/>
  <c r="BJ28" i="7"/>
  <c r="AF29" i="7"/>
  <c r="AI29" i="7"/>
  <c r="AH30" i="7" s="1"/>
  <c r="AG29" i="7"/>
  <c r="AA29" i="7"/>
  <c r="AX28" i="7"/>
  <c r="AJ29" i="7"/>
  <c r="AV28" i="7"/>
  <c r="E27" i="6"/>
  <c r="F27" i="6" s="1"/>
  <c r="BJ25" i="6"/>
  <c r="AM26" i="6"/>
  <c r="U26" i="6"/>
  <c r="AV25" i="6"/>
  <c r="AU25" i="6"/>
  <c r="V26" i="6"/>
  <c r="C26" i="6" s="1"/>
  <c r="D26" i="6" s="1"/>
  <c r="R26" i="6"/>
  <c r="AD26" i="6"/>
  <c r="AG26" i="6"/>
  <c r="BN26" i="6"/>
  <c r="N26" i="6"/>
  <c r="AF26" i="6" s="1"/>
  <c r="O26" i="6"/>
  <c r="AC26" i="6" s="1"/>
  <c r="AX27" i="5"/>
  <c r="BM27" i="5" s="1"/>
  <c r="C28" i="5"/>
  <c r="D28" i="5" s="1"/>
  <c r="E29" i="5"/>
  <c r="N28" i="5"/>
  <c r="BN28" i="5"/>
  <c r="O28" i="5"/>
  <c r="AA29" i="10" l="1"/>
  <c r="AL29" i="10"/>
  <c r="BK29" i="10" s="1"/>
  <c r="P29" i="10"/>
  <c r="R29" i="10" s="1"/>
  <c r="AP28" i="10"/>
  <c r="AC29" i="10"/>
  <c r="AB30" i="10" s="1"/>
  <c r="G30" i="10"/>
  <c r="F30" i="10"/>
  <c r="AI29" i="10"/>
  <c r="AF29" i="10"/>
  <c r="AM29" i="10"/>
  <c r="BJ28" i="10"/>
  <c r="AV28" i="10"/>
  <c r="AU28" i="10"/>
  <c r="V29" i="10"/>
  <c r="U29" i="10"/>
  <c r="BG27" i="9"/>
  <c r="AH28" i="9"/>
  <c r="AJ28" i="9" s="1"/>
  <c r="AA28" i="9"/>
  <c r="BK27" i="9"/>
  <c r="H28" i="9"/>
  <c r="BA27" i="9"/>
  <c r="BB27" i="9"/>
  <c r="AB28" i="9"/>
  <c r="BJ27" i="9"/>
  <c r="AM28" i="9"/>
  <c r="W27" i="9"/>
  <c r="AS27" i="9"/>
  <c r="AR27" i="9"/>
  <c r="S28" i="9"/>
  <c r="AV26" i="4"/>
  <c r="AU26" i="4"/>
  <c r="BM26" i="4" s="1"/>
  <c r="G28" i="4"/>
  <c r="H28" i="4" s="1"/>
  <c r="K28" i="4" s="1"/>
  <c r="L28" i="4" s="1"/>
  <c r="M28" i="4" s="1"/>
  <c r="AL27" i="4"/>
  <c r="BK27" i="4" s="1"/>
  <c r="AM27" i="4"/>
  <c r="Y28" i="4" s="1"/>
  <c r="AA28" i="4" s="1"/>
  <c r="AI27" i="4"/>
  <c r="BG27" i="4" s="1"/>
  <c r="AF27" i="4"/>
  <c r="BD27" i="4" s="1"/>
  <c r="AC27" i="4"/>
  <c r="BB27" i="4" s="1"/>
  <c r="Z27" i="4"/>
  <c r="AY27" i="4" s="1"/>
  <c r="Q27" i="4"/>
  <c r="AP27" i="4" s="1"/>
  <c r="C27" i="4"/>
  <c r="D27" i="4" s="1"/>
  <c r="BJ26" i="8"/>
  <c r="AM27" i="8"/>
  <c r="AB28" i="8"/>
  <c r="AL27" i="8"/>
  <c r="AD27" i="8"/>
  <c r="BA27" i="8" s="1"/>
  <c r="R27" i="8"/>
  <c r="Q27" i="8"/>
  <c r="U27" i="8"/>
  <c r="T27" i="8"/>
  <c r="S28" i="8" s="1"/>
  <c r="AV26" i="8"/>
  <c r="AU26" i="8"/>
  <c r="BM26" i="8" s="1"/>
  <c r="V27" i="8"/>
  <c r="C27" i="8" s="1"/>
  <c r="D27" i="8" s="1"/>
  <c r="F28" i="8"/>
  <c r="G28" i="8"/>
  <c r="AJ27" i="8"/>
  <c r="AG27" i="8"/>
  <c r="AI27" i="8"/>
  <c r="AF27" i="8"/>
  <c r="BB27" i="8"/>
  <c r="C29" i="7"/>
  <c r="D29" i="7" s="1"/>
  <c r="Z29" i="7"/>
  <c r="AY29" i="7" s="1"/>
  <c r="AC29" i="7"/>
  <c r="AB30" i="7" s="1"/>
  <c r="AD30" i="7" s="1"/>
  <c r="F30" i="7"/>
  <c r="H30" i="7" s="1"/>
  <c r="K30" i="7" s="1"/>
  <c r="L30" i="7" s="1"/>
  <c r="M30" i="7" s="1"/>
  <c r="O30" i="7" s="1"/>
  <c r="T29" i="7"/>
  <c r="S30" i="7" s="1"/>
  <c r="U30" i="7" s="1"/>
  <c r="AL29" i="7"/>
  <c r="AK30" i="7" s="1"/>
  <c r="Y30" i="7"/>
  <c r="AA30" i="7" s="1"/>
  <c r="BM28" i="7"/>
  <c r="BD29" i="7"/>
  <c r="BE29" i="7"/>
  <c r="Q29" i="7"/>
  <c r="AJ30" i="7"/>
  <c r="BH29" i="7"/>
  <c r="BG29" i="7"/>
  <c r="AE30" i="7"/>
  <c r="G27" i="6"/>
  <c r="H27" i="6" s="1"/>
  <c r="K27" i="6" s="1"/>
  <c r="L27" i="6" s="1"/>
  <c r="M27" i="6" s="1"/>
  <c r="BM25" i="6"/>
  <c r="T26" i="6"/>
  <c r="S27" i="6" s="1"/>
  <c r="AL26" i="6"/>
  <c r="AK27" i="6" s="1"/>
  <c r="BD26" i="6"/>
  <c r="BE26" i="6"/>
  <c r="AE27" i="6"/>
  <c r="AI26" i="6"/>
  <c r="Z26" i="6"/>
  <c r="AY26" i="6" s="1"/>
  <c r="Y27" i="6"/>
  <c r="X26" i="6"/>
  <c r="AB27" i="6"/>
  <c r="BA26" i="6"/>
  <c r="BB26" i="6"/>
  <c r="Q26" i="6"/>
  <c r="AI28" i="5"/>
  <c r="AF28" i="5"/>
  <c r="AL28" i="5"/>
  <c r="AC28" i="5"/>
  <c r="Y29" i="5"/>
  <c r="Z28" i="5"/>
  <c r="AY28" i="5" s="1"/>
  <c r="Q28" i="5"/>
  <c r="F29" i="5"/>
  <c r="G29" i="5"/>
  <c r="T28" i="5"/>
  <c r="H30" i="10" l="1"/>
  <c r="K30" i="10" s="1"/>
  <c r="L30" i="10" s="1"/>
  <c r="M30" i="10" s="1"/>
  <c r="N30" i="10" s="1"/>
  <c r="AK30" i="10"/>
  <c r="BJ29" i="10" s="1"/>
  <c r="Q29" i="10"/>
  <c r="P30" i="10" s="1"/>
  <c r="R30" i="10" s="1"/>
  <c r="BA29" i="10"/>
  <c r="BB29" i="10"/>
  <c r="T29" i="10"/>
  <c r="S30" i="10" s="1"/>
  <c r="BM28" i="10"/>
  <c r="BD29" i="10"/>
  <c r="BE29" i="10"/>
  <c r="AE30" i="10"/>
  <c r="AD30" i="10"/>
  <c r="BH29" i="10"/>
  <c r="BG29" i="10"/>
  <c r="AH30" i="10"/>
  <c r="X29" i="10"/>
  <c r="Y30" i="10"/>
  <c r="Z29" i="10"/>
  <c r="AY29" i="10" s="1"/>
  <c r="C29" i="10"/>
  <c r="D29" i="10" s="1"/>
  <c r="K28" i="9"/>
  <c r="L28" i="9" s="1"/>
  <c r="M28" i="9" s="1"/>
  <c r="AD28" i="9"/>
  <c r="AU27" i="9"/>
  <c r="BM27" i="9" s="1"/>
  <c r="AV27" i="9"/>
  <c r="V28" i="9"/>
  <c r="C28" i="9" s="1"/>
  <c r="D28" i="9" s="1"/>
  <c r="U28" i="9"/>
  <c r="T27" i="4"/>
  <c r="AR27" i="4" s="1"/>
  <c r="AK28" i="4"/>
  <c r="AM28" i="4" s="1"/>
  <c r="AO27" i="4"/>
  <c r="AH28" i="4"/>
  <c r="AJ28" i="4" s="1"/>
  <c r="AE28" i="4"/>
  <c r="AG28" i="4" s="1"/>
  <c r="BE27" i="4"/>
  <c r="P28" i="4"/>
  <c r="R28" i="4" s="1"/>
  <c r="BA27" i="4"/>
  <c r="BH27" i="4"/>
  <c r="AX27" i="4"/>
  <c r="AB28" i="4"/>
  <c r="AD28" i="4" s="1"/>
  <c r="U28" i="8"/>
  <c r="BE27" i="8"/>
  <c r="BD27" i="8"/>
  <c r="AE28" i="8"/>
  <c r="BG27" i="8"/>
  <c r="BH27" i="8"/>
  <c r="AH28" i="8"/>
  <c r="H28" i="8"/>
  <c r="BK27" i="8"/>
  <c r="AK28" i="8"/>
  <c r="X27" i="8"/>
  <c r="Z27" i="8"/>
  <c r="AY27" i="8" s="1"/>
  <c r="Y28" i="8"/>
  <c r="W27" i="8"/>
  <c r="AS27" i="8"/>
  <c r="AR27" i="8"/>
  <c r="AO27" i="8"/>
  <c r="AP27" i="8"/>
  <c r="P28" i="8"/>
  <c r="AD28" i="8"/>
  <c r="BN28" i="4"/>
  <c r="O28" i="4"/>
  <c r="AC28" i="4" s="1"/>
  <c r="N28" i="4"/>
  <c r="E29" i="4"/>
  <c r="BA29" i="7"/>
  <c r="BB29" i="7"/>
  <c r="W29" i="7"/>
  <c r="V30" i="7" s="1"/>
  <c r="AS29" i="7"/>
  <c r="BK29" i="7"/>
  <c r="AR29" i="7"/>
  <c r="AX29" i="7"/>
  <c r="AC30" i="7"/>
  <c r="AB31" i="7" s="1"/>
  <c r="BN30" i="7"/>
  <c r="E31" i="7"/>
  <c r="G31" i="7" s="1"/>
  <c r="N30" i="7"/>
  <c r="AI30" i="7" s="1"/>
  <c r="AM30" i="7"/>
  <c r="T30" i="7" s="1"/>
  <c r="BJ29" i="7"/>
  <c r="AL30" i="7"/>
  <c r="AG30" i="7"/>
  <c r="AP29" i="7"/>
  <c r="AO29" i="7"/>
  <c r="P30" i="7"/>
  <c r="Q30" i="7" s="1"/>
  <c r="W26" i="6"/>
  <c r="AV26" i="6" s="1"/>
  <c r="AS26" i="6"/>
  <c r="AR26" i="6"/>
  <c r="BK26" i="6"/>
  <c r="E28" i="6"/>
  <c r="F28" i="6" s="1"/>
  <c r="P27" i="6"/>
  <c r="AO26" i="6"/>
  <c r="AP26" i="6"/>
  <c r="AH27" i="6"/>
  <c r="BG26" i="6"/>
  <c r="BH26" i="6"/>
  <c r="AD27" i="6"/>
  <c r="U27" i="6"/>
  <c r="AX26" i="6"/>
  <c r="AA27" i="6"/>
  <c r="BJ26" i="6"/>
  <c r="AM27" i="6"/>
  <c r="AG27" i="6"/>
  <c r="BN27" i="6"/>
  <c r="N27" i="6"/>
  <c r="AI27" i="6" s="1"/>
  <c r="O27" i="6"/>
  <c r="H29" i="5"/>
  <c r="K29" i="5" s="1"/>
  <c r="L29" i="5" s="1"/>
  <c r="M29" i="5" s="1"/>
  <c r="P29" i="5"/>
  <c r="R29" i="5" s="1"/>
  <c r="AO28" i="5"/>
  <c r="AP28" i="5"/>
  <c r="BB28" i="5"/>
  <c r="BA28" i="5"/>
  <c r="AB29" i="5"/>
  <c r="AD29" i="5" s="1"/>
  <c r="BK28" i="5"/>
  <c r="AK29" i="5"/>
  <c r="AA29" i="5"/>
  <c r="AX28" i="5"/>
  <c r="S29" i="5"/>
  <c r="U29" i="5" s="1"/>
  <c r="AS28" i="5"/>
  <c r="AR28" i="5"/>
  <c r="W28" i="5"/>
  <c r="BE28" i="5"/>
  <c r="BD28" i="5"/>
  <c r="AE29" i="5"/>
  <c r="AG29" i="5" s="1"/>
  <c r="AH29" i="5"/>
  <c r="AJ29" i="5" s="1"/>
  <c r="BH28" i="5"/>
  <c r="BG28" i="5"/>
  <c r="E31" i="10" l="1"/>
  <c r="G31" i="10" s="1"/>
  <c r="BN30" i="10"/>
  <c r="O30" i="10"/>
  <c r="AC30" i="10" s="1"/>
  <c r="AM30" i="10"/>
  <c r="AP29" i="10"/>
  <c r="AO29" i="10"/>
  <c r="AR29" i="10"/>
  <c r="AS29" i="10"/>
  <c r="W29" i="10"/>
  <c r="V30" i="10" s="1"/>
  <c r="U30" i="10"/>
  <c r="AI30" i="10"/>
  <c r="AH31" i="10" s="1"/>
  <c r="AG30" i="10"/>
  <c r="AF30" i="10"/>
  <c r="AE31" i="10" s="1"/>
  <c r="AA30" i="10"/>
  <c r="AX29" i="10"/>
  <c r="AJ30" i="10"/>
  <c r="E29" i="9"/>
  <c r="G29" i="9" s="1"/>
  <c r="BN28" i="9"/>
  <c r="O28" i="9"/>
  <c r="Y29" i="9" s="1"/>
  <c r="N28" i="9"/>
  <c r="X28" i="9"/>
  <c r="BJ27" i="4"/>
  <c r="W27" i="4"/>
  <c r="AU27" i="4" s="1"/>
  <c r="S28" i="4"/>
  <c r="U28" i="4" s="1"/>
  <c r="AS27" i="4"/>
  <c r="AF28" i="4"/>
  <c r="BD28" i="4" s="1"/>
  <c r="AU27" i="8"/>
  <c r="AV27" i="8"/>
  <c r="V28" i="8"/>
  <c r="AJ28" i="8"/>
  <c r="R28" i="8"/>
  <c r="C28" i="8"/>
  <c r="D28" i="8" s="1"/>
  <c r="AA28" i="8"/>
  <c r="AX27" i="8"/>
  <c r="BM27" i="8" s="1"/>
  <c r="AM28" i="8"/>
  <c r="BJ27" i="8"/>
  <c r="K28" i="8"/>
  <c r="L28" i="8" s="1"/>
  <c r="M28" i="8" s="1"/>
  <c r="AG28" i="8"/>
  <c r="AL28" i="4"/>
  <c r="G29" i="4"/>
  <c r="F29" i="4"/>
  <c r="BA28" i="4"/>
  <c r="BB28" i="4"/>
  <c r="AI28" i="4"/>
  <c r="AB29" i="4"/>
  <c r="AV29" i="7"/>
  <c r="AU29" i="7"/>
  <c r="BM29" i="7" s="1"/>
  <c r="BA30" i="7"/>
  <c r="BB30" i="7"/>
  <c r="Q27" i="6"/>
  <c r="P28" i="6" s="1"/>
  <c r="AU26" i="6"/>
  <c r="BM26" i="6" s="1"/>
  <c r="AF30" i="7"/>
  <c r="AE31" i="7" s="1"/>
  <c r="AG31" i="7" s="1"/>
  <c r="F31" i="7"/>
  <c r="H31" i="7" s="1"/>
  <c r="P31" i="7"/>
  <c r="C30" i="7"/>
  <c r="D30" i="7" s="1"/>
  <c r="R30" i="7"/>
  <c r="AO30" i="7" s="1"/>
  <c r="BG30" i="7"/>
  <c r="BH30" i="7"/>
  <c r="AH31" i="7"/>
  <c r="AS30" i="7"/>
  <c r="W30" i="7"/>
  <c r="V31" i="7" s="1"/>
  <c r="AR30" i="7"/>
  <c r="S31" i="7"/>
  <c r="BK30" i="7"/>
  <c r="AK31" i="7"/>
  <c r="AP30" i="7"/>
  <c r="Y31" i="7"/>
  <c r="Z30" i="7"/>
  <c r="AY30" i="7" s="1"/>
  <c r="X30" i="7"/>
  <c r="AD31" i="7"/>
  <c r="G28" i="6"/>
  <c r="H28" i="6" s="1"/>
  <c r="K28" i="6" s="1"/>
  <c r="L28" i="6" s="1"/>
  <c r="M28" i="6" s="1"/>
  <c r="V27" i="6"/>
  <c r="Z27" i="6" s="1"/>
  <c r="AY27" i="6" s="1"/>
  <c r="AC27" i="6"/>
  <c r="AB28" i="6" s="1"/>
  <c r="AD28" i="6" s="1"/>
  <c r="T27" i="6"/>
  <c r="AS27" i="6" s="1"/>
  <c r="AL27" i="6"/>
  <c r="BK27" i="6" s="1"/>
  <c r="BH27" i="6"/>
  <c r="AF27" i="6"/>
  <c r="AJ27" i="6"/>
  <c r="BG27" i="6" s="1"/>
  <c r="AH28" i="6"/>
  <c r="R27" i="6"/>
  <c r="BJ28" i="5"/>
  <c r="AM29" i="5"/>
  <c r="AU28" i="5"/>
  <c r="AV28" i="5"/>
  <c r="V29" i="5"/>
  <c r="E30" i="5"/>
  <c r="O29" i="5"/>
  <c r="N29" i="5"/>
  <c r="BN29" i="5"/>
  <c r="F31" i="10" l="1"/>
  <c r="H31" i="10" s="1"/>
  <c r="K31" i="10" s="1"/>
  <c r="L31" i="10" s="1"/>
  <c r="M31" i="10" s="1"/>
  <c r="AL30" i="10"/>
  <c r="BK30" i="10" s="1"/>
  <c r="T30" i="10"/>
  <c r="AR30" i="10" s="1"/>
  <c r="Z30" i="10"/>
  <c r="AY30" i="10" s="1"/>
  <c r="AV29" i="10"/>
  <c r="X30" i="10"/>
  <c r="Y31" i="10"/>
  <c r="AA31" i="10" s="1"/>
  <c r="C30" i="10"/>
  <c r="D30" i="10" s="1"/>
  <c r="AU29" i="10"/>
  <c r="BM29" i="10" s="1"/>
  <c r="AG31" i="10"/>
  <c r="BH30" i="10"/>
  <c r="BG30" i="10"/>
  <c r="Q30" i="10"/>
  <c r="BB30" i="10"/>
  <c r="BA30" i="10"/>
  <c r="AB31" i="10"/>
  <c r="AJ31" i="10"/>
  <c r="BE30" i="10"/>
  <c r="BD30" i="10"/>
  <c r="Z28" i="9"/>
  <c r="AY28" i="9" s="1"/>
  <c r="F29" i="9"/>
  <c r="H29" i="9" s="1"/>
  <c r="K29" i="9" s="1"/>
  <c r="L29" i="9" s="1"/>
  <c r="M29" i="9" s="1"/>
  <c r="O29" i="9" s="1"/>
  <c r="AC29" i="9" s="1"/>
  <c r="AI28" i="9"/>
  <c r="AF28" i="9"/>
  <c r="AC28" i="9"/>
  <c r="Q28" i="9"/>
  <c r="AL28" i="9"/>
  <c r="T28" i="9"/>
  <c r="AA29" i="9"/>
  <c r="AX28" i="9"/>
  <c r="BM27" i="4"/>
  <c r="BE28" i="4"/>
  <c r="V28" i="4"/>
  <c r="Y29" i="4" s="1"/>
  <c r="AA29" i="4" s="1"/>
  <c r="AV27" i="4"/>
  <c r="T28" i="4"/>
  <c r="AS28" i="4" s="1"/>
  <c r="Q28" i="4"/>
  <c r="P29" i="4" s="1"/>
  <c r="R29" i="4" s="1"/>
  <c r="AE29" i="4"/>
  <c r="AG29" i="4" s="1"/>
  <c r="E29" i="8"/>
  <c r="G29" i="8" s="1"/>
  <c r="N28" i="8"/>
  <c r="BN28" i="8"/>
  <c r="O28" i="8"/>
  <c r="X28" i="8"/>
  <c r="Z28" i="8"/>
  <c r="AY28" i="8" s="1"/>
  <c r="Y29" i="8"/>
  <c r="F29" i="8"/>
  <c r="H29" i="4"/>
  <c r="K29" i="4" s="1"/>
  <c r="L29" i="4" s="1"/>
  <c r="M29" i="4" s="1"/>
  <c r="O29" i="4" s="1"/>
  <c r="AK29" i="4"/>
  <c r="BK28" i="4"/>
  <c r="AD29" i="4"/>
  <c r="BH28" i="4"/>
  <c r="BG28" i="4"/>
  <c r="AH29" i="4"/>
  <c r="AP27" i="6"/>
  <c r="AO27" i="6"/>
  <c r="BD30" i="7"/>
  <c r="BE30" i="7"/>
  <c r="X31" i="7"/>
  <c r="U31" i="7"/>
  <c r="AU30" i="7"/>
  <c r="AV30" i="7"/>
  <c r="AJ31" i="7"/>
  <c r="AA31" i="7"/>
  <c r="AX30" i="7"/>
  <c r="AM31" i="7"/>
  <c r="BJ30" i="7"/>
  <c r="K31" i="7"/>
  <c r="L31" i="7" s="1"/>
  <c r="M31" i="7" s="1"/>
  <c r="R31" i="7"/>
  <c r="C31" i="7"/>
  <c r="D31" i="7" s="1"/>
  <c r="X27" i="6"/>
  <c r="BA27" i="6"/>
  <c r="Y28" i="6"/>
  <c r="AX27" i="6" s="1"/>
  <c r="C27" i="6"/>
  <c r="D27" i="6" s="1"/>
  <c r="AK28" i="6"/>
  <c r="AM28" i="6" s="1"/>
  <c r="S28" i="6"/>
  <c r="U28" i="6" s="1"/>
  <c r="W27" i="6"/>
  <c r="V28" i="6" s="1"/>
  <c r="X28" i="6" s="1"/>
  <c r="E29" i="6"/>
  <c r="G29" i="6" s="1"/>
  <c r="AR27" i="6"/>
  <c r="BB27" i="6"/>
  <c r="R28" i="6"/>
  <c r="BE27" i="6"/>
  <c r="BD27" i="6"/>
  <c r="AE28" i="6"/>
  <c r="BN28" i="6"/>
  <c r="N28" i="6"/>
  <c r="O28" i="6"/>
  <c r="AJ28" i="6"/>
  <c r="AC29" i="5"/>
  <c r="AL29" i="5"/>
  <c r="G30" i="5"/>
  <c r="F30" i="5"/>
  <c r="Z29" i="5"/>
  <c r="AY29" i="5" s="1"/>
  <c r="X29" i="5"/>
  <c r="Y30" i="5"/>
  <c r="C29" i="5"/>
  <c r="D29" i="5" s="1"/>
  <c r="Q29" i="5"/>
  <c r="BM28" i="5"/>
  <c r="T29" i="5"/>
  <c r="AF29" i="5"/>
  <c r="AI29" i="5"/>
  <c r="S31" i="10" l="1"/>
  <c r="U31" i="10" s="1"/>
  <c r="AS30" i="10"/>
  <c r="W30" i="10"/>
  <c r="V31" i="10" s="1"/>
  <c r="AK31" i="10"/>
  <c r="AM31" i="10" s="1"/>
  <c r="AX30" i="10"/>
  <c r="E32" i="10"/>
  <c r="F32" i="10" s="1"/>
  <c r="AP30" i="10"/>
  <c r="AO30" i="10"/>
  <c r="P31" i="10"/>
  <c r="N31" i="10"/>
  <c r="BN31" i="10"/>
  <c r="O31" i="10"/>
  <c r="AC31" i="10" s="1"/>
  <c r="AB32" i="10" s="1"/>
  <c r="AD31" i="10"/>
  <c r="BN29" i="9"/>
  <c r="N29" i="9"/>
  <c r="E30" i="9"/>
  <c r="F30" i="9" s="1"/>
  <c r="S29" i="9"/>
  <c r="U29" i="9" s="1"/>
  <c r="W28" i="9"/>
  <c r="AR28" i="9"/>
  <c r="AS28" i="9"/>
  <c r="BD28" i="9"/>
  <c r="BE28" i="9"/>
  <c r="AE29" i="9"/>
  <c r="AP28" i="9"/>
  <c r="P29" i="9"/>
  <c r="R29" i="9" s="1"/>
  <c r="AO28" i="9"/>
  <c r="BK28" i="9"/>
  <c r="AK29" i="9"/>
  <c r="AB29" i="9"/>
  <c r="AD29" i="9" s="1"/>
  <c r="BA29" i="9" s="1"/>
  <c r="BB28" i="9"/>
  <c r="BA28" i="9"/>
  <c r="BG28" i="9"/>
  <c r="AH29" i="9"/>
  <c r="AJ29" i="9" s="1"/>
  <c r="BH28" i="9"/>
  <c r="BB29" i="9"/>
  <c r="AX28" i="4"/>
  <c r="AP28" i="4"/>
  <c r="AR28" i="4"/>
  <c r="AO28" i="4"/>
  <c r="X28" i="4"/>
  <c r="C28" i="4"/>
  <c r="D28" i="4" s="1"/>
  <c r="Z28" i="4"/>
  <c r="AY28" i="4" s="1"/>
  <c r="W28" i="4"/>
  <c r="V29" i="4" s="1"/>
  <c r="S29" i="4"/>
  <c r="Q29" i="4" s="1"/>
  <c r="AX28" i="8"/>
  <c r="AA29" i="8"/>
  <c r="H29" i="8"/>
  <c r="T28" i="8"/>
  <c r="Q28" i="8"/>
  <c r="AL28" i="8"/>
  <c r="AC28" i="8"/>
  <c r="AF28" i="8"/>
  <c r="AI28" i="8"/>
  <c r="E30" i="4"/>
  <c r="G30" i="4" s="1"/>
  <c r="BN29" i="4"/>
  <c r="AL29" i="4"/>
  <c r="BK29" i="4" s="1"/>
  <c r="AC29" i="4"/>
  <c r="BB29" i="4" s="1"/>
  <c r="N29" i="4"/>
  <c r="AF29" i="4" s="1"/>
  <c r="AE30" i="4" s="1"/>
  <c r="AG30" i="4" s="1"/>
  <c r="AJ29" i="4"/>
  <c r="AM29" i="4"/>
  <c r="BJ28" i="4"/>
  <c r="AA28" i="6"/>
  <c r="Q28" i="6" s="1"/>
  <c r="BM30" i="7"/>
  <c r="E32" i="7"/>
  <c r="G32" i="7" s="1"/>
  <c r="BN31" i="7"/>
  <c r="N31" i="7"/>
  <c r="O31" i="7"/>
  <c r="AI28" i="6"/>
  <c r="AH29" i="6" s="1"/>
  <c r="AJ29" i="6" s="1"/>
  <c r="BJ27" i="6"/>
  <c r="AV27" i="6"/>
  <c r="AU27" i="6"/>
  <c r="F29" i="6"/>
  <c r="H29" i="6" s="1"/>
  <c r="T28" i="6"/>
  <c r="AS28" i="6" s="1"/>
  <c r="AC28" i="6"/>
  <c r="AL28" i="6"/>
  <c r="Z28" i="6"/>
  <c r="AY28" i="6" s="1"/>
  <c r="AG28" i="6"/>
  <c r="AF28" i="6"/>
  <c r="AE29" i="6" s="1"/>
  <c r="C28" i="6"/>
  <c r="D28" i="6" s="1"/>
  <c r="H30" i="5"/>
  <c r="K30" i="5" s="1"/>
  <c r="L30" i="5" s="1"/>
  <c r="M30" i="5" s="1"/>
  <c r="AE30" i="5"/>
  <c r="BE29" i="5"/>
  <c r="BD29" i="5"/>
  <c r="W29" i="5"/>
  <c r="AS29" i="5"/>
  <c r="S30" i="5"/>
  <c r="AR29" i="5"/>
  <c r="AA30" i="5"/>
  <c r="AX29" i="5"/>
  <c r="BG29" i="5"/>
  <c r="AH30" i="5"/>
  <c r="AJ30" i="5" s="1"/>
  <c r="BH29" i="5"/>
  <c r="AK30" i="5"/>
  <c r="BK29" i="5"/>
  <c r="AO29" i="5"/>
  <c r="P30" i="5"/>
  <c r="AP29" i="5"/>
  <c r="BA29" i="5"/>
  <c r="BB29" i="5"/>
  <c r="AB30" i="5"/>
  <c r="AD30" i="5" s="1"/>
  <c r="BJ30" i="10" l="1"/>
  <c r="AU30" i="10"/>
  <c r="AV30" i="10"/>
  <c r="G32" i="10"/>
  <c r="H32" i="10" s="1"/>
  <c r="AL31" i="10"/>
  <c r="AK32" i="10" s="1"/>
  <c r="Q31" i="10"/>
  <c r="AP31" i="10" s="1"/>
  <c r="T31" i="10"/>
  <c r="S32" i="10" s="1"/>
  <c r="U32" i="10" s="1"/>
  <c r="AD32" i="10"/>
  <c r="AI31" i="10"/>
  <c r="AF31" i="10"/>
  <c r="C31" i="10"/>
  <c r="D31" i="10" s="1"/>
  <c r="R31" i="10"/>
  <c r="BB31" i="10"/>
  <c r="BA31" i="10"/>
  <c r="Y32" i="10"/>
  <c r="Z31" i="10"/>
  <c r="AY31" i="10" s="1"/>
  <c r="X31" i="10"/>
  <c r="AB30" i="9"/>
  <c r="AD30" i="9" s="1"/>
  <c r="G30" i="9"/>
  <c r="H30" i="9" s="1"/>
  <c r="K30" i="9" s="1"/>
  <c r="L30" i="9" s="1"/>
  <c r="M30" i="9" s="1"/>
  <c r="Q29" i="9"/>
  <c r="AO29" i="9" s="1"/>
  <c r="AM29" i="9"/>
  <c r="T29" i="9" s="1"/>
  <c r="BJ28" i="9"/>
  <c r="AU28" i="9"/>
  <c r="V29" i="9"/>
  <c r="AV28" i="9"/>
  <c r="AL29" i="9"/>
  <c r="BK29" i="9" s="1"/>
  <c r="AG29" i="9"/>
  <c r="AI29" i="9"/>
  <c r="AH30" i="9" s="1"/>
  <c r="AJ30" i="9" s="1"/>
  <c r="AF29" i="9"/>
  <c r="AE30" i="9" s="1"/>
  <c r="AV28" i="4"/>
  <c r="U29" i="4"/>
  <c r="AU28" i="4"/>
  <c r="BM28" i="4" s="1"/>
  <c r="T29" i="4"/>
  <c r="AS29" i="4" s="1"/>
  <c r="BA29" i="4"/>
  <c r="BH28" i="8"/>
  <c r="BG28" i="8"/>
  <c r="AH29" i="8"/>
  <c r="BB28" i="8"/>
  <c r="BA28" i="8"/>
  <c r="AB29" i="8"/>
  <c r="AP28" i="8"/>
  <c r="AO28" i="8"/>
  <c r="P29" i="8"/>
  <c r="K29" i="8"/>
  <c r="L29" i="8" s="1"/>
  <c r="M29" i="8" s="1"/>
  <c r="BD28" i="8"/>
  <c r="BE28" i="8"/>
  <c r="AE29" i="8"/>
  <c r="AK29" i="8"/>
  <c r="BK28" i="8"/>
  <c r="AR28" i="8"/>
  <c r="W28" i="8"/>
  <c r="AS28" i="8"/>
  <c r="S29" i="8"/>
  <c r="AB30" i="4"/>
  <c r="AD30" i="4" s="1"/>
  <c r="F30" i="4"/>
  <c r="H30" i="4" s="1"/>
  <c r="K30" i="4" s="1"/>
  <c r="L30" i="4" s="1"/>
  <c r="M30" i="4" s="1"/>
  <c r="BE29" i="4"/>
  <c r="BD29" i="4"/>
  <c r="AI29" i="4"/>
  <c r="BG29" i="4" s="1"/>
  <c r="AK30" i="4"/>
  <c r="BJ29" i="4" s="1"/>
  <c r="X29" i="4"/>
  <c r="Z29" i="4"/>
  <c r="AY29" i="4" s="1"/>
  <c r="Y30" i="4"/>
  <c r="C29" i="4"/>
  <c r="D29" i="4" s="1"/>
  <c r="AO29" i="4"/>
  <c r="AP29" i="4"/>
  <c r="P30" i="4"/>
  <c r="F32" i="7"/>
  <c r="H32" i="7" s="1"/>
  <c r="K32" i="7" s="1"/>
  <c r="L32" i="7" s="1"/>
  <c r="M32" i="7" s="1"/>
  <c r="O32" i="7" s="1"/>
  <c r="BM27" i="6"/>
  <c r="Y29" i="6"/>
  <c r="AA29" i="6" s="1"/>
  <c r="AI31" i="7"/>
  <c r="AF31" i="7"/>
  <c r="AL31" i="7"/>
  <c r="Z31" i="7"/>
  <c r="AY31" i="7" s="1"/>
  <c r="T31" i="7"/>
  <c r="Y32" i="7"/>
  <c r="AC31" i="7"/>
  <c r="Q31" i="7"/>
  <c r="BH28" i="6"/>
  <c r="BG28" i="6"/>
  <c r="W28" i="6"/>
  <c r="AV28" i="6" s="1"/>
  <c r="S29" i="6"/>
  <c r="U29" i="6" s="1"/>
  <c r="AR28" i="6"/>
  <c r="BE28" i="6"/>
  <c r="BD28" i="6"/>
  <c r="AO28" i="6"/>
  <c r="AP28" i="6"/>
  <c r="P29" i="6"/>
  <c r="AK29" i="6"/>
  <c r="BK28" i="6"/>
  <c r="AG29" i="6"/>
  <c r="BB28" i="6"/>
  <c r="BA28" i="6"/>
  <c r="AB29" i="6"/>
  <c r="K29" i="6"/>
  <c r="L29" i="6" s="1"/>
  <c r="M29" i="6" s="1"/>
  <c r="E31" i="5"/>
  <c r="F31" i="5" s="1"/>
  <c r="AM30" i="5"/>
  <c r="BJ29" i="5"/>
  <c r="U30" i="5"/>
  <c r="AG30" i="5"/>
  <c r="R30" i="5"/>
  <c r="V30" i="5"/>
  <c r="AU29" i="5"/>
  <c r="AV29" i="5"/>
  <c r="BN30" i="5"/>
  <c r="O30" i="5"/>
  <c r="AC30" i="5" s="1"/>
  <c r="BA30" i="5" s="1"/>
  <c r="N30" i="5"/>
  <c r="AI30" i="5" s="1"/>
  <c r="BM30" i="10" l="1"/>
  <c r="K32" i="10"/>
  <c r="L32" i="10" s="1"/>
  <c r="M32" i="10" s="1"/>
  <c r="BK31" i="10"/>
  <c r="AR31" i="10"/>
  <c r="AS31" i="10"/>
  <c r="P32" i="10"/>
  <c r="R32" i="10" s="1"/>
  <c r="AO31" i="10"/>
  <c r="W31" i="10"/>
  <c r="V32" i="10" s="1"/>
  <c r="BE31" i="10"/>
  <c r="BD31" i="10"/>
  <c r="AE32" i="10"/>
  <c r="BJ31" i="10"/>
  <c r="AM32" i="10"/>
  <c r="BH31" i="10"/>
  <c r="BG31" i="10"/>
  <c r="AH32" i="10"/>
  <c r="AA32" i="10"/>
  <c r="AX31" i="10"/>
  <c r="AP29" i="9"/>
  <c r="E31" i="9"/>
  <c r="F31" i="9" s="1"/>
  <c r="P30" i="9"/>
  <c r="R30" i="9" s="1"/>
  <c r="AR29" i="9"/>
  <c r="W29" i="9"/>
  <c r="AV29" i="9" s="1"/>
  <c r="S30" i="9"/>
  <c r="U30" i="9" s="1"/>
  <c r="AK30" i="9"/>
  <c r="BJ29" i="9" s="1"/>
  <c r="BM28" i="9"/>
  <c r="X29" i="9"/>
  <c r="Z29" i="9"/>
  <c r="AY29" i="9" s="1"/>
  <c r="Y30" i="9"/>
  <c r="C29" i="9"/>
  <c r="D29" i="9" s="1"/>
  <c r="BD29" i="9"/>
  <c r="BE29" i="9"/>
  <c r="AG30" i="9"/>
  <c r="AS29" i="9"/>
  <c r="BG29" i="9"/>
  <c r="BH29" i="9"/>
  <c r="BN30" i="9"/>
  <c r="N30" i="9"/>
  <c r="AF30" i="9" s="1"/>
  <c r="O30" i="9"/>
  <c r="W29" i="4"/>
  <c r="AU29" i="4" s="1"/>
  <c r="AR29" i="4"/>
  <c r="S30" i="4"/>
  <c r="U30" i="4" s="1"/>
  <c r="O30" i="4"/>
  <c r="AL30" i="4" s="1"/>
  <c r="BK30" i="4" s="1"/>
  <c r="N30" i="4"/>
  <c r="AF30" i="4" s="1"/>
  <c r="U29" i="8"/>
  <c r="AV28" i="8"/>
  <c r="AU28" i="8"/>
  <c r="BM28" i="8" s="1"/>
  <c r="V29" i="8"/>
  <c r="AG29" i="8"/>
  <c r="O29" i="8"/>
  <c r="AC29" i="8" s="1"/>
  <c r="N29" i="8"/>
  <c r="AI29" i="8" s="1"/>
  <c r="BN29" i="8"/>
  <c r="AB30" i="8"/>
  <c r="AD29" i="8"/>
  <c r="AL29" i="8"/>
  <c r="BJ28" i="8"/>
  <c r="AM29" i="8"/>
  <c r="E30" i="8"/>
  <c r="C29" i="8"/>
  <c r="D29" i="8" s="1"/>
  <c r="R29" i="8"/>
  <c r="AJ29" i="8"/>
  <c r="BN30" i="4"/>
  <c r="E31" i="4"/>
  <c r="G31" i="4" s="1"/>
  <c r="AM30" i="4"/>
  <c r="BH29" i="4"/>
  <c r="AH30" i="4"/>
  <c r="AJ30" i="4" s="1"/>
  <c r="R30" i="4"/>
  <c r="AX29" i="4"/>
  <c r="AA30" i="4"/>
  <c r="E33" i="7"/>
  <c r="F33" i="7" s="1"/>
  <c r="N32" i="7"/>
  <c r="BN32" i="7"/>
  <c r="AX28" i="6"/>
  <c r="AR31" i="7"/>
  <c r="AS31" i="7"/>
  <c r="W31" i="7"/>
  <c r="S32" i="7"/>
  <c r="AP31" i="7"/>
  <c r="AO31" i="7"/>
  <c r="P32" i="7"/>
  <c r="AC32" i="7"/>
  <c r="AA32" i="7"/>
  <c r="AX31" i="7"/>
  <c r="BD31" i="7"/>
  <c r="BE31" i="7"/>
  <c r="AE32" i="7"/>
  <c r="BB31" i="7"/>
  <c r="BA31" i="7"/>
  <c r="AB32" i="7"/>
  <c r="AK32" i="7"/>
  <c r="BK31" i="7"/>
  <c r="BH31" i="7"/>
  <c r="BG31" i="7"/>
  <c r="AH32" i="7"/>
  <c r="AU28" i="6"/>
  <c r="V29" i="6"/>
  <c r="X29" i="6" s="1"/>
  <c r="E30" i="6"/>
  <c r="F30" i="6" s="1"/>
  <c r="N29" i="6"/>
  <c r="O29" i="6"/>
  <c r="AL29" i="6" s="1"/>
  <c r="BK29" i="6" s="1"/>
  <c r="BN29" i="6"/>
  <c r="BJ28" i="6"/>
  <c r="AM29" i="6"/>
  <c r="AD29" i="6"/>
  <c r="R29" i="6"/>
  <c r="BM29" i="5"/>
  <c r="AF30" i="5"/>
  <c r="AE31" i="5" s="1"/>
  <c r="AG31" i="5" s="1"/>
  <c r="G31" i="5"/>
  <c r="H31" i="5" s="1"/>
  <c r="T30" i="5"/>
  <c r="S31" i="5" s="1"/>
  <c r="U31" i="5" s="1"/>
  <c r="AB31" i="5"/>
  <c r="AD31" i="5" s="1"/>
  <c r="BB30" i="5"/>
  <c r="BG30" i="5"/>
  <c r="BH30" i="5"/>
  <c r="Q30" i="5"/>
  <c r="Y31" i="5"/>
  <c r="Z30" i="5"/>
  <c r="AY30" i="5" s="1"/>
  <c r="X30" i="5"/>
  <c r="C30" i="5"/>
  <c r="D30" i="5" s="1"/>
  <c r="AH31" i="5"/>
  <c r="AJ31" i="5" s="1"/>
  <c r="AL30" i="5"/>
  <c r="E33" i="10" l="1"/>
  <c r="O32" i="10"/>
  <c r="Z32" i="10" s="1"/>
  <c r="AY32" i="10" s="1"/>
  <c r="BN32" i="10"/>
  <c r="N32" i="10"/>
  <c r="AI32" i="10" s="1"/>
  <c r="AU31" i="10"/>
  <c r="BM31" i="10" s="1"/>
  <c r="X32" i="10"/>
  <c r="AV31" i="10"/>
  <c r="AG32" i="10"/>
  <c r="AJ32" i="10"/>
  <c r="C32" i="10"/>
  <c r="D32" i="10" s="1"/>
  <c r="G31" i="9"/>
  <c r="H31" i="9" s="1"/>
  <c r="AL30" i="9"/>
  <c r="BK30" i="9" s="1"/>
  <c r="AU29" i="9"/>
  <c r="V30" i="9"/>
  <c r="C30" i="9" s="1"/>
  <c r="D30" i="9" s="1"/>
  <c r="AM30" i="9"/>
  <c r="T30" i="9" s="1"/>
  <c r="AI30" i="9"/>
  <c r="AE31" i="9"/>
  <c r="AG31" i="9" s="1"/>
  <c r="BE30" i="9"/>
  <c r="BD30" i="9"/>
  <c r="AC30" i="9"/>
  <c r="AX29" i="9"/>
  <c r="AA30" i="9"/>
  <c r="Q30" i="9" s="1"/>
  <c r="AO30" i="9" s="1"/>
  <c r="V30" i="4"/>
  <c r="X30" i="4" s="1"/>
  <c r="AV29" i="4"/>
  <c r="AI30" i="4"/>
  <c r="BH30" i="4" s="1"/>
  <c r="AC30" i="4"/>
  <c r="BB30" i="4" s="1"/>
  <c r="F31" i="4"/>
  <c r="H31" i="4" s="1"/>
  <c r="K31" i="4" s="1"/>
  <c r="L31" i="4" s="1"/>
  <c r="M31" i="4" s="1"/>
  <c r="Q30" i="4"/>
  <c r="AO30" i="4" s="1"/>
  <c r="T30" i="4"/>
  <c r="S31" i="4" s="1"/>
  <c r="U31" i="4" s="1"/>
  <c r="BG29" i="8"/>
  <c r="BH29" i="8"/>
  <c r="AH30" i="8"/>
  <c r="BK29" i="8"/>
  <c r="AK30" i="8"/>
  <c r="AD30" i="8"/>
  <c r="BA29" i="8"/>
  <c r="BB29" i="8"/>
  <c r="F30" i="8"/>
  <c r="G30" i="8"/>
  <c r="AF29" i="8"/>
  <c r="Z29" i="8"/>
  <c r="AY29" i="8" s="1"/>
  <c r="Y30" i="8"/>
  <c r="X29" i="8"/>
  <c r="T29" i="8"/>
  <c r="Q29" i="8"/>
  <c r="AK31" i="4"/>
  <c r="AM31" i="4" s="1"/>
  <c r="BM29" i="4"/>
  <c r="BD30" i="4"/>
  <c r="BE30" i="4"/>
  <c r="AE31" i="4"/>
  <c r="G33" i="7"/>
  <c r="H33" i="7" s="1"/>
  <c r="AJ32" i="7"/>
  <c r="AM32" i="7"/>
  <c r="T32" i="7" s="1"/>
  <c r="S33" i="7" s="1"/>
  <c r="BJ31" i="7"/>
  <c r="R32" i="7"/>
  <c r="AV31" i="7"/>
  <c r="AU31" i="7"/>
  <c r="V32" i="7"/>
  <c r="AB33" i="7"/>
  <c r="AL32" i="7"/>
  <c r="AD32" i="7"/>
  <c r="BA32" i="7" s="1"/>
  <c r="BB32" i="7"/>
  <c r="U32" i="7"/>
  <c r="Q32" i="7"/>
  <c r="AI32" i="7"/>
  <c r="AH33" i="7" s="1"/>
  <c r="AG32" i="7"/>
  <c r="AF32" i="7"/>
  <c r="C29" i="6"/>
  <c r="D29" i="6" s="1"/>
  <c r="BM28" i="6"/>
  <c r="G30" i="6"/>
  <c r="H30" i="6" s="1"/>
  <c r="K30" i="6" s="1"/>
  <c r="L30" i="6" s="1"/>
  <c r="M30" i="6" s="1"/>
  <c r="Z29" i="6"/>
  <c r="AY29" i="6" s="1"/>
  <c r="AC29" i="6"/>
  <c r="Q29" i="6"/>
  <c r="T29" i="6"/>
  <c r="AK30" i="6"/>
  <c r="AF29" i="6"/>
  <c r="AI29" i="6"/>
  <c r="Y30" i="6"/>
  <c r="BD30" i="5"/>
  <c r="W30" i="5"/>
  <c r="AV30" i="5" s="1"/>
  <c r="AS30" i="5"/>
  <c r="K31" i="5"/>
  <c r="L31" i="5" s="1"/>
  <c r="M31" i="5" s="1"/>
  <c r="BE30" i="5"/>
  <c r="AR30" i="5"/>
  <c r="P31" i="5"/>
  <c r="AP30" i="5"/>
  <c r="AO30" i="5"/>
  <c r="AA31" i="5"/>
  <c r="AX30" i="5"/>
  <c r="AK31" i="5"/>
  <c r="BK30" i="5"/>
  <c r="AF32" i="10" l="1"/>
  <c r="BD32" i="10" s="1"/>
  <c r="G33" i="10"/>
  <c r="F33" i="10"/>
  <c r="Y33" i="10"/>
  <c r="T32" i="10"/>
  <c r="AC32" i="10"/>
  <c r="AL32" i="10"/>
  <c r="Q32" i="10"/>
  <c r="BH32" i="10"/>
  <c r="BG32" i="10"/>
  <c r="AH33" i="10"/>
  <c r="BM29" i="9"/>
  <c r="AK31" i="9"/>
  <c r="AM31" i="9" s="1"/>
  <c r="Z30" i="9"/>
  <c r="AY30" i="9" s="1"/>
  <c r="X30" i="9"/>
  <c r="AP30" i="9"/>
  <c r="BG30" i="9"/>
  <c r="AH31" i="9"/>
  <c r="AJ31" i="9" s="1"/>
  <c r="BH30" i="9"/>
  <c r="BB30" i="9"/>
  <c r="AB31" i="9"/>
  <c r="AD31" i="9" s="1"/>
  <c r="BA30" i="9"/>
  <c r="Y31" i="9"/>
  <c r="AA31" i="9" s="1"/>
  <c r="K31" i="9"/>
  <c r="L31" i="9" s="1"/>
  <c r="M31" i="9" s="1"/>
  <c r="P31" i="9"/>
  <c r="R31" i="9" s="1"/>
  <c r="S31" i="9"/>
  <c r="W30" i="9"/>
  <c r="AS30" i="9"/>
  <c r="AR30" i="9"/>
  <c r="Z30" i="4"/>
  <c r="AY30" i="4" s="1"/>
  <c r="C30" i="4"/>
  <c r="D30" i="4" s="1"/>
  <c r="Y31" i="4"/>
  <c r="AX30" i="4" s="1"/>
  <c r="BG30" i="4"/>
  <c r="AP30" i="4"/>
  <c r="BA30" i="4"/>
  <c r="AH31" i="4"/>
  <c r="AJ31" i="4" s="1"/>
  <c r="AB31" i="4"/>
  <c r="AD31" i="4" s="1"/>
  <c r="AR30" i="4"/>
  <c r="W30" i="4"/>
  <c r="V31" i="4" s="1"/>
  <c r="X31" i="4" s="1"/>
  <c r="P31" i="4"/>
  <c r="R31" i="4" s="1"/>
  <c r="AS30" i="4"/>
  <c r="BJ30" i="4"/>
  <c r="AX29" i="8"/>
  <c r="AA30" i="8"/>
  <c r="W29" i="8"/>
  <c r="AS29" i="8"/>
  <c r="AR29" i="8"/>
  <c r="S30" i="8"/>
  <c r="AO29" i="8"/>
  <c r="AP29" i="8"/>
  <c r="P30" i="8"/>
  <c r="BE29" i="8"/>
  <c r="BD29" i="8"/>
  <c r="AE30" i="8"/>
  <c r="H30" i="8"/>
  <c r="BJ29" i="8"/>
  <c r="AM30" i="8"/>
  <c r="AJ30" i="8"/>
  <c r="N31" i="4"/>
  <c r="AF31" i="4" s="1"/>
  <c r="AE32" i="4" s="1"/>
  <c r="BN31" i="4"/>
  <c r="O31" i="4"/>
  <c r="T31" i="4" s="1"/>
  <c r="S32" i="4" s="1"/>
  <c r="U32" i="4" s="1"/>
  <c r="E32" i="4"/>
  <c r="AG31" i="4"/>
  <c r="BM31" i="7"/>
  <c r="U33" i="7"/>
  <c r="BE32" i="7"/>
  <c r="BD32" i="7"/>
  <c r="AO32" i="7"/>
  <c r="AP32" i="7"/>
  <c r="BK32" i="7"/>
  <c r="AK33" i="7"/>
  <c r="Y33" i="7"/>
  <c r="Z32" i="7"/>
  <c r="AY32" i="7" s="1"/>
  <c r="X32" i="7"/>
  <c r="K33" i="7"/>
  <c r="L33" i="7" s="1"/>
  <c r="M33" i="7" s="1"/>
  <c r="AE33" i="7"/>
  <c r="BG32" i="7"/>
  <c r="BH32" i="7"/>
  <c r="AD33" i="7"/>
  <c r="P33" i="7"/>
  <c r="AS32" i="7"/>
  <c r="W32" i="7"/>
  <c r="AR32" i="7"/>
  <c r="C32" i="7"/>
  <c r="D32" i="7" s="1"/>
  <c r="AJ33" i="7"/>
  <c r="E31" i="6"/>
  <c r="F31" i="6" s="1"/>
  <c r="BH29" i="6"/>
  <c r="BG29" i="6"/>
  <c r="AH30" i="6"/>
  <c r="BJ29" i="6"/>
  <c r="AM30" i="6"/>
  <c r="P30" i="6"/>
  <c r="AO29" i="6"/>
  <c r="AP29" i="6"/>
  <c r="AX29" i="6"/>
  <c r="AA30" i="6"/>
  <c r="BD29" i="6"/>
  <c r="BE29" i="6"/>
  <c r="AE30" i="6"/>
  <c r="AR29" i="6"/>
  <c r="AS29" i="6"/>
  <c r="W29" i="6"/>
  <c r="S30" i="6"/>
  <c r="BA29" i="6"/>
  <c r="BB29" i="6"/>
  <c r="AB30" i="6"/>
  <c r="N30" i="6"/>
  <c r="BN30" i="6"/>
  <c r="O30" i="6"/>
  <c r="AC30" i="6" s="1"/>
  <c r="AU30" i="5"/>
  <c r="V31" i="5"/>
  <c r="C31" i="5" s="1"/>
  <c r="D31" i="5" s="1"/>
  <c r="E32" i="5"/>
  <c r="G32" i="5" s="1"/>
  <c r="BN31" i="5"/>
  <c r="O31" i="5"/>
  <c r="AC31" i="5" s="1"/>
  <c r="BA31" i="5" s="1"/>
  <c r="N31" i="5"/>
  <c r="R31" i="5"/>
  <c r="BJ30" i="5"/>
  <c r="AM31" i="5"/>
  <c r="H33" i="10" l="1"/>
  <c r="K33" i="10" s="1"/>
  <c r="L33" i="10" s="1"/>
  <c r="M33" i="10" s="1"/>
  <c r="BN33" i="10" s="1"/>
  <c r="AE33" i="10"/>
  <c r="AG33" i="10" s="1"/>
  <c r="BE32" i="10"/>
  <c r="AA33" i="10"/>
  <c r="AX32" i="10"/>
  <c r="AP32" i="10"/>
  <c r="AO32" i="10"/>
  <c r="P33" i="10"/>
  <c r="R33" i="10" s="1"/>
  <c r="BK32" i="10"/>
  <c r="AK33" i="10"/>
  <c r="BA32" i="10"/>
  <c r="BB32" i="10"/>
  <c r="AB33" i="10"/>
  <c r="AS32" i="10"/>
  <c r="AR32" i="10"/>
  <c r="W32" i="10"/>
  <c r="S33" i="10"/>
  <c r="AJ33" i="10"/>
  <c r="BJ30" i="9"/>
  <c r="AX30" i="9"/>
  <c r="BN31" i="9"/>
  <c r="N31" i="9"/>
  <c r="O31" i="9"/>
  <c r="T31" i="9" s="1"/>
  <c r="S32" i="9" s="1"/>
  <c r="E32" i="9"/>
  <c r="AV30" i="9"/>
  <c r="AU30" i="9"/>
  <c r="V31" i="9"/>
  <c r="U31" i="9"/>
  <c r="AA31" i="4"/>
  <c r="Q31" i="4" s="1"/>
  <c r="P32" i="4" s="1"/>
  <c r="R32" i="4" s="1"/>
  <c r="AV30" i="4"/>
  <c r="C31" i="4"/>
  <c r="D31" i="4" s="1"/>
  <c r="AU30" i="4"/>
  <c r="BM30" i="4" s="1"/>
  <c r="K30" i="8"/>
  <c r="L30" i="8" s="1"/>
  <c r="M30" i="8" s="1"/>
  <c r="R30" i="8"/>
  <c r="BM29" i="8"/>
  <c r="AU29" i="8"/>
  <c r="AV29" i="8"/>
  <c r="V30" i="8"/>
  <c r="AG30" i="8"/>
  <c r="U30" i="8"/>
  <c r="AI31" i="4"/>
  <c r="BH31" i="4" s="1"/>
  <c r="Z31" i="4"/>
  <c r="AY31" i="4" s="1"/>
  <c r="AS31" i="4"/>
  <c r="AC31" i="4"/>
  <c r="BA31" i="4" s="1"/>
  <c r="F32" i="4"/>
  <c r="G32" i="4"/>
  <c r="AL31" i="4"/>
  <c r="BK31" i="4" s="1"/>
  <c r="AR31" i="4"/>
  <c r="AG32" i="4"/>
  <c r="BE31" i="4"/>
  <c r="BD31" i="4"/>
  <c r="E34" i="7"/>
  <c r="G34" i="7" s="1"/>
  <c r="AU32" i="7"/>
  <c r="AV32" i="7"/>
  <c r="R33" i="7"/>
  <c r="AG33" i="7"/>
  <c r="V33" i="7"/>
  <c r="C33" i="7" s="1"/>
  <c r="D33" i="7" s="1"/>
  <c r="BN33" i="7"/>
  <c r="N33" i="7"/>
  <c r="AI33" i="7" s="1"/>
  <c r="O33" i="7"/>
  <c r="AC33" i="7" s="1"/>
  <c r="AA33" i="7"/>
  <c r="AX32" i="7"/>
  <c r="AM33" i="7"/>
  <c r="BJ32" i="7"/>
  <c r="G31" i="6"/>
  <c r="H31" i="6" s="1"/>
  <c r="AD30" i="6"/>
  <c r="BA30" i="6" s="1"/>
  <c r="AB31" i="6"/>
  <c r="AL30" i="6"/>
  <c r="U30" i="6"/>
  <c r="T30" i="6"/>
  <c r="S31" i="6" s="1"/>
  <c r="Q30" i="6"/>
  <c r="P31" i="6" s="1"/>
  <c r="AG30" i="6"/>
  <c r="AF30" i="6"/>
  <c r="AE31" i="6" s="1"/>
  <c r="AI30" i="6"/>
  <c r="AH31" i="6" s="1"/>
  <c r="R30" i="6"/>
  <c r="AU29" i="6"/>
  <c r="BM29" i="6" s="1"/>
  <c r="AV29" i="6"/>
  <c r="V30" i="6"/>
  <c r="BB30" i="6"/>
  <c r="AJ30" i="6"/>
  <c r="BM30" i="5"/>
  <c r="X31" i="5"/>
  <c r="F32" i="5"/>
  <c r="H32" i="5" s="1"/>
  <c r="K32" i="5" s="1"/>
  <c r="L32" i="5" s="1"/>
  <c r="M32" i="5" s="1"/>
  <c r="BN32" i="5" s="1"/>
  <c r="BB31" i="5"/>
  <c r="AB32" i="5"/>
  <c r="AD32" i="5" s="1"/>
  <c r="Z31" i="5"/>
  <c r="AY31" i="5" s="1"/>
  <c r="AF31" i="5"/>
  <c r="AI31" i="5"/>
  <c r="AL31" i="5"/>
  <c r="AK32" i="5" s="1"/>
  <c r="Q31" i="5"/>
  <c r="T31" i="5"/>
  <c r="Y32" i="5"/>
  <c r="N33" i="10" l="1"/>
  <c r="AI33" i="10" s="1"/>
  <c r="BH33" i="10" s="1"/>
  <c r="O33" i="10"/>
  <c r="AC33" i="10" s="1"/>
  <c r="BB33" i="10" s="1"/>
  <c r="E34" i="10"/>
  <c r="AM33" i="10"/>
  <c r="BJ32" i="10"/>
  <c r="AU32" i="10"/>
  <c r="V33" i="10"/>
  <c r="AV32" i="10"/>
  <c r="U33" i="10"/>
  <c r="AD33" i="10"/>
  <c r="Q31" i="9"/>
  <c r="AP31" i="9" s="1"/>
  <c r="BM30" i="9"/>
  <c r="AF31" i="9"/>
  <c r="AI31" i="9"/>
  <c r="G32" i="9"/>
  <c r="F32" i="9"/>
  <c r="AL31" i="9"/>
  <c r="AC31" i="9"/>
  <c r="X31" i="9"/>
  <c r="Y32" i="9"/>
  <c r="Z31" i="9"/>
  <c r="AY31" i="9" s="1"/>
  <c r="U32" i="9"/>
  <c r="AR31" i="9"/>
  <c r="W31" i="9"/>
  <c r="AS31" i="9"/>
  <c r="C31" i="9"/>
  <c r="D31" i="9" s="1"/>
  <c r="W31" i="4"/>
  <c r="AV31" i="4" s="1"/>
  <c r="Y32" i="4"/>
  <c r="AX31" i="4" s="1"/>
  <c r="AH32" i="4"/>
  <c r="AJ32" i="4" s="1"/>
  <c r="BG31" i="4"/>
  <c r="N30" i="8"/>
  <c r="BN30" i="8"/>
  <c r="O30" i="8"/>
  <c r="Y31" i="8" s="1"/>
  <c r="X30" i="8"/>
  <c r="Z30" i="8"/>
  <c r="AY30" i="8" s="1"/>
  <c r="C30" i="8"/>
  <c r="D30" i="8" s="1"/>
  <c r="E31" i="8"/>
  <c r="AB32" i="4"/>
  <c r="AD32" i="4" s="1"/>
  <c r="BB31" i="4"/>
  <c r="AO31" i="4"/>
  <c r="AP31" i="4"/>
  <c r="AK32" i="4"/>
  <c r="BJ31" i="4" s="1"/>
  <c r="H32" i="4"/>
  <c r="F34" i="7"/>
  <c r="H34" i="7" s="1"/>
  <c r="K34" i="7" s="1"/>
  <c r="L34" i="7" s="1"/>
  <c r="M34" i="7" s="1"/>
  <c r="BN34" i="7" s="1"/>
  <c r="BM32" i="7"/>
  <c r="BH33" i="7"/>
  <c r="BG33" i="7"/>
  <c r="AH34" i="7"/>
  <c r="BB33" i="7"/>
  <c r="BA33" i="7"/>
  <c r="AB34" i="7"/>
  <c r="AF33" i="7"/>
  <c r="T33" i="7"/>
  <c r="Q33" i="7"/>
  <c r="AL33" i="7"/>
  <c r="Y34" i="7"/>
  <c r="Z33" i="7"/>
  <c r="AY33" i="7" s="1"/>
  <c r="X33" i="7"/>
  <c r="K31" i="6"/>
  <c r="L31" i="6" s="1"/>
  <c r="M31" i="6" s="1"/>
  <c r="R31" i="6"/>
  <c r="AG31" i="6"/>
  <c r="BE30" i="6"/>
  <c r="BD30" i="6"/>
  <c r="U31" i="6"/>
  <c r="AR30" i="6"/>
  <c r="W30" i="6"/>
  <c r="V31" i="6" s="1"/>
  <c r="AS30" i="6"/>
  <c r="AK31" i="6"/>
  <c r="BK30" i="6"/>
  <c r="AJ31" i="6"/>
  <c r="C30" i="6"/>
  <c r="D30" i="6" s="1"/>
  <c r="X30" i="6"/>
  <c r="Y31" i="6"/>
  <c r="Z30" i="6"/>
  <c r="AY30" i="6" s="1"/>
  <c r="BH30" i="6"/>
  <c r="BG30" i="6"/>
  <c r="AO30" i="6"/>
  <c r="AP30" i="6"/>
  <c r="AD31" i="6"/>
  <c r="O32" i="5"/>
  <c r="AL32" i="5" s="1"/>
  <c r="BK32" i="5" s="1"/>
  <c r="E33" i="5"/>
  <c r="F33" i="5" s="1"/>
  <c r="N32" i="5"/>
  <c r="BK31" i="5"/>
  <c r="P32" i="5"/>
  <c r="R32" i="5" s="1"/>
  <c r="AO31" i="5"/>
  <c r="AP31" i="5"/>
  <c r="BH31" i="5"/>
  <c r="AH32" i="5"/>
  <c r="BG31" i="5"/>
  <c r="BE31" i="5"/>
  <c r="BD31" i="5"/>
  <c r="AE32" i="5"/>
  <c r="AX31" i="5"/>
  <c r="AA32" i="5"/>
  <c r="BJ31" i="5"/>
  <c r="AM32" i="5"/>
  <c r="AR31" i="5"/>
  <c r="S32" i="5"/>
  <c r="AS31" i="5"/>
  <c r="W31" i="5"/>
  <c r="Q33" i="10" l="1"/>
  <c r="P34" i="10" s="1"/>
  <c r="R34" i="10" s="1"/>
  <c r="BA33" i="10"/>
  <c r="AB34" i="10"/>
  <c r="AD34" i="10" s="1"/>
  <c r="AL33" i="10"/>
  <c r="AK34" i="10" s="1"/>
  <c r="T33" i="10"/>
  <c r="W33" i="10" s="1"/>
  <c r="AF33" i="10"/>
  <c r="BE33" i="10" s="1"/>
  <c r="G34" i="10"/>
  <c r="F34" i="10"/>
  <c r="BM32" i="10"/>
  <c r="AH34" i="10"/>
  <c r="AJ34" i="10" s="1"/>
  <c r="BG33" i="10"/>
  <c r="Y34" i="10"/>
  <c r="Z33" i="10"/>
  <c r="AY33" i="10" s="1"/>
  <c r="X33" i="10"/>
  <c r="C33" i="10"/>
  <c r="D33" i="10" s="1"/>
  <c r="H32" i="9"/>
  <c r="K32" i="9" s="1"/>
  <c r="L32" i="9" s="1"/>
  <c r="M32" i="9" s="1"/>
  <c r="O32" i="9" s="1"/>
  <c r="AC32" i="9" s="1"/>
  <c r="P32" i="9"/>
  <c r="R32" i="9" s="1"/>
  <c r="AO31" i="9"/>
  <c r="BH31" i="9"/>
  <c r="BG31" i="9"/>
  <c r="AH32" i="9"/>
  <c r="AJ32" i="9" s="1"/>
  <c r="BE31" i="9"/>
  <c r="AE32" i="9"/>
  <c r="BD31" i="9"/>
  <c r="BA31" i="9"/>
  <c r="AB32" i="9"/>
  <c r="BB31" i="9"/>
  <c r="BK31" i="9"/>
  <c r="AK32" i="9"/>
  <c r="V32" i="9"/>
  <c r="AU31" i="9"/>
  <c r="AV31" i="9"/>
  <c r="AX31" i="9"/>
  <c r="AA32" i="9"/>
  <c r="AA32" i="4"/>
  <c r="V32" i="4"/>
  <c r="X32" i="4" s="1"/>
  <c r="AU31" i="4"/>
  <c r="BM31" i="4" s="1"/>
  <c r="AX30" i="8"/>
  <c r="AA31" i="8"/>
  <c r="G31" i="8"/>
  <c r="K31" i="8"/>
  <c r="L31" i="8" s="1"/>
  <c r="M31" i="8" s="1"/>
  <c r="F31" i="8"/>
  <c r="H31" i="8" s="1"/>
  <c r="AL30" i="8"/>
  <c r="AC30" i="8"/>
  <c r="T30" i="8"/>
  <c r="Q30" i="8"/>
  <c r="AI30" i="8"/>
  <c r="AF30" i="8"/>
  <c r="AM32" i="4"/>
  <c r="K32" i="4"/>
  <c r="L32" i="4" s="1"/>
  <c r="M32" i="4" s="1"/>
  <c r="O34" i="7"/>
  <c r="AC34" i="7" s="1"/>
  <c r="AB35" i="7" s="1"/>
  <c r="E35" i="7"/>
  <c r="G35" i="7" s="1"/>
  <c r="N34" i="7"/>
  <c r="AK34" i="7"/>
  <c r="BK33" i="7"/>
  <c r="AR33" i="7"/>
  <c r="AS33" i="7"/>
  <c r="W33" i="7"/>
  <c r="S34" i="7"/>
  <c r="BD33" i="7"/>
  <c r="BE33" i="7"/>
  <c r="AE34" i="7"/>
  <c r="AJ34" i="7"/>
  <c r="AA34" i="7"/>
  <c r="AX33" i="7"/>
  <c r="AP33" i="7"/>
  <c r="AO33" i="7"/>
  <c r="P34" i="7"/>
  <c r="AD34" i="7"/>
  <c r="N31" i="6"/>
  <c r="O31" i="6"/>
  <c r="Z31" i="6" s="1"/>
  <c r="AY31" i="6" s="1"/>
  <c r="BN31" i="6"/>
  <c r="E32" i="6"/>
  <c r="X31" i="6"/>
  <c r="AA31" i="6"/>
  <c r="AX30" i="6"/>
  <c r="BJ30" i="6"/>
  <c r="AM31" i="6"/>
  <c r="AU30" i="6"/>
  <c r="AV30" i="6"/>
  <c r="C31" i="6"/>
  <c r="D31" i="6" s="1"/>
  <c r="AC32" i="5"/>
  <c r="BB32" i="5" s="1"/>
  <c r="G33" i="5"/>
  <c r="H33" i="5" s="1"/>
  <c r="K33" i="5" s="1"/>
  <c r="L33" i="5" s="1"/>
  <c r="M33" i="5" s="1"/>
  <c r="O33" i="5" s="1"/>
  <c r="AK33" i="5"/>
  <c r="AM33" i="5" s="1"/>
  <c r="AJ32" i="5"/>
  <c r="AG32" i="5"/>
  <c r="AI32" i="5"/>
  <c r="AF32" i="5"/>
  <c r="Q32" i="5"/>
  <c r="U32" i="5"/>
  <c r="T32" i="5"/>
  <c r="AU31" i="5"/>
  <c r="BM31" i="5" s="1"/>
  <c r="AV31" i="5"/>
  <c r="V32" i="5"/>
  <c r="C32" i="5" s="1"/>
  <c r="D32" i="5" s="1"/>
  <c r="AE34" i="10" l="1"/>
  <c r="AG34" i="10" s="1"/>
  <c r="AO33" i="10"/>
  <c r="AP33" i="10"/>
  <c r="H34" i="10"/>
  <c r="K34" i="10" s="1"/>
  <c r="L34" i="10" s="1"/>
  <c r="M34" i="10" s="1"/>
  <c r="AR33" i="10"/>
  <c r="AS33" i="10"/>
  <c r="BK33" i="10"/>
  <c r="S34" i="10"/>
  <c r="U34" i="10" s="1"/>
  <c r="BD33" i="10"/>
  <c r="AM34" i="10"/>
  <c r="BJ33" i="10"/>
  <c r="V34" i="10"/>
  <c r="AV33" i="10"/>
  <c r="AU33" i="10"/>
  <c r="AA34" i="10"/>
  <c r="AX33" i="10"/>
  <c r="N32" i="9"/>
  <c r="AI32" i="9" s="1"/>
  <c r="BN32" i="9"/>
  <c r="E33" i="9"/>
  <c r="G33" i="9" s="1"/>
  <c r="Q32" i="9"/>
  <c r="P33" i="9" s="1"/>
  <c r="R33" i="9" s="1"/>
  <c r="C32" i="9"/>
  <c r="D32" i="9" s="1"/>
  <c r="AL32" i="9"/>
  <c r="AD32" i="9"/>
  <c r="BA32" i="9" s="1"/>
  <c r="AG32" i="9"/>
  <c r="AM32" i="9"/>
  <c r="T32" i="9" s="1"/>
  <c r="BJ31" i="9"/>
  <c r="BM31" i="9" s="1"/>
  <c r="BB32" i="9"/>
  <c r="AB33" i="9"/>
  <c r="X32" i="9"/>
  <c r="Z32" i="9"/>
  <c r="AY32" i="9" s="1"/>
  <c r="C32" i="4"/>
  <c r="D32" i="4" s="1"/>
  <c r="AP30" i="8"/>
  <c r="AO30" i="8"/>
  <c r="P31" i="8"/>
  <c r="BB30" i="8"/>
  <c r="BA30" i="8"/>
  <c r="AB31" i="8"/>
  <c r="E32" i="8"/>
  <c r="BH30" i="8"/>
  <c r="BG30" i="8"/>
  <c r="AH31" i="8"/>
  <c r="AR30" i="8"/>
  <c r="W30" i="8"/>
  <c r="AS30" i="8"/>
  <c r="S31" i="8"/>
  <c r="AK31" i="8"/>
  <c r="BK30" i="8"/>
  <c r="BD30" i="8"/>
  <c r="BE30" i="8"/>
  <c r="AE31" i="8"/>
  <c r="O31" i="8"/>
  <c r="AC31" i="8" s="1"/>
  <c r="N31" i="8"/>
  <c r="BN31" i="8"/>
  <c r="E33" i="4"/>
  <c r="G33" i="4" s="1"/>
  <c r="O32" i="4"/>
  <c r="N32" i="4"/>
  <c r="BN32" i="4"/>
  <c r="F35" i="7"/>
  <c r="H35" i="7" s="1"/>
  <c r="K35" i="7" s="1"/>
  <c r="L35" i="7" s="1"/>
  <c r="M35" i="7" s="1"/>
  <c r="AL34" i="7"/>
  <c r="BK34" i="7" s="1"/>
  <c r="AL31" i="6"/>
  <c r="BK31" i="6" s="1"/>
  <c r="AD35" i="7"/>
  <c r="BA34" i="7"/>
  <c r="BB34" i="7"/>
  <c r="U34" i="7"/>
  <c r="Q34" i="7"/>
  <c r="P35" i="7" s="1"/>
  <c r="R34" i="7"/>
  <c r="AI34" i="7"/>
  <c r="AG34" i="7"/>
  <c r="AF34" i="7"/>
  <c r="AE35" i="7" s="1"/>
  <c r="AV33" i="7"/>
  <c r="AU33" i="7"/>
  <c r="V34" i="7"/>
  <c r="AM34" i="7"/>
  <c r="BJ33" i="7"/>
  <c r="AC31" i="6"/>
  <c r="BA31" i="6" s="1"/>
  <c r="T31" i="6"/>
  <c r="W31" i="6" s="1"/>
  <c r="BM30" i="6"/>
  <c r="Q31" i="6"/>
  <c r="AO31" i="6" s="1"/>
  <c r="G32" i="6"/>
  <c r="F32" i="6"/>
  <c r="AI31" i="6"/>
  <c r="AF31" i="6"/>
  <c r="Y32" i="6"/>
  <c r="BA32" i="5"/>
  <c r="AB33" i="5"/>
  <c r="AL33" i="5" s="1"/>
  <c r="N33" i="5"/>
  <c r="BN33" i="5"/>
  <c r="E34" i="5"/>
  <c r="F34" i="5" s="1"/>
  <c r="BJ32" i="5"/>
  <c r="BE32" i="5"/>
  <c r="BD32" i="5"/>
  <c r="AE33" i="5"/>
  <c r="AG33" i="5" s="1"/>
  <c r="BH32" i="5"/>
  <c r="BG32" i="5"/>
  <c r="AH33" i="5"/>
  <c r="AJ33" i="5" s="1"/>
  <c r="AO32" i="5"/>
  <c r="AP32" i="5"/>
  <c r="P33" i="5"/>
  <c r="AS32" i="5"/>
  <c r="AR32" i="5"/>
  <c r="W32" i="5"/>
  <c r="Y33" i="5"/>
  <c r="Z32" i="5"/>
  <c r="AY32" i="5" s="1"/>
  <c r="X32" i="5"/>
  <c r="S33" i="5"/>
  <c r="E35" i="10" l="1"/>
  <c r="BN34" i="10"/>
  <c r="N34" i="10"/>
  <c r="O34" i="10"/>
  <c r="Y35" i="10" s="1"/>
  <c r="BM33" i="10"/>
  <c r="X34" i="10"/>
  <c r="C34" i="10"/>
  <c r="D34" i="10" s="1"/>
  <c r="AF32" i="9"/>
  <c r="BD32" i="9" s="1"/>
  <c r="F33" i="9"/>
  <c r="H33" i="9" s="1"/>
  <c r="K33" i="9" s="1"/>
  <c r="L33" i="9" s="1"/>
  <c r="M33" i="9" s="1"/>
  <c r="O33" i="9" s="1"/>
  <c r="Y33" i="9"/>
  <c r="AX32" i="9" s="1"/>
  <c r="AP32" i="9"/>
  <c r="AO32" i="9"/>
  <c r="S33" i="9"/>
  <c r="AR32" i="9"/>
  <c r="W32" i="9"/>
  <c r="AU32" i="9" s="1"/>
  <c r="AS32" i="9"/>
  <c r="BG32" i="9"/>
  <c r="BH32" i="9"/>
  <c r="AH33" i="9"/>
  <c r="AJ33" i="9" s="1"/>
  <c r="BK32" i="9"/>
  <c r="AK33" i="9"/>
  <c r="AD33" i="9"/>
  <c r="AG31" i="8"/>
  <c r="AI31" i="8"/>
  <c r="AF31" i="8"/>
  <c r="AE32" i="8" s="1"/>
  <c r="BB31" i="8"/>
  <c r="Q31" i="8"/>
  <c r="P32" i="8" s="1"/>
  <c r="U31" i="8"/>
  <c r="AV30" i="8"/>
  <c r="AU30" i="8"/>
  <c r="V31" i="8"/>
  <c r="C31" i="8" s="1"/>
  <c r="D31" i="8" s="1"/>
  <c r="AH32" i="8"/>
  <c r="AJ31" i="8"/>
  <c r="AB32" i="8"/>
  <c r="AD31" i="8"/>
  <c r="BA31" i="8" s="1"/>
  <c r="AL31" i="8"/>
  <c r="BM30" i="8"/>
  <c r="BJ30" i="8"/>
  <c r="AM31" i="8"/>
  <c r="T31" i="8" s="1"/>
  <c r="F32" i="8"/>
  <c r="G32" i="8"/>
  <c r="R31" i="8"/>
  <c r="F33" i="4"/>
  <c r="H33" i="4" s="1"/>
  <c r="K33" i="4" s="1"/>
  <c r="L33" i="4" s="1"/>
  <c r="M33" i="4" s="1"/>
  <c r="AC32" i="4"/>
  <c r="Y33" i="4"/>
  <c r="AL32" i="4"/>
  <c r="Z32" i="4"/>
  <c r="AY32" i="4" s="1"/>
  <c r="T32" i="4"/>
  <c r="Q32" i="4"/>
  <c r="AF32" i="4"/>
  <c r="AI32" i="4"/>
  <c r="AK35" i="7"/>
  <c r="AM35" i="7" s="1"/>
  <c r="AK32" i="6"/>
  <c r="BJ31" i="6" s="1"/>
  <c r="BB31" i="6"/>
  <c r="BM33" i="7"/>
  <c r="AG35" i="7"/>
  <c r="Y35" i="7"/>
  <c r="Z34" i="7"/>
  <c r="AY34" i="7" s="1"/>
  <c r="X34" i="7"/>
  <c r="BG34" i="7"/>
  <c r="BH34" i="7"/>
  <c r="AH35" i="7"/>
  <c r="C34" i="7"/>
  <c r="D34" i="7" s="1"/>
  <c r="T34" i="7"/>
  <c r="AO34" i="7"/>
  <c r="AP34" i="7"/>
  <c r="BE34" i="7"/>
  <c r="BD34" i="7"/>
  <c r="R35" i="7"/>
  <c r="BN35" i="7"/>
  <c r="N35" i="7"/>
  <c r="AI35" i="7" s="1"/>
  <c r="O35" i="7"/>
  <c r="E36" i="7"/>
  <c r="AB32" i="6"/>
  <c r="AD32" i="6" s="1"/>
  <c r="AS31" i="6"/>
  <c r="H32" i="6"/>
  <c r="K32" i="6" s="1"/>
  <c r="L32" i="6" s="1"/>
  <c r="M32" i="6" s="1"/>
  <c r="N32" i="6" s="1"/>
  <c r="AR31" i="6"/>
  <c r="S32" i="6"/>
  <c r="U32" i="6" s="1"/>
  <c r="P32" i="6"/>
  <c r="R32" i="6" s="1"/>
  <c r="AP31" i="6"/>
  <c r="AE32" i="6"/>
  <c r="BD31" i="6"/>
  <c r="BE31" i="6"/>
  <c r="AH32" i="6"/>
  <c r="BH31" i="6"/>
  <c r="BG31" i="6"/>
  <c r="AX31" i="6"/>
  <c r="AA32" i="6"/>
  <c r="AU31" i="6"/>
  <c r="AV31" i="6"/>
  <c r="V32" i="6"/>
  <c r="G34" i="5"/>
  <c r="H34" i="5" s="1"/>
  <c r="K34" i="5" s="1"/>
  <c r="L34" i="5" s="1"/>
  <c r="M34" i="5" s="1"/>
  <c r="BN34" i="5" s="1"/>
  <c r="AD33" i="5"/>
  <c r="AF33" i="5"/>
  <c r="BD33" i="5" s="1"/>
  <c r="AI33" i="5"/>
  <c r="BH33" i="5" s="1"/>
  <c r="BK33" i="5"/>
  <c r="AK34" i="5"/>
  <c r="AV32" i="5"/>
  <c r="V33" i="5"/>
  <c r="AU32" i="5"/>
  <c r="AA33" i="5"/>
  <c r="Q33" i="5" s="1"/>
  <c r="AX32" i="5"/>
  <c r="AC33" i="5"/>
  <c r="U33" i="5"/>
  <c r="T33" i="5"/>
  <c r="S34" i="5" s="1"/>
  <c r="R33" i="5"/>
  <c r="AC34" i="10" l="1"/>
  <c r="AL34" i="10"/>
  <c r="AI34" i="10"/>
  <c r="AF34" i="10"/>
  <c r="Q34" i="10"/>
  <c r="G35" i="10"/>
  <c r="F35" i="10"/>
  <c r="Z34" i="10"/>
  <c r="AY34" i="10" s="1"/>
  <c r="T34" i="10"/>
  <c r="AX34" i="10"/>
  <c r="AA35" i="10"/>
  <c r="BE32" i="9"/>
  <c r="AE33" i="9"/>
  <c r="AG33" i="9" s="1"/>
  <c r="E34" i="9"/>
  <c r="G34" i="9" s="1"/>
  <c r="BN33" i="9"/>
  <c r="N33" i="9"/>
  <c r="AC33" i="9"/>
  <c r="AB34" i="9" s="1"/>
  <c r="AD34" i="9" s="1"/>
  <c r="AA33" i="9"/>
  <c r="Q33" i="9" s="1"/>
  <c r="BJ32" i="9"/>
  <c r="BM32" i="9" s="1"/>
  <c r="AM33" i="9"/>
  <c r="T33" i="9" s="1"/>
  <c r="U33" i="9"/>
  <c r="AL33" i="9"/>
  <c r="BK33" i="9" s="1"/>
  <c r="V33" i="9"/>
  <c r="AV32" i="9"/>
  <c r="W31" i="8"/>
  <c r="V32" i="8" s="1"/>
  <c r="AS31" i="8"/>
  <c r="AR31" i="8"/>
  <c r="S32" i="8"/>
  <c r="AG32" i="8"/>
  <c r="H32" i="8"/>
  <c r="BK31" i="8"/>
  <c r="AK32" i="8"/>
  <c r="AD32" i="8"/>
  <c r="AJ32" i="8"/>
  <c r="BG31" i="8"/>
  <c r="BH31" i="8"/>
  <c r="R32" i="8"/>
  <c r="X31" i="8"/>
  <c r="Y32" i="8"/>
  <c r="Z31" i="8"/>
  <c r="AY31" i="8" s="1"/>
  <c r="AO31" i="8"/>
  <c r="AP31" i="8"/>
  <c r="BE31" i="8"/>
  <c r="BD31" i="8"/>
  <c r="E34" i="4"/>
  <c r="G34" i="4" s="1"/>
  <c r="AH33" i="4"/>
  <c r="AJ33" i="4" s="1"/>
  <c r="BH32" i="4"/>
  <c r="BG32" i="4"/>
  <c r="AP32" i="4"/>
  <c r="AO32" i="4"/>
  <c r="P33" i="4"/>
  <c r="BK32" i="4"/>
  <c r="AK33" i="4"/>
  <c r="BD32" i="4"/>
  <c r="BE32" i="4"/>
  <c r="AE33" i="4"/>
  <c r="AX32" i="4"/>
  <c r="AA33" i="4"/>
  <c r="W32" i="4"/>
  <c r="S33" i="4"/>
  <c r="AR32" i="4"/>
  <c r="AS32" i="4"/>
  <c r="O33" i="4"/>
  <c r="AC33" i="4" s="1"/>
  <c r="BB33" i="4" s="1"/>
  <c r="N33" i="4"/>
  <c r="BN33" i="4"/>
  <c r="BA32" i="4"/>
  <c r="AB33" i="4"/>
  <c r="BB32" i="4"/>
  <c r="AL35" i="7"/>
  <c r="BK35" i="7" s="1"/>
  <c r="BJ34" i="7"/>
  <c r="AM32" i="6"/>
  <c r="O32" i="6"/>
  <c r="AC32" i="6" s="1"/>
  <c r="AB33" i="6" s="1"/>
  <c r="AD33" i="6" s="1"/>
  <c r="E33" i="6"/>
  <c r="F33" i="6" s="1"/>
  <c r="BH35" i="7"/>
  <c r="G36" i="7"/>
  <c r="F36" i="7"/>
  <c r="AC35" i="7"/>
  <c r="AA35" i="7"/>
  <c r="AX34" i="7"/>
  <c r="AF35" i="7"/>
  <c r="AS34" i="7"/>
  <c r="W34" i="7"/>
  <c r="AR34" i="7"/>
  <c r="S35" i="7"/>
  <c r="AJ35" i="7"/>
  <c r="BG35" i="7" s="1"/>
  <c r="AH36" i="7"/>
  <c r="BN32" i="6"/>
  <c r="C32" i="6"/>
  <c r="D32" i="6" s="1"/>
  <c r="BM31" i="6"/>
  <c r="AJ32" i="6"/>
  <c r="AF32" i="6"/>
  <c r="AE33" i="6" s="1"/>
  <c r="AG32" i="6"/>
  <c r="AI32" i="6"/>
  <c r="AH33" i="6" s="1"/>
  <c r="AJ33" i="6" s="1"/>
  <c r="X32" i="6"/>
  <c r="O34" i="5"/>
  <c r="N34" i="5"/>
  <c r="E35" i="5"/>
  <c r="G35" i="5" s="1"/>
  <c r="AE34" i="5"/>
  <c r="AG34" i="5" s="1"/>
  <c r="BE33" i="5"/>
  <c r="BG33" i="5"/>
  <c r="AH34" i="5"/>
  <c r="AJ34" i="5" s="1"/>
  <c r="BM32" i="5"/>
  <c r="AP33" i="5"/>
  <c r="AO33" i="5"/>
  <c r="P34" i="5"/>
  <c r="U34" i="5"/>
  <c r="AS33" i="5"/>
  <c r="W33" i="5"/>
  <c r="AR33" i="5"/>
  <c r="Y34" i="5"/>
  <c r="C33" i="5"/>
  <c r="D33" i="5" s="1"/>
  <c r="Z33" i="5"/>
  <c r="AY33" i="5" s="1"/>
  <c r="X33" i="5"/>
  <c r="AM34" i="5"/>
  <c r="BJ33" i="5"/>
  <c r="BA33" i="5"/>
  <c r="BB33" i="5"/>
  <c r="AB34" i="5"/>
  <c r="AD34" i="5" s="1"/>
  <c r="H35" i="10" l="1"/>
  <c r="K35" i="10" s="1"/>
  <c r="L35" i="10" s="1"/>
  <c r="M35" i="10" s="1"/>
  <c r="O35" i="10" s="1"/>
  <c r="AC35" i="10" s="1"/>
  <c r="AP34" i="10"/>
  <c r="AO34" i="10"/>
  <c r="P35" i="10"/>
  <c r="R35" i="10" s="1"/>
  <c r="BE34" i="10"/>
  <c r="AE35" i="10"/>
  <c r="BD34" i="10"/>
  <c r="BH34" i="10"/>
  <c r="AH35" i="10"/>
  <c r="AJ35" i="10" s="1"/>
  <c r="BG34" i="10"/>
  <c r="S35" i="10"/>
  <c r="U35" i="10" s="1"/>
  <c r="W34" i="10"/>
  <c r="AS34" i="10"/>
  <c r="AR34" i="10"/>
  <c r="BK34" i="10"/>
  <c r="AK35" i="10"/>
  <c r="BA34" i="10"/>
  <c r="AB35" i="10"/>
  <c r="BB34" i="10"/>
  <c r="AF33" i="9"/>
  <c r="AE34" i="9" s="1"/>
  <c r="AG34" i="9" s="1"/>
  <c r="C33" i="9"/>
  <c r="D33" i="9" s="1"/>
  <c r="AI33" i="9"/>
  <c r="BG33" i="9" s="1"/>
  <c r="F34" i="9"/>
  <c r="H34" i="9" s="1"/>
  <c r="K34" i="9" s="1"/>
  <c r="L34" i="9" s="1"/>
  <c r="M34" i="9" s="1"/>
  <c r="O34" i="9" s="1"/>
  <c r="BB33" i="9"/>
  <c r="BA33" i="9"/>
  <c r="W33" i="9"/>
  <c r="V34" i="9" s="1"/>
  <c r="S34" i="9"/>
  <c r="U34" i="9" s="1"/>
  <c r="Z33" i="9"/>
  <c r="AY33" i="9" s="1"/>
  <c r="Y34" i="9"/>
  <c r="X33" i="9"/>
  <c r="AK34" i="9"/>
  <c r="AM34" i="9" s="1"/>
  <c r="AR33" i="9"/>
  <c r="AS33" i="9"/>
  <c r="AO33" i="9"/>
  <c r="AP33" i="9"/>
  <c r="P34" i="9"/>
  <c r="F34" i="4"/>
  <c r="H34" i="4" s="1"/>
  <c r="X32" i="8"/>
  <c r="C32" i="8"/>
  <c r="D32" i="8" s="1"/>
  <c r="AA32" i="8"/>
  <c r="AX31" i="8"/>
  <c r="U32" i="8"/>
  <c r="AM32" i="8"/>
  <c r="BJ31" i="8"/>
  <c r="K32" i="8"/>
  <c r="L32" i="8" s="1"/>
  <c r="M32" i="8" s="1"/>
  <c r="AU31" i="8"/>
  <c r="BM31" i="8" s="1"/>
  <c r="AV31" i="8"/>
  <c r="AB34" i="4"/>
  <c r="AD34" i="4" s="1"/>
  <c r="AU32" i="4"/>
  <c r="V33" i="4"/>
  <c r="C33" i="4" s="1"/>
  <c r="D33" i="4" s="1"/>
  <c r="AV32" i="4"/>
  <c r="AD33" i="4"/>
  <c r="BA33" i="4" s="1"/>
  <c r="AL33" i="4"/>
  <c r="BJ32" i="4"/>
  <c r="AM33" i="4"/>
  <c r="T33" i="4" s="1"/>
  <c r="AG33" i="4"/>
  <c r="AI33" i="4"/>
  <c r="AF33" i="4"/>
  <c r="AE34" i="4" s="1"/>
  <c r="AG34" i="4" s="1"/>
  <c r="U33" i="4"/>
  <c r="Q33" i="4"/>
  <c r="R33" i="4"/>
  <c r="Y33" i="6"/>
  <c r="AX32" i="6" s="1"/>
  <c r="AK36" i="7"/>
  <c r="AM36" i="7" s="1"/>
  <c r="G33" i="6"/>
  <c r="H33" i="6" s="1"/>
  <c r="Q32" i="6"/>
  <c r="P33" i="6" s="1"/>
  <c r="R33" i="6" s="1"/>
  <c r="BA32" i="6"/>
  <c r="AL32" i="6"/>
  <c r="BK32" i="6" s="1"/>
  <c r="BB32" i="6"/>
  <c r="Z32" i="6"/>
  <c r="AY32" i="6" s="1"/>
  <c r="T32" i="6"/>
  <c r="W32" i="6" s="1"/>
  <c r="H36" i="7"/>
  <c r="K36" i="7" s="1"/>
  <c r="L36" i="7" s="1"/>
  <c r="M36" i="7" s="1"/>
  <c r="BB35" i="7"/>
  <c r="BA35" i="7"/>
  <c r="AB36" i="7"/>
  <c r="AJ36" i="7"/>
  <c r="T35" i="7"/>
  <c r="S36" i="7" s="1"/>
  <c r="U35" i="7"/>
  <c r="Q35" i="7"/>
  <c r="AU34" i="7"/>
  <c r="BM34" i="7" s="1"/>
  <c r="AV34" i="7"/>
  <c r="V35" i="7"/>
  <c r="C35" i="7" s="1"/>
  <c r="D35" i="7" s="1"/>
  <c r="BD35" i="7"/>
  <c r="BE35" i="7"/>
  <c r="AE36" i="7"/>
  <c r="AG33" i="6"/>
  <c r="BG32" i="6"/>
  <c r="BH32" i="6"/>
  <c r="BD32" i="6"/>
  <c r="BE32" i="6"/>
  <c r="AC34" i="5"/>
  <c r="BA34" i="5" s="1"/>
  <c r="T34" i="5"/>
  <c r="AS34" i="5" s="1"/>
  <c r="F35" i="5"/>
  <c r="H35" i="5" s="1"/>
  <c r="K35" i="5" s="1"/>
  <c r="L35" i="5" s="1"/>
  <c r="M35" i="5" s="1"/>
  <c r="AF34" i="5"/>
  <c r="AE35" i="5" s="1"/>
  <c r="AG35" i="5" s="1"/>
  <c r="AI34" i="5"/>
  <c r="AH35" i="5" s="1"/>
  <c r="AL34" i="5"/>
  <c r="AK35" i="5" s="1"/>
  <c r="AM35" i="5" s="1"/>
  <c r="AU33" i="5"/>
  <c r="AV33" i="5"/>
  <c r="R34" i="5"/>
  <c r="AA34" i="5"/>
  <c r="Q34" i="5" s="1"/>
  <c r="AX33" i="5"/>
  <c r="V34" i="5"/>
  <c r="BN35" i="10" l="1"/>
  <c r="E36" i="10"/>
  <c r="G36" i="10" s="1"/>
  <c r="N35" i="10"/>
  <c r="AI35" i="10" s="1"/>
  <c r="Q35" i="10"/>
  <c r="P36" i="10" s="1"/>
  <c r="R36" i="10" s="1"/>
  <c r="AD35" i="10"/>
  <c r="BA35" i="10" s="1"/>
  <c r="AB36" i="10"/>
  <c r="AD36" i="10" s="1"/>
  <c r="AL35" i="10"/>
  <c r="BJ34" i="10"/>
  <c r="AM35" i="10"/>
  <c r="T35" i="10" s="1"/>
  <c r="AG35" i="10"/>
  <c r="BB35" i="10"/>
  <c r="V35" i="10"/>
  <c r="AV34" i="10"/>
  <c r="AU34" i="10"/>
  <c r="BE33" i="9"/>
  <c r="BD33" i="9"/>
  <c r="N34" i="9"/>
  <c r="AF34" i="9" s="1"/>
  <c r="BD34" i="9" s="1"/>
  <c r="AH34" i="9"/>
  <c r="AJ34" i="9" s="1"/>
  <c r="E35" i="9"/>
  <c r="G35" i="9" s="1"/>
  <c r="BH33" i="9"/>
  <c r="BN34" i="9"/>
  <c r="AV33" i="9"/>
  <c r="AU33" i="9"/>
  <c r="T34" i="9"/>
  <c r="AS34" i="9" s="1"/>
  <c r="AL34" i="9"/>
  <c r="BK34" i="9" s="1"/>
  <c r="AA34" i="9"/>
  <c r="Y35" i="9" s="1"/>
  <c r="AC34" i="9"/>
  <c r="AX33" i="9"/>
  <c r="BJ33" i="9"/>
  <c r="X34" i="9"/>
  <c r="Z34" i="9"/>
  <c r="AY34" i="9" s="1"/>
  <c r="R34" i="9"/>
  <c r="N32" i="8"/>
  <c r="BN32" i="8"/>
  <c r="O32" i="8"/>
  <c r="E33" i="8"/>
  <c r="AS33" i="4"/>
  <c r="AR33" i="4"/>
  <c r="W33" i="4"/>
  <c r="V34" i="4" s="1"/>
  <c r="X34" i="4" s="1"/>
  <c r="S34" i="4"/>
  <c r="U34" i="4" s="1"/>
  <c r="K34" i="4"/>
  <c r="L34" i="4" s="1"/>
  <c r="M34" i="4" s="1"/>
  <c r="AP33" i="4"/>
  <c r="P34" i="4"/>
  <c r="AO33" i="4"/>
  <c r="AK34" i="4"/>
  <c r="BK33" i="4"/>
  <c r="BE33" i="4"/>
  <c r="BD33" i="4"/>
  <c r="Z33" i="4"/>
  <c r="AY33" i="4" s="1"/>
  <c r="Y34" i="4"/>
  <c r="X33" i="4"/>
  <c r="BH33" i="4"/>
  <c r="AH34" i="4"/>
  <c r="AJ34" i="4" s="1"/>
  <c r="BG33" i="4"/>
  <c r="BM32" i="4"/>
  <c r="AA33" i="6"/>
  <c r="BJ35" i="7"/>
  <c r="AP32" i="6"/>
  <c r="AO32" i="6"/>
  <c r="V33" i="6"/>
  <c r="X33" i="6" s="1"/>
  <c r="AU32" i="6"/>
  <c r="AK33" i="6"/>
  <c r="BJ32" i="6" s="1"/>
  <c r="AS32" i="6"/>
  <c r="AR32" i="6"/>
  <c r="S33" i="6"/>
  <c r="U33" i="6" s="1"/>
  <c r="E37" i="7"/>
  <c r="G37" i="7" s="1"/>
  <c r="AG36" i="7"/>
  <c r="Y36" i="7"/>
  <c r="Z35" i="7"/>
  <c r="AY35" i="7" s="1"/>
  <c r="X35" i="7"/>
  <c r="AP35" i="7"/>
  <c r="AO35" i="7"/>
  <c r="P36" i="7"/>
  <c r="AR35" i="7"/>
  <c r="AS35" i="7"/>
  <c r="W35" i="7"/>
  <c r="AD36" i="7"/>
  <c r="U36" i="7"/>
  <c r="O36" i="7"/>
  <c r="AL36" i="7" s="1"/>
  <c r="BN36" i="7"/>
  <c r="N36" i="7"/>
  <c r="AI36" i="7" s="1"/>
  <c r="AV32" i="6"/>
  <c r="K33" i="6"/>
  <c r="L33" i="6" s="1"/>
  <c r="M33" i="6" s="1"/>
  <c r="BB34" i="5"/>
  <c r="AB35" i="5"/>
  <c r="AD35" i="5" s="1"/>
  <c r="S35" i="5"/>
  <c r="U35" i="5" s="1"/>
  <c r="AR34" i="5"/>
  <c r="BG34" i="5"/>
  <c r="BH34" i="5"/>
  <c r="BE34" i="5"/>
  <c r="BD34" i="5"/>
  <c r="BJ34" i="5"/>
  <c r="BK34" i="5"/>
  <c r="AP34" i="5"/>
  <c r="P35" i="5"/>
  <c r="R35" i="5" s="1"/>
  <c r="AO34" i="5"/>
  <c r="Z34" i="5"/>
  <c r="AY34" i="5" s="1"/>
  <c r="X34" i="5"/>
  <c r="Y35" i="5"/>
  <c r="C34" i="5"/>
  <c r="D34" i="5" s="1"/>
  <c r="W34" i="5"/>
  <c r="AV34" i="5" s="1"/>
  <c r="BM33" i="5"/>
  <c r="O35" i="5"/>
  <c r="BN35" i="5"/>
  <c r="N35" i="5"/>
  <c r="AJ35" i="5"/>
  <c r="E36" i="5"/>
  <c r="F36" i="10" l="1"/>
  <c r="H36" i="10" s="1"/>
  <c r="K36" i="10" s="1"/>
  <c r="L36" i="10" s="1"/>
  <c r="M36" i="10" s="1"/>
  <c r="BN36" i="10" s="1"/>
  <c r="AF35" i="10"/>
  <c r="BD35" i="10" s="1"/>
  <c r="AO35" i="10"/>
  <c r="AP35" i="10"/>
  <c r="BM34" i="10"/>
  <c r="C35" i="10"/>
  <c r="D35" i="10" s="1"/>
  <c r="Z35" i="10"/>
  <c r="AY35" i="10" s="1"/>
  <c r="X35" i="10"/>
  <c r="Y36" i="10"/>
  <c r="W35" i="10"/>
  <c r="AV35" i="10" s="1"/>
  <c r="AS35" i="10"/>
  <c r="AR35" i="10"/>
  <c r="S36" i="10"/>
  <c r="BK35" i="10"/>
  <c r="AK36" i="10"/>
  <c r="AH36" i="10"/>
  <c r="AJ36" i="10" s="1"/>
  <c r="BH35" i="10"/>
  <c r="BG35" i="10"/>
  <c r="C34" i="9"/>
  <c r="D34" i="9" s="1"/>
  <c r="AI34" i="9"/>
  <c r="BH34" i="9" s="1"/>
  <c r="AE35" i="9"/>
  <c r="AG35" i="9" s="1"/>
  <c r="BE34" i="9"/>
  <c r="F35" i="9"/>
  <c r="H35" i="9" s="1"/>
  <c r="K35" i="9" s="1"/>
  <c r="L35" i="9" s="1"/>
  <c r="M35" i="9" s="1"/>
  <c r="BN35" i="9" s="1"/>
  <c r="AR34" i="9"/>
  <c r="AK35" i="9"/>
  <c r="AM35" i="9" s="1"/>
  <c r="S35" i="9"/>
  <c r="U35" i="9" s="1"/>
  <c r="Q34" i="9"/>
  <c r="AO34" i="9" s="1"/>
  <c r="W34" i="9"/>
  <c r="AV34" i="9" s="1"/>
  <c r="BM33" i="9"/>
  <c r="BA34" i="9"/>
  <c r="AB35" i="9"/>
  <c r="BB34" i="9"/>
  <c r="AA35" i="9"/>
  <c r="AX34" i="9"/>
  <c r="G33" i="8"/>
  <c r="F33" i="8"/>
  <c r="AL32" i="8"/>
  <c r="Y33" i="8"/>
  <c r="Z32" i="8"/>
  <c r="AY32" i="8" s="1"/>
  <c r="T32" i="8"/>
  <c r="Q32" i="8"/>
  <c r="AC32" i="8"/>
  <c r="AF32" i="8"/>
  <c r="AI32" i="8"/>
  <c r="C34" i="4"/>
  <c r="D34" i="4" s="1"/>
  <c r="R34" i="4"/>
  <c r="AX33" i="4"/>
  <c r="AA34" i="4"/>
  <c r="E35" i="4"/>
  <c r="AU33" i="4"/>
  <c r="AV33" i="4"/>
  <c r="AM34" i="4"/>
  <c r="BJ33" i="4"/>
  <c r="O34" i="4"/>
  <c r="AC34" i="4" s="1"/>
  <c r="BB34" i="4" s="1"/>
  <c r="N34" i="4"/>
  <c r="BN34" i="4"/>
  <c r="BM32" i="6"/>
  <c r="AM33" i="6"/>
  <c r="F37" i="7"/>
  <c r="H37" i="7" s="1"/>
  <c r="C33" i="6"/>
  <c r="D33" i="6" s="1"/>
  <c r="T36" i="7"/>
  <c r="AR36" i="7" s="1"/>
  <c r="BG36" i="7"/>
  <c r="BH36" i="7"/>
  <c r="AH37" i="7"/>
  <c r="BK36" i="7"/>
  <c r="AK37" i="7"/>
  <c r="AV35" i="7"/>
  <c r="AU35" i="7"/>
  <c r="V36" i="7"/>
  <c r="C36" i="7" s="1"/>
  <c r="D36" i="7" s="1"/>
  <c r="AF36" i="7"/>
  <c r="R36" i="7"/>
  <c r="AC36" i="7"/>
  <c r="AA36" i="7"/>
  <c r="Q36" i="7" s="1"/>
  <c r="AX35" i="7"/>
  <c r="E34" i="6"/>
  <c r="O33" i="6"/>
  <c r="N33" i="6"/>
  <c r="BN33" i="6"/>
  <c r="AC35" i="5"/>
  <c r="AB36" i="5" s="1"/>
  <c r="AD36" i="5" s="1"/>
  <c r="AX34" i="5"/>
  <c r="AA35" i="5"/>
  <c r="Q35" i="5" s="1"/>
  <c r="V35" i="5"/>
  <c r="X35" i="5" s="1"/>
  <c r="T35" i="5"/>
  <c r="AU34" i="5"/>
  <c r="AF35" i="5"/>
  <c r="AI35" i="5"/>
  <c r="AL35" i="5"/>
  <c r="F36" i="5"/>
  <c r="G36" i="5"/>
  <c r="AE36" i="10" l="1"/>
  <c r="AG36" i="10" s="1"/>
  <c r="BE35" i="10"/>
  <c r="E37" i="10"/>
  <c r="G37" i="10" s="1"/>
  <c r="O36" i="10"/>
  <c r="AC36" i="10" s="1"/>
  <c r="N36" i="10"/>
  <c r="AX35" i="10"/>
  <c r="AA36" i="10"/>
  <c r="AM36" i="10"/>
  <c r="BJ35" i="10"/>
  <c r="V36" i="10"/>
  <c r="AU35" i="10"/>
  <c r="U36" i="10"/>
  <c r="BG34" i="9"/>
  <c r="AH35" i="9"/>
  <c r="AJ35" i="9" s="1"/>
  <c r="N35" i="9"/>
  <c r="AI35" i="9" s="1"/>
  <c r="BH35" i="9" s="1"/>
  <c r="O35" i="9"/>
  <c r="AC35" i="9" s="1"/>
  <c r="BB35" i="9" s="1"/>
  <c r="E36" i="9"/>
  <c r="F36" i="9" s="1"/>
  <c r="AP34" i="9"/>
  <c r="V35" i="9"/>
  <c r="P35" i="9"/>
  <c r="AU34" i="9"/>
  <c r="BJ34" i="9"/>
  <c r="AD35" i="9"/>
  <c r="H33" i="8"/>
  <c r="K33" i="8" s="1"/>
  <c r="L33" i="8" s="1"/>
  <c r="M33" i="8" s="1"/>
  <c r="O33" i="8" s="1"/>
  <c r="AC33" i="8" s="1"/>
  <c r="N33" i="8"/>
  <c r="AP32" i="8"/>
  <c r="AO32" i="8"/>
  <c r="P33" i="8"/>
  <c r="BK32" i="8"/>
  <c r="AK33" i="8"/>
  <c r="BH32" i="8"/>
  <c r="BG32" i="8"/>
  <c r="AH33" i="8"/>
  <c r="BB32" i="8"/>
  <c r="BA32" i="8"/>
  <c r="AB33" i="8"/>
  <c r="AR32" i="8"/>
  <c r="W32" i="8"/>
  <c r="AS32" i="8"/>
  <c r="S33" i="8"/>
  <c r="AX32" i="8"/>
  <c r="AA33" i="8"/>
  <c r="E34" i="8"/>
  <c r="BD32" i="8"/>
  <c r="BE32" i="8"/>
  <c r="AE33" i="8"/>
  <c r="Q34" i="4"/>
  <c r="AO34" i="4" s="1"/>
  <c r="AB35" i="4"/>
  <c r="AD35" i="4" s="1"/>
  <c r="BA34" i="4"/>
  <c r="AI34" i="4"/>
  <c r="AF34" i="4"/>
  <c r="G35" i="4"/>
  <c r="F35" i="4"/>
  <c r="AL34" i="4"/>
  <c r="Y35" i="4"/>
  <c r="T34" i="4"/>
  <c r="BM33" i="4"/>
  <c r="Z34" i="4"/>
  <c r="AY34" i="4" s="1"/>
  <c r="AS36" i="7"/>
  <c r="W36" i="7"/>
  <c r="V37" i="7" s="1"/>
  <c r="S37" i="7"/>
  <c r="U37" i="7" s="1"/>
  <c r="BM35" i="7"/>
  <c r="Y37" i="7"/>
  <c r="Z36" i="7"/>
  <c r="AY36" i="7" s="1"/>
  <c r="X36" i="7"/>
  <c r="AO36" i="7"/>
  <c r="AP36" i="7"/>
  <c r="P37" i="7"/>
  <c r="BE36" i="7"/>
  <c r="BD36" i="7"/>
  <c r="AE37" i="7"/>
  <c r="BA36" i="7"/>
  <c r="BB36" i="7"/>
  <c r="AB37" i="7"/>
  <c r="K37" i="7"/>
  <c r="L37" i="7" s="1"/>
  <c r="M37" i="7" s="1"/>
  <c r="AM37" i="7"/>
  <c r="BJ36" i="7"/>
  <c r="AJ37" i="7"/>
  <c r="F34" i="6"/>
  <c r="G34" i="6"/>
  <c r="AL33" i="6"/>
  <c r="Q33" i="6"/>
  <c r="AC33" i="6"/>
  <c r="Y34" i="6"/>
  <c r="T33" i="6"/>
  <c r="Z33" i="6"/>
  <c r="AY33" i="6" s="1"/>
  <c r="AF33" i="6"/>
  <c r="AI33" i="6"/>
  <c r="BB35" i="5"/>
  <c r="Z35" i="5"/>
  <c r="AY35" i="5" s="1"/>
  <c r="H36" i="5"/>
  <c r="K36" i="5" s="1"/>
  <c r="L36" i="5" s="1"/>
  <c r="M36" i="5" s="1"/>
  <c r="BM34" i="5"/>
  <c r="C35" i="5"/>
  <c r="D35" i="5" s="1"/>
  <c r="W35" i="5"/>
  <c r="V36" i="5" s="1"/>
  <c r="X36" i="5" s="1"/>
  <c r="S36" i="5"/>
  <c r="U36" i="5" s="1"/>
  <c r="AR35" i="5"/>
  <c r="BA35" i="5"/>
  <c r="AS35" i="5"/>
  <c r="Y36" i="5"/>
  <c r="AX35" i="5" s="1"/>
  <c r="AO35" i="5"/>
  <c r="AP35" i="5"/>
  <c r="P36" i="5"/>
  <c r="BE35" i="5"/>
  <c r="BD35" i="5"/>
  <c r="AE36" i="5"/>
  <c r="BK35" i="5"/>
  <c r="AK36" i="5"/>
  <c r="BG35" i="5"/>
  <c r="BH35" i="5"/>
  <c r="AH36" i="5"/>
  <c r="AF36" i="10" l="1"/>
  <c r="AE37" i="10" s="1"/>
  <c r="AG37" i="10" s="1"/>
  <c r="AI36" i="10"/>
  <c r="AH37" i="10" s="1"/>
  <c r="AJ37" i="10" s="1"/>
  <c r="C36" i="10"/>
  <c r="D36" i="10" s="1"/>
  <c r="AL36" i="10"/>
  <c r="AK37" i="10" s="1"/>
  <c r="T36" i="10"/>
  <c r="W36" i="10" s="1"/>
  <c r="Q36" i="10"/>
  <c r="AP36" i="10" s="1"/>
  <c r="F37" i="10"/>
  <c r="H37" i="10" s="1"/>
  <c r="K37" i="10" s="1"/>
  <c r="L37" i="10" s="1"/>
  <c r="M37" i="10" s="1"/>
  <c r="N37" i="10" s="1"/>
  <c r="BM35" i="10"/>
  <c r="X36" i="10"/>
  <c r="Z36" i="10"/>
  <c r="AY36" i="10" s="1"/>
  <c r="Y37" i="10"/>
  <c r="BA36" i="10"/>
  <c r="AB37" i="10"/>
  <c r="AD37" i="10" s="1"/>
  <c r="BB36" i="10"/>
  <c r="Y36" i="9"/>
  <c r="AA36" i="9" s="1"/>
  <c r="AL35" i="9"/>
  <c r="BK35" i="9" s="1"/>
  <c r="BA35" i="9"/>
  <c r="BG35" i="9"/>
  <c r="AF35" i="9"/>
  <c r="AE36" i="9" s="1"/>
  <c r="AG36" i="9" s="1"/>
  <c r="AH36" i="9"/>
  <c r="AJ36" i="9" s="1"/>
  <c r="AB36" i="9"/>
  <c r="AD36" i="9" s="1"/>
  <c r="T35" i="9"/>
  <c r="AS35" i="9" s="1"/>
  <c r="G36" i="9"/>
  <c r="H36" i="9" s="1"/>
  <c r="K36" i="9" s="1"/>
  <c r="L36" i="9" s="1"/>
  <c r="M36" i="9" s="1"/>
  <c r="O36" i="9" s="1"/>
  <c r="BM34" i="9"/>
  <c r="X35" i="9"/>
  <c r="C35" i="9"/>
  <c r="D35" i="9" s="1"/>
  <c r="Q35" i="9"/>
  <c r="AP35" i="9" s="1"/>
  <c r="Z35" i="9"/>
  <c r="AY35" i="9" s="1"/>
  <c r="R35" i="9"/>
  <c r="P35" i="4"/>
  <c r="R35" i="4" s="1"/>
  <c r="AP34" i="4"/>
  <c r="BN33" i="8"/>
  <c r="AG33" i="8"/>
  <c r="AI33" i="8"/>
  <c r="AF33" i="8"/>
  <c r="AE34" i="8" s="1"/>
  <c r="F34" i="8"/>
  <c r="G34" i="8"/>
  <c r="Q33" i="8"/>
  <c r="P34" i="8" s="1"/>
  <c r="U33" i="8"/>
  <c r="AV32" i="8"/>
  <c r="AU32" i="8"/>
  <c r="V33" i="8"/>
  <c r="AB34" i="8"/>
  <c r="AD33" i="8"/>
  <c r="BA33" i="8" s="1"/>
  <c r="AL33" i="8"/>
  <c r="BJ32" i="8"/>
  <c r="AM33" i="8"/>
  <c r="T33" i="8" s="1"/>
  <c r="S34" i="8" s="1"/>
  <c r="C33" i="8"/>
  <c r="D33" i="8" s="1"/>
  <c r="R33" i="8"/>
  <c r="BB33" i="8"/>
  <c r="AH34" i="8"/>
  <c r="AJ33" i="8"/>
  <c r="H35" i="4"/>
  <c r="K35" i="4" s="1"/>
  <c r="L35" i="4" s="1"/>
  <c r="M35" i="4" s="1"/>
  <c r="BN35" i="4" s="1"/>
  <c r="AK35" i="4"/>
  <c r="BK34" i="4"/>
  <c r="BG34" i="4"/>
  <c r="BH34" i="4"/>
  <c r="AH35" i="4"/>
  <c r="AJ35" i="4" s="1"/>
  <c r="AE35" i="4"/>
  <c r="AG35" i="4" s="1"/>
  <c r="BE34" i="4"/>
  <c r="BD34" i="4"/>
  <c r="W34" i="4"/>
  <c r="AR34" i="4"/>
  <c r="AS34" i="4"/>
  <c r="S35" i="4"/>
  <c r="AA35" i="4"/>
  <c r="AX34" i="4"/>
  <c r="AU36" i="7"/>
  <c r="AV36" i="7"/>
  <c r="BN37" i="7"/>
  <c r="N37" i="7"/>
  <c r="AI37" i="7" s="1"/>
  <c r="O37" i="7"/>
  <c r="AL37" i="7" s="1"/>
  <c r="E38" i="7"/>
  <c r="AG37" i="7"/>
  <c r="AA37" i="7"/>
  <c r="AX36" i="7"/>
  <c r="AD37" i="7"/>
  <c r="R37" i="7"/>
  <c r="C37" i="7"/>
  <c r="D37" i="7" s="1"/>
  <c r="X37" i="7"/>
  <c r="H34" i="6"/>
  <c r="K34" i="6" s="1"/>
  <c r="L34" i="6" s="1"/>
  <c r="M34" i="6" s="1"/>
  <c r="N34" i="6" s="1"/>
  <c r="AA34" i="6"/>
  <c r="AX33" i="6"/>
  <c r="BE33" i="6"/>
  <c r="AE34" i="6"/>
  <c r="AG34" i="6" s="1"/>
  <c r="BD33" i="6"/>
  <c r="S34" i="6"/>
  <c r="U34" i="6" s="1"/>
  <c r="AR33" i="6"/>
  <c r="W33" i="6"/>
  <c r="AS33" i="6"/>
  <c r="BA33" i="6"/>
  <c r="AB34" i="6"/>
  <c r="AD34" i="6" s="1"/>
  <c r="BB33" i="6"/>
  <c r="BK33" i="6"/>
  <c r="AK34" i="6"/>
  <c r="AH34" i="6"/>
  <c r="AJ34" i="6" s="1"/>
  <c r="BH33" i="6"/>
  <c r="BG33" i="6"/>
  <c r="AO33" i="6"/>
  <c r="P34" i="6"/>
  <c r="AP33" i="6"/>
  <c r="AV35" i="5"/>
  <c r="AU35" i="5"/>
  <c r="AA36" i="5"/>
  <c r="R36" i="5"/>
  <c r="C36" i="5"/>
  <c r="D36" i="5" s="1"/>
  <c r="AG36" i="5"/>
  <c r="AM36" i="5"/>
  <c r="BJ35" i="5"/>
  <c r="N36" i="5"/>
  <c r="AF36" i="5" s="1"/>
  <c r="AE37" i="5" s="1"/>
  <c r="O36" i="5"/>
  <c r="BN36" i="5"/>
  <c r="AJ36" i="5"/>
  <c r="E37" i="5"/>
  <c r="BH36" i="10" l="1"/>
  <c r="BG36" i="10"/>
  <c r="S37" i="10"/>
  <c r="U37" i="10" s="1"/>
  <c r="AR36" i="10"/>
  <c r="P37" i="10"/>
  <c r="R37" i="10" s="1"/>
  <c r="BE36" i="10"/>
  <c r="AO36" i="10"/>
  <c r="BD36" i="10"/>
  <c r="AS36" i="10"/>
  <c r="BK36" i="10"/>
  <c r="E38" i="10"/>
  <c r="G38" i="10" s="1"/>
  <c r="BN37" i="10"/>
  <c r="O37" i="10"/>
  <c r="AL37" i="10" s="1"/>
  <c r="V37" i="10"/>
  <c r="X37" i="10" s="1"/>
  <c r="AV36" i="10"/>
  <c r="AU36" i="10"/>
  <c r="AM37" i="10"/>
  <c r="BJ36" i="10"/>
  <c r="AX36" i="10"/>
  <c r="AA37" i="10"/>
  <c r="AI37" i="10"/>
  <c r="AF37" i="10"/>
  <c r="AX35" i="9"/>
  <c r="AK36" i="9"/>
  <c r="BJ35" i="9" s="1"/>
  <c r="BE35" i="9"/>
  <c r="BD35" i="9"/>
  <c r="AR35" i="9"/>
  <c r="W35" i="9"/>
  <c r="V36" i="9" s="1"/>
  <c r="X36" i="9" s="1"/>
  <c r="S36" i="9"/>
  <c r="U36" i="9" s="1"/>
  <c r="AO35" i="9"/>
  <c r="P36" i="9"/>
  <c r="R36" i="9" s="1"/>
  <c r="N36" i="9"/>
  <c r="AF36" i="9" s="1"/>
  <c r="BN36" i="9"/>
  <c r="E37" i="9"/>
  <c r="AC36" i="9"/>
  <c r="BA36" i="9" s="1"/>
  <c r="BM32" i="8"/>
  <c r="AG34" i="8"/>
  <c r="U34" i="8"/>
  <c r="R34" i="8"/>
  <c r="AJ34" i="8"/>
  <c r="BK33" i="8"/>
  <c r="AK34" i="8"/>
  <c r="AD34" i="8"/>
  <c r="BG33" i="8"/>
  <c r="BH33" i="8"/>
  <c r="X33" i="8"/>
  <c r="Y34" i="8"/>
  <c r="Z33" i="8"/>
  <c r="AY33" i="8" s="1"/>
  <c r="W33" i="8"/>
  <c r="AS33" i="8"/>
  <c r="AR33" i="8"/>
  <c r="AO33" i="8"/>
  <c r="AP33" i="8"/>
  <c r="H34" i="8"/>
  <c r="BE33" i="8"/>
  <c r="BD33" i="8"/>
  <c r="O35" i="4"/>
  <c r="Q35" i="4" s="1"/>
  <c r="N35" i="4"/>
  <c r="AF35" i="4" s="1"/>
  <c r="AE36" i="4" s="1"/>
  <c r="E36" i="4"/>
  <c r="F36" i="4" s="1"/>
  <c r="U35" i="4"/>
  <c r="BJ34" i="4"/>
  <c r="AM35" i="4"/>
  <c r="V35" i="4"/>
  <c r="AV34" i="4"/>
  <c r="AU34" i="4"/>
  <c r="BM36" i="7"/>
  <c r="AC37" i="7"/>
  <c r="AB38" i="7" s="1"/>
  <c r="AD38" i="7" s="1"/>
  <c r="AF37" i="7"/>
  <c r="AE38" i="7" s="1"/>
  <c r="AG38" i="7" s="1"/>
  <c r="Y38" i="7"/>
  <c r="AA38" i="7" s="1"/>
  <c r="Z37" i="7"/>
  <c r="AY37" i="7" s="1"/>
  <c r="AK38" i="7"/>
  <c r="BK37" i="7"/>
  <c r="G38" i="7"/>
  <c r="F38" i="7"/>
  <c r="BH37" i="7"/>
  <c r="BG37" i="7"/>
  <c r="AH38" i="7"/>
  <c r="T37" i="7"/>
  <c r="Q37" i="7"/>
  <c r="AI34" i="6"/>
  <c r="BG34" i="6" s="1"/>
  <c r="BN34" i="6"/>
  <c r="E35" i="6"/>
  <c r="G35" i="6" s="1"/>
  <c r="O34" i="6"/>
  <c r="AC34" i="6" s="1"/>
  <c r="BA34" i="6" s="1"/>
  <c r="BJ33" i="6"/>
  <c r="AM34" i="6"/>
  <c r="AF34" i="6"/>
  <c r="BD34" i="6" s="1"/>
  <c r="R34" i="6"/>
  <c r="AU33" i="6"/>
  <c r="V34" i="6"/>
  <c r="AV33" i="6"/>
  <c r="BM35" i="5"/>
  <c r="AI36" i="5"/>
  <c r="BH36" i="5" s="1"/>
  <c r="AG37" i="5"/>
  <c r="G37" i="5"/>
  <c r="F37" i="5"/>
  <c r="BD36" i="5"/>
  <c r="BE36" i="5"/>
  <c r="AL36" i="5"/>
  <c r="T36" i="5"/>
  <c r="Y37" i="5"/>
  <c r="Z36" i="5"/>
  <c r="AY36" i="5" s="1"/>
  <c r="Q36" i="5"/>
  <c r="AC36" i="5"/>
  <c r="F38" i="10" l="1"/>
  <c r="H38" i="10" s="1"/>
  <c r="K38" i="10" s="1"/>
  <c r="L38" i="10" s="1"/>
  <c r="M38" i="10" s="1"/>
  <c r="AC37" i="10"/>
  <c r="BA37" i="10" s="1"/>
  <c r="T37" i="10"/>
  <c r="AR37" i="10" s="1"/>
  <c r="C37" i="10"/>
  <c r="D37" i="10" s="1"/>
  <c r="Z37" i="10"/>
  <c r="AY37" i="10" s="1"/>
  <c r="Y38" i="10"/>
  <c r="AA38" i="10" s="1"/>
  <c r="Q37" i="10"/>
  <c r="AO37" i="10" s="1"/>
  <c r="BM36" i="10"/>
  <c r="BD37" i="10"/>
  <c r="BE37" i="10"/>
  <c r="AE38" i="10"/>
  <c r="BH37" i="10"/>
  <c r="BG37" i="10"/>
  <c r="AH38" i="10"/>
  <c r="BK37" i="10"/>
  <c r="AK38" i="10"/>
  <c r="AM36" i="9"/>
  <c r="T36" i="9" s="1"/>
  <c r="S37" i="9" s="1"/>
  <c r="U37" i="9" s="1"/>
  <c r="AL36" i="9"/>
  <c r="BK36" i="9" s="1"/>
  <c r="AU35" i="9"/>
  <c r="BM35" i="9" s="1"/>
  <c r="AV35" i="9"/>
  <c r="Z36" i="9"/>
  <c r="AY36" i="9" s="1"/>
  <c r="Q36" i="9"/>
  <c r="AP36" i="9" s="1"/>
  <c r="C36" i="9"/>
  <c r="D36" i="9" s="1"/>
  <c r="AI36" i="9"/>
  <c r="BG36" i="9" s="1"/>
  <c r="F37" i="9"/>
  <c r="G37" i="9"/>
  <c r="AB37" i="9"/>
  <c r="AD37" i="9" s="1"/>
  <c r="BB36" i="9"/>
  <c r="AE37" i="9"/>
  <c r="BE36" i="9"/>
  <c r="BD36" i="9"/>
  <c r="BM34" i="4"/>
  <c r="AI35" i="4"/>
  <c r="BH35" i="4" s="1"/>
  <c r="AU33" i="8"/>
  <c r="AV33" i="8"/>
  <c r="E35" i="8"/>
  <c r="K34" i="8"/>
  <c r="L34" i="8" s="1"/>
  <c r="M34" i="8" s="1"/>
  <c r="AA34" i="8"/>
  <c r="AX33" i="8"/>
  <c r="V34" i="8"/>
  <c r="AM34" i="8"/>
  <c r="BJ33" i="8"/>
  <c r="AL35" i="4"/>
  <c r="BK35" i="4" s="1"/>
  <c r="BD35" i="4"/>
  <c r="G36" i="4"/>
  <c r="H36" i="4" s="1"/>
  <c r="T35" i="4"/>
  <c r="S36" i="4" s="1"/>
  <c r="U36" i="4" s="1"/>
  <c r="BE35" i="4"/>
  <c r="AC35" i="4"/>
  <c r="AB36" i="4" s="1"/>
  <c r="Y36" i="4"/>
  <c r="Z35" i="4"/>
  <c r="AY35" i="4" s="1"/>
  <c r="X35" i="4"/>
  <c r="C35" i="4"/>
  <c r="D35" i="4" s="1"/>
  <c r="P36" i="4"/>
  <c r="R36" i="4" s="1"/>
  <c r="AP35" i="4"/>
  <c r="AO35" i="4"/>
  <c r="AG36" i="4"/>
  <c r="BD37" i="7"/>
  <c r="AB35" i="6"/>
  <c r="AD35" i="6" s="1"/>
  <c r="BA37" i="7"/>
  <c r="BE37" i="7"/>
  <c r="BB37" i="7"/>
  <c r="AX37" i="7"/>
  <c r="H38" i="7"/>
  <c r="K38" i="7" s="1"/>
  <c r="L38" i="7" s="1"/>
  <c r="M38" i="7" s="1"/>
  <c r="O38" i="7" s="1"/>
  <c r="AP37" i="7"/>
  <c r="AO37" i="7"/>
  <c r="P38" i="7"/>
  <c r="AJ38" i="7"/>
  <c r="AR37" i="7"/>
  <c r="AS37" i="7"/>
  <c r="W37" i="7"/>
  <c r="S38" i="7"/>
  <c r="AM38" i="7"/>
  <c r="BJ37" i="7"/>
  <c r="BH34" i="6"/>
  <c r="F35" i="6"/>
  <c r="H35" i="6" s="1"/>
  <c r="K35" i="6" s="1"/>
  <c r="L35" i="6" s="1"/>
  <c r="M35" i="6" s="1"/>
  <c r="Q34" i="6"/>
  <c r="AP34" i="6" s="1"/>
  <c r="AH35" i="6"/>
  <c r="AJ35" i="6" s="1"/>
  <c r="BB34" i="6"/>
  <c r="T34" i="6"/>
  <c r="W34" i="6" s="1"/>
  <c r="V35" i="6" s="1"/>
  <c r="AL34" i="6"/>
  <c r="BK34" i="6" s="1"/>
  <c r="BE34" i="6"/>
  <c r="AE35" i="6"/>
  <c r="AG35" i="6" s="1"/>
  <c r="BM33" i="6"/>
  <c r="X34" i="6"/>
  <c r="Y35" i="6"/>
  <c r="Z34" i="6"/>
  <c r="AY34" i="6" s="1"/>
  <c r="C34" i="6"/>
  <c r="D34" i="6" s="1"/>
  <c r="AH37" i="5"/>
  <c r="AJ37" i="5" s="1"/>
  <c r="BG36" i="5"/>
  <c r="AS36" i="5"/>
  <c r="AR36" i="5"/>
  <c r="W36" i="5"/>
  <c r="S37" i="5"/>
  <c r="AA37" i="5"/>
  <c r="AX36" i="5"/>
  <c r="BB36" i="5"/>
  <c r="BA36" i="5"/>
  <c r="AB37" i="5"/>
  <c r="AK37" i="5"/>
  <c r="BK36" i="5"/>
  <c r="H37" i="5"/>
  <c r="AP36" i="5"/>
  <c r="AO36" i="5"/>
  <c r="P37" i="5"/>
  <c r="BB37" i="10" l="1"/>
  <c r="AS37" i="10"/>
  <c r="W37" i="10"/>
  <c r="V38" i="10" s="1"/>
  <c r="AB38" i="10"/>
  <c r="AD38" i="10" s="1"/>
  <c r="S38" i="10"/>
  <c r="U38" i="10" s="1"/>
  <c r="P38" i="10"/>
  <c r="R38" i="10" s="1"/>
  <c r="AP37" i="10"/>
  <c r="AX37" i="10"/>
  <c r="AJ38" i="10"/>
  <c r="AG38" i="10"/>
  <c r="AM38" i="10"/>
  <c r="BJ37" i="10"/>
  <c r="O38" i="10"/>
  <c r="AC38" i="10" s="1"/>
  <c r="N38" i="10"/>
  <c r="AI38" i="10" s="1"/>
  <c r="BN38" i="10"/>
  <c r="E39" i="10"/>
  <c r="AK37" i="9"/>
  <c r="AM37" i="9" s="1"/>
  <c r="Y37" i="9"/>
  <c r="AH37" i="9"/>
  <c r="AJ37" i="9" s="1"/>
  <c r="BH36" i="9"/>
  <c r="AO36" i="9"/>
  <c r="P37" i="9"/>
  <c r="R37" i="9" s="1"/>
  <c r="W36" i="9"/>
  <c r="AV36" i="9" s="1"/>
  <c r="AS36" i="9"/>
  <c r="AR36" i="9"/>
  <c r="H37" i="9"/>
  <c r="K37" i="9" s="1"/>
  <c r="L37" i="9" s="1"/>
  <c r="M37" i="9" s="1"/>
  <c r="O37" i="9" s="1"/>
  <c r="AG37" i="9"/>
  <c r="BG35" i="4"/>
  <c r="AH36" i="4"/>
  <c r="AJ36" i="4" s="1"/>
  <c r="BM33" i="8"/>
  <c r="AK36" i="4"/>
  <c r="AM36" i="4" s="1"/>
  <c r="W35" i="4"/>
  <c r="AU35" i="4" s="1"/>
  <c r="BB35" i="4"/>
  <c r="AR35" i="4"/>
  <c r="N34" i="8"/>
  <c r="BN34" i="8"/>
  <c r="O34" i="8"/>
  <c r="Y35" i="8" s="1"/>
  <c r="X34" i="8"/>
  <c r="Z34" i="8"/>
  <c r="AY34" i="8" s="1"/>
  <c r="C34" i="8"/>
  <c r="D34" i="8" s="1"/>
  <c r="G35" i="8"/>
  <c r="F35" i="8"/>
  <c r="BA35" i="4"/>
  <c r="AS35" i="4"/>
  <c r="AA36" i="4"/>
  <c r="AX35" i="4"/>
  <c r="AD36" i="4"/>
  <c r="K36" i="4"/>
  <c r="L36" i="4" s="1"/>
  <c r="M36" i="4" s="1"/>
  <c r="P35" i="6"/>
  <c r="R35" i="6" s="1"/>
  <c r="AO34" i="6"/>
  <c r="E39" i="7"/>
  <c r="F39" i="7" s="1"/>
  <c r="BN38" i="7"/>
  <c r="N38" i="7"/>
  <c r="AI38" i="7" s="1"/>
  <c r="AV37" i="7"/>
  <c r="AU37" i="7"/>
  <c r="BM37" i="7" s="1"/>
  <c r="V38" i="7"/>
  <c r="C38" i="7" s="1"/>
  <c r="D38" i="7" s="1"/>
  <c r="U38" i="7"/>
  <c r="Q38" i="7"/>
  <c r="P39" i="7" s="1"/>
  <c r="T38" i="7"/>
  <c r="S39" i="7" s="1"/>
  <c r="R38" i="7"/>
  <c r="AL38" i="7"/>
  <c r="AC38" i="7"/>
  <c r="AK35" i="6"/>
  <c r="BJ34" i="6" s="1"/>
  <c r="S35" i="6"/>
  <c r="U35" i="6" s="1"/>
  <c r="AU34" i="6"/>
  <c r="AS34" i="6"/>
  <c r="AR34" i="6"/>
  <c r="E36" i="6"/>
  <c r="AV34" i="6"/>
  <c r="N35" i="6"/>
  <c r="AI35" i="6" s="1"/>
  <c r="BH35" i="6" s="1"/>
  <c r="BN35" i="6"/>
  <c r="O35" i="6"/>
  <c r="AC35" i="6" s="1"/>
  <c r="AA35" i="6"/>
  <c r="AX34" i="6"/>
  <c r="X35" i="6"/>
  <c r="K37" i="5"/>
  <c r="L37" i="5" s="1"/>
  <c r="M37" i="5" s="1"/>
  <c r="AM37" i="5"/>
  <c r="BJ36" i="5"/>
  <c r="U37" i="5"/>
  <c r="R37" i="5"/>
  <c r="AV36" i="5"/>
  <c r="AU36" i="5"/>
  <c r="V37" i="5"/>
  <c r="AD37" i="5"/>
  <c r="AU37" i="10" l="1"/>
  <c r="BM37" i="10" s="1"/>
  <c r="AV37" i="10"/>
  <c r="C38" i="10"/>
  <c r="D38" i="10" s="1"/>
  <c r="T38" i="10"/>
  <c r="W38" i="10" s="1"/>
  <c r="V39" i="10" s="1"/>
  <c r="Q38" i="10"/>
  <c r="AP38" i="10" s="1"/>
  <c r="AF38" i="10"/>
  <c r="AE39" i="10" s="1"/>
  <c r="AG39" i="10" s="1"/>
  <c r="BH38" i="10"/>
  <c r="BG38" i="10"/>
  <c r="AH39" i="10"/>
  <c r="BB38" i="10"/>
  <c r="BA38" i="10"/>
  <c r="Y39" i="10"/>
  <c r="Z38" i="10"/>
  <c r="AY38" i="10" s="1"/>
  <c r="X38" i="10"/>
  <c r="AL38" i="10"/>
  <c r="AB39" i="10"/>
  <c r="F39" i="10"/>
  <c r="G39" i="10"/>
  <c r="BJ36" i="9"/>
  <c r="AA37" i="9"/>
  <c r="Q37" i="9" s="1"/>
  <c r="AX36" i="9"/>
  <c r="AU36" i="9"/>
  <c r="V37" i="9"/>
  <c r="C37" i="9" s="1"/>
  <c r="D37" i="9" s="1"/>
  <c r="N37" i="9"/>
  <c r="AI37" i="9" s="1"/>
  <c r="BG37" i="9" s="1"/>
  <c r="BN37" i="9"/>
  <c r="E38" i="9"/>
  <c r="G38" i="9" s="1"/>
  <c r="AC37" i="9"/>
  <c r="AL37" i="9"/>
  <c r="T37" i="9"/>
  <c r="BJ35" i="4"/>
  <c r="BM35" i="4" s="1"/>
  <c r="AV35" i="4"/>
  <c r="V36" i="4"/>
  <c r="C36" i="4" s="1"/>
  <c r="D36" i="4" s="1"/>
  <c r="AX34" i="8"/>
  <c r="AA35" i="8"/>
  <c r="H35" i="8"/>
  <c r="T34" i="8"/>
  <c r="Q34" i="8"/>
  <c r="AL34" i="8"/>
  <c r="AC34" i="8"/>
  <c r="AF34" i="8"/>
  <c r="AI34" i="8"/>
  <c r="BN36" i="4"/>
  <c r="N36" i="4"/>
  <c r="O36" i="4"/>
  <c r="E37" i="4"/>
  <c r="AF38" i="7"/>
  <c r="BE38" i="7" s="1"/>
  <c r="G39" i="7"/>
  <c r="H39" i="7" s="1"/>
  <c r="R39" i="7"/>
  <c r="U39" i="7"/>
  <c r="BA38" i="7"/>
  <c r="BB38" i="7"/>
  <c r="AB39" i="7"/>
  <c r="BK38" i="7"/>
  <c r="AK39" i="7"/>
  <c r="AS38" i="7"/>
  <c r="W38" i="7"/>
  <c r="V39" i="7" s="1"/>
  <c r="AR38" i="7"/>
  <c r="AO38" i="7"/>
  <c r="AP38" i="7"/>
  <c r="BG38" i="7"/>
  <c r="BH38" i="7"/>
  <c r="AH39" i="7"/>
  <c r="Y39" i="7"/>
  <c r="Z38" i="7"/>
  <c r="AY38" i="7" s="1"/>
  <c r="X38" i="7"/>
  <c r="C35" i="6"/>
  <c r="D35" i="6" s="1"/>
  <c r="AM35" i="6"/>
  <c r="Y36" i="6" s="1"/>
  <c r="AA36" i="6" s="1"/>
  <c r="BM34" i="6"/>
  <c r="AH36" i="6"/>
  <c r="AJ36" i="6" s="1"/>
  <c r="AL35" i="6"/>
  <c r="BK35" i="6" s="1"/>
  <c r="BG35" i="6"/>
  <c r="F36" i="6"/>
  <c r="G36" i="6"/>
  <c r="AF35" i="6"/>
  <c r="BD35" i="6" s="1"/>
  <c r="Z35" i="6"/>
  <c r="AY35" i="6" s="1"/>
  <c r="Q35" i="6"/>
  <c r="P36" i="6" s="1"/>
  <c r="BB35" i="6"/>
  <c r="BA35" i="6"/>
  <c r="AB36" i="6"/>
  <c r="BM36" i="5"/>
  <c r="X37" i="5"/>
  <c r="O37" i="5"/>
  <c r="N37" i="5"/>
  <c r="BN37" i="5"/>
  <c r="C37" i="5"/>
  <c r="D37" i="5" s="1"/>
  <c r="E38" i="5"/>
  <c r="P39" i="10" l="1"/>
  <c r="R39" i="10" s="1"/>
  <c r="AO38" i="10"/>
  <c r="S39" i="10"/>
  <c r="U39" i="10" s="1"/>
  <c r="BD38" i="10"/>
  <c r="BE38" i="10"/>
  <c r="AR38" i="10"/>
  <c r="AS38" i="10"/>
  <c r="AJ39" i="10"/>
  <c r="BK38" i="10"/>
  <c r="AK39" i="10"/>
  <c r="X39" i="10"/>
  <c r="AU38" i="10"/>
  <c r="AV38" i="10"/>
  <c r="AD39" i="10"/>
  <c r="H39" i="10"/>
  <c r="AA39" i="10"/>
  <c r="AX38" i="10"/>
  <c r="BM36" i="9"/>
  <c r="Y38" i="9"/>
  <c r="AA38" i="9" s="1"/>
  <c r="Z37" i="9"/>
  <c r="AY37" i="9" s="1"/>
  <c r="X37" i="9"/>
  <c r="BH37" i="9"/>
  <c r="AH38" i="9"/>
  <c r="AJ38" i="9" s="1"/>
  <c r="AF37" i="9"/>
  <c r="BD37" i="9" s="1"/>
  <c r="F38" i="9"/>
  <c r="H38" i="9" s="1"/>
  <c r="BK37" i="9"/>
  <c r="AK38" i="9"/>
  <c r="BB37" i="9"/>
  <c r="AB38" i="9"/>
  <c r="BA37" i="9"/>
  <c r="AP37" i="9"/>
  <c r="AO37" i="9"/>
  <c r="P38" i="9"/>
  <c r="W37" i="9"/>
  <c r="AS37" i="9"/>
  <c r="AR37" i="9"/>
  <c r="S38" i="9"/>
  <c r="U38" i="9" s="1"/>
  <c r="X36" i="4"/>
  <c r="BD34" i="8"/>
  <c r="BE34" i="8"/>
  <c r="AE35" i="8"/>
  <c r="AK35" i="8"/>
  <c r="BK34" i="8"/>
  <c r="AR34" i="8"/>
  <c r="W34" i="8"/>
  <c r="AS34" i="8"/>
  <c r="S35" i="8"/>
  <c r="BH34" i="8"/>
  <c r="BG34" i="8"/>
  <c r="AH35" i="8"/>
  <c r="BB34" i="8"/>
  <c r="BA34" i="8"/>
  <c r="AB35" i="8"/>
  <c r="AP34" i="8"/>
  <c r="AO34" i="8"/>
  <c r="P35" i="8"/>
  <c r="E36" i="8"/>
  <c r="K35" i="8"/>
  <c r="L35" i="8" s="1"/>
  <c r="M35" i="8" s="1"/>
  <c r="AC36" i="4"/>
  <c r="AL36" i="4"/>
  <c r="G37" i="4"/>
  <c r="F37" i="4"/>
  <c r="T36" i="4"/>
  <c r="AF36" i="4"/>
  <c r="AI36" i="4"/>
  <c r="Q36" i="4"/>
  <c r="Z36" i="4"/>
  <c r="AY36" i="4" s="1"/>
  <c r="Y37" i="4"/>
  <c r="AE39" i="7"/>
  <c r="C39" i="7" s="1"/>
  <c r="D39" i="7" s="1"/>
  <c r="T35" i="6"/>
  <c r="AS35" i="6" s="1"/>
  <c r="BD38" i="7"/>
  <c r="AA39" i="7"/>
  <c r="AX38" i="7"/>
  <c r="AJ39" i="7"/>
  <c r="AU38" i="7"/>
  <c r="AV38" i="7"/>
  <c r="AM39" i="7"/>
  <c r="BJ38" i="7"/>
  <c r="AD39" i="7"/>
  <c r="X39" i="7"/>
  <c r="K39" i="7"/>
  <c r="L39" i="7" s="1"/>
  <c r="M39" i="7" s="1"/>
  <c r="AK36" i="6"/>
  <c r="BJ35" i="6" s="1"/>
  <c r="AP35" i="6"/>
  <c r="AX35" i="6"/>
  <c r="H36" i="6"/>
  <c r="K36" i="6" s="1"/>
  <c r="L36" i="6" s="1"/>
  <c r="M36" i="6" s="1"/>
  <c r="BN36" i="6" s="1"/>
  <c r="AO35" i="6"/>
  <c r="BE35" i="6"/>
  <c r="AE36" i="6"/>
  <c r="AG36" i="6" s="1"/>
  <c r="AD36" i="6"/>
  <c r="R36" i="6"/>
  <c r="AC37" i="5"/>
  <c r="AL37" i="5"/>
  <c r="Q37" i="5"/>
  <c r="T37" i="5"/>
  <c r="Y38" i="5"/>
  <c r="AI37" i="5"/>
  <c r="AF37" i="5"/>
  <c r="Z37" i="5"/>
  <c r="AY37" i="5" s="1"/>
  <c r="F38" i="5"/>
  <c r="G38" i="5"/>
  <c r="C39" i="10" l="1"/>
  <c r="D39" i="10" s="1"/>
  <c r="K39" i="10"/>
  <c r="L39" i="10" s="1"/>
  <c r="M39" i="10" s="1"/>
  <c r="BJ38" i="10"/>
  <c r="BM38" i="10" s="1"/>
  <c r="AM39" i="10"/>
  <c r="AX37" i="9"/>
  <c r="AE38" i="9"/>
  <c r="AG38" i="9" s="1"/>
  <c r="BE37" i="9"/>
  <c r="AD38" i="9"/>
  <c r="V38" i="9"/>
  <c r="AU37" i="9"/>
  <c r="AV37" i="9"/>
  <c r="R38" i="9"/>
  <c r="AM38" i="9"/>
  <c r="BJ37" i="9"/>
  <c r="K38" i="9"/>
  <c r="L38" i="9" s="1"/>
  <c r="M38" i="9" s="1"/>
  <c r="F36" i="8"/>
  <c r="G36" i="8"/>
  <c r="AD35" i="8"/>
  <c r="U35" i="8"/>
  <c r="O35" i="8"/>
  <c r="AC35" i="8" s="1"/>
  <c r="AB36" i="8" s="1"/>
  <c r="N35" i="8"/>
  <c r="AF35" i="8" s="1"/>
  <c r="BN35" i="8"/>
  <c r="R35" i="8"/>
  <c r="AJ35" i="8"/>
  <c r="BJ34" i="8"/>
  <c r="AM35" i="8"/>
  <c r="T35" i="8" s="1"/>
  <c r="AV34" i="8"/>
  <c r="AU34" i="8"/>
  <c r="BM34" i="8" s="1"/>
  <c r="V35" i="8"/>
  <c r="AG35" i="8"/>
  <c r="AI35" i="8"/>
  <c r="H37" i="4"/>
  <c r="K37" i="4" s="1"/>
  <c r="L37" i="4" s="1"/>
  <c r="M37" i="4" s="1"/>
  <c r="O37" i="4" s="1"/>
  <c r="AC37" i="4" s="1"/>
  <c r="BB37" i="4" s="1"/>
  <c r="W36" i="4"/>
  <c r="AR36" i="4"/>
  <c r="AS36" i="4"/>
  <c r="S37" i="4"/>
  <c r="BD36" i="4"/>
  <c r="AE37" i="4"/>
  <c r="BE36" i="4"/>
  <c r="AO36" i="4"/>
  <c r="AP36" i="4"/>
  <c r="P37" i="4"/>
  <c r="AX36" i="4"/>
  <c r="AA37" i="4"/>
  <c r="AK37" i="4"/>
  <c r="BK36" i="4"/>
  <c r="BG36" i="4"/>
  <c r="AH37" i="4"/>
  <c r="BH36" i="4"/>
  <c r="BB36" i="4"/>
  <c r="BA36" i="4"/>
  <c r="AB37" i="4"/>
  <c r="AG39" i="7"/>
  <c r="W35" i="6"/>
  <c r="AU35" i="6" s="1"/>
  <c r="S36" i="6"/>
  <c r="U36" i="6" s="1"/>
  <c r="AR35" i="6"/>
  <c r="BM38" i="7"/>
  <c r="BN39" i="7"/>
  <c r="N39" i="7"/>
  <c r="O39" i="7"/>
  <c r="E40" i="7"/>
  <c r="N36" i="6"/>
  <c r="AF36" i="6" s="1"/>
  <c r="BD36" i="6" s="1"/>
  <c r="AM36" i="6"/>
  <c r="E37" i="6"/>
  <c r="G37" i="6" s="1"/>
  <c r="O36" i="6"/>
  <c r="AC36" i="6" s="1"/>
  <c r="BA36" i="6" s="1"/>
  <c r="AA38" i="5"/>
  <c r="AX37" i="5"/>
  <c r="AP37" i="5"/>
  <c r="AO37" i="5"/>
  <c r="P38" i="5"/>
  <c r="BE37" i="5"/>
  <c r="BD37" i="5"/>
  <c r="AE38" i="5"/>
  <c r="W37" i="5"/>
  <c r="AS37" i="5"/>
  <c r="AR37" i="5"/>
  <c r="S38" i="5"/>
  <c r="BK37" i="5"/>
  <c r="AK38" i="5"/>
  <c r="BH37" i="5"/>
  <c r="BG37" i="5"/>
  <c r="AH38" i="5"/>
  <c r="H38" i="5"/>
  <c r="BA37" i="5"/>
  <c r="BB37" i="5"/>
  <c r="AB38" i="5"/>
  <c r="E40" i="10" l="1"/>
  <c r="F40" i="10" s="1"/>
  <c r="N39" i="10"/>
  <c r="BN39" i="10"/>
  <c r="O39" i="10"/>
  <c r="C38" i="9"/>
  <c r="D38" i="9" s="1"/>
  <c r="BM37" i="9"/>
  <c r="E39" i="9"/>
  <c r="G39" i="9" s="1"/>
  <c r="O38" i="9"/>
  <c r="Z38" i="9" s="1"/>
  <c r="AY38" i="9" s="1"/>
  <c r="N38" i="9"/>
  <c r="BN38" i="9"/>
  <c r="X38" i="9"/>
  <c r="AL35" i="8"/>
  <c r="AK36" i="8" s="1"/>
  <c r="W35" i="8"/>
  <c r="V36" i="8" s="1"/>
  <c r="AS35" i="8"/>
  <c r="AR35" i="8"/>
  <c r="S36" i="8"/>
  <c r="BE35" i="8"/>
  <c r="BD35" i="8"/>
  <c r="AE36" i="8"/>
  <c r="BG35" i="8"/>
  <c r="BH35" i="8"/>
  <c r="Z35" i="8"/>
  <c r="AY35" i="8" s="1"/>
  <c r="Y36" i="8"/>
  <c r="X35" i="8"/>
  <c r="C35" i="8"/>
  <c r="D35" i="8" s="1"/>
  <c r="AH36" i="8"/>
  <c r="BA35" i="8"/>
  <c r="BB35" i="8"/>
  <c r="Q35" i="8"/>
  <c r="BK35" i="8"/>
  <c r="AD36" i="8"/>
  <c r="H36" i="8"/>
  <c r="E38" i="4"/>
  <c r="BN37" i="4"/>
  <c r="N37" i="4"/>
  <c r="AI37" i="4" s="1"/>
  <c r="AH38" i="4" s="1"/>
  <c r="AJ38" i="4" s="1"/>
  <c r="R37" i="4"/>
  <c r="AG37" i="4"/>
  <c r="AM37" i="4"/>
  <c r="T37" i="4" s="1"/>
  <c r="BJ36" i="4"/>
  <c r="Q37" i="4"/>
  <c r="U37" i="4"/>
  <c r="AJ37" i="4"/>
  <c r="AL37" i="4"/>
  <c r="AB38" i="4"/>
  <c r="AD38" i="4" s="1"/>
  <c r="AD37" i="4"/>
  <c r="BA37" i="4" s="1"/>
  <c r="AV36" i="4"/>
  <c r="AU36" i="4"/>
  <c r="V37" i="4"/>
  <c r="V36" i="6"/>
  <c r="Z36" i="6" s="1"/>
  <c r="AY36" i="6" s="1"/>
  <c r="BM35" i="6"/>
  <c r="AV35" i="6"/>
  <c r="G40" i="7"/>
  <c r="F40" i="7"/>
  <c r="AI39" i="7"/>
  <c r="AF39" i="7"/>
  <c r="T39" i="7"/>
  <c r="Q39" i="7"/>
  <c r="AC39" i="7"/>
  <c r="AL39" i="7"/>
  <c r="Z39" i="7"/>
  <c r="AY39" i="7" s="1"/>
  <c r="Y40" i="7"/>
  <c r="AI36" i="6"/>
  <c r="BH36" i="6" s="1"/>
  <c r="BB36" i="6"/>
  <c r="AL36" i="6"/>
  <c r="BK36" i="6" s="1"/>
  <c r="Q36" i="6"/>
  <c r="AO36" i="6" s="1"/>
  <c r="AB37" i="6"/>
  <c r="AD37" i="6" s="1"/>
  <c r="BE36" i="6"/>
  <c r="AE37" i="6"/>
  <c r="AG37" i="6" s="1"/>
  <c r="T36" i="6"/>
  <c r="AR36" i="6" s="1"/>
  <c r="F37" i="6"/>
  <c r="H37" i="6" s="1"/>
  <c r="K37" i="6" s="1"/>
  <c r="L37" i="6" s="1"/>
  <c r="M37" i="6" s="1"/>
  <c r="R38" i="5"/>
  <c r="AD38" i="5"/>
  <c r="BJ37" i="5"/>
  <c r="AM38" i="5"/>
  <c r="AU37" i="5"/>
  <c r="AV37" i="5"/>
  <c r="V38" i="5"/>
  <c r="U38" i="5"/>
  <c r="K38" i="5"/>
  <c r="L38" i="5" s="1"/>
  <c r="M38" i="5" s="1"/>
  <c r="AJ38" i="5"/>
  <c r="AG38" i="5"/>
  <c r="G40" i="10" l="1"/>
  <c r="H40" i="10" s="1"/>
  <c r="K40" i="10" s="1"/>
  <c r="L40" i="10" s="1"/>
  <c r="M40" i="10" s="1"/>
  <c r="N40" i="10" s="1"/>
  <c r="AI39" i="10"/>
  <c r="AF39" i="10"/>
  <c r="Z39" i="10"/>
  <c r="AY39" i="10" s="1"/>
  <c r="AL39" i="10"/>
  <c r="T39" i="10"/>
  <c r="Q39" i="10"/>
  <c r="Y40" i="10"/>
  <c r="AC39" i="10"/>
  <c r="Y39" i="9"/>
  <c r="AA39" i="9" s="1"/>
  <c r="F39" i="9"/>
  <c r="H39" i="9" s="1"/>
  <c r="AF38" i="9"/>
  <c r="AI38" i="9"/>
  <c r="AC38" i="9"/>
  <c r="Q38" i="9"/>
  <c r="AL38" i="9"/>
  <c r="T38" i="9"/>
  <c r="X36" i="8"/>
  <c r="E37" i="8"/>
  <c r="K36" i="8"/>
  <c r="L36" i="8" s="1"/>
  <c r="M36" i="8" s="1"/>
  <c r="BJ35" i="8"/>
  <c r="AM36" i="8"/>
  <c r="AO35" i="8"/>
  <c r="AP35" i="8"/>
  <c r="P36" i="8"/>
  <c r="AX35" i="8"/>
  <c r="AA36" i="8"/>
  <c r="U36" i="8"/>
  <c r="AJ36" i="8"/>
  <c r="AG36" i="8"/>
  <c r="AU35" i="8"/>
  <c r="AV35" i="8"/>
  <c r="AF37" i="4"/>
  <c r="AE38" i="4" s="1"/>
  <c r="AG38" i="4" s="1"/>
  <c r="F38" i="4"/>
  <c r="G38" i="4"/>
  <c r="BM36" i="4"/>
  <c r="W37" i="4"/>
  <c r="V38" i="4" s="1"/>
  <c r="AR37" i="4"/>
  <c r="AS37" i="4"/>
  <c r="S38" i="4"/>
  <c r="BK37" i="4"/>
  <c r="AK38" i="4"/>
  <c r="C37" i="4"/>
  <c r="D37" i="4" s="1"/>
  <c r="Y38" i="4"/>
  <c r="X37" i="4"/>
  <c r="Z37" i="4"/>
  <c r="AY37" i="4" s="1"/>
  <c r="BG37" i="4"/>
  <c r="BH37" i="4"/>
  <c r="AO37" i="4"/>
  <c r="AP37" i="4"/>
  <c r="P38" i="4"/>
  <c r="Y37" i="6"/>
  <c r="AA37" i="6" s="1"/>
  <c r="X36" i="6"/>
  <c r="C36" i="6"/>
  <c r="D36" i="6" s="1"/>
  <c r="AK37" i="6"/>
  <c r="BJ36" i="6" s="1"/>
  <c r="H40" i="7"/>
  <c r="K40" i="7" s="1"/>
  <c r="L40" i="7" s="1"/>
  <c r="M40" i="7" s="1"/>
  <c r="O40" i="7" s="1"/>
  <c r="AC40" i="7" s="1"/>
  <c r="BB39" i="7"/>
  <c r="BA39" i="7"/>
  <c r="AB40" i="7"/>
  <c r="AA40" i="7"/>
  <c r="AX39" i="7"/>
  <c r="AK40" i="7"/>
  <c r="BK39" i="7"/>
  <c r="AP39" i="7"/>
  <c r="AO39" i="7"/>
  <c r="P40" i="7"/>
  <c r="BD39" i="7"/>
  <c r="BE39" i="7"/>
  <c r="AE40" i="7"/>
  <c r="AR39" i="7"/>
  <c r="AS39" i="7"/>
  <c r="W39" i="7"/>
  <c r="S40" i="7"/>
  <c r="BH39" i="7"/>
  <c r="BG39" i="7"/>
  <c r="AH40" i="7"/>
  <c r="AP36" i="6"/>
  <c r="AH37" i="6"/>
  <c r="AJ37" i="6" s="1"/>
  <c r="BG36" i="6"/>
  <c r="P37" i="6"/>
  <c r="R37" i="6" s="1"/>
  <c r="W36" i="6"/>
  <c r="AV36" i="6" s="1"/>
  <c r="AS36" i="6"/>
  <c r="S37" i="6"/>
  <c r="U37" i="6" s="1"/>
  <c r="E38" i="6"/>
  <c r="G38" i="6" s="1"/>
  <c r="N37" i="6"/>
  <c r="O37" i="6"/>
  <c r="BN37" i="6"/>
  <c r="BM37" i="5"/>
  <c r="X38" i="5"/>
  <c r="N38" i="5"/>
  <c r="BN38" i="5"/>
  <c r="O38" i="5"/>
  <c r="E39" i="5"/>
  <c r="C38" i="5"/>
  <c r="D38" i="5" s="1"/>
  <c r="E41" i="10" l="1"/>
  <c r="G41" i="10" s="1"/>
  <c r="O40" i="10"/>
  <c r="AC40" i="10" s="1"/>
  <c r="BN40" i="10"/>
  <c r="BE39" i="10"/>
  <c r="BD39" i="10"/>
  <c r="AE40" i="10"/>
  <c r="BB39" i="10"/>
  <c r="BA39" i="10"/>
  <c r="AB40" i="10"/>
  <c r="BH39" i="10"/>
  <c r="BG39" i="10"/>
  <c r="AH40" i="10"/>
  <c r="AK40" i="10"/>
  <c r="BK39" i="10"/>
  <c r="AA40" i="10"/>
  <c r="AX39" i="10"/>
  <c r="AP39" i="10"/>
  <c r="AO39" i="10"/>
  <c r="P40" i="10"/>
  <c r="AS39" i="10"/>
  <c r="AR39" i="10"/>
  <c r="W39" i="10"/>
  <c r="S40" i="10"/>
  <c r="AX38" i="9"/>
  <c r="AK39" i="9"/>
  <c r="BK38" i="9"/>
  <c r="BA38" i="9"/>
  <c r="BB38" i="9"/>
  <c r="AB39" i="9"/>
  <c r="BH38" i="9"/>
  <c r="BG38" i="9"/>
  <c r="AH39" i="9"/>
  <c r="P39" i="9"/>
  <c r="AO38" i="9"/>
  <c r="AP38" i="9"/>
  <c r="BD38" i="9"/>
  <c r="BE38" i="9"/>
  <c r="AE39" i="9"/>
  <c r="AR38" i="9"/>
  <c r="W38" i="9"/>
  <c r="AS38" i="9"/>
  <c r="S39" i="9"/>
  <c r="K39" i="9"/>
  <c r="L39" i="9" s="1"/>
  <c r="M39" i="9" s="1"/>
  <c r="N36" i="8"/>
  <c r="BN36" i="8"/>
  <c r="O36" i="8"/>
  <c r="R36" i="8"/>
  <c r="C36" i="8"/>
  <c r="D36" i="8" s="1"/>
  <c r="BM35" i="8"/>
  <c r="G37" i="8"/>
  <c r="F37" i="8"/>
  <c r="H37" i="8" s="1"/>
  <c r="K37" i="8" s="1"/>
  <c r="L37" i="8" s="1"/>
  <c r="M37" i="8" s="1"/>
  <c r="BD37" i="4"/>
  <c r="BE37" i="4"/>
  <c r="H38" i="4"/>
  <c r="K38" i="4" s="1"/>
  <c r="L38" i="4" s="1"/>
  <c r="M38" i="4" s="1"/>
  <c r="BN38" i="4" s="1"/>
  <c r="R38" i="4"/>
  <c r="C38" i="4"/>
  <c r="D38" i="4" s="1"/>
  <c r="X38" i="4"/>
  <c r="AX37" i="4"/>
  <c r="AA38" i="4"/>
  <c r="U38" i="4"/>
  <c r="AM38" i="4"/>
  <c r="BJ37" i="4"/>
  <c r="AV37" i="4"/>
  <c r="AU37" i="4"/>
  <c r="AX36" i="6"/>
  <c r="AM37" i="6"/>
  <c r="T37" i="6" s="1"/>
  <c r="BN40" i="7"/>
  <c r="N40" i="7"/>
  <c r="AI40" i="7" s="1"/>
  <c r="AH41" i="7" s="1"/>
  <c r="E41" i="7"/>
  <c r="BB40" i="7"/>
  <c r="AJ40" i="7"/>
  <c r="U40" i="7"/>
  <c r="Q40" i="7"/>
  <c r="P41" i="7" s="1"/>
  <c r="AG40" i="7"/>
  <c r="AV39" i="7"/>
  <c r="AU39" i="7"/>
  <c r="V40" i="7"/>
  <c r="C40" i="7" s="1"/>
  <c r="D40" i="7" s="1"/>
  <c r="R40" i="7"/>
  <c r="AM40" i="7"/>
  <c r="T40" i="7" s="1"/>
  <c r="BJ39" i="7"/>
  <c r="AB41" i="7"/>
  <c r="AL40" i="7"/>
  <c r="AD40" i="7"/>
  <c r="BA40" i="7" s="1"/>
  <c r="V37" i="6"/>
  <c r="X37" i="6" s="1"/>
  <c r="AU36" i="6"/>
  <c r="F38" i="6"/>
  <c r="H38" i="6" s="1"/>
  <c r="K38" i="6" s="1"/>
  <c r="L38" i="6" s="1"/>
  <c r="M38" i="6" s="1"/>
  <c r="AF37" i="6"/>
  <c r="AI37" i="6"/>
  <c r="AC37" i="6"/>
  <c r="AL37" i="6"/>
  <c r="Q37" i="6"/>
  <c r="AF38" i="5"/>
  <c r="AI38" i="5"/>
  <c r="AC38" i="5"/>
  <c r="Q38" i="5"/>
  <c r="AL38" i="5"/>
  <c r="T38" i="5"/>
  <c r="Z38" i="5"/>
  <c r="AY38" i="5" s="1"/>
  <c r="G39" i="5"/>
  <c r="F39" i="5"/>
  <c r="Y39" i="5"/>
  <c r="F41" i="10" l="1"/>
  <c r="H41" i="10" s="1"/>
  <c r="AB41" i="10"/>
  <c r="AL40" i="10"/>
  <c r="AD40" i="10"/>
  <c r="BA40" i="10" s="1"/>
  <c r="AV39" i="10"/>
  <c r="AU39" i="10"/>
  <c r="V40" i="10"/>
  <c r="C40" i="10" s="1"/>
  <c r="D40" i="10" s="1"/>
  <c r="AI40" i="10"/>
  <c r="AH41" i="10" s="1"/>
  <c r="AG40" i="10"/>
  <c r="AF40" i="10"/>
  <c r="BJ39" i="10"/>
  <c r="AM40" i="10"/>
  <c r="T40" i="10" s="1"/>
  <c r="BB40" i="10"/>
  <c r="U40" i="10"/>
  <c r="Q40" i="10"/>
  <c r="P41" i="10" s="1"/>
  <c r="R40" i="10"/>
  <c r="AJ40" i="10"/>
  <c r="AU38" i="9"/>
  <c r="V39" i="9"/>
  <c r="C39" i="9" s="1"/>
  <c r="D39" i="9" s="1"/>
  <c r="AV38" i="9"/>
  <c r="AJ39" i="9"/>
  <c r="AG39" i="9"/>
  <c r="E40" i="9"/>
  <c r="AD39" i="9"/>
  <c r="N39" i="9"/>
  <c r="AI39" i="9" s="1"/>
  <c r="O39" i="9"/>
  <c r="BN39" i="9"/>
  <c r="U39" i="9"/>
  <c r="R39" i="9"/>
  <c r="AM39" i="9"/>
  <c r="BJ38" i="9"/>
  <c r="E38" i="8"/>
  <c r="F38" i="8" s="1"/>
  <c r="G38" i="8"/>
  <c r="O37" i="8"/>
  <c r="N37" i="8"/>
  <c r="BN37" i="8"/>
  <c r="AL36" i="8"/>
  <c r="Y37" i="8"/>
  <c r="AC36" i="8"/>
  <c r="T36" i="8"/>
  <c r="Q36" i="8"/>
  <c r="Z36" i="8"/>
  <c r="AY36" i="8" s="1"/>
  <c r="AF36" i="8"/>
  <c r="AI36" i="8"/>
  <c r="O38" i="4"/>
  <c r="AL38" i="4" s="1"/>
  <c r="BK38" i="4" s="1"/>
  <c r="N38" i="4"/>
  <c r="AF38" i="4" s="1"/>
  <c r="E39" i="4"/>
  <c r="G39" i="4" s="1"/>
  <c r="BM37" i="4"/>
  <c r="BM36" i="6"/>
  <c r="AF40" i="7"/>
  <c r="AE41" i="7" s="1"/>
  <c r="AG41" i="7" s="1"/>
  <c r="F41" i="7"/>
  <c r="G41" i="7"/>
  <c r="BM39" i="7"/>
  <c r="AS40" i="7"/>
  <c r="W40" i="7"/>
  <c r="V41" i="7" s="1"/>
  <c r="AR40" i="7"/>
  <c r="S41" i="7"/>
  <c r="AJ41" i="7"/>
  <c r="BK40" i="7"/>
  <c r="AK41" i="7"/>
  <c r="AD41" i="7"/>
  <c r="Y41" i="7"/>
  <c r="Z40" i="7"/>
  <c r="AY40" i="7" s="1"/>
  <c r="X40" i="7"/>
  <c r="AO40" i="7"/>
  <c r="AP40" i="7"/>
  <c r="R41" i="7"/>
  <c r="BG40" i="7"/>
  <c r="BH40" i="7"/>
  <c r="Z37" i="6"/>
  <c r="AY37" i="6" s="1"/>
  <c r="Y38" i="6"/>
  <c r="AA38" i="6" s="1"/>
  <c r="C37" i="6"/>
  <c r="D37" i="6" s="1"/>
  <c r="O38" i="6"/>
  <c r="BN38" i="6"/>
  <c r="N38" i="6"/>
  <c r="AK38" i="6"/>
  <c r="BK37" i="6"/>
  <c r="AB38" i="6"/>
  <c r="BA37" i="6"/>
  <c r="BB37" i="6"/>
  <c r="BH37" i="6"/>
  <c r="BG37" i="6"/>
  <c r="AH38" i="6"/>
  <c r="P38" i="6"/>
  <c r="AP37" i="6"/>
  <c r="AO37" i="6"/>
  <c r="S38" i="6"/>
  <c r="AS37" i="6"/>
  <c r="AR37" i="6"/>
  <c r="W37" i="6"/>
  <c r="E39" i="6"/>
  <c r="BE37" i="6"/>
  <c r="BD37" i="6"/>
  <c r="AE38" i="6"/>
  <c r="H39" i="5"/>
  <c r="K39" i="5" s="1"/>
  <c r="L39" i="5" s="1"/>
  <c r="M39" i="5" s="1"/>
  <c r="BN39" i="5" s="1"/>
  <c r="AR38" i="5"/>
  <c r="AS38" i="5"/>
  <c r="W38" i="5"/>
  <c r="S39" i="5"/>
  <c r="AP38" i="5"/>
  <c r="AO38" i="5"/>
  <c r="P39" i="5"/>
  <c r="BH38" i="5"/>
  <c r="BG38" i="5"/>
  <c r="AH39" i="5"/>
  <c r="AK39" i="5"/>
  <c r="BK38" i="5"/>
  <c r="AA39" i="5"/>
  <c r="AX38" i="5"/>
  <c r="BB38" i="5"/>
  <c r="BA38" i="5"/>
  <c r="AB39" i="5"/>
  <c r="BE38" i="5"/>
  <c r="BD38" i="5"/>
  <c r="AE39" i="5"/>
  <c r="K41" i="10" l="1"/>
  <c r="L41" i="10" s="1"/>
  <c r="M41" i="10" s="1"/>
  <c r="BM39" i="10"/>
  <c r="AS40" i="10"/>
  <c r="AR40" i="10"/>
  <c r="W40" i="10"/>
  <c r="V41" i="10" s="1"/>
  <c r="S41" i="10"/>
  <c r="R41" i="10"/>
  <c r="BK40" i="10"/>
  <c r="AK41" i="10"/>
  <c r="AD41" i="10"/>
  <c r="AJ41" i="10"/>
  <c r="BE40" i="10"/>
  <c r="BD40" i="10"/>
  <c r="AE41" i="10"/>
  <c r="BH40" i="10"/>
  <c r="BG40" i="10"/>
  <c r="AP40" i="10"/>
  <c r="AO40" i="10"/>
  <c r="Y41" i="10"/>
  <c r="Z40" i="10"/>
  <c r="AY40" i="10" s="1"/>
  <c r="X40" i="10"/>
  <c r="AF39" i="9"/>
  <c r="AE40" i="9" s="1"/>
  <c r="BM38" i="9"/>
  <c r="BH39" i="9"/>
  <c r="BG39" i="9"/>
  <c r="AH40" i="9"/>
  <c r="AC39" i="9"/>
  <c r="Q39" i="9"/>
  <c r="T39" i="9"/>
  <c r="AL39" i="9"/>
  <c r="F40" i="9"/>
  <c r="G40" i="9"/>
  <c r="Z39" i="9"/>
  <c r="AY39" i="9" s="1"/>
  <c r="Y40" i="9"/>
  <c r="X39" i="9"/>
  <c r="AR36" i="8"/>
  <c r="W36" i="8"/>
  <c r="AS36" i="8"/>
  <c r="S37" i="8"/>
  <c r="BD36" i="8"/>
  <c r="BE36" i="8"/>
  <c r="AE37" i="8"/>
  <c r="AP36" i="8"/>
  <c r="AO36" i="8"/>
  <c r="P37" i="8"/>
  <c r="BB36" i="8"/>
  <c r="BA36" i="8"/>
  <c r="AB37" i="8"/>
  <c r="AK37" i="8"/>
  <c r="BK36" i="8"/>
  <c r="BH36" i="8"/>
  <c r="BG36" i="8"/>
  <c r="AH37" i="8"/>
  <c r="AX36" i="8"/>
  <c r="AA37" i="8"/>
  <c r="AC37" i="8"/>
  <c r="H38" i="8"/>
  <c r="Y39" i="4"/>
  <c r="AA39" i="4" s="1"/>
  <c r="AK39" i="4"/>
  <c r="AM39" i="4" s="1"/>
  <c r="Z38" i="4"/>
  <c r="AY38" i="4" s="1"/>
  <c r="T38" i="4"/>
  <c r="AS38" i="4" s="1"/>
  <c r="AC38" i="4"/>
  <c r="BB38" i="4" s="1"/>
  <c r="Q38" i="4"/>
  <c r="AO38" i="4" s="1"/>
  <c r="AI38" i="4"/>
  <c r="AH39" i="4" s="1"/>
  <c r="F39" i="4"/>
  <c r="H39" i="4" s="1"/>
  <c r="BD38" i="4"/>
  <c r="BE38" i="4"/>
  <c r="AE39" i="4"/>
  <c r="BD40" i="7"/>
  <c r="BE40" i="7"/>
  <c r="AC38" i="6"/>
  <c r="BB38" i="6" s="1"/>
  <c r="C41" i="7"/>
  <c r="D41" i="7" s="1"/>
  <c r="H41" i="7"/>
  <c r="X41" i="7"/>
  <c r="AM41" i="7"/>
  <c r="BJ40" i="7"/>
  <c r="U41" i="7"/>
  <c r="AU40" i="7"/>
  <c r="AV40" i="7"/>
  <c r="AA41" i="7"/>
  <c r="AX40" i="7"/>
  <c r="AX37" i="6"/>
  <c r="F39" i="6"/>
  <c r="G39" i="6"/>
  <c r="U38" i="6"/>
  <c r="Q38" i="6"/>
  <c r="AJ38" i="6"/>
  <c r="AG38" i="6"/>
  <c r="AF38" i="6"/>
  <c r="AE39" i="6" s="1"/>
  <c r="AG39" i="6" s="1"/>
  <c r="AI38" i="6"/>
  <c r="AH39" i="6" s="1"/>
  <c r="AJ39" i="6" s="1"/>
  <c r="AU37" i="6"/>
  <c r="AV37" i="6"/>
  <c r="V38" i="6"/>
  <c r="C38" i="6" s="1"/>
  <c r="D38" i="6" s="1"/>
  <c r="R38" i="6"/>
  <c r="AD38" i="6"/>
  <c r="AL38" i="6"/>
  <c r="BJ37" i="6"/>
  <c r="AM38" i="6"/>
  <c r="T38" i="6" s="1"/>
  <c r="O39" i="5"/>
  <c r="AC39" i="5" s="1"/>
  <c r="AB40" i="5" s="1"/>
  <c r="N39" i="5"/>
  <c r="AF39" i="5" s="1"/>
  <c r="AE40" i="5" s="1"/>
  <c r="E40" i="5"/>
  <c r="G40" i="5" s="1"/>
  <c r="AU38" i="5"/>
  <c r="AV38" i="5"/>
  <c r="V39" i="5"/>
  <c r="C39" i="5" s="1"/>
  <c r="D39" i="5" s="1"/>
  <c r="AJ39" i="5"/>
  <c r="AG39" i="5"/>
  <c r="R39" i="5"/>
  <c r="BJ38" i="5"/>
  <c r="AM39" i="5"/>
  <c r="U39" i="5"/>
  <c r="AD39" i="5"/>
  <c r="N41" i="10" l="1"/>
  <c r="AF41" i="10" s="1"/>
  <c r="BN41" i="10"/>
  <c r="O41" i="10"/>
  <c r="AL41" i="10" s="1"/>
  <c r="BK41" i="10" s="1"/>
  <c r="E42" i="10"/>
  <c r="X41" i="10"/>
  <c r="C41" i="10"/>
  <c r="D41" i="10" s="1"/>
  <c r="U41" i="10"/>
  <c r="AV40" i="10"/>
  <c r="AU40" i="10"/>
  <c r="AA41" i="10"/>
  <c r="AX40" i="10"/>
  <c r="AG41" i="10"/>
  <c r="AM41" i="10"/>
  <c r="BJ40" i="10"/>
  <c r="BD39" i="9"/>
  <c r="BE39" i="9"/>
  <c r="H40" i="9"/>
  <c r="K40" i="9" s="1"/>
  <c r="L40" i="9" s="1"/>
  <c r="M40" i="9" s="1"/>
  <c r="N40" i="9" s="1"/>
  <c r="AF40" i="9" s="1"/>
  <c r="BB39" i="9"/>
  <c r="AB40" i="9"/>
  <c r="AP39" i="9"/>
  <c r="AO39" i="9"/>
  <c r="P40" i="9"/>
  <c r="AG40" i="9"/>
  <c r="AK40" i="9"/>
  <c r="BK39" i="9"/>
  <c r="AJ40" i="9"/>
  <c r="AA40" i="9"/>
  <c r="AX39" i="9"/>
  <c r="BA39" i="9"/>
  <c r="AS39" i="9"/>
  <c r="W39" i="9"/>
  <c r="AR39" i="9"/>
  <c r="S40" i="9"/>
  <c r="AX38" i="4"/>
  <c r="AR38" i="4"/>
  <c r="BA38" i="4"/>
  <c r="BJ38" i="4"/>
  <c r="BB37" i="8"/>
  <c r="AB38" i="8"/>
  <c r="AD37" i="8"/>
  <c r="BA37" i="8" s="1"/>
  <c r="AL37" i="8"/>
  <c r="K38" i="8"/>
  <c r="L38" i="8" s="1"/>
  <c r="M38" i="8" s="1"/>
  <c r="AJ37" i="8"/>
  <c r="BJ36" i="8"/>
  <c r="BM36" i="8" s="1"/>
  <c r="AM37" i="8"/>
  <c r="R37" i="8"/>
  <c r="Q37" i="8"/>
  <c r="P38" i="8" s="1"/>
  <c r="U37" i="8"/>
  <c r="T37" i="8"/>
  <c r="AV36" i="8"/>
  <c r="AU36" i="8"/>
  <c r="V37" i="8"/>
  <c r="AG37" i="8"/>
  <c r="AI37" i="8"/>
  <c r="AF37" i="8"/>
  <c r="AE38" i="8" s="1"/>
  <c r="S39" i="4"/>
  <c r="U39" i="4" s="1"/>
  <c r="AB39" i="4"/>
  <c r="AD39" i="4" s="1"/>
  <c r="W38" i="4"/>
  <c r="AU38" i="4" s="1"/>
  <c r="AP38" i="4"/>
  <c r="P39" i="4"/>
  <c r="R39" i="4" s="1"/>
  <c r="BH38" i="4"/>
  <c r="BG38" i="4"/>
  <c r="K39" i="4"/>
  <c r="L39" i="4" s="1"/>
  <c r="M39" i="4" s="1"/>
  <c r="AG39" i="4"/>
  <c r="AJ39" i="4"/>
  <c r="BA38" i="6"/>
  <c r="AB39" i="6"/>
  <c r="AD39" i="6" s="1"/>
  <c r="K41" i="7"/>
  <c r="L41" i="7" s="1"/>
  <c r="M41" i="7" s="1"/>
  <c r="BM40" i="7"/>
  <c r="BM37" i="6"/>
  <c r="AR38" i="6"/>
  <c r="AS38" i="6"/>
  <c r="W38" i="6"/>
  <c r="V39" i="6" s="1"/>
  <c r="X39" i="6" s="1"/>
  <c r="S39" i="6"/>
  <c r="U39" i="6" s="1"/>
  <c r="BE38" i="6"/>
  <c r="BD38" i="6"/>
  <c r="AP38" i="6"/>
  <c r="AO38" i="6"/>
  <c r="AK39" i="6"/>
  <c r="BK38" i="6"/>
  <c r="P39" i="6"/>
  <c r="X38" i="6"/>
  <c r="Y39" i="6"/>
  <c r="Z38" i="6"/>
  <c r="AY38" i="6" s="1"/>
  <c r="BG38" i="6"/>
  <c r="BH38" i="6"/>
  <c r="H39" i="6"/>
  <c r="F40" i="5"/>
  <c r="H40" i="5" s="1"/>
  <c r="K40" i="5" s="1"/>
  <c r="L40" i="5" s="1"/>
  <c r="M40" i="5" s="1"/>
  <c r="AI39" i="5"/>
  <c r="BG39" i="5" s="1"/>
  <c r="Q39" i="5"/>
  <c r="AP39" i="5" s="1"/>
  <c r="T39" i="5"/>
  <c r="S40" i="5" s="1"/>
  <c r="BB39" i="5"/>
  <c r="BA39" i="5"/>
  <c r="AL39" i="5"/>
  <c r="BK39" i="5" s="1"/>
  <c r="BM38" i="5"/>
  <c r="AG40" i="5"/>
  <c r="BE39" i="5"/>
  <c r="BD39" i="5"/>
  <c r="Y40" i="5"/>
  <c r="Z39" i="5"/>
  <c r="AY39" i="5" s="1"/>
  <c r="X39" i="5"/>
  <c r="AD40" i="5"/>
  <c r="AC41" i="10" l="1"/>
  <c r="BB41" i="10" s="1"/>
  <c r="Z41" i="10"/>
  <c r="AY41" i="10" s="1"/>
  <c r="AI41" i="10"/>
  <c r="BH41" i="10" s="1"/>
  <c r="AK42" i="10"/>
  <c r="BJ41" i="10" s="1"/>
  <c r="G42" i="10"/>
  <c r="F42" i="10"/>
  <c r="Y42" i="10"/>
  <c r="AA42" i="10" s="1"/>
  <c r="T41" i="10"/>
  <c r="S42" i="10" s="1"/>
  <c r="U42" i="10" s="1"/>
  <c r="BM40" i="10"/>
  <c r="BE41" i="10"/>
  <c r="BD41" i="10"/>
  <c r="AE42" i="10"/>
  <c r="Q41" i="10"/>
  <c r="O40" i="9"/>
  <c r="AC40" i="9" s="1"/>
  <c r="BB40" i="9" s="1"/>
  <c r="E41" i="9"/>
  <c r="BN40" i="9"/>
  <c r="BE40" i="9"/>
  <c r="BD40" i="9"/>
  <c r="AE41" i="9"/>
  <c r="BJ39" i="9"/>
  <c r="AM40" i="9"/>
  <c r="AI40" i="9"/>
  <c r="R40" i="9"/>
  <c r="AV39" i="9"/>
  <c r="AU39" i="9"/>
  <c r="V40" i="9"/>
  <c r="AD40" i="9"/>
  <c r="U40" i="9"/>
  <c r="AV38" i="4"/>
  <c r="R38" i="8"/>
  <c r="AG38" i="8"/>
  <c r="X37" i="8"/>
  <c r="Z37" i="8"/>
  <c r="AY37" i="8" s="1"/>
  <c r="Y38" i="8"/>
  <c r="W37" i="8"/>
  <c r="AS37" i="8"/>
  <c r="AR37" i="8"/>
  <c r="BG37" i="8"/>
  <c r="BH37" i="8"/>
  <c r="S38" i="8"/>
  <c r="C37" i="8"/>
  <c r="D37" i="8" s="1"/>
  <c r="AH38" i="8"/>
  <c r="E39" i="8"/>
  <c r="BE37" i="8"/>
  <c r="BD37" i="8"/>
  <c r="AO37" i="8"/>
  <c r="AP37" i="8"/>
  <c r="N38" i="8"/>
  <c r="AF38" i="8" s="1"/>
  <c r="BN38" i="8"/>
  <c r="O38" i="8"/>
  <c r="BK37" i="8"/>
  <c r="AK38" i="8"/>
  <c r="AD38" i="8"/>
  <c r="AL38" i="8"/>
  <c r="V39" i="4"/>
  <c r="X39" i="4" s="1"/>
  <c r="BM38" i="4"/>
  <c r="O39" i="4"/>
  <c r="BN39" i="4"/>
  <c r="N39" i="4"/>
  <c r="E40" i="4"/>
  <c r="E42" i="7"/>
  <c r="N41" i="7"/>
  <c r="BN41" i="7"/>
  <c r="O41" i="7"/>
  <c r="K39" i="6"/>
  <c r="L39" i="6" s="1"/>
  <c r="M39" i="6" s="1"/>
  <c r="AX38" i="6"/>
  <c r="AA39" i="6"/>
  <c r="R39" i="6"/>
  <c r="C39" i="6"/>
  <c r="D39" i="6" s="1"/>
  <c r="AM39" i="6"/>
  <c r="BJ38" i="6"/>
  <c r="AV38" i="6"/>
  <c r="AU38" i="6"/>
  <c r="AK40" i="5"/>
  <c r="BJ39" i="5" s="1"/>
  <c r="BH39" i="5"/>
  <c r="AH40" i="5"/>
  <c r="AJ40" i="5" s="1"/>
  <c r="AR39" i="5"/>
  <c r="P40" i="5"/>
  <c r="AS39" i="5"/>
  <c r="W39" i="5"/>
  <c r="V40" i="5" s="1"/>
  <c r="X40" i="5" s="1"/>
  <c r="AO39" i="5"/>
  <c r="E41" i="5"/>
  <c r="N40" i="5"/>
  <c r="O40" i="5"/>
  <c r="AC40" i="5" s="1"/>
  <c r="BN40" i="5"/>
  <c r="AX39" i="5"/>
  <c r="AA40" i="5"/>
  <c r="U40" i="5"/>
  <c r="AB42" i="10" l="1"/>
  <c r="AD42" i="10" s="1"/>
  <c r="BA41" i="10"/>
  <c r="AM42" i="10"/>
  <c r="AH42" i="10"/>
  <c r="AJ42" i="10" s="1"/>
  <c r="BG41" i="10"/>
  <c r="H42" i="10"/>
  <c r="K42" i="10" s="1"/>
  <c r="L42" i="10" s="1"/>
  <c r="M42" i="10" s="1"/>
  <c r="BN42" i="10" s="1"/>
  <c r="W41" i="10"/>
  <c r="V42" i="10" s="1"/>
  <c r="AR41" i="10"/>
  <c r="AS41" i="10"/>
  <c r="AX41" i="10"/>
  <c r="AG42" i="10"/>
  <c r="AP41" i="10"/>
  <c r="AO41" i="10"/>
  <c r="P42" i="10"/>
  <c r="BM39" i="9"/>
  <c r="T40" i="9"/>
  <c r="S41" i="9" s="1"/>
  <c r="U41" i="9" s="1"/>
  <c r="AB41" i="9"/>
  <c r="AD41" i="9" s="1"/>
  <c r="BA40" i="9"/>
  <c r="AL40" i="9"/>
  <c r="BK40" i="9" s="1"/>
  <c r="Q40" i="9"/>
  <c r="P41" i="9" s="1"/>
  <c r="R41" i="9" s="1"/>
  <c r="G41" i="9"/>
  <c r="F41" i="9"/>
  <c r="Z40" i="9"/>
  <c r="AY40" i="9" s="1"/>
  <c r="X40" i="9"/>
  <c r="Y41" i="9"/>
  <c r="AG41" i="9"/>
  <c r="C40" i="9"/>
  <c r="D40" i="9" s="1"/>
  <c r="BG40" i="9"/>
  <c r="BH40" i="9"/>
  <c r="AH41" i="9"/>
  <c r="AJ41" i="9" s="1"/>
  <c r="Z39" i="4"/>
  <c r="AY39" i="4" s="1"/>
  <c r="Y40" i="4"/>
  <c r="AX39" i="4" s="1"/>
  <c r="BD38" i="8"/>
  <c r="BE38" i="8"/>
  <c r="AE39" i="8"/>
  <c r="AM38" i="8"/>
  <c r="AK39" i="8" s="1"/>
  <c r="BJ37" i="8"/>
  <c r="G39" i="8"/>
  <c r="F39" i="8"/>
  <c r="AU37" i="8"/>
  <c r="AV37" i="8"/>
  <c r="V38" i="8"/>
  <c r="AI38" i="8"/>
  <c r="BK38" i="8"/>
  <c r="AJ38" i="8"/>
  <c r="AH39" i="8"/>
  <c r="U38" i="8"/>
  <c r="Q38" i="8"/>
  <c r="AA38" i="8"/>
  <c r="AC38" i="8"/>
  <c r="AX37" i="8"/>
  <c r="C39" i="4"/>
  <c r="D39" i="4" s="1"/>
  <c r="G40" i="4"/>
  <c r="F40" i="4"/>
  <c r="AI39" i="4"/>
  <c r="AF39" i="4"/>
  <c r="AC39" i="4"/>
  <c r="T39" i="4"/>
  <c r="AL39" i="4"/>
  <c r="Q39" i="4"/>
  <c r="AM40" i="5"/>
  <c r="T40" i="5" s="1"/>
  <c r="S41" i="5" s="1"/>
  <c r="AL41" i="7"/>
  <c r="AC41" i="7"/>
  <c r="Z41" i="7"/>
  <c r="AY41" i="7" s="1"/>
  <c r="Q41" i="7"/>
  <c r="Y42" i="7"/>
  <c r="T41" i="7"/>
  <c r="AI41" i="7"/>
  <c r="AF41" i="7"/>
  <c r="G42" i="7"/>
  <c r="F42" i="7"/>
  <c r="BM38" i="6"/>
  <c r="E40" i="6"/>
  <c r="F40" i="6" s="1"/>
  <c r="BN39" i="6"/>
  <c r="N39" i="6"/>
  <c r="O39" i="6"/>
  <c r="C40" i="5"/>
  <c r="D40" i="5" s="1"/>
  <c r="R40" i="5"/>
  <c r="AU39" i="5"/>
  <c r="BM39" i="5" s="1"/>
  <c r="Z40" i="5"/>
  <c r="AY40" i="5" s="1"/>
  <c r="Q40" i="5"/>
  <c r="AP40" i="5" s="1"/>
  <c r="AV39" i="5"/>
  <c r="AL40" i="5"/>
  <c r="G41" i="5"/>
  <c r="F41" i="5"/>
  <c r="AF40" i="5"/>
  <c r="AI40" i="5"/>
  <c r="BB40" i="5"/>
  <c r="BA40" i="5"/>
  <c r="AB41" i="5"/>
  <c r="E43" i="10" l="1"/>
  <c r="F43" i="10" s="1"/>
  <c r="N42" i="10"/>
  <c r="AI42" i="10" s="1"/>
  <c r="BH42" i="10" s="1"/>
  <c r="O42" i="10"/>
  <c r="AL42" i="10" s="1"/>
  <c r="AK43" i="10" s="1"/>
  <c r="AU41" i="10"/>
  <c r="BM41" i="10" s="1"/>
  <c r="AV41" i="10"/>
  <c r="C42" i="10"/>
  <c r="D42" i="10" s="1"/>
  <c r="R42" i="10"/>
  <c r="X42" i="10"/>
  <c r="H41" i="9"/>
  <c r="K41" i="9" s="1"/>
  <c r="L41" i="9" s="1"/>
  <c r="M41" i="9" s="1"/>
  <c r="BN41" i="9" s="1"/>
  <c r="AP40" i="9"/>
  <c r="AR40" i="9"/>
  <c r="AS40" i="9"/>
  <c r="W40" i="9"/>
  <c r="AU40" i="9" s="1"/>
  <c r="AK41" i="9"/>
  <c r="BJ40" i="9" s="1"/>
  <c r="AO40" i="9"/>
  <c r="AA41" i="9"/>
  <c r="AX40" i="9"/>
  <c r="BM37" i="8"/>
  <c r="H39" i="8"/>
  <c r="K39" i="8" s="1"/>
  <c r="L39" i="8" s="1"/>
  <c r="M39" i="8" s="1"/>
  <c r="AA40" i="4"/>
  <c r="O39" i="8"/>
  <c r="N39" i="8"/>
  <c r="BN39" i="8"/>
  <c r="BJ38" i="8"/>
  <c r="AM39" i="8"/>
  <c r="BB38" i="8"/>
  <c r="BA38" i="8"/>
  <c r="AB39" i="8"/>
  <c r="AJ39" i="8"/>
  <c r="BH38" i="8"/>
  <c r="BG38" i="8"/>
  <c r="T38" i="8"/>
  <c r="X38" i="8"/>
  <c r="Z38" i="8"/>
  <c r="AY38" i="8" s="1"/>
  <c r="Y39" i="8"/>
  <c r="E40" i="8"/>
  <c r="C38" i="8"/>
  <c r="D38" i="8" s="1"/>
  <c r="AP38" i="8"/>
  <c r="AO38" i="8"/>
  <c r="P39" i="8"/>
  <c r="AG39" i="8"/>
  <c r="AI39" i="8"/>
  <c r="AH40" i="8" s="1"/>
  <c r="AE40" i="8"/>
  <c r="AF39" i="8"/>
  <c r="AK40" i="4"/>
  <c r="BK39" i="4"/>
  <c r="AO39" i="4"/>
  <c r="P40" i="4"/>
  <c r="R40" i="4" s="1"/>
  <c r="AP39" i="4"/>
  <c r="S40" i="4"/>
  <c r="U40" i="4" s="1"/>
  <c r="AR39" i="4"/>
  <c r="AS39" i="4"/>
  <c r="W39" i="4"/>
  <c r="AE40" i="4"/>
  <c r="AG40" i="4" s="1"/>
  <c r="BE39" i="4"/>
  <c r="BD39" i="4"/>
  <c r="H40" i="4"/>
  <c r="K40" i="4" s="1"/>
  <c r="L40" i="4" s="1"/>
  <c r="M40" i="4" s="1"/>
  <c r="N40" i="4" s="1"/>
  <c r="BB39" i="4"/>
  <c r="AB40" i="4"/>
  <c r="AD40" i="4" s="1"/>
  <c r="BA39" i="4"/>
  <c r="AH40" i="4"/>
  <c r="AJ40" i="4" s="1"/>
  <c r="BH39" i="4"/>
  <c r="BG39" i="4"/>
  <c r="AK41" i="5"/>
  <c r="BJ40" i="5" s="1"/>
  <c r="Y41" i="5"/>
  <c r="AX40" i="5" s="1"/>
  <c r="H42" i="7"/>
  <c r="AE42" i="7"/>
  <c r="BE41" i="7"/>
  <c r="BD41" i="7"/>
  <c r="AR41" i="7"/>
  <c r="W41" i="7"/>
  <c r="AS41" i="7"/>
  <c r="S42" i="7"/>
  <c r="AP41" i="7"/>
  <c r="P42" i="7"/>
  <c r="AO41" i="7"/>
  <c r="AB42" i="7"/>
  <c r="BA41" i="7"/>
  <c r="BB41" i="7"/>
  <c r="BH41" i="7"/>
  <c r="AH42" i="7"/>
  <c r="BG41" i="7"/>
  <c r="AX41" i="7"/>
  <c r="AA42" i="7"/>
  <c r="BK41" i="7"/>
  <c r="AK42" i="7"/>
  <c r="G40" i="6"/>
  <c r="H40" i="6" s="1"/>
  <c r="AL39" i="6"/>
  <c r="Y40" i="6"/>
  <c r="AC39" i="6"/>
  <c r="T39" i="6"/>
  <c r="Z39" i="6"/>
  <c r="AY39" i="6" s="1"/>
  <c r="Q39" i="6"/>
  <c r="AF39" i="6"/>
  <c r="AI39" i="6"/>
  <c r="AO40" i="5"/>
  <c r="BK40" i="5"/>
  <c r="P41" i="5"/>
  <c r="R41" i="5" s="1"/>
  <c r="H41" i="5"/>
  <c r="K41" i="5" s="1"/>
  <c r="L41" i="5" s="1"/>
  <c r="M41" i="5" s="1"/>
  <c r="N41" i="5" s="1"/>
  <c r="BH40" i="5"/>
  <c r="AH41" i="5"/>
  <c r="AE41" i="5"/>
  <c r="BE40" i="5"/>
  <c r="BD40" i="5"/>
  <c r="W40" i="5"/>
  <c r="V41" i="5" s="1"/>
  <c r="AS40" i="5"/>
  <c r="AR40" i="5"/>
  <c r="BG40" i="5"/>
  <c r="AD41" i="5"/>
  <c r="U41" i="5"/>
  <c r="G43" i="10" l="1"/>
  <c r="H43" i="10" s="1"/>
  <c r="K43" i="10" s="1"/>
  <c r="L43" i="10" s="1"/>
  <c r="M43" i="10" s="1"/>
  <c r="O43" i="10" s="1"/>
  <c r="AH43" i="10"/>
  <c r="AJ43" i="10" s="1"/>
  <c r="Z42" i="10"/>
  <c r="AY42" i="10" s="1"/>
  <c r="AF42" i="10"/>
  <c r="BD42" i="10" s="1"/>
  <c r="Q42" i="10"/>
  <c r="P43" i="10" s="1"/>
  <c r="R43" i="10" s="1"/>
  <c r="BG42" i="10"/>
  <c r="T42" i="10"/>
  <c r="W42" i="10" s="1"/>
  <c r="BK42" i="10"/>
  <c r="Y43" i="10"/>
  <c r="AX42" i="10" s="1"/>
  <c r="AC42" i="10"/>
  <c r="BA42" i="10" s="1"/>
  <c r="AM43" i="10"/>
  <c r="BJ42" i="10"/>
  <c r="O41" i="9"/>
  <c r="AC41" i="9" s="1"/>
  <c r="BA41" i="9" s="1"/>
  <c r="N41" i="9"/>
  <c r="AF41" i="9" s="1"/>
  <c r="E42" i="9"/>
  <c r="F42" i="9" s="1"/>
  <c r="V41" i="9"/>
  <c r="X41" i="9" s="1"/>
  <c r="AV40" i="9"/>
  <c r="AM41" i="9"/>
  <c r="BM40" i="9"/>
  <c r="AG40" i="8"/>
  <c r="BE39" i="8"/>
  <c r="BD39" i="8"/>
  <c r="BG39" i="8"/>
  <c r="BH39" i="8"/>
  <c r="R39" i="8"/>
  <c r="F40" i="8"/>
  <c r="G40" i="8"/>
  <c r="AX38" i="8"/>
  <c r="AA39" i="8"/>
  <c r="AC39" i="8"/>
  <c r="AB40" i="8" s="1"/>
  <c r="AD39" i="8"/>
  <c r="AL39" i="8"/>
  <c r="AR38" i="8"/>
  <c r="W38" i="8"/>
  <c r="AS38" i="8"/>
  <c r="S39" i="8"/>
  <c r="AJ40" i="8"/>
  <c r="E41" i="4"/>
  <c r="F41" i="4" s="1"/>
  <c r="BN40" i="4"/>
  <c r="AV39" i="4"/>
  <c r="AU39" i="4"/>
  <c r="V40" i="4"/>
  <c r="O40" i="4"/>
  <c r="AL40" i="4" s="1"/>
  <c r="BJ39" i="4"/>
  <c r="AM40" i="4"/>
  <c r="AI40" i="4"/>
  <c r="AF40" i="4"/>
  <c r="AA41" i="5"/>
  <c r="AM41" i="5"/>
  <c r="BJ41" i="7"/>
  <c r="AM42" i="7"/>
  <c r="AJ42" i="7"/>
  <c r="AD42" i="7"/>
  <c r="R42" i="7"/>
  <c r="U42" i="7"/>
  <c r="V42" i="7"/>
  <c r="C42" i="7" s="1"/>
  <c r="D42" i="7" s="1"/>
  <c r="AU41" i="7"/>
  <c r="AV41" i="7"/>
  <c r="AG42" i="7"/>
  <c r="K42" i="7"/>
  <c r="L42" i="7" s="1"/>
  <c r="M42" i="7" s="1"/>
  <c r="BG39" i="6"/>
  <c r="AH40" i="6"/>
  <c r="AJ40" i="6" s="1"/>
  <c r="BH39" i="6"/>
  <c r="AO39" i="6"/>
  <c r="P40" i="6"/>
  <c r="R40" i="6" s="1"/>
  <c r="AP39" i="6"/>
  <c r="W39" i="6"/>
  <c r="AS39" i="6"/>
  <c r="AR39" i="6"/>
  <c r="S40" i="6"/>
  <c r="AX39" i="6"/>
  <c r="AA40" i="6"/>
  <c r="K40" i="6"/>
  <c r="L40" i="6" s="1"/>
  <c r="M40" i="6" s="1"/>
  <c r="BE39" i="6"/>
  <c r="AE40" i="6"/>
  <c r="BD39" i="6"/>
  <c r="BA39" i="6"/>
  <c r="BB39" i="6"/>
  <c r="AB40" i="6"/>
  <c r="AK40" i="6"/>
  <c r="BK39" i="6"/>
  <c r="C41" i="5"/>
  <c r="D41" i="5" s="1"/>
  <c r="AI41" i="5"/>
  <c r="BH41" i="5" s="1"/>
  <c r="O41" i="5"/>
  <c r="AC41" i="5" s="1"/>
  <c r="BA41" i="5" s="1"/>
  <c r="BN41" i="5"/>
  <c r="E42" i="5"/>
  <c r="F42" i="5" s="1"/>
  <c r="AU40" i="5"/>
  <c r="BM40" i="5" s="1"/>
  <c r="AV40" i="5"/>
  <c r="AG41" i="5"/>
  <c r="AF41" i="5"/>
  <c r="AJ41" i="5"/>
  <c r="X41" i="5"/>
  <c r="N43" i="10" l="1"/>
  <c r="BN43" i="10"/>
  <c r="E44" i="10"/>
  <c r="G44" i="10" s="1"/>
  <c r="AO42" i="10"/>
  <c r="AP42" i="10"/>
  <c r="AR42" i="10"/>
  <c r="S43" i="10"/>
  <c r="U43" i="10" s="1"/>
  <c r="AS42" i="10"/>
  <c r="BE42" i="10"/>
  <c r="AA43" i="10"/>
  <c r="AE43" i="10"/>
  <c r="BB42" i="10"/>
  <c r="AB43" i="10"/>
  <c r="AL43" i="10" s="1"/>
  <c r="AC43" i="10"/>
  <c r="BB43" i="10" s="1"/>
  <c r="AV42" i="10"/>
  <c r="AU42" i="10"/>
  <c r="V43" i="10"/>
  <c r="Q41" i="9"/>
  <c r="P42" i="9" s="1"/>
  <c r="R42" i="9" s="1"/>
  <c r="AB42" i="9"/>
  <c r="AD42" i="9" s="1"/>
  <c r="AL41" i="9"/>
  <c r="AK42" i="9" s="1"/>
  <c r="BJ41" i="9" s="1"/>
  <c r="T41" i="9"/>
  <c r="AS41" i="9" s="1"/>
  <c r="G42" i="9"/>
  <c r="H42" i="9" s="1"/>
  <c r="K42" i="9" s="1"/>
  <c r="L42" i="9" s="1"/>
  <c r="M42" i="9" s="1"/>
  <c r="BN42" i="9" s="1"/>
  <c r="BB41" i="9"/>
  <c r="AI41" i="9"/>
  <c r="BG41" i="9" s="1"/>
  <c r="C41" i="9"/>
  <c r="D41" i="9" s="1"/>
  <c r="Z41" i="9"/>
  <c r="AY41" i="9" s="1"/>
  <c r="Y42" i="9"/>
  <c r="AA42" i="9" s="1"/>
  <c r="AE42" i="9"/>
  <c r="BE41" i="9"/>
  <c r="BD41" i="9"/>
  <c r="Q40" i="4"/>
  <c r="AO40" i="4" s="1"/>
  <c r="AD40" i="8"/>
  <c r="Q39" i="8"/>
  <c r="U39" i="8"/>
  <c r="T39" i="8"/>
  <c r="S40" i="8" s="1"/>
  <c r="AV38" i="8"/>
  <c r="AU38" i="8"/>
  <c r="BM38" i="8" s="1"/>
  <c r="V39" i="8"/>
  <c r="BK39" i="8"/>
  <c r="AK40" i="8"/>
  <c r="BA39" i="8"/>
  <c r="BB39" i="8"/>
  <c r="H40" i="8"/>
  <c r="G41" i="4"/>
  <c r="H41" i="4" s="1"/>
  <c r="Y41" i="4"/>
  <c r="AA41" i="4" s="1"/>
  <c r="AC40" i="4"/>
  <c r="BB40" i="4" s="1"/>
  <c r="T40" i="4"/>
  <c r="AR40" i="4" s="1"/>
  <c r="Z40" i="4"/>
  <c r="AY40" i="4" s="1"/>
  <c r="BM39" i="4"/>
  <c r="C40" i="4"/>
  <c r="D40" i="4" s="1"/>
  <c r="X40" i="4"/>
  <c r="BH40" i="4"/>
  <c r="BG40" i="4"/>
  <c r="AH41" i="4"/>
  <c r="AJ41" i="4" s="1"/>
  <c r="BE40" i="4"/>
  <c r="BD40" i="4"/>
  <c r="AE41" i="4"/>
  <c r="AK41" i="4"/>
  <c r="BK40" i="4"/>
  <c r="E43" i="7"/>
  <c r="F43" i="7" s="1"/>
  <c r="BM41" i="7"/>
  <c r="BN42" i="7"/>
  <c r="O42" i="7"/>
  <c r="Y43" i="7" s="1"/>
  <c r="N42" i="7"/>
  <c r="X42" i="7"/>
  <c r="AD40" i="6"/>
  <c r="AG40" i="6"/>
  <c r="N40" i="6"/>
  <c r="AF40" i="6" s="1"/>
  <c r="BN40" i="6"/>
  <c r="O40" i="6"/>
  <c r="AC40" i="6" s="1"/>
  <c r="BB40" i="6" s="1"/>
  <c r="U40" i="6"/>
  <c r="AM40" i="6"/>
  <c r="BJ39" i="6"/>
  <c r="E41" i="6"/>
  <c r="AU39" i="6"/>
  <c r="AV39" i="6"/>
  <c r="V40" i="6"/>
  <c r="AH42" i="5"/>
  <c r="AJ42" i="5" s="1"/>
  <c r="BG41" i="5"/>
  <c r="BB41" i="5"/>
  <c r="G42" i="5"/>
  <c r="H42" i="5" s="1"/>
  <c r="K42" i="5" s="1"/>
  <c r="L42" i="5" s="1"/>
  <c r="M42" i="5" s="1"/>
  <c r="N42" i="5" s="1"/>
  <c r="Z41" i="5"/>
  <c r="AY41" i="5" s="1"/>
  <c r="AB42" i="5"/>
  <c r="AD42" i="5" s="1"/>
  <c r="T41" i="5"/>
  <c r="S42" i="5" s="1"/>
  <c r="U42" i="5" s="1"/>
  <c r="Y42" i="5"/>
  <c r="AX41" i="5" s="1"/>
  <c r="Q41" i="5"/>
  <c r="AO41" i="5" s="1"/>
  <c r="AL41" i="5"/>
  <c r="BE41" i="5"/>
  <c r="BD41" i="5"/>
  <c r="AE42" i="5"/>
  <c r="AF43" i="10" l="1"/>
  <c r="AE44" i="10" s="1"/>
  <c r="F44" i="10"/>
  <c r="H44" i="10" s="1"/>
  <c r="T43" i="10"/>
  <c r="W43" i="10" s="1"/>
  <c r="V44" i="10" s="1"/>
  <c r="BM42" i="10"/>
  <c r="Q43" i="10"/>
  <c r="AP43" i="10" s="1"/>
  <c r="AI43" i="10"/>
  <c r="BH43" i="10" s="1"/>
  <c r="AG43" i="10"/>
  <c r="AB44" i="10"/>
  <c r="AD44" i="10" s="1"/>
  <c r="C43" i="10"/>
  <c r="D43" i="10" s="1"/>
  <c r="AD43" i="10"/>
  <c r="BA43" i="10" s="1"/>
  <c r="BK43" i="10"/>
  <c r="AK44" i="10"/>
  <c r="Y44" i="10"/>
  <c r="Z43" i="10"/>
  <c r="AY43" i="10" s="1"/>
  <c r="X43" i="10"/>
  <c r="AO41" i="9"/>
  <c r="AP41" i="9"/>
  <c r="W41" i="9"/>
  <c r="AV41" i="9" s="1"/>
  <c r="AR41" i="9"/>
  <c r="S42" i="9"/>
  <c r="U42" i="9" s="1"/>
  <c r="AM42" i="9"/>
  <c r="BK41" i="9"/>
  <c r="AH42" i="9"/>
  <c r="AJ42" i="9" s="1"/>
  <c r="BH41" i="9"/>
  <c r="N42" i="9"/>
  <c r="AF42" i="9" s="1"/>
  <c r="AE43" i="9" s="1"/>
  <c r="O42" i="9"/>
  <c r="AC42" i="9" s="1"/>
  <c r="BB42" i="9" s="1"/>
  <c r="AX41" i="9"/>
  <c r="E43" i="9"/>
  <c r="F43" i="9" s="1"/>
  <c r="AG42" i="9"/>
  <c r="AP40" i="4"/>
  <c r="P41" i="4"/>
  <c r="R41" i="4" s="1"/>
  <c r="U40" i="8"/>
  <c r="K40" i="8"/>
  <c r="L40" i="8" s="1"/>
  <c r="M40" i="8" s="1"/>
  <c r="Z39" i="8"/>
  <c r="AY39" i="8" s="1"/>
  <c r="Y40" i="8"/>
  <c r="X39" i="8"/>
  <c r="C39" i="8"/>
  <c r="D39" i="8" s="1"/>
  <c r="BJ39" i="8"/>
  <c r="AM40" i="8"/>
  <c r="W39" i="8"/>
  <c r="V40" i="8" s="1"/>
  <c r="AS39" i="8"/>
  <c r="AR39" i="8"/>
  <c r="AO39" i="8"/>
  <c r="AP39" i="8"/>
  <c r="P40" i="8"/>
  <c r="BA40" i="4"/>
  <c r="AB41" i="4"/>
  <c r="AD41" i="4" s="1"/>
  <c r="AS40" i="4"/>
  <c r="W40" i="4"/>
  <c r="AU40" i="4" s="1"/>
  <c r="S41" i="4"/>
  <c r="U41" i="4" s="1"/>
  <c r="AX40" i="4"/>
  <c r="K41" i="4"/>
  <c r="L41" i="4" s="1"/>
  <c r="M41" i="4" s="1"/>
  <c r="AG41" i="4"/>
  <c r="BJ40" i="4"/>
  <c r="AM41" i="4"/>
  <c r="Z42" i="7"/>
  <c r="AY42" i="7" s="1"/>
  <c r="BM39" i="6"/>
  <c r="G43" i="7"/>
  <c r="H43" i="7" s="1"/>
  <c r="AC42" i="7"/>
  <c r="AL42" i="7"/>
  <c r="T42" i="7"/>
  <c r="Q42" i="7"/>
  <c r="AA43" i="7"/>
  <c r="AX42" i="7"/>
  <c r="AI42" i="7"/>
  <c r="AF42" i="7"/>
  <c r="Q40" i="6"/>
  <c r="AO40" i="6" s="1"/>
  <c r="T40" i="6"/>
  <c r="AR40" i="6" s="1"/>
  <c r="AI40" i="6"/>
  <c r="BH40" i="6" s="1"/>
  <c r="AB41" i="6"/>
  <c r="AD41" i="6" s="1"/>
  <c r="AE41" i="6"/>
  <c r="BD40" i="6"/>
  <c r="BE40" i="6"/>
  <c r="G41" i="6"/>
  <c r="F41" i="6"/>
  <c r="C40" i="6"/>
  <c r="D40" i="6" s="1"/>
  <c r="Y41" i="6"/>
  <c r="X40" i="6"/>
  <c r="Z40" i="6"/>
  <c r="AY40" i="6" s="1"/>
  <c r="AL40" i="6"/>
  <c r="BA40" i="6"/>
  <c r="AA42" i="5"/>
  <c r="AS41" i="5"/>
  <c r="O42" i="5"/>
  <c r="P42" i="5"/>
  <c r="R42" i="5" s="1"/>
  <c r="BN42" i="5"/>
  <c r="E43" i="5"/>
  <c r="G43" i="5" s="1"/>
  <c r="AR41" i="5"/>
  <c r="W41" i="5"/>
  <c r="AP41" i="5"/>
  <c r="BK41" i="5"/>
  <c r="AK42" i="5"/>
  <c r="AI42" i="5"/>
  <c r="AF42" i="5"/>
  <c r="AG42" i="5"/>
  <c r="BD43" i="10" l="1"/>
  <c r="BE43" i="10"/>
  <c r="AR43" i="10"/>
  <c r="S44" i="10"/>
  <c r="U44" i="10" s="1"/>
  <c r="AS43" i="10"/>
  <c r="P44" i="10"/>
  <c r="R44" i="10" s="1"/>
  <c r="AH44" i="10"/>
  <c r="AJ44" i="10" s="1"/>
  <c r="AO43" i="10"/>
  <c r="BG43" i="10"/>
  <c r="K44" i="10"/>
  <c r="L44" i="10" s="1"/>
  <c r="M44" i="10" s="1"/>
  <c r="X44" i="10"/>
  <c r="AV43" i="10"/>
  <c r="AU43" i="10"/>
  <c r="AM44" i="10"/>
  <c r="BJ43" i="10"/>
  <c r="AX43" i="10"/>
  <c r="AA44" i="10"/>
  <c r="AG44" i="10"/>
  <c r="AU41" i="9"/>
  <c r="BM41" i="9" s="1"/>
  <c r="V42" i="9"/>
  <c r="X42" i="9" s="1"/>
  <c r="AL42" i="9"/>
  <c r="BK42" i="9" s="1"/>
  <c r="Q42" i="9"/>
  <c r="P43" i="9" s="1"/>
  <c r="R43" i="9" s="1"/>
  <c r="AI42" i="9"/>
  <c r="AH43" i="9" s="1"/>
  <c r="AJ43" i="9" s="1"/>
  <c r="BA42" i="9"/>
  <c r="G43" i="9"/>
  <c r="H43" i="9" s="1"/>
  <c r="K43" i="9" s="1"/>
  <c r="L43" i="9" s="1"/>
  <c r="M43" i="9" s="1"/>
  <c r="O43" i="9" s="1"/>
  <c r="AB43" i="9"/>
  <c r="AD43" i="9" s="1"/>
  <c r="T42" i="9"/>
  <c r="W42" i="9" s="1"/>
  <c r="AG43" i="9"/>
  <c r="BD42" i="9"/>
  <c r="BE42" i="9"/>
  <c r="E41" i="8"/>
  <c r="F41" i="8" s="1"/>
  <c r="H41" i="8" s="1"/>
  <c r="K41" i="8" s="1"/>
  <c r="L41" i="8" s="1"/>
  <c r="M41" i="8" s="1"/>
  <c r="AV40" i="4"/>
  <c r="R40" i="8"/>
  <c r="C40" i="8"/>
  <c r="D40" i="8" s="1"/>
  <c r="AU39" i="8"/>
  <c r="BM39" i="8" s="1"/>
  <c r="AV39" i="8"/>
  <c r="N40" i="8"/>
  <c r="BN40" i="8"/>
  <c r="O40" i="8"/>
  <c r="AC40" i="8" s="1"/>
  <c r="AX39" i="8"/>
  <c r="AA40" i="8"/>
  <c r="X40" i="8"/>
  <c r="Z40" i="8"/>
  <c r="AY40" i="8" s="1"/>
  <c r="G41" i="8"/>
  <c r="E42" i="4"/>
  <c r="G42" i="4" s="1"/>
  <c r="V41" i="4"/>
  <c r="C41" i="4" s="1"/>
  <c r="D41" i="4" s="1"/>
  <c r="BM40" i="4"/>
  <c r="O41" i="4"/>
  <c r="BN41" i="4"/>
  <c r="N41" i="4"/>
  <c r="BE42" i="7"/>
  <c r="BD42" i="7"/>
  <c r="AE43" i="7"/>
  <c r="AS42" i="7"/>
  <c r="AR42" i="7"/>
  <c r="W42" i="7"/>
  <c r="S43" i="7"/>
  <c r="BB42" i="7"/>
  <c r="BA42" i="7"/>
  <c r="AB43" i="7"/>
  <c r="BH42" i="7"/>
  <c r="AH43" i="7"/>
  <c r="BG42" i="7"/>
  <c r="AO42" i="7"/>
  <c r="AP42" i="7"/>
  <c r="P43" i="7"/>
  <c r="AK43" i="7"/>
  <c r="BK42" i="7"/>
  <c r="K43" i="7"/>
  <c r="L43" i="7" s="1"/>
  <c r="M43" i="7" s="1"/>
  <c r="AH41" i="6"/>
  <c r="AJ41" i="6" s="1"/>
  <c r="W40" i="6"/>
  <c r="V41" i="6" s="1"/>
  <c r="X41" i="6" s="1"/>
  <c r="AP40" i="6"/>
  <c r="P41" i="6"/>
  <c r="R41" i="6" s="1"/>
  <c r="BG40" i="6"/>
  <c r="AS40" i="6"/>
  <c r="S41" i="6"/>
  <c r="U41" i="6" s="1"/>
  <c r="BK40" i="6"/>
  <c r="AK41" i="6"/>
  <c r="AX40" i="6"/>
  <c r="AA41" i="6"/>
  <c r="H41" i="6"/>
  <c r="AG41" i="6"/>
  <c r="AL42" i="5"/>
  <c r="BK42" i="5" s="1"/>
  <c r="AC42" i="5"/>
  <c r="AB43" i="5" s="1"/>
  <c r="AD43" i="5" s="1"/>
  <c r="F43" i="5"/>
  <c r="H43" i="5" s="1"/>
  <c r="Q42" i="5"/>
  <c r="P43" i="5" s="1"/>
  <c r="R43" i="5" s="1"/>
  <c r="V42" i="5"/>
  <c r="C42" i="5" s="1"/>
  <c r="D42" i="5" s="1"/>
  <c r="AV41" i="5"/>
  <c r="AU41" i="5"/>
  <c r="BJ41" i="5"/>
  <c r="AM42" i="5"/>
  <c r="AE43" i="5"/>
  <c r="AG43" i="5" s="1"/>
  <c r="BE42" i="5"/>
  <c r="BD42" i="5"/>
  <c r="BG42" i="5"/>
  <c r="BH42" i="5"/>
  <c r="AH43" i="5"/>
  <c r="AJ43" i="5" s="1"/>
  <c r="C44" i="10" l="1"/>
  <c r="D44" i="10" s="1"/>
  <c r="BM43" i="10"/>
  <c r="E45" i="10"/>
  <c r="O44" i="10"/>
  <c r="N44" i="10"/>
  <c r="BN44" i="10"/>
  <c r="Y43" i="9"/>
  <c r="AX42" i="9" s="1"/>
  <c r="Z42" i="9"/>
  <c r="AY42" i="9" s="1"/>
  <c r="AO42" i="9"/>
  <c r="C42" i="9"/>
  <c r="D42" i="9" s="1"/>
  <c r="AP42" i="9"/>
  <c r="V43" i="9"/>
  <c r="X43" i="9" s="1"/>
  <c r="AK43" i="9"/>
  <c r="BJ42" i="9" s="1"/>
  <c r="BH42" i="9"/>
  <c r="BG42" i="9"/>
  <c r="AU42" i="9"/>
  <c r="AR42" i="9"/>
  <c r="AS42" i="9"/>
  <c r="AV42" i="9"/>
  <c r="S43" i="9"/>
  <c r="E44" i="9"/>
  <c r="F44" i="9" s="1"/>
  <c r="BN43" i="9"/>
  <c r="N43" i="9"/>
  <c r="AF43" i="9" s="1"/>
  <c r="BD43" i="9" s="1"/>
  <c r="X41" i="4"/>
  <c r="Y42" i="4"/>
  <c r="AX41" i="4" s="1"/>
  <c r="F42" i="4"/>
  <c r="H42" i="4" s="1"/>
  <c r="Y41" i="8"/>
  <c r="AA41" i="8" s="1"/>
  <c r="O41" i="8"/>
  <c r="N41" i="8"/>
  <c r="BN41" i="8"/>
  <c r="E42" i="8"/>
  <c r="AL40" i="8"/>
  <c r="T40" i="8"/>
  <c r="Q40" i="8"/>
  <c r="AF40" i="8"/>
  <c r="AI40" i="8"/>
  <c r="AX40" i="8"/>
  <c r="BB40" i="8"/>
  <c r="BA40" i="8"/>
  <c r="AB41" i="8"/>
  <c r="Z41" i="4"/>
  <c r="AY41" i="4" s="1"/>
  <c r="AF41" i="4"/>
  <c r="AI41" i="4"/>
  <c r="AC41" i="4"/>
  <c r="T41" i="4"/>
  <c r="AL41" i="4"/>
  <c r="Q41" i="4"/>
  <c r="E44" i="7"/>
  <c r="R43" i="7"/>
  <c r="AJ43" i="7"/>
  <c r="AD43" i="7"/>
  <c r="AU42" i="7"/>
  <c r="V43" i="7"/>
  <c r="AV42" i="7"/>
  <c r="O43" i="7"/>
  <c r="Q43" i="7" s="1"/>
  <c r="P44" i="7" s="1"/>
  <c r="N43" i="7"/>
  <c r="AI43" i="7" s="1"/>
  <c r="BN43" i="7"/>
  <c r="BJ42" i="7"/>
  <c r="AM43" i="7"/>
  <c r="U43" i="7"/>
  <c r="AG43" i="7"/>
  <c r="AU40" i="6"/>
  <c r="AV40" i="6"/>
  <c r="C41" i="6"/>
  <c r="D41" i="6" s="1"/>
  <c r="BJ40" i="6"/>
  <c r="AM41" i="6"/>
  <c r="K41" i="6"/>
  <c r="L41" i="6" s="1"/>
  <c r="M41" i="6" s="1"/>
  <c r="BA42" i="5"/>
  <c r="BB42" i="5"/>
  <c r="AP42" i="5"/>
  <c r="BM41" i="5"/>
  <c r="AO42" i="5"/>
  <c r="X42" i="5"/>
  <c r="Z42" i="5"/>
  <c r="AY42" i="5" s="1"/>
  <c r="Y43" i="5"/>
  <c r="T42" i="5"/>
  <c r="AK43" i="5"/>
  <c r="K43" i="5"/>
  <c r="L43" i="5" s="1"/>
  <c r="M43" i="5" s="1"/>
  <c r="AI44" i="10" l="1"/>
  <c r="AF44" i="10"/>
  <c r="AL44" i="10"/>
  <c r="Q44" i="10"/>
  <c r="AC44" i="10"/>
  <c r="Y45" i="10"/>
  <c r="Z44" i="10"/>
  <c r="AY44" i="10" s="1"/>
  <c r="T44" i="10"/>
  <c r="G45" i="10"/>
  <c r="F45" i="10"/>
  <c r="AM43" i="9"/>
  <c r="T43" i="9" s="1"/>
  <c r="Z43" i="9"/>
  <c r="AY43" i="9" s="1"/>
  <c r="AA43" i="9"/>
  <c r="AC43" i="9"/>
  <c r="AL43" i="9"/>
  <c r="BK43" i="9" s="1"/>
  <c r="AI43" i="9"/>
  <c r="BG43" i="9" s="1"/>
  <c r="BM42" i="9"/>
  <c r="G44" i="9"/>
  <c r="H44" i="9" s="1"/>
  <c r="K44" i="9" s="1"/>
  <c r="L44" i="9" s="1"/>
  <c r="M44" i="9" s="1"/>
  <c r="BN44" i="9" s="1"/>
  <c r="AE44" i="9"/>
  <c r="AG44" i="9" s="1"/>
  <c r="U43" i="9"/>
  <c r="C43" i="9"/>
  <c r="D43" i="9" s="1"/>
  <c r="BE43" i="9"/>
  <c r="AA42" i="4"/>
  <c r="AC41" i="8"/>
  <c r="BA41" i="8" s="1"/>
  <c r="BB41" i="8"/>
  <c r="AD41" i="8"/>
  <c r="AP40" i="8"/>
  <c r="AO40" i="8"/>
  <c r="P41" i="8"/>
  <c r="BD40" i="8"/>
  <c r="BE40" i="8"/>
  <c r="AE41" i="8"/>
  <c r="AR40" i="8"/>
  <c r="W40" i="8"/>
  <c r="AS40" i="8"/>
  <c r="S41" i="8"/>
  <c r="F42" i="8"/>
  <c r="G42" i="8"/>
  <c r="BH40" i="8"/>
  <c r="BG40" i="8"/>
  <c r="AH41" i="8"/>
  <c r="AK41" i="8"/>
  <c r="BK40" i="8"/>
  <c r="BA41" i="4"/>
  <c r="BB41" i="4"/>
  <c r="AB42" i="4"/>
  <c r="AR41" i="4"/>
  <c r="W41" i="4"/>
  <c r="AS41" i="4"/>
  <c r="S42" i="4"/>
  <c r="AH42" i="4"/>
  <c r="BH41" i="4"/>
  <c r="BG41" i="4"/>
  <c r="AP41" i="4"/>
  <c r="AO41" i="4"/>
  <c r="P42" i="4"/>
  <c r="BD41" i="4"/>
  <c r="BE41" i="4"/>
  <c r="AE42" i="4"/>
  <c r="BK41" i="4"/>
  <c r="AK42" i="4"/>
  <c r="K42" i="4"/>
  <c r="L42" i="4" s="1"/>
  <c r="M42" i="4" s="1"/>
  <c r="BM42" i="7"/>
  <c r="AF43" i="7"/>
  <c r="AE44" i="7" s="1"/>
  <c r="AG44" i="7" s="1"/>
  <c r="T43" i="7"/>
  <c r="W43" i="7" s="1"/>
  <c r="V44" i="7" s="1"/>
  <c r="R44" i="7"/>
  <c r="BG43" i="7"/>
  <c r="BH43" i="7"/>
  <c r="AO43" i="7"/>
  <c r="AP43" i="7"/>
  <c r="AL43" i="7"/>
  <c r="AC43" i="7"/>
  <c r="Z43" i="7"/>
  <c r="AY43" i="7" s="1"/>
  <c r="Y44" i="7"/>
  <c r="X43" i="7"/>
  <c r="AH44" i="7"/>
  <c r="C43" i="7"/>
  <c r="D43" i="7" s="1"/>
  <c r="G44" i="7"/>
  <c r="F44" i="7"/>
  <c r="BM40" i="6"/>
  <c r="BN41" i="6"/>
  <c r="N41" i="6"/>
  <c r="O41" i="6"/>
  <c r="T41" i="6" s="1"/>
  <c r="E42" i="6"/>
  <c r="AM43" i="5"/>
  <c r="BJ42" i="5"/>
  <c r="AR42" i="5"/>
  <c r="S43" i="5"/>
  <c r="AS42" i="5"/>
  <c r="W42" i="5"/>
  <c r="AX42" i="5"/>
  <c r="AA43" i="5"/>
  <c r="E44" i="5"/>
  <c r="F44" i="5" s="1"/>
  <c r="BN43" i="5"/>
  <c r="O43" i="5"/>
  <c r="N43" i="5"/>
  <c r="H45" i="10" l="1"/>
  <c r="K45" i="10" s="1"/>
  <c r="L45" i="10" s="1"/>
  <c r="M45" i="10" s="1"/>
  <c r="BB44" i="10"/>
  <c r="BA44" i="10"/>
  <c r="AB45" i="10"/>
  <c r="AO44" i="10"/>
  <c r="AP44" i="10"/>
  <c r="P45" i="10"/>
  <c r="W44" i="10"/>
  <c r="AS44" i="10"/>
  <c r="AR44" i="10"/>
  <c r="S45" i="10"/>
  <c r="AA45" i="10"/>
  <c r="AX44" i="10"/>
  <c r="BK44" i="10"/>
  <c r="AK45" i="10"/>
  <c r="BE44" i="10"/>
  <c r="BD44" i="10"/>
  <c r="AE45" i="10"/>
  <c r="BH44" i="10"/>
  <c r="BG44" i="10"/>
  <c r="AH45" i="10"/>
  <c r="W43" i="9"/>
  <c r="V44" i="9" s="1"/>
  <c r="Y44" i="9"/>
  <c r="Q43" i="9"/>
  <c r="AO43" i="9" s="1"/>
  <c r="S44" i="9"/>
  <c r="U44" i="9" s="1"/>
  <c r="AR43" i="9"/>
  <c r="AB44" i="9"/>
  <c r="AD44" i="9" s="1"/>
  <c r="BA43" i="9"/>
  <c r="BB43" i="9"/>
  <c r="AS43" i="9"/>
  <c r="AK44" i="9"/>
  <c r="BJ43" i="9" s="1"/>
  <c r="AH44" i="9"/>
  <c r="AJ44" i="9" s="1"/>
  <c r="BH43" i="9"/>
  <c r="N44" i="9"/>
  <c r="O44" i="9"/>
  <c r="E45" i="9"/>
  <c r="F45" i="9" s="1"/>
  <c r="AB42" i="8"/>
  <c r="BJ40" i="8"/>
  <c r="AM41" i="8"/>
  <c r="AJ41" i="8"/>
  <c r="H42" i="8"/>
  <c r="R41" i="8"/>
  <c r="Q41" i="8"/>
  <c r="U41" i="8"/>
  <c r="T41" i="8"/>
  <c r="AV40" i="8"/>
  <c r="AU40" i="8"/>
  <c r="V41" i="8"/>
  <c r="C41" i="8" s="1"/>
  <c r="D41" i="8" s="1"/>
  <c r="AG41" i="8"/>
  <c r="AI41" i="8"/>
  <c r="AF41" i="8"/>
  <c r="AE42" i="8" s="1"/>
  <c r="BM40" i="8"/>
  <c r="AL41" i="8"/>
  <c r="AD42" i="8"/>
  <c r="E43" i="4"/>
  <c r="F43" i="4" s="1"/>
  <c r="U42" i="4"/>
  <c r="R42" i="4"/>
  <c r="AU41" i="4"/>
  <c r="AV41" i="4"/>
  <c r="V42" i="4"/>
  <c r="C42" i="4" s="1"/>
  <c r="D42" i="4" s="1"/>
  <c r="O42" i="4"/>
  <c r="AC42" i="4" s="1"/>
  <c r="BN42" i="4"/>
  <c r="N42" i="4"/>
  <c r="AI42" i="4" s="1"/>
  <c r="AH43" i="4" s="1"/>
  <c r="BJ41" i="4"/>
  <c r="AM42" i="4"/>
  <c r="AD42" i="4"/>
  <c r="AG42" i="4"/>
  <c r="AJ42" i="4"/>
  <c r="BD43" i="7"/>
  <c r="BE43" i="7"/>
  <c r="AR43" i="7"/>
  <c r="H44" i="7"/>
  <c r="K44" i="7" s="1"/>
  <c r="L44" i="7" s="1"/>
  <c r="M44" i="7" s="1"/>
  <c r="AS43" i="7"/>
  <c r="S44" i="7"/>
  <c r="U44" i="7" s="1"/>
  <c r="AJ44" i="7"/>
  <c r="BK43" i="7"/>
  <c r="AK44" i="7"/>
  <c r="X44" i="7"/>
  <c r="AA44" i="7"/>
  <c r="AX43" i="7"/>
  <c r="BB43" i="7"/>
  <c r="BA43" i="7"/>
  <c r="AB44" i="7"/>
  <c r="AV43" i="7"/>
  <c r="AU43" i="7"/>
  <c r="AS41" i="6"/>
  <c r="AR41" i="6"/>
  <c r="W41" i="6"/>
  <c r="S42" i="6"/>
  <c r="AI41" i="6"/>
  <c r="AF41" i="6"/>
  <c r="F42" i="6"/>
  <c r="G42" i="6"/>
  <c r="AL41" i="6"/>
  <c r="Z41" i="6"/>
  <c r="AY41" i="6" s="1"/>
  <c r="Y42" i="6"/>
  <c r="AC41" i="6"/>
  <c r="Q41" i="6"/>
  <c r="G44" i="5"/>
  <c r="H44" i="5" s="1"/>
  <c r="V43" i="5"/>
  <c r="X43" i="5" s="1"/>
  <c r="AU42" i="5"/>
  <c r="BM42" i="5" s="1"/>
  <c r="AV42" i="5"/>
  <c r="U43" i="5"/>
  <c r="AC43" i="5"/>
  <c r="Q43" i="5"/>
  <c r="AL43" i="5"/>
  <c r="T43" i="5"/>
  <c r="AF43" i="5"/>
  <c r="AI43" i="5"/>
  <c r="AV44" i="10" l="1"/>
  <c r="AU44" i="10"/>
  <c r="V45" i="10"/>
  <c r="C45" i="10" s="1"/>
  <c r="D45" i="10" s="1"/>
  <c r="AM45" i="10"/>
  <c r="BJ44" i="10"/>
  <c r="AD45" i="10"/>
  <c r="U45" i="10"/>
  <c r="R45" i="10"/>
  <c r="AG45" i="10"/>
  <c r="AJ45" i="10"/>
  <c r="O45" i="10"/>
  <c r="AC45" i="10" s="1"/>
  <c r="AB46" i="10" s="1"/>
  <c r="N45" i="10"/>
  <c r="AF45" i="10" s="1"/>
  <c r="BN45" i="10"/>
  <c r="E46" i="10"/>
  <c r="AV43" i="9"/>
  <c r="AU43" i="9"/>
  <c r="AP43" i="9"/>
  <c r="P44" i="9"/>
  <c r="R44" i="9" s="1"/>
  <c r="AX43" i="9"/>
  <c r="AA44" i="9"/>
  <c r="AM44" i="9"/>
  <c r="T44" i="9" s="1"/>
  <c r="AR44" i="9" s="1"/>
  <c r="G45" i="9"/>
  <c r="H45" i="9" s="1"/>
  <c r="AC44" i="9"/>
  <c r="AL44" i="9"/>
  <c r="BK44" i="9" s="1"/>
  <c r="AF44" i="9"/>
  <c r="AI44" i="9"/>
  <c r="Z44" i="9"/>
  <c r="AY44" i="9" s="1"/>
  <c r="X44" i="9"/>
  <c r="AG42" i="8"/>
  <c r="W41" i="8"/>
  <c r="AS41" i="8"/>
  <c r="AR41" i="8"/>
  <c r="BE41" i="8"/>
  <c r="BD41" i="8"/>
  <c r="S42" i="8"/>
  <c r="BK41" i="8"/>
  <c r="AK42" i="8"/>
  <c r="BG41" i="8"/>
  <c r="BH41" i="8"/>
  <c r="V42" i="8"/>
  <c r="X41" i="8"/>
  <c r="Y42" i="8"/>
  <c r="Z41" i="8"/>
  <c r="AY41" i="8" s="1"/>
  <c r="AO41" i="8"/>
  <c r="AP41" i="8"/>
  <c r="P42" i="8"/>
  <c r="K42" i="8"/>
  <c r="L42" i="8" s="1"/>
  <c r="M42" i="8" s="1"/>
  <c r="AH42" i="8"/>
  <c r="G43" i="4"/>
  <c r="H43" i="4" s="1"/>
  <c r="K43" i="4" s="1"/>
  <c r="L43" i="4" s="1"/>
  <c r="M43" i="4" s="1"/>
  <c r="BM41" i="4"/>
  <c r="AF42" i="4"/>
  <c r="AE43" i="4" s="1"/>
  <c r="AG43" i="4" s="1"/>
  <c r="BA42" i="4"/>
  <c r="BB42" i="4"/>
  <c r="BH42" i="4"/>
  <c r="BG42" i="4"/>
  <c r="Y43" i="4"/>
  <c r="Z42" i="4"/>
  <c r="AY42" i="4" s="1"/>
  <c r="X42" i="4"/>
  <c r="T42" i="4"/>
  <c r="AL42" i="4"/>
  <c r="AB43" i="4"/>
  <c r="AJ43" i="4"/>
  <c r="Q42" i="4"/>
  <c r="E45" i="7"/>
  <c r="AD44" i="7"/>
  <c r="BJ43" i="7"/>
  <c r="BM43" i="7" s="1"/>
  <c r="AM44" i="7"/>
  <c r="BN44" i="7"/>
  <c r="O44" i="7"/>
  <c r="N44" i="7"/>
  <c r="C44" i="7"/>
  <c r="D44" i="7" s="1"/>
  <c r="C43" i="5"/>
  <c r="D43" i="5" s="1"/>
  <c r="BB41" i="6"/>
  <c r="BA41" i="6"/>
  <c r="AB42" i="6"/>
  <c r="BD41" i="6"/>
  <c r="BE41" i="6"/>
  <c r="AE42" i="6"/>
  <c r="U42" i="6"/>
  <c r="AO41" i="6"/>
  <c r="AP41" i="6"/>
  <c r="P42" i="6"/>
  <c r="AX41" i="6"/>
  <c r="AA42" i="6"/>
  <c r="BK41" i="6"/>
  <c r="AK42" i="6"/>
  <c r="H42" i="6"/>
  <c r="BG41" i="6"/>
  <c r="BH41" i="6"/>
  <c r="AH42" i="6"/>
  <c r="V42" i="6"/>
  <c r="AU41" i="6"/>
  <c r="AV41" i="6"/>
  <c r="Y44" i="5"/>
  <c r="AX43" i="5" s="1"/>
  <c r="Z43" i="5"/>
  <c r="AY43" i="5" s="1"/>
  <c r="K44" i="5"/>
  <c r="L44" i="5" s="1"/>
  <c r="M44" i="5" s="1"/>
  <c r="BK43" i="5"/>
  <c r="AK44" i="5"/>
  <c r="W43" i="5"/>
  <c r="AS43" i="5"/>
  <c r="AR43" i="5"/>
  <c r="S44" i="5"/>
  <c r="AP43" i="5"/>
  <c r="P44" i="5"/>
  <c r="AO43" i="5"/>
  <c r="AB44" i="5"/>
  <c r="BB43" i="5"/>
  <c r="BA43" i="5"/>
  <c r="AE44" i="5"/>
  <c r="BE43" i="5"/>
  <c r="BD43" i="5"/>
  <c r="BH43" i="5"/>
  <c r="AH44" i="5"/>
  <c r="AJ44" i="5" s="1"/>
  <c r="BG43" i="5"/>
  <c r="BM44" i="10" l="1"/>
  <c r="BD45" i="10"/>
  <c r="BE45" i="10"/>
  <c r="AE46" i="10"/>
  <c r="AD46" i="10"/>
  <c r="Q45" i="10"/>
  <c r="AI45" i="10"/>
  <c r="X45" i="10"/>
  <c r="Y46" i="10"/>
  <c r="Z45" i="10"/>
  <c r="AY45" i="10" s="1"/>
  <c r="BB45" i="10"/>
  <c r="BA45" i="10"/>
  <c r="G46" i="10"/>
  <c r="F46" i="10"/>
  <c r="T45" i="10"/>
  <c r="AL45" i="10"/>
  <c r="Q44" i="9"/>
  <c r="P45" i="9" s="1"/>
  <c r="R45" i="9" s="1"/>
  <c r="C44" i="9"/>
  <c r="D44" i="9" s="1"/>
  <c r="BM43" i="9"/>
  <c r="AK45" i="9"/>
  <c r="BJ44" i="9" s="1"/>
  <c r="Y45" i="9"/>
  <c r="AX44" i="9" s="1"/>
  <c r="S45" i="9"/>
  <c r="U45" i="9" s="1"/>
  <c r="W44" i="9"/>
  <c r="V45" i="9" s="1"/>
  <c r="X45" i="9" s="1"/>
  <c r="AS44" i="9"/>
  <c r="K45" i="9"/>
  <c r="L45" i="9" s="1"/>
  <c r="M45" i="9" s="1"/>
  <c r="AB45" i="9"/>
  <c r="AD45" i="9" s="1"/>
  <c r="BA44" i="9"/>
  <c r="BB44" i="9"/>
  <c r="AH45" i="9"/>
  <c r="AJ45" i="9" s="1"/>
  <c r="BG44" i="9"/>
  <c r="BH44" i="9"/>
  <c r="AE45" i="9"/>
  <c r="AG45" i="9" s="1"/>
  <c r="BD44" i="9"/>
  <c r="BE44" i="9"/>
  <c r="N42" i="8"/>
  <c r="BN42" i="8"/>
  <c r="O42" i="8"/>
  <c r="AL42" i="8" s="1"/>
  <c r="R42" i="8"/>
  <c r="C42" i="8"/>
  <c r="D42" i="8" s="1"/>
  <c r="AJ42" i="8"/>
  <c r="E43" i="8"/>
  <c r="AM42" i="8"/>
  <c r="BJ41" i="8"/>
  <c r="U42" i="8"/>
  <c r="AA42" i="8"/>
  <c r="AX41" i="8"/>
  <c r="AC42" i="8"/>
  <c r="X42" i="8"/>
  <c r="Z42" i="8"/>
  <c r="AY42" i="8" s="1"/>
  <c r="AU41" i="8"/>
  <c r="AV41" i="8"/>
  <c r="BD42" i="4"/>
  <c r="BE42" i="4"/>
  <c r="N43" i="4"/>
  <c r="AF43" i="4" s="1"/>
  <c r="O43" i="4"/>
  <c r="AC43" i="4" s="1"/>
  <c r="AB44" i="4" s="1"/>
  <c r="BN43" i="4"/>
  <c r="E44" i="4"/>
  <c r="AD43" i="4"/>
  <c r="AA43" i="4"/>
  <c r="AX42" i="4"/>
  <c r="AK43" i="4"/>
  <c r="BK42" i="4"/>
  <c r="AP42" i="4"/>
  <c r="AO42" i="4"/>
  <c r="P43" i="4"/>
  <c r="AS42" i="4"/>
  <c r="W42" i="4"/>
  <c r="AR42" i="4"/>
  <c r="S43" i="4"/>
  <c r="Y45" i="7"/>
  <c r="AX44" i="7" s="1"/>
  <c r="AF44" i="7"/>
  <c r="AI44" i="7"/>
  <c r="Z44" i="7"/>
  <c r="AY44" i="7" s="1"/>
  <c r="AC44" i="7"/>
  <c r="T44" i="7"/>
  <c r="Q44" i="7"/>
  <c r="AL44" i="7"/>
  <c r="F45" i="7"/>
  <c r="G45" i="7"/>
  <c r="C42" i="6"/>
  <c r="D42" i="6" s="1"/>
  <c r="AJ42" i="6"/>
  <c r="AM42" i="6"/>
  <c r="BJ41" i="6"/>
  <c r="BM41" i="6" s="1"/>
  <c r="AG42" i="6"/>
  <c r="X42" i="6"/>
  <c r="K42" i="6"/>
  <c r="L42" i="6" s="1"/>
  <c r="M42" i="6" s="1"/>
  <c r="R42" i="6"/>
  <c r="AD42" i="6"/>
  <c r="AA44" i="5"/>
  <c r="E45" i="5"/>
  <c r="G45" i="5" s="1"/>
  <c r="O44" i="5"/>
  <c r="AC44" i="5" s="1"/>
  <c r="BB44" i="5" s="1"/>
  <c r="BN44" i="5"/>
  <c r="N44" i="5"/>
  <c r="AF44" i="5" s="1"/>
  <c r="AE45" i="5" s="1"/>
  <c r="AD44" i="5"/>
  <c r="R44" i="5"/>
  <c r="BJ43" i="5"/>
  <c r="AM44" i="5"/>
  <c r="AG44" i="5"/>
  <c r="V44" i="5"/>
  <c r="C44" i="5" s="1"/>
  <c r="D44" i="5" s="1"/>
  <c r="AV43" i="5"/>
  <c r="AU43" i="5"/>
  <c r="U44" i="5"/>
  <c r="BH45" i="10" l="1"/>
  <c r="BG45" i="10"/>
  <c r="AH46" i="10"/>
  <c r="AP45" i="10"/>
  <c r="AO45" i="10"/>
  <c r="P46" i="10"/>
  <c r="W45" i="10"/>
  <c r="AS45" i="10"/>
  <c r="AR45" i="10"/>
  <c r="S46" i="10"/>
  <c r="AG46" i="10"/>
  <c r="AK46" i="10"/>
  <c r="BK45" i="10"/>
  <c r="AX45" i="10"/>
  <c r="AA46" i="10"/>
  <c r="H46" i="10"/>
  <c r="AP44" i="9"/>
  <c r="AO44" i="9"/>
  <c r="AM45" i="9"/>
  <c r="AA45" i="9"/>
  <c r="AU44" i="9"/>
  <c r="AV44" i="9"/>
  <c r="E46" i="9"/>
  <c r="N45" i="9"/>
  <c r="AI45" i="9" s="1"/>
  <c r="BG45" i="9" s="1"/>
  <c r="O45" i="9"/>
  <c r="AL45" i="9" s="1"/>
  <c r="BN45" i="9"/>
  <c r="C45" i="9"/>
  <c r="D45" i="9" s="1"/>
  <c r="BM41" i="8"/>
  <c r="BB42" i="8"/>
  <c r="BA42" i="8"/>
  <c r="AB43" i="8"/>
  <c r="G43" i="8"/>
  <c r="F43" i="8"/>
  <c r="Y43" i="8"/>
  <c r="Q42" i="8"/>
  <c r="T42" i="8"/>
  <c r="AK43" i="8"/>
  <c r="BK42" i="8"/>
  <c r="AF42" i="8"/>
  <c r="AI42" i="8"/>
  <c r="AL43" i="4"/>
  <c r="BK43" i="4" s="1"/>
  <c r="BD43" i="4"/>
  <c r="BE43" i="4"/>
  <c r="AI43" i="4"/>
  <c r="BG43" i="4" s="1"/>
  <c r="AE44" i="4"/>
  <c r="AG44" i="4" s="1"/>
  <c r="F44" i="4"/>
  <c r="G44" i="4"/>
  <c r="R43" i="4"/>
  <c r="AD44" i="4"/>
  <c r="AU42" i="4"/>
  <c r="AV42" i="4"/>
  <c r="V43" i="4"/>
  <c r="Q43" i="4"/>
  <c r="U43" i="4"/>
  <c r="BJ42" i="4"/>
  <c r="AM43" i="4"/>
  <c r="BA43" i="4"/>
  <c r="BB43" i="4"/>
  <c r="AA45" i="7"/>
  <c r="H45" i="7"/>
  <c r="K45" i="7" s="1"/>
  <c r="L45" i="7" s="1"/>
  <c r="M45" i="7" s="1"/>
  <c r="BK44" i="7"/>
  <c r="AK45" i="7"/>
  <c r="S45" i="7"/>
  <c r="AS44" i="7"/>
  <c r="W44" i="7"/>
  <c r="AR44" i="7"/>
  <c r="BE44" i="7"/>
  <c r="BD44" i="7"/>
  <c r="AE45" i="7"/>
  <c r="AP44" i="7"/>
  <c r="AO44" i="7"/>
  <c r="P45" i="7"/>
  <c r="AB45" i="7"/>
  <c r="BB44" i="7"/>
  <c r="BA44" i="7"/>
  <c r="BH44" i="7"/>
  <c r="BG44" i="7"/>
  <c r="AH45" i="7"/>
  <c r="BN42" i="6"/>
  <c r="O42" i="6"/>
  <c r="N42" i="6"/>
  <c r="E43" i="6"/>
  <c r="F45" i="5"/>
  <c r="H45" i="5" s="1"/>
  <c r="K45" i="5" s="1"/>
  <c r="L45" i="5" s="1"/>
  <c r="M45" i="5" s="1"/>
  <c r="BA44" i="5"/>
  <c r="Q44" i="5"/>
  <c r="AO44" i="5" s="1"/>
  <c r="BM43" i="5"/>
  <c r="AI44" i="5"/>
  <c r="BH44" i="5" s="1"/>
  <c r="T44" i="5"/>
  <c r="S45" i="5" s="1"/>
  <c r="U45" i="5" s="1"/>
  <c r="AB45" i="5"/>
  <c r="AD45" i="5" s="1"/>
  <c r="AL44" i="5"/>
  <c r="BK44" i="5" s="1"/>
  <c r="BD44" i="5"/>
  <c r="BE44" i="5"/>
  <c r="AG45" i="5"/>
  <c r="X44" i="5"/>
  <c r="Y45" i="5"/>
  <c r="Z44" i="5"/>
  <c r="AY44" i="5" s="1"/>
  <c r="AV45" i="10" l="1"/>
  <c r="AU45" i="10"/>
  <c r="V46" i="10"/>
  <c r="BJ45" i="10"/>
  <c r="AM46" i="10"/>
  <c r="AJ46" i="10"/>
  <c r="R46" i="10"/>
  <c r="K46" i="10"/>
  <c r="L46" i="10" s="1"/>
  <c r="M46" i="10" s="1"/>
  <c r="U46" i="10"/>
  <c r="BM44" i="9"/>
  <c r="F46" i="9"/>
  <c r="G46" i="9"/>
  <c r="BH45" i="9"/>
  <c r="AF45" i="9"/>
  <c r="BE45" i="9" s="1"/>
  <c r="AH46" i="9"/>
  <c r="AJ46" i="9" s="1"/>
  <c r="Q45" i="9"/>
  <c r="AC45" i="9"/>
  <c r="Z45" i="9"/>
  <c r="AY45" i="9" s="1"/>
  <c r="T45" i="9"/>
  <c r="Y46" i="9"/>
  <c r="AK46" i="9"/>
  <c r="BK45" i="9"/>
  <c r="H43" i="8"/>
  <c r="K43" i="8" s="1"/>
  <c r="L43" i="8" s="1"/>
  <c r="M43" i="8" s="1"/>
  <c r="O43" i="8" s="1"/>
  <c r="N43" i="8"/>
  <c r="BD42" i="8"/>
  <c r="BE42" i="8"/>
  <c r="AE43" i="8"/>
  <c r="AP42" i="8"/>
  <c r="AO42" i="8"/>
  <c r="P43" i="8"/>
  <c r="BH42" i="8"/>
  <c r="BG42" i="8"/>
  <c r="AH43" i="8"/>
  <c r="AR42" i="8"/>
  <c r="W42" i="8"/>
  <c r="AS42" i="8"/>
  <c r="S43" i="8"/>
  <c r="AX42" i="8"/>
  <c r="AA43" i="8"/>
  <c r="E44" i="8"/>
  <c r="BJ42" i="8"/>
  <c r="AM43" i="8"/>
  <c r="AD43" i="8"/>
  <c r="AK44" i="4"/>
  <c r="BJ43" i="4" s="1"/>
  <c r="BH43" i="4"/>
  <c r="AH44" i="4"/>
  <c r="AJ44" i="4" s="1"/>
  <c r="H44" i="4"/>
  <c r="K44" i="4" s="1"/>
  <c r="L44" i="4" s="1"/>
  <c r="M44" i="4" s="1"/>
  <c r="BN44" i="4" s="1"/>
  <c r="T43" i="4"/>
  <c r="S44" i="4" s="1"/>
  <c r="U44" i="4" s="1"/>
  <c r="BM42" i="4"/>
  <c r="Z43" i="4"/>
  <c r="AY43" i="4" s="1"/>
  <c r="X43" i="4"/>
  <c r="Y44" i="4"/>
  <c r="C43" i="4"/>
  <c r="D43" i="4" s="1"/>
  <c r="AP43" i="4"/>
  <c r="AO43" i="4"/>
  <c r="P44" i="4"/>
  <c r="E46" i="7"/>
  <c r="G46" i="7" s="1"/>
  <c r="AD45" i="7"/>
  <c r="AJ45" i="7"/>
  <c r="R45" i="7"/>
  <c r="BJ44" i="7"/>
  <c r="AM45" i="7"/>
  <c r="N45" i="7"/>
  <c r="AI45" i="7" s="1"/>
  <c r="BH45" i="7" s="1"/>
  <c r="BN45" i="7"/>
  <c r="O45" i="7"/>
  <c r="AC45" i="7" s="1"/>
  <c r="AG45" i="7"/>
  <c r="AU44" i="7"/>
  <c r="AV44" i="7"/>
  <c r="V45" i="7"/>
  <c r="C45" i="7" s="1"/>
  <c r="D45" i="7" s="1"/>
  <c r="U45" i="7"/>
  <c r="G43" i="6"/>
  <c r="F43" i="6"/>
  <c r="Q42" i="6"/>
  <c r="T42" i="6"/>
  <c r="AC42" i="6"/>
  <c r="Z42" i="6"/>
  <c r="AY42" i="6" s="1"/>
  <c r="Y43" i="6"/>
  <c r="AL42" i="6"/>
  <c r="AF42" i="6"/>
  <c r="AI42" i="6"/>
  <c r="E46" i="5"/>
  <c r="F46" i="5" s="1"/>
  <c r="BN45" i="5"/>
  <c r="N45" i="5"/>
  <c r="O45" i="5"/>
  <c r="AC45" i="5" s="1"/>
  <c r="AP44" i="5"/>
  <c r="P45" i="5"/>
  <c r="R45" i="5" s="1"/>
  <c r="AS44" i="5"/>
  <c r="AR44" i="5"/>
  <c r="W44" i="5"/>
  <c r="V45" i="5" s="1"/>
  <c r="BG44" i="5"/>
  <c r="AK45" i="5"/>
  <c r="BJ44" i="5" s="1"/>
  <c r="AH45" i="5"/>
  <c r="AJ45" i="5" s="1"/>
  <c r="AA45" i="5"/>
  <c r="AX44" i="5"/>
  <c r="BM45" i="10" l="1"/>
  <c r="E47" i="10"/>
  <c r="X46" i="10"/>
  <c r="O46" i="10"/>
  <c r="N46" i="10"/>
  <c r="BN46" i="10"/>
  <c r="C46" i="10"/>
  <c r="D46" i="10" s="1"/>
  <c r="BD45" i="9"/>
  <c r="AE46" i="9"/>
  <c r="AG46" i="9" s="1"/>
  <c r="H46" i="9"/>
  <c r="AX45" i="9"/>
  <c r="AA46" i="9"/>
  <c r="AB46" i="9"/>
  <c r="AD46" i="9" s="1"/>
  <c r="BA45" i="9"/>
  <c r="BB45" i="9"/>
  <c r="AP45" i="9"/>
  <c r="AO45" i="9"/>
  <c r="P46" i="9"/>
  <c r="R46" i="9" s="1"/>
  <c r="W45" i="9"/>
  <c r="S46" i="9"/>
  <c r="U46" i="9" s="1"/>
  <c r="AS45" i="9"/>
  <c r="AR45" i="9"/>
  <c r="AM46" i="9"/>
  <c r="BJ45" i="9"/>
  <c r="AM44" i="4"/>
  <c r="AC43" i="8"/>
  <c r="AB44" i="8" s="1"/>
  <c r="AL43" i="8"/>
  <c r="BN43" i="8"/>
  <c r="BK43" i="8"/>
  <c r="AK44" i="8"/>
  <c r="BB43" i="8"/>
  <c r="F44" i="8"/>
  <c r="G44" i="8"/>
  <c r="Q43" i="8"/>
  <c r="U43" i="8"/>
  <c r="T43" i="8"/>
  <c r="S44" i="8" s="1"/>
  <c r="AV42" i="8"/>
  <c r="AU42" i="8"/>
  <c r="BM42" i="8" s="1"/>
  <c r="V43" i="8"/>
  <c r="AJ43" i="8"/>
  <c r="AG43" i="8"/>
  <c r="AI43" i="8"/>
  <c r="AF43" i="8"/>
  <c r="AD44" i="8"/>
  <c r="P44" i="8"/>
  <c r="R43" i="8"/>
  <c r="O44" i="4"/>
  <c r="AL44" i="4" s="1"/>
  <c r="AR43" i="4"/>
  <c r="AS43" i="4"/>
  <c r="N44" i="4"/>
  <c r="AI44" i="4" s="1"/>
  <c r="W43" i="4"/>
  <c r="V44" i="4" s="1"/>
  <c r="X44" i="4" s="1"/>
  <c r="E45" i="4"/>
  <c r="R44" i="4"/>
  <c r="AX43" i="4"/>
  <c r="AA44" i="4"/>
  <c r="F46" i="7"/>
  <c r="H46" i="7" s="1"/>
  <c r="BM44" i="7"/>
  <c r="Q45" i="7"/>
  <c r="Y46" i="7"/>
  <c r="X45" i="7"/>
  <c r="Z45" i="7"/>
  <c r="AY45" i="7" s="1"/>
  <c r="AF45" i="7"/>
  <c r="T45" i="7"/>
  <c r="AH46" i="7"/>
  <c r="AL45" i="7"/>
  <c r="BB45" i="7"/>
  <c r="BA45" i="7"/>
  <c r="BG45" i="7"/>
  <c r="AB46" i="7"/>
  <c r="H43" i="6"/>
  <c r="K43" i="6" s="1"/>
  <c r="L43" i="6" s="1"/>
  <c r="M43" i="6" s="1"/>
  <c r="BG42" i="6"/>
  <c r="BH42" i="6"/>
  <c r="AH43" i="6"/>
  <c r="AK43" i="6"/>
  <c r="BK42" i="6"/>
  <c r="AR42" i="6"/>
  <c r="AS42" i="6"/>
  <c r="W42" i="6"/>
  <c r="S43" i="6"/>
  <c r="BE42" i="6"/>
  <c r="BD42" i="6"/>
  <c r="AE43" i="6"/>
  <c r="AX42" i="6"/>
  <c r="AA43" i="6"/>
  <c r="BA42" i="6"/>
  <c r="BB42" i="6"/>
  <c r="AB43" i="6"/>
  <c r="AP42" i="6"/>
  <c r="AO42" i="6"/>
  <c r="P43" i="6"/>
  <c r="AV44" i="5"/>
  <c r="G46" i="5"/>
  <c r="H46" i="5" s="1"/>
  <c r="AU44" i="5"/>
  <c r="BM44" i="5" s="1"/>
  <c r="AI45" i="5"/>
  <c r="BH45" i="5" s="1"/>
  <c r="AF45" i="5"/>
  <c r="C45" i="5"/>
  <c r="D45" i="5" s="1"/>
  <c r="Q45" i="5"/>
  <c r="AP45" i="5" s="1"/>
  <c r="AL45" i="5"/>
  <c r="BK45" i="5" s="1"/>
  <c r="AM45" i="5"/>
  <c r="T45" i="5" s="1"/>
  <c r="S46" i="5" s="1"/>
  <c r="U46" i="5" s="1"/>
  <c r="AB46" i="5"/>
  <c r="AD46" i="5" s="1"/>
  <c r="BA45" i="5"/>
  <c r="BB45" i="5"/>
  <c r="Z45" i="5"/>
  <c r="AY45" i="5" s="1"/>
  <c r="X45" i="5"/>
  <c r="AL46" i="10" l="1"/>
  <c r="AC46" i="10"/>
  <c r="T46" i="10"/>
  <c r="Q46" i="10"/>
  <c r="Z46" i="10"/>
  <c r="AY46" i="10" s="1"/>
  <c r="Y47" i="10"/>
  <c r="AF46" i="10"/>
  <c r="AI46" i="10"/>
  <c r="G47" i="10"/>
  <c r="F47" i="10"/>
  <c r="K46" i="9"/>
  <c r="L46" i="9" s="1"/>
  <c r="M46" i="9" s="1"/>
  <c r="AV45" i="9"/>
  <c r="V46" i="9"/>
  <c r="X46" i="9" s="1"/>
  <c r="AU45" i="9"/>
  <c r="BM45" i="9" s="1"/>
  <c r="AK45" i="4"/>
  <c r="AM45" i="4" s="1"/>
  <c r="AV43" i="4"/>
  <c r="BA43" i="8"/>
  <c r="AF44" i="4"/>
  <c r="BD44" i="4" s="1"/>
  <c r="R44" i="8"/>
  <c r="BE43" i="8"/>
  <c r="BD43" i="8"/>
  <c r="Z43" i="8"/>
  <c r="AY43" i="8" s="1"/>
  <c r="Y44" i="8"/>
  <c r="X43" i="8"/>
  <c r="C43" i="8"/>
  <c r="D43" i="8" s="1"/>
  <c r="AE44" i="8"/>
  <c r="BG43" i="8"/>
  <c r="BH43" i="8"/>
  <c r="AH44" i="8"/>
  <c r="W43" i="8"/>
  <c r="V44" i="8" s="1"/>
  <c r="AS43" i="8"/>
  <c r="AR43" i="8"/>
  <c r="BJ43" i="8"/>
  <c r="AM44" i="8"/>
  <c r="U44" i="8"/>
  <c r="AO43" i="8"/>
  <c r="AP43" i="8"/>
  <c r="H44" i="8"/>
  <c r="BK44" i="4"/>
  <c r="AC44" i="4"/>
  <c r="BA44" i="4" s="1"/>
  <c r="Z44" i="4"/>
  <c r="AY44" i="4" s="1"/>
  <c r="T44" i="4"/>
  <c r="AR44" i="4" s="1"/>
  <c r="Y45" i="4"/>
  <c r="AX44" i="4" s="1"/>
  <c r="C44" i="4"/>
  <c r="D44" i="4" s="1"/>
  <c r="AU43" i="4"/>
  <c r="BM43" i="4" s="1"/>
  <c r="G45" i="4"/>
  <c r="F45" i="4"/>
  <c r="Q44" i="4"/>
  <c r="BH44" i="4"/>
  <c r="BG44" i="4"/>
  <c r="AH45" i="4"/>
  <c r="AJ46" i="7"/>
  <c r="BD45" i="7"/>
  <c r="BE45" i="7"/>
  <c r="AE46" i="7"/>
  <c r="AP45" i="7"/>
  <c r="AO45" i="7"/>
  <c r="P46" i="7"/>
  <c r="AD46" i="7"/>
  <c r="BK45" i="7"/>
  <c r="AK46" i="7"/>
  <c r="AR45" i="7"/>
  <c r="W45" i="7"/>
  <c r="AS45" i="7"/>
  <c r="S46" i="7"/>
  <c r="AA46" i="7"/>
  <c r="AX45" i="7"/>
  <c r="K46" i="7"/>
  <c r="L46" i="7" s="1"/>
  <c r="M46" i="7" s="1"/>
  <c r="E44" i="6"/>
  <c r="F44" i="6" s="1"/>
  <c r="AD43" i="6"/>
  <c r="AG43" i="6"/>
  <c r="AU42" i="6"/>
  <c r="AV42" i="6"/>
  <c r="V43" i="6"/>
  <c r="BJ42" i="6"/>
  <c r="AM43" i="6"/>
  <c r="R43" i="6"/>
  <c r="U43" i="6"/>
  <c r="AJ43" i="6"/>
  <c r="N43" i="6"/>
  <c r="AF43" i="6" s="1"/>
  <c r="O43" i="6"/>
  <c r="BN43" i="6"/>
  <c r="BG45" i="5"/>
  <c r="K46" i="5"/>
  <c r="L46" i="5" s="1"/>
  <c r="M46" i="5" s="1"/>
  <c r="O46" i="5" s="1"/>
  <c r="AH46" i="5"/>
  <c r="AJ46" i="5" s="1"/>
  <c r="BE45" i="5"/>
  <c r="BD45" i="5"/>
  <c r="AE46" i="5"/>
  <c r="AO45" i="5"/>
  <c r="Y46" i="5"/>
  <c r="P46" i="5"/>
  <c r="R46" i="5" s="1"/>
  <c r="W45" i="5"/>
  <c r="V46" i="5" s="1"/>
  <c r="AS45" i="5"/>
  <c r="AR45" i="5"/>
  <c r="AK46" i="5"/>
  <c r="H47" i="10" l="1"/>
  <c r="K47" i="10" s="1"/>
  <c r="L47" i="10" s="1"/>
  <c r="M47" i="10" s="1"/>
  <c r="AX46" i="10"/>
  <c r="AA47" i="10"/>
  <c r="BH46" i="10"/>
  <c r="BG46" i="10"/>
  <c r="AH47" i="10"/>
  <c r="AP46" i="10"/>
  <c r="AO46" i="10"/>
  <c r="P47" i="10"/>
  <c r="AS46" i="10"/>
  <c r="AR46" i="10"/>
  <c r="W46" i="10"/>
  <c r="S47" i="10"/>
  <c r="BA46" i="10"/>
  <c r="BB46" i="10"/>
  <c r="AB47" i="10"/>
  <c r="BE46" i="10"/>
  <c r="BD46" i="10"/>
  <c r="AE47" i="10"/>
  <c r="BK46" i="10"/>
  <c r="AK47" i="10"/>
  <c r="E47" i="9"/>
  <c r="F47" i="9" s="1"/>
  <c r="BN46" i="9"/>
  <c r="N46" i="9"/>
  <c r="O46" i="9"/>
  <c r="Z46" i="9" s="1"/>
  <c r="AY46" i="9" s="1"/>
  <c r="C46" i="9"/>
  <c r="D46" i="9" s="1"/>
  <c r="BJ44" i="4"/>
  <c r="BB44" i="4"/>
  <c r="AE45" i="4"/>
  <c r="AG45" i="4" s="1"/>
  <c r="BE44" i="4"/>
  <c r="AS44" i="4"/>
  <c r="S45" i="4"/>
  <c r="U45" i="4" s="1"/>
  <c r="AA45" i="4"/>
  <c r="AB45" i="4"/>
  <c r="AD45" i="4" s="1"/>
  <c r="W44" i="4"/>
  <c r="AV44" i="4" s="1"/>
  <c r="X44" i="8"/>
  <c r="C44" i="8"/>
  <c r="D44" i="8" s="1"/>
  <c r="K44" i="8"/>
  <c r="L44" i="8" s="1"/>
  <c r="M44" i="8" s="1"/>
  <c r="AJ44" i="8"/>
  <c r="AX43" i="8"/>
  <c r="AA44" i="8"/>
  <c r="AU43" i="8"/>
  <c r="BM43" i="8" s="1"/>
  <c r="AV43" i="8"/>
  <c r="AG44" i="8"/>
  <c r="H45" i="4"/>
  <c r="AO44" i="4"/>
  <c r="AP44" i="4"/>
  <c r="P45" i="4"/>
  <c r="AJ45" i="4"/>
  <c r="G44" i="6"/>
  <c r="H44" i="6" s="1"/>
  <c r="K44" i="6" s="1"/>
  <c r="L44" i="6" s="1"/>
  <c r="M44" i="6" s="1"/>
  <c r="E47" i="7"/>
  <c r="G47" i="7" s="1"/>
  <c r="O46" i="7"/>
  <c r="Q46" i="7" s="1"/>
  <c r="BN46" i="7"/>
  <c r="N46" i="7"/>
  <c r="AF46" i="7" s="1"/>
  <c r="R46" i="7"/>
  <c r="U46" i="7"/>
  <c r="V46" i="7"/>
  <c r="AU45" i="7"/>
  <c r="AV45" i="7"/>
  <c r="AM46" i="7"/>
  <c r="BJ45" i="7"/>
  <c r="AG46" i="7"/>
  <c r="BM42" i="6"/>
  <c r="AI43" i="6"/>
  <c r="AH44" i="6" s="1"/>
  <c r="AJ44" i="6" s="1"/>
  <c r="BE43" i="6"/>
  <c r="BD43" i="6"/>
  <c r="AE44" i="6"/>
  <c r="Z43" i="6"/>
  <c r="AY43" i="6" s="1"/>
  <c r="AC43" i="6"/>
  <c r="T43" i="6"/>
  <c r="X43" i="6"/>
  <c r="Y44" i="6"/>
  <c r="AL43" i="6"/>
  <c r="Q43" i="6"/>
  <c r="C43" i="6"/>
  <c r="D43" i="6" s="1"/>
  <c r="N46" i="5"/>
  <c r="AF46" i="5" s="1"/>
  <c r="BN46" i="5"/>
  <c r="E47" i="5"/>
  <c r="AC46" i="5"/>
  <c r="BA46" i="5" s="1"/>
  <c r="AV45" i="5"/>
  <c r="AU45" i="5"/>
  <c r="AA46" i="5"/>
  <c r="Q46" i="5" s="1"/>
  <c r="P47" i="5" s="1"/>
  <c r="R47" i="5" s="1"/>
  <c r="AX45" i="5"/>
  <c r="AG46" i="5"/>
  <c r="AL46" i="5"/>
  <c r="BK46" i="5" s="1"/>
  <c r="BJ45" i="5"/>
  <c r="AM46" i="5"/>
  <c r="T46" i="5" s="1"/>
  <c r="X46" i="5"/>
  <c r="Z46" i="5"/>
  <c r="AY46" i="5" s="1"/>
  <c r="C46" i="5"/>
  <c r="D46" i="5" s="1"/>
  <c r="BJ46" i="10" l="1"/>
  <c r="AM47" i="10"/>
  <c r="AG47" i="10"/>
  <c r="O47" i="10"/>
  <c r="AC47" i="10" s="1"/>
  <c r="N47" i="10"/>
  <c r="AF47" i="10" s="1"/>
  <c r="BN47" i="10"/>
  <c r="U47" i="10"/>
  <c r="AJ47" i="10"/>
  <c r="AV46" i="10"/>
  <c r="AU46" i="10"/>
  <c r="V47" i="10"/>
  <c r="C47" i="10" s="1"/>
  <c r="D47" i="10" s="1"/>
  <c r="AD47" i="10"/>
  <c r="R47" i="10"/>
  <c r="E48" i="10"/>
  <c r="G47" i="9"/>
  <c r="H47" i="9" s="1"/>
  <c r="Q46" i="9"/>
  <c r="AC46" i="9"/>
  <c r="AL46" i="9"/>
  <c r="T46" i="9"/>
  <c r="AF46" i="9"/>
  <c r="AI46" i="9"/>
  <c r="Y47" i="9"/>
  <c r="AU44" i="4"/>
  <c r="BM44" i="4" s="1"/>
  <c r="V45" i="4"/>
  <c r="C45" i="4" s="1"/>
  <c r="D45" i="4" s="1"/>
  <c r="N44" i="8"/>
  <c r="BN44" i="8"/>
  <c r="O44" i="8"/>
  <c r="E45" i="8"/>
  <c r="K45" i="4"/>
  <c r="L45" i="4" s="1"/>
  <c r="M45" i="4" s="1"/>
  <c r="R45" i="4"/>
  <c r="F47" i="7"/>
  <c r="H47" i="7" s="1"/>
  <c r="K47" i="7" s="1"/>
  <c r="L47" i="7" s="1"/>
  <c r="M47" i="7" s="1"/>
  <c r="BN47" i="7" s="1"/>
  <c r="Y47" i="7"/>
  <c r="AX46" i="7" s="1"/>
  <c r="BM45" i="7"/>
  <c r="AI46" i="7"/>
  <c r="BH46" i="7" s="1"/>
  <c r="BD46" i="7"/>
  <c r="BE46" i="7"/>
  <c r="AE47" i="7"/>
  <c r="AP46" i="7"/>
  <c r="P47" i="7"/>
  <c r="Z46" i="7"/>
  <c r="AY46" i="7" s="1"/>
  <c r="X46" i="7"/>
  <c r="T46" i="7"/>
  <c r="C46" i="7"/>
  <c r="D46" i="7" s="1"/>
  <c r="AO46" i="7"/>
  <c r="AC46" i="7"/>
  <c r="AL46" i="7"/>
  <c r="BH43" i="6"/>
  <c r="BG43" i="6"/>
  <c r="N44" i="6"/>
  <c r="AI44" i="6" s="1"/>
  <c r="O44" i="6"/>
  <c r="AC44" i="6" s="1"/>
  <c r="BN44" i="6"/>
  <c r="AP43" i="6"/>
  <c r="AO43" i="6"/>
  <c r="P44" i="6"/>
  <c r="W43" i="6"/>
  <c r="AS43" i="6"/>
  <c r="AR43" i="6"/>
  <c r="S44" i="6"/>
  <c r="AK44" i="6"/>
  <c r="BK43" i="6"/>
  <c r="AX43" i="6"/>
  <c r="AA44" i="6"/>
  <c r="E45" i="6"/>
  <c r="BB43" i="6"/>
  <c r="BA43" i="6"/>
  <c r="AB44" i="6"/>
  <c r="AG44" i="6"/>
  <c r="AI46" i="5"/>
  <c r="AH47" i="5" s="1"/>
  <c r="AJ47" i="5" s="1"/>
  <c r="AB47" i="5"/>
  <c r="AD47" i="5" s="1"/>
  <c r="W46" i="5"/>
  <c r="AV46" i="5" s="1"/>
  <c r="BB46" i="5"/>
  <c r="F47" i="5"/>
  <c r="G47" i="5"/>
  <c r="AO46" i="5"/>
  <c r="AP46" i="5"/>
  <c r="BM45" i="5"/>
  <c r="AK47" i="5"/>
  <c r="BJ46" i="5" s="1"/>
  <c r="BE46" i="5"/>
  <c r="BD46" i="5"/>
  <c r="AE47" i="5"/>
  <c r="Y47" i="5"/>
  <c r="AX46" i="5" s="1"/>
  <c r="AS46" i="5"/>
  <c r="AR46" i="5"/>
  <c r="S47" i="5"/>
  <c r="U47" i="5" s="1"/>
  <c r="BM46" i="10" l="1"/>
  <c r="BE47" i="10"/>
  <c r="BD47" i="10"/>
  <c r="AE48" i="10"/>
  <c r="AI47" i="10"/>
  <c r="Q47" i="10"/>
  <c r="T47" i="10"/>
  <c r="BA47" i="10"/>
  <c r="BB47" i="10"/>
  <c r="AL47" i="10"/>
  <c r="F48" i="10"/>
  <c r="G48" i="10"/>
  <c r="X47" i="10"/>
  <c r="Y48" i="10"/>
  <c r="Z47" i="10"/>
  <c r="AY47" i="10" s="1"/>
  <c r="AB48" i="10"/>
  <c r="K47" i="9"/>
  <c r="L47" i="9" s="1"/>
  <c r="M47" i="9" s="1"/>
  <c r="AR46" i="9"/>
  <c r="S47" i="9"/>
  <c r="W46" i="9"/>
  <c r="AS46" i="9"/>
  <c r="BK46" i="9"/>
  <c r="AK47" i="9"/>
  <c r="BH46" i="9"/>
  <c r="BG46" i="9"/>
  <c r="AH47" i="9"/>
  <c r="AJ47" i="9" s="1"/>
  <c r="BA46" i="9"/>
  <c r="BB46" i="9"/>
  <c r="AB47" i="9"/>
  <c r="AE47" i="9"/>
  <c r="BD46" i="9"/>
  <c r="BE46" i="9"/>
  <c r="AX46" i="9"/>
  <c r="AA47" i="9"/>
  <c r="AO46" i="9"/>
  <c r="P47" i="9"/>
  <c r="R47" i="9" s="1"/>
  <c r="AP46" i="9"/>
  <c r="X45" i="4"/>
  <c r="AL44" i="8"/>
  <c r="T44" i="8"/>
  <c r="Q44" i="8"/>
  <c r="Y45" i="8"/>
  <c r="Z44" i="8"/>
  <c r="AY44" i="8" s="1"/>
  <c r="AC44" i="8"/>
  <c r="G45" i="8"/>
  <c r="F45" i="8"/>
  <c r="H45" i="8" s="1"/>
  <c r="K45" i="8" s="1"/>
  <c r="L45" i="8" s="1"/>
  <c r="M45" i="8" s="1"/>
  <c r="AI44" i="8"/>
  <c r="AF44" i="8"/>
  <c r="E46" i="4"/>
  <c r="F46" i="4" s="1"/>
  <c r="N45" i="4"/>
  <c r="BN45" i="4"/>
  <c r="O45" i="4"/>
  <c r="AA47" i="7"/>
  <c r="AH47" i="7"/>
  <c r="AJ47" i="7" s="1"/>
  <c r="BG46" i="7"/>
  <c r="O47" i="7"/>
  <c r="AC47" i="7" s="1"/>
  <c r="BB47" i="7" s="1"/>
  <c r="N47" i="7"/>
  <c r="AF47" i="7" s="1"/>
  <c r="E48" i="7"/>
  <c r="F48" i="7" s="1"/>
  <c r="AK47" i="7"/>
  <c r="BK46" i="7"/>
  <c r="BA46" i="7"/>
  <c r="BB46" i="7"/>
  <c r="AB47" i="7"/>
  <c r="W46" i="7"/>
  <c r="AS46" i="7"/>
  <c r="AR46" i="7"/>
  <c r="S47" i="7"/>
  <c r="R47" i="7"/>
  <c r="AG47" i="7"/>
  <c r="AF44" i="6"/>
  <c r="BD44" i="6" s="1"/>
  <c r="BB44" i="6"/>
  <c r="G45" i="6"/>
  <c r="F45" i="6"/>
  <c r="U44" i="6"/>
  <c r="Q44" i="6"/>
  <c r="R44" i="6"/>
  <c r="AH45" i="6"/>
  <c r="AJ45" i="6" s="1"/>
  <c r="BG44" i="6"/>
  <c r="BH44" i="6"/>
  <c r="AD44" i="6"/>
  <c r="BA44" i="6" s="1"/>
  <c r="AL44" i="6"/>
  <c r="AB45" i="6"/>
  <c r="AD45" i="6" s="1"/>
  <c r="AM44" i="6"/>
  <c r="T44" i="6" s="1"/>
  <c r="BJ43" i="6"/>
  <c r="AU43" i="6"/>
  <c r="AV43" i="6"/>
  <c r="V44" i="6"/>
  <c r="AM47" i="5"/>
  <c r="V47" i="5"/>
  <c r="C47" i="5" s="1"/>
  <c r="D47" i="5" s="1"/>
  <c r="BH46" i="5"/>
  <c r="BG46" i="5"/>
  <c r="H47" i="5"/>
  <c r="K47" i="5" s="1"/>
  <c r="L47" i="5" s="1"/>
  <c r="M47" i="5" s="1"/>
  <c r="AU46" i="5"/>
  <c r="AA47" i="5"/>
  <c r="AG47" i="5"/>
  <c r="H48" i="10" l="1"/>
  <c r="K48" i="10" s="1"/>
  <c r="L48" i="10" s="1"/>
  <c r="M48" i="10" s="1"/>
  <c r="O48" i="10" s="1"/>
  <c r="AC48" i="10" s="1"/>
  <c r="AB49" i="10" s="1"/>
  <c r="AA48" i="10"/>
  <c r="AX47" i="10"/>
  <c r="AR47" i="10"/>
  <c r="W47" i="10"/>
  <c r="AS47" i="10"/>
  <c r="S48" i="10"/>
  <c r="BH47" i="10"/>
  <c r="BG47" i="10"/>
  <c r="AH48" i="10"/>
  <c r="AG48" i="10"/>
  <c r="AP47" i="10"/>
  <c r="AO47" i="10"/>
  <c r="P48" i="10"/>
  <c r="AD48" i="10"/>
  <c r="AK48" i="10"/>
  <c r="BK47" i="10"/>
  <c r="E48" i="9"/>
  <c r="G48" i="9" s="1"/>
  <c r="O47" i="9"/>
  <c r="AC47" i="9" s="1"/>
  <c r="BN47" i="9"/>
  <c r="N47" i="9"/>
  <c r="AF47" i="9" s="1"/>
  <c r="BJ46" i="9"/>
  <c r="AM47" i="9"/>
  <c r="AG47" i="9"/>
  <c r="AD47" i="9"/>
  <c r="AV46" i="9"/>
  <c r="V47" i="9"/>
  <c r="AU46" i="9"/>
  <c r="U47" i="9"/>
  <c r="O45" i="8"/>
  <c r="AC45" i="8" s="1"/>
  <c r="N45" i="8"/>
  <c r="BN45" i="8"/>
  <c r="BH44" i="8"/>
  <c r="BG44" i="8"/>
  <c r="AH45" i="8"/>
  <c r="BD44" i="8"/>
  <c r="BE44" i="8"/>
  <c r="AE45" i="8"/>
  <c r="E46" i="8"/>
  <c r="BB44" i="8"/>
  <c r="BA44" i="8"/>
  <c r="AB45" i="8"/>
  <c r="AX44" i="8"/>
  <c r="AA45" i="8"/>
  <c r="AR44" i="8"/>
  <c r="W44" i="8"/>
  <c r="AS44" i="8"/>
  <c r="S45" i="8"/>
  <c r="AP44" i="8"/>
  <c r="AO44" i="8"/>
  <c r="P45" i="8"/>
  <c r="AK45" i="8"/>
  <c r="BK44" i="8"/>
  <c r="G46" i="4"/>
  <c r="H46" i="4" s="1"/>
  <c r="AC45" i="4"/>
  <c r="T45" i="4"/>
  <c r="AL45" i="4"/>
  <c r="Y46" i="4"/>
  <c r="Z45" i="4"/>
  <c r="AY45" i="4" s="1"/>
  <c r="Q45" i="4"/>
  <c r="AI45" i="4"/>
  <c r="AF45" i="4"/>
  <c r="AI47" i="7"/>
  <c r="AH48" i="7" s="1"/>
  <c r="G48" i="7"/>
  <c r="H48" i="7" s="1"/>
  <c r="Q47" i="7"/>
  <c r="U47" i="7"/>
  <c r="AL47" i="7"/>
  <c r="AB48" i="7"/>
  <c r="AD47" i="7"/>
  <c r="BA47" i="7" s="1"/>
  <c r="AE48" i="7"/>
  <c r="BE47" i="7"/>
  <c r="BD47" i="7"/>
  <c r="AU46" i="7"/>
  <c r="AV46" i="7"/>
  <c r="V47" i="7"/>
  <c r="BJ46" i="7"/>
  <c r="AM47" i="7"/>
  <c r="T47" i="7" s="1"/>
  <c r="BE44" i="6"/>
  <c r="BM43" i="6"/>
  <c r="AE45" i="6"/>
  <c r="AG45" i="6" s="1"/>
  <c r="W44" i="6"/>
  <c r="V45" i="6" s="1"/>
  <c r="AS44" i="6"/>
  <c r="AR44" i="6"/>
  <c r="S45" i="6"/>
  <c r="U45" i="6" s="1"/>
  <c r="AO44" i="6"/>
  <c r="AP44" i="6"/>
  <c r="C44" i="6"/>
  <c r="D44" i="6" s="1"/>
  <c r="X44" i="6"/>
  <c r="Y45" i="6"/>
  <c r="Z44" i="6"/>
  <c r="AY44" i="6" s="1"/>
  <c r="AK45" i="6"/>
  <c r="BK44" i="6"/>
  <c r="P45" i="6"/>
  <c r="H45" i="6"/>
  <c r="BM46" i="5"/>
  <c r="X47" i="5"/>
  <c r="E48" i="5"/>
  <c r="F48" i="5" s="1"/>
  <c r="BN47" i="5"/>
  <c r="O47" i="5"/>
  <c r="N47" i="5"/>
  <c r="E49" i="10" l="1"/>
  <c r="G49" i="10" s="1"/>
  <c r="AL48" i="10"/>
  <c r="BK48" i="10" s="1"/>
  <c r="BN48" i="10"/>
  <c r="N48" i="10"/>
  <c r="AV47" i="10"/>
  <c r="AU47" i="10"/>
  <c r="V48" i="10"/>
  <c r="BB48" i="10"/>
  <c r="BA48" i="10"/>
  <c r="AD49" i="10"/>
  <c r="R48" i="10"/>
  <c r="U48" i="10"/>
  <c r="Q48" i="10"/>
  <c r="P49" i="10" s="1"/>
  <c r="AJ48" i="10"/>
  <c r="BJ47" i="10"/>
  <c r="AM48" i="10"/>
  <c r="T48" i="10" s="1"/>
  <c r="BA47" i="9"/>
  <c r="F48" i="9"/>
  <c r="H48" i="9" s="1"/>
  <c r="K48" i="9" s="1"/>
  <c r="L48" i="9" s="1"/>
  <c r="M48" i="9" s="1"/>
  <c r="Q47" i="9"/>
  <c r="P48" i="9" s="1"/>
  <c r="R48" i="9" s="1"/>
  <c r="BM46" i="9"/>
  <c r="AB48" i="9"/>
  <c r="AD48" i="9" s="1"/>
  <c r="AL47" i="9"/>
  <c r="BK47" i="9" s="1"/>
  <c r="BB47" i="9"/>
  <c r="AI47" i="9"/>
  <c r="AH48" i="9" s="1"/>
  <c r="AJ48" i="9" s="1"/>
  <c r="BD47" i="9"/>
  <c r="AE48" i="9"/>
  <c r="BE47" i="9"/>
  <c r="T47" i="9"/>
  <c r="C47" i="9"/>
  <c r="D47" i="9" s="1"/>
  <c r="Z47" i="9"/>
  <c r="AY47" i="9" s="1"/>
  <c r="Y48" i="9"/>
  <c r="X47" i="9"/>
  <c r="BB45" i="8"/>
  <c r="BJ44" i="8"/>
  <c r="AM45" i="8"/>
  <c r="T45" i="8" s="1"/>
  <c r="S46" i="8" s="1"/>
  <c r="Q45" i="8"/>
  <c r="U45" i="8"/>
  <c r="AV44" i="8"/>
  <c r="AU44" i="8"/>
  <c r="BM44" i="8" s="1"/>
  <c r="V45" i="8"/>
  <c r="F46" i="8"/>
  <c r="G46" i="8"/>
  <c r="AH46" i="8"/>
  <c r="AJ45" i="8"/>
  <c r="C45" i="8"/>
  <c r="D45" i="8" s="1"/>
  <c r="P46" i="8"/>
  <c r="R45" i="8"/>
  <c r="AB46" i="8"/>
  <c r="AD45" i="8"/>
  <c r="BA45" i="8" s="1"/>
  <c r="AL45" i="8"/>
  <c r="AG45" i="8"/>
  <c r="AI45" i="8"/>
  <c r="AF45" i="8"/>
  <c r="AE46" i="8" s="1"/>
  <c r="K46" i="4"/>
  <c r="L46" i="4" s="1"/>
  <c r="M46" i="4" s="1"/>
  <c r="BD45" i="4"/>
  <c r="AE46" i="4"/>
  <c r="BE45" i="4"/>
  <c r="P46" i="4"/>
  <c r="AP45" i="4"/>
  <c r="AO45" i="4"/>
  <c r="AX45" i="4"/>
  <c r="AA46" i="4"/>
  <c r="S46" i="4"/>
  <c r="AS45" i="4"/>
  <c r="W45" i="4"/>
  <c r="AR45" i="4"/>
  <c r="AH46" i="4"/>
  <c r="BH45" i="4"/>
  <c r="BG45" i="4"/>
  <c r="AK46" i="4"/>
  <c r="BK45" i="4"/>
  <c r="AB46" i="4"/>
  <c r="BB45" i="4"/>
  <c r="BA45" i="4"/>
  <c r="BH47" i="7"/>
  <c r="BG47" i="7"/>
  <c r="Z47" i="7"/>
  <c r="AY47" i="7" s="1"/>
  <c r="Y48" i="7"/>
  <c r="X47" i="7"/>
  <c r="C47" i="7"/>
  <c r="D47" i="7" s="1"/>
  <c r="BM46" i="7"/>
  <c r="AJ48" i="7"/>
  <c r="BK47" i="7"/>
  <c r="AK48" i="7"/>
  <c r="AG48" i="7"/>
  <c r="K48" i="7"/>
  <c r="L48" i="7" s="1"/>
  <c r="M48" i="7" s="1"/>
  <c r="AD48" i="7"/>
  <c r="S48" i="7"/>
  <c r="AR47" i="7"/>
  <c r="W47" i="7"/>
  <c r="AS47" i="7"/>
  <c r="AP47" i="7"/>
  <c r="AO47" i="7"/>
  <c r="P48" i="7"/>
  <c r="R45" i="6"/>
  <c r="C45" i="6"/>
  <c r="D45" i="6" s="1"/>
  <c r="BJ44" i="6"/>
  <c r="AM45" i="6"/>
  <c r="K45" i="6"/>
  <c r="L45" i="6" s="1"/>
  <c r="M45" i="6" s="1"/>
  <c r="X45" i="6"/>
  <c r="AX44" i="6"/>
  <c r="AA45" i="6"/>
  <c r="AU44" i="6"/>
  <c r="AV44" i="6"/>
  <c r="G48" i="5"/>
  <c r="H48" i="5" s="1"/>
  <c r="AI47" i="5"/>
  <c r="AF47" i="5"/>
  <c r="AL47" i="5"/>
  <c r="Z47" i="5"/>
  <c r="AY47" i="5" s="1"/>
  <c r="T47" i="5"/>
  <c r="Y48" i="5"/>
  <c r="AC47" i="5"/>
  <c r="Q47" i="5"/>
  <c r="F49" i="10" l="1"/>
  <c r="H49" i="10" s="1"/>
  <c r="K49" i="10" s="1"/>
  <c r="L49" i="10" s="1"/>
  <c r="M49" i="10" s="1"/>
  <c r="BM47" i="10"/>
  <c r="AF48" i="10"/>
  <c r="AI48" i="10"/>
  <c r="BG48" i="10" s="1"/>
  <c r="W48" i="10"/>
  <c r="V49" i="10" s="1"/>
  <c r="AS48" i="10"/>
  <c r="AR48" i="10"/>
  <c r="S49" i="10"/>
  <c r="AK49" i="10"/>
  <c r="R49" i="10"/>
  <c r="X48" i="10"/>
  <c r="Y49" i="10"/>
  <c r="Z48" i="10"/>
  <c r="AY48" i="10" s="1"/>
  <c r="AP48" i="10"/>
  <c r="AO48" i="10"/>
  <c r="C48" i="10"/>
  <c r="D48" i="10" s="1"/>
  <c r="AO47" i="9"/>
  <c r="AP47" i="9"/>
  <c r="BH47" i="9"/>
  <c r="E49" i="9"/>
  <c r="F49" i="9" s="1"/>
  <c r="AK48" i="9"/>
  <c r="AM48" i="9" s="1"/>
  <c r="BG47" i="9"/>
  <c r="BN48" i="9"/>
  <c r="O48" i="9"/>
  <c r="AC48" i="9" s="1"/>
  <c r="N48" i="9"/>
  <c r="AF48" i="9" s="1"/>
  <c r="AG48" i="9"/>
  <c r="AX47" i="9"/>
  <c r="AA48" i="9"/>
  <c r="AS47" i="9"/>
  <c r="AR47" i="9"/>
  <c r="W47" i="9"/>
  <c r="S48" i="9"/>
  <c r="AG46" i="8"/>
  <c r="AJ46" i="8"/>
  <c r="BG45" i="8"/>
  <c r="BH45" i="8"/>
  <c r="BK45" i="8"/>
  <c r="AK46" i="8"/>
  <c r="AD46" i="8"/>
  <c r="R46" i="8"/>
  <c r="X45" i="8"/>
  <c r="Z45" i="8"/>
  <c r="AY45" i="8" s="1"/>
  <c r="Y46" i="8"/>
  <c r="W45" i="8"/>
  <c r="AS45" i="8"/>
  <c r="AR45" i="8"/>
  <c r="AO45" i="8"/>
  <c r="AP45" i="8"/>
  <c r="BE45" i="8"/>
  <c r="BD45" i="8"/>
  <c r="H46" i="8"/>
  <c r="U46" i="8"/>
  <c r="E47" i="4"/>
  <c r="O46" i="4"/>
  <c r="AC46" i="4" s="1"/>
  <c r="AB47" i="4" s="1"/>
  <c r="N46" i="4"/>
  <c r="AI46" i="4" s="1"/>
  <c r="BN46" i="4"/>
  <c r="AJ46" i="4"/>
  <c r="V46" i="4"/>
  <c r="C46" i="4" s="1"/>
  <c r="D46" i="4" s="1"/>
  <c r="AU45" i="4"/>
  <c r="AV45" i="4"/>
  <c r="U46" i="4"/>
  <c r="R46" i="4"/>
  <c r="AG46" i="4"/>
  <c r="AD46" i="4"/>
  <c r="BJ45" i="4"/>
  <c r="AM46" i="4"/>
  <c r="R48" i="7"/>
  <c r="AU47" i="7"/>
  <c r="AV47" i="7"/>
  <c r="U48" i="7"/>
  <c r="E49" i="7"/>
  <c r="AM48" i="7"/>
  <c r="BJ47" i="7"/>
  <c r="V48" i="7"/>
  <c r="C48" i="7" s="1"/>
  <c r="D48" i="7" s="1"/>
  <c r="AA48" i="7"/>
  <c r="AX47" i="7"/>
  <c r="O48" i="7"/>
  <c r="AL48" i="7" s="1"/>
  <c r="N48" i="7"/>
  <c r="BN48" i="7"/>
  <c r="BM44" i="6"/>
  <c r="BN45" i="6"/>
  <c r="O45" i="6"/>
  <c r="N45" i="6"/>
  <c r="E46" i="6"/>
  <c r="K48" i="5"/>
  <c r="L48" i="5" s="1"/>
  <c r="M48" i="5" s="1"/>
  <c r="BB47" i="5"/>
  <c r="BA47" i="5"/>
  <c r="AB48" i="5"/>
  <c r="W47" i="5"/>
  <c r="AR47" i="5"/>
  <c r="S48" i="5"/>
  <c r="AS47" i="5"/>
  <c r="BK47" i="5"/>
  <c r="AK48" i="5"/>
  <c r="AE48" i="5"/>
  <c r="BE47" i="5"/>
  <c r="BD47" i="5"/>
  <c r="AO47" i="5"/>
  <c r="AP47" i="5"/>
  <c r="P48" i="5"/>
  <c r="AA48" i="5"/>
  <c r="AX47" i="5"/>
  <c r="BG47" i="5"/>
  <c r="BH47" i="5"/>
  <c r="AH48" i="5"/>
  <c r="AH49" i="10" l="1"/>
  <c r="AJ49" i="10" s="1"/>
  <c r="BH48" i="10"/>
  <c r="BE48" i="10"/>
  <c r="BD48" i="10"/>
  <c r="AE49" i="10"/>
  <c r="AG49" i="10" s="1"/>
  <c r="AM49" i="10"/>
  <c r="BJ48" i="10"/>
  <c r="E50" i="10"/>
  <c r="U49" i="10"/>
  <c r="AX48" i="10"/>
  <c r="AA49" i="10"/>
  <c r="BN49" i="10"/>
  <c r="N49" i="10"/>
  <c r="O49" i="10"/>
  <c r="AL49" i="10" s="1"/>
  <c r="X49" i="10"/>
  <c r="AV48" i="10"/>
  <c r="AU48" i="10"/>
  <c r="BJ47" i="9"/>
  <c r="G49" i="9"/>
  <c r="H49" i="9" s="1"/>
  <c r="AL48" i="9"/>
  <c r="AK49" i="9" s="1"/>
  <c r="AI48" i="9"/>
  <c r="BH48" i="9" s="1"/>
  <c r="BE48" i="9"/>
  <c r="BD48" i="9"/>
  <c r="AB49" i="9"/>
  <c r="BB48" i="9"/>
  <c r="BA48" i="9"/>
  <c r="V48" i="9"/>
  <c r="AU47" i="9"/>
  <c r="AV47" i="9"/>
  <c r="U48" i="9"/>
  <c r="Q48" i="9"/>
  <c r="T48" i="9"/>
  <c r="S49" i="9" s="1"/>
  <c r="AE49" i="9"/>
  <c r="Q46" i="4"/>
  <c r="AP46" i="4" s="1"/>
  <c r="AL46" i="4"/>
  <c r="BK46" i="4" s="1"/>
  <c r="AF46" i="4"/>
  <c r="AE47" i="4" s="1"/>
  <c r="AG47" i="4" s="1"/>
  <c r="BB46" i="4"/>
  <c r="T46" i="4"/>
  <c r="W46" i="4" s="1"/>
  <c r="V47" i="4" s="1"/>
  <c r="BA46" i="4"/>
  <c r="E47" i="8"/>
  <c r="K46" i="8"/>
  <c r="L46" i="8" s="1"/>
  <c r="M46" i="8" s="1"/>
  <c r="AA46" i="8"/>
  <c r="AX45" i="8"/>
  <c r="AM46" i="8"/>
  <c r="BJ45" i="8"/>
  <c r="AU45" i="8"/>
  <c r="BM45" i="8" s="1"/>
  <c r="AV45" i="8"/>
  <c r="V46" i="8"/>
  <c r="G47" i="4"/>
  <c r="F47" i="4"/>
  <c r="BM45" i="4"/>
  <c r="AD47" i="4"/>
  <c r="BH46" i="4"/>
  <c r="BG46" i="4"/>
  <c r="Z46" i="4"/>
  <c r="AY46" i="4" s="1"/>
  <c r="X46" i="4"/>
  <c r="Y47" i="4"/>
  <c r="AH47" i="4"/>
  <c r="BM47" i="7"/>
  <c r="AI48" i="7"/>
  <c r="AF48" i="7"/>
  <c r="AC48" i="7"/>
  <c r="X48" i="7"/>
  <c r="Z48" i="7"/>
  <c r="AY48" i="7" s="1"/>
  <c r="Y49" i="7"/>
  <c r="T48" i="7"/>
  <c r="W48" i="7" s="1"/>
  <c r="AV48" i="7" s="1"/>
  <c r="Q48" i="7"/>
  <c r="AK49" i="7"/>
  <c r="BK48" i="7"/>
  <c r="F49" i="7"/>
  <c r="G49" i="7"/>
  <c r="F46" i="6"/>
  <c r="G46" i="6"/>
  <c r="AC45" i="6"/>
  <c r="T45" i="6"/>
  <c r="AL45" i="6"/>
  <c r="Q45" i="6"/>
  <c r="Y46" i="6"/>
  <c r="Z45" i="6"/>
  <c r="AY45" i="6" s="1"/>
  <c r="AF45" i="6"/>
  <c r="AI45" i="6"/>
  <c r="E49" i="5"/>
  <c r="O48" i="5"/>
  <c r="AC48" i="5" s="1"/>
  <c r="BB48" i="5" s="1"/>
  <c r="N48" i="5"/>
  <c r="AF48" i="5" s="1"/>
  <c r="BN48" i="5"/>
  <c r="AJ48" i="5"/>
  <c r="R48" i="5"/>
  <c r="AG48" i="5"/>
  <c r="U48" i="5"/>
  <c r="AU47" i="5"/>
  <c r="AV47" i="5"/>
  <c r="V48" i="5"/>
  <c r="BJ47" i="5"/>
  <c r="AM48" i="5"/>
  <c r="AD48" i="5"/>
  <c r="C49" i="10" l="1"/>
  <c r="D49" i="10" s="1"/>
  <c r="Z49" i="10"/>
  <c r="AY49" i="10" s="1"/>
  <c r="T49" i="10"/>
  <c r="S50" i="10" s="1"/>
  <c r="U50" i="10" s="1"/>
  <c r="Y50" i="10"/>
  <c r="AA50" i="10" s="1"/>
  <c r="BM48" i="10"/>
  <c r="Q49" i="10"/>
  <c r="AP49" i="10" s="1"/>
  <c r="G50" i="10"/>
  <c r="F50" i="10"/>
  <c r="AF49" i="10"/>
  <c r="AI49" i="10"/>
  <c r="AC49" i="10"/>
  <c r="BK49" i="10"/>
  <c r="AK50" i="10"/>
  <c r="BG48" i="9"/>
  <c r="AH49" i="9"/>
  <c r="AJ49" i="9" s="1"/>
  <c r="BM47" i="9"/>
  <c r="BK48" i="9"/>
  <c r="K49" i="9"/>
  <c r="L49" i="9" s="1"/>
  <c r="M49" i="9" s="1"/>
  <c r="U49" i="9"/>
  <c r="AD49" i="9"/>
  <c r="P49" i="9"/>
  <c r="R49" i="9" s="1"/>
  <c r="AP48" i="9"/>
  <c r="AO48" i="9"/>
  <c r="AM49" i="9"/>
  <c r="BJ48" i="9"/>
  <c r="AG49" i="9"/>
  <c r="W48" i="9"/>
  <c r="AR48" i="9"/>
  <c r="AS48" i="9"/>
  <c r="C48" i="9"/>
  <c r="D48" i="9" s="1"/>
  <c r="Y49" i="9"/>
  <c r="Z48" i="9"/>
  <c r="AY48" i="9" s="1"/>
  <c r="X48" i="9"/>
  <c r="BD46" i="4"/>
  <c r="AO46" i="4"/>
  <c r="P47" i="4"/>
  <c r="R47" i="4" s="1"/>
  <c r="AS46" i="4"/>
  <c r="AK47" i="4"/>
  <c r="BJ46" i="4" s="1"/>
  <c r="S47" i="4"/>
  <c r="U47" i="4" s="1"/>
  <c r="BE46" i="4"/>
  <c r="AR46" i="4"/>
  <c r="N46" i="8"/>
  <c r="BN46" i="8"/>
  <c r="O46" i="8"/>
  <c r="Y47" i="8" s="1"/>
  <c r="X46" i="8"/>
  <c r="Z46" i="8"/>
  <c r="AY46" i="8" s="1"/>
  <c r="C46" i="8"/>
  <c r="D46" i="8" s="1"/>
  <c r="G47" i="8"/>
  <c r="F47" i="8"/>
  <c r="H47" i="4"/>
  <c r="K47" i="4" s="1"/>
  <c r="L47" i="4" s="1"/>
  <c r="M47" i="4" s="1"/>
  <c r="BN47" i="4" s="1"/>
  <c r="AJ47" i="4"/>
  <c r="X47" i="4"/>
  <c r="AU46" i="4"/>
  <c r="AV46" i="4"/>
  <c r="AA47" i="4"/>
  <c r="AX46" i="4"/>
  <c r="H49" i="7"/>
  <c r="K49" i="7" s="1"/>
  <c r="L49" i="7" s="1"/>
  <c r="M49" i="7" s="1"/>
  <c r="V49" i="7"/>
  <c r="X49" i="7" s="1"/>
  <c r="AM49" i="7"/>
  <c r="BJ48" i="7"/>
  <c r="AR48" i="7"/>
  <c r="AS48" i="7"/>
  <c r="S49" i="7"/>
  <c r="AU48" i="7"/>
  <c r="AE49" i="7"/>
  <c r="BD48" i="7"/>
  <c r="BE48" i="7"/>
  <c r="AO48" i="7"/>
  <c r="AP48" i="7"/>
  <c r="P49" i="7"/>
  <c r="AX48" i="7"/>
  <c r="AA49" i="7"/>
  <c r="BA48" i="7"/>
  <c r="BB48" i="7"/>
  <c r="AB49" i="7"/>
  <c r="BG48" i="7"/>
  <c r="BH48" i="7"/>
  <c r="AH49" i="7"/>
  <c r="BE45" i="6"/>
  <c r="BD45" i="6"/>
  <c r="AE46" i="6"/>
  <c r="AA46" i="6"/>
  <c r="AX45" i="6"/>
  <c r="BK45" i="6"/>
  <c r="AK46" i="6"/>
  <c r="BA45" i="6"/>
  <c r="BB45" i="6"/>
  <c r="AB46" i="6"/>
  <c r="BH45" i="6"/>
  <c r="AH46" i="6"/>
  <c r="BG45" i="6"/>
  <c r="AO45" i="6"/>
  <c r="AP45" i="6"/>
  <c r="P46" i="6"/>
  <c r="W45" i="6"/>
  <c r="S46" i="6"/>
  <c r="AS45" i="6"/>
  <c r="AR45" i="6"/>
  <c r="H46" i="6"/>
  <c r="BA48" i="5"/>
  <c r="AB49" i="5"/>
  <c r="AD49" i="5" s="1"/>
  <c r="AL48" i="5"/>
  <c r="BK48" i="5" s="1"/>
  <c r="T48" i="5"/>
  <c r="AR48" i="5" s="1"/>
  <c r="Q48" i="5"/>
  <c r="P49" i="5" s="1"/>
  <c r="AI48" i="5"/>
  <c r="AH49" i="5" s="1"/>
  <c r="AJ49" i="5" s="1"/>
  <c r="F49" i="5"/>
  <c r="G49" i="5"/>
  <c r="BM47" i="5"/>
  <c r="Z48" i="5"/>
  <c r="AY48" i="5" s="1"/>
  <c r="Y49" i="5"/>
  <c r="X48" i="5"/>
  <c r="AE49" i="5"/>
  <c r="BE48" i="5"/>
  <c r="BD48" i="5"/>
  <c r="C48" i="5"/>
  <c r="D48" i="5" s="1"/>
  <c r="AX49" i="10" l="1"/>
  <c r="P50" i="10"/>
  <c r="R50" i="10" s="1"/>
  <c r="AO49" i="10"/>
  <c r="H50" i="10"/>
  <c r="K50" i="10" s="1"/>
  <c r="L50" i="10" s="1"/>
  <c r="M50" i="10" s="1"/>
  <c r="BN50" i="10" s="1"/>
  <c r="W49" i="10"/>
  <c r="V50" i="10" s="1"/>
  <c r="AR49" i="10"/>
  <c r="AS49" i="10"/>
  <c r="AM50" i="10"/>
  <c r="BJ49" i="10"/>
  <c r="BA49" i="10"/>
  <c r="BB49" i="10"/>
  <c r="AB50" i="10"/>
  <c r="BD49" i="10"/>
  <c r="BE49" i="10"/>
  <c r="AE50" i="10"/>
  <c r="BH49" i="10"/>
  <c r="BG49" i="10"/>
  <c r="AH50" i="10"/>
  <c r="E50" i="9"/>
  <c r="G50" i="9" s="1"/>
  <c r="BN49" i="9"/>
  <c r="N49" i="9"/>
  <c r="O49" i="9"/>
  <c r="AL49" i="9" s="1"/>
  <c r="AK50" i="9" s="1"/>
  <c r="V49" i="9"/>
  <c r="AV48" i="9"/>
  <c r="AU48" i="9"/>
  <c r="AX48" i="9"/>
  <c r="AA49" i="9"/>
  <c r="AM47" i="4"/>
  <c r="C47" i="4"/>
  <c r="D47" i="4" s="1"/>
  <c r="O47" i="4"/>
  <c r="Q47" i="4" s="1"/>
  <c r="AX46" i="8"/>
  <c r="AA47" i="8"/>
  <c r="H47" i="8"/>
  <c r="T46" i="8"/>
  <c r="AL46" i="8"/>
  <c r="Q46" i="8"/>
  <c r="AC46" i="8"/>
  <c r="AF46" i="8"/>
  <c r="AI46" i="8"/>
  <c r="N47" i="4"/>
  <c r="AI47" i="4" s="1"/>
  <c r="BM46" i="4"/>
  <c r="E48" i="4"/>
  <c r="F48" i="4" s="1"/>
  <c r="N49" i="7"/>
  <c r="AI49" i="7" s="1"/>
  <c r="O49" i="7"/>
  <c r="Z49" i="7" s="1"/>
  <c r="AY49" i="7" s="1"/>
  <c r="BN49" i="7"/>
  <c r="E50" i="7"/>
  <c r="AD49" i="7"/>
  <c r="AJ49" i="7"/>
  <c r="BM48" i="7"/>
  <c r="R49" i="7"/>
  <c r="C49" i="7"/>
  <c r="D49" i="7" s="1"/>
  <c r="AG49" i="7"/>
  <c r="U49" i="7"/>
  <c r="K46" i="6"/>
  <c r="L46" i="6" s="1"/>
  <c r="M46" i="6" s="1"/>
  <c r="AV45" i="6"/>
  <c r="V46" i="6"/>
  <c r="AU45" i="6"/>
  <c r="AM46" i="6"/>
  <c r="BJ45" i="6"/>
  <c r="U46" i="6"/>
  <c r="R46" i="6"/>
  <c r="AJ46" i="6"/>
  <c r="AD46" i="6"/>
  <c r="AG46" i="6"/>
  <c r="AO48" i="5"/>
  <c r="W48" i="5"/>
  <c r="V49" i="5" s="1"/>
  <c r="BH48" i="5"/>
  <c r="AK49" i="5"/>
  <c r="BJ48" i="5" s="1"/>
  <c r="AP48" i="5"/>
  <c r="AS48" i="5"/>
  <c r="S49" i="5"/>
  <c r="U49" i="5" s="1"/>
  <c r="BG48" i="5"/>
  <c r="H49" i="5"/>
  <c r="AA49" i="5"/>
  <c r="AX48" i="5"/>
  <c r="AG49" i="5"/>
  <c r="R49" i="5"/>
  <c r="O50" i="10" l="1"/>
  <c r="T50" i="10" s="1"/>
  <c r="N50" i="10"/>
  <c r="AI50" i="10" s="1"/>
  <c r="AH51" i="10" s="1"/>
  <c r="AV49" i="10"/>
  <c r="AU49" i="10"/>
  <c r="BM49" i="10" s="1"/>
  <c r="E51" i="10"/>
  <c r="F51" i="10" s="1"/>
  <c r="AD50" i="10"/>
  <c r="AJ50" i="10"/>
  <c r="X50" i="10"/>
  <c r="AG50" i="10"/>
  <c r="C50" i="10"/>
  <c r="D50" i="10" s="1"/>
  <c r="F50" i="9"/>
  <c r="H50" i="9" s="1"/>
  <c r="K50" i="9" s="1"/>
  <c r="L50" i="9" s="1"/>
  <c r="M50" i="9" s="1"/>
  <c r="Q49" i="9"/>
  <c r="AO49" i="9" s="1"/>
  <c r="BK49" i="9"/>
  <c r="AI49" i="9"/>
  <c r="AF49" i="9"/>
  <c r="BM48" i="9"/>
  <c r="AC49" i="9"/>
  <c r="BB49" i="9" s="1"/>
  <c r="T49" i="9"/>
  <c r="W49" i="9" s="1"/>
  <c r="AV49" i="9" s="1"/>
  <c r="Y50" i="9"/>
  <c r="Z49" i="9"/>
  <c r="AY49" i="9" s="1"/>
  <c r="X49" i="9"/>
  <c r="C49" i="9"/>
  <c r="D49" i="9" s="1"/>
  <c r="AM50" i="9"/>
  <c r="BJ49" i="9"/>
  <c r="G48" i="4"/>
  <c r="H48" i="4" s="1"/>
  <c r="K48" i="4" s="1"/>
  <c r="L48" i="4" s="1"/>
  <c r="M48" i="4" s="1"/>
  <c r="N48" i="4" s="1"/>
  <c r="AL47" i="4"/>
  <c r="BK47" i="4" s="1"/>
  <c r="Z47" i="4"/>
  <c r="AY47" i="4" s="1"/>
  <c r="T47" i="4"/>
  <c r="W47" i="4" s="1"/>
  <c r="AV47" i="4" s="1"/>
  <c r="AP47" i="4"/>
  <c r="P48" i="4"/>
  <c r="R48" i="4" s="1"/>
  <c r="AO47" i="4"/>
  <c r="Y48" i="4"/>
  <c r="AA48" i="4" s="1"/>
  <c r="AF47" i="4"/>
  <c r="BE47" i="4" s="1"/>
  <c r="AC47" i="4"/>
  <c r="BB47" i="4" s="1"/>
  <c r="BD46" i="8"/>
  <c r="BE46" i="8"/>
  <c r="AE47" i="8"/>
  <c r="AR46" i="8"/>
  <c r="W46" i="8"/>
  <c r="AS46" i="8"/>
  <c r="S47" i="8"/>
  <c r="BH46" i="8"/>
  <c r="BG46" i="8"/>
  <c r="AH47" i="8"/>
  <c r="BB46" i="8"/>
  <c r="BA46" i="8"/>
  <c r="AB47" i="8"/>
  <c r="AK47" i="8"/>
  <c r="BK46" i="8"/>
  <c r="K47" i="8"/>
  <c r="L47" i="8" s="1"/>
  <c r="M47" i="8" s="1"/>
  <c r="AP46" i="8"/>
  <c r="AO46" i="8"/>
  <c r="P47" i="8"/>
  <c r="BH47" i="4"/>
  <c r="BG47" i="4"/>
  <c r="AH48" i="4"/>
  <c r="AJ48" i="4" s="1"/>
  <c r="Y50" i="7"/>
  <c r="AA50" i="7" s="1"/>
  <c r="AF49" i="7"/>
  <c r="AE50" i="7" s="1"/>
  <c r="AG50" i="7" s="1"/>
  <c r="AC49" i="7"/>
  <c r="BB49" i="7" s="1"/>
  <c r="T49" i="7"/>
  <c r="S50" i="7" s="1"/>
  <c r="U50" i="7" s="1"/>
  <c r="Q49" i="7"/>
  <c r="P50" i="7" s="1"/>
  <c r="R50" i="7" s="1"/>
  <c r="AL49" i="7"/>
  <c r="AK50" i="7" s="1"/>
  <c r="G50" i="7"/>
  <c r="F50" i="7"/>
  <c r="BG49" i="7"/>
  <c r="BH49" i="7"/>
  <c r="AH50" i="7"/>
  <c r="BM45" i="6"/>
  <c r="E47" i="6"/>
  <c r="F47" i="6" s="1"/>
  <c r="X46" i="6"/>
  <c r="C46" i="6"/>
  <c r="D46" i="6" s="1"/>
  <c r="N46" i="6"/>
  <c r="O46" i="6"/>
  <c r="BN46" i="6"/>
  <c r="AM49" i="5"/>
  <c r="AV48" i="5"/>
  <c r="AU48" i="5"/>
  <c r="BM48" i="5" s="1"/>
  <c r="K49" i="5"/>
  <c r="L49" i="5" s="1"/>
  <c r="M49" i="5" s="1"/>
  <c r="X49" i="5"/>
  <c r="C49" i="5"/>
  <c r="D49" i="5" s="1"/>
  <c r="Z50" i="10" l="1"/>
  <c r="AY50" i="10" s="1"/>
  <c r="AC50" i="10"/>
  <c r="BB50" i="10" s="1"/>
  <c r="Y51" i="10"/>
  <c r="AX50" i="10" s="1"/>
  <c r="Q50" i="10"/>
  <c r="AO50" i="10" s="1"/>
  <c r="G51" i="10"/>
  <c r="H51" i="10" s="1"/>
  <c r="K51" i="10" s="1"/>
  <c r="L51" i="10" s="1"/>
  <c r="M51" i="10" s="1"/>
  <c r="N51" i="10" s="1"/>
  <c r="AF50" i="10"/>
  <c r="BE50" i="10" s="1"/>
  <c r="AL50" i="10"/>
  <c r="BK50" i="10" s="1"/>
  <c r="W50" i="10"/>
  <c r="AS50" i="10"/>
  <c r="AR50" i="10"/>
  <c r="S51" i="10"/>
  <c r="AJ51" i="10"/>
  <c r="BH50" i="10"/>
  <c r="BG50" i="10"/>
  <c r="P50" i="9"/>
  <c r="R50" i="9" s="1"/>
  <c r="AP49" i="9"/>
  <c r="AB50" i="9"/>
  <c r="AD50" i="9" s="1"/>
  <c r="BA49" i="9"/>
  <c r="E51" i="9"/>
  <c r="G51" i="9" s="1"/>
  <c r="O50" i="9"/>
  <c r="BN50" i="9"/>
  <c r="N50" i="9"/>
  <c r="S50" i="9"/>
  <c r="U50" i="9" s="1"/>
  <c r="AS49" i="9"/>
  <c r="AR49" i="9"/>
  <c r="AU49" i="9"/>
  <c r="BE49" i="9"/>
  <c r="BD49" i="9"/>
  <c r="AE50" i="9"/>
  <c r="AH50" i="9"/>
  <c r="BH49" i="9"/>
  <c r="BG49" i="9"/>
  <c r="V50" i="9"/>
  <c r="X50" i="9" s="1"/>
  <c r="AA50" i="9"/>
  <c r="AX49" i="9"/>
  <c r="AR47" i="4"/>
  <c r="AK48" i="4"/>
  <c r="AM48" i="4" s="1"/>
  <c r="AU47" i="4"/>
  <c r="BD47" i="4"/>
  <c r="AB48" i="4"/>
  <c r="AD48" i="4" s="1"/>
  <c r="AX47" i="4"/>
  <c r="V48" i="4"/>
  <c r="X48" i="4" s="1"/>
  <c r="S48" i="4"/>
  <c r="U48" i="4" s="1"/>
  <c r="BA47" i="4"/>
  <c r="AS47" i="4"/>
  <c r="AE48" i="4"/>
  <c r="AG48" i="4" s="1"/>
  <c r="E49" i="4"/>
  <c r="F49" i="4" s="1"/>
  <c r="BN48" i="4"/>
  <c r="AD47" i="8"/>
  <c r="R47" i="8"/>
  <c r="E48" i="8"/>
  <c r="BJ46" i="8"/>
  <c r="AM47" i="8"/>
  <c r="AJ47" i="8"/>
  <c r="O47" i="8"/>
  <c r="AC47" i="8" s="1"/>
  <c r="AB48" i="8" s="1"/>
  <c r="N47" i="8"/>
  <c r="BN47" i="8"/>
  <c r="U47" i="8"/>
  <c r="AV46" i="8"/>
  <c r="AU46" i="8"/>
  <c r="V47" i="8"/>
  <c r="C47" i="8" s="1"/>
  <c r="D47" i="8" s="1"/>
  <c r="AG47" i="8"/>
  <c r="AI47" i="8"/>
  <c r="AH48" i="8" s="1"/>
  <c r="AF47" i="8"/>
  <c r="AE48" i="8" s="1"/>
  <c r="O48" i="4"/>
  <c r="AC48" i="4" s="1"/>
  <c r="BB48" i="4" s="1"/>
  <c r="BA49" i="7"/>
  <c r="AX49" i="7"/>
  <c r="AB50" i="7"/>
  <c r="AD50" i="7" s="1"/>
  <c r="BD49" i="7"/>
  <c r="BE49" i="7"/>
  <c r="AP49" i="7"/>
  <c r="AO49" i="7"/>
  <c r="W49" i="7"/>
  <c r="AU49" i="7" s="1"/>
  <c r="AS49" i="7"/>
  <c r="AR49" i="7"/>
  <c r="BK49" i="7"/>
  <c r="H50" i="7"/>
  <c r="K50" i="7" s="1"/>
  <c r="BJ49" i="7"/>
  <c r="AM50" i="7"/>
  <c r="AJ50" i="7"/>
  <c r="G47" i="6"/>
  <c r="H47" i="6" s="1"/>
  <c r="AC46" i="6"/>
  <c r="Q46" i="6"/>
  <c r="AL46" i="6"/>
  <c r="Z46" i="6"/>
  <c r="AY46" i="6" s="1"/>
  <c r="AF46" i="6"/>
  <c r="AI46" i="6"/>
  <c r="Y47" i="6"/>
  <c r="T46" i="6"/>
  <c r="E50" i="5"/>
  <c r="F50" i="5" s="1"/>
  <c r="O49" i="5"/>
  <c r="BN49" i="5"/>
  <c r="N49" i="5"/>
  <c r="AA51" i="10" l="1"/>
  <c r="AB51" i="10"/>
  <c r="AD51" i="10" s="1"/>
  <c r="BA50" i="10"/>
  <c r="AE51" i="10"/>
  <c r="AI51" i="10" s="1"/>
  <c r="P51" i="10"/>
  <c r="R51" i="10" s="1"/>
  <c r="AP50" i="10"/>
  <c r="AK51" i="10"/>
  <c r="AM51" i="10" s="1"/>
  <c r="BD50" i="10"/>
  <c r="E52" i="10"/>
  <c r="F52" i="10" s="1"/>
  <c r="BN51" i="10"/>
  <c r="O51" i="10"/>
  <c r="AC51" i="10" s="1"/>
  <c r="U51" i="10"/>
  <c r="AU50" i="10"/>
  <c r="AV50" i="10"/>
  <c r="V51" i="10"/>
  <c r="AL50" i="9"/>
  <c r="BK50" i="9" s="1"/>
  <c r="F51" i="9"/>
  <c r="H51" i="9" s="1"/>
  <c r="AC50" i="9"/>
  <c r="BB50" i="9" s="1"/>
  <c r="Z50" i="9"/>
  <c r="AY50" i="9" s="1"/>
  <c r="BM49" i="9"/>
  <c r="C50" i="9"/>
  <c r="D50" i="9" s="1"/>
  <c r="AF50" i="9"/>
  <c r="BE50" i="9" s="1"/>
  <c r="AG50" i="9"/>
  <c r="AI50" i="9"/>
  <c r="AH51" i="9" s="1"/>
  <c r="AJ51" i="9" s="1"/>
  <c r="AJ50" i="9"/>
  <c r="Y51" i="9"/>
  <c r="AX50" i="9" s="1"/>
  <c r="T50" i="9"/>
  <c r="W50" i="9" s="1"/>
  <c r="Q50" i="9"/>
  <c r="G49" i="4"/>
  <c r="H49" i="4" s="1"/>
  <c r="K49" i="4" s="1"/>
  <c r="L49" i="4" s="1"/>
  <c r="M49" i="4" s="1"/>
  <c r="N49" i="4" s="1"/>
  <c r="BJ47" i="4"/>
  <c r="BM47" i="4" s="1"/>
  <c r="C48" i="4"/>
  <c r="D48" i="4" s="1"/>
  <c r="BM46" i="8"/>
  <c r="AF48" i="4"/>
  <c r="BE48" i="4" s="1"/>
  <c r="AI48" i="4"/>
  <c r="BH48" i="4" s="1"/>
  <c r="AL48" i="4"/>
  <c r="BK48" i="4" s="1"/>
  <c r="T48" i="4"/>
  <c r="AR48" i="4" s="1"/>
  <c r="AD48" i="8"/>
  <c r="AG48" i="8"/>
  <c r="AJ48" i="8"/>
  <c r="BE47" i="8"/>
  <c r="BD47" i="8"/>
  <c r="BG47" i="8"/>
  <c r="BH47" i="8"/>
  <c r="Z47" i="8"/>
  <c r="AY47" i="8" s="1"/>
  <c r="Y48" i="8"/>
  <c r="X47" i="8"/>
  <c r="T47" i="8"/>
  <c r="Q47" i="8"/>
  <c r="F48" i="8"/>
  <c r="G48" i="8"/>
  <c r="AL47" i="8"/>
  <c r="BA47" i="8"/>
  <c r="BB47" i="8"/>
  <c r="AB49" i="4"/>
  <c r="AD49" i="4" s="1"/>
  <c r="Q48" i="4"/>
  <c r="AO48" i="4" s="1"/>
  <c r="Z48" i="4"/>
  <c r="AY48" i="4" s="1"/>
  <c r="BA48" i="4"/>
  <c r="Y49" i="4"/>
  <c r="AX48" i="4" s="1"/>
  <c r="AV49" i="7"/>
  <c r="V50" i="7"/>
  <c r="X50" i="7" s="1"/>
  <c r="BM49" i="7"/>
  <c r="L50" i="7"/>
  <c r="M50" i="7" s="1"/>
  <c r="O50" i="7" s="1"/>
  <c r="E51" i="7"/>
  <c r="G51" i="7" s="1"/>
  <c r="AX46" i="6"/>
  <c r="AA47" i="6"/>
  <c r="BG46" i="6"/>
  <c r="BH46" i="6"/>
  <c r="AH47" i="6"/>
  <c r="AJ47" i="6" s="1"/>
  <c r="AO46" i="6"/>
  <c r="AP46" i="6"/>
  <c r="P47" i="6"/>
  <c r="R47" i="6" s="1"/>
  <c r="AR46" i="6"/>
  <c r="AS46" i="6"/>
  <c r="W46" i="6"/>
  <c r="S47" i="6"/>
  <c r="K47" i="6"/>
  <c r="L47" i="6" s="1"/>
  <c r="M47" i="6" s="1"/>
  <c r="BE46" i="6"/>
  <c r="BD46" i="6"/>
  <c r="AE47" i="6"/>
  <c r="BK46" i="6"/>
  <c r="AK47" i="6"/>
  <c r="BA46" i="6"/>
  <c r="BB46" i="6"/>
  <c r="AB47" i="6"/>
  <c r="G50" i="5"/>
  <c r="H50" i="5" s="1"/>
  <c r="K50" i="5" s="1"/>
  <c r="L50" i="5" s="1"/>
  <c r="M50" i="5" s="1"/>
  <c r="N50" i="5" s="1"/>
  <c r="AI49" i="5"/>
  <c r="AF49" i="5"/>
  <c r="AC49" i="5"/>
  <c r="Q49" i="5"/>
  <c r="AL49" i="5"/>
  <c r="T49" i="5"/>
  <c r="Z49" i="5"/>
  <c r="AY49" i="5" s="1"/>
  <c r="Y50" i="5"/>
  <c r="AF51" i="10" l="1"/>
  <c r="BE51" i="10" s="1"/>
  <c r="AB52" i="10"/>
  <c r="AD52" i="10" s="1"/>
  <c r="AG51" i="10"/>
  <c r="T51" i="10"/>
  <c r="AS51" i="10" s="1"/>
  <c r="BJ50" i="10"/>
  <c r="BM50" i="10" s="1"/>
  <c r="BB51" i="10"/>
  <c r="AL51" i="10"/>
  <c r="AK52" i="10" s="1"/>
  <c r="C51" i="10"/>
  <c r="D51" i="10" s="1"/>
  <c r="G52" i="10"/>
  <c r="H52" i="10" s="1"/>
  <c r="K52" i="10" s="1"/>
  <c r="L52" i="10" s="1"/>
  <c r="M52" i="10" s="1"/>
  <c r="O52" i="10" s="1"/>
  <c r="BA51" i="10"/>
  <c r="Q51" i="10"/>
  <c r="P52" i="10" s="1"/>
  <c r="R52" i="10" s="1"/>
  <c r="Y52" i="10"/>
  <c r="X51" i="10"/>
  <c r="Z51" i="10"/>
  <c r="AY51" i="10" s="1"/>
  <c r="BH51" i="10"/>
  <c r="BG51" i="10"/>
  <c r="AH52" i="10"/>
  <c r="BA50" i="9"/>
  <c r="BD50" i="9"/>
  <c r="AK51" i="9"/>
  <c r="AM51" i="9" s="1"/>
  <c r="AE51" i="9"/>
  <c r="AG51" i="9" s="1"/>
  <c r="AB51" i="9"/>
  <c r="AD51" i="9" s="1"/>
  <c r="AS50" i="9"/>
  <c r="AR50" i="9"/>
  <c r="AA51" i="9"/>
  <c r="K51" i="9"/>
  <c r="L51" i="9" s="1"/>
  <c r="M51" i="9" s="1"/>
  <c r="BG50" i="9"/>
  <c r="BH50" i="9"/>
  <c r="S51" i="9"/>
  <c r="U51" i="9" s="1"/>
  <c r="AV50" i="9"/>
  <c r="V51" i="9"/>
  <c r="AU50" i="9"/>
  <c r="AP50" i="9"/>
  <c r="AO50" i="9"/>
  <c r="P51" i="9"/>
  <c r="W48" i="4"/>
  <c r="V49" i="4" s="1"/>
  <c r="AK49" i="4"/>
  <c r="AM49" i="4" s="1"/>
  <c r="BD48" i="4"/>
  <c r="BG48" i="4"/>
  <c r="AE49" i="4"/>
  <c r="AG49" i="4" s="1"/>
  <c r="O49" i="4"/>
  <c r="AC49" i="4" s="1"/>
  <c r="S49" i="4"/>
  <c r="U49" i="4" s="1"/>
  <c r="AH49" i="4"/>
  <c r="AJ49" i="4" s="1"/>
  <c r="AS48" i="4"/>
  <c r="BK47" i="8"/>
  <c r="AK48" i="8"/>
  <c r="H48" i="8"/>
  <c r="W47" i="8"/>
  <c r="AS47" i="8"/>
  <c r="AR47" i="8"/>
  <c r="S48" i="8"/>
  <c r="AX47" i="8"/>
  <c r="AA48" i="8"/>
  <c r="AO47" i="8"/>
  <c r="AP47" i="8"/>
  <c r="P48" i="8"/>
  <c r="BN49" i="4"/>
  <c r="E50" i="4"/>
  <c r="G50" i="4" s="1"/>
  <c r="AA49" i="4"/>
  <c r="AP48" i="4"/>
  <c r="P49" i="4"/>
  <c r="R49" i="4" s="1"/>
  <c r="C50" i="7"/>
  <c r="D50" i="7" s="1"/>
  <c r="F51" i="7"/>
  <c r="H51" i="7" s="1"/>
  <c r="K51" i="7" s="1"/>
  <c r="L51" i="7" s="1"/>
  <c r="M51" i="7" s="1"/>
  <c r="BN51" i="7" s="1"/>
  <c r="BN50" i="7"/>
  <c r="N50" i="7"/>
  <c r="AF50" i="7" s="1"/>
  <c r="Z50" i="7"/>
  <c r="AY50" i="7" s="1"/>
  <c r="Y51" i="7"/>
  <c r="AX50" i="7" s="1"/>
  <c r="AC50" i="7"/>
  <c r="Q50" i="7"/>
  <c r="AL50" i="7"/>
  <c r="T50" i="7"/>
  <c r="AD47" i="6"/>
  <c r="N47" i="6"/>
  <c r="AF47" i="6" s="1"/>
  <c r="BN47" i="6"/>
  <c r="O47" i="6"/>
  <c r="AC47" i="6" s="1"/>
  <c r="AB48" i="6" s="1"/>
  <c r="U47" i="6"/>
  <c r="AM47" i="6"/>
  <c r="BJ46" i="6"/>
  <c r="AG47" i="6"/>
  <c r="E48" i="6"/>
  <c r="AV46" i="6"/>
  <c r="AU46" i="6"/>
  <c r="V47" i="6"/>
  <c r="BN50" i="5"/>
  <c r="E51" i="5"/>
  <c r="G51" i="5" s="1"/>
  <c r="O50" i="5"/>
  <c r="AC50" i="5" s="1"/>
  <c r="BB50" i="5" s="1"/>
  <c r="AS49" i="5"/>
  <c r="W49" i="5"/>
  <c r="AR49" i="5"/>
  <c r="S50" i="5"/>
  <c r="AK50" i="5"/>
  <c r="BK49" i="5"/>
  <c r="BA49" i="5"/>
  <c r="AB50" i="5"/>
  <c r="BB49" i="5"/>
  <c r="BG49" i="5"/>
  <c r="BH49" i="5"/>
  <c r="AH50" i="5"/>
  <c r="AJ50" i="5" s="1"/>
  <c r="AA50" i="5"/>
  <c r="AX49" i="5"/>
  <c r="P50" i="5"/>
  <c r="AP49" i="5"/>
  <c r="AO49" i="5"/>
  <c r="AE50" i="5"/>
  <c r="BD49" i="5"/>
  <c r="BE49" i="5"/>
  <c r="AE52" i="10" l="1"/>
  <c r="AG52" i="10" s="1"/>
  <c r="BD51" i="10"/>
  <c r="S52" i="10"/>
  <c r="U52" i="10" s="1"/>
  <c r="W51" i="10"/>
  <c r="AU51" i="10" s="1"/>
  <c r="AR51" i="10"/>
  <c r="BK51" i="10"/>
  <c r="AO51" i="10"/>
  <c r="AP51" i="10"/>
  <c r="AL52" i="10"/>
  <c r="BK52" i="10" s="1"/>
  <c r="BN52" i="10"/>
  <c r="E53" i="10"/>
  <c r="G53" i="10" s="1"/>
  <c r="N52" i="10"/>
  <c r="AJ52" i="10"/>
  <c r="AA52" i="10"/>
  <c r="AC52" i="10"/>
  <c r="AX51" i="10"/>
  <c r="AM52" i="10"/>
  <c r="BJ51" i="10"/>
  <c r="BJ50" i="9"/>
  <c r="BM50" i="9" s="1"/>
  <c r="E52" i="9"/>
  <c r="F52" i="9" s="1"/>
  <c r="O51" i="9"/>
  <c r="N51" i="9"/>
  <c r="BN51" i="9"/>
  <c r="X51" i="9"/>
  <c r="R51" i="9"/>
  <c r="C51" i="9"/>
  <c r="D51" i="9" s="1"/>
  <c r="AI49" i="4"/>
  <c r="AH50" i="4" s="1"/>
  <c r="AJ50" i="4" s="1"/>
  <c r="AF49" i="4"/>
  <c r="AE50" i="4" s="1"/>
  <c r="AG50" i="4" s="1"/>
  <c r="AU48" i="4"/>
  <c r="AV48" i="4"/>
  <c r="BJ48" i="4"/>
  <c r="T49" i="4"/>
  <c r="S50" i="4" s="1"/>
  <c r="U50" i="4" s="1"/>
  <c r="AL49" i="4"/>
  <c r="AK50" i="4" s="1"/>
  <c r="F50" i="4"/>
  <c r="H50" i="4" s="1"/>
  <c r="U48" i="8"/>
  <c r="AU47" i="8"/>
  <c r="AV47" i="8"/>
  <c r="V48" i="8"/>
  <c r="BJ47" i="8"/>
  <c r="AM48" i="8"/>
  <c r="R48" i="8"/>
  <c r="C48" i="8"/>
  <c r="D48" i="8" s="1"/>
  <c r="K48" i="8"/>
  <c r="L48" i="8" s="1"/>
  <c r="M48" i="8" s="1"/>
  <c r="Q49" i="4"/>
  <c r="P50" i="4" s="1"/>
  <c r="BB49" i="4"/>
  <c r="AB50" i="4"/>
  <c r="AD50" i="4" s="1"/>
  <c r="BA49" i="4"/>
  <c r="X49" i="4"/>
  <c r="Y50" i="4"/>
  <c r="Z49" i="4"/>
  <c r="AY49" i="4" s="1"/>
  <c r="C49" i="4"/>
  <c r="D49" i="4" s="1"/>
  <c r="Q47" i="6"/>
  <c r="P48" i="6" s="1"/>
  <c r="BM46" i="6"/>
  <c r="AI50" i="7"/>
  <c r="BH50" i="7" s="1"/>
  <c r="AA51" i="7"/>
  <c r="O51" i="7"/>
  <c r="AC51" i="7" s="1"/>
  <c r="E52" i="7"/>
  <c r="G52" i="7" s="1"/>
  <c r="N51" i="7"/>
  <c r="AO50" i="7"/>
  <c r="AP50" i="7"/>
  <c r="P51" i="7"/>
  <c r="AS50" i="7"/>
  <c r="W50" i="7"/>
  <c r="AR50" i="7"/>
  <c r="S51" i="7"/>
  <c r="U51" i="7" s="1"/>
  <c r="AK51" i="7"/>
  <c r="BK50" i="7"/>
  <c r="AB51" i="7"/>
  <c r="AD51" i="7" s="1"/>
  <c r="BA50" i="7"/>
  <c r="BB50" i="7"/>
  <c r="AE51" i="7"/>
  <c r="AG51" i="7" s="1"/>
  <c r="BE50" i="7"/>
  <c r="BD50" i="7"/>
  <c r="BD47" i="6"/>
  <c r="AI47" i="6"/>
  <c r="BG47" i="6" s="1"/>
  <c r="T47" i="6"/>
  <c r="AR47" i="6" s="1"/>
  <c r="G48" i="6"/>
  <c r="F48" i="6"/>
  <c r="AD48" i="6"/>
  <c r="C47" i="6"/>
  <c r="D47" i="6" s="1"/>
  <c r="X47" i="6"/>
  <c r="Z47" i="6"/>
  <c r="AY47" i="6" s="1"/>
  <c r="Y48" i="6"/>
  <c r="AE48" i="6"/>
  <c r="BE47" i="6"/>
  <c r="BA47" i="6"/>
  <c r="BB47" i="6"/>
  <c r="AL47" i="6"/>
  <c r="F51" i="5"/>
  <c r="H51" i="5" s="1"/>
  <c r="K51" i="5" s="1"/>
  <c r="L51" i="5" s="1"/>
  <c r="M51" i="5" s="1"/>
  <c r="BN51" i="5" s="1"/>
  <c r="AL50" i="5"/>
  <c r="BK50" i="5" s="1"/>
  <c r="R50" i="5"/>
  <c r="BJ49" i="5"/>
  <c r="AM50" i="5"/>
  <c r="T50" i="5" s="1"/>
  <c r="AG50" i="5"/>
  <c r="AF50" i="5"/>
  <c r="AI50" i="5"/>
  <c r="AD50" i="5"/>
  <c r="BA50" i="5" s="1"/>
  <c r="AB51" i="5"/>
  <c r="AD51" i="5" s="1"/>
  <c r="U50" i="5"/>
  <c r="Q50" i="5"/>
  <c r="V50" i="5"/>
  <c r="C50" i="5" s="1"/>
  <c r="D50" i="5" s="1"/>
  <c r="AV49" i="5"/>
  <c r="AU49" i="5"/>
  <c r="AF52" i="10" l="1"/>
  <c r="BE52" i="10" s="1"/>
  <c r="AV51" i="10"/>
  <c r="V52" i="10"/>
  <c r="X52" i="10" s="1"/>
  <c r="Q52" i="10"/>
  <c r="P53" i="10" s="1"/>
  <c r="AI52" i="10"/>
  <c r="AH53" i="10" s="1"/>
  <c r="AK53" i="10"/>
  <c r="AM53" i="10" s="1"/>
  <c r="F53" i="10"/>
  <c r="H53" i="10" s="1"/>
  <c r="T52" i="10"/>
  <c r="W52" i="10" s="1"/>
  <c r="BM51" i="10"/>
  <c r="BA52" i="10"/>
  <c r="BB52" i="10"/>
  <c r="AB53" i="10"/>
  <c r="G52" i="9"/>
  <c r="H52" i="9" s="1"/>
  <c r="AI51" i="9"/>
  <c r="AF51" i="9"/>
  <c r="AC51" i="9"/>
  <c r="AL51" i="9"/>
  <c r="Z51" i="9"/>
  <c r="AY51" i="9" s="1"/>
  <c r="Y52" i="9"/>
  <c r="AX51" i="9" s="1"/>
  <c r="Q51" i="9"/>
  <c r="AO51" i="9" s="1"/>
  <c r="T51" i="9"/>
  <c r="BM48" i="4"/>
  <c r="BG49" i="4"/>
  <c r="BH49" i="4"/>
  <c r="BD49" i="4"/>
  <c r="BE49" i="4"/>
  <c r="BK49" i="4"/>
  <c r="W49" i="4"/>
  <c r="V50" i="4" s="1"/>
  <c r="X50" i="4" s="1"/>
  <c r="AR49" i="4"/>
  <c r="BM47" i="8"/>
  <c r="K50" i="4"/>
  <c r="L50" i="4" s="1"/>
  <c r="M50" i="4" s="1"/>
  <c r="BN50" i="4" s="1"/>
  <c r="AS49" i="4"/>
  <c r="N48" i="8"/>
  <c r="BN48" i="8"/>
  <c r="O48" i="8"/>
  <c r="Z48" i="8" s="1"/>
  <c r="AY48" i="8" s="1"/>
  <c r="E49" i="8"/>
  <c r="X48" i="8"/>
  <c r="Y49" i="8"/>
  <c r="AO49" i="4"/>
  <c r="AP49" i="4"/>
  <c r="AM50" i="4"/>
  <c r="BJ49" i="4"/>
  <c r="AA50" i="4"/>
  <c r="AX49" i="4"/>
  <c r="R50" i="4"/>
  <c r="BG50" i="7"/>
  <c r="AH48" i="6"/>
  <c r="AJ48" i="6" s="1"/>
  <c r="AO47" i="6"/>
  <c r="AP47" i="6"/>
  <c r="AH51" i="7"/>
  <c r="AJ51" i="7" s="1"/>
  <c r="AF51" i="7"/>
  <c r="BD51" i="7" s="1"/>
  <c r="F52" i="7"/>
  <c r="H52" i="7" s="1"/>
  <c r="AI51" i="7"/>
  <c r="Q51" i="7"/>
  <c r="P52" i="7" s="1"/>
  <c r="AM51" i="7"/>
  <c r="T51" i="7" s="1"/>
  <c r="AR51" i="7" s="1"/>
  <c r="BJ50" i="7"/>
  <c r="R51" i="7"/>
  <c r="V51" i="7"/>
  <c r="AV50" i="7"/>
  <c r="AU50" i="7"/>
  <c r="AL51" i="7"/>
  <c r="BA51" i="7"/>
  <c r="BB51" i="7"/>
  <c r="AB52" i="7"/>
  <c r="BH47" i="6"/>
  <c r="S48" i="6"/>
  <c r="U48" i="6" s="1"/>
  <c r="W47" i="6"/>
  <c r="AV47" i="6" s="1"/>
  <c r="AS47" i="6"/>
  <c r="AK48" i="6"/>
  <c r="BK47" i="6"/>
  <c r="AG48" i="6"/>
  <c r="AX47" i="6"/>
  <c r="AA48" i="6"/>
  <c r="R48" i="6"/>
  <c r="H48" i="6"/>
  <c r="BM49" i="5"/>
  <c r="AK51" i="5"/>
  <c r="AM51" i="5" s="1"/>
  <c r="E52" i="5"/>
  <c r="N51" i="5"/>
  <c r="O51" i="5"/>
  <c r="Z50" i="5"/>
  <c r="AY50" i="5" s="1"/>
  <c r="X50" i="5"/>
  <c r="Y51" i="5"/>
  <c r="P51" i="5"/>
  <c r="AP50" i="5"/>
  <c r="AO50" i="5"/>
  <c r="BH50" i="5"/>
  <c r="AH51" i="5"/>
  <c r="AJ51" i="5" s="1"/>
  <c r="BG50" i="5"/>
  <c r="S51" i="5"/>
  <c r="W50" i="5"/>
  <c r="AS50" i="5"/>
  <c r="AR50" i="5"/>
  <c r="AE51" i="5"/>
  <c r="BE50" i="5"/>
  <c r="BD50" i="5"/>
  <c r="AE53" i="10" l="1"/>
  <c r="AG53" i="10" s="1"/>
  <c r="BD52" i="10"/>
  <c r="Z52" i="10"/>
  <c r="AY52" i="10" s="1"/>
  <c r="Y53" i="10"/>
  <c r="AX52" i="10" s="1"/>
  <c r="C52" i="10"/>
  <c r="D52" i="10" s="1"/>
  <c r="AP52" i="10"/>
  <c r="AO52" i="10"/>
  <c r="BJ52" i="10"/>
  <c r="BH52" i="10"/>
  <c r="BG52" i="10"/>
  <c r="S53" i="10"/>
  <c r="U53" i="10" s="1"/>
  <c r="AS52" i="10"/>
  <c r="AR52" i="10"/>
  <c r="R53" i="10"/>
  <c r="AD53" i="10"/>
  <c r="K53" i="10"/>
  <c r="L53" i="10" s="1"/>
  <c r="M53" i="10" s="1"/>
  <c r="AJ53" i="10"/>
  <c r="AU52" i="10"/>
  <c r="AV52" i="10"/>
  <c r="V53" i="10"/>
  <c r="AA52" i="9"/>
  <c r="K52" i="9"/>
  <c r="L52" i="9" s="1"/>
  <c r="M52" i="9" s="1"/>
  <c r="N52" i="9" s="1"/>
  <c r="S52" i="9"/>
  <c r="W51" i="9"/>
  <c r="AR51" i="9"/>
  <c r="AS51" i="9"/>
  <c r="BK51" i="9"/>
  <c r="AK52" i="9"/>
  <c r="AB52" i="9"/>
  <c r="BB51" i="9"/>
  <c r="BA51" i="9"/>
  <c r="BE51" i="9"/>
  <c r="BD51" i="9"/>
  <c r="AE52" i="9"/>
  <c r="AP51" i="9"/>
  <c r="P52" i="9"/>
  <c r="R52" i="9" s="1"/>
  <c r="AH52" i="9"/>
  <c r="BH51" i="9"/>
  <c r="BG51" i="9"/>
  <c r="AU49" i="4"/>
  <c r="BM49" i="4" s="1"/>
  <c r="AV49" i="4"/>
  <c r="O50" i="4"/>
  <c r="AL50" i="4" s="1"/>
  <c r="AK51" i="4" s="1"/>
  <c r="N50" i="4"/>
  <c r="AF50" i="4" s="1"/>
  <c r="AE51" i="4" s="1"/>
  <c r="AG51" i="4" s="1"/>
  <c r="E51" i="4"/>
  <c r="C50" i="4"/>
  <c r="D50" i="4" s="1"/>
  <c r="AX48" i="8"/>
  <c r="AA49" i="8"/>
  <c r="G49" i="8"/>
  <c r="K49" i="8"/>
  <c r="L49" i="8" s="1"/>
  <c r="M49" i="8" s="1"/>
  <c r="F49" i="8"/>
  <c r="H49" i="8" s="1"/>
  <c r="E50" i="8"/>
  <c r="AL48" i="8"/>
  <c r="AC48" i="8"/>
  <c r="T48" i="8"/>
  <c r="Q48" i="8"/>
  <c r="AI48" i="8"/>
  <c r="AF48" i="8"/>
  <c r="C51" i="7"/>
  <c r="D51" i="7" s="1"/>
  <c r="BE51" i="7"/>
  <c r="BG51" i="7"/>
  <c r="BH51" i="7"/>
  <c r="AH52" i="7"/>
  <c r="AJ52" i="7" s="1"/>
  <c r="AE52" i="7"/>
  <c r="AG52" i="7" s="1"/>
  <c r="AP51" i="7"/>
  <c r="AO51" i="7"/>
  <c r="BJ50" i="5"/>
  <c r="W51" i="7"/>
  <c r="V52" i="7" s="1"/>
  <c r="S52" i="7"/>
  <c r="U52" i="7" s="1"/>
  <c r="AS51" i="7"/>
  <c r="BK51" i="7"/>
  <c r="AK52" i="7"/>
  <c r="BM50" i="7"/>
  <c r="X51" i="7"/>
  <c r="Y52" i="7"/>
  <c r="Z51" i="7"/>
  <c r="AY51" i="7" s="1"/>
  <c r="R52" i="7"/>
  <c r="AD52" i="7"/>
  <c r="K52" i="7"/>
  <c r="L52" i="7" s="1"/>
  <c r="M52" i="7" s="1"/>
  <c r="V48" i="6"/>
  <c r="X48" i="6" s="1"/>
  <c r="AU47" i="6"/>
  <c r="K48" i="6"/>
  <c r="L48" i="6" s="1"/>
  <c r="M48" i="6" s="1"/>
  <c r="BJ47" i="6"/>
  <c r="AM48" i="6"/>
  <c r="AL51" i="5"/>
  <c r="AK52" i="5" s="1"/>
  <c r="G52" i="5"/>
  <c r="F52" i="5"/>
  <c r="AF51" i="5"/>
  <c r="AI51" i="5"/>
  <c r="BG51" i="5" s="1"/>
  <c r="AG51" i="5"/>
  <c r="U51" i="5"/>
  <c r="R51" i="5"/>
  <c r="AA51" i="5"/>
  <c r="Q51" i="5" s="1"/>
  <c r="AX50" i="5"/>
  <c r="AC51" i="5"/>
  <c r="T51" i="5"/>
  <c r="AV50" i="5"/>
  <c r="AU50" i="5"/>
  <c r="V51" i="5"/>
  <c r="C51" i="5" s="1"/>
  <c r="D51" i="5" s="1"/>
  <c r="AA53" i="10" l="1"/>
  <c r="C53" i="10"/>
  <c r="D53" i="10" s="1"/>
  <c r="BM52" i="10"/>
  <c r="BN53" i="10"/>
  <c r="O53" i="10"/>
  <c r="Z53" i="10" s="1"/>
  <c r="AY53" i="10" s="1"/>
  <c r="N53" i="10"/>
  <c r="E54" i="10"/>
  <c r="X53" i="10"/>
  <c r="O52" i="9"/>
  <c r="AC52" i="9" s="1"/>
  <c r="BB52" i="9" s="1"/>
  <c r="BN52" i="9"/>
  <c r="E53" i="9"/>
  <c r="AI52" i="9"/>
  <c r="AH53" i="9" s="1"/>
  <c r="AG52" i="9"/>
  <c r="AF52" i="9"/>
  <c r="AM52" i="9"/>
  <c r="BJ51" i="9"/>
  <c r="AV51" i="9"/>
  <c r="V52" i="9"/>
  <c r="AU51" i="9"/>
  <c r="U52" i="9"/>
  <c r="AJ52" i="9"/>
  <c r="AD52" i="9"/>
  <c r="Z50" i="4"/>
  <c r="AY50" i="4" s="1"/>
  <c r="Q50" i="4"/>
  <c r="AP50" i="4" s="1"/>
  <c r="AI50" i="4"/>
  <c r="BH50" i="4" s="1"/>
  <c r="BK50" i="4"/>
  <c r="BD50" i="4"/>
  <c r="BE50" i="4"/>
  <c r="Y51" i="4"/>
  <c r="AA51" i="4" s="1"/>
  <c r="AC50" i="4"/>
  <c r="BA50" i="4" s="1"/>
  <c r="T50" i="4"/>
  <c r="G51" i="4"/>
  <c r="F51" i="4"/>
  <c r="BD48" i="8"/>
  <c r="BE48" i="8"/>
  <c r="AE49" i="8"/>
  <c r="BH48" i="8"/>
  <c r="BG48" i="8"/>
  <c r="AH49" i="8"/>
  <c r="AR48" i="8"/>
  <c r="W48" i="8"/>
  <c r="AS48" i="8"/>
  <c r="S49" i="8"/>
  <c r="AK49" i="8"/>
  <c r="BK48" i="8"/>
  <c r="AP48" i="8"/>
  <c r="AO48" i="8"/>
  <c r="P49" i="8"/>
  <c r="BB48" i="8"/>
  <c r="BA48" i="8"/>
  <c r="AB49" i="8"/>
  <c r="F50" i="8"/>
  <c r="H50" i="8" s="1"/>
  <c r="G50" i="8"/>
  <c r="O49" i="8"/>
  <c r="AC49" i="8" s="1"/>
  <c r="N49" i="8"/>
  <c r="BN49" i="8"/>
  <c r="BJ50" i="4"/>
  <c r="AM51" i="4"/>
  <c r="BM47" i="6"/>
  <c r="BM50" i="5"/>
  <c r="AV51" i="7"/>
  <c r="AU51" i="7"/>
  <c r="C52" i="7"/>
  <c r="D52" i="7" s="1"/>
  <c r="AM52" i="7"/>
  <c r="BJ51" i="7"/>
  <c r="AA52" i="7"/>
  <c r="AX51" i="7"/>
  <c r="E53" i="7"/>
  <c r="X52" i="7"/>
  <c r="O52" i="7"/>
  <c r="Z52" i="7" s="1"/>
  <c r="AY52" i="7" s="1"/>
  <c r="BN52" i="7"/>
  <c r="N52" i="7"/>
  <c r="C48" i="6"/>
  <c r="D48" i="6" s="1"/>
  <c r="O48" i="6"/>
  <c r="BN48" i="6"/>
  <c r="N48" i="6"/>
  <c r="E49" i="6"/>
  <c r="BK51" i="5"/>
  <c r="H52" i="5"/>
  <c r="X51" i="5"/>
  <c r="Y52" i="5"/>
  <c r="Z51" i="5"/>
  <c r="AY51" i="5" s="1"/>
  <c r="BB51" i="5"/>
  <c r="BA51" i="5"/>
  <c r="AB52" i="5"/>
  <c r="AD52" i="5" s="1"/>
  <c r="AH52" i="5"/>
  <c r="AJ52" i="5" s="1"/>
  <c r="BH51" i="5"/>
  <c r="BJ51" i="5"/>
  <c r="AM52" i="5"/>
  <c r="S52" i="5"/>
  <c r="U52" i="5" s="1"/>
  <c r="W51" i="5"/>
  <c r="V52" i="5" s="1"/>
  <c r="AS51" i="5"/>
  <c r="AR51" i="5"/>
  <c r="P52" i="5"/>
  <c r="AO51" i="5"/>
  <c r="AP51" i="5"/>
  <c r="AE52" i="5"/>
  <c r="AG52" i="5" s="1"/>
  <c r="BD51" i="5"/>
  <c r="BE51" i="5"/>
  <c r="Y54" i="10" l="1"/>
  <c r="AA54" i="10" s="1"/>
  <c r="AF53" i="10"/>
  <c r="AI53" i="10"/>
  <c r="AC53" i="10"/>
  <c r="Q53" i="10"/>
  <c r="AL53" i="10"/>
  <c r="T53" i="10"/>
  <c r="G54" i="10"/>
  <c r="F54" i="10"/>
  <c r="AL52" i="9"/>
  <c r="BK52" i="9" s="1"/>
  <c r="Q52" i="9"/>
  <c r="AP52" i="9" s="1"/>
  <c r="BA52" i="9"/>
  <c r="AB53" i="9"/>
  <c r="AD53" i="9" s="1"/>
  <c r="G53" i="9"/>
  <c r="F53" i="9"/>
  <c r="BM51" i="9"/>
  <c r="C52" i="9"/>
  <c r="D52" i="9" s="1"/>
  <c r="Y53" i="9"/>
  <c r="Z52" i="9"/>
  <c r="AY52" i="9" s="1"/>
  <c r="X52" i="9"/>
  <c r="T52" i="9"/>
  <c r="AE53" i="9"/>
  <c r="BD52" i="9"/>
  <c r="BE52" i="9"/>
  <c r="BH52" i="9"/>
  <c r="BG52" i="9"/>
  <c r="AJ53" i="9"/>
  <c r="BG50" i="4"/>
  <c r="AH51" i="4"/>
  <c r="AJ51" i="4" s="1"/>
  <c r="P51" i="4"/>
  <c r="R51" i="4" s="1"/>
  <c r="AO50" i="4"/>
  <c r="AX50" i="4"/>
  <c r="AB51" i="4"/>
  <c r="AD51" i="4" s="1"/>
  <c r="BB50" i="4"/>
  <c r="H51" i="4"/>
  <c r="K51" i="4" s="1"/>
  <c r="L51" i="4" s="1"/>
  <c r="M51" i="4" s="1"/>
  <c r="N51" i="4" s="1"/>
  <c r="W50" i="4"/>
  <c r="S51" i="4"/>
  <c r="U51" i="4" s="1"/>
  <c r="AR50" i="4"/>
  <c r="AS50" i="4"/>
  <c r="BB49" i="8"/>
  <c r="K50" i="8"/>
  <c r="L50" i="8" s="1"/>
  <c r="M50" i="8" s="1"/>
  <c r="AB50" i="8"/>
  <c r="AD49" i="8"/>
  <c r="BA49" i="8" s="1"/>
  <c r="AL49" i="8"/>
  <c r="Q49" i="8"/>
  <c r="U49" i="8"/>
  <c r="AV48" i="8"/>
  <c r="AU48" i="8"/>
  <c r="V49" i="8"/>
  <c r="C49" i="8" s="1"/>
  <c r="D49" i="8" s="1"/>
  <c r="AJ49" i="8"/>
  <c r="P50" i="8"/>
  <c r="R49" i="8"/>
  <c r="BJ48" i="8"/>
  <c r="AM49" i="8"/>
  <c r="T49" i="8" s="1"/>
  <c r="AG49" i="8"/>
  <c r="AI49" i="8"/>
  <c r="AF49" i="8"/>
  <c r="AE50" i="8" s="1"/>
  <c r="BM51" i="7"/>
  <c r="AF52" i="7"/>
  <c r="AI52" i="7"/>
  <c r="AC52" i="7"/>
  <c r="AL52" i="7"/>
  <c r="Q52" i="7"/>
  <c r="T52" i="7"/>
  <c r="Y53" i="7"/>
  <c r="F53" i="7"/>
  <c r="G53" i="7"/>
  <c r="AI48" i="6"/>
  <c r="AF48" i="6"/>
  <c r="AL48" i="6"/>
  <c r="AC48" i="6"/>
  <c r="T48" i="6"/>
  <c r="Z48" i="6"/>
  <c r="AY48" i="6" s="1"/>
  <c r="Y49" i="6"/>
  <c r="Q48" i="6"/>
  <c r="G49" i="6"/>
  <c r="F49" i="6"/>
  <c r="K52" i="5"/>
  <c r="L52" i="5" s="1"/>
  <c r="M52" i="5" s="1"/>
  <c r="X52" i="5"/>
  <c r="R52" i="5"/>
  <c r="C52" i="5"/>
  <c r="D52" i="5" s="1"/>
  <c r="AA52" i="5"/>
  <c r="AX51" i="5"/>
  <c r="AV51" i="5"/>
  <c r="AU51" i="5"/>
  <c r="AX53" i="10" l="1"/>
  <c r="H54" i="10"/>
  <c r="K54" i="10" s="1"/>
  <c r="L54" i="10" s="1"/>
  <c r="M54" i="10" s="1"/>
  <c r="O54" i="10" s="1"/>
  <c r="AC54" i="10" s="1"/>
  <c r="BK53" i="10"/>
  <c r="AK54" i="10"/>
  <c r="BB53" i="10"/>
  <c r="BA53" i="10"/>
  <c r="AB54" i="10"/>
  <c r="AP53" i="10"/>
  <c r="AO53" i="10"/>
  <c r="P54" i="10"/>
  <c r="BH53" i="10"/>
  <c r="BG53" i="10"/>
  <c r="AH54" i="10"/>
  <c r="W53" i="10"/>
  <c r="AR53" i="10"/>
  <c r="AS53" i="10"/>
  <c r="S54" i="10"/>
  <c r="BD53" i="10"/>
  <c r="BE53" i="10"/>
  <c r="AE54" i="10"/>
  <c r="H53" i="9"/>
  <c r="K53" i="9" s="1"/>
  <c r="L53" i="9" s="1"/>
  <c r="M53" i="9" s="1"/>
  <c r="N53" i="9" s="1"/>
  <c r="AI53" i="9" s="1"/>
  <c r="P53" i="9"/>
  <c r="R53" i="9" s="1"/>
  <c r="AO52" i="9"/>
  <c r="AK53" i="9"/>
  <c r="AM53" i="9" s="1"/>
  <c r="AR52" i="9"/>
  <c r="W52" i="9"/>
  <c r="AS52" i="9"/>
  <c r="S53" i="9"/>
  <c r="AG53" i="9"/>
  <c r="AA53" i="9"/>
  <c r="AX52" i="9"/>
  <c r="BN51" i="4"/>
  <c r="O51" i="4"/>
  <c r="Q51" i="4" s="1"/>
  <c r="E52" i="4"/>
  <c r="G52" i="4" s="1"/>
  <c r="BM48" i="8"/>
  <c r="E51" i="8"/>
  <c r="AU50" i="4"/>
  <c r="BM50" i="4" s="1"/>
  <c r="V51" i="4"/>
  <c r="AV50" i="4"/>
  <c r="AG50" i="8"/>
  <c r="R50" i="8"/>
  <c r="W49" i="8"/>
  <c r="AS49" i="8"/>
  <c r="AR49" i="8"/>
  <c r="BG49" i="8"/>
  <c r="BH49" i="8"/>
  <c r="AH50" i="8"/>
  <c r="S50" i="8"/>
  <c r="N50" i="8"/>
  <c r="AF50" i="8" s="1"/>
  <c r="O50" i="8"/>
  <c r="BN50" i="8"/>
  <c r="BE49" i="8"/>
  <c r="BD49" i="8"/>
  <c r="V50" i="8"/>
  <c r="X49" i="8"/>
  <c r="Y50" i="8"/>
  <c r="Z49" i="8"/>
  <c r="AY49" i="8" s="1"/>
  <c r="AO49" i="8"/>
  <c r="AP49" i="8"/>
  <c r="BK49" i="8"/>
  <c r="AK50" i="8"/>
  <c r="AD50" i="8"/>
  <c r="AL50" i="8"/>
  <c r="G51" i="8"/>
  <c r="F51" i="8"/>
  <c r="AI51" i="4"/>
  <c r="AF51" i="4"/>
  <c r="H53" i="7"/>
  <c r="W52" i="7"/>
  <c r="AS52" i="7"/>
  <c r="AR52" i="7"/>
  <c r="S53" i="7"/>
  <c r="AK53" i="7"/>
  <c r="BK52" i="7"/>
  <c r="BH52" i="7"/>
  <c r="BG52" i="7"/>
  <c r="AH53" i="7"/>
  <c r="AX52" i="7"/>
  <c r="AA53" i="7"/>
  <c r="AP52" i="7"/>
  <c r="AO52" i="7"/>
  <c r="P53" i="7"/>
  <c r="AB53" i="7"/>
  <c r="BA52" i="7"/>
  <c r="BB52" i="7"/>
  <c r="BE52" i="7"/>
  <c r="BD52" i="7"/>
  <c r="AE53" i="7"/>
  <c r="AX48" i="6"/>
  <c r="AA49" i="6"/>
  <c r="AR48" i="6"/>
  <c r="AS48" i="6"/>
  <c r="W48" i="6"/>
  <c r="S49" i="6"/>
  <c r="BK48" i="6"/>
  <c r="AK49" i="6"/>
  <c r="BG48" i="6"/>
  <c r="BH48" i="6"/>
  <c r="AH49" i="6"/>
  <c r="AJ49" i="6" s="1"/>
  <c r="H49" i="6"/>
  <c r="AO48" i="6"/>
  <c r="AP48" i="6"/>
  <c r="P49" i="6"/>
  <c r="BB48" i="6"/>
  <c r="BA48" i="6"/>
  <c r="AB49" i="6"/>
  <c r="BD48" i="6"/>
  <c r="BE48" i="6"/>
  <c r="AE49" i="6"/>
  <c r="BM51" i="5"/>
  <c r="E53" i="5"/>
  <c r="G53" i="5" s="1"/>
  <c r="N52" i="5"/>
  <c r="O52" i="5"/>
  <c r="BN52" i="5"/>
  <c r="BN54" i="10" l="1"/>
  <c r="N54" i="10"/>
  <c r="AI54" i="10" s="1"/>
  <c r="AH55" i="10" s="1"/>
  <c r="E55" i="10"/>
  <c r="F55" i="10" s="1"/>
  <c r="AV53" i="10"/>
  <c r="AU53" i="10"/>
  <c r="V54" i="10"/>
  <c r="C54" i="10" s="1"/>
  <c r="D54" i="10" s="1"/>
  <c r="AL54" i="10"/>
  <c r="AD54" i="10"/>
  <c r="BA54" i="10" s="1"/>
  <c r="AB55" i="10"/>
  <c r="AM54" i="10"/>
  <c r="T54" i="10" s="1"/>
  <c r="BJ53" i="10"/>
  <c r="AG54" i="10"/>
  <c r="Q54" i="10"/>
  <c r="P55" i="10" s="1"/>
  <c r="U54" i="10"/>
  <c r="R54" i="10"/>
  <c r="AJ54" i="10"/>
  <c r="BB54" i="10"/>
  <c r="E54" i="9"/>
  <c r="G54" i="9" s="1"/>
  <c r="BN53" i="9"/>
  <c r="O53" i="9"/>
  <c r="T53" i="9" s="1"/>
  <c r="S54" i="9" s="1"/>
  <c r="U54" i="9" s="1"/>
  <c r="BJ52" i="9"/>
  <c r="AF53" i="9"/>
  <c r="AE54" i="9" s="1"/>
  <c r="U53" i="9"/>
  <c r="BH53" i="9"/>
  <c r="AH54" i="9"/>
  <c r="AU52" i="9"/>
  <c r="AV52" i="9"/>
  <c r="V53" i="9"/>
  <c r="BG53" i="9"/>
  <c r="Y52" i="4"/>
  <c r="AA52" i="4" s="1"/>
  <c r="AC51" i="4"/>
  <c r="BA51" i="4" s="1"/>
  <c r="T51" i="4"/>
  <c r="AR51" i="4" s="1"/>
  <c r="AL51" i="4"/>
  <c r="AK52" i="4" s="1"/>
  <c r="F52" i="4"/>
  <c r="H52" i="4" s="1"/>
  <c r="K52" i="4" s="1"/>
  <c r="L52" i="4" s="1"/>
  <c r="M52" i="4" s="1"/>
  <c r="BN52" i="4" s="1"/>
  <c r="C51" i="4"/>
  <c r="D51" i="4" s="1"/>
  <c r="X51" i="4"/>
  <c r="Z51" i="4"/>
  <c r="AY51" i="4" s="1"/>
  <c r="BD50" i="8"/>
  <c r="BE50" i="8"/>
  <c r="AE51" i="8"/>
  <c r="H51" i="8"/>
  <c r="AA50" i="8"/>
  <c r="AX49" i="8"/>
  <c r="AC50" i="8"/>
  <c r="X50" i="8"/>
  <c r="Z50" i="8"/>
  <c r="AY50" i="8" s="1"/>
  <c r="Q50" i="8"/>
  <c r="U50" i="8"/>
  <c r="AU49" i="8"/>
  <c r="AV49" i="8"/>
  <c r="C50" i="8"/>
  <c r="D50" i="8" s="1"/>
  <c r="AI50" i="8"/>
  <c r="BK50" i="8"/>
  <c r="AM50" i="8"/>
  <c r="Y51" i="8" s="1"/>
  <c r="BJ49" i="8"/>
  <c r="AJ50" i="8"/>
  <c r="AH51" i="8"/>
  <c r="AE52" i="4"/>
  <c r="BE51" i="4"/>
  <c r="BD51" i="4"/>
  <c r="BG51" i="4"/>
  <c r="AH52" i="4"/>
  <c r="AJ52" i="4" s="1"/>
  <c r="BH51" i="4"/>
  <c r="AP51" i="4"/>
  <c r="AO51" i="4"/>
  <c r="P52" i="4"/>
  <c r="AG53" i="7"/>
  <c r="R53" i="7"/>
  <c r="AJ53" i="7"/>
  <c r="AM53" i="7"/>
  <c r="BJ52" i="7"/>
  <c r="V53" i="7"/>
  <c r="C53" i="7" s="1"/>
  <c r="D53" i="7" s="1"/>
  <c r="AU52" i="7"/>
  <c r="AV52" i="7"/>
  <c r="AD53" i="7"/>
  <c r="U53" i="7"/>
  <c r="K53" i="7"/>
  <c r="L53" i="7" s="1"/>
  <c r="M53" i="7" s="1"/>
  <c r="AD49" i="6"/>
  <c r="K49" i="6"/>
  <c r="L49" i="6" s="1"/>
  <c r="M49" i="6" s="1"/>
  <c r="BJ48" i="6"/>
  <c r="AM49" i="6"/>
  <c r="U49" i="6"/>
  <c r="AG49" i="6"/>
  <c r="R49" i="6"/>
  <c r="V49" i="6"/>
  <c r="C49" i="6" s="1"/>
  <c r="D49" i="6" s="1"/>
  <c r="AU48" i="6"/>
  <c r="AV48" i="6"/>
  <c r="F53" i="5"/>
  <c r="H53" i="5" s="1"/>
  <c r="K53" i="5" s="1"/>
  <c r="L53" i="5" s="1"/>
  <c r="M53" i="5" s="1"/>
  <c r="N53" i="5" s="1"/>
  <c r="AL52" i="5"/>
  <c r="AC52" i="5"/>
  <c r="T52" i="5"/>
  <c r="Z52" i="5"/>
  <c r="AY52" i="5" s="1"/>
  <c r="Y53" i="5"/>
  <c r="AF52" i="5"/>
  <c r="AI52" i="5"/>
  <c r="Q52" i="5"/>
  <c r="AF54" i="10" l="1"/>
  <c r="BD54" i="10" s="1"/>
  <c r="G55" i="10"/>
  <c r="H55" i="10" s="1"/>
  <c r="K55" i="10" s="1"/>
  <c r="L55" i="10" s="1"/>
  <c r="M55" i="10" s="1"/>
  <c r="N55" i="10" s="1"/>
  <c r="BM53" i="10"/>
  <c r="W54" i="10"/>
  <c r="V55" i="10" s="1"/>
  <c r="AS54" i="10"/>
  <c r="AR54" i="10"/>
  <c r="S55" i="10"/>
  <c r="AJ55" i="10"/>
  <c r="BG54" i="10"/>
  <c r="BH54" i="10"/>
  <c r="AD55" i="10"/>
  <c r="R55" i="10"/>
  <c r="BK54" i="10"/>
  <c r="AK55" i="10"/>
  <c r="Y55" i="10"/>
  <c r="Z54" i="10"/>
  <c r="AY54" i="10" s="1"/>
  <c r="X54" i="10"/>
  <c r="AO54" i="10"/>
  <c r="AP54" i="10"/>
  <c r="AC53" i="9"/>
  <c r="AB54" i="9" s="1"/>
  <c r="AD54" i="9" s="1"/>
  <c r="AL53" i="9"/>
  <c r="BK53" i="9" s="1"/>
  <c r="F54" i="9"/>
  <c r="H54" i="9" s="1"/>
  <c r="K54" i="9" s="1"/>
  <c r="L54" i="9" s="1"/>
  <c r="M54" i="9" s="1"/>
  <c r="Q53" i="9"/>
  <c r="AO53" i="9" s="1"/>
  <c r="BM52" i="9"/>
  <c r="BE53" i="9"/>
  <c r="BD53" i="9"/>
  <c r="Y54" i="9"/>
  <c r="X53" i="9"/>
  <c r="Z53" i="9"/>
  <c r="AY53" i="9" s="1"/>
  <c r="C53" i="9"/>
  <c r="D53" i="9" s="1"/>
  <c r="AG54" i="9"/>
  <c r="AJ54" i="9"/>
  <c r="AR53" i="9"/>
  <c r="W53" i="9"/>
  <c r="AS53" i="9"/>
  <c r="S52" i="4"/>
  <c r="U52" i="4" s="1"/>
  <c r="AB52" i="4"/>
  <c r="AD52" i="4" s="1"/>
  <c r="BK51" i="4"/>
  <c r="BB51" i="4"/>
  <c r="N52" i="4"/>
  <c r="AF52" i="4" s="1"/>
  <c r="AE53" i="4" s="1"/>
  <c r="E53" i="4"/>
  <c r="W51" i="4"/>
  <c r="AU51" i="4" s="1"/>
  <c r="AX51" i="4"/>
  <c r="AS51" i="4"/>
  <c r="O52" i="4"/>
  <c r="AC52" i="4" s="1"/>
  <c r="BB52" i="4" s="1"/>
  <c r="BM49" i="8"/>
  <c r="AX50" i="8"/>
  <c r="AA51" i="8"/>
  <c r="AJ51" i="8"/>
  <c r="BH50" i="8"/>
  <c r="BG50" i="8"/>
  <c r="BB50" i="8"/>
  <c r="BA50" i="8"/>
  <c r="AB51" i="8"/>
  <c r="E52" i="8"/>
  <c r="K51" i="8"/>
  <c r="L51" i="8" s="1"/>
  <c r="M51" i="8" s="1"/>
  <c r="AK51" i="8"/>
  <c r="AP50" i="8"/>
  <c r="AO50" i="8"/>
  <c r="P51" i="8"/>
  <c r="T50" i="8"/>
  <c r="AG51" i="8"/>
  <c r="R52" i="4"/>
  <c r="AM52" i="4"/>
  <c r="BJ51" i="4"/>
  <c r="AG52" i="4"/>
  <c r="BM52" i="7"/>
  <c r="O53" i="7"/>
  <c r="Z53" i="7" s="1"/>
  <c r="AY53" i="7" s="1"/>
  <c r="N53" i="7"/>
  <c r="BN53" i="7"/>
  <c r="E54" i="7"/>
  <c r="X53" i="7"/>
  <c r="BM48" i="6"/>
  <c r="O49" i="6"/>
  <c r="Y50" i="6" s="1"/>
  <c r="BN49" i="6"/>
  <c r="N49" i="6"/>
  <c r="X49" i="6"/>
  <c r="E50" i="6"/>
  <c r="O53" i="5"/>
  <c r="AC53" i="5" s="1"/>
  <c r="BN53" i="5"/>
  <c r="E54" i="5"/>
  <c r="F54" i="5" s="1"/>
  <c r="AX52" i="5"/>
  <c r="AA53" i="5"/>
  <c r="P53" i="5"/>
  <c r="AP52" i="5"/>
  <c r="AO52" i="5"/>
  <c r="BD52" i="5"/>
  <c r="BE52" i="5"/>
  <c r="AE53" i="5"/>
  <c r="AG53" i="5" s="1"/>
  <c r="BA52" i="5"/>
  <c r="AB53" i="5"/>
  <c r="AD53" i="5" s="1"/>
  <c r="BB52" i="5"/>
  <c r="BH52" i="5"/>
  <c r="BG52" i="5"/>
  <c r="AH53" i="5"/>
  <c r="AJ53" i="5" s="1"/>
  <c r="S53" i="5"/>
  <c r="U53" i="5" s="1"/>
  <c r="AS52" i="5"/>
  <c r="AR52" i="5"/>
  <c r="W52" i="5"/>
  <c r="AK53" i="5"/>
  <c r="BK52" i="5"/>
  <c r="BE54" i="10" l="1"/>
  <c r="AE55" i="10"/>
  <c r="AF55" i="10" s="1"/>
  <c r="O55" i="10"/>
  <c r="AL55" i="10" s="1"/>
  <c r="BK55" i="10" s="1"/>
  <c r="BN55" i="10"/>
  <c r="E56" i="10"/>
  <c r="BJ54" i="10"/>
  <c r="AM55" i="10"/>
  <c r="U55" i="10"/>
  <c r="AA55" i="10"/>
  <c r="AX54" i="10"/>
  <c r="X55" i="10"/>
  <c r="AU54" i="10"/>
  <c r="AV54" i="10"/>
  <c r="P54" i="9"/>
  <c r="R54" i="9" s="1"/>
  <c r="AK54" i="9"/>
  <c r="AM54" i="9" s="1"/>
  <c r="AP53" i="9"/>
  <c r="BB53" i="9"/>
  <c r="BA53" i="9"/>
  <c r="O54" i="9"/>
  <c r="N54" i="9"/>
  <c r="BN54" i="9"/>
  <c r="E55" i="9"/>
  <c r="AA54" i="9"/>
  <c r="AX53" i="9"/>
  <c r="AV53" i="9"/>
  <c r="AU53" i="9"/>
  <c r="V54" i="9"/>
  <c r="AI52" i="4"/>
  <c r="AH53" i="4" s="1"/>
  <c r="AJ53" i="4" s="1"/>
  <c r="V52" i="4"/>
  <c r="C52" i="4" s="1"/>
  <c r="D52" i="4" s="1"/>
  <c r="BA52" i="4"/>
  <c r="AB53" i="4"/>
  <c r="AD53" i="4" s="1"/>
  <c r="AV51" i="4"/>
  <c r="F53" i="4"/>
  <c r="G53" i="4"/>
  <c r="Q52" i="4"/>
  <c r="AO52" i="4" s="1"/>
  <c r="T52" i="4"/>
  <c r="S53" i="4" s="1"/>
  <c r="U53" i="4" s="1"/>
  <c r="AL52" i="4"/>
  <c r="AK53" i="4" s="1"/>
  <c r="BE52" i="4"/>
  <c r="R51" i="8"/>
  <c r="O51" i="8"/>
  <c r="AC51" i="8" s="1"/>
  <c r="AB52" i="8" s="1"/>
  <c r="N51" i="8"/>
  <c r="BN51" i="8"/>
  <c r="AD51" i="8"/>
  <c r="W50" i="8"/>
  <c r="AR50" i="8"/>
  <c r="AS50" i="8"/>
  <c r="S51" i="8"/>
  <c r="BJ50" i="8"/>
  <c r="AM51" i="8"/>
  <c r="F52" i="8"/>
  <c r="G52" i="8"/>
  <c r="BD52" i="4"/>
  <c r="AG53" i="4"/>
  <c r="BM51" i="4"/>
  <c r="G54" i="7"/>
  <c r="F54" i="7"/>
  <c r="AF53" i="7"/>
  <c r="AI53" i="7"/>
  <c r="AL53" i="7"/>
  <c r="AC53" i="7"/>
  <c r="Q53" i="7"/>
  <c r="Y54" i="7"/>
  <c r="T53" i="7"/>
  <c r="AA50" i="6"/>
  <c r="AX49" i="6"/>
  <c r="AI49" i="6"/>
  <c r="AF49" i="6"/>
  <c r="AC49" i="6"/>
  <c r="T49" i="6"/>
  <c r="AL49" i="6"/>
  <c r="Q49" i="6"/>
  <c r="G50" i="6"/>
  <c r="F50" i="6"/>
  <c r="Z49" i="6"/>
  <c r="AY49" i="6" s="1"/>
  <c r="Q53" i="5"/>
  <c r="AP53" i="5" s="1"/>
  <c r="AI53" i="5"/>
  <c r="AH54" i="5" s="1"/>
  <c r="AJ54" i="5" s="1"/>
  <c r="G54" i="5"/>
  <c r="H54" i="5" s="1"/>
  <c r="K54" i="5" s="1"/>
  <c r="L54" i="5" s="1"/>
  <c r="M54" i="5" s="1"/>
  <c r="AL53" i="5"/>
  <c r="BK53" i="5" s="1"/>
  <c r="AF53" i="5"/>
  <c r="BE53" i="5" s="1"/>
  <c r="V53" i="5"/>
  <c r="C53" i="5" s="1"/>
  <c r="D53" i="5" s="1"/>
  <c r="AV52" i="5"/>
  <c r="AU52" i="5"/>
  <c r="BJ52" i="5"/>
  <c r="AM53" i="5"/>
  <c r="T53" i="5" s="1"/>
  <c r="S54" i="5" s="1"/>
  <c r="R53" i="5"/>
  <c r="BA53" i="5"/>
  <c r="BB53" i="5"/>
  <c r="AB54" i="5"/>
  <c r="C55" i="10" l="1"/>
  <c r="D55" i="10" s="1"/>
  <c r="AG55" i="10"/>
  <c r="BD55" i="10" s="1"/>
  <c r="AI55" i="10"/>
  <c r="AH56" i="10" s="1"/>
  <c r="Z55" i="10"/>
  <c r="AY55" i="10" s="1"/>
  <c r="T55" i="10"/>
  <c r="S56" i="10" s="1"/>
  <c r="AC55" i="10"/>
  <c r="BB55" i="10" s="1"/>
  <c r="AL54" i="9"/>
  <c r="AK55" i="9" s="1"/>
  <c r="AM55" i="9" s="1"/>
  <c r="F56" i="10"/>
  <c r="G56" i="10"/>
  <c r="BM54" i="10"/>
  <c r="Y56" i="10"/>
  <c r="AA56" i="10" s="1"/>
  <c r="AK56" i="10"/>
  <c r="AM56" i="10" s="1"/>
  <c r="Q55" i="10"/>
  <c r="AP55" i="10" s="1"/>
  <c r="BE55" i="10"/>
  <c r="AE56" i="10"/>
  <c r="BJ53" i="9"/>
  <c r="BM53" i="9" s="1"/>
  <c r="G55" i="9"/>
  <c r="F55" i="9"/>
  <c r="AI54" i="9"/>
  <c r="AF54" i="9"/>
  <c r="Q54" i="9"/>
  <c r="P55" i="9" s="1"/>
  <c r="R55" i="9" s="1"/>
  <c r="T54" i="9"/>
  <c r="AC54" i="9"/>
  <c r="BA54" i="9" s="1"/>
  <c r="C54" i="9"/>
  <c r="D54" i="9" s="1"/>
  <c r="Z54" i="9"/>
  <c r="AY54" i="9" s="1"/>
  <c r="Y55" i="9"/>
  <c r="X54" i="9"/>
  <c r="BG52" i="4"/>
  <c r="BH52" i="4"/>
  <c r="AP52" i="4"/>
  <c r="Z52" i="4"/>
  <c r="AY52" i="4" s="1"/>
  <c r="Y53" i="4"/>
  <c r="AA53" i="4" s="1"/>
  <c r="X52" i="4"/>
  <c r="AS52" i="4"/>
  <c r="H53" i="4"/>
  <c r="BK52" i="4"/>
  <c r="P53" i="4"/>
  <c r="R53" i="4" s="1"/>
  <c r="W52" i="4"/>
  <c r="AR52" i="4"/>
  <c r="H52" i="8"/>
  <c r="E53" i="8" s="1"/>
  <c r="AD52" i="8"/>
  <c r="AV50" i="8"/>
  <c r="AU50" i="8"/>
  <c r="BM50" i="8" s="1"/>
  <c r="V51" i="8"/>
  <c r="K52" i="8"/>
  <c r="L52" i="8" s="1"/>
  <c r="M52" i="8" s="1"/>
  <c r="Q51" i="8"/>
  <c r="U51" i="8"/>
  <c r="T51" i="8"/>
  <c r="S52" i="8" s="1"/>
  <c r="AL51" i="8"/>
  <c r="AI51" i="8"/>
  <c r="AF51" i="8"/>
  <c r="BA51" i="8"/>
  <c r="BB51" i="8"/>
  <c r="AM53" i="4"/>
  <c r="BJ52" i="4"/>
  <c r="AO53" i="5"/>
  <c r="S54" i="7"/>
  <c r="AS53" i="7"/>
  <c r="AR53" i="7"/>
  <c r="W53" i="7"/>
  <c r="AO53" i="7"/>
  <c r="AP53" i="7"/>
  <c r="P54" i="7"/>
  <c r="BK53" i="7"/>
  <c r="AK54" i="7"/>
  <c r="BE53" i="7"/>
  <c r="BD53" i="7"/>
  <c r="AE54" i="7"/>
  <c r="H54" i="7"/>
  <c r="AA54" i="7"/>
  <c r="AX53" i="7"/>
  <c r="BA53" i="7"/>
  <c r="BB53" i="7"/>
  <c r="AB54" i="7"/>
  <c r="BH53" i="7"/>
  <c r="BG53" i="7"/>
  <c r="AH54" i="7"/>
  <c r="H50" i="6"/>
  <c r="K50" i="6" s="1"/>
  <c r="L50" i="6" s="1"/>
  <c r="M50" i="6" s="1"/>
  <c r="N50" i="6" s="1"/>
  <c r="AO49" i="6"/>
  <c r="AP49" i="6"/>
  <c r="P50" i="6"/>
  <c r="S50" i="6"/>
  <c r="W49" i="6"/>
  <c r="AS49" i="6"/>
  <c r="AR49" i="6"/>
  <c r="BD49" i="6"/>
  <c r="BE49" i="6"/>
  <c r="AE50" i="6"/>
  <c r="BK49" i="6"/>
  <c r="AK50" i="6"/>
  <c r="AB50" i="6"/>
  <c r="BB49" i="6"/>
  <c r="BA49" i="6"/>
  <c r="AH50" i="6"/>
  <c r="BH49" i="6"/>
  <c r="BG49" i="6"/>
  <c r="AS53" i="5"/>
  <c r="P54" i="5"/>
  <c r="R54" i="5" s="1"/>
  <c r="BG53" i="5"/>
  <c r="BH53" i="5"/>
  <c r="BM52" i="5"/>
  <c r="BD53" i="5"/>
  <c r="W53" i="5"/>
  <c r="V54" i="5" s="1"/>
  <c r="AE54" i="5"/>
  <c r="AG54" i="5" s="1"/>
  <c r="AR53" i="5"/>
  <c r="AK54" i="5"/>
  <c r="AM54" i="5" s="1"/>
  <c r="X53" i="5"/>
  <c r="Y54" i="5"/>
  <c r="Z53" i="5"/>
  <c r="AY53" i="5" s="1"/>
  <c r="AD54" i="5"/>
  <c r="E55" i="5"/>
  <c r="U54" i="5"/>
  <c r="N54" i="5"/>
  <c r="BN54" i="5"/>
  <c r="O54" i="5"/>
  <c r="BH55" i="10" l="1"/>
  <c r="BG55" i="10"/>
  <c r="W55" i="10"/>
  <c r="AU55" i="10" s="1"/>
  <c r="AR55" i="10"/>
  <c r="AS55" i="10"/>
  <c r="AB56" i="10"/>
  <c r="AD56" i="10" s="1"/>
  <c r="BA55" i="10"/>
  <c r="BJ54" i="9"/>
  <c r="BK54" i="9"/>
  <c r="BJ55" i="10"/>
  <c r="H56" i="10"/>
  <c r="AX55" i="10"/>
  <c r="P56" i="10"/>
  <c r="R56" i="10" s="1"/>
  <c r="AO55" i="10"/>
  <c r="U56" i="10"/>
  <c r="AJ56" i="10"/>
  <c r="AG56" i="10"/>
  <c r="H55" i="9"/>
  <c r="K55" i="9" s="1"/>
  <c r="L55" i="9" s="1"/>
  <c r="M55" i="9" s="1"/>
  <c r="AB55" i="9"/>
  <c r="AD55" i="9" s="1"/>
  <c r="BB54" i="9"/>
  <c r="S55" i="9"/>
  <c r="U55" i="9" s="1"/>
  <c r="AR54" i="9"/>
  <c r="W54" i="9"/>
  <c r="AU54" i="9" s="1"/>
  <c r="AS54" i="9"/>
  <c r="AE55" i="9"/>
  <c r="BE54" i="9"/>
  <c r="BD54" i="9"/>
  <c r="AH55" i="9"/>
  <c r="AJ55" i="9" s="1"/>
  <c r="BG54" i="9"/>
  <c r="BH54" i="9"/>
  <c r="AO54" i="9"/>
  <c r="AP54" i="9"/>
  <c r="AA55" i="9"/>
  <c r="AX54" i="9"/>
  <c r="AX52" i="4"/>
  <c r="AU52" i="4"/>
  <c r="V53" i="4"/>
  <c r="C53" i="4" s="1"/>
  <c r="D53" i="4" s="1"/>
  <c r="K53" i="4"/>
  <c r="L53" i="4" s="1"/>
  <c r="M53" i="4" s="1"/>
  <c r="AV52" i="4"/>
  <c r="U52" i="8"/>
  <c r="BE51" i="8"/>
  <c r="BD51" i="8"/>
  <c r="AE52" i="8"/>
  <c r="BK51" i="8"/>
  <c r="AK52" i="8"/>
  <c r="AO51" i="8"/>
  <c r="AP51" i="8"/>
  <c r="P52" i="8"/>
  <c r="Z51" i="8"/>
  <c r="AY51" i="8" s="1"/>
  <c r="Y52" i="8"/>
  <c r="X51" i="8"/>
  <c r="C51" i="8"/>
  <c r="D51" i="8" s="1"/>
  <c r="BG51" i="8"/>
  <c r="BH51" i="8"/>
  <c r="AH52" i="8"/>
  <c r="N52" i="8"/>
  <c r="BN52" i="8"/>
  <c r="O52" i="8"/>
  <c r="AL52" i="8" s="1"/>
  <c r="W51" i="8"/>
  <c r="V52" i="8" s="1"/>
  <c r="AS51" i="8"/>
  <c r="AR51" i="8"/>
  <c r="G53" i="8"/>
  <c r="F53" i="8"/>
  <c r="H53" i="8" s="1"/>
  <c r="K53" i="8" s="1"/>
  <c r="L53" i="8" s="1"/>
  <c r="M53" i="8" s="1"/>
  <c r="AJ54" i="7"/>
  <c r="AG54" i="7"/>
  <c r="AU53" i="7"/>
  <c r="AV53" i="7"/>
  <c r="V54" i="7"/>
  <c r="C54" i="7" s="1"/>
  <c r="D54" i="7" s="1"/>
  <c r="AD54" i="7"/>
  <c r="K54" i="7"/>
  <c r="L54" i="7" s="1"/>
  <c r="M54" i="7" s="1"/>
  <c r="BJ53" i="7"/>
  <c r="AM54" i="7"/>
  <c r="R54" i="7"/>
  <c r="U54" i="7"/>
  <c r="E51" i="6"/>
  <c r="G51" i="6" s="1"/>
  <c r="BN50" i="6"/>
  <c r="O50" i="6"/>
  <c r="AC50" i="6" s="1"/>
  <c r="BB50" i="6" s="1"/>
  <c r="AD50" i="6"/>
  <c r="AF50" i="6"/>
  <c r="AG50" i="6"/>
  <c r="AI50" i="6"/>
  <c r="AH51" i="6" s="1"/>
  <c r="AJ51" i="6" s="1"/>
  <c r="U50" i="6"/>
  <c r="AJ50" i="6"/>
  <c r="BJ49" i="6"/>
  <c r="AM50" i="6"/>
  <c r="AU49" i="6"/>
  <c r="AV49" i="6"/>
  <c r="V50" i="6"/>
  <c r="C50" i="6" s="1"/>
  <c r="D50" i="6" s="1"/>
  <c r="R50" i="6"/>
  <c r="AU53" i="5"/>
  <c r="AC54" i="5"/>
  <c r="AB55" i="5" s="1"/>
  <c r="AF54" i="5"/>
  <c r="BE54" i="5" s="1"/>
  <c r="BJ53" i="5"/>
  <c r="AV53" i="5"/>
  <c r="C54" i="5"/>
  <c r="D54" i="5" s="1"/>
  <c r="AX53" i="5"/>
  <c r="AA54" i="5"/>
  <c r="Q54" i="5" s="1"/>
  <c r="AI54" i="5"/>
  <c r="F55" i="5"/>
  <c r="G55" i="5"/>
  <c r="X54" i="5"/>
  <c r="Z54" i="5"/>
  <c r="AY54" i="5" s="1"/>
  <c r="AL54" i="5"/>
  <c r="T54" i="5"/>
  <c r="V56" i="10" l="1"/>
  <c r="C56" i="10" s="1"/>
  <c r="D56" i="10" s="1"/>
  <c r="AV55" i="10"/>
  <c r="K56" i="10"/>
  <c r="L56" i="10" s="1"/>
  <c r="M56" i="10" s="1"/>
  <c r="BM55" i="10"/>
  <c r="BM54" i="9"/>
  <c r="E56" i="9"/>
  <c r="F56" i="9" s="1"/>
  <c r="AG55" i="9"/>
  <c r="BN55" i="9"/>
  <c r="O55" i="9"/>
  <c r="N55" i="9"/>
  <c r="AF55" i="9" s="1"/>
  <c r="AV54" i="9"/>
  <c r="V55" i="9"/>
  <c r="C55" i="9" s="1"/>
  <c r="D55" i="9" s="1"/>
  <c r="BM52" i="4"/>
  <c r="X53" i="4"/>
  <c r="E54" i="4"/>
  <c r="O53" i="4"/>
  <c r="N53" i="4"/>
  <c r="BN53" i="4"/>
  <c r="O53" i="8"/>
  <c r="N53" i="8"/>
  <c r="BN53" i="8"/>
  <c r="E54" i="8"/>
  <c r="AU51" i="8"/>
  <c r="AV51" i="8"/>
  <c r="AJ52" i="8"/>
  <c r="R52" i="8"/>
  <c r="C52" i="8"/>
  <c r="D52" i="8" s="1"/>
  <c r="BK52" i="8"/>
  <c r="AX51" i="8"/>
  <c r="AC52" i="8"/>
  <c r="AA52" i="8"/>
  <c r="X52" i="8"/>
  <c r="Z52" i="8"/>
  <c r="AY52" i="8" s="1"/>
  <c r="BJ51" i="8"/>
  <c r="AM52" i="8"/>
  <c r="AK53" i="8" s="1"/>
  <c r="AF52" i="8"/>
  <c r="AE53" i="8"/>
  <c r="AG52" i="8"/>
  <c r="AI52" i="8"/>
  <c r="T52" i="8"/>
  <c r="BM53" i="7"/>
  <c r="E55" i="7"/>
  <c r="O54" i="7"/>
  <c r="Z54" i="7" s="1"/>
  <c r="AY54" i="7" s="1"/>
  <c r="BN54" i="7"/>
  <c r="N54" i="7"/>
  <c r="X54" i="7"/>
  <c r="F51" i="6"/>
  <c r="H51" i="6" s="1"/>
  <c r="AB51" i="6"/>
  <c r="AD51" i="6" s="1"/>
  <c r="T50" i="6"/>
  <c r="S51" i="6" s="1"/>
  <c r="U51" i="6" s="1"/>
  <c r="AL50" i="6"/>
  <c r="AK51" i="6" s="1"/>
  <c r="Q50" i="6"/>
  <c r="P51" i="6" s="1"/>
  <c r="R51" i="6" s="1"/>
  <c r="BA50" i="6"/>
  <c r="X50" i="6"/>
  <c r="Z50" i="6"/>
  <c r="AY50" i="6" s="1"/>
  <c r="Y51" i="6"/>
  <c r="BM49" i="6"/>
  <c r="BG50" i="6"/>
  <c r="BH50" i="6"/>
  <c r="BE50" i="6"/>
  <c r="BD50" i="6"/>
  <c r="AE51" i="6"/>
  <c r="BD54" i="5"/>
  <c r="AE55" i="5"/>
  <c r="AG55" i="5" s="1"/>
  <c r="BA54" i="5"/>
  <c r="BB54" i="5"/>
  <c r="BM53" i="5"/>
  <c r="Y55" i="5"/>
  <c r="AX54" i="5" s="1"/>
  <c r="AD55" i="5"/>
  <c r="H55" i="5"/>
  <c r="BH54" i="5"/>
  <c r="BG54" i="5"/>
  <c r="AH55" i="5"/>
  <c r="AR54" i="5"/>
  <c r="AS54" i="5"/>
  <c r="W54" i="5"/>
  <c r="S55" i="5"/>
  <c r="AK55" i="5"/>
  <c r="BK54" i="5"/>
  <c r="P55" i="5"/>
  <c r="AO54" i="5"/>
  <c r="AP54" i="5"/>
  <c r="X56" i="10" l="1"/>
  <c r="E57" i="10"/>
  <c r="F57" i="10" s="1"/>
  <c r="O56" i="10"/>
  <c r="BN56" i="10"/>
  <c r="N56" i="10"/>
  <c r="G56" i="9"/>
  <c r="H56" i="9" s="1"/>
  <c r="K56" i="9" s="1"/>
  <c r="L56" i="9" s="1"/>
  <c r="M56" i="9" s="1"/>
  <c r="N56" i="9" s="1"/>
  <c r="Y56" i="9"/>
  <c r="AX55" i="9" s="1"/>
  <c r="BE55" i="9"/>
  <c r="BD55" i="9"/>
  <c r="AE56" i="9"/>
  <c r="AG56" i="9" s="1"/>
  <c r="AC55" i="9"/>
  <c r="AL55" i="9"/>
  <c r="Q55" i="9"/>
  <c r="T55" i="9"/>
  <c r="AI55" i="9"/>
  <c r="X55" i="9"/>
  <c r="Z55" i="9"/>
  <c r="AY55" i="9" s="1"/>
  <c r="AL53" i="4"/>
  <c r="AC53" i="4"/>
  <c r="Q53" i="4"/>
  <c r="T53" i="4"/>
  <c r="Y54" i="4"/>
  <c r="Z53" i="4"/>
  <c r="AY53" i="4" s="1"/>
  <c r="AF53" i="4"/>
  <c r="AI53" i="4"/>
  <c r="F54" i="4"/>
  <c r="G54" i="4"/>
  <c r="Y53" i="8"/>
  <c r="AX52" i="8" s="1"/>
  <c r="BM51" i="8"/>
  <c r="BJ52" i="8"/>
  <c r="AM53" i="8"/>
  <c r="AA53" i="8"/>
  <c r="AR52" i="8"/>
  <c r="AS52" i="8"/>
  <c r="S53" i="8"/>
  <c r="BH52" i="8"/>
  <c r="BG52" i="8"/>
  <c r="Q52" i="8"/>
  <c r="W52" i="8" s="1"/>
  <c r="BD52" i="8"/>
  <c r="BE52" i="8"/>
  <c r="BB52" i="8"/>
  <c r="BA52" i="8"/>
  <c r="AB53" i="8"/>
  <c r="AH53" i="8"/>
  <c r="F54" i="8"/>
  <c r="G54" i="8"/>
  <c r="AG53" i="8"/>
  <c r="AI53" i="8"/>
  <c r="AF53" i="8"/>
  <c r="AE54" i="8" s="1"/>
  <c r="Y55" i="7"/>
  <c r="AX54" i="7" s="1"/>
  <c r="AI54" i="7"/>
  <c r="AF54" i="7"/>
  <c r="AC54" i="7"/>
  <c r="AL54" i="7"/>
  <c r="T54" i="7"/>
  <c r="Q54" i="7"/>
  <c r="G55" i="7"/>
  <c r="F55" i="7"/>
  <c r="BK50" i="6"/>
  <c r="W50" i="6"/>
  <c r="V51" i="6" s="1"/>
  <c r="C51" i="6" s="1"/>
  <c r="D51" i="6" s="1"/>
  <c r="AS50" i="6"/>
  <c r="AP50" i="6"/>
  <c r="AR50" i="6"/>
  <c r="AO50" i="6"/>
  <c r="K51" i="6"/>
  <c r="L51" i="6" s="1"/>
  <c r="M51" i="6" s="1"/>
  <c r="AG51" i="6"/>
  <c r="BJ50" i="6"/>
  <c r="AM51" i="6"/>
  <c r="AA51" i="6"/>
  <c r="AX50" i="6"/>
  <c r="AA55" i="5"/>
  <c r="U55" i="5"/>
  <c r="R55" i="5"/>
  <c r="AM55" i="5"/>
  <c r="BJ54" i="5"/>
  <c r="V55" i="5"/>
  <c r="C55" i="5" s="1"/>
  <c r="D55" i="5" s="1"/>
  <c r="AU54" i="5"/>
  <c r="AV54" i="5"/>
  <c r="K55" i="5"/>
  <c r="L55" i="5" s="1"/>
  <c r="M55" i="5" s="1"/>
  <c r="AJ55" i="5"/>
  <c r="G57" i="10" l="1"/>
  <c r="H57" i="10" s="1"/>
  <c r="AI56" i="10"/>
  <c r="AF56" i="10"/>
  <c r="AC56" i="10"/>
  <c r="Q56" i="10"/>
  <c r="Z56" i="10"/>
  <c r="AY56" i="10" s="1"/>
  <c r="T56" i="10"/>
  <c r="Y57" i="10"/>
  <c r="AL56" i="10"/>
  <c r="O56" i="9"/>
  <c r="AC56" i="9" s="1"/>
  <c r="AA56" i="9"/>
  <c r="BN56" i="9"/>
  <c r="E57" i="9"/>
  <c r="G57" i="9" s="1"/>
  <c r="BG55" i="9"/>
  <c r="BH55" i="9"/>
  <c r="AH56" i="9"/>
  <c r="AJ56" i="9" s="1"/>
  <c r="S56" i="9"/>
  <c r="U56" i="9" s="1"/>
  <c r="AR55" i="9"/>
  <c r="W55" i="9"/>
  <c r="AS55" i="9"/>
  <c r="P56" i="9"/>
  <c r="AO55" i="9"/>
  <c r="AP55" i="9"/>
  <c r="BK55" i="9"/>
  <c r="AK56" i="9"/>
  <c r="BB55" i="9"/>
  <c r="BA55" i="9"/>
  <c r="AB56" i="9"/>
  <c r="AD56" i="9" s="1"/>
  <c r="AF56" i="9"/>
  <c r="AI56" i="9"/>
  <c r="BG53" i="4"/>
  <c r="AH54" i="4"/>
  <c r="AJ54" i="4" s="1"/>
  <c r="BH53" i="4"/>
  <c r="AS53" i="4"/>
  <c r="W53" i="4"/>
  <c r="AR53" i="4"/>
  <c r="S54" i="4"/>
  <c r="BA53" i="4"/>
  <c r="BB53" i="4"/>
  <c r="AB54" i="4"/>
  <c r="H54" i="4"/>
  <c r="BE53" i="4"/>
  <c r="AE54" i="4"/>
  <c r="BD53" i="4"/>
  <c r="AX53" i="4"/>
  <c r="AA54" i="4"/>
  <c r="P54" i="4"/>
  <c r="AP53" i="4"/>
  <c r="AO53" i="4"/>
  <c r="BK53" i="4"/>
  <c r="AK54" i="4"/>
  <c r="H54" i="8"/>
  <c r="K54" i="8" s="1"/>
  <c r="AC53" i="8"/>
  <c r="AG54" i="8"/>
  <c r="U53" i="8"/>
  <c r="T53" i="8"/>
  <c r="S54" i="8" s="1"/>
  <c r="BH53" i="8"/>
  <c r="AH54" i="8"/>
  <c r="AJ53" i="8"/>
  <c r="BG53" i="8" s="1"/>
  <c r="AP52" i="8"/>
  <c r="AO52" i="8"/>
  <c r="P53" i="8"/>
  <c r="Q53" i="8" s="1"/>
  <c r="BE53" i="8"/>
  <c r="BD53" i="8"/>
  <c r="AB54" i="8"/>
  <c r="AD53" i="8"/>
  <c r="BA53" i="8" s="1"/>
  <c r="AL53" i="8"/>
  <c r="AV52" i="8"/>
  <c r="AU52" i="8"/>
  <c r="V53" i="8"/>
  <c r="BB53" i="8"/>
  <c r="AA55" i="7"/>
  <c r="H55" i="7"/>
  <c r="W54" i="7"/>
  <c r="AS54" i="7"/>
  <c r="AR54" i="7"/>
  <c r="S55" i="7"/>
  <c r="BB54" i="7"/>
  <c r="BA54" i="7"/>
  <c r="AB55" i="7"/>
  <c r="BH54" i="7"/>
  <c r="BG54" i="7"/>
  <c r="AH55" i="7"/>
  <c r="AP54" i="7"/>
  <c r="AO54" i="7"/>
  <c r="P55" i="7"/>
  <c r="BK54" i="7"/>
  <c r="AK55" i="7"/>
  <c r="AE55" i="7"/>
  <c r="BD54" i="7"/>
  <c r="BE54" i="7"/>
  <c r="AU50" i="6"/>
  <c r="BM50" i="6" s="1"/>
  <c r="X51" i="6"/>
  <c r="AV50" i="6"/>
  <c r="E52" i="6"/>
  <c r="F52" i="6" s="1"/>
  <c r="O51" i="6"/>
  <c r="T51" i="6" s="1"/>
  <c r="N51" i="6"/>
  <c r="BN51" i="6"/>
  <c r="BM54" i="5"/>
  <c r="E56" i="5"/>
  <c r="G56" i="5" s="1"/>
  <c r="BN55" i="5"/>
  <c r="O55" i="5"/>
  <c r="Y56" i="5" s="1"/>
  <c r="N55" i="5"/>
  <c r="X55" i="5"/>
  <c r="K57" i="10" l="1"/>
  <c r="L57" i="10" s="1"/>
  <c r="M57" i="10" s="1"/>
  <c r="AA57" i="10"/>
  <c r="AX56" i="10"/>
  <c r="W56" i="10"/>
  <c r="AS56" i="10"/>
  <c r="AR56" i="10"/>
  <c r="S57" i="10"/>
  <c r="P57" i="10"/>
  <c r="AO56" i="10"/>
  <c r="AP56" i="10"/>
  <c r="AB57" i="10"/>
  <c r="BA56" i="10"/>
  <c r="BB56" i="10"/>
  <c r="AE57" i="10"/>
  <c r="BD56" i="10"/>
  <c r="BE56" i="10"/>
  <c r="AH57" i="10"/>
  <c r="BH56" i="10"/>
  <c r="BG56" i="10"/>
  <c r="BK56" i="10"/>
  <c r="AK57" i="10"/>
  <c r="F57" i="9"/>
  <c r="H57" i="9" s="1"/>
  <c r="K57" i="9" s="1"/>
  <c r="L57" i="9" s="1"/>
  <c r="M57" i="9" s="1"/>
  <c r="Q56" i="9"/>
  <c r="R56" i="9"/>
  <c r="AL56" i="9"/>
  <c r="BK56" i="9" s="1"/>
  <c r="AV55" i="9"/>
  <c r="V56" i="9"/>
  <c r="C56" i="9" s="1"/>
  <c r="D56" i="9" s="1"/>
  <c r="AU55" i="9"/>
  <c r="AM56" i="9"/>
  <c r="T56" i="9" s="1"/>
  <c r="BJ55" i="9"/>
  <c r="AH57" i="9"/>
  <c r="AJ57" i="9" s="1"/>
  <c r="BH56" i="9"/>
  <c r="BG56" i="9"/>
  <c r="AE57" i="9"/>
  <c r="BE56" i="9"/>
  <c r="BD56" i="9"/>
  <c r="BB56" i="9"/>
  <c r="BA56" i="9"/>
  <c r="AB57" i="9"/>
  <c r="AM54" i="4"/>
  <c r="BJ53" i="4"/>
  <c r="AG54" i="4"/>
  <c r="K54" i="4"/>
  <c r="L54" i="4" s="1"/>
  <c r="M54" i="4" s="1"/>
  <c r="U54" i="4"/>
  <c r="AD54" i="4"/>
  <c r="R54" i="4"/>
  <c r="V54" i="4"/>
  <c r="AU53" i="4"/>
  <c r="AV53" i="4"/>
  <c r="L54" i="8"/>
  <c r="M54" i="8" s="1"/>
  <c r="BN54" i="8" s="1"/>
  <c r="E55" i="8"/>
  <c r="AP53" i="8"/>
  <c r="X53" i="8"/>
  <c r="Y54" i="8"/>
  <c r="Z53" i="8"/>
  <c r="AY53" i="8" s="1"/>
  <c r="BK53" i="8"/>
  <c r="AK54" i="8"/>
  <c r="AD54" i="8"/>
  <c r="BM52" i="8"/>
  <c r="N54" i="8"/>
  <c r="O54" i="8"/>
  <c r="AL54" i="8" s="1"/>
  <c r="W53" i="8"/>
  <c r="AS53" i="8"/>
  <c r="AR53" i="8"/>
  <c r="C53" i="8"/>
  <c r="D53" i="8" s="1"/>
  <c r="P54" i="8"/>
  <c r="R53" i="8"/>
  <c r="AO53" i="8" s="1"/>
  <c r="AJ54" i="8"/>
  <c r="U54" i="8"/>
  <c r="G55" i="8"/>
  <c r="F55" i="8"/>
  <c r="H55" i="8" s="1"/>
  <c r="K55" i="8" s="1"/>
  <c r="L55" i="8" s="1"/>
  <c r="M55" i="8" s="1"/>
  <c r="AG55" i="7"/>
  <c r="AJ55" i="7"/>
  <c r="BJ54" i="7"/>
  <c r="AM55" i="7"/>
  <c r="R55" i="7"/>
  <c r="AD55" i="7"/>
  <c r="AV54" i="7"/>
  <c r="V55" i="7"/>
  <c r="C55" i="7" s="1"/>
  <c r="D55" i="7" s="1"/>
  <c r="AU54" i="7"/>
  <c r="U55" i="7"/>
  <c r="K55" i="7"/>
  <c r="L55" i="7" s="1"/>
  <c r="M55" i="7" s="1"/>
  <c r="Y52" i="6"/>
  <c r="AA52" i="6" s="1"/>
  <c r="G52" i="6"/>
  <c r="H52" i="6" s="1"/>
  <c r="S52" i="6"/>
  <c r="U52" i="6" s="1"/>
  <c r="W51" i="6"/>
  <c r="AV51" i="6" s="1"/>
  <c r="AR51" i="6"/>
  <c r="AI51" i="6"/>
  <c r="AF51" i="6"/>
  <c r="AS51" i="6"/>
  <c r="AL51" i="6"/>
  <c r="AC51" i="6"/>
  <c r="Z51" i="6"/>
  <c r="AY51" i="6" s="1"/>
  <c r="Q51" i="6"/>
  <c r="F56" i="5"/>
  <c r="H56" i="5" s="1"/>
  <c r="Z55" i="5"/>
  <c r="AY55" i="5" s="1"/>
  <c r="AC55" i="5"/>
  <c r="AL55" i="5"/>
  <c r="Q55" i="5"/>
  <c r="T55" i="5"/>
  <c r="AA56" i="5"/>
  <c r="AX55" i="5"/>
  <c r="AF55" i="5"/>
  <c r="AI55" i="5"/>
  <c r="E58" i="10" l="1"/>
  <c r="G58" i="10" s="1"/>
  <c r="O57" i="10"/>
  <c r="AC57" i="10" s="1"/>
  <c r="BB57" i="10" s="1"/>
  <c r="N57" i="10"/>
  <c r="AI57" i="10" s="1"/>
  <c r="AH58" i="10" s="1"/>
  <c r="BN57" i="10"/>
  <c r="U57" i="10"/>
  <c r="R57" i="10"/>
  <c r="AG57" i="10"/>
  <c r="V57" i="10"/>
  <c r="AU56" i="10"/>
  <c r="AV56" i="10"/>
  <c r="AM57" i="10"/>
  <c r="BJ56" i="10"/>
  <c r="AD57" i="10"/>
  <c r="AJ57" i="10"/>
  <c r="N57" i="9"/>
  <c r="AI57" i="9" s="1"/>
  <c r="O57" i="9"/>
  <c r="BN57" i="9"/>
  <c r="E58" i="9"/>
  <c r="F58" i="9" s="1"/>
  <c r="AO56" i="9"/>
  <c r="P57" i="9"/>
  <c r="R57" i="9" s="1"/>
  <c r="AP56" i="9"/>
  <c r="BM55" i="9"/>
  <c r="AR56" i="9"/>
  <c r="AS56" i="9"/>
  <c r="W56" i="9"/>
  <c r="S57" i="9"/>
  <c r="U57" i="9" s="1"/>
  <c r="AK57" i="9"/>
  <c r="AM57" i="9" s="1"/>
  <c r="X56" i="9"/>
  <c r="Y57" i="9"/>
  <c r="Z56" i="9"/>
  <c r="AY56" i="9" s="1"/>
  <c r="AD57" i="9"/>
  <c r="AG57" i="9"/>
  <c r="BM53" i="4"/>
  <c r="E55" i="4"/>
  <c r="G55" i="4" s="1"/>
  <c r="X54" i="4"/>
  <c r="C54" i="4"/>
  <c r="D54" i="4" s="1"/>
  <c r="BN54" i="4"/>
  <c r="O54" i="4"/>
  <c r="Z54" i="4" s="1"/>
  <c r="AY54" i="4" s="1"/>
  <c r="N54" i="4"/>
  <c r="O55" i="8"/>
  <c r="N55" i="8"/>
  <c r="BN55" i="8"/>
  <c r="BK54" i="8"/>
  <c r="E56" i="8"/>
  <c r="R54" i="8"/>
  <c r="AU53" i="8"/>
  <c r="AV53" i="8"/>
  <c r="AM54" i="8"/>
  <c r="AK55" i="8" s="1"/>
  <c r="BJ53" i="8"/>
  <c r="AF54" i="8"/>
  <c r="AI54" i="8"/>
  <c r="AA54" i="8"/>
  <c r="Q54" i="8" s="1"/>
  <c r="AX53" i="8"/>
  <c r="AC54" i="8"/>
  <c r="V54" i="8"/>
  <c r="C54" i="8" s="1"/>
  <c r="D54" i="8" s="1"/>
  <c r="AX51" i="6"/>
  <c r="AU51" i="6"/>
  <c r="BM54" i="7"/>
  <c r="BN55" i="7"/>
  <c r="O55" i="7"/>
  <c r="Y56" i="7" s="1"/>
  <c r="N55" i="7"/>
  <c r="E56" i="7"/>
  <c r="X55" i="7"/>
  <c r="K52" i="6"/>
  <c r="L52" i="6" s="1"/>
  <c r="M52" i="6" s="1"/>
  <c r="V52" i="6"/>
  <c r="X52" i="6" s="1"/>
  <c r="AP51" i="6"/>
  <c r="P52" i="6"/>
  <c r="R52" i="6" s="1"/>
  <c r="AO51" i="6"/>
  <c r="BK51" i="6"/>
  <c r="AK52" i="6"/>
  <c r="BE51" i="6"/>
  <c r="AE52" i="6"/>
  <c r="AG52" i="6" s="1"/>
  <c r="BD51" i="6"/>
  <c r="BA51" i="6"/>
  <c r="BB51" i="6"/>
  <c r="AB52" i="6"/>
  <c r="BH51" i="6"/>
  <c r="BG51" i="6"/>
  <c r="AH52" i="6"/>
  <c r="BH55" i="5"/>
  <c r="BG55" i="5"/>
  <c r="AH56" i="5"/>
  <c r="AJ56" i="5" s="1"/>
  <c r="BE55" i="5"/>
  <c r="AE56" i="5"/>
  <c r="BD55" i="5"/>
  <c r="P56" i="5"/>
  <c r="AO55" i="5"/>
  <c r="AP55" i="5"/>
  <c r="BB55" i="5"/>
  <c r="BA55" i="5"/>
  <c r="AB56" i="5"/>
  <c r="AR55" i="5"/>
  <c r="AS55" i="5"/>
  <c r="W55" i="5"/>
  <c r="S56" i="5"/>
  <c r="AK56" i="5"/>
  <c r="BK55" i="5"/>
  <c r="K56" i="5"/>
  <c r="L56" i="5" s="1"/>
  <c r="M56" i="5" s="1"/>
  <c r="Q57" i="10" l="1"/>
  <c r="P58" i="10" s="1"/>
  <c r="R58" i="10" s="1"/>
  <c r="T57" i="10"/>
  <c r="AR57" i="10" s="1"/>
  <c r="F58" i="10"/>
  <c r="H58" i="10" s="1"/>
  <c r="K58" i="10" s="1"/>
  <c r="L58" i="10" s="1"/>
  <c r="M58" i="10" s="1"/>
  <c r="AL57" i="10"/>
  <c r="AK58" i="10" s="1"/>
  <c r="AB58" i="10"/>
  <c r="AD58" i="10" s="1"/>
  <c r="AF57" i="10"/>
  <c r="AE58" i="10" s="1"/>
  <c r="AG58" i="10" s="1"/>
  <c r="BA57" i="10"/>
  <c r="BM56" i="10"/>
  <c r="AJ58" i="10"/>
  <c r="X57" i="10"/>
  <c r="Z57" i="10"/>
  <c r="AY57" i="10" s="1"/>
  <c r="Y58" i="10"/>
  <c r="C57" i="10"/>
  <c r="D57" i="10" s="1"/>
  <c r="BG57" i="10"/>
  <c r="BH57" i="10"/>
  <c r="AC57" i="9"/>
  <c r="BB57" i="9" s="1"/>
  <c r="AF57" i="9"/>
  <c r="AE58" i="9" s="1"/>
  <c r="AG58" i="9" s="1"/>
  <c r="G58" i="9"/>
  <c r="H58" i="9" s="1"/>
  <c r="K58" i="9" s="1"/>
  <c r="L58" i="9" s="1"/>
  <c r="M58" i="9" s="1"/>
  <c r="AL57" i="9"/>
  <c r="AK58" i="9" s="1"/>
  <c r="T57" i="9"/>
  <c r="AS57" i="9" s="1"/>
  <c r="BJ56" i="9"/>
  <c r="AX56" i="9"/>
  <c r="AA57" i="9"/>
  <c r="Q57" i="9" s="1"/>
  <c r="P58" i="9" s="1"/>
  <c r="V57" i="9"/>
  <c r="AU56" i="9"/>
  <c r="AV56" i="9"/>
  <c r="AH58" i="9"/>
  <c r="BH57" i="9"/>
  <c r="BG57" i="9"/>
  <c r="F55" i="4"/>
  <c r="H55" i="4" s="1"/>
  <c r="T54" i="4"/>
  <c r="W54" i="4" s="1"/>
  <c r="AF54" i="4"/>
  <c r="AI54" i="4"/>
  <c r="AC54" i="4"/>
  <c r="AL54" i="4"/>
  <c r="Q54" i="4"/>
  <c r="Y55" i="4"/>
  <c r="BM53" i="8"/>
  <c r="AP54" i="8"/>
  <c r="AO54" i="8"/>
  <c r="P55" i="8"/>
  <c r="BJ54" i="8"/>
  <c r="AM55" i="8"/>
  <c r="BB54" i="8"/>
  <c r="BA54" i="8"/>
  <c r="AB55" i="8"/>
  <c r="X54" i="8"/>
  <c r="Z54" i="8"/>
  <c r="AY54" i="8" s="1"/>
  <c r="Y55" i="8"/>
  <c r="BH54" i="8"/>
  <c r="BG54" i="8"/>
  <c r="AH55" i="8"/>
  <c r="BD54" i="8"/>
  <c r="BE54" i="8"/>
  <c r="AE55" i="8"/>
  <c r="T54" i="8"/>
  <c r="F56" i="8"/>
  <c r="G56" i="8"/>
  <c r="Z55" i="7"/>
  <c r="AY55" i="7" s="1"/>
  <c r="G56" i="7"/>
  <c r="F56" i="7"/>
  <c r="AC55" i="7"/>
  <c r="Q55" i="7"/>
  <c r="T55" i="7"/>
  <c r="AL55" i="7"/>
  <c r="AA56" i="7"/>
  <c r="AX55" i="7"/>
  <c r="AF55" i="7"/>
  <c r="AI55" i="7"/>
  <c r="E53" i="6"/>
  <c r="N52" i="6"/>
  <c r="AF52" i="6" s="1"/>
  <c r="BE52" i="6" s="1"/>
  <c r="O52" i="6"/>
  <c r="Z52" i="6" s="1"/>
  <c r="AY52" i="6" s="1"/>
  <c r="BN52" i="6"/>
  <c r="C52" i="6"/>
  <c r="D52" i="6" s="1"/>
  <c r="AD52" i="6"/>
  <c r="AM52" i="6"/>
  <c r="BJ51" i="6"/>
  <c r="BM51" i="6" s="1"/>
  <c r="AJ52" i="6"/>
  <c r="E57" i="5"/>
  <c r="G57" i="5" s="1"/>
  <c r="U56" i="5"/>
  <c r="AD56" i="5"/>
  <c r="N56" i="5"/>
  <c r="AI56" i="5" s="1"/>
  <c r="BN56" i="5"/>
  <c r="O56" i="5"/>
  <c r="AC56" i="5" s="1"/>
  <c r="AM56" i="5"/>
  <c r="BJ55" i="5"/>
  <c r="V56" i="5"/>
  <c r="C56" i="5" s="1"/>
  <c r="D56" i="5" s="1"/>
  <c r="AV55" i="5"/>
  <c r="AU55" i="5"/>
  <c r="R56" i="5"/>
  <c r="AG56" i="5"/>
  <c r="AS57" i="10" l="1"/>
  <c r="W57" i="10"/>
  <c r="V58" i="10" s="1"/>
  <c r="X58" i="10" s="1"/>
  <c r="S58" i="10"/>
  <c r="U58" i="10" s="1"/>
  <c r="AP57" i="10"/>
  <c r="AO57" i="10"/>
  <c r="BD57" i="10"/>
  <c r="E59" i="10"/>
  <c r="F59" i="10" s="1"/>
  <c r="BK57" i="10"/>
  <c r="BE57" i="10"/>
  <c r="O58" i="10"/>
  <c r="N58" i="10"/>
  <c r="BN58" i="10"/>
  <c r="BJ57" i="10"/>
  <c r="AM58" i="10"/>
  <c r="AA58" i="10"/>
  <c r="AX57" i="10"/>
  <c r="AB58" i="9"/>
  <c r="AD58" i="9" s="1"/>
  <c r="BA57" i="9"/>
  <c r="BE57" i="9"/>
  <c r="BD57" i="9"/>
  <c r="AR57" i="9"/>
  <c r="BM56" i="9"/>
  <c r="S58" i="9"/>
  <c r="U58" i="9" s="1"/>
  <c r="Y58" i="9"/>
  <c r="AX57" i="9" s="1"/>
  <c r="BK57" i="9"/>
  <c r="E59" i="9"/>
  <c r="G59" i="9" s="1"/>
  <c r="AP57" i="9"/>
  <c r="AO57" i="9"/>
  <c r="X57" i="9"/>
  <c r="Z57" i="9"/>
  <c r="AY57" i="9" s="1"/>
  <c r="C57" i="9"/>
  <c r="D57" i="9" s="1"/>
  <c r="W57" i="9"/>
  <c r="AV57" i="9" s="1"/>
  <c r="BN58" i="9"/>
  <c r="O58" i="9"/>
  <c r="N58" i="9"/>
  <c r="AJ58" i="9"/>
  <c r="BJ57" i="9"/>
  <c r="AM58" i="9"/>
  <c r="R58" i="9"/>
  <c r="S55" i="4"/>
  <c r="U55" i="4" s="1"/>
  <c r="AR54" i="4"/>
  <c r="AS54" i="4"/>
  <c r="AP54" i="4"/>
  <c r="AO54" i="4"/>
  <c r="P55" i="4"/>
  <c r="BA54" i="4"/>
  <c r="BB54" i="4"/>
  <c r="AB55" i="4"/>
  <c r="V55" i="4"/>
  <c r="AU54" i="4"/>
  <c r="AV54" i="4"/>
  <c r="K55" i="4"/>
  <c r="L55" i="4" s="1"/>
  <c r="M55" i="4" s="1"/>
  <c r="AK55" i="4"/>
  <c r="BK54" i="4"/>
  <c r="BG54" i="4"/>
  <c r="BH54" i="4"/>
  <c r="AH55" i="4"/>
  <c r="AJ55" i="4" s="1"/>
  <c r="AA55" i="4"/>
  <c r="AX54" i="4"/>
  <c r="BE54" i="4"/>
  <c r="BD54" i="4"/>
  <c r="AE55" i="4"/>
  <c r="H56" i="8"/>
  <c r="AG55" i="8"/>
  <c r="AI55" i="8"/>
  <c r="AH56" i="8" s="1"/>
  <c r="AF55" i="8"/>
  <c r="AE56" i="8"/>
  <c r="AD55" i="8"/>
  <c r="AL55" i="8"/>
  <c r="AR54" i="8"/>
  <c r="W54" i="8"/>
  <c r="AS54" i="8"/>
  <c r="S55" i="8"/>
  <c r="AJ55" i="8"/>
  <c r="AX54" i="8"/>
  <c r="AA55" i="8"/>
  <c r="AC55" i="8"/>
  <c r="R55" i="8"/>
  <c r="BE55" i="7"/>
  <c r="BD55" i="7"/>
  <c r="AE56" i="7"/>
  <c r="AS55" i="7"/>
  <c r="AR55" i="7"/>
  <c r="W55" i="7"/>
  <c r="S56" i="7"/>
  <c r="BA55" i="7"/>
  <c r="BB55" i="7"/>
  <c r="AB56" i="7"/>
  <c r="H56" i="7"/>
  <c r="BG55" i="7"/>
  <c r="BH55" i="7"/>
  <c r="AH56" i="7"/>
  <c r="AJ56" i="7" s="1"/>
  <c r="AK56" i="7"/>
  <c r="BK55" i="7"/>
  <c r="AO55" i="7"/>
  <c r="AP55" i="7"/>
  <c r="P56" i="7"/>
  <c r="BD52" i="6"/>
  <c r="AI52" i="6"/>
  <c r="BH52" i="6" s="1"/>
  <c r="AE53" i="6"/>
  <c r="AG53" i="6" s="1"/>
  <c r="AC52" i="6"/>
  <c r="BA52" i="6" s="1"/>
  <c r="AL52" i="6"/>
  <c r="BK52" i="6" s="1"/>
  <c r="Q52" i="6"/>
  <c r="G53" i="6"/>
  <c r="F53" i="6"/>
  <c r="Y53" i="6"/>
  <c r="T52" i="6"/>
  <c r="AF56" i="5"/>
  <c r="BD56" i="5" s="1"/>
  <c r="BM55" i="5"/>
  <c r="T56" i="5"/>
  <c r="W56" i="5" s="1"/>
  <c r="F57" i="5"/>
  <c r="H57" i="5" s="1"/>
  <c r="BH56" i="5"/>
  <c r="BG56" i="5"/>
  <c r="AH57" i="5"/>
  <c r="AJ57" i="5" s="1"/>
  <c r="X56" i="5"/>
  <c r="Z56" i="5"/>
  <c r="AY56" i="5" s="1"/>
  <c r="Y57" i="5"/>
  <c r="BB56" i="5"/>
  <c r="BA56" i="5"/>
  <c r="AB57" i="5"/>
  <c r="AD57" i="5" s="1"/>
  <c r="AL56" i="5"/>
  <c r="Q56" i="5"/>
  <c r="Z58" i="10" l="1"/>
  <c r="AY58" i="10" s="1"/>
  <c r="AV57" i="10"/>
  <c r="C58" i="10"/>
  <c r="D58" i="10" s="1"/>
  <c r="AU57" i="10"/>
  <c r="BM57" i="10" s="1"/>
  <c r="G59" i="10"/>
  <c r="H59" i="10" s="1"/>
  <c r="K59" i="10" s="1"/>
  <c r="L59" i="10" s="1"/>
  <c r="M59" i="10" s="1"/>
  <c r="AC58" i="10"/>
  <c r="BB58" i="10" s="1"/>
  <c r="T58" i="10"/>
  <c r="AS58" i="10" s="1"/>
  <c r="AL58" i="10"/>
  <c r="BK58" i="10" s="1"/>
  <c r="AI58" i="10"/>
  <c r="AF58" i="10"/>
  <c r="Q58" i="10"/>
  <c r="AP58" i="10" s="1"/>
  <c r="Y59" i="10"/>
  <c r="AA58" i="9"/>
  <c r="Q58" i="9" s="1"/>
  <c r="F59" i="9"/>
  <c r="H59" i="9" s="1"/>
  <c r="K59" i="9" s="1"/>
  <c r="L59" i="9" s="1"/>
  <c r="M59" i="9" s="1"/>
  <c r="AU57" i="9"/>
  <c r="BM57" i="9" s="1"/>
  <c r="V58" i="9"/>
  <c r="C58" i="9" s="1"/>
  <c r="D58" i="9" s="1"/>
  <c r="AF58" i="9"/>
  <c r="AI58" i="9"/>
  <c r="AC58" i="9"/>
  <c r="AL58" i="9"/>
  <c r="T58" i="9"/>
  <c r="E56" i="4"/>
  <c r="G56" i="4" s="1"/>
  <c r="BJ54" i="4"/>
  <c r="BM54" i="4" s="1"/>
  <c r="AM55" i="4"/>
  <c r="O55" i="4"/>
  <c r="Z55" i="4" s="1"/>
  <c r="AY55" i="4" s="1"/>
  <c r="N55" i="4"/>
  <c r="AI55" i="4" s="1"/>
  <c r="BN55" i="4"/>
  <c r="AD55" i="4"/>
  <c r="AG55" i="4"/>
  <c r="X55" i="4"/>
  <c r="R55" i="4"/>
  <c r="C55" i="4"/>
  <c r="D55" i="4" s="1"/>
  <c r="AJ56" i="8"/>
  <c r="BA55" i="8"/>
  <c r="BB55" i="8"/>
  <c r="BK55" i="8"/>
  <c r="AK56" i="8"/>
  <c r="AB56" i="8"/>
  <c r="BE55" i="8"/>
  <c r="BD55" i="8"/>
  <c r="Q55" i="8"/>
  <c r="U55" i="8"/>
  <c r="T55" i="8"/>
  <c r="S56" i="8" s="1"/>
  <c r="AV54" i="8"/>
  <c r="AU54" i="8"/>
  <c r="BM54" i="8" s="1"/>
  <c r="V55" i="8"/>
  <c r="AG56" i="8"/>
  <c r="BG55" i="8"/>
  <c r="BH55" i="8"/>
  <c r="K56" i="8"/>
  <c r="L56" i="8" s="1"/>
  <c r="M56" i="8" s="1"/>
  <c r="BE56" i="5"/>
  <c r="AD56" i="7"/>
  <c r="AV55" i="7"/>
  <c r="AU55" i="7"/>
  <c r="V56" i="7"/>
  <c r="C56" i="7" s="1"/>
  <c r="D56" i="7" s="1"/>
  <c r="R56" i="7"/>
  <c r="AM56" i="7"/>
  <c r="BJ55" i="7"/>
  <c r="K56" i="7"/>
  <c r="L56" i="7" s="1"/>
  <c r="M56" i="7" s="1"/>
  <c r="U56" i="7"/>
  <c r="AG56" i="7"/>
  <c r="BG52" i="6"/>
  <c r="AH53" i="6"/>
  <c r="AJ53" i="6" s="1"/>
  <c r="AK53" i="6"/>
  <c r="AE57" i="5"/>
  <c r="AG57" i="5" s="1"/>
  <c r="H53" i="6"/>
  <c r="K53" i="6" s="1"/>
  <c r="L53" i="6" s="1"/>
  <c r="M53" i="6" s="1"/>
  <c r="O53" i="6" s="1"/>
  <c r="AP52" i="6"/>
  <c r="P53" i="6"/>
  <c r="R53" i="6" s="1"/>
  <c r="AO52" i="6"/>
  <c r="BB52" i="6"/>
  <c r="AB53" i="6"/>
  <c r="AD53" i="6" s="1"/>
  <c r="W52" i="6"/>
  <c r="S53" i="6"/>
  <c r="U53" i="6" s="1"/>
  <c r="AS52" i="6"/>
  <c r="AR52" i="6"/>
  <c r="AX52" i="6"/>
  <c r="AA53" i="6"/>
  <c r="AR56" i="5"/>
  <c r="S57" i="5"/>
  <c r="U57" i="5" s="1"/>
  <c r="AS56" i="5"/>
  <c r="K57" i="5"/>
  <c r="L57" i="5" s="1"/>
  <c r="M57" i="5" s="1"/>
  <c r="BN57" i="5" s="1"/>
  <c r="AP56" i="5"/>
  <c r="P57" i="5"/>
  <c r="AO56" i="5"/>
  <c r="AA57" i="5"/>
  <c r="AX56" i="5"/>
  <c r="AU56" i="5"/>
  <c r="AV56" i="5"/>
  <c r="V57" i="5"/>
  <c r="X57" i="5" s="1"/>
  <c r="AK57" i="5"/>
  <c r="BK56" i="5"/>
  <c r="S59" i="10" l="1"/>
  <c r="U59" i="10" s="1"/>
  <c r="BA58" i="10"/>
  <c r="AB59" i="10"/>
  <c r="AD59" i="10" s="1"/>
  <c r="W58" i="10"/>
  <c r="V59" i="10" s="1"/>
  <c r="AR58" i="10"/>
  <c r="AK59" i="10"/>
  <c r="BJ58" i="10" s="1"/>
  <c r="E60" i="10"/>
  <c r="G60" i="10" s="1"/>
  <c r="P59" i="10"/>
  <c r="R59" i="10" s="1"/>
  <c r="BN59" i="10"/>
  <c r="O59" i="10"/>
  <c r="AC59" i="10" s="1"/>
  <c r="N59" i="10"/>
  <c r="AO58" i="10"/>
  <c r="AE59" i="10"/>
  <c r="BD58" i="10"/>
  <c r="BE58" i="10"/>
  <c r="BG58" i="10"/>
  <c r="AH59" i="10"/>
  <c r="AJ59" i="10" s="1"/>
  <c r="BH58" i="10"/>
  <c r="AA59" i="10"/>
  <c r="AX58" i="10"/>
  <c r="Z58" i="9"/>
  <c r="AY58" i="9" s="1"/>
  <c r="X58" i="9"/>
  <c r="Y59" i="9"/>
  <c r="AX58" i="9" s="1"/>
  <c r="E60" i="9"/>
  <c r="F60" i="9" s="1"/>
  <c r="AO58" i="9"/>
  <c r="AP58" i="9"/>
  <c r="P59" i="9"/>
  <c r="R59" i="9" s="1"/>
  <c r="W58" i="9"/>
  <c r="AS58" i="9"/>
  <c r="AR58" i="9"/>
  <c r="S59" i="9"/>
  <c r="BK58" i="9"/>
  <c r="AK59" i="9"/>
  <c r="BA58" i="9"/>
  <c r="BB58" i="9"/>
  <c r="AB59" i="9"/>
  <c r="BH58" i="9"/>
  <c r="BG58" i="9"/>
  <c r="AH59" i="9"/>
  <c r="BN59" i="9"/>
  <c r="O59" i="9"/>
  <c r="N59" i="9"/>
  <c r="BE58" i="9"/>
  <c r="BD58" i="9"/>
  <c r="AE59" i="9"/>
  <c r="AL55" i="4"/>
  <c r="BK55" i="4" s="1"/>
  <c r="F56" i="4"/>
  <c r="H56" i="4" s="1"/>
  <c r="AF55" i="4"/>
  <c r="BD55" i="4" s="1"/>
  <c r="Y56" i="4"/>
  <c r="AX55" i="4" s="1"/>
  <c r="BH55" i="4"/>
  <c r="AH56" i="4"/>
  <c r="AJ56" i="4" s="1"/>
  <c r="BG55" i="4"/>
  <c r="T55" i="4"/>
  <c r="Q55" i="4"/>
  <c r="AC55" i="4"/>
  <c r="E57" i="8"/>
  <c r="F57" i="8" s="1"/>
  <c r="H57" i="8" s="1"/>
  <c r="K57" i="8" s="1"/>
  <c r="L57" i="8" s="1"/>
  <c r="M57" i="8" s="1"/>
  <c r="U56" i="8"/>
  <c r="G57" i="8"/>
  <c r="N56" i="8"/>
  <c r="BN56" i="8"/>
  <c r="O56" i="8"/>
  <c r="T56" i="8" s="1"/>
  <c r="Z55" i="8"/>
  <c r="AY55" i="8" s="1"/>
  <c r="Y56" i="8"/>
  <c r="X55" i="8"/>
  <c r="C55" i="8"/>
  <c r="D55" i="8" s="1"/>
  <c r="AO55" i="8"/>
  <c r="AP55" i="8"/>
  <c r="P56" i="8"/>
  <c r="BJ55" i="8"/>
  <c r="AM56" i="8"/>
  <c r="W55" i="8"/>
  <c r="AS55" i="8"/>
  <c r="AR55" i="8"/>
  <c r="AD56" i="8"/>
  <c r="BM55" i="7"/>
  <c r="E57" i="7"/>
  <c r="X56" i="7"/>
  <c r="BN56" i="7"/>
  <c r="O56" i="7"/>
  <c r="Z56" i="7" s="1"/>
  <c r="AY56" i="7" s="1"/>
  <c r="N56" i="7"/>
  <c r="N53" i="6"/>
  <c r="AF53" i="6" s="1"/>
  <c r="BJ52" i="6"/>
  <c r="AM53" i="6"/>
  <c r="T53" i="6" s="1"/>
  <c r="BN53" i="6"/>
  <c r="E54" i="6"/>
  <c r="G54" i="6" s="1"/>
  <c r="AU52" i="6"/>
  <c r="AV52" i="6"/>
  <c r="V53" i="6"/>
  <c r="AL53" i="6"/>
  <c r="AC53" i="6"/>
  <c r="Q53" i="6"/>
  <c r="N57" i="5"/>
  <c r="O57" i="5"/>
  <c r="Q57" i="5" s="1"/>
  <c r="E58" i="5"/>
  <c r="AM57" i="5"/>
  <c r="BJ56" i="5"/>
  <c r="BM56" i="5" s="1"/>
  <c r="R57" i="5"/>
  <c r="C57" i="5"/>
  <c r="D57" i="5" s="1"/>
  <c r="AM59" i="10" l="1"/>
  <c r="T59" i="10" s="1"/>
  <c r="AS59" i="10" s="1"/>
  <c r="F60" i="10"/>
  <c r="H60" i="10" s="1"/>
  <c r="AV58" i="10"/>
  <c r="AU58" i="10"/>
  <c r="BM58" i="10" s="1"/>
  <c r="AL59" i="10"/>
  <c r="BK59" i="10" s="1"/>
  <c r="AG59" i="10"/>
  <c r="AI59" i="10"/>
  <c r="AF59" i="10"/>
  <c r="C59" i="10"/>
  <c r="D59" i="10" s="1"/>
  <c r="Q59" i="10"/>
  <c r="AO59" i="10" s="1"/>
  <c r="BB59" i="10"/>
  <c r="BA59" i="10"/>
  <c r="Z59" i="10"/>
  <c r="AY59" i="10" s="1"/>
  <c r="X59" i="10"/>
  <c r="AB60" i="10"/>
  <c r="AC59" i="9"/>
  <c r="AB60" i="9" s="1"/>
  <c r="AD60" i="9" s="1"/>
  <c r="AA59" i="9"/>
  <c r="Q59" i="9" s="1"/>
  <c r="G60" i="9"/>
  <c r="H60" i="9" s="1"/>
  <c r="U59" i="9"/>
  <c r="AV58" i="9"/>
  <c r="AU58" i="9"/>
  <c r="V59" i="9"/>
  <c r="AJ59" i="9"/>
  <c r="AG59" i="9"/>
  <c r="AI59" i="9"/>
  <c r="AF59" i="9"/>
  <c r="AE60" i="9" s="1"/>
  <c r="BJ58" i="9"/>
  <c r="AM59" i="9"/>
  <c r="T59" i="9" s="1"/>
  <c r="S60" i="9" s="1"/>
  <c r="AD59" i="9"/>
  <c r="AL59" i="9"/>
  <c r="AK56" i="4"/>
  <c r="AM56" i="4" s="1"/>
  <c r="AA56" i="4"/>
  <c r="BE55" i="4"/>
  <c r="AE56" i="4"/>
  <c r="AG56" i="4" s="1"/>
  <c r="K56" i="4"/>
  <c r="L56" i="4" s="1"/>
  <c r="M56" i="4" s="1"/>
  <c r="BA55" i="4"/>
  <c r="AB56" i="4"/>
  <c r="BB55" i="4"/>
  <c r="S56" i="4"/>
  <c r="AR55" i="4"/>
  <c r="AS55" i="4"/>
  <c r="W55" i="4"/>
  <c r="AP55" i="4"/>
  <c r="AO55" i="4"/>
  <c r="P56" i="4"/>
  <c r="O57" i="8"/>
  <c r="N57" i="8"/>
  <c r="BN57" i="8"/>
  <c r="AR56" i="8"/>
  <c r="AS56" i="8"/>
  <c r="S57" i="8"/>
  <c r="R56" i="8"/>
  <c r="AI56" i="8"/>
  <c r="AF56" i="8"/>
  <c r="AL56" i="8"/>
  <c r="AU55" i="8"/>
  <c r="AV55" i="8"/>
  <c r="AX55" i="8"/>
  <c r="AC56" i="8"/>
  <c r="AA56" i="8"/>
  <c r="V56" i="8"/>
  <c r="E58" i="8"/>
  <c r="AI53" i="6"/>
  <c r="AH54" i="6" s="1"/>
  <c r="AJ54" i="6" s="1"/>
  <c r="BM52" i="6"/>
  <c r="AI56" i="7"/>
  <c r="AF56" i="7"/>
  <c r="AC56" i="7"/>
  <c r="AL56" i="7"/>
  <c r="T56" i="7"/>
  <c r="Q56" i="7"/>
  <c r="Y57" i="7"/>
  <c r="G57" i="7"/>
  <c r="F57" i="7"/>
  <c r="F54" i="6"/>
  <c r="H54" i="6" s="1"/>
  <c r="Y54" i="6"/>
  <c r="AA54" i="6" s="1"/>
  <c r="C53" i="6"/>
  <c r="D53" i="6" s="1"/>
  <c r="X53" i="6"/>
  <c r="Z53" i="6"/>
  <c r="AY53" i="6" s="1"/>
  <c r="AS53" i="6"/>
  <c r="AR53" i="6"/>
  <c r="W53" i="6"/>
  <c r="S54" i="6"/>
  <c r="BB53" i="6"/>
  <c r="BA53" i="6"/>
  <c r="AB54" i="6"/>
  <c r="BE53" i="6"/>
  <c r="BD53" i="6"/>
  <c r="AE54" i="6"/>
  <c r="AP53" i="6"/>
  <c r="AO53" i="6"/>
  <c r="P54" i="6"/>
  <c r="BK53" i="6"/>
  <c r="AK54" i="6"/>
  <c r="AP57" i="5"/>
  <c r="P58" i="5"/>
  <c r="R58" i="5" s="1"/>
  <c r="Z57" i="5"/>
  <c r="AY57" i="5" s="1"/>
  <c r="AO57" i="5"/>
  <c r="AC57" i="5"/>
  <c r="AL57" i="5"/>
  <c r="BK57" i="5" s="1"/>
  <c r="AF57" i="5"/>
  <c r="AI57" i="5"/>
  <c r="G58" i="5"/>
  <c r="F58" i="5"/>
  <c r="T57" i="5"/>
  <c r="Y58" i="5"/>
  <c r="Y60" i="10" l="1"/>
  <c r="AX59" i="10" s="1"/>
  <c r="AK60" i="10"/>
  <c r="BJ59" i="10" s="1"/>
  <c r="S60" i="10"/>
  <c r="U60" i="10" s="1"/>
  <c r="W59" i="10"/>
  <c r="V60" i="10" s="1"/>
  <c r="AR59" i="10"/>
  <c r="K60" i="10"/>
  <c r="L60" i="10" s="1"/>
  <c r="M60" i="10" s="1"/>
  <c r="BE59" i="10"/>
  <c r="BD59" i="10"/>
  <c r="AE60" i="10"/>
  <c r="P60" i="10"/>
  <c r="R60" i="10" s="1"/>
  <c r="AH60" i="10"/>
  <c r="BH59" i="10"/>
  <c r="BG59" i="10"/>
  <c r="AP59" i="10"/>
  <c r="AD60" i="10"/>
  <c r="BA59" i="9"/>
  <c r="BB59" i="9"/>
  <c r="BM58" i="9"/>
  <c r="BG59" i="9"/>
  <c r="BH59" i="9"/>
  <c r="BK59" i="9"/>
  <c r="AK60" i="9"/>
  <c r="AH60" i="9"/>
  <c r="U60" i="9"/>
  <c r="BE59" i="9"/>
  <c r="BD59" i="9"/>
  <c r="AR59" i="9"/>
  <c r="AS59" i="9"/>
  <c r="W59" i="9"/>
  <c r="K60" i="9"/>
  <c r="L60" i="9" s="1"/>
  <c r="M60" i="9" s="1"/>
  <c r="AG60" i="9"/>
  <c r="C59" i="9"/>
  <c r="D59" i="9" s="1"/>
  <c r="Y60" i="9"/>
  <c r="Z59" i="9"/>
  <c r="AY59" i="9" s="1"/>
  <c r="X59" i="9"/>
  <c r="P60" i="9"/>
  <c r="AP59" i="9"/>
  <c r="AO59" i="9"/>
  <c r="BJ55" i="4"/>
  <c r="E57" i="4"/>
  <c r="F57" i="4" s="1"/>
  <c r="R56" i="4"/>
  <c r="U56" i="4"/>
  <c r="AD56" i="4"/>
  <c r="V56" i="4"/>
  <c r="AU55" i="4"/>
  <c r="AV55" i="4"/>
  <c r="N56" i="4"/>
  <c r="BN56" i="4"/>
  <c r="O56" i="4"/>
  <c r="AC56" i="4" s="1"/>
  <c r="W56" i="8"/>
  <c r="V57" i="8" s="1"/>
  <c r="BM55" i="8"/>
  <c r="AV56" i="8"/>
  <c r="Q56" i="8"/>
  <c r="X56" i="8"/>
  <c r="AU56" i="8" s="1"/>
  <c r="Z56" i="8"/>
  <c r="AY56" i="8" s="1"/>
  <c r="Y57" i="8"/>
  <c r="BB56" i="8"/>
  <c r="BA56" i="8"/>
  <c r="AB57" i="8"/>
  <c r="AK57" i="8"/>
  <c r="BK56" i="8"/>
  <c r="BH56" i="8"/>
  <c r="BG56" i="8"/>
  <c r="AH57" i="8"/>
  <c r="C56" i="8"/>
  <c r="D56" i="8" s="1"/>
  <c r="F58" i="8"/>
  <c r="G58" i="8"/>
  <c r="BD56" i="8"/>
  <c r="BE56" i="8"/>
  <c r="AE57" i="8"/>
  <c r="U57" i="8"/>
  <c r="BH53" i="6"/>
  <c r="BG53" i="6"/>
  <c r="AX53" i="6"/>
  <c r="H57" i="7"/>
  <c r="K57" i="7" s="1"/>
  <c r="L57" i="7" s="1"/>
  <c r="M57" i="7" s="1"/>
  <c r="BN57" i="7" s="1"/>
  <c r="AO56" i="7"/>
  <c r="AP56" i="7"/>
  <c r="P57" i="7"/>
  <c r="BK56" i="7"/>
  <c r="AK57" i="7"/>
  <c r="BE56" i="7"/>
  <c r="BD56" i="7"/>
  <c r="AE57" i="7"/>
  <c r="AA57" i="7"/>
  <c r="AX56" i="7"/>
  <c r="W56" i="7"/>
  <c r="AR56" i="7"/>
  <c r="AS56" i="7"/>
  <c r="S57" i="7"/>
  <c r="BB56" i="7"/>
  <c r="BA56" i="7"/>
  <c r="AB57" i="7"/>
  <c r="AH57" i="7"/>
  <c r="BH56" i="7"/>
  <c r="BG56" i="7"/>
  <c r="AM54" i="6"/>
  <c r="BJ53" i="6"/>
  <c r="R54" i="6"/>
  <c r="AD54" i="6"/>
  <c r="AU53" i="6"/>
  <c r="AV53" i="6"/>
  <c r="V54" i="6"/>
  <c r="K54" i="6"/>
  <c r="L54" i="6" s="1"/>
  <c r="M54" i="6" s="1"/>
  <c r="AG54" i="6"/>
  <c r="U54" i="6"/>
  <c r="AE58" i="5"/>
  <c r="AG58" i="5" s="1"/>
  <c r="BD57" i="5"/>
  <c r="BE57" i="5"/>
  <c r="BB57" i="5"/>
  <c r="AB58" i="5"/>
  <c r="AD58" i="5" s="1"/>
  <c r="BA57" i="5"/>
  <c r="AH58" i="5"/>
  <c r="AJ58" i="5" s="1"/>
  <c r="BH57" i="5"/>
  <c r="BG57" i="5"/>
  <c r="AK58" i="5"/>
  <c r="H58" i="5"/>
  <c r="AR57" i="5"/>
  <c r="S58" i="5"/>
  <c r="AS57" i="5"/>
  <c r="W57" i="5"/>
  <c r="AX57" i="5"/>
  <c r="AA58" i="5"/>
  <c r="AA60" i="10" l="1"/>
  <c r="AM60" i="10"/>
  <c r="E61" i="10"/>
  <c r="G61" i="10" s="1"/>
  <c r="AU59" i="10"/>
  <c r="BM59" i="10" s="1"/>
  <c r="AV59" i="10"/>
  <c r="C60" i="10"/>
  <c r="D60" i="10" s="1"/>
  <c r="BN60" i="10"/>
  <c r="O60" i="10"/>
  <c r="N60" i="10"/>
  <c r="AF60" i="10" s="1"/>
  <c r="AE61" i="10" s="1"/>
  <c r="AJ60" i="10"/>
  <c r="AG60" i="10"/>
  <c r="X60" i="10"/>
  <c r="AU59" i="9"/>
  <c r="AV59" i="9"/>
  <c r="AJ60" i="9"/>
  <c r="O60" i="9"/>
  <c r="N60" i="9"/>
  <c r="BN60" i="9"/>
  <c r="AA60" i="9"/>
  <c r="AX59" i="9"/>
  <c r="BJ59" i="9"/>
  <c r="AM60" i="9"/>
  <c r="R60" i="9"/>
  <c r="V60" i="9"/>
  <c r="C60" i="9" s="1"/>
  <c r="D60" i="9" s="1"/>
  <c r="E61" i="9"/>
  <c r="BM55" i="4"/>
  <c r="G57" i="4"/>
  <c r="H57" i="4" s="1"/>
  <c r="BB56" i="4"/>
  <c r="BA56" i="4"/>
  <c r="AI56" i="4"/>
  <c r="AF56" i="4"/>
  <c r="C56" i="4"/>
  <c r="D56" i="4" s="1"/>
  <c r="Y57" i="4"/>
  <c r="X56" i="4"/>
  <c r="Z56" i="4"/>
  <c r="AY56" i="4" s="1"/>
  <c r="T56" i="4"/>
  <c r="AB57" i="4"/>
  <c r="AL56" i="4"/>
  <c r="Q56" i="4"/>
  <c r="AG57" i="8"/>
  <c r="AI57" i="8"/>
  <c r="AF57" i="8"/>
  <c r="AE58" i="8" s="1"/>
  <c r="AD57" i="8"/>
  <c r="AL57" i="8"/>
  <c r="AX56" i="8"/>
  <c r="AA57" i="8"/>
  <c r="AC57" i="8"/>
  <c r="AB58" i="8" s="1"/>
  <c r="H58" i="8"/>
  <c r="AH58" i="8"/>
  <c r="AJ57" i="8"/>
  <c r="BJ56" i="8"/>
  <c r="AM57" i="8"/>
  <c r="T57" i="8" s="1"/>
  <c r="X57" i="8"/>
  <c r="Z57" i="8"/>
  <c r="AY57" i="8" s="1"/>
  <c r="Y58" i="8"/>
  <c r="AP56" i="8"/>
  <c r="AO56" i="8"/>
  <c r="BM56" i="8" s="1"/>
  <c r="P57" i="8"/>
  <c r="N57" i="7"/>
  <c r="AF57" i="7" s="1"/>
  <c r="O57" i="7"/>
  <c r="AC57" i="7" s="1"/>
  <c r="BB57" i="7" s="1"/>
  <c r="E58" i="7"/>
  <c r="G58" i="7" s="1"/>
  <c r="AJ57" i="7"/>
  <c r="AD57" i="7"/>
  <c r="AV56" i="7"/>
  <c r="AU56" i="7"/>
  <c r="V57" i="7"/>
  <c r="C57" i="7" s="1"/>
  <c r="D57" i="7" s="1"/>
  <c r="BJ56" i="7"/>
  <c r="AM57" i="7"/>
  <c r="R57" i="7"/>
  <c r="U57" i="7"/>
  <c r="AG57" i="7"/>
  <c r="E55" i="6"/>
  <c r="F55" i="6" s="1"/>
  <c r="BM53" i="6"/>
  <c r="N54" i="6"/>
  <c r="BN54" i="6"/>
  <c r="O54" i="6"/>
  <c r="Z54" i="6" s="1"/>
  <c r="AY54" i="6" s="1"/>
  <c r="X54" i="6"/>
  <c r="C54" i="6"/>
  <c r="D54" i="6" s="1"/>
  <c r="BJ57" i="5"/>
  <c r="AM58" i="5"/>
  <c r="K58" i="5"/>
  <c r="L58" i="5" s="1"/>
  <c r="M58" i="5" s="1"/>
  <c r="V58" i="5"/>
  <c r="C58" i="5" s="1"/>
  <c r="D58" i="5" s="1"/>
  <c r="AV57" i="5"/>
  <c r="AU57" i="5"/>
  <c r="U58" i="5"/>
  <c r="T60" i="10" l="1"/>
  <c r="W60" i="10" s="1"/>
  <c r="F61" i="10"/>
  <c r="H61" i="10" s="1"/>
  <c r="AI60" i="10"/>
  <c r="BG60" i="10" s="1"/>
  <c r="AL60" i="10"/>
  <c r="AC60" i="10"/>
  <c r="Z60" i="10"/>
  <c r="AY60" i="10" s="1"/>
  <c r="Q60" i="10"/>
  <c r="Y61" i="10"/>
  <c r="AX60" i="10" s="1"/>
  <c r="BD60" i="10"/>
  <c r="BE60" i="10"/>
  <c r="AG61" i="10"/>
  <c r="BM59" i="9"/>
  <c r="AI60" i="9"/>
  <c r="AF60" i="9"/>
  <c r="AL60" i="9"/>
  <c r="Q60" i="9"/>
  <c r="T60" i="9"/>
  <c r="F61" i="9"/>
  <c r="G61" i="9"/>
  <c r="AC60" i="9"/>
  <c r="X60" i="9"/>
  <c r="Z60" i="9"/>
  <c r="AY60" i="9" s="1"/>
  <c r="Y61" i="9"/>
  <c r="AK57" i="4"/>
  <c r="BK56" i="4"/>
  <c r="K57" i="4"/>
  <c r="L57" i="4" s="1"/>
  <c r="M57" i="4" s="1"/>
  <c r="AP56" i="4"/>
  <c r="AO56" i="4"/>
  <c r="P57" i="4"/>
  <c r="AD57" i="4"/>
  <c r="W56" i="4"/>
  <c r="AR56" i="4"/>
  <c r="AS56" i="4"/>
  <c r="S57" i="4"/>
  <c r="AX56" i="4"/>
  <c r="AA57" i="4"/>
  <c r="AE57" i="4"/>
  <c r="BE56" i="4"/>
  <c r="BD56" i="4"/>
  <c r="AH57" i="4"/>
  <c r="BG56" i="4"/>
  <c r="BH56" i="4"/>
  <c r="AG58" i="8"/>
  <c r="AA58" i="8"/>
  <c r="AX57" i="8"/>
  <c r="C57" i="8"/>
  <c r="D57" i="8" s="1"/>
  <c r="R57" i="8"/>
  <c r="Q57" i="8"/>
  <c r="AJ58" i="8"/>
  <c r="BA57" i="8"/>
  <c r="BB57" i="8"/>
  <c r="BG57" i="8"/>
  <c r="BH57" i="8"/>
  <c r="W57" i="8"/>
  <c r="AS57" i="8"/>
  <c r="AR57" i="8"/>
  <c r="S58" i="8"/>
  <c r="K58" i="8"/>
  <c r="L58" i="8" s="1"/>
  <c r="M58" i="8" s="1"/>
  <c r="BK57" i="8"/>
  <c r="AK58" i="8"/>
  <c r="AD58" i="8"/>
  <c r="BE57" i="8"/>
  <c r="BD57" i="8"/>
  <c r="AB58" i="7"/>
  <c r="AD58" i="7" s="1"/>
  <c r="BA57" i="7"/>
  <c r="Q57" i="7"/>
  <c r="P58" i="7" s="1"/>
  <c r="R58" i="7" s="1"/>
  <c r="AL57" i="7"/>
  <c r="BK57" i="7" s="1"/>
  <c r="F58" i="7"/>
  <c r="H58" i="7" s="1"/>
  <c r="AI57" i="7"/>
  <c r="AH58" i="7" s="1"/>
  <c r="T57" i="7"/>
  <c r="S58" i="7" s="1"/>
  <c r="U58" i="7" s="1"/>
  <c r="BM56" i="7"/>
  <c r="AE58" i="7"/>
  <c r="BE57" i="7"/>
  <c r="BD57" i="7"/>
  <c r="X57" i="7"/>
  <c r="Z57" i="7"/>
  <c r="AY57" i="7" s="1"/>
  <c r="Y58" i="7"/>
  <c r="G55" i="6"/>
  <c r="H55" i="6" s="1"/>
  <c r="K55" i="6" s="1"/>
  <c r="L55" i="6" s="1"/>
  <c r="M55" i="6" s="1"/>
  <c r="T54" i="6"/>
  <c r="AS54" i="6" s="1"/>
  <c r="Y55" i="6"/>
  <c r="AA55" i="6" s="1"/>
  <c r="AC54" i="6"/>
  <c r="AL54" i="6"/>
  <c r="Q54" i="6"/>
  <c r="AF54" i="6"/>
  <c r="AI54" i="6"/>
  <c r="BM57" i="5"/>
  <c r="E59" i="5"/>
  <c r="F59" i="5" s="1"/>
  <c r="O58" i="5"/>
  <c r="Z58" i="5" s="1"/>
  <c r="AY58" i="5" s="1"/>
  <c r="N58" i="5"/>
  <c r="BN58" i="5"/>
  <c r="X58" i="5"/>
  <c r="AR60" i="10" l="1"/>
  <c r="S61" i="10"/>
  <c r="U61" i="10" s="1"/>
  <c r="AS60" i="10"/>
  <c r="AH61" i="10"/>
  <c r="AJ61" i="10" s="1"/>
  <c r="BH60" i="10"/>
  <c r="AA61" i="10"/>
  <c r="K61" i="10"/>
  <c r="L61" i="10" s="1"/>
  <c r="M61" i="10" s="1"/>
  <c r="P61" i="10"/>
  <c r="R61" i="10" s="1"/>
  <c r="AP60" i="10"/>
  <c r="AO60" i="10"/>
  <c r="BA60" i="10"/>
  <c r="AB61" i="10"/>
  <c r="BB60" i="10"/>
  <c r="BK60" i="10"/>
  <c r="AK61" i="10"/>
  <c r="AV60" i="10"/>
  <c r="AU60" i="10"/>
  <c r="V61" i="10"/>
  <c r="H61" i="9"/>
  <c r="K61" i="9" s="1"/>
  <c r="L61" i="9" s="1"/>
  <c r="M61" i="9" s="1"/>
  <c r="AR60" i="9"/>
  <c r="W60" i="9"/>
  <c r="S61" i="9"/>
  <c r="AS60" i="9"/>
  <c r="AO60" i="9"/>
  <c r="AP60" i="9"/>
  <c r="P61" i="9"/>
  <c r="AA61" i="9"/>
  <c r="AX60" i="9"/>
  <c r="BK60" i="9"/>
  <c r="AK61" i="9"/>
  <c r="BB60" i="9"/>
  <c r="BA60" i="9"/>
  <c r="AB61" i="9"/>
  <c r="BE60" i="9"/>
  <c r="BD60" i="9"/>
  <c r="AE61" i="9"/>
  <c r="BG60" i="9"/>
  <c r="BH60" i="9"/>
  <c r="AH61" i="9"/>
  <c r="E58" i="4"/>
  <c r="G58" i="4" s="1"/>
  <c r="U57" i="4"/>
  <c r="AJ57" i="4"/>
  <c r="AU56" i="4"/>
  <c r="AV56" i="4"/>
  <c r="V57" i="4"/>
  <c r="C57" i="4" s="1"/>
  <c r="D57" i="4" s="1"/>
  <c r="O57" i="4"/>
  <c r="N57" i="4"/>
  <c r="AI57" i="4" s="1"/>
  <c r="BN57" i="4"/>
  <c r="AG57" i="4"/>
  <c r="R57" i="4"/>
  <c r="AM57" i="4"/>
  <c r="BJ56" i="4"/>
  <c r="AM58" i="8"/>
  <c r="BJ57" i="8"/>
  <c r="E59" i="8"/>
  <c r="AU57" i="8"/>
  <c r="AV57" i="8"/>
  <c r="V58" i="8"/>
  <c r="N58" i="8"/>
  <c r="BN58" i="8"/>
  <c r="O58" i="8"/>
  <c r="T58" i="8" s="1"/>
  <c r="U58" i="8"/>
  <c r="Q58" i="8"/>
  <c r="AO57" i="8"/>
  <c r="BM57" i="8" s="1"/>
  <c r="AP57" i="8"/>
  <c r="P58" i="8"/>
  <c r="AO57" i="7"/>
  <c r="BG57" i="7"/>
  <c r="BH57" i="7"/>
  <c r="AP57" i="7"/>
  <c r="AK58" i="7"/>
  <c r="W57" i="7"/>
  <c r="V58" i="7" s="1"/>
  <c r="AS57" i="7"/>
  <c r="AR57" i="7"/>
  <c r="AA58" i="7"/>
  <c r="AX57" i="7"/>
  <c r="AG58" i="7"/>
  <c r="AJ58" i="7"/>
  <c r="K58" i="7"/>
  <c r="L58" i="7" s="1"/>
  <c r="M58" i="7" s="1"/>
  <c r="AX54" i="6"/>
  <c r="W54" i="6"/>
  <c r="AU54" i="6" s="1"/>
  <c r="AR54" i="6"/>
  <c r="S55" i="6"/>
  <c r="U55" i="6" s="1"/>
  <c r="E56" i="6"/>
  <c r="F56" i="6" s="1"/>
  <c r="AP54" i="6"/>
  <c r="AO54" i="6"/>
  <c r="P55" i="6"/>
  <c r="AH55" i="6"/>
  <c r="BH54" i="6"/>
  <c r="BG54" i="6"/>
  <c r="BB54" i="6"/>
  <c r="BA54" i="6"/>
  <c r="AB55" i="6"/>
  <c r="BE54" i="6"/>
  <c r="BD54" i="6"/>
  <c r="AE55" i="6"/>
  <c r="AK55" i="6"/>
  <c r="BK54" i="6"/>
  <c r="BN55" i="6"/>
  <c r="O55" i="6"/>
  <c r="N55" i="6"/>
  <c r="Y59" i="5"/>
  <c r="AX58" i="5" s="1"/>
  <c r="G59" i="5"/>
  <c r="H59" i="5" s="1"/>
  <c r="AC58" i="5"/>
  <c r="AL58" i="5"/>
  <c r="Q58" i="5"/>
  <c r="T58" i="5"/>
  <c r="AF58" i="5"/>
  <c r="AI58" i="5"/>
  <c r="E62" i="10" l="1"/>
  <c r="G62" i="10" s="1"/>
  <c r="AD61" i="10"/>
  <c r="AM61" i="10"/>
  <c r="BJ60" i="10"/>
  <c r="BM60" i="10" s="1"/>
  <c r="BN61" i="10"/>
  <c r="N61" i="10"/>
  <c r="O61" i="10"/>
  <c r="X61" i="10"/>
  <c r="C61" i="10"/>
  <c r="D61" i="10" s="1"/>
  <c r="AJ61" i="9"/>
  <c r="AM61" i="9"/>
  <c r="BJ60" i="9"/>
  <c r="U61" i="9"/>
  <c r="AG61" i="9"/>
  <c r="AU60" i="9"/>
  <c r="AV60" i="9"/>
  <c r="V61" i="9"/>
  <c r="N61" i="9"/>
  <c r="AF61" i="9" s="1"/>
  <c r="O61" i="9"/>
  <c r="AC61" i="9" s="1"/>
  <c r="BN61" i="9"/>
  <c r="AD61" i="9"/>
  <c r="R61" i="9"/>
  <c r="E62" i="9"/>
  <c r="BM56" i="4"/>
  <c r="F58" i="4"/>
  <c r="H58" i="4" s="1"/>
  <c r="K58" i="4" s="1"/>
  <c r="L58" i="4" s="1"/>
  <c r="M58" i="4" s="1"/>
  <c r="O58" i="4" s="1"/>
  <c r="AF57" i="4"/>
  <c r="AE58" i="4" s="1"/>
  <c r="AG58" i="4" s="1"/>
  <c r="T57" i="4"/>
  <c r="S58" i="4" s="1"/>
  <c r="U58" i="4" s="1"/>
  <c r="BH57" i="4"/>
  <c r="BG57" i="4"/>
  <c r="AH58" i="4"/>
  <c r="AL57" i="4"/>
  <c r="AC57" i="4"/>
  <c r="X57" i="4"/>
  <c r="Z57" i="4"/>
  <c r="AY57" i="4" s="1"/>
  <c r="Y58" i="4"/>
  <c r="Q57" i="4"/>
  <c r="AR58" i="8"/>
  <c r="W58" i="8"/>
  <c r="AS58" i="8"/>
  <c r="S59" i="8"/>
  <c r="R58" i="8"/>
  <c r="C58" i="8"/>
  <c r="D58" i="8" s="1"/>
  <c r="P59" i="8"/>
  <c r="X58" i="8"/>
  <c r="Z58" i="8"/>
  <c r="AY58" i="8" s="1"/>
  <c r="V59" i="8"/>
  <c r="AP58" i="8"/>
  <c r="AO58" i="8"/>
  <c r="AC58" i="8"/>
  <c r="AL58" i="8"/>
  <c r="AF58" i="8"/>
  <c r="AI58" i="8"/>
  <c r="G59" i="8"/>
  <c r="F59" i="8"/>
  <c r="H59" i="8" s="1"/>
  <c r="K59" i="8" s="1"/>
  <c r="L59" i="8" s="1"/>
  <c r="M59" i="8" s="1"/>
  <c r="AM58" i="7"/>
  <c r="BJ57" i="7"/>
  <c r="AV57" i="7"/>
  <c r="AU57" i="7"/>
  <c r="E59" i="7"/>
  <c r="F59" i="7" s="1"/>
  <c r="N58" i="7"/>
  <c r="O58" i="7"/>
  <c r="Z58" i="7" s="1"/>
  <c r="AY58" i="7" s="1"/>
  <c r="BN58" i="7"/>
  <c r="X58" i="7"/>
  <c r="C58" i="7"/>
  <c r="D58" i="7" s="1"/>
  <c r="V55" i="6"/>
  <c r="C55" i="6" s="1"/>
  <c r="D55" i="6" s="1"/>
  <c r="G56" i="6"/>
  <c r="H56" i="6" s="1"/>
  <c r="AV54" i="6"/>
  <c r="AC55" i="6"/>
  <c r="AG55" i="6"/>
  <c r="AI55" i="6"/>
  <c r="AH56" i="6" s="1"/>
  <c r="AF55" i="6"/>
  <c r="AJ55" i="6"/>
  <c r="Q55" i="6"/>
  <c r="P56" i="6" s="1"/>
  <c r="BJ54" i="6"/>
  <c r="BM54" i="6" s="1"/>
  <c r="AM55" i="6"/>
  <c r="AD55" i="6"/>
  <c r="AL55" i="6"/>
  <c r="R55" i="6"/>
  <c r="AA59" i="5"/>
  <c r="AH59" i="5"/>
  <c r="BG58" i="5"/>
  <c r="BH58" i="5"/>
  <c r="AE59" i="5"/>
  <c r="BD58" i="5"/>
  <c r="BE58" i="5"/>
  <c r="AP58" i="5"/>
  <c r="P59" i="5"/>
  <c r="R59" i="5" s="1"/>
  <c r="AO58" i="5"/>
  <c r="AB59" i="5"/>
  <c r="BB58" i="5"/>
  <c r="BA58" i="5"/>
  <c r="S59" i="5"/>
  <c r="AR58" i="5"/>
  <c r="AS58" i="5"/>
  <c r="W58" i="5"/>
  <c r="AK59" i="5"/>
  <c r="BK58" i="5"/>
  <c r="K59" i="5"/>
  <c r="L59" i="5" s="1"/>
  <c r="M59" i="5" s="1"/>
  <c r="F62" i="10" l="1"/>
  <c r="H62" i="10" s="1"/>
  <c r="K62" i="10" s="1"/>
  <c r="L62" i="10" s="1"/>
  <c r="M62" i="10" s="1"/>
  <c r="O62" i="10" s="1"/>
  <c r="Y62" i="10"/>
  <c r="AA62" i="10" s="1"/>
  <c r="Z61" i="10"/>
  <c r="AY61" i="10" s="1"/>
  <c r="AC61" i="10"/>
  <c r="Q61" i="10"/>
  <c r="T61" i="10"/>
  <c r="AF61" i="10"/>
  <c r="AI61" i="10"/>
  <c r="AL61" i="10"/>
  <c r="AI61" i="9"/>
  <c r="AH62" i="9" s="1"/>
  <c r="BM60" i="9"/>
  <c r="BD61" i="9"/>
  <c r="BE61" i="9"/>
  <c r="AE62" i="9"/>
  <c r="T61" i="9"/>
  <c r="Q61" i="9"/>
  <c r="G62" i="9"/>
  <c r="F62" i="9"/>
  <c r="BB61" i="9"/>
  <c r="BA61" i="9"/>
  <c r="C61" i="9"/>
  <c r="D61" i="9" s="1"/>
  <c r="X61" i="9"/>
  <c r="Y62" i="9"/>
  <c r="Z61" i="9"/>
  <c r="AY61" i="9" s="1"/>
  <c r="AL61" i="9"/>
  <c r="AB62" i="9"/>
  <c r="BD57" i="4"/>
  <c r="AR57" i="4"/>
  <c r="W57" i="4"/>
  <c r="V58" i="4" s="1"/>
  <c r="Z58" i="4" s="1"/>
  <c r="AY58" i="4" s="1"/>
  <c r="BE57" i="4"/>
  <c r="AS57" i="4"/>
  <c r="N58" i="4"/>
  <c r="AI58" i="4" s="1"/>
  <c r="AH59" i="4" s="1"/>
  <c r="AJ59" i="4" s="1"/>
  <c r="BN58" i="4"/>
  <c r="E59" i="4"/>
  <c r="G59" i="4" s="1"/>
  <c r="BA57" i="4"/>
  <c r="BB57" i="4"/>
  <c r="AB58" i="4"/>
  <c r="AP57" i="4"/>
  <c r="AO57" i="4"/>
  <c r="P58" i="4"/>
  <c r="AX57" i="4"/>
  <c r="AA58" i="4"/>
  <c r="AC58" i="4"/>
  <c r="BK57" i="4"/>
  <c r="AK58" i="4"/>
  <c r="AJ58" i="4"/>
  <c r="Y59" i="8"/>
  <c r="O59" i="8"/>
  <c r="N59" i="8"/>
  <c r="BN59" i="8"/>
  <c r="BH58" i="8"/>
  <c r="BG58" i="8"/>
  <c r="AH59" i="8"/>
  <c r="E60" i="8"/>
  <c r="BD58" i="8"/>
  <c r="BE58" i="8"/>
  <c r="AE59" i="8"/>
  <c r="BB58" i="8"/>
  <c r="BA58" i="8"/>
  <c r="AB59" i="8"/>
  <c r="AX58" i="8"/>
  <c r="AA59" i="8"/>
  <c r="Q59" i="8"/>
  <c r="U59" i="8"/>
  <c r="AV58" i="8"/>
  <c r="AU58" i="8"/>
  <c r="AK59" i="8"/>
  <c r="BK58" i="8"/>
  <c r="Z59" i="8"/>
  <c r="AY59" i="8" s="1"/>
  <c r="X59" i="8"/>
  <c r="P60" i="8"/>
  <c r="R59" i="8"/>
  <c r="BM57" i="7"/>
  <c r="Y59" i="7"/>
  <c r="AX58" i="7" s="1"/>
  <c r="G59" i="7"/>
  <c r="H59" i="7" s="1"/>
  <c r="AL58" i="7"/>
  <c r="T58" i="7"/>
  <c r="Q58" i="7"/>
  <c r="AC58" i="7"/>
  <c r="AI58" i="7"/>
  <c r="AF58" i="7"/>
  <c r="Y56" i="6"/>
  <c r="AX55" i="6" s="1"/>
  <c r="X55" i="6"/>
  <c r="Z55" i="6"/>
  <c r="AY55" i="6" s="1"/>
  <c r="BK55" i="6"/>
  <c r="AK56" i="6"/>
  <c r="K56" i="6"/>
  <c r="L56" i="6" s="1"/>
  <c r="M56" i="6" s="1"/>
  <c r="BE55" i="6"/>
  <c r="BD55" i="6"/>
  <c r="BB55" i="6"/>
  <c r="BA55" i="6"/>
  <c r="R56" i="6"/>
  <c r="AB56" i="6"/>
  <c r="AO55" i="6"/>
  <c r="AP55" i="6"/>
  <c r="AJ56" i="6"/>
  <c r="AE56" i="6"/>
  <c r="BH55" i="6"/>
  <c r="BG55" i="6"/>
  <c r="T55" i="6"/>
  <c r="BN59" i="5"/>
  <c r="N59" i="5"/>
  <c r="AF59" i="5" s="1"/>
  <c r="O59" i="5"/>
  <c r="AC59" i="5" s="1"/>
  <c r="E60" i="5"/>
  <c r="AV58" i="5"/>
  <c r="AU58" i="5"/>
  <c r="V59" i="5"/>
  <c r="C59" i="5" s="1"/>
  <c r="D59" i="5" s="1"/>
  <c r="AD59" i="5"/>
  <c r="AG59" i="5"/>
  <c r="BJ58" i="5"/>
  <c r="AM59" i="5"/>
  <c r="U59" i="5"/>
  <c r="AJ59" i="5"/>
  <c r="AX61" i="10" l="1"/>
  <c r="E63" i="10"/>
  <c r="G63" i="10" s="1"/>
  <c r="AC62" i="10"/>
  <c r="BB62" i="10" s="1"/>
  <c r="N62" i="10"/>
  <c r="BN62" i="10"/>
  <c r="AH62" i="10"/>
  <c r="BG61" i="10"/>
  <c r="BH61" i="10"/>
  <c r="BE61" i="10"/>
  <c r="AE62" i="10"/>
  <c r="BD61" i="10"/>
  <c r="AS61" i="10"/>
  <c r="AR61" i="10"/>
  <c r="S62" i="10"/>
  <c r="W61" i="10"/>
  <c r="P62" i="10"/>
  <c r="AO61" i="10"/>
  <c r="AP61" i="10"/>
  <c r="AK62" i="10"/>
  <c r="BK61" i="10"/>
  <c r="BA61" i="10"/>
  <c r="BB61" i="10"/>
  <c r="AB62" i="10"/>
  <c r="BH61" i="9"/>
  <c r="BG61" i="9"/>
  <c r="AP61" i="9"/>
  <c r="AO61" i="9"/>
  <c r="P62" i="9"/>
  <c r="S62" i="9"/>
  <c r="W61" i="9"/>
  <c r="AS61" i="9"/>
  <c r="AR61" i="9"/>
  <c r="AX61" i="9"/>
  <c r="AA62" i="9"/>
  <c r="AD62" i="9"/>
  <c r="AJ62" i="9"/>
  <c r="AG62" i="9"/>
  <c r="AK62" i="9"/>
  <c r="BK61" i="9"/>
  <c r="H62" i="9"/>
  <c r="Q58" i="4"/>
  <c r="AP58" i="4" s="1"/>
  <c r="AV57" i="4"/>
  <c r="X58" i="4"/>
  <c r="AU57" i="4"/>
  <c r="BG58" i="4"/>
  <c r="BH58" i="4"/>
  <c r="AF58" i="4"/>
  <c r="BE58" i="4" s="1"/>
  <c r="F59" i="4"/>
  <c r="H59" i="4" s="1"/>
  <c r="BJ57" i="4"/>
  <c r="AM58" i="4"/>
  <c r="BB58" i="4"/>
  <c r="R58" i="4"/>
  <c r="C58" i="4"/>
  <c r="D58" i="4" s="1"/>
  <c r="AD58" i="4"/>
  <c r="BA58" i="4" s="1"/>
  <c r="AL58" i="4"/>
  <c r="AB59" i="4"/>
  <c r="AD59" i="4" s="1"/>
  <c r="C59" i="8"/>
  <c r="D59" i="8" s="1"/>
  <c r="AC59" i="8"/>
  <c r="Y60" i="8"/>
  <c r="BB59" i="8"/>
  <c r="R60" i="8"/>
  <c r="AG59" i="8"/>
  <c r="AI59" i="8"/>
  <c r="AH60" i="8" s="1"/>
  <c r="AF59" i="8"/>
  <c r="AE60" i="8" s="1"/>
  <c r="AJ59" i="8"/>
  <c r="BJ58" i="8"/>
  <c r="BM58" i="8" s="1"/>
  <c r="AM59" i="8"/>
  <c r="T59" i="8" s="1"/>
  <c r="AO59" i="8"/>
  <c r="AP59" i="8"/>
  <c r="AB60" i="8"/>
  <c r="AD59" i="8"/>
  <c r="BA59" i="8" s="1"/>
  <c r="AL59" i="8"/>
  <c r="F60" i="8"/>
  <c r="G60" i="8"/>
  <c r="AA59" i="7"/>
  <c r="BG58" i="7"/>
  <c r="BH58" i="7"/>
  <c r="AH59" i="7"/>
  <c r="P59" i="7"/>
  <c r="AO58" i="7"/>
  <c r="AP58" i="7"/>
  <c r="AK59" i="7"/>
  <c r="BK58" i="7"/>
  <c r="BE58" i="7"/>
  <c r="BD58" i="7"/>
  <c r="AE59" i="7"/>
  <c r="BA58" i="7"/>
  <c r="BB58" i="7"/>
  <c r="AB59" i="7"/>
  <c r="AS58" i="7"/>
  <c r="AR58" i="7"/>
  <c r="W58" i="7"/>
  <c r="S59" i="7"/>
  <c r="K59" i="7"/>
  <c r="L59" i="7" s="1"/>
  <c r="M59" i="7" s="1"/>
  <c r="AA56" i="6"/>
  <c r="E57" i="6"/>
  <c r="F57" i="6" s="1"/>
  <c r="AG56" i="6"/>
  <c r="AM56" i="6"/>
  <c r="BJ55" i="6"/>
  <c r="AR55" i="6"/>
  <c r="W55" i="6"/>
  <c r="AS55" i="6"/>
  <c r="S56" i="6"/>
  <c r="AD56" i="6"/>
  <c r="O56" i="6"/>
  <c r="AC56" i="6" s="1"/>
  <c r="BB56" i="6" s="1"/>
  <c r="N56" i="6"/>
  <c r="AI56" i="6" s="1"/>
  <c r="BN56" i="6"/>
  <c r="AL59" i="5"/>
  <c r="AK60" i="5" s="1"/>
  <c r="T59" i="5"/>
  <c r="W59" i="5" s="1"/>
  <c r="Q59" i="5"/>
  <c r="AI59" i="5"/>
  <c r="AH60" i="5" s="1"/>
  <c r="AJ60" i="5" s="1"/>
  <c r="BE59" i="5"/>
  <c r="BD59" i="5"/>
  <c r="AE60" i="5"/>
  <c r="Y60" i="5"/>
  <c r="X59" i="5"/>
  <c r="Z59" i="5"/>
  <c r="AY59" i="5" s="1"/>
  <c r="BB59" i="5"/>
  <c r="AB60" i="5"/>
  <c r="BA59" i="5"/>
  <c r="BM58" i="5"/>
  <c r="F60" i="5"/>
  <c r="G60" i="5"/>
  <c r="AB63" i="10" l="1"/>
  <c r="AD63" i="10" s="1"/>
  <c r="F63" i="10"/>
  <c r="H63" i="10" s="1"/>
  <c r="K63" i="10" s="1"/>
  <c r="L63" i="10" s="1"/>
  <c r="M63" i="10" s="1"/>
  <c r="Q62" i="10"/>
  <c r="P63" i="10" s="1"/>
  <c r="BJ61" i="10"/>
  <c r="AM62" i="10"/>
  <c r="T62" i="10" s="1"/>
  <c r="AG62" i="10"/>
  <c r="AF62" i="10"/>
  <c r="AE63" i="10" s="1"/>
  <c r="AI62" i="10"/>
  <c r="R62" i="10"/>
  <c r="AD62" i="10"/>
  <c r="BA62" i="10" s="1"/>
  <c r="AL62" i="10"/>
  <c r="V62" i="10"/>
  <c r="AU61" i="10"/>
  <c r="AV61" i="10"/>
  <c r="U62" i="10"/>
  <c r="AJ62" i="10"/>
  <c r="AU61" i="9"/>
  <c r="AV61" i="9"/>
  <c r="V62" i="9"/>
  <c r="C62" i="9" s="1"/>
  <c r="D62" i="9" s="1"/>
  <c r="BJ61" i="9"/>
  <c r="AM62" i="9"/>
  <c r="U62" i="9"/>
  <c r="K62" i="9"/>
  <c r="L62" i="9" s="1"/>
  <c r="M62" i="9" s="1"/>
  <c r="R62" i="9"/>
  <c r="P59" i="4"/>
  <c r="R59" i="4" s="1"/>
  <c r="AO58" i="4"/>
  <c r="AE59" i="4"/>
  <c r="AG59" i="4" s="1"/>
  <c r="BM57" i="4"/>
  <c r="BD58" i="4"/>
  <c r="BK58" i="4"/>
  <c r="AK59" i="4"/>
  <c r="Y59" i="4"/>
  <c r="T58" i="4"/>
  <c r="K59" i="4"/>
  <c r="L59" i="4" s="1"/>
  <c r="M59" i="4" s="1"/>
  <c r="BK59" i="8"/>
  <c r="AK60" i="8"/>
  <c r="H60" i="8"/>
  <c r="W59" i="8"/>
  <c r="AS59" i="8"/>
  <c r="AR59" i="8"/>
  <c r="S60" i="8"/>
  <c r="BE59" i="8"/>
  <c r="BD59" i="8"/>
  <c r="BG59" i="8"/>
  <c r="BH59" i="8"/>
  <c r="AD60" i="8"/>
  <c r="AJ60" i="8"/>
  <c r="AG60" i="8"/>
  <c r="AX59" i="8"/>
  <c r="AA60" i="8"/>
  <c r="AV58" i="7"/>
  <c r="AU58" i="7"/>
  <c r="V59" i="7"/>
  <c r="C59" i="7" s="1"/>
  <c r="D59" i="7" s="1"/>
  <c r="E60" i="7"/>
  <c r="U59" i="7"/>
  <c r="AD59" i="7"/>
  <c r="R59" i="7"/>
  <c r="BN59" i="7"/>
  <c r="N59" i="7"/>
  <c r="AF59" i="7" s="1"/>
  <c r="AE60" i="7" s="1"/>
  <c r="O59" i="7"/>
  <c r="AC59" i="7" s="1"/>
  <c r="AG59" i="7"/>
  <c r="AM59" i="7"/>
  <c r="BJ58" i="7"/>
  <c r="AJ59" i="7"/>
  <c r="AL56" i="6"/>
  <c r="BK56" i="6" s="1"/>
  <c r="T56" i="6"/>
  <c r="AS56" i="6" s="1"/>
  <c r="G57" i="6"/>
  <c r="H57" i="6" s="1"/>
  <c r="BA56" i="6"/>
  <c r="BH56" i="6"/>
  <c r="BG56" i="6"/>
  <c r="AH57" i="6"/>
  <c r="AF56" i="6"/>
  <c r="AB57" i="6"/>
  <c r="AD57" i="6" s="1"/>
  <c r="Q56" i="6"/>
  <c r="U56" i="6"/>
  <c r="AV55" i="6"/>
  <c r="AU55" i="6"/>
  <c r="BM55" i="6" s="1"/>
  <c r="V56" i="6"/>
  <c r="BK59" i="5"/>
  <c r="AS59" i="5"/>
  <c r="BG59" i="5"/>
  <c r="S60" i="5"/>
  <c r="U60" i="5" s="1"/>
  <c r="AR59" i="5"/>
  <c r="AO59" i="5"/>
  <c r="AP59" i="5"/>
  <c r="P60" i="5"/>
  <c r="R60" i="5" s="1"/>
  <c r="BH59" i="5"/>
  <c r="H60" i="5"/>
  <c r="K60" i="5" s="1"/>
  <c r="L60" i="5" s="1"/>
  <c r="M60" i="5" s="1"/>
  <c r="N60" i="5" s="1"/>
  <c r="AD60" i="5"/>
  <c r="AA60" i="5"/>
  <c r="AX59" i="5"/>
  <c r="BJ59" i="5"/>
  <c r="AM60" i="5"/>
  <c r="AU59" i="5"/>
  <c r="AV59" i="5"/>
  <c r="V60" i="5"/>
  <c r="AG60" i="5"/>
  <c r="AO62" i="10" l="1"/>
  <c r="AP62" i="10"/>
  <c r="BM61" i="10"/>
  <c r="O63" i="10"/>
  <c r="N63" i="10"/>
  <c r="AF63" i="10" s="1"/>
  <c r="BN63" i="10"/>
  <c r="BG62" i="10"/>
  <c r="BH62" i="10"/>
  <c r="AH63" i="10"/>
  <c r="BE62" i="10"/>
  <c r="BD62" i="10"/>
  <c r="AS62" i="10"/>
  <c r="AR62" i="10"/>
  <c r="S63" i="10"/>
  <c r="W62" i="10"/>
  <c r="Z62" i="10"/>
  <c r="AY62" i="10" s="1"/>
  <c r="X62" i="10"/>
  <c r="Y63" i="10"/>
  <c r="C62" i="10"/>
  <c r="D62" i="10" s="1"/>
  <c r="AG63" i="10"/>
  <c r="AK63" i="10"/>
  <c r="BK62" i="10"/>
  <c r="E64" i="10"/>
  <c r="R63" i="10"/>
  <c r="BM61" i="9"/>
  <c r="O62" i="9"/>
  <c r="Y63" i="9" s="1"/>
  <c r="BN62" i="9"/>
  <c r="N62" i="9"/>
  <c r="X62" i="9"/>
  <c r="E63" i="9"/>
  <c r="O59" i="4"/>
  <c r="AL59" i="4" s="1"/>
  <c r="BN59" i="4"/>
  <c r="N59" i="4"/>
  <c r="AX58" i="4"/>
  <c r="AA59" i="4"/>
  <c r="E60" i="4"/>
  <c r="S59" i="4"/>
  <c r="AS58" i="4"/>
  <c r="AR58" i="4"/>
  <c r="W58" i="4"/>
  <c r="AM59" i="4"/>
  <c r="BJ58" i="4"/>
  <c r="AU59" i="8"/>
  <c r="BM59" i="8" s="1"/>
  <c r="AV59" i="8"/>
  <c r="V60" i="8"/>
  <c r="C60" i="8" s="1"/>
  <c r="D60" i="8" s="1"/>
  <c r="BJ59" i="8"/>
  <c r="AM60" i="8"/>
  <c r="U60" i="8"/>
  <c r="E61" i="8"/>
  <c r="K60" i="8"/>
  <c r="L60" i="8" s="1"/>
  <c r="M60" i="8" s="1"/>
  <c r="BM58" i="7"/>
  <c r="T59" i="7"/>
  <c r="AR59" i="7" s="1"/>
  <c r="AI59" i="7"/>
  <c r="AH60" i="7" s="1"/>
  <c r="AJ60" i="7" s="1"/>
  <c r="BA59" i="7"/>
  <c r="AG60" i="7"/>
  <c r="AB60" i="7"/>
  <c r="BB59" i="7"/>
  <c r="AL59" i="7"/>
  <c r="Q59" i="7"/>
  <c r="G60" i="7"/>
  <c r="F60" i="7"/>
  <c r="BE59" i="7"/>
  <c r="BD59" i="7"/>
  <c r="Y60" i="7"/>
  <c r="X59" i="7"/>
  <c r="Z59" i="7"/>
  <c r="AY59" i="7" s="1"/>
  <c r="W56" i="6"/>
  <c r="AV56" i="6" s="1"/>
  <c r="S57" i="6"/>
  <c r="U57" i="6" s="1"/>
  <c r="AR56" i="6"/>
  <c r="AK57" i="6"/>
  <c r="AM57" i="6" s="1"/>
  <c r="K57" i="6"/>
  <c r="L57" i="6" s="1"/>
  <c r="M57" i="6" s="1"/>
  <c r="AP56" i="6"/>
  <c r="AO56" i="6"/>
  <c r="P57" i="6"/>
  <c r="BD56" i="6"/>
  <c r="BE56" i="6"/>
  <c r="AE57" i="6"/>
  <c r="AJ57" i="6"/>
  <c r="C56" i="6"/>
  <c r="D56" i="6" s="1"/>
  <c r="Y57" i="6"/>
  <c r="X56" i="6"/>
  <c r="Z56" i="6"/>
  <c r="AY56" i="6" s="1"/>
  <c r="E61" i="5"/>
  <c r="F61" i="5" s="1"/>
  <c r="BN60" i="5"/>
  <c r="AF60" i="5"/>
  <c r="AE61" i="5" s="1"/>
  <c r="AG61" i="5" s="1"/>
  <c r="AI60" i="5"/>
  <c r="BH60" i="5" s="1"/>
  <c r="O60" i="5"/>
  <c r="T60" i="5" s="1"/>
  <c r="AR60" i="5" s="1"/>
  <c r="C60" i="5"/>
  <c r="D60" i="5" s="1"/>
  <c r="X60" i="5"/>
  <c r="BM59" i="5"/>
  <c r="AI63" i="10" l="1"/>
  <c r="BH63" i="10" s="1"/>
  <c r="AJ63" i="10"/>
  <c r="AU62" i="10"/>
  <c r="AV62" i="10"/>
  <c r="AM63" i="10"/>
  <c r="T63" i="10" s="1"/>
  <c r="S64" i="10" s="1"/>
  <c r="BJ62" i="10"/>
  <c r="U63" i="10"/>
  <c r="AC63" i="10"/>
  <c r="AX62" i="10"/>
  <c r="AA63" i="10"/>
  <c r="Q63" i="10" s="1"/>
  <c r="P64" i="10" s="1"/>
  <c r="AE64" i="10"/>
  <c r="AG64" i="10" s="1"/>
  <c r="BD63" i="10"/>
  <c r="BE63" i="10"/>
  <c r="F64" i="10"/>
  <c r="G64" i="10"/>
  <c r="AL63" i="10"/>
  <c r="V63" i="10"/>
  <c r="Z62" i="9"/>
  <c r="AY62" i="9" s="1"/>
  <c r="F63" i="9"/>
  <c r="G63" i="9"/>
  <c r="AF62" i="9"/>
  <c r="AI62" i="9"/>
  <c r="AX62" i="9"/>
  <c r="AA63" i="9"/>
  <c r="AC62" i="9"/>
  <c r="AL62" i="9"/>
  <c r="Q62" i="9"/>
  <c r="T62" i="9"/>
  <c r="AU58" i="4"/>
  <c r="BM58" i="4" s="1"/>
  <c r="AV58" i="4"/>
  <c r="V59" i="4"/>
  <c r="C59" i="4" s="1"/>
  <c r="D59" i="4" s="1"/>
  <c r="G60" i="4"/>
  <c r="F60" i="4"/>
  <c r="AF59" i="4"/>
  <c r="AI59" i="4"/>
  <c r="U59" i="4"/>
  <c r="T59" i="4"/>
  <c r="Q59" i="4"/>
  <c r="AC59" i="4"/>
  <c r="BK59" i="4"/>
  <c r="AK60" i="4"/>
  <c r="N60" i="8"/>
  <c r="BN60" i="8"/>
  <c r="O60" i="8"/>
  <c r="G61" i="8"/>
  <c r="K61" i="8"/>
  <c r="L61" i="8" s="1"/>
  <c r="M61" i="8" s="1"/>
  <c r="F61" i="8"/>
  <c r="H61" i="8" s="1"/>
  <c r="E62" i="8"/>
  <c r="X60" i="8"/>
  <c r="Z60" i="8"/>
  <c r="AY60" i="8" s="1"/>
  <c r="S60" i="7"/>
  <c r="U60" i="7" s="1"/>
  <c r="AS59" i="7"/>
  <c r="W59" i="7"/>
  <c r="V60" i="7" s="1"/>
  <c r="X60" i="7" s="1"/>
  <c r="BG59" i="7"/>
  <c r="BH59" i="7"/>
  <c r="AU56" i="6"/>
  <c r="V57" i="6"/>
  <c r="C57" i="6" s="1"/>
  <c r="D57" i="6" s="1"/>
  <c r="H60" i="7"/>
  <c r="AP59" i="7"/>
  <c r="AO59" i="7"/>
  <c r="P60" i="7"/>
  <c r="AX59" i="7"/>
  <c r="AA60" i="7"/>
  <c r="BK59" i="7"/>
  <c r="AK60" i="7"/>
  <c r="AD60" i="7"/>
  <c r="BJ56" i="6"/>
  <c r="AG57" i="6"/>
  <c r="BN57" i="6"/>
  <c r="O57" i="6"/>
  <c r="AC57" i="6" s="1"/>
  <c r="N57" i="6"/>
  <c r="AI57" i="6" s="1"/>
  <c r="AX56" i="6"/>
  <c r="AA57" i="6"/>
  <c r="R57" i="6"/>
  <c r="E58" i="6"/>
  <c r="G61" i="5"/>
  <c r="H61" i="5" s="1"/>
  <c r="K61" i="5" s="1"/>
  <c r="L61" i="5" s="1"/>
  <c r="M61" i="5" s="1"/>
  <c r="AH61" i="5"/>
  <c r="AJ61" i="5" s="1"/>
  <c r="BG60" i="5"/>
  <c r="AL60" i="5"/>
  <c r="AK61" i="5" s="1"/>
  <c r="Y61" i="5"/>
  <c r="AA61" i="5" s="1"/>
  <c r="Z60" i="5"/>
  <c r="AY60" i="5" s="1"/>
  <c r="AS60" i="5"/>
  <c r="BD60" i="5"/>
  <c r="W60" i="5"/>
  <c r="V61" i="5" s="1"/>
  <c r="X61" i="5" s="1"/>
  <c r="BE60" i="5"/>
  <c r="S61" i="5"/>
  <c r="U61" i="5" s="1"/>
  <c r="Q60" i="5"/>
  <c r="AC60" i="5"/>
  <c r="BG63" i="10" l="1"/>
  <c r="AH64" i="10"/>
  <c r="AJ64" i="10" s="1"/>
  <c r="AP63" i="10"/>
  <c r="AO63" i="10"/>
  <c r="H64" i="10"/>
  <c r="K64" i="10" s="1"/>
  <c r="L64" i="10" s="1"/>
  <c r="M64" i="10" s="1"/>
  <c r="BN64" i="10" s="1"/>
  <c r="U64" i="10"/>
  <c r="BK63" i="10"/>
  <c r="AK64" i="10"/>
  <c r="AR63" i="10"/>
  <c r="W63" i="10"/>
  <c r="AS63" i="10"/>
  <c r="BM62" i="10"/>
  <c r="Y64" i="10"/>
  <c r="C63" i="10"/>
  <c r="D63" i="10" s="1"/>
  <c r="X63" i="10"/>
  <c r="Z63" i="10"/>
  <c r="AY63" i="10" s="1"/>
  <c r="BB63" i="10"/>
  <c r="BA63" i="10"/>
  <c r="AB64" i="10"/>
  <c r="R64" i="10"/>
  <c r="H63" i="9"/>
  <c r="K63" i="9" s="1"/>
  <c r="L63" i="9" s="1"/>
  <c r="M63" i="9" s="1"/>
  <c r="BN63" i="9" s="1"/>
  <c r="BH62" i="9"/>
  <c r="BG62" i="9"/>
  <c r="AH63" i="9"/>
  <c r="W62" i="9"/>
  <c r="AR62" i="9"/>
  <c r="AS62" i="9"/>
  <c r="S63" i="9"/>
  <c r="BE62" i="9"/>
  <c r="BD62" i="9"/>
  <c r="AE63" i="9"/>
  <c r="AO62" i="9"/>
  <c r="AP62" i="9"/>
  <c r="P63" i="9"/>
  <c r="BK62" i="9"/>
  <c r="AK63" i="9"/>
  <c r="BA62" i="9"/>
  <c r="BB62" i="9"/>
  <c r="AB63" i="9"/>
  <c r="AM60" i="4"/>
  <c r="BJ59" i="4"/>
  <c r="AR59" i="4"/>
  <c r="AS59" i="4"/>
  <c r="W59" i="4"/>
  <c r="AE60" i="4"/>
  <c r="AG60" i="4" s="1"/>
  <c r="BE59" i="4"/>
  <c r="BD59" i="4"/>
  <c r="S60" i="4"/>
  <c r="U60" i="4" s="1"/>
  <c r="AP59" i="4"/>
  <c r="AO59" i="4"/>
  <c r="P60" i="4"/>
  <c r="AH60" i="4"/>
  <c r="AJ60" i="4" s="1"/>
  <c r="BG59" i="4"/>
  <c r="BH59" i="4"/>
  <c r="H60" i="4"/>
  <c r="X59" i="4"/>
  <c r="Y60" i="4"/>
  <c r="Z59" i="4"/>
  <c r="AY59" i="4" s="1"/>
  <c r="BB59" i="4"/>
  <c r="BA59" i="4"/>
  <c r="AB60" i="4"/>
  <c r="AD60" i="4" s="1"/>
  <c r="Y61" i="8"/>
  <c r="AA61" i="8" s="1"/>
  <c r="AX60" i="8"/>
  <c r="AC61" i="8"/>
  <c r="F62" i="8"/>
  <c r="G62" i="8"/>
  <c r="O61" i="8"/>
  <c r="N61" i="8"/>
  <c r="BN61" i="8"/>
  <c r="AL60" i="8"/>
  <c r="AC60" i="8"/>
  <c r="T60" i="8"/>
  <c r="Q60" i="8"/>
  <c r="AI60" i="8"/>
  <c r="AF60" i="8"/>
  <c r="AV59" i="7"/>
  <c r="AU59" i="7"/>
  <c r="X57" i="6"/>
  <c r="Z57" i="6"/>
  <c r="AY57" i="6" s="1"/>
  <c r="R60" i="7"/>
  <c r="C60" i="7"/>
  <c r="D60" i="7" s="1"/>
  <c r="AM60" i="7"/>
  <c r="BJ59" i="7"/>
  <c r="K60" i="7"/>
  <c r="L60" i="7" s="1"/>
  <c r="M60" i="7" s="1"/>
  <c r="BM56" i="6"/>
  <c r="AF57" i="6"/>
  <c r="BD57" i="6" s="1"/>
  <c r="G58" i="6"/>
  <c r="F58" i="6"/>
  <c r="AB58" i="6"/>
  <c r="BA57" i="6"/>
  <c r="BB57" i="6"/>
  <c r="AL57" i="6"/>
  <c r="T57" i="6"/>
  <c r="Q57" i="6"/>
  <c r="Y58" i="6"/>
  <c r="BH57" i="6"/>
  <c r="BG57" i="6"/>
  <c r="AH58" i="6"/>
  <c r="BK60" i="5"/>
  <c r="AX60" i="5"/>
  <c r="AU60" i="5"/>
  <c r="AV60" i="5"/>
  <c r="E62" i="5"/>
  <c r="F62" i="5" s="1"/>
  <c r="AB61" i="5"/>
  <c r="AD61" i="5" s="1"/>
  <c r="BA60" i="5"/>
  <c r="BB60" i="5"/>
  <c r="P61" i="5"/>
  <c r="AP60" i="5"/>
  <c r="AO60" i="5"/>
  <c r="BJ60" i="5"/>
  <c r="AM61" i="5"/>
  <c r="BN61" i="5"/>
  <c r="O61" i="5"/>
  <c r="N61" i="5"/>
  <c r="E65" i="10" l="1"/>
  <c r="G65" i="10" s="1"/>
  <c r="O64" i="10"/>
  <c r="AC64" i="10" s="1"/>
  <c r="N64" i="10"/>
  <c r="AF64" i="10" s="1"/>
  <c r="AV63" i="10"/>
  <c r="AU63" i="10"/>
  <c r="V64" i="10"/>
  <c r="AD64" i="10"/>
  <c r="AA64" i="10"/>
  <c r="AX63" i="10"/>
  <c r="AM64" i="10"/>
  <c r="BJ63" i="10"/>
  <c r="E64" i="9"/>
  <c r="G64" i="9" s="1"/>
  <c r="N63" i="9"/>
  <c r="AI63" i="9" s="1"/>
  <c r="O63" i="9"/>
  <c r="AC63" i="9" s="1"/>
  <c r="BB63" i="9" s="1"/>
  <c r="U63" i="9"/>
  <c r="R63" i="9"/>
  <c r="AD63" i="9"/>
  <c r="V63" i="9"/>
  <c r="C63" i="9" s="1"/>
  <c r="D63" i="9" s="1"/>
  <c r="AV62" i="9"/>
  <c r="AU62" i="9"/>
  <c r="AJ63" i="9"/>
  <c r="AG63" i="9"/>
  <c r="AM63" i="9"/>
  <c r="BJ62" i="9"/>
  <c r="AV59" i="4"/>
  <c r="AU59" i="4"/>
  <c r="V60" i="4"/>
  <c r="AA60" i="4"/>
  <c r="AX59" i="4"/>
  <c r="K60" i="4"/>
  <c r="L60" i="4" s="1"/>
  <c r="M60" i="4" s="1"/>
  <c r="R60" i="4"/>
  <c r="AR60" i="8"/>
  <c r="W60" i="8"/>
  <c r="AS60" i="8"/>
  <c r="S61" i="8"/>
  <c r="BD60" i="8"/>
  <c r="BE60" i="8"/>
  <c r="AE61" i="8"/>
  <c r="AP60" i="8"/>
  <c r="AO60" i="8"/>
  <c r="P61" i="8"/>
  <c r="BB60" i="8"/>
  <c r="BA60" i="8"/>
  <c r="AB61" i="8"/>
  <c r="H62" i="8"/>
  <c r="BH60" i="8"/>
  <c r="BG60" i="8"/>
  <c r="AH61" i="8"/>
  <c r="AK61" i="8"/>
  <c r="BK60" i="8"/>
  <c r="BB61" i="8"/>
  <c r="BM59" i="7"/>
  <c r="E61" i="7"/>
  <c r="BN60" i="7"/>
  <c r="N60" i="7"/>
  <c r="O60" i="7"/>
  <c r="H58" i="6"/>
  <c r="K58" i="6" s="1"/>
  <c r="L58" i="6" s="1"/>
  <c r="M58" i="6" s="1"/>
  <c r="O58" i="6" s="1"/>
  <c r="AC58" i="6" s="1"/>
  <c r="BE57" i="6"/>
  <c r="AE58" i="6"/>
  <c r="AG58" i="6" s="1"/>
  <c r="AA58" i="6"/>
  <c r="AX57" i="6"/>
  <c r="W57" i="6"/>
  <c r="AS57" i="6"/>
  <c r="AR57" i="6"/>
  <c r="S58" i="6"/>
  <c r="AD58" i="6"/>
  <c r="AJ58" i="6"/>
  <c r="AO57" i="6"/>
  <c r="AP57" i="6"/>
  <c r="P58" i="6"/>
  <c r="BK57" i="6"/>
  <c r="AK58" i="6"/>
  <c r="G62" i="5"/>
  <c r="H62" i="5" s="1"/>
  <c r="BM60" i="5"/>
  <c r="R61" i="5"/>
  <c r="C61" i="5"/>
  <c r="D61" i="5" s="1"/>
  <c r="AL61" i="5"/>
  <c r="Q61" i="5"/>
  <c r="AC61" i="5"/>
  <c r="Z61" i="5"/>
  <c r="AY61" i="5" s="1"/>
  <c r="T61" i="5"/>
  <c r="AF61" i="5"/>
  <c r="AI61" i="5"/>
  <c r="Y62" i="5"/>
  <c r="AI64" i="10" l="1"/>
  <c r="AH65" i="10" s="1"/>
  <c r="AJ65" i="10" s="1"/>
  <c r="AL64" i="10"/>
  <c r="AK65" i="10" s="1"/>
  <c r="T64" i="10"/>
  <c r="S65" i="10" s="1"/>
  <c r="U65" i="10" s="1"/>
  <c r="F65" i="10"/>
  <c r="H65" i="10" s="1"/>
  <c r="Q64" i="10"/>
  <c r="AP64" i="10" s="1"/>
  <c r="AB65" i="10"/>
  <c r="AD65" i="10" s="1"/>
  <c r="BB64" i="10"/>
  <c r="BA64" i="10"/>
  <c r="X64" i="10"/>
  <c r="Z64" i="10"/>
  <c r="AY64" i="10" s="1"/>
  <c r="Y65" i="10"/>
  <c r="C64" i="10"/>
  <c r="D64" i="10" s="1"/>
  <c r="BE64" i="10"/>
  <c r="BD64" i="10"/>
  <c r="AE65" i="10"/>
  <c r="AG65" i="10" s="1"/>
  <c r="BM63" i="10"/>
  <c r="Q63" i="9"/>
  <c r="AP63" i="9" s="1"/>
  <c r="AB64" i="9"/>
  <c r="AD64" i="9" s="1"/>
  <c r="AF63" i="9"/>
  <c r="AE64" i="9" s="1"/>
  <c r="AG64" i="9" s="1"/>
  <c r="BA63" i="9"/>
  <c r="AL63" i="9"/>
  <c r="AK64" i="9" s="1"/>
  <c r="T63" i="9"/>
  <c r="S64" i="9" s="1"/>
  <c r="F64" i="9"/>
  <c r="H64" i="9" s="1"/>
  <c r="BM62" i="9"/>
  <c r="BG63" i="9"/>
  <c r="BH63" i="9"/>
  <c r="AH64" i="9"/>
  <c r="X63" i="9"/>
  <c r="Z63" i="9"/>
  <c r="AY63" i="9" s="1"/>
  <c r="Y64" i="9"/>
  <c r="E61" i="4"/>
  <c r="G61" i="4" s="1"/>
  <c r="BM59" i="4"/>
  <c r="X60" i="4"/>
  <c r="C60" i="4"/>
  <c r="D60" i="4" s="1"/>
  <c r="BN60" i="4"/>
  <c r="N60" i="4"/>
  <c r="O60" i="4"/>
  <c r="Y61" i="4" s="1"/>
  <c r="AJ61" i="8"/>
  <c r="AB62" i="8"/>
  <c r="AD61" i="8"/>
  <c r="BA61" i="8" s="1"/>
  <c r="AL61" i="8"/>
  <c r="BJ60" i="8"/>
  <c r="AM61" i="8"/>
  <c r="K62" i="8"/>
  <c r="L62" i="8" s="1"/>
  <c r="M62" i="8" s="1"/>
  <c r="R61" i="8"/>
  <c r="Q61" i="8"/>
  <c r="U61" i="8"/>
  <c r="T61" i="8"/>
  <c r="S62" i="8" s="1"/>
  <c r="AV60" i="8"/>
  <c r="AU60" i="8"/>
  <c r="V61" i="8"/>
  <c r="C61" i="8" s="1"/>
  <c r="D61" i="8" s="1"/>
  <c r="BM60" i="8"/>
  <c r="AG61" i="8"/>
  <c r="AI61" i="8"/>
  <c r="AF61" i="8"/>
  <c r="AE62" i="8" s="1"/>
  <c r="Y61" i="7"/>
  <c r="Q60" i="7"/>
  <c r="AC60" i="7"/>
  <c r="AL60" i="7"/>
  <c r="Z60" i="7"/>
  <c r="AY60" i="7" s="1"/>
  <c r="T60" i="7"/>
  <c r="AF60" i="7"/>
  <c r="AI60" i="7"/>
  <c r="F61" i="7"/>
  <c r="G61" i="7"/>
  <c r="N58" i="6"/>
  <c r="AF58" i="6" s="1"/>
  <c r="BN58" i="6"/>
  <c r="E59" i="6"/>
  <c r="G59" i="6" s="1"/>
  <c r="AL58" i="6"/>
  <c r="BK58" i="6" s="1"/>
  <c r="U58" i="6"/>
  <c r="Q58" i="6"/>
  <c r="P59" i="6" s="1"/>
  <c r="BA58" i="6"/>
  <c r="BB58" i="6"/>
  <c r="BJ57" i="6"/>
  <c r="AM58" i="6"/>
  <c r="R58" i="6"/>
  <c r="AB59" i="6"/>
  <c r="AU57" i="6"/>
  <c r="AV57" i="6"/>
  <c r="V58" i="6"/>
  <c r="AA62" i="5"/>
  <c r="AX61" i="5"/>
  <c r="AE62" i="5"/>
  <c r="BE61" i="5"/>
  <c r="BD61" i="5"/>
  <c r="BA61" i="5"/>
  <c r="AB62" i="5"/>
  <c r="BB61" i="5"/>
  <c r="BH61" i="5"/>
  <c r="BG61" i="5"/>
  <c r="AH62" i="5"/>
  <c r="AJ62" i="5" s="1"/>
  <c r="K62" i="5"/>
  <c r="L62" i="5" s="1"/>
  <c r="M62" i="5" s="1"/>
  <c r="P62" i="5"/>
  <c r="AO61" i="5"/>
  <c r="AP61" i="5"/>
  <c r="S62" i="5"/>
  <c r="AR61" i="5"/>
  <c r="W61" i="5"/>
  <c r="AS61" i="5"/>
  <c r="AK62" i="5"/>
  <c r="BK61" i="5"/>
  <c r="BG64" i="10" l="1"/>
  <c r="BH64" i="10"/>
  <c r="AS64" i="10"/>
  <c r="AR64" i="10"/>
  <c r="W64" i="10"/>
  <c r="AU64" i="10" s="1"/>
  <c r="BK64" i="10"/>
  <c r="P65" i="10"/>
  <c r="R65" i="10" s="1"/>
  <c r="AO64" i="10"/>
  <c r="K65" i="10"/>
  <c r="L65" i="10" s="1"/>
  <c r="M65" i="10" s="1"/>
  <c r="AX64" i="10"/>
  <c r="AA65" i="10"/>
  <c r="BJ64" i="10"/>
  <c r="AM65" i="10"/>
  <c r="P64" i="9"/>
  <c r="R64" i="9" s="1"/>
  <c r="AO63" i="9"/>
  <c r="BK63" i="9"/>
  <c r="W63" i="9"/>
  <c r="V64" i="9" s="1"/>
  <c r="X64" i="9" s="1"/>
  <c r="BE63" i="9"/>
  <c r="BD63" i="9"/>
  <c r="AS63" i="9"/>
  <c r="AR63" i="9"/>
  <c r="K64" i="9"/>
  <c r="L64" i="9" s="1"/>
  <c r="M64" i="9" s="1"/>
  <c r="AX63" i="9"/>
  <c r="AA64" i="9"/>
  <c r="AJ64" i="9"/>
  <c r="U64" i="9"/>
  <c r="AM64" i="9"/>
  <c r="BJ63" i="9"/>
  <c r="F61" i="4"/>
  <c r="H61" i="4" s="1"/>
  <c r="AF60" i="4"/>
  <c r="AI60" i="4"/>
  <c r="AX60" i="4"/>
  <c r="AA61" i="4"/>
  <c r="Q60" i="4"/>
  <c r="AC60" i="4"/>
  <c r="AL60" i="4"/>
  <c r="T60" i="4"/>
  <c r="Z60" i="4"/>
  <c r="AY60" i="4" s="1"/>
  <c r="U62" i="8"/>
  <c r="AG62" i="8"/>
  <c r="BG61" i="8"/>
  <c r="BH61" i="8"/>
  <c r="E63" i="8"/>
  <c r="BE61" i="8"/>
  <c r="BD61" i="8"/>
  <c r="X61" i="8"/>
  <c r="Y62" i="8"/>
  <c r="Z61" i="8"/>
  <c r="AY61" i="8" s="1"/>
  <c r="W61" i="8"/>
  <c r="AS61" i="8"/>
  <c r="AR61" i="8"/>
  <c r="AO61" i="8"/>
  <c r="AP61" i="8"/>
  <c r="P62" i="8"/>
  <c r="N62" i="8"/>
  <c r="AF62" i="8" s="1"/>
  <c r="BN62" i="8"/>
  <c r="O62" i="8"/>
  <c r="BK61" i="8"/>
  <c r="AK62" i="8"/>
  <c r="AD62" i="8"/>
  <c r="AL62" i="8"/>
  <c r="AH62" i="8"/>
  <c r="AI58" i="6"/>
  <c r="AH59" i="6" s="1"/>
  <c r="AJ59" i="6" s="1"/>
  <c r="H61" i="7"/>
  <c r="K61" i="7" s="1"/>
  <c r="L61" i="7" s="1"/>
  <c r="M61" i="7" s="1"/>
  <c r="BN61" i="7" s="1"/>
  <c r="BG60" i="7"/>
  <c r="BH60" i="7"/>
  <c r="AH61" i="7"/>
  <c r="W60" i="7"/>
  <c r="AS60" i="7"/>
  <c r="AR60" i="7"/>
  <c r="S61" i="7"/>
  <c r="BK60" i="7"/>
  <c r="AK61" i="7"/>
  <c r="AP60" i="7"/>
  <c r="AO60" i="7"/>
  <c r="P61" i="7"/>
  <c r="BE60" i="7"/>
  <c r="BD60" i="7"/>
  <c r="AE61" i="7"/>
  <c r="BA60" i="7"/>
  <c r="BB60" i="7"/>
  <c r="AB61" i="7"/>
  <c r="AA61" i="7"/>
  <c r="AX60" i="7"/>
  <c r="F59" i="6"/>
  <c r="H59" i="6" s="1"/>
  <c r="K59" i="6" s="1"/>
  <c r="L59" i="6" s="1"/>
  <c r="M59" i="6" s="1"/>
  <c r="BM57" i="6"/>
  <c r="AK59" i="6"/>
  <c r="AM59" i="6" s="1"/>
  <c r="T58" i="6"/>
  <c r="S59" i="6" s="1"/>
  <c r="U59" i="6" s="1"/>
  <c r="X58" i="6"/>
  <c r="Z58" i="6"/>
  <c r="AY58" i="6" s="1"/>
  <c r="Y59" i="6"/>
  <c r="R59" i="6"/>
  <c r="AD59" i="6"/>
  <c r="C58" i="6"/>
  <c r="D58" i="6" s="1"/>
  <c r="BD58" i="6"/>
  <c r="BE58" i="6"/>
  <c r="AE59" i="6"/>
  <c r="AO58" i="6"/>
  <c r="AP58" i="6"/>
  <c r="BJ61" i="5"/>
  <c r="AM62" i="5"/>
  <c r="V62" i="5"/>
  <c r="C62" i="5" s="1"/>
  <c r="D62" i="5" s="1"/>
  <c r="AU61" i="5"/>
  <c r="AV61" i="5"/>
  <c r="U62" i="5"/>
  <c r="E63" i="5"/>
  <c r="R62" i="5"/>
  <c r="O62" i="5"/>
  <c r="AC62" i="5" s="1"/>
  <c r="N62" i="5"/>
  <c r="AF62" i="5" s="1"/>
  <c r="BN62" i="5"/>
  <c r="AD62" i="5"/>
  <c r="AG62" i="5"/>
  <c r="V65" i="10" l="1"/>
  <c r="C65" i="10" s="1"/>
  <c r="D65" i="10" s="1"/>
  <c r="AV64" i="10"/>
  <c r="E66" i="10"/>
  <c r="G66" i="10" s="1"/>
  <c r="N65" i="10"/>
  <c r="BN65" i="10"/>
  <c r="O65" i="10"/>
  <c r="T65" i="10" s="1"/>
  <c r="BM64" i="10"/>
  <c r="AV63" i="9"/>
  <c r="C64" i="9"/>
  <c r="D64" i="9" s="1"/>
  <c r="AU63" i="9"/>
  <c r="BM63" i="9" s="1"/>
  <c r="N64" i="9"/>
  <c r="BN64" i="9"/>
  <c r="O64" i="9"/>
  <c r="E65" i="9"/>
  <c r="AK61" i="4"/>
  <c r="BK60" i="4"/>
  <c r="K61" i="4"/>
  <c r="L61" i="4" s="1"/>
  <c r="M61" i="4" s="1"/>
  <c r="AR60" i="4"/>
  <c r="AS60" i="4"/>
  <c r="W60" i="4"/>
  <c r="S61" i="4"/>
  <c r="BB60" i="4"/>
  <c r="AB61" i="4"/>
  <c r="BA60" i="4"/>
  <c r="BG60" i="4"/>
  <c r="BH60" i="4"/>
  <c r="AH61" i="4"/>
  <c r="AP60" i="4"/>
  <c r="AO60" i="4"/>
  <c r="P61" i="4"/>
  <c r="R61" i="4" s="1"/>
  <c r="BE60" i="4"/>
  <c r="AE61" i="4"/>
  <c r="BD60" i="4"/>
  <c r="BD62" i="8"/>
  <c r="BE62" i="8"/>
  <c r="AE63" i="8"/>
  <c r="AJ62" i="8"/>
  <c r="BK62" i="8"/>
  <c r="AM62" i="8"/>
  <c r="T62" i="8" s="1"/>
  <c r="BJ61" i="8"/>
  <c r="AU61" i="8"/>
  <c r="AV61" i="8"/>
  <c r="AA62" i="8"/>
  <c r="AX61" i="8"/>
  <c r="AC62" i="8"/>
  <c r="V62" i="8"/>
  <c r="R62" i="8"/>
  <c r="C62" i="8"/>
  <c r="D62" i="8" s="1"/>
  <c r="G63" i="8"/>
  <c r="F63" i="8"/>
  <c r="AI62" i="8"/>
  <c r="AH63" i="8" s="1"/>
  <c r="Q62" i="8"/>
  <c r="P63" i="8" s="1"/>
  <c r="BG58" i="6"/>
  <c r="BH58" i="6"/>
  <c r="O61" i="7"/>
  <c r="AC61" i="7" s="1"/>
  <c r="BB61" i="7" s="1"/>
  <c r="N61" i="7"/>
  <c r="AI61" i="7" s="1"/>
  <c r="AH62" i="7" s="1"/>
  <c r="E62" i="7"/>
  <c r="F62" i="7" s="1"/>
  <c r="AD61" i="7"/>
  <c r="AM61" i="7"/>
  <c r="BJ60" i="7"/>
  <c r="U61" i="7"/>
  <c r="AJ61" i="7"/>
  <c r="AG61" i="7"/>
  <c r="R61" i="7"/>
  <c r="AU60" i="7"/>
  <c r="AV60" i="7"/>
  <c r="V61" i="7"/>
  <c r="C61" i="7" s="1"/>
  <c r="D61" i="7" s="1"/>
  <c r="AI62" i="5"/>
  <c r="AH63" i="5" s="1"/>
  <c r="AJ63" i="5" s="1"/>
  <c r="AR58" i="6"/>
  <c r="W58" i="6"/>
  <c r="AV58" i="6" s="1"/>
  <c r="BJ58" i="6"/>
  <c r="E60" i="6"/>
  <c r="G60" i="6" s="1"/>
  <c r="AS58" i="6"/>
  <c r="AG59" i="6"/>
  <c r="AX58" i="6"/>
  <c r="AA59" i="6"/>
  <c r="BN59" i="6"/>
  <c r="O59" i="6"/>
  <c r="N59" i="6"/>
  <c r="AF59" i="6" s="1"/>
  <c r="BM61" i="5"/>
  <c r="AB63" i="5"/>
  <c r="BB62" i="5"/>
  <c r="BA62" i="5"/>
  <c r="AE63" i="5"/>
  <c r="AG63" i="5" s="1"/>
  <c r="BD62" i="5"/>
  <c r="BE62" i="5"/>
  <c r="G63" i="5"/>
  <c r="F63" i="5"/>
  <c r="Q62" i="5"/>
  <c r="AL62" i="5"/>
  <c r="T62" i="5"/>
  <c r="X62" i="5"/>
  <c r="Y63" i="5"/>
  <c r="Z62" i="5"/>
  <c r="AY62" i="5" s="1"/>
  <c r="X65" i="10" l="1"/>
  <c r="F66" i="10"/>
  <c r="H66" i="10" s="1"/>
  <c r="K66" i="10" s="1"/>
  <c r="L66" i="10" s="1"/>
  <c r="M66" i="10" s="1"/>
  <c r="W65" i="10"/>
  <c r="AV65" i="10" s="1"/>
  <c r="S66" i="10"/>
  <c r="U66" i="10" s="1"/>
  <c r="AS65" i="10"/>
  <c r="AR65" i="10"/>
  <c r="AI65" i="10"/>
  <c r="AF65" i="10"/>
  <c r="AC65" i="10"/>
  <c r="AL65" i="10"/>
  <c r="Z65" i="10"/>
  <c r="AY65" i="10" s="1"/>
  <c r="Q65" i="10"/>
  <c r="Y66" i="10"/>
  <c r="AX65" i="10" s="1"/>
  <c r="G65" i="9"/>
  <c r="F65" i="9"/>
  <c r="AL64" i="9"/>
  <c r="T64" i="9"/>
  <c r="AC64" i="9"/>
  <c r="Q64" i="9"/>
  <c r="Z64" i="9"/>
  <c r="AY64" i="9" s="1"/>
  <c r="Y65" i="9"/>
  <c r="AI64" i="9"/>
  <c r="AF64" i="9"/>
  <c r="AG61" i="4"/>
  <c r="BN61" i="4"/>
  <c r="O61" i="4"/>
  <c r="AC61" i="4" s="1"/>
  <c r="BB61" i="4" s="1"/>
  <c r="N61" i="4"/>
  <c r="AI61" i="4" s="1"/>
  <c r="AJ61" i="4"/>
  <c r="AD61" i="4"/>
  <c r="U61" i="4"/>
  <c r="E62" i="4"/>
  <c r="AU60" i="4"/>
  <c r="V61" i="4"/>
  <c r="AV60" i="4"/>
  <c r="BJ60" i="4"/>
  <c r="AM61" i="4"/>
  <c r="BM61" i="8"/>
  <c r="AJ63" i="8"/>
  <c r="AR62" i="8"/>
  <c r="W62" i="8"/>
  <c r="AS62" i="8"/>
  <c r="S63" i="8"/>
  <c r="AP62" i="8"/>
  <c r="AO62" i="8"/>
  <c r="H63" i="8"/>
  <c r="X62" i="8"/>
  <c r="Z62" i="8"/>
  <c r="AY62" i="8" s="1"/>
  <c r="V63" i="8"/>
  <c r="AG63" i="8"/>
  <c r="BH62" i="8"/>
  <c r="BG62" i="8"/>
  <c r="R63" i="8"/>
  <c r="BB62" i="8"/>
  <c r="BA62" i="8"/>
  <c r="AB63" i="8"/>
  <c r="AK63" i="8"/>
  <c r="AF61" i="7"/>
  <c r="BE61" i="7" s="1"/>
  <c r="Q61" i="7"/>
  <c r="P62" i="7" s="1"/>
  <c r="R62" i="7" s="1"/>
  <c r="T61" i="7"/>
  <c r="S62" i="7" s="1"/>
  <c r="U62" i="7" s="1"/>
  <c r="AB62" i="7"/>
  <c r="AD62" i="7" s="1"/>
  <c r="BA61" i="7"/>
  <c r="AL61" i="7"/>
  <c r="BK61" i="7" s="1"/>
  <c r="BH62" i="5"/>
  <c r="G62" i="7"/>
  <c r="H62" i="7" s="1"/>
  <c r="K62" i="7" s="1"/>
  <c r="L62" i="7" s="1"/>
  <c r="M62" i="7" s="1"/>
  <c r="BM60" i="7"/>
  <c r="AJ62" i="7"/>
  <c r="Z61" i="7"/>
  <c r="AY61" i="7" s="1"/>
  <c r="X61" i="7"/>
  <c r="Y62" i="7"/>
  <c r="BG61" i="7"/>
  <c r="BH61" i="7"/>
  <c r="BG62" i="5"/>
  <c r="AU58" i="6"/>
  <c r="BM58" i="6" s="1"/>
  <c r="V59" i="6"/>
  <c r="Y60" i="6" s="1"/>
  <c r="F60" i="6"/>
  <c r="H60" i="6" s="1"/>
  <c r="AI59" i="6"/>
  <c r="BH59" i="6" s="1"/>
  <c r="BE59" i="6"/>
  <c r="BD59" i="6"/>
  <c r="AE60" i="6"/>
  <c r="Q59" i="6"/>
  <c r="AL59" i="6"/>
  <c r="T59" i="6"/>
  <c r="AC59" i="6"/>
  <c r="AA63" i="5"/>
  <c r="AX62" i="5"/>
  <c r="AR62" i="5"/>
  <c r="AS62" i="5"/>
  <c r="S63" i="5"/>
  <c r="W62" i="5"/>
  <c r="H63" i="5"/>
  <c r="AK63" i="5"/>
  <c r="BK62" i="5"/>
  <c r="P63" i="5"/>
  <c r="R63" i="5" s="1"/>
  <c r="AP62" i="5"/>
  <c r="AO62" i="5"/>
  <c r="AD63" i="5"/>
  <c r="V66" i="10" l="1"/>
  <c r="X66" i="10" s="1"/>
  <c r="AU65" i="10"/>
  <c r="AA66" i="10"/>
  <c r="E67" i="10"/>
  <c r="G67" i="10" s="1"/>
  <c r="AB66" i="10"/>
  <c r="BB65" i="10"/>
  <c r="BA65" i="10"/>
  <c r="BE65" i="10"/>
  <c r="BD65" i="10"/>
  <c r="AE66" i="10"/>
  <c r="AH66" i="10"/>
  <c r="AJ66" i="10" s="1"/>
  <c r="BG65" i="10"/>
  <c r="BH65" i="10"/>
  <c r="BK65" i="10"/>
  <c r="AK66" i="10"/>
  <c r="BN66" i="10"/>
  <c r="O66" i="10"/>
  <c r="N66" i="10"/>
  <c r="P66" i="10"/>
  <c r="AP65" i="10"/>
  <c r="AO65" i="10"/>
  <c r="H65" i="9"/>
  <c r="K65" i="9" s="1"/>
  <c r="L65" i="9" s="1"/>
  <c r="M65" i="9" s="1"/>
  <c r="N65" i="9" s="1"/>
  <c r="P65" i="9"/>
  <c r="R65" i="9" s="1"/>
  <c r="AO64" i="9"/>
  <c r="AP64" i="9"/>
  <c r="BB64" i="9"/>
  <c r="AB65" i="9"/>
  <c r="BA64" i="9"/>
  <c r="AR64" i="9"/>
  <c r="S65" i="9"/>
  <c r="W64" i="9"/>
  <c r="AS64" i="9"/>
  <c r="AK65" i="9"/>
  <c r="BK64" i="9"/>
  <c r="BE64" i="9"/>
  <c r="BD64" i="9"/>
  <c r="AE65" i="9"/>
  <c r="BH64" i="9"/>
  <c r="AH65" i="9"/>
  <c r="AJ65" i="9" s="1"/>
  <c r="BG64" i="9"/>
  <c r="AA65" i="9"/>
  <c r="AX64" i="9"/>
  <c r="AB62" i="4"/>
  <c r="AD62" i="4" s="1"/>
  <c r="T61" i="4"/>
  <c r="W61" i="4" s="1"/>
  <c r="V62" i="4" s="1"/>
  <c r="BM60" i="4"/>
  <c r="AF61" i="4"/>
  <c r="BD61" i="4" s="1"/>
  <c r="BH61" i="4"/>
  <c r="BG61" i="4"/>
  <c r="AH62" i="4"/>
  <c r="AJ62" i="4" s="1"/>
  <c r="C61" i="4"/>
  <c r="D61" i="4" s="1"/>
  <c r="Y62" i="4"/>
  <c r="X61" i="4"/>
  <c r="Z61" i="4"/>
  <c r="AY61" i="4" s="1"/>
  <c r="G62" i="4"/>
  <c r="F62" i="4"/>
  <c r="Q61" i="4"/>
  <c r="AL61" i="4"/>
  <c r="BA61" i="4"/>
  <c r="Y63" i="8"/>
  <c r="C63" i="8" s="1"/>
  <c r="D63" i="8" s="1"/>
  <c r="BJ62" i="8"/>
  <c r="AM63" i="8"/>
  <c r="AX62" i="8"/>
  <c r="U63" i="8"/>
  <c r="AV62" i="8"/>
  <c r="AU62" i="8"/>
  <c r="BM62" i="8" s="1"/>
  <c r="AD63" i="8"/>
  <c r="X63" i="8"/>
  <c r="K63" i="8"/>
  <c r="L63" i="8" s="1"/>
  <c r="M63" i="8" s="1"/>
  <c r="AE62" i="7"/>
  <c r="AG62" i="7" s="1"/>
  <c r="BD61" i="7"/>
  <c r="AO61" i="7"/>
  <c r="W61" i="7"/>
  <c r="AV61" i="7" s="1"/>
  <c r="AS61" i="7"/>
  <c r="AR61" i="7"/>
  <c r="AP61" i="7"/>
  <c r="AK62" i="7"/>
  <c r="BJ61" i="7" s="1"/>
  <c r="E63" i="7"/>
  <c r="BN62" i="7"/>
  <c r="N62" i="7"/>
  <c r="O62" i="7"/>
  <c r="AA62" i="7"/>
  <c r="AX61" i="7"/>
  <c r="X59" i="6"/>
  <c r="Z59" i="6"/>
  <c r="AY59" i="6" s="1"/>
  <c r="C59" i="6"/>
  <c r="D59" i="6" s="1"/>
  <c r="BG59" i="6"/>
  <c r="AH60" i="6"/>
  <c r="AJ60" i="6" s="1"/>
  <c r="BA59" i="6"/>
  <c r="BB59" i="6"/>
  <c r="AB60" i="6"/>
  <c r="BK59" i="6"/>
  <c r="AK60" i="6"/>
  <c r="AA60" i="6"/>
  <c r="AX59" i="6"/>
  <c r="K60" i="6"/>
  <c r="L60" i="6" s="1"/>
  <c r="M60" i="6" s="1"/>
  <c r="W59" i="6"/>
  <c r="AR59" i="6"/>
  <c r="AS59" i="6"/>
  <c r="S60" i="6"/>
  <c r="AP59" i="6"/>
  <c r="AO59" i="6"/>
  <c r="P60" i="6"/>
  <c r="AG60" i="6"/>
  <c r="AM63" i="5"/>
  <c r="BJ62" i="5"/>
  <c r="AV62" i="5"/>
  <c r="AU62" i="5"/>
  <c r="V63" i="5"/>
  <c r="K63" i="5"/>
  <c r="L63" i="5" s="1"/>
  <c r="M63" i="5" s="1"/>
  <c r="U63" i="5"/>
  <c r="Z66" i="10" l="1"/>
  <c r="AY66" i="10" s="1"/>
  <c r="F67" i="10"/>
  <c r="H67" i="10" s="1"/>
  <c r="K67" i="10" s="1"/>
  <c r="L67" i="10" s="1"/>
  <c r="M67" i="10" s="1"/>
  <c r="AG66" i="10"/>
  <c r="AF66" i="10"/>
  <c r="AE67" i="10" s="1"/>
  <c r="AG67" i="10" s="1"/>
  <c r="AI66" i="10"/>
  <c r="AM66" i="10"/>
  <c r="BJ65" i="10"/>
  <c r="BM65" i="10" s="1"/>
  <c r="AC66" i="10"/>
  <c r="AB67" i="10" s="1"/>
  <c r="AD67" i="10" s="1"/>
  <c r="Q66" i="10"/>
  <c r="P67" i="10" s="1"/>
  <c r="R67" i="10" s="1"/>
  <c r="R66" i="10"/>
  <c r="C66" i="10"/>
  <c r="D66" i="10" s="1"/>
  <c r="AL66" i="10"/>
  <c r="AD66" i="10"/>
  <c r="O65" i="9"/>
  <c r="Q65" i="9" s="1"/>
  <c r="E66" i="9"/>
  <c r="G66" i="9" s="1"/>
  <c r="BN65" i="9"/>
  <c r="U65" i="9"/>
  <c r="AD65" i="9"/>
  <c r="AG65" i="9"/>
  <c r="AI65" i="9"/>
  <c r="AH66" i="9" s="1"/>
  <c r="AJ66" i="9" s="1"/>
  <c r="AF65" i="9"/>
  <c r="AM65" i="9"/>
  <c r="BJ64" i="9"/>
  <c r="AU64" i="9"/>
  <c r="AV64" i="9"/>
  <c r="V65" i="9"/>
  <c r="C65" i="9" s="1"/>
  <c r="D65" i="9" s="1"/>
  <c r="AE62" i="4"/>
  <c r="AG62" i="4" s="1"/>
  <c r="AR61" i="4"/>
  <c r="BE61" i="4"/>
  <c r="AS61" i="4"/>
  <c r="S62" i="4"/>
  <c r="U62" i="4" s="1"/>
  <c r="X62" i="4"/>
  <c r="P62" i="4"/>
  <c r="AP61" i="4"/>
  <c r="AO61" i="4"/>
  <c r="AK62" i="4"/>
  <c r="BK61" i="4"/>
  <c r="H62" i="4"/>
  <c r="AX61" i="4"/>
  <c r="AA62" i="4"/>
  <c r="AU61" i="4"/>
  <c r="AV61" i="4"/>
  <c r="AA63" i="8"/>
  <c r="E64" i="8"/>
  <c r="O63" i="8"/>
  <c r="N63" i="8"/>
  <c r="BN63" i="8"/>
  <c r="AI62" i="7"/>
  <c r="BH62" i="7" s="1"/>
  <c r="V62" i="7"/>
  <c r="Z62" i="7" s="1"/>
  <c r="AY62" i="7" s="1"/>
  <c r="AU61" i="7"/>
  <c r="BM61" i="7" s="1"/>
  <c r="AM62" i="7"/>
  <c r="AL62" i="7"/>
  <c r="BK62" i="7" s="1"/>
  <c r="T62" i="7"/>
  <c r="AS62" i="7" s="1"/>
  <c r="AC62" i="7"/>
  <c r="BA62" i="7" s="1"/>
  <c r="Q62" i="7"/>
  <c r="P63" i="7" s="1"/>
  <c r="AF62" i="7"/>
  <c r="BD62" i="7" s="1"/>
  <c r="F63" i="7"/>
  <c r="G63" i="7"/>
  <c r="BM62" i="5"/>
  <c r="U60" i="6"/>
  <c r="O60" i="6"/>
  <c r="AC60" i="6" s="1"/>
  <c r="AB61" i="6" s="1"/>
  <c r="N60" i="6"/>
  <c r="BN60" i="6"/>
  <c r="R60" i="6"/>
  <c r="AV59" i="6"/>
  <c r="AU59" i="6"/>
  <c r="V60" i="6"/>
  <c r="E61" i="6"/>
  <c r="AM60" i="6"/>
  <c r="BJ59" i="6"/>
  <c r="AD60" i="6"/>
  <c r="N63" i="5"/>
  <c r="BN63" i="5"/>
  <c r="O63" i="5"/>
  <c r="Y64" i="5" s="1"/>
  <c r="E64" i="5"/>
  <c r="C63" i="5"/>
  <c r="D63" i="5" s="1"/>
  <c r="X63" i="5"/>
  <c r="BN67" i="10" l="1"/>
  <c r="O67" i="10"/>
  <c r="N67" i="10"/>
  <c r="T66" i="10"/>
  <c r="Y67" i="10"/>
  <c r="AK67" i="10"/>
  <c r="BK66" i="10"/>
  <c r="AH67" i="10"/>
  <c r="AJ67" i="10" s="1"/>
  <c r="BG66" i="10"/>
  <c r="BH66" i="10"/>
  <c r="AP66" i="10"/>
  <c r="AO66" i="10"/>
  <c r="BE66" i="10"/>
  <c r="BD66" i="10"/>
  <c r="BB66" i="10"/>
  <c r="BA66" i="10"/>
  <c r="E68" i="10"/>
  <c r="AL65" i="9"/>
  <c r="BK65" i="9" s="1"/>
  <c r="AC65" i="9"/>
  <c r="AB66" i="9" s="1"/>
  <c r="AD66" i="9" s="1"/>
  <c r="T65" i="9"/>
  <c r="AR65" i="9" s="1"/>
  <c r="F66" i="9"/>
  <c r="H66" i="9" s="1"/>
  <c r="K66" i="9" s="1"/>
  <c r="L66" i="9" s="1"/>
  <c r="M66" i="9" s="1"/>
  <c r="N66" i="9" s="1"/>
  <c r="BE65" i="9"/>
  <c r="BD65" i="9"/>
  <c r="Z65" i="9"/>
  <c r="AY65" i="9" s="1"/>
  <c r="Y66" i="9"/>
  <c r="X65" i="9"/>
  <c r="P66" i="9"/>
  <c r="AO65" i="9"/>
  <c r="AP65" i="9"/>
  <c r="BM64" i="9"/>
  <c r="BG65" i="9"/>
  <c r="BH65" i="9"/>
  <c r="AE66" i="9"/>
  <c r="R62" i="4"/>
  <c r="C62" i="4"/>
  <c r="D62" i="4" s="1"/>
  <c r="K62" i="4"/>
  <c r="L62" i="4" s="1"/>
  <c r="M62" i="4" s="1"/>
  <c r="AM62" i="4"/>
  <c r="BJ61" i="4"/>
  <c r="BM61" i="4" s="1"/>
  <c r="AI63" i="8"/>
  <c r="AF63" i="8"/>
  <c r="AC63" i="8"/>
  <c r="Q63" i="8"/>
  <c r="Z63" i="8"/>
  <c r="AY63" i="8" s="1"/>
  <c r="T63" i="8"/>
  <c r="Y64" i="8"/>
  <c r="AL63" i="8"/>
  <c r="F64" i="8"/>
  <c r="G64" i="8"/>
  <c r="BG62" i="7"/>
  <c r="AH63" i="7"/>
  <c r="AJ63" i="7" s="1"/>
  <c r="X62" i="7"/>
  <c r="C62" i="7"/>
  <c r="D62" i="7" s="1"/>
  <c r="Y63" i="7"/>
  <c r="AX62" i="7" s="1"/>
  <c r="AK63" i="7"/>
  <c r="AM63" i="7" s="1"/>
  <c r="S63" i="7"/>
  <c r="U63" i="7" s="1"/>
  <c r="AR62" i="7"/>
  <c r="BB62" i="7"/>
  <c r="AO62" i="7"/>
  <c r="AB63" i="7"/>
  <c r="AD63" i="7" s="1"/>
  <c r="W62" i="7"/>
  <c r="V63" i="7" s="1"/>
  <c r="AE63" i="7"/>
  <c r="AG63" i="7" s="1"/>
  <c r="AP62" i="7"/>
  <c r="BE62" i="7"/>
  <c r="H63" i="7"/>
  <c r="R63" i="7"/>
  <c r="BM59" i="6"/>
  <c r="AL60" i="6"/>
  <c r="AK61" i="6" s="1"/>
  <c r="Q60" i="6"/>
  <c r="AP60" i="6" s="1"/>
  <c r="AD61" i="6"/>
  <c r="C60" i="6"/>
  <c r="D60" i="6" s="1"/>
  <c r="X60" i="6"/>
  <c r="Z60" i="6"/>
  <c r="AY60" i="6" s="1"/>
  <c r="Y61" i="6"/>
  <c r="AI60" i="6"/>
  <c r="AF60" i="6"/>
  <c r="F61" i="6"/>
  <c r="G61" i="6"/>
  <c r="BB60" i="6"/>
  <c r="BA60" i="6"/>
  <c r="T60" i="6"/>
  <c r="Z63" i="5"/>
  <c r="AY63" i="5" s="1"/>
  <c r="G64" i="5"/>
  <c r="F64" i="5"/>
  <c r="AC63" i="5"/>
  <c r="AL63" i="5"/>
  <c r="Q63" i="5"/>
  <c r="T63" i="5"/>
  <c r="AI63" i="5"/>
  <c r="AF63" i="5"/>
  <c r="AA64" i="5"/>
  <c r="AX63" i="5"/>
  <c r="AA67" i="10" l="1"/>
  <c r="AC67" i="10"/>
  <c r="AX66" i="10"/>
  <c r="S67" i="10"/>
  <c r="AS66" i="10"/>
  <c r="AR66" i="10"/>
  <c r="W66" i="10"/>
  <c r="AI67" i="10"/>
  <c r="AF67" i="10"/>
  <c r="AL67" i="10"/>
  <c r="BJ66" i="10"/>
  <c r="AM67" i="10"/>
  <c r="F68" i="10"/>
  <c r="G68" i="10"/>
  <c r="BA65" i="9"/>
  <c r="BB65" i="9"/>
  <c r="S66" i="9"/>
  <c r="U66" i="9" s="1"/>
  <c r="AS65" i="9"/>
  <c r="W65" i="9"/>
  <c r="V66" i="9" s="1"/>
  <c r="X66" i="9" s="1"/>
  <c r="AK66" i="9"/>
  <c r="BJ65" i="9" s="1"/>
  <c r="O66" i="9"/>
  <c r="BN66" i="9"/>
  <c r="E67" i="9"/>
  <c r="G67" i="9" s="1"/>
  <c r="AA66" i="9"/>
  <c r="AX65" i="9"/>
  <c r="AG66" i="9"/>
  <c r="AF66" i="9"/>
  <c r="AI66" i="9"/>
  <c r="R66" i="9"/>
  <c r="E63" i="4"/>
  <c r="F63" i="4" s="1"/>
  <c r="N62" i="4"/>
  <c r="O62" i="4"/>
  <c r="BN62" i="4"/>
  <c r="BK63" i="8"/>
  <c r="AK64" i="8"/>
  <c r="W63" i="8"/>
  <c r="AS63" i="8"/>
  <c r="AR63" i="8"/>
  <c r="S64" i="8"/>
  <c r="AO63" i="8"/>
  <c r="AP63" i="8"/>
  <c r="P64" i="8"/>
  <c r="BE63" i="8"/>
  <c r="BD63" i="8"/>
  <c r="AE64" i="8"/>
  <c r="H64" i="8"/>
  <c r="AX63" i="8"/>
  <c r="AA64" i="8"/>
  <c r="BA63" i="8"/>
  <c r="BB63" i="8"/>
  <c r="AB64" i="8"/>
  <c r="BG63" i="8"/>
  <c r="BH63" i="8"/>
  <c r="AH64" i="8"/>
  <c r="BJ62" i="7"/>
  <c r="AA63" i="7"/>
  <c r="AV62" i="7"/>
  <c r="AU62" i="7"/>
  <c r="C63" i="7"/>
  <c r="D63" i="7" s="1"/>
  <c r="AO60" i="6"/>
  <c r="K63" i="7"/>
  <c r="L63" i="7" s="1"/>
  <c r="M63" i="7" s="1"/>
  <c r="X63" i="7"/>
  <c r="P61" i="6"/>
  <c r="R61" i="6" s="1"/>
  <c r="BK60" i="6"/>
  <c r="AS60" i="6"/>
  <c r="W60" i="6"/>
  <c r="AR60" i="6"/>
  <c r="S61" i="6"/>
  <c r="BD60" i="6"/>
  <c r="BE60" i="6"/>
  <c r="AE61" i="6"/>
  <c r="H61" i="6"/>
  <c r="BJ60" i="6"/>
  <c r="AM61" i="6"/>
  <c r="BH60" i="6"/>
  <c r="BG60" i="6"/>
  <c r="AH61" i="6"/>
  <c r="AA61" i="6"/>
  <c r="AX60" i="6"/>
  <c r="BH63" i="5"/>
  <c r="AH64" i="5"/>
  <c r="BG63" i="5"/>
  <c r="P64" i="5"/>
  <c r="AP63" i="5"/>
  <c r="AO63" i="5"/>
  <c r="BB63" i="5"/>
  <c r="BA63" i="5"/>
  <c r="AB64" i="5"/>
  <c r="H64" i="5"/>
  <c r="AE64" i="5"/>
  <c r="BD63" i="5"/>
  <c r="BE63" i="5"/>
  <c r="W63" i="5"/>
  <c r="AR63" i="5"/>
  <c r="AS63" i="5"/>
  <c r="S64" i="5"/>
  <c r="AK64" i="5"/>
  <c r="BK63" i="5"/>
  <c r="T67" i="10" l="1"/>
  <c r="S68" i="10" s="1"/>
  <c r="U68" i="10" s="1"/>
  <c r="U67" i="10"/>
  <c r="V67" i="10"/>
  <c r="AV66" i="10"/>
  <c r="AU66" i="10"/>
  <c r="BM66" i="10" s="1"/>
  <c r="BK67" i="10"/>
  <c r="AK68" i="10"/>
  <c r="BB67" i="10"/>
  <c r="BA67" i="10"/>
  <c r="AB68" i="10"/>
  <c r="AD68" i="10" s="1"/>
  <c r="BH67" i="10"/>
  <c r="AH68" i="10"/>
  <c r="AJ68" i="10" s="1"/>
  <c r="BG67" i="10"/>
  <c r="H68" i="10"/>
  <c r="AE68" i="10"/>
  <c r="AG68" i="10" s="1"/>
  <c r="BE67" i="10"/>
  <c r="BD67" i="10"/>
  <c r="Q67" i="10"/>
  <c r="Z66" i="9"/>
  <c r="AY66" i="9" s="1"/>
  <c r="AM66" i="9"/>
  <c r="Y67" i="9" s="1"/>
  <c r="C66" i="9"/>
  <c r="D66" i="9" s="1"/>
  <c r="AV65" i="9"/>
  <c r="AU65" i="9"/>
  <c r="BM65" i="9" s="1"/>
  <c r="F67" i="9"/>
  <c r="H67" i="9" s="1"/>
  <c r="AC66" i="9"/>
  <c r="BB66" i="9" s="1"/>
  <c r="Q66" i="9"/>
  <c r="AO66" i="9" s="1"/>
  <c r="AL66" i="9"/>
  <c r="BK66" i="9" s="1"/>
  <c r="BH66" i="9"/>
  <c r="BG66" i="9"/>
  <c r="AH67" i="9"/>
  <c r="AJ67" i="9" s="1"/>
  <c r="AE67" i="9"/>
  <c r="BE66" i="9"/>
  <c r="BD66" i="9"/>
  <c r="G63" i="4"/>
  <c r="H63" i="4" s="1"/>
  <c r="AI62" i="4"/>
  <c r="AF62" i="4"/>
  <c r="AL62" i="4"/>
  <c r="Q62" i="4"/>
  <c r="Z62" i="4"/>
  <c r="AY62" i="4" s="1"/>
  <c r="T62" i="4"/>
  <c r="Y63" i="4"/>
  <c r="AC62" i="4"/>
  <c r="AJ64" i="8"/>
  <c r="AG64" i="8"/>
  <c r="U64" i="8"/>
  <c r="BJ63" i="8"/>
  <c r="AM64" i="8"/>
  <c r="AD64" i="8"/>
  <c r="K64" i="8"/>
  <c r="L64" i="8" s="1"/>
  <c r="M64" i="8" s="1"/>
  <c r="R64" i="8"/>
  <c r="BM63" i="8"/>
  <c r="AU63" i="8"/>
  <c r="AV63" i="8"/>
  <c r="V64" i="8"/>
  <c r="BM62" i="7"/>
  <c r="E64" i="7"/>
  <c r="F64" i="7" s="1"/>
  <c r="N63" i="7"/>
  <c r="BN63" i="7"/>
  <c r="O63" i="7"/>
  <c r="U61" i="6"/>
  <c r="AU60" i="6"/>
  <c r="BM60" i="6" s="1"/>
  <c r="AV60" i="6"/>
  <c r="V61" i="6"/>
  <c r="C61" i="6" s="1"/>
  <c r="D61" i="6" s="1"/>
  <c r="AJ61" i="6"/>
  <c r="K61" i="6"/>
  <c r="L61" i="6" s="1"/>
  <c r="M61" i="6" s="1"/>
  <c r="AG61" i="6"/>
  <c r="AM64" i="5"/>
  <c r="BJ63" i="5"/>
  <c r="AU63" i="5"/>
  <c r="AV63" i="5"/>
  <c r="V64" i="5"/>
  <c r="K64" i="5"/>
  <c r="L64" i="5" s="1"/>
  <c r="M64" i="5" s="1"/>
  <c r="R64" i="5"/>
  <c r="AJ64" i="5"/>
  <c r="U64" i="5"/>
  <c r="AG64" i="5"/>
  <c r="AD64" i="5"/>
  <c r="AS67" i="10" l="1"/>
  <c r="W67" i="10"/>
  <c r="AV67" i="10" s="1"/>
  <c r="AR67" i="10"/>
  <c r="Z67" i="10"/>
  <c r="AY67" i="10" s="1"/>
  <c r="X67" i="10"/>
  <c r="Y68" i="10"/>
  <c r="P68" i="10"/>
  <c r="AO67" i="10"/>
  <c r="AP67" i="10"/>
  <c r="BJ67" i="10"/>
  <c r="AM68" i="10"/>
  <c r="C67" i="10"/>
  <c r="D67" i="10" s="1"/>
  <c r="K68" i="10"/>
  <c r="L68" i="10" s="1"/>
  <c r="M68" i="10" s="1"/>
  <c r="T66" i="9"/>
  <c r="AR66" i="9" s="1"/>
  <c r="AK67" i="9"/>
  <c r="AM67" i="9" s="1"/>
  <c r="P67" i="9"/>
  <c r="R67" i="9" s="1"/>
  <c r="AB67" i="9"/>
  <c r="AD67" i="9" s="1"/>
  <c r="AP66" i="9"/>
  <c r="BA66" i="9"/>
  <c r="K67" i="9"/>
  <c r="L67" i="9" s="1"/>
  <c r="M67" i="9" s="1"/>
  <c r="AA67" i="9"/>
  <c r="AX66" i="9"/>
  <c r="AG67" i="9"/>
  <c r="K63" i="4"/>
  <c r="L63" i="4" s="1"/>
  <c r="M63" i="4" s="1"/>
  <c r="AA63" i="4"/>
  <c r="AX62" i="4"/>
  <c r="BK62" i="4"/>
  <c r="AK63" i="4"/>
  <c r="BH62" i="4"/>
  <c r="BG62" i="4"/>
  <c r="AH63" i="4"/>
  <c r="BB62" i="4"/>
  <c r="AB63" i="4"/>
  <c r="BA62" i="4"/>
  <c r="W62" i="4"/>
  <c r="AS62" i="4"/>
  <c r="AR62" i="4"/>
  <c r="S63" i="4"/>
  <c r="AP62" i="4"/>
  <c r="AO62" i="4"/>
  <c r="P63" i="4"/>
  <c r="BD62" i="4"/>
  <c r="AE63" i="4"/>
  <c r="BE62" i="4"/>
  <c r="X64" i="8"/>
  <c r="C64" i="8"/>
  <c r="D64" i="8" s="1"/>
  <c r="E65" i="8"/>
  <c r="N64" i="8"/>
  <c r="BN64" i="8"/>
  <c r="O64" i="8"/>
  <c r="G64" i="7"/>
  <c r="H64" i="7" s="1"/>
  <c r="AC63" i="7"/>
  <c r="AL63" i="7"/>
  <c r="Q63" i="7"/>
  <c r="T63" i="7"/>
  <c r="Z63" i="7"/>
  <c r="AY63" i="7" s="1"/>
  <c r="Y64" i="7"/>
  <c r="AI63" i="7"/>
  <c r="AF63" i="7"/>
  <c r="O61" i="6"/>
  <c r="Y62" i="6" s="1"/>
  <c r="N61" i="6"/>
  <c r="BN61" i="6"/>
  <c r="E62" i="6"/>
  <c r="X61" i="6"/>
  <c r="E65" i="5"/>
  <c r="G65" i="5" s="1"/>
  <c r="BM63" i="5"/>
  <c r="BN64" i="5"/>
  <c r="O64" i="5"/>
  <c r="Z64" i="5" s="1"/>
  <c r="AY64" i="5" s="1"/>
  <c r="N64" i="5"/>
  <c r="C64" i="5"/>
  <c r="D64" i="5" s="1"/>
  <c r="X64" i="5"/>
  <c r="AU67" i="10" l="1"/>
  <c r="V68" i="10"/>
  <c r="X68" i="10" s="1"/>
  <c r="E69" i="10"/>
  <c r="F69" i="10" s="1"/>
  <c r="AA68" i="10"/>
  <c r="AX67" i="10"/>
  <c r="R68" i="10"/>
  <c r="BN68" i="10"/>
  <c r="O68" i="10"/>
  <c r="AC68" i="10" s="1"/>
  <c r="N68" i="10"/>
  <c r="AS66" i="9"/>
  <c r="S67" i="9"/>
  <c r="U67" i="9" s="1"/>
  <c r="W66" i="9"/>
  <c r="AU66" i="9" s="1"/>
  <c r="BJ66" i="9"/>
  <c r="E68" i="9"/>
  <c r="F68" i="9" s="1"/>
  <c r="BN67" i="9"/>
  <c r="N67" i="9"/>
  <c r="O67" i="9"/>
  <c r="E64" i="4"/>
  <c r="F64" i="4" s="1"/>
  <c r="AG63" i="4"/>
  <c r="R63" i="4"/>
  <c r="AD63" i="4"/>
  <c r="AJ63" i="4"/>
  <c r="U63" i="4"/>
  <c r="BJ62" i="4"/>
  <c r="AM63" i="4"/>
  <c r="O63" i="4"/>
  <c r="AC63" i="4" s="1"/>
  <c r="AB64" i="4" s="1"/>
  <c r="N63" i="4"/>
  <c r="AI63" i="4" s="1"/>
  <c r="AH64" i="4" s="1"/>
  <c r="AJ64" i="4" s="1"/>
  <c r="BN63" i="4"/>
  <c r="AU62" i="4"/>
  <c r="V63" i="4"/>
  <c r="AV62" i="4"/>
  <c r="AC64" i="8"/>
  <c r="T64" i="8"/>
  <c r="Q64" i="8"/>
  <c r="AL64" i="8"/>
  <c r="G65" i="8"/>
  <c r="F65" i="8"/>
  <c r="Z64" i="8"/>
  <c r="AY64" i="8" s="1"/>
  <c r="AF64" i="8"/>
  <c r="AI64" i="8"/>
  <c r="Z61" i="6"/>
  <c r="AY61" i="6" s="1"/>
  <c r="K64" i="7"/>
  <c r="L64" i="7" s="1"/>
  <c r="M64" i="7" s="1"/>
  <c r="O64" i="7" s="1"/>
  <c r="AC64" i="7" s="1"/>
  <c r="AE64" i="7"/>
  <c r="AG64" i="7" s="1"/>
  <c r="BD63" i="7"/>
  <c r="BE63" i="7"/>
  <c r="AH64" i="7"/>
  <c r="AJ64" i="7" s="1"/>
  <c r="BG63" i="7"/>
  <c r="BH63" i="7"/>
  <c r="AA64" i="7"/>
  <c r="AX63" i="7"/>
  <c r="S64" i="7"/>
  <c r="U64" i="7" s="1"/>
  <c r="AR63" i="7"/>
  <c r="AS63" i="7"/>
  <c r="W63" i="7"/>
  <c r="AP63" i="7"/>
  <c r="AO63" i="7"/>
  <c r="P64" i="7"/>
  <c r="R64" i="7" s="1"/>
  <c r="AK64" i="7"/>
  <c r="BK63" i="7"/>
  <c r="AB64" i="7"/>
  <c r="AD64" i="7" s="1"/>
  <c r="BB63" i="7"/>
  <c r="BA63" i="7"/>
  <c r="AA62" i="6"/>
  <c r="AX61" i="6"/>
  <c r="G62" i="6"/>
  <c r="F62" i="6"/>
  <c r="AI61" i="6"/>
  <c r="AF61" i="6"/>
  <c r="AC61" i="6"/>
  <c r="AL61" i="6"/>
  <c r="T61" i="6"/>
  <c r="Q61" i="6"/>
  <c r="F65" i="5"/>
  <c r="H65" i="5" s="1"/>
  <c r="Y65" i="5"/>
  <c r="AX64" i="5" s="1"/>
  <c r="AL64" i="5"/>
  <c r="AC64" i="5"/>
  <c r="Q64" i="5"/>
  <c r="T64" i="5"/>
  <c r="AF64" i="5"/>
  <c r="AI64" i="5"/>
  <c r="C68" i="10" l="1"/>
  <c r="D68" i="10" s="1"/>
  <c r="BM67" i="10"/>
  <c r="G69" i="10"/>
  <c r="H69" i="10" s="1"/>
  <c r="BB68" i="10"/>
  <c r="AB69" i="10"/>
  <c r="BA68" i="10"/>
  <c r="AI68" i="10"/>
  <c r="AF68" i="10"/>
  <c r="AL68" i="10"/>
  <c r="T68" i="10"/>
  <c r="Q68" i="10"/>
  <c r="Y69" i="10"/>
  <c r="Z68" i="10"/>
  <c r="AY68" i="10" s="1"/>
  <c r="AV66" i="9"/>
  <c r="V67" i="9"/>
  <c r="X67" i="9" s="1"/>
  <c r="BM66" i="9"/>
  <c r="G68" i="9"/>
  <c r="H68" i="9" s="1"/>
  <c r="K68" i="9" s="1"/>
  <c r="L68" i="9" s="1"/>
  <c r="M68" i="9" s="1"/>
  <c r="AL67" i="9"/>
  <c r="AC67" i="9"/>
  <c r="AI67" i="9"/>
  <c r="AF67" i="9"/>
  <c r="Q67" i="9"/>
  <c r="P68" i="9" s="1"/>
  <c r="T67" i="9"/>
  <c r="AR67" i="9" s="1"/>
  <c r="G64" i="4"/>
  <c r="H64" i="4" s="1"/>
  <c r="K64" i="4" s="1"/>
  <c r="L64" i="4" s="1"/>
  <c r="M64" i="4" s="1"/>
  <c r="BM62" i="4"/>
  <c r="AD64" i="4"/>
  <c r="Y64" i="4"/>
  <c r="X63" i="4"/>
  <c r="Z63" i="4"/>
  <c r="AY63" i="4" s="1"/>
  <c r="T63" i="4"/>
  <c r="BH63" i="4"/>
  <c r="BG63" i="4"/>
  <c r="Q63" i="4"/>
  <c r="C63" i="4"/>
  <c r="D63" i="4" s="1"/>
  <c r="AF63" i="4"/>
  <c r="BB63" i="4"/>
  <c r="BA63" i="4"/>
  <c r="AL63" i="4"/>
  <c r="Y65" i="8"/>
  <c r="AA65" i="8" s="1"/>
  <c r="H65" i="8"/>
  <c r="K65" i="8" s="1"/>
  <c r="L65" i="8" s="1"/>
  <c r="M65" i="8" s="1"/>
  <c r="O65" i="8"/>
  <c r="N65" i="8"/>
  <c r="BN65" i="8"/>
  <c r="AX64" i="8"/>
  <c r="BD64" i="8"/>
  <c r="BE64" i="8"/>
  <c r="AE65" i="8"/>
  <c r="E66" i="8"/>
  <c r="AK65" i="8"/>
  <c r="BK64" i="8"/>
  <c r="AR64" i="8"/>
  <c r="W64" i="8"/>
  <c r="AS64" i="8"/>
  <c r="S65" i="8"/>
  <c r="BH64" i="8"/>
  <c r="BG64" i="8"/>
  <c r="AH65" i="8"/>
  <c r="AP64" i="8"/>
  <c r="AO64" i="8"/>
  <c r="P65" i="8"/>
  <c r="BB64" i="8"/>
  <c r="BA64" i="8"/>
  <c r="AB65" i="8"/>
  <c r="N64" i="7"/>
  <c r="AF64" i="7" s="1"/>
  <c r="BD64" i="7" s="1"/>
  <c r="BN64" i="7"/>
  <c r="E65" i="7"/>
  <c r="Q64" i="7"/>
  <c r="AO64" i="7" s="1"/>
  <c r="V64" i="7"/>
  <c r="AV63" i="7"/>
  <c r="AU63" i="7"/>
  <c r="AL64" i="7"/>
  <c r="BK64" i="7" s="1"/>
  <c r="BJ63" i="7"/>
  <c r="AM64" i="7"/>
  <c r="T64" i="7" s="1"/>
  <c r="BB64" i="7"/>
  <c r="AB65" i="7"/>
  <c r="BA64" i="7"/>
  <c r="AR61" i="6"/>
  <c r="AS61" i="6"/>
  <c r="W61" i="6"/>
  <c r="S62" i="6"/>
  <c r="BA61" i="6"/>
  <c r="BB61" i="6"/>
  <c r="AB62" i="6"/>
  <c r="BH61" i="6"/>
  <c r="BG61" i="6"/>
  <c r="AH62" i="6"/>
  <c r="AO61" i="6"/>
  <c r="AP61" i="6"/>
  <c r="P62" i="6"/>
  <c r="AK62" i="6"/>
  <c r="BK61" i="6"/>
  <c r="BE61" i="6"/>
  <c r="BD61" i="6"/>
  <c r="AE62" i="6"/>
  <c r="H62" i="6"/>
  <c r="AA65" i="5"/>
  <c r="K65" i="5"/>
  <c r="L65" i="5" s="1"/>
  <c r="M65" i="5" s="1"/>
  <c r="N65" i="5" s="1"/>
  <c r="S65" i="5"/>
  <c r="AR64" i="5"/>
  <c r="W64" i="5"/>
  <c r="AS64" i="5"/>
  <c r="AE65" i="5"/>
  <c r="BE64" i="5"/>
  <c r="BD64" i="5"/>
  <c r="AP64" i="5"/>
  <c r="AO64" i="5"/>
  <c r="P65" i="5"/>
  <c r="BK64" i="5"/>
  <c r="AK65" i="5"/>
  <c r="BG64" i="5"/>
  <c r="BH64" i="5"/>
  <c r="AH65" i="5"/>
  <c r="BA64" i="5"/>
  <c r="BB64" i="5"/>
  <c r="AB65" i="5"/>
  <c r="AS68" i="10" l="1"/>
  <c r="W68" i="10"/>
  <c r="S69" i="10"/>
  <c r="AR68" i="10"/>
  <c r="BK68" i="10"/>
  <c r="AK69" i="10"/>
  <c r="K69" i="10"/>
  <c r="L69" i="10" s="1"/>
  <c r="M69" i="10" s="1"/>
  <c r="BE68" i="10"/>
  <c r="AE69" i="10"/>
  <c r="BD68" i="10"/>
  <c r="BH68" i="10"/>
  <c r="BG68" i="10"/>
  <c r="AH69" i="10"/>
  <c r="AA69" i="10"/>
  <c r="AX68" i="10"/>
  <c r="AD69" i="10"/>
  <c r="AP68" i="10"/>
  <c r="AO68" i="10"/>
  <c r="P69" i="10"/>
  <c r="R69" i="10" s="1"/>
  <c r="C67" i="9"/>
  <c r="D67" i="9" s="1"/>
  <c r="Z67" i="9"/>
  <c r="AY67" i="9" s="1"/>
  <c r="Y68" i="9"/>
  <c r="AA68" i="9" s="1"/>
  <c r="S68" i="9"/>
  <c r="U68" i="9" s="1"/>
  <c r="W67" i="9"/>
  <c r="AV67" i="9" s="1"/>
  <c r="AP67" i="9"/>
  <c r="AO67" i="9"/>
  <c r="N68" i="9"/>
  <c r="O68" i="9"/>
  <c r="BN68" i="9"/>
  <c r="E69" i="9"/>
  <c r="AE68" i="9"/>
  <c r="BD67" i="9"/>
  <c r="BE67" i="9"/>
  <c r="AS67" i="9"/>
  <c r="BH67" i="9"/>
  <c r="AH68" i="9"/>
  <c r="BG67" i="9"/>
  <c r="BB67" i="9"/>
  <c r="AB68" i="9"/>
  <c r="BA67" i="9"/>
  <c r="AK68" i="9"/>
  <c r="BK67" i="9"/>
  <c r="R68" i="9"/>
  <c r="N64" i="4"/>
  <c r="BN64" i="4"/>
  <c r="O64" i="4"/>
  <c r="AC64" i="4" s="1"/>
  <c r="BK63" i="4"/>
  <c r="AK64" i="4"/>
  <c r="P64" i="4"/>
  <c r="AO63" i="4"/>
  <c r="AP63" i="4"/>
  <c r="AS63" i="4"/>
  <c r="AR63" i="4"/>
  <c r="W63" i="4"/>
  <c r="S64" i="4"/>
  <c r="E65" i="4"/>
  <c r="AE64" i="4"/>
  <c r="BD63" i="4"/>
  <c r="BE63" i="4"/>
  <c r="AA64" i="4"/>
  <c r="AX63" i="4"/>
  <c r="AC65" i="8"/>
  <c r="BA65" i="8" s="1"/>
  <c r="BB65" i="8"/>
  <c r="AD65" i="8"/>
  <c r="AL65" i="8"/>
  <c r="AH66" i="8"/>
  <c r="AJ65" i="8"/>
  <c r="AG65" i="8"/>
  <c r="AI65" i="8"/>
  <c r="AF65" i="8"/>
  <c r="AE66" i="8" s="1"/>
  <c r="R65" i="8"/>
  <c r="Q65" i="8"/>
  <c r="U65" i="8"/>
  <c r="AV64" i="8"/>
  <c r="AU64" i="8"/>
  <c r="V65" i="8"/>
  <c r="C65" i="8" s="1"/>
  <c r="D65" i="8" s="1"/>
  <c r="F66" i="8"/>
  <c r="G66" i="8"/>
  <c r="BJ64" i="8"/>
  <c r="AM65" i="8"/>
  <c r="T65" i="8" s="1"/>
  <c r="AI64" i="7"/>
  <c r="BH64" i="7" s="1"/>
  <c r="P65" i="7"/>
  <c r="R65" i="7" s="1"/>
  <c r="AP64" i="7"/>
  <c r="F65" i="7"/>
  <c r="G65" i="7"/>
  <c r="AE65" i="7"/>
  <c r="AG65" i="7" s="1"/>
  <c r="BE64" i="7"/>
  <c r="W64" i="7"/>
  <c r="AR64" i="7"/>
  <c r="S65" i="7"/>
  <c r="U65" i="7" s="1"/>
  <c r="AS64" i="7"/>
  <c r="AK65" i="7"/>
  <c r="AM65" i="7" s="1"/>
  <c r="BM63" i="7"/>
  <c r="C64" i="7"/>
  <c r="D64" i="7" s="1"/>
  <c r="X64" i="7"/>
  <c r="Z64" i="7"/>
  <c r="AY64" i="7" s="1"/>
  <c r="Y65" i="7"/>
  <c r="AD65" i="7"/>
  <c r="AG62" i="6"/>
  <c r="BJ61" i="6"/>
  <c r="AM62" i="6"/>
  <c r="AJ62" i="6"/>
  <c r="U62" i="6"/>
  <c r="K62" i="6"/>
  <c r="L62" i="6" s="1"/>
  <c r="M62" i="6" s="1"/>
  <c r="R62" i="6"/>
  <c r="AD62" i="6"/>
  <c r="AU61" i="6"/>
  <c r="AV61" i="6"/>
  <c r="V62" i="6"/>
  <c r="E66" i="5"/>
  <c r="O65" i="5"/>
  <c r="AC65" i="5" s="1"/>
  <c r="BB65" i="5" s="1"/>
  <c r="BN65" i="5"/>
  <c r="AD65" i="5"/>
  <c r="AJ65" i="5"/>
  <c r="AM65" i="5"/>
  <c r="BJ64" i="5"/>
  <c r="R65" i="5"/>
  <c r="AG65" i="5"/>
  <c r="AF65" i="5"/>
  <c r="AE66" i="5" s="1"/>
  <c r="AI65" i="5"/>
  <c r="AH66" i="5" s="1"/>
  <c r="AU64" i="5"/>
  <c r="AV64" i="5"/>
  <c r="V65" i="5"/>
  <c r="C65" i="5" s="1"/>
  <c r="D65" i="5" s="1"/>
  <c r="U65" i="5"/>
  <c r="E70" i="10" l="1"/>
  <c r="F70" i="10" s="1"/>
  <c r="BN69" i="10"/>
  <c r="O69" i="10"/>
  <c r="N69" i="10"/>
  <c r="AF69" i="10" s="1"/>
  <c r="AJ69" i="10"/>
  <c r="AM69" i="10"/>
  <c r="BJ68" i="10"/>
  <c r="U69" i="10"/>
  <c r="AG69" i="10"/>
  <c r="AV68" i="10"/>
  <c r="AU68" i="10"/>
  <c r="V69" i="10"/>
  <c r="AX67" i="9"/>
  <c r="V68" i="9"/>
  <c r="Z68" i="9" s="1"/>
  <c r="AY68" i="9" s="1"/>
  <c r="AU67" i="9"/>
  <c r="Q68" i="9"/>
  <c r="P69" i="9" s="1"/>
  <c r="R69" i="9" s="1"/>
  <c r="AC68" i="9"/>
  <c r="AB69" i="9" s="1"/>
  <c r="AD68" i="9"/>
  <c r="AL68" i="9"/>
  <c r="AG68" i="9"/>
  <c r="AF68" i="9"/>
  <c r="AE69" i="9" s="1"/>
  <c r="AI68" i="9"/>
  <c r="BH68" i="9" s="1"/>
  <c r="F69" i="9"/>
  <c r="G69" i="9"/>
  <c r="AJ68" i="9"/>
  <c r="AM68" i="9"/>
  <c r="T68" i="9" s="1"/>
  <c r="W68" i="9" s="1"/>
  <c r="AV68" i="9" s="1"/>
  <c r="BJ67" i="9"/>
  <c r="BA64" i="4"/>
  <c r="BB64" i="4"/>
  <c r="AB65" i="4"/>
  <c r="F65" i="4"/>
  <c r="G65" i="4"/>
  <c r="V64" i="4"/>
  <c r="C64" i="4" s="1"/>
  <c r="D64" i="4" s="1"/>
  <c r="AU63" i="4"/>
  <c r="AV63" i="4"/>
  <c r="BJ63" i="4"/>
  <c r="AM64" i="4"/>
  <c r="T64" i="4" s="1"/>
  <c r="S65" i="4" s="1"/>
  <c r="AG64" i="4"/>
  <c r="AI64" i="4"/>
  <c r="AF64" i="4"/>
  <c r="AE65" i="4" s="1"/>
  <c r="U64" i="4"/>
  <c r="Q64" i="4"/>
  <c r="P65" i="4" s="1"/>
  <c r="R64" i="4"/>
  <c r="AL64" i="4"/>
  <c r="AB66" i="8"/>
  <c r="BM64" i="8"/>
  <c r="W65" i="8"/>
  <c r="V66" i="8" s="1"/>
  <c r="AS65" i="8"/>
  <c r="AR65" i="8"/>
  <c r="S66" i="8"/>
  <c r="AG66" i="8"/>
  <c r="H66" i="8"/>
  <c r="X65" i="8"/>
  <c r="Z65" i="8"/>
  <c r="AY65" i="8" s="1"/>
  <c r="Y66" i="8"/>
  <c r="AO65" i="8"/>
  <c r="AP65" i="8"/>
  <c r="P66" i="8"/>
  <c r="BG65" i="8"/>
  <c r="BH65" i="8"/>
  <c r="BE65" i="8"/>
  <c r="BD65" i="8"/>
  <c r="AJ66" i="8"/>
  <c r="BK65" i="8"/>
  <c r="AK66" i="8"/>
  <c r="AD66" i="8"/>
  <c r="AH65" i="7"/>
  <c r="AJ65" i="7" s="1"/>
  <c r="BG64" i="7"/>
  <c r="H65" i="7"/>
  <c r="Q65" i="5"/>
  <c r="AO65" i="5" s="1"/>
  <c r="BJ64" i="7"/>
  <c r="AA65" i="7"/>
  <c r="AX64" i="7"/>
  <c r="AV64" i="7"/>
  <c r="AU64" i="7"/>
  <c r="V65" i="7"/>
  <c r="BM61" i="6"/>
  <c r="X62" i="6"/>
  <c r="C62" i="6"/>
  <c r="D62" i="6" s="1"/>
  <c r="BN62" i="6"/>
  <c r="O62" i="6"/>
  <c r="N62" i="6"/>
  <c r="E63" i="6"/>
  <c r="BA65" i="5"/>
  <c r="T65" i="5"/>
  <c r="AR65" i="5" s="1"/>
  <c r="AB66" i="5"/>
  <c r="AD66" i="5" s="1"/>
  <c r="AL65" i="5"/>
  <c r="AK66" i="5" s="1"/>
  <c r="G66" i="5"/>
  <c r="F66" i="5"/>
  <c r="BM64" i="5"/>
  <c r="AJ66" i="5"/>
  <c r="AG66" i="5"/>
  <c r="BE65" i="5"/>
  <c r="BD65" i="5"/>
  <c r="X65" i="5"/>
  <c r="Z65" i="5"/>
  <c r="AY65" i="5" s="1"/>
  <c r="Y66" i="5"/>
  <c r="BG65" i="5"/>
  <c r="BH65" i="5"/>
  <c r="G70" i="10" l="1"/>
  <c r="H70" i="10" s="1"/>
  <c r="T69" i="10"/>
  <c r="AR69" i="10" s="1"/>
  <c r="BM68" i="10"/>
  <c r="BD69" i="10"/>
  <c r="BE69" i="10"/>
  <c r="AE70" i="10"/>
  <c r="AL69" i="10"/>
  <c r="AC69" i="10"/>
  <c r="Q69" i="10"/>
  <c r="AI69" i="10"/>
  <c r="C69" i="10"/>
  <c r="D69" i="10" s="1"/>
  <c r="Z69" i="10"/>
  <c r="AY69" i="10" s="1"/>
  <c r="X69" i="10"/>
  <c r="Y70" i="10"/>
  <c r="BM67" i="9"/>
  <c r="C68" i="9"/>
  <c r="D68" i="9" s="1"/>
  <c r="X68" i="9"/>
  <c r="AU68" i="9" s="1"/>
  <c r="BA68" i="9"/>
  <c r="Y69" i="9"/>
  <c r="AA69" i="9" s="1"/>
  <c r="BB68" i="9"/>
  <c r="AO68" i="9"/>
  <c r="H69" i="9"/>
  <c r="K69" i="9" s="1"/>
  <c r="L69" i="9" s="1"/>
  <c r="M69" i="9" s="1"/>
  <c r="O69" i="9" s="1"/>
  <c r="AP68" i="9"/>
  <c r="S69" i="9"/>
  <c r="AS68" i="9"/>
  <c r="V69" i="9"/>
  <c r="BG68" i="9"/>
  <c r="BD68" i="9"/>
  <c r="BE68" i="9"/>
  <c r="AH69" i="9"/>
  <c r="AG69" i="9"/>
  <c r="AR68" i="9"/>
  <c r="BK68" i="9"/>
  <c r="AK69" i="9"/>
  <c r="AD69" i="9"/>
  <c r="U65" i="4"/>
  <c r="R65" i="4"/>
  <c r="AO64" i="4"/>
  <c r="AP64" i="4"/>
  <c r="BD64" i="4"/>
  <c r="BE64" i="4"/>
  <c r="BM63" i="4"/>
  <c r="H65" i="4"/>
  <c r="AK65" i="4"/>
  <c r="BK64" i="4"/>
  <c r="AS64" i="4"/>
  <c r="AR64" i="4"/>
  <c r="W64" i="4"/>
  <c r="V65" i="4" s="1"/>
  <c r="AG65" i="4"/>
  <c r="BG64" i="4"/>
  <c r="BH64" i="4"/>
  <c r="AH65" i="4"/>
  <c r="X64" i="4"/>
  <c r="Y65" i="4"/>
  <c r="Z64" i="4"/>
  <c r="AY64" i="4" s="1"/>
  <c r="AD65" i="4"/>
  <c r="X66" i="8"/>
  <c r="AA66" i="8"/>
  <c r="AX65" i="8"/>
  <c r="AM66" i="8"/>
  <c r="BJ65" i="8"/>
  <c r="R66" i="8"/>
  <c r="C66" i="8"/>
  <c r="D66" i="8" s="1"/>
  <c r="U66" i="8"/>
  <c r="K66" i="8"/>
  <c r="L66" i="8" s="1"/>
  <c r="M66" i="8" s="1"/>
  <c r="AU65" i="8"/>
  <c r="BM65" i="8" s="1"/>
  <c r="AV65" i="8"/>
  <c r="AP65" i="5"/>
  <c r="P66" i="5"/>
  <c r="R66" i="5" s="1"/>
  <c r="K65" i="7"/>
  <c r="L65" i="7" s="1"/>
  <c r="M65" i="7" s="1"/>
  <c r="BM64" i="7"/>
  <c r="C65" i="7"/>
  <c r="D65" i="7" s="1"/>
  <c r="X65" i="7"/>
  <c r="F63" i="6"/>
  <c r="G63" i="6"/>
  <c r="Z62" i="6"/>
  <c r="AY62" i="6" s="1"/>
  <c r="AC62" i="6"/>
  <c r="Q62" i="6"/>
  <c r="T62" i="6"/>
  <c r="AL62" i="6"/>
  <c r="Y63" i="6"/>
  <c r="AI62" i="6"/>
  <c r="AF62" i="6"/>
  <c r="BK65" i="5"/>
  <c r="S66" i="5"/>
  <c r="U66" i="5" s="1"/>
  <c r="AS65" i="5"/>
  <c r="W65" i="5"/>
  <c r="V66" i="5" s="1"/>
  <c r="H66" i="5"/>
  <c r="K66" i="5" s="1"/>
  <c r="L66" i="5" s="1"/>
  <c r="M66" i="5" s="1"/>
  <c r="N66" i="5" s="1"/>
  <c r="AA66" i="5"/>
  <c r="AX65" i="5"/>
  <c r="AM66" i="5"/>
  <c r="BJ65" i="5"/>
  <c r="W69" i="10" l="1"/>
  <c r="V70" i="10" s="1"/>
  <c r="X70" i="10" s="1"/>
  <c r="S70" i="10"/>
  <c r="U70" i="10" s="1"/>
  <c r="AS69" i="10"/>
  <c r="AC69" i="9"/>
  <c r="BB69" i="9" s="1"/>
  <c r="BK69" i="10"/>
  <c r="AK70" i="10"/>
  <c r="AA70" i="10"/>
  <c r="AX69" i="10"/>
  <c r="BH69" i="10"/>
  <c r="BG69" i="10"/>
  <c r="AH70" i="10"/>
  <c r="AG70" i="10"/>
  <c r="P70" i="10"/>
  <c r="AP69" i="10"/>
  <c r="AO69" i="10"/>
  <c r="K70" i="10"/>
  <c r="L70" i="10" s="1"/>
  <c r="M70" i="10" s="1"/>
  <c r="BB69" i="10"/>
  <c r="AB70" i="10"/>
  <c r="BA69" i="10"/>
  <c r="AX68" i="9"/>
  <c r="AL69" i="9"/>
  <c r="BK69" i="9" s="1"/>
  <c r="BN69" i="9"/>
  <c r="N69" i="9"/>
  <c r="AF69" i="9" s="1"/>
  <c r="AE70" i="9" s="1"/>
  <c r="AG70" i="9" s="1"/>
  <c r="E70" i="9"/>
  <c r="F70" i="9" s="1"/>
  <c r="U69" i="9"/>
  <c r="Z69" i="9"/>
  <c r="AY69" i="9" s="1"/>
  <c r="C69" i="9"/>
  <c r="D69" i="9" s="1"/>
  <c r="X69" i="9"/>
  <c r="BJ68" i="9"/>
  <c r="AM69" i="9"/>
  <c r="Y70" i="9" s="1"/>
  <c r="AJ69" i="9"/>
  <c r="Q69" i="9"/>
  <c r="P70" i="9" s="1"/>
  <c r="X65" i="4"/>
  <c r="C65" i="4"/>
  <c r="D65" i="4" s="1"/>
  <c r="BJ64" i="4"/>
  <c r="AM65" i="4"/>
  <c r="AX64" i="4"/>
  <c r="AA65" i="4"/>
  <c r="AJ65" i="4"/>
  <c r="K65" i="4"/>
  <c r="L65" i="4" s="1"/>
  <c r="M65" i="4" s="1"/>
  <c r="AV64" i="4"/>
  <c r="AU64" i="4"/>
  <c r="N66" i="8"/>
  <c r="BN66" i="8"/>
  <c r="O66" i="8"/>
  <c r="E67" i="8"/>
  <c r="C66" i="5"/>
  <c r="D66" i="5" s="1"/>
  <c r="E66" i="7"/>
  <c r="O65" i="7"/>
  <c r="BN65" i="7"/>
  <c r="N65" i="7"/>
  <c r="BE62" i="6"/>
  <c r="BD62" i="6"/>
  <c r="AE63" i="6"/>
  <c r="AA63" i="6"/>
  <c r="AX62" i="6"/>
  <c r="AR62" i="6"/>
  <c r="W62" i="6"/>
  <c r="AS62" i="6"/>
  <c r="S63" i="6"/>
  <c r="BA62" i="6"/>
  <c r="BB62" i="6"/>
  <c r="AB63" i="6"/>
  <c r="BG62" i="6"/>
  <c r="BH62" i="6"/>
  <c r="AH63" i="6"/>
  <c r="AJ63" i="6" s="1"/>
  <c r="BK62" i="6"/>
  <c r="AK63" i="6"/>
  <c r="AP62" i="6"/>
  <c r="AO62" i="6"/>
  <c r="P63" i="6"/>
  <c r="R63" i="6" s="1"/>
  <c r="H63" i="6"/>
  <c r="AV65" i="5"/>
  <c r="AU65" i="5"/>
  <c r="BM65" i="5" s="1"/>
  <c r="X66" i="5"/>
  <c r="E67" i="5"/>
  <c r="G67" i="5" s="1"/>
  <c r="BN66" i="5"/>
  <c r="O66" i="5"/>
  <c r="Q66" i="5" s="1"/>
  <c r="AI66" i="5"/>
  <c r="AF66" i="5"/>
  <c r="AV69" i="10" l="1"/>
  <c r="AU69" i="10"/>
  <c r="AB70" i="9"/>
  <c r="AD70" i="9" s="1"/>
  <c r="BA69" i="9"/>
  <c r="AJ70" i="10"/>
  <c r="O70" i="10"/>
  <c r="AL70" i="10" s="1"/>
  <c r="N70" i="10"/>
  <c r="BN70" i="10"/>
  <c r="R70" i="10"/>
  <c r="C70" i="10"/>
  <c r="D70" i="10" s="1"/>
  <c r="AD70" i="10"/>
  <c r="AM70" i="10"/>
  <c r="BJ69" i="10"/>
  <c r="E71" i="10"/>
  <c r="BM68" i="9"/>
  <c r="AI69" i="9"/>
  <c r="BH69" i="9" s="1"/>
  <c r="BD69" i="9"/>
  <c r="BE69" i="9"/>
  <c r="G70" i="9"/>
  <c r="H70" i="9" s="1"/>
  <c r="T69" i="9"/>
  <c r="AR69" i="9" s="1"/>
  <c r="AO69" i="9"/>
  <c r="AX69" i="9"/>
  <c r="AA70" i="9"/>
  <c r="AP69" i="9"/>
  <c r="AK70" i="9"/>
  <c r="AM70" i="9" s="1"/>
  <c r="R70" i="9"/>
  <c r="BM64" i="4"/>
  <c r="E66" i="4"/>
  <c r="F66" i="4" s="1"/>
  <c r="N65" i="4"/>
  <c r="O65" i="4"/>
  <c r="BN65" i="4"/>
  <c r="AL66" i="8"/>
  <c r="Q66" i="8"/>
  <c r="Z66" i="8"/>
  <c r="AY66" i="8" s="1"/>
  <c r="AC66" i="8"/>
  <c r="T66" i="8"/>
  <c r="AF66" i="8"/>
  <c r="AI66" i="8"/>
  <c r="G67" i="8"/>
  <c r="F67" i="8"/>
  <c r="AF65" i="7"/>
  <c r="AI65" i="7"/>
  <c r="AL65" i="7"/>
  <c r="AC65" i="7"/>
  <c r="T65" i="7"/>
  <c r="Q65" i="7"/>
  <c r="Z65" i="7"/>
  <c r="AY65" i="7" s="1"/>
  <c r="G66" i="7"/>
  <c r="F66" i="7"/>
  <c r="AD63" i="6"/>
  <c r="K63" i="6"/>
  <c r="L63" i="6" s="1"/>
  <c r="M63" i="6" s="1"/>
  <c r="AM63" i="6"/>
  <c r="BJ62" i="6"/>
  <c r="U63" i="6"/>
  <c r="AU62" i="6"/>
  <c r="AV62" i="6"/>
  <c r="V63" i="6"/>
  <c r="AG63" i="6"/>
  <c r="F67" i="5"/>
  <c r="H67" i="5" s="1"/>
  <c r="K67" i="5" s="1"/>
  <c r="L67" i="5" s="1"/>
  <c r="M67" i="5" s="1"/>
  <c r="P67" i="5"/>
  <c r="R67" i="5" s="1"/>
  <c r="AO66" i="5"/>
  <c r="AP66" i="5"/>
  <c r="AL66" i="5"/>
  <c r="Z66" i="5"/>
  <c r="AY66" i="5" s="1"/>
  <c r="AC66" i="5"/>
  <c r="Y67" i="5"/>
  <c r="T66" i="5"/>
  <c r="BE66" i="5"/>
  <c r="BD66" i="5"/>
  <c r="AE67" i="5"/>
  <c r="AH67" i="5"/>
  <c r="AJ67" i="5" s="1"/>
  <c r="BH66" i="5"/>
  <c r="BG66" i="5"/>
  <c r="BM69" i="10" l="1"/>
  <c r="T70" i="10"/>
  <c r="S71" i="10" s="1"/>
  <c r="F71" i="10"/>
  <c r="G71" i="10"/>
  <c r="AF70" i="10"/>
  <c r="AI70" i="10"/>
  <c r="BK70" i="10"/>
  <c r="AK71" i="10"/>
  <c r="AC70" i="10"/>
  <c r="Q70" i="10"/>
  <c r="Z70" i="10"/>
  <c r="AY70" i="10" s="1"/>
  <c r="Y71" i="10"/>
  <c r="AH70" i="9"/>
  <c r="AJ70" i="9" s="1"/>
  <c r="BG69" i="9"/>
  <c r="S70" i="9"/>
  <c r="U70" i="9" s="1"/>
  <c r="W69" i="9"/>
  <c r="AV69" i="9" s="1"/>
  <c r="AS69" i="9"/>
  <c r="BJ69" i="9"/>
  <c r="K70" i="9"/>
  <c r="L70" i="9" s="1"/>
  <c r="M70" i="9" s="1"/>
  <c r="G66" i="4"/>
  <c r="H66" i="4" s="1"/>
  <c r="K66" i="4" s="1"/>
  <c r="L66" i="4" s="1"/>
  <c r="M66" i="4" s="1"/>
  <c r="Q65" i="4"/>
  <c r="AL65" i="4"/>
  <c r="Y66" i="4"/>
  <c r="AC65" i="4"/>
  <c r="Z65" i="4"/>
  <c r="AY65" i="4" s="1"/>
  <c r="T65" i="4"/>
  <c r="AF65" i="4"/>
  <c r="AI65" i="4"/>
  <c r="Y67" i="8"/>
  <c r="AX66" i="8" s="1"/>
  <c r="H67" i="8"/>
  <c r="BH66" i="8"/>
  <c r="BG66" i="8"/>
  <c r="AH67" i="8"/>
  <c r="AR66" i="8"/>
  <c r="W66" i="8"/>
  <c r="AS66" i="8"/>
  <c r="S67" i="8"/>
  <c r="AA67" i="8"/>
  <c r="BD66" i="8"/>
  <c r="BE66" i="8"/>
  <c r="AE67" i="8"/>
  <c r="BB66" i="8"/>
  <c r="BA66" i="8"/>
  <c r="AB67" i="8"/>
  <c r="AP66" i="8"/>
  <c r="AO66" i="8"/>
  <c r="P67" i="8"/>
  <c r="AK67" i="8"/>
  <c r="BK66" i="8"/>
  <c r="Y66" i="7"/>
  <c r="AX65" i="7" s="1"/>
  <c r="BM62" i="6"/>
  <c r="H66" i="7"/>
  <c r="AO65" i="7"/>
  <c r="P66" i="7"/>
  <c r="AP65" i="7"/>
  <c r="AR65" i="7"/>
  <c r="W65" i="7"/>
  <c r="S66" i="7"/>
  <c r="AS65" i="7"/>
  <c r="AB66" i="7"/>
  <c r="BA65" i="7"/>
  <c r="BB65" i="7"/>
  <c r="AK66" i="7"/>
  <c r="BK65" i="7"/>
  <c r="BG65" i="7"/>
  <c r="AH66" i="7"/>
  <c r="BH65" i="7"/>
  <c r="AE66" i="7"/>
  <c r="BE65" i="7"/>
  <c r="BD65" i="7"/>
  <c r="E64" i="6"/>
  <c r="F64" i="6" s="1"/>
  <c r="C63" i="6"/>
  <c r="D63" i="6" s="1"/>
  <c r="X63" i="6"/>
  <c r="O63" i="6"/>
  <c r="Z63" i="6" s="1"/>
  <c r="AY63" i="6" s="1"/>
  <c r="BN63" i="6"/>
  <c r="N63" i="6"/>
  <c r="BN67" i="5"/>
  <c r="N67" i="5"/>
  <c r="AF67" i="5" s="1"/>
  <c r="O67" i="5"/>
  <c r="AC67" i="5" s="1"/>
  <c r="BB67" i="5" s="1"/>
  <c r="E68" i="5"/>
  <c r="F68" i="5" s="1"/>
  <c r="AA67" i="5"/>
  <c r="AX66" i="5"/>
  <c r="AR66" i="5"/>
  <c r="W66" i="5"/>
  <c r="AS66" i="5"/>
  <c r="S67" i="5"/>
  <c r="AB67" i="5"/>
  <c r="BB66" i="5"/>
  <c r="BA66" i="5"/>
  <c r="BK66" i="5"/>
  <c r="AK67" i="5"/>
  <c r="AG67" i="5"/>
  <c r="W70" i="10" l="1"/>
  <c r="V71" i="10" s="1"/>
  <c r="AS70" i="10"/>
  <c r="AR70" i="10"/>
  <c r="H71" i="10"/>
  <c r="K71" i="10" s="1"/>
  <c r="L71" i="10" s="1"/>
  <c r="M71" i="10" s="1"/>
  <c r="O71" i="10" s="1"/>
  <c r="BA70" i="10"/>
  <c r="BB70" i="10"/>
  <c r="AB71" i="10"/>
  <c r="AD71" i="10" s="1"/>
  <c r="U71" i="10"/>
  <c r="AM71" i="10"/>
  <c r="BJ70" i="10"/>
  <c r="BG70" i="10"/>
  <c r="BH70" i="10"/>
  <c r="AH71" i="10"/>
  <c r="BE70" i="10"/>
  <c r="BD70" i="10"/>
  <c r="AE71" i="10"/>
  <c r="AX70" i="10"/>
  <c r="AA71" i="10"/>
  <c r="AO70" i="10"/>
  <c r="AP70" i="10"/>
  <c r="P71" i="10"/>
  <c r="AU69" i="9"/>
  <c r="BM69" i="9" s="1"/>
  <c r="V70" i="9"/>
  <c r="C70" i="9" s="1"/>
  <c r="D70" i="9" s="1"/>
  <c r="N70" i="9"/>
  <c r="BN70" i="9"/>
  <c r="O70" i="9"/>
  <c r="E71" i="9"/>
  <c r="E67" i="4"/>
  <c r="G67" i="4" s="1"/>
  <c r="BD65" i="4"/>
  <c r="BE65" i="4"/>
  <c r="AE66" i="4"/>
  <c r="AS65" i="4"/>
  <c r="W65" i="4"/>
  <c r="AR65" i="4"/>
  <c r="S66" i="4"/>
  <c r="BB65" i="4"/>
  <c r="BA65" i="4"/>
  <c r="AB66" i="4"/>
  <c r="BG65" i="4"/>
  <c r="BH65" i="4"/>
  <c r="AH66" i="4"/>
  <c r="O66" i="4"/>
  <c r="AC66" i="4" s="1"/>
  <c r="BN66" i="4"/>
  <c r="N66" i="4"/>
  <c r="AX65" i="4"/>
  <c r="AA66" i="4"/>
  <c r="AO65" i="4"/>
  <c r="AP65" i="4"/>
  <c r="P66" i="4"/>
  <c r="AK66" i="4"/>
  <c r="BK65" i="4"/>
  <c r="BJ66" i="8"/>
  <c r="AM67" i="8"/>
  <c r="AD67" i="8"/>
  <c r="R67" i="8"/>
  <c r="AG67" i="8"/>
  <c r="U67" i="8"/>
  <c r="AV66" i="8"/>
  <c r="AU66" i="8"/>
  <c r="V67" i="8"/>
  <c r="AJ67" i="8"/>
  <c r="BM66" i="8"/>
  <c r="K67" i="8"/>
  <c r="L67" i="8" s="1"/>
  <c r="M67" i="8" s="1"/>
  <c r="AA66" i="7"/>
  <c r="K66" i="7"/>
  <c r="L66" i="7" s="1"/>
  <c r="M66" i="7" s="1"/>
  <c r="AJ66" i="7"/>
  <c r="AU65" i="7"/>
  <c r="V66" i="7"/>
  <c r="C66" i="7" s="1"/>
  <c r="D66" i="7" s="1"/>
  <c r="AV65" i="7"/>
  <c r="AD66" i="7"/>
  <c r="R66" i="7"/>
  <c r="BJ65" i="7"/>
  <c r="AM66" i="7"/>
  <c r="AG66" i="7"/>
  <c r="U66" i="7"/>
  <c r="G64" i="6"/>
  <c r="H64" i="6" s="1"/>
  <c r="T63" i="6"/>
  <c r="S64" i="6" s="1"/>
  <c r="AI63" i="6"/>
  <c r="AF63" i="6"/>
  <c r="AC63" i="6"/>
  <c r="Q63" i="6"/>
  <c r="AL63" i="6"/>
  <c r="Y64" i="6"/>
  <c r="G68" i="5"/>
  <c r="H68" i="5" s="1"/>
  <c r="AI67" i="5"/>
  <c r="AH68" i="5" s="1"/>
  <c r="AJ68" i="5" s="1"/>
  <c r="U67" i="5"/>
  <c r="Q67" i="5"/>
  <c r="V67" i="5"/>
  <c r="AV66" i="5"/>
  <c r="AU66" i="5"/>
  <c r="AM67" i="5"/>
  <c r="T67" i="5" s="1"/>
  <c r="BJ66" i="5"/>
  <c r="AD67" i="5"/>
  <c r="BA67" i="5" s="1"/>
  <c r="AL67" i="5"/>
  <c r="AB68" i="5"/>
  <c r="AD68" i="5" s="1"/>
  <c r="AE68" i="5"/>
  <c r="AG68" i="5" s="1"/>
  <c r="BD67" i="5"/>
  <c r="BE67" i="5"/>
  <c r="AU70" i="10" l="1"/>
  <c r="BM70" i="10" s="1"/>
  <c r="AV70" i="10"/>
  <c r="BN71" i="10"/>
  <c r="N71" i="10"/>
  <c r="AI71" i="10" s="1"/>
  <c r="AH72" i="10" s="1"/>
  <c r="AJ72" i="10" s="1"/>
  <c r="E72" i="10"/>
  <c r="AL71" i="10"/>
  <c r="BK71" i="10" s="1"/>
  <c r="X71" i="10"/>
  <c r="Z71" i="10"/>
  <c r="AY71" i="10" s="1"/>
  <c r="Q71" i="10"/>
  <c r="P72" i="10" s="1"/>
  <c r="R72" i="10" s="1"/>
  <c r="AC71" i="10"/>
  <c r="AJ71" i="10"/>
  <c r="T71" i="10"/>
  <c r="Y72" i="10"/>
  <c r="AG71" i="10"/>
  <c r="R71" i="10"/>
  <c r="C71" i="10"/>
  <c r="D71" i="10" s="1"/>
  <c r="X70" i="9"/>
  <c r="F71" i="9"/>
  <c r="G71" i="9"/>
  <c r="AF70" i="9"/>
  <c r="AI70" i="9"/>
  <c r="AL70" i="9"/>
  <c r="AC70" i="9"/>
  <c r="T70" i="9"/>
  <c r="Q70" i="9"/>
  <c r="Y71" i="9"/>
  <c r="Z70" i="9"/>
  <c r="AY70" i="9" s="1"/>
  <c r="F67" i="4"/>
  <c r="H67" i="4" s="1"/>
  <c r="BJ65" i="4"/>
  <c r="AM66" i="4"/>
  <c r="T66" i="4" s="1"/>
  <c r="S67" i="4" s="1"/>
  <c r="R66" i="4"/>
  <c r="AD66" i="4"/>
  <c r="BA66" i="4" s="1"/>
  <c r="AL66" i="4"/>
  <c r="AB67" i="4"/>
  <c r="BB66" i="4"/>
  <c r="AJ66" i="4"/>
  <c r="U66" i="4"/>
  <c r="Q66" i="4"/>
  <c r="AU65" i="4"/>
  <c r="AV65" i="4"/>
  <c r="V66" i="4"/>
  <c r="AG66" i="4"/>
  <c r="AI66" i="4"/>
  <c r="AF66" i="4"/>
  <c r="AE67" i="4" s="1"/>
  <c r="E68" i="8"/>
  <c r="F68" i="8" s="1"/>
  <c r="H68" i="8" s="1"/>
  <c r="G68" i="8"/>
  <c r="X67" i="8"/>
  <c r="O67" i="8"/>
  <c r="N67" i="8"/>
  <c r="BN67" i="8"/>
  <c r="C67" i="8"/>
  <c r="D67" i="8" s="1"/>
  <c r="N66" i="7"/>
  <c r="O66" i="7"/>
  <c r="Z66" i="7" s="1"/>
  <c r="BN66" i="7"/>
  <c r="E67" i="7"/>
  <c r="BM65" i="7"/>
  <c r="X66" i="7"/>
  <c r="W63" i="6"/>
  <c r="AU63" i="6" s="1"/>
  <c r="AR63" i="6"/>
  <c r="AS63" i="6"/>
  <c r="K64" i="6"/>
  <c r="L64" i="6" s="1"/>
  <c r="M64" i="6" s="1"/>
  <c r="P64" i="6"/>
  <c r="AP63" i="6"/>
  <c r="AO63" i="6"/>
  <c r="AE64" i="6"/>
  <c r="BD63" i="6"/>
  <c r="BE63" i="6"/>
  <c r="AX63" i="6"/>
  <c r="AA64" i="6"/>
  <c r="BK63" i="6"/>
  <c r="AK64" i="6"/>
  <c r="AB64" i="6"/>
  <c r="BB63" i="6"/>
  <c r="BA63" i="6"/>
  <c r="AH64" i="6"/>
  <c r="BG63" i="6"/>
  <c r="BH63" i="6"/>
  <c r="U64" i="6"/>
  <c r="BG67" i="5"/>
  <c r="BH67" i="5"/>
  <c r="BM66" i="5"/>
  <c r="S68" i="5"/>
  <c r="U68" i="5" s="1"/>
  <c r="W67" i="5"/>
  <c r="V68" i="5" s="1"/>
  <c r="X68" i="5" s="1"/>
  <c r="AS67" i="5"/>
  <c r="AR67" i="5"/>
  <c r="BK67" i="5"/>
  <c r="AK68" i="5"/>
  <c r="Y68" i="5"/>
  <c r="C67" i="5"/>
  <c r="D67" i="5" s="1"/>
  <c r="X67" i="5"/>
  <c r="Z67" i="5"/>
  <c r="AY67" i="5" s="1"/>
  <c r="AP67" i="5"/>
  <c r="P68" i="5"/>
  <c r="R68" i="5" s="1"/>
  <c r="AO67" i="5"/>
  <c r="K68" i="5"/>
  <c r="L68" i="5" s="1"/>
  <c r="M68" i="5" s="1"/>
  <c r="AF71" i="10" l="1"/>
  <c r="AE72" i="10" s="1"/>
  <c r="AG72" i="10" s="1"/>
  <c r="AK72" i="10"/>
  <c r="AM72" i="10" s="1"/>
  <c r="F72" i="10"/>
  <c r="G72" i="10"/>
  <c r="AB72" i="10"/>
  <c r="BB71" i="10"/>
  <c r="BA71" i="10"/>
  <c r="AO71" i="10"/>
  <c r="AP71" i="10"/>
  <c r="AA72" i="10"/>
  <c r="AX71" i="10"/>
  <c r="BG71" i="10"/>
  <c r="BH71" i="10"/>
  <c r="AR71" i="10"/>
  <c r="W71" i="10"/>
  <c r="AS71" i="10"/>
  <c r="S72" i="10"/>
  <c r="H71" i="9"/>
  <c r="K71" i="9" s="1"/>
  <c r="L71" i="9" s="1"/>
  <c r="M71" i="9" s="1"/>
  <c r="BN71" i="9" s="1"/>
  <c r="AB71" i="9"/>
  <c r="BB70" i="9"/>
  <c r="BA70" i="9"/>
  <c r="BK70" i="9"/>
  <c r="AK71" i="9"/>
  <c r="BH70" i="9"/>
  <c r="BG70" i="9"/>
  <c r="AH71" i="9"/>
  <c r="BD70" i="9"/>
  <c r="BE70" i="9"/>
  <c r="AE71" i="9"/>
  <c r="AA71" i="9"/>
  <c r="AX70" i="9"/>
  <c r="P71" i="9"/>
  <c r="AP70" i="9"/>
  <c r="AO70" i="9"/>
  <c r="AR70" i="9"/>
  <c r="S71" i="9"/>
  <c r="W70" i="9"/>
  <c r="AS70" i="9"/>
  <c r="BM65" i="4"/>
  <c r="U67" i="4"/>
  <c r="BG66" i="4"/>
  <c r="BH66" i="4"/>
  <c r="BE66" i="4"/>
  <c r="BD66" i="4"/>
  <c r="AO66" i="4"/>
  <c r="AP66" i="4"/>
  <c r="AH67" i="4"/>
  <c r="AD67" i="4"/>
  <c r="P67" i="4"/>
  <c r="AG67" i="4"/>
  <c r="X66" i="4"/>
  <c r="Z66" i="4"/>
  <c r="AY66" i="4" s="1"/>
  <c r="Y67" i="4"/>
  <c r="AS66" i="4"/>
  <c r="W66" i="4"/>
  <c r="AR66" i="4"/>
  <c r="BK66" i="4"/>
  <c r="AK67" i="4"/>
  <c r="C66" i="4"/>
  <c r="D66" i="4" s="1"/>
  <c r="K67" i="4"/>
  <c r="L67" i="4" s="1"/>
  <c r="M67" i="4" s="1"/>
  <c r="AC67" i="8"/>
  <c r="AL67" i="8"/>
  <c r="Q67" i="8"/>
  <c r="T67" i="8"/>
  <c r="AI67" i="8"/>
  <c r="AF67" i="8"/>
  <c r="Z67" i="8"/>
  <c r="AY67" i="8" s="1"/>
  <c r="K68" i="8"/>
  <c r="L68" i="8" s="1"/>
  <c r="M68" i="8" s="1"/>
  <c r="AY66" i="7"/>
  <c r="Y67" i="7"/>
  <c r="AA67" i="7" s="1"/>
  <c r="G67" i="7"/>
  <c r="F67" i="7"/>
  <c r="AC66" i="7"/>
  <c r="AL66" i="7"/>
  <c r="Q66" i="7"/>
  <c r="AF66" i="7"/>
  <c r="AI66" i="7"/>
  <c r="T66" i="7"/>
  <c r="AV63" i="6"/>
  <c r="V64" i="6"/>
  <c r="X64" i="6" s="1"/>
  <c r="AJ64" i="6"/>
  <c r="BJ63" i="6"/>
  <c r="BM63" i="6" s="1"/>
  <c r="AM64" i="6"/>
  <c r="AG64" i="6"/>
  <c r="O64" i="6"/>
  <c r="AL64" i="6" s="1"/>
  <c r="BN64" i="6"/>
  <c r="N64" i="6"/>
  <c r="AF64" i="6" s="1"/>
  <c r="AD64" i="6"/>
  <c r="R64" i="6"/>
  <c r="E65" i="6"/>
  <c r="C68" i="5"/>
  <c r="D68" i="5" s="1"/>
  <c r="AM68" i="5"/>
  <c r="BJ67" i="5"/>
  <c r="AV67" i="5"/>
  <c r="AU67" i="5"/>
  <c r="AX67" i="5"/>
  <c r="AA68" i="5"/>
  <c r="E69" i="5"/>
  <c r="N68" i="5"/>
  <c r="O68" i="5"/>
  <c r="BN68" i="5"/>
  <c r="BD71" i="10" l="1"/>
  <c r="BE71" i="10"/>
  <c r="BJ71" i="10"/>
  <c r="H72" i="10"/>
  <c r="AD72" i="10"/>
  <c r="AU71" i="10"/>
  <c r="AV71" i="10"/>
  <c r="V72" i="10"/>
  <c r="U72" i="10"/>
  <c r="N71" i="9"/>
  <c r="AI71" i="9" s="1"/>
  <c r="O71" i="9"/>
  <c r="AC71" i="9" s="1"/>
  <c r="BB71" i="9" s="1"/>
  <c r="E72" i="9"/>
  <c r="AJ71" i="9"/>
  <c r="BJ70" i="9"/>
  <c r="AM71" i="9"/>
  <c r="R71" i="9"/>
  <c r="U71" i="9"/>
  <c r="AG71" i="9"/>
  <c r="V71" i="9"/>
  <c r="AU70" i="9"/>
  <c r="AV70" i="9"/>
  <c r="AD71" i="9"/>
  <c r="E68" i="4"/>
  <c r="AV66" i="4"/>
  <c r="AU66" i="4"/>
  <c r="V67" i="4"/>
  <c r="C67" i="4" s="1"/>
  <c r="D67" i="4" s="1"/>
  <c r="R67" i="4"/>
  <c r="AJ67" i="4"/>
  <c r="O67" i="4"/>
  <c r="AC67" i="4" s="1"/>
  <c r="N67" i="4"/>
  <c r="BN67" i="4"/>
  <c r="AM67" i="4"/>
  <c r="BJ66" i="4"/>
  <c r="AA67" i="4"/>
  <c r="AX66" i="4"/>
  <c r="Y68" i="8"/>
  <c r="AX67" i="8" s="1"/>
  <c r="E69" i="8"/>
  <c r="BG67" i="8"/>
  <c r="BH67" i="8"/>
  <c r="AH68" i="8"/>
  <c r="N68" i="8"/>
  <c r="BN68" i="8"/>
  <c r="O68" i="8"/>
  <c r="BE67" i="8"/>
  <c r="BD67" i="8"/>
  <c r="AE68" i="8"/>
  <c r="AC68" i="8"/>
  <c r="AO67" i="8"/>
  <c r="AP67" i="8"/>
  <c r="P68" i="8"/>
  <c r="BA67" i="8"/>
  <c r="BB67" i="8"/>
  <c r="AB68" i="8"/>
  <c r="W67" i="8"/>
  <c r="AS67" i="8"/>
  <c r="AR67" i="8"/>
  <c r="S68" i="8"/>
  <c r="BK67" i="8"/>
  <c r="AK68" i="8"/>
  <c r="G69" i="8"/>
  <c r="F69" i="8"/>
  <c r="AX66" i="7"/>
  <c r="H67" i="7"/>
  <c r="K67" i="7" s="1"/>
  <c r="L67" i="7" s="1"/>
  <c r="M67" i="7" s="1"/>
  <c r="AE67" i="7"/>
  <c r="BD66" i="7"/>
  <c r="BE66" i="7"/>
  <c r="P67" i="7"/>
  <c r="AP66" i="7"/>
  <c r="AO66" i="7"/>
  <c r="BB66" i="7"/>
  <c r="AB67" i="7"/>
  <c r="AD67" i="7" s="1"/>
  <c r="BA66" i="7"/>
  <c r="AK67" i="7"/>
  <c r="BK66" i="7"/>
  <c r="S67" i="7"/>
  <c r="U67" i="7" s="1"/>
  <c r="W66" i="7"/>
  <c r="AS66" i="7"/>
  <c r="AR66" i="7"/>
  <c r="BH66" i="7"/>
  <c r="BG66" i="7"/>
  <c r="AH67" i="7"/>
  <c r="Z64" i="6"/>
  <c r="AY64" i="6" s="1"/>
  <c r="C64" i="6"/>
  <c r="D64" i="6" s="1"/>
  <c r="AI64" i="6"/>
  <c r="BH64" i="6" s="1"/>
  <c r="Y65" i="6"/>
  <c r="AA65" i="6" s="1"/>
  <c r="BD64" i="6"/>
  <c r="BE64" i="6"/>
  <c r="AE65" i="6"/>
  <c r="F65" i="6"/>
  <c r="G65" i="6"/>
  <c r="BK64" i="6"/>
  <c r="AK65" i="6"/>
  <c r="Q64" i="6"/>
  <c r="AC64" i="6"/>
  <c r="T64" i="6"/>
  <c r="BM67" i="5"/>
  <c r="AC68" i="5"/>
  <c r="Y69" i="5"/>
  <c r="Z68" i="5"/>
  <c r="AY68" i="5" s="1"/>
  <c r="T68" i="5"/>
  <c r="Q68" i="5"/>
  <c r="AL68" i="5"/>
  <c r="AI68" i="5"/>
  <c r="AF68" i="5"/>
  <c r="F69" i="5"/>
  <c r="G69" i="5"/>
  <c r="BM71" i="10" l="1"/>
  <c r="K72" i="10"/>
  <c r="L72" i="10" s="1"/>
  <c r="M72" i="10" s="1"/>
  <c r="C72" i="10"/>
  <c r="D72" i="10" s="1"/>
  <c r="X72" i="10"/>
  <c r="AL71" i="9"/>
  <c r="BK71" i="9" s="1"/>
  <c r="Q71" i="9"/>
  <c r="AO71" i="9" s="1"/>
  <c r="AB72" i="9"/>
  <c r="AD72" i="9" s="1"/>
  <c r="T71" i="9"/>
  <c r="AS71" i="9" s="1"/>
  <c r="BA71" i="9"/>
  <c r="AF71" i="9"/>
  <c r="AE72" i="9" s="1"/>
  <c r="AG72" i="9" s="1"/>
  <c r="F72" i="9"/>
  <c r="G72" i="9"/>
  <c r="BG71" i="9"/>
  <c r="BH71" i="9"/>
  <c r="BM70" i="9"/>
  <c r="X71" i="9"/>
  <c r="Z71" i="9"/>
  <c r="AY71" i="9" s="1"/>
  <c r="Y72" i="9"/>
  <c r="C71" i="9"/>
  <c r="D71" i="9" s="1"/>
  <c r="AH72" i="9"/>
  <c r="AJ72" i="9" s="1"/>
  <c r="BM66" i="4"/>
  <c r="BB67" i="4"/>
  <c r="AB68" i="4"/>
  <c r="BA67" i="4"/>
  <c r="T67" i="4"/>
  <c r="AI67" i="4"/>
  <c r="AF67" i="4"/>
  <c r="X67" i="4"/>
  <c r="Y68" i="4"/>
  <c r="Z67" i="4"/>
  <c r="AY67" i="4" s="1"/>
  <c r="Q67" i="4"/>
  <c r="AL67" i="4"/>
  <c r="F68" i="4"/>
  <c r="G68" i="4"/>
  <c r="H69" i="8"/>
  <c r="K69" i="8" s="1"/>
  <c r="L69" i="8" s="1"/>
  <c r="M69" i="8" s="1"/>
  <c r="N69" i="8" s="1"/>
  <c r="AA68" i="8"/>
  <c r="O69" i="8"/>
  <c r="BN69" i="8"/>
  <c r="R68" i="8"/>
  <c r="BJ67" i="8"/>
  <c r="AM68" i="8"/>
  <c r="T68" i="8" s="1"/>
  <c r="Q68" i="8"/>
  <c r="P69" i="8" s="1"/>
  <c r="U68" i="8"/>
  <c r="AD68" i="8"/>
  <c r="BA68" i="8" s="1"/>
  <c r="AL68" i="8"/>
  <c r="AB69" i="8"/>
  <c r="AU67" i="8"/>
  <c r="AV67" i="8"/>
  <c r="V68" i="8"/>
  <c r="C68" i="8" s="1"/>
  <c r="D68" i="8" s="1"/>
  <c r="BB68" i="8"/>
  <c r="AF68" i="8"/>
  <c r="AG68" i="8"/>
  <c r="AI68" i="8"/>
  <c r="AJ68" i="8"/>
  <c r="AH69" i="8"/>
  <c r="E68" i="7"/>
  <c r="F68" i="7" s="1"/>
  <c r="V67" i="7"/>
  <c r="C67" i="7" s="1"/>
  <c r="D67" i="7" s="1"/>
  <c r="AV66" i="7"/>
  <c r="AU66" i="7"/>
  <c r="BJ66" i="7"/>
  <c r="AM67" i="7"/>
  <c r="R67" i="7"/>
  <c r="AJ67" i="7"/>
  <c r="AG67" i="7"/>
  <c r="N67" i="7"/>
  <c r="AF67" i="7" s="1"/>
  <c r="O67" i="7"/>
  <c r="Q67" i="7" s="1"/>
  <c r="BN67" i="7"/>
  <c r="BG64" i="6"/>
  <c r="AH65" i="6"/>
  <c r="AJ65" i="6" s="1"/>
  <c r="AX64" i="6"/>
  <c r="H65" i="6"/>
  <c r="K65" i="6" s="1"/>
  <c r="L65" i="6" s="1"/>
  <c r="M65" i="6" s="1"/>
  <c r="BN65" i="6" s="1"/>
  <c r="BB64" i="6"/>
  <c r="BA64" i="6"/>
  <c r="AB65" i="6"/>
  <c r="AM65" i="6"/>
  <c r="BJ64" i="6"/>
  <c r="AR64" i="6"/>
  <c r="AS64" i="6"/>
  <c r="W64" i="6"/>
  <c r="S65" i="6"/>
  <c r="AO64" i="6"/>
  <c r="AP64" i="6"/>
  <c r="P65" i="6"/>
  <c r="R65" i="6" s="1"/>
  <c r="AG65" i="6"/>
  <c r="H69" i="5"/>
  <c r="AH69" i="5"/>
  <c r="AJ69" i="5" s="1"/>
  <c r="BH68" i="5"/>
  <c r="BG68" i="5"/>
  <c r="P69" i="5"/>
  <c r="AP68" i="5"/>
  <c r="AO68" i="5"/>
  <c r="AB69" i="5"/>
  <c r="BB68" i="5"/>
  <c r="BA68" i="5"/>
  <c r="AE69" i="5"/>
  <c r="BE68" i="5"/>
  <c r="BD68" i="5"/>
  <c r="BK68" i="5"/>
  <c r="AK69" i="5"/>
  <c r="W68" i="5"/>
  <c r="AS68" i="5"/>
  <c r="S69" i="5"/>
  <c r="AR68" i="5"/>
  <c r="AA69" i="5"/>
  <c r="AX68" i="5"/>
  <c r="E73" i="10" l="1"/>
  <c r="G73" i="10" s="1"/>
  <c r="O72" i="10"/>
  <c r="BN72" i="10"/>
  <c r="N72" i="10"/>
  <c r="S72" i="9"/>
  <c r="U72" i="9" s="1"/>
  <c r="AR71" i="9"/>
  <c r="P72" i="9"/>
  <c r="AK72" i="9"/>
  <c r="AM72" i="9" s="1"/>
  <c r="W71" i="9"/>
  <c r="V72" i="9" s="1"/>
  <c r="X72" i="9" s="1"/>
  <c r="AP71" i="9"/>
  <c r="BD71" i="9"/>
  <c r="BE71" i="9"/>
  <c r="H72" i="9"/>
  <c r="AA72" i="9"/>
  <c r="AX71" i="9"/>
  <c r="H68" i="4"/>
  <c r="BK67" i="4"/>
  <c r="AK68" i="4"/>
  <c r="AX67" i="4"/>
  <c r="AA68" i="4"/>
  <c r="BE67" i="4"/>
  <c r="BD67" i="4"/>
  <c r="AE68" i="4"/>
  <c r="AS67" i="4"/>
  <c r="AR67" i="4"/>
  <c r="W67" i="4"/>
  <c r="S68" i="4"/>
  <c r="AD68" i="4"/>
  <c r="P68" i="4"/>
  <c r="AP67" i="4"/>
  <c r="AO67" i="4"/>
  <c r="BH67" i="4"/>
  <c r="BG67" i="4"/>
  <c r="AH68" i="4"/>
  <c r="AJ68" i="4" s="1"/>
  <c r="BM67" i="8"/>
  <c r="E70" i="8"/>
  <c r="AR68" i="8"/>
  <c r="W68" i="8"/>
  <c r="AS68" i="8"/>
  <c r="S69" i="8"/>
  <c r="BD68" i="8"/>
  <c r="BE68" i="8"/>
  <c r="AJ69" i="8"/>
  <c r="BH68" i="8"/>
  <c r="BG68" i="8"/>
  <c r="AE69" i="8"/>
  <c r="AD69" i="8"/>
  <c r="AP68" i="8"/>
  <c r="AO68" i="8"/>
  <c r="X68" i="8"/>
  <c r="Z68" i="8"/>
  <c r="AY68" i="8" s="1"/>
  <c r="V69" i="8"/>
  <c r="AK69" i="8"/>
  <c r="AL69" i="8" s="1"/>
  <c r="BK68" i="8"/>
  <c r="F70" i="8"/>
  <c r="G70" i="8"/>
  <c r="R69" i="8"/>
  <c r="G68" i="7"/>
  <c r="H68" i="7" s="1"/>
  <c r="K68" i="7" s="1"/>
  <c r="L68" i="7" s="1"/>
  <c r="M68" i="7" s="1"/>
  <c r="O68" i="7" s="1"/>
  <c r="BD67" i="7"/>
  <c r="BE67" i="7"/>
  <c r="AE68" i="7"/>
  <c r="AP67" i="7"/>
  <c r="AO67" i="7"/>
  <c r="AC67" i="7"/>
  <c r="T67" i="7"/>
  <c r="AL67" i="7"/>
  <c r="BK67" i="7" s="1"/>
  <c r="P68" i="7"/>
  <c r="R68" i="7" s="1"/>
  <c r="BM66" i="7"/>
  <c r="AI67" i="7"/>
  <c r="X67" i="7"/>
  <c r="Z67" i="7"/>
  <c r="AY67" i="7" s="1"/>
  <c r="O65" i="6"/>
  <c r="AC65" i="6" s="1"/>
  <c r="BB65" i="6" s="1"/>
  <c r="N65" i="6"/>
  <c r="AF65" i="6" s="1"/>
  <c r="BD65" i="6" s="1"/>
  <c r="E66" i="6"/>
  <c r="AU64" i="6"/>
  <c r="BM64" i="6" s="1"/>
  <c r="AV64" i="6"/>
  <c r="V65" i="6"/>
  <c r="U65" i="6"/>
  <c r="AD65" i="6"/>
  <c r="U69" i="5"/>
  <c r="AU68" i="5"/>
  <c r="AV68" i="5"/>
  <c r="V69" i="5"/>
  <c r="C69" i="5" s="1"/>
  <c r="D69" i="5" s="1"/>
  <c r="AD69" i="5"/>
  <c r="BJ68" i="5"/>
  <c r="AM69" i="5"/>
  <c r="AG69" i="5"/>
  <c r="R69" i="5"/>
  <c r="K69" i="5"/>
  <c r="L69" i="5" s="1"/>
  <c r="M69" i="5" s="1"/>
  <c r="F73" i="10" l="1"/>
  <c r="H73" i="10" s="1"/>
  <c r="K73" i="10" s="1"/>
  <c r="L73" i="10" s="1"/>
  <c r="M73" i="10" s="1"/>
  <c r="O73" i="10" s="1"/>
  <c r="AF72" i="10"/>
  <c r="AI72" i="10"/>
  <c r="AC72" i="10"/>
  <c r="Q72" i="10"/>
  <c r="T72" i="10"/>
  <c r="AL72" i="10"/>
  <c r="Y73" i="10"/>
  <c r="Z72" i="10"/>
  <c r="AY72" i="10" s="1"/>
  <c r="AV71" i="9"/>
  <c r="AU71" i="9"/>
  <c r="C72" i="9"/>
  <c r="D72" i="9" s="1"/>
  <c r="R72" i="9"/>
  <c r="BJ71" i="9"/>
  <c r="K72" i="9"/>
  <c r="L72" i="9" s="1"/>
  <c r="M72" i="9" s="1"/>
  <c r="R68" i="4"/>
  <c r="AU67" i="4"/>
  <c r="AV67" i="4"/>
  <c r="V68" i="4"/>
  <c r="U68" i="4"/>
  <c r="AG68" i="4"/>
  <c r="AM68" i="4"/>
  <c r="BJ67" i="4"/>
  <c r="K68" i="4"/>
  <c r="L68" i="4" s="1"/>
  <c r="M68" i="4" s="1"/>
  <c r="H70" i="8"/>
  <c r="Y69" i="8"/>
  <c r="C69" i="8" s="1"/>
  <c r="D69" i="8" s="1"/>
  <c r="BK69" i="8"/>
  <c r="K70" i="8"/>
  <c r="L70" i="8" s="1"/>
  <c r="M70" i="8" s="1"/>
  <c r="X69" i="8"/>
  <c r="U69" i="8"/>
  <c r="AV68" i="8"/>
  <c r="AU68" i="8"/>
  <c r="BJ68" i="8"/>
  <c r="AM69" i="8"/>
  <c r="AK70" i="8" s="1"/>
  <c r="AA69" i="8"/>
  <c r="AG69" i="8"/>
  <c r="AI69" i="8"/>
  <c r="AF69" i="8"/>
  <c r="AE70" i="8" s="1"/>
  <c r="BN68" i="7"/>
  <c r="N68" i="7"/>
  <c r="AI68" i="7" s="1"/>
  <c r="E69" i="7"/>
  <c r="G69" i="7" s="1"/>
  <c r="Y68" i="7"/>
  <c r="AX67" i="7" s="1"/>
  <c r="BG67" i="7"/>
  <c r="BH67" i="7"/>
  <c r="AH68" i="7"/>
  <c r="W67" i="7"/>
  <c r="AS67" i="7"/>
  <c r="AR67" i="7"/>
  <c r="S68" i="7"/>
  <c r="AG68" i="7"/>
  <c r="BB67" i="7"/>
  <c r="BA67" i="7"/>
  <c r="AB68" i="7"/>
  <c r="AK68" i="7"/>
  <c r="AB66" i="6"/>
  <c r="AD66" i="6" s="1"/>
  <c r="AL65" i="6"/>
  <c r="AK66" i="6" s="1"/>
  <c r="Q65" i="6"/>
  <c r="P66" i="6" s="1"/>
  <c r="BA65" i="6"/>
  <c r="T65" i="6"/>
  <c r="W65" i="6" s="1"/>
  <c r="V66" i="6" s="1"/>
  <c r="AE66" i="6"/>
  <c r="AG66" i="6" s="1"/>
  <c r="BE65" i="6"/>
  <c r="AI65" i="6"/>
  <c r="BG65" i="6" s="1"/>
  <c r="F66" i="6"/>
  <c r="G66" i="6"/>
  <c r="C65" i="6"/>
  <c r="D65" i="6" s="1"/>
  <c r="X65" i="6"/>
  <c r="Y66" i="6"/>
  <c r="Z65" i="6"/>
  <c r="AY65" i="6" s="1"/>
  <c r="BM68" i="5"/>
  <c r="N69" i="5"/>
  <c r="BN69" i="5"/>
  <c r="O69" i="5"/>
  <c r="Z69" i="5" s="1"/>
  <c r="AY69" i="5" s="1"/>
  <c r="E70" i="5"/>
  <c r="X69" i="5"/>
  <c r="N73" i="10" l="1"/>
  <c r="BN73" i="10"/>
  <c r="E74" i="10"/>
  <c r="G74" i="10" s="1"/>
  <c r="BK72" i="10"/>
  <c r="AK73" i="10"/>
  <c r="AC73" i="10"/>
  <c r="AA73" i="10"/>
  <c r="AX72" i="10"/>
  <c r="S73" i="10"/>
  <c r="AR72" i="10"/>
  <c r="W72" i="10"/>
  <c r="AS72" i="10"/>
  <c r="AP72" i="10"/>
  <c r="P73" i="10"/>
  <c r="AO72" i="10"/>
  <c r="AB73" i="10"/>
  <c r="BB72" i="10"/>
  <c r="BA72" i="10"/>
  <c r="AH73" i="10"/>
  <c r="BH72" i="10"/>
  <c r="BG72" i="10"/>
  <c r="BD72" i="10"/>
  <c r="BE72" i="10"/>
  <c r="AE73" i="10"/>
  <c r="BM71" i="9"/>
  <c r="E73" i="9"/>
  <c r="F73" i="9" s="1"/>
  <c r="BN72" i="9"/>
  <c r="O72" i="9"/>
  <c r="N72" i="9"/>
  <c r="BM67" i="4"/>
  <c r="E69" i="4"/>
  <c r="N68" i="4"/>
  <c r="O68" i="4"/>
  <c r="Z68" i="4" s="1"/>
  <c r="AY68" i="4" s="1"/>
  <c r="BN68" i="4"/>
  <c r="X68" i="4"/>
  <c r="C68" i="4"/>
  <c r="D68" i="4" s="1"/>
  <c r="AC69" i="8"/>
  <c r="AX68" i="8"/>
  <c r="Z69" i="8"/>
  <c r="AY69" i="8" s="1"/>
  <c r="E71" i="8"/>
  <c r="Y70" i="8"/>
  <c r="AX69" i="8" s="1"/>
  <c r="BM68" i="8"/>
  <c r="AI70" i="8"/>
  <c r="AG70" i="8"/>
  <c r="AA70" i="8"/>
  <c r="AC70" i="8"/>
  <c r="AM70" i="8"/>
  <c r="BJ69" i="8"/>
  <c r="BG69" i="8"/>
  <c r="BH69" i="8"/>
  <c r="AH70" i="8"/>
  <c r="BA69" i="8"/>
  <c r="BB69" i="8"/>
  <c r="AB70" i="8"/>
  <c r="T69" i="8"/>
  <c r="Q69" i="8"/>
  <c r="N70" i="8"/>
  <c r="AF70" i="8" s="1"/>
  <c r="AE71" i="8" s="1"/>
  <c r="BN70" i="8"/>
  <c r="O70" i="8"/>
  <c r="BE69" i="8"/>
  <c r="BD69" i="8"/>
  <c r="G71" i="8"/>
  <c r="F71" i="8"/>
  <c r="AF68" i="7"/>
  <c r="BE68" i="7" s="1"/>
  <c r="F69" i="7"/>
  <c r="H69" i="7" s="1"/>
  <c r="K69" i="7" s="1"/>
  <c r="L69" i="7" s="1"/>
  <c r="M69" i="7" s="1"/>
  <c r="AA68" i="7"/>
  <c r="AC68" i="7"/>
  <c r="BB68" i="7" s="1"/>
  <c r="AM68" i="7"/>
  <c r="BJ67" i="7"/>
  <c r="U68" i="7"/>
  <c r="Q68" i="7"/>
  <c r="T68" i="7"/>
  <c r="S69" i="7" s="1"/>
  <c r="U69" i="7" s="1"/>
  <c r="BH68" i="7"/>
  <c r="AJ68" i="7"/>
  <c r="BG68" i="7" s="1"/>
  <c r="AH69" i="7"/>
  <c r="AJ69" i="7" s="1"/>
  <c r="AD68" i="7"/>
  <c r="AL68" i="7"/>
  <c r="AU67" i="7"/>
  <c r="V68" i="7"/>
  <c r="C68" i="7" s="1"/>
  <c r="D68" i="7" s="1"/>
  <c r="AV67" i="7"/>
  <c r="BK65" i="6"/>
  <c r="AR65" i="6"/>
  <c r="AV65" i="6"/>
  <c r="AO65" i="6"/>
  <c r="AS65" i="6"/>
  <c r="AU65" i="6"/>
  <c r="AP65" i="6"/>
  <c r="S66" i="6"/>
  <c r="U66" i="6" s="1"/>
  <c r="AH66" i="6"/>
  <c r="AJ66" i="6" s="1"/>
  <c r="BH65" i="6"/>
  <c r="H66" i="6"/>
  <c r="K66" i="6" s="1"/>
  <c r="L66" i="6" s="1"/>
  <c r="M66" i="6" s="1"/>
  <c r="BN66" i="6" s="1"/>
  <c r="Y70" i="5"/>
  <c r="AA70" i="5" s="1"/>
  <c r="X66" i="6"/>
  <c r="AM66" i="6"/>
  <c r="BJ65" i="6"/>
  <c r="AX65" i="6"/>
  <c r="AA66" i="6"/>
  <c r="R66" i="6"/>
  <c r="G70" i="5"/>
  <c r="F70" i="5"/>
  <c r="Q69" i="5"/>
  <c r="AC69" i="5"/>
  <c r="AL69" i="5"/>
  <c r="T69" i="5"/>
  <c r="AF69" i="5"/>
  <c r="AI69" i="5"/>
  <c r="F74" i="10" l="1"/>
  <c r="H74" i="10" s="1"/>
  <c r="K74" i="10" s="1"/>
  <c r="L74" i="10" s="1"/>
  <c r="M74" i="10" s="1"/>
  <c r="N74" i="10" s="1"/>
  <c r="V73" i="10"/>
  <c r="C73" i="10" s="1"/>
  <c r="D73" i="10" s="1"/>
  <c r="AU72" i="10"/>
  <c r="AV72" i="10"/>
  <c r="AI73" i="10"/>
  <c r="AF73" i="10"/>
  <c r="AE74" i="10" s="1"/>
  <c r="AG74" i="10" s="1"/>
  <c r="AG73" i="10"/>
  <c r="U73" i="10"/>
  <c r="Q73" i="10"/>
  <c r="P74" i="10" s="1"/>
  <c r="R74" i="10" s="1"/>
  <c r="R73" i="10"/>
  <c r="BB73" i="10"/>
  <c r="AJ73" i="10"/>
  <c r="AD73" i="10"/>
  <c r="BA73" i="10" s="1"/>
  <c r="AB74" i="10"/>
  <c r="AL73" i="10"/>
  <c r="AM73" i="10"/>
  <c r="T73" i="10" s="1"/>
  <c r="BJ72" i="10"/>
  <c r="G73" i="9"/>
  <c r="H73" i="9" s="1"/>
  <c r="K73" i="9" s="1"/>
  <c r="L73" i="9" s="1"/>
  <c r="M73" i="9" s="1"/>
  <c r="Q72" i="9"/>
  <c r="Z72" i="9"/>
  <c r="AY72" i="9" s="1"/>
  <c r="AL72" i="9"/>
  <c r="AC72" i="9"/>
  <c r="T72" i="9"/>
  <c r="Y73" i="9"/>
  <c r="AF72" i="9"/>
  <c r="AI72" i="9"/>
  <c r="Y69" i="4"/>
  <c r="AA69" i="4" s="1"/>
  <c r="AI68" i="4"/>
  <c r="AF68" i="4"/>
  <c r="AL68" i="4"/>
  <c r="AC68" i="4"/>
  <c r="Q68" i="4"/>
  <c r="T68" i="4"/>
  <c r="G69" i="4"/>
  <c r="F69" i="4"/>
  <c r="AG71" i="8"/>
  <c r="H71" i="8"/>
  <c r="W69" i="8"/>
  <c r="AS69" i="8"/>
  <c r="AR69" i="8"/>
  <c r="S70" i="8"/>
  <c r="AJ70" i="8"/>
  <c r="AH71" i="8"/>
  <c r="AO69" i="8"/>
  <c r="AP69" i="8"/>
  <c r="P70" i="8"/>
  <c r="AD70" i="8"/>
  <c r="AL70" i="8"/>
  <c r="AB71" i="8"/>
  <c r="BB70" i="8"/>
  <c r="BA70" i="8"/>
  <c r="BH70" i="8"/>
  <c r="BG70" i="8"/>
  <c r="BD70" i="8"/>
  <c r="BE70" i="8"/>
  <c r="BD68" i="7"/>
  <c r="AE69" i="7"/>
  <c r="AG69" i="7" s="1"/>
  <c r="AB69" i="7"/>
  <c r="AD69" i="7" s="1"/>
  <c r="BM67" i="7"/>
  <c r="BA68" i="7"/>
  <c r="BK68" i="7"/>
  <c r="AK69" i="7"/>
  <c r="O69" i="7"/>
  <c r="BN69" i="7"/>
  <c r="N69" i="7"/>
  <c r="AR68" i="7"/>
  <c r="W68" i="7"/>
  <c r="V69" i="7" s="1"/>
  <c r="AS68" i="7"/>
  <c r="AO68" i="7"/>
  <c r="AP68" i="7"/>
  <c r="P69" i="7"/>
  <c r="X68" i="7"/>
  <c r="Z68" i="7"/>
  <c r="AY68" i="7" s="1"/>
  <c r="E70" i="7"/>
  <c r="AX69" i="5"/>
  <c r="C66" i="6"/>
  <c r="D66" i="6" s="1"/>
  <c r="O66" i="6"/>
  <c r="Z66" i="6" s="1"/>
  <c r="AY66" i="6" s="1"/>
  <c r="N66" i="6"/>
  <c r="AF66" i="6" s="1"/>
  <c r="E67" i="6"/>
  <c r="G67" i="6" s="1"/>
  <c r="BM65" i="6"/>
  <c r="AE70" i="5"/>
  <c r="BE69" i="5"/>
  <c r="BD69" i="5"/>
  <c r="BK69" i="5"/>
  <c r="AK70" i="5"/>
  <c r="P70" i="5"/>
  <c r="AO69" i="5"/>
  <c r="AP69" i="5"/>
  <c r="H70" i="5"/>
  <c r="BH69" i="5"/>
  <c r="BG69" i="5"/>
  <c r="AH70" i="5"/>
  <c r="AJ70" i="5" s="1"/>
  <c r="AS69" i="5"/>
  <c r="AR69" i="5"/>
  <c r="W69" i="5"/>
  <c r="S70" i="5"/>
  <c r="BA69" i="5"/>
  <c r="AB70" i="5"/>
  <c r="BB69" i="5"/>
  <c r="E75" i="10" l="1"/>
  <c r="F75" i="10" s="1"/>
  <c r="O74" i="10"/>
  <c r="BN74" i="10"/>
  <c r="BM72" i="10"/>
  <c r="BK73" i="10"/>
  <c r="AK74" i="10"/>
  <c r="BE73" i="10"/>
  <c r="BD73" i="10"/>
  <c r="AI74" i="10"/>
  <c r="BH73" i="10"/>
  <c r="BG73" i="10"/>
  <c r="W73" i="10"/>
  <c r="V74" i="10" s="1"/>
  <c r="AR73" i="10"/>
  <c r="AS73" i="10"/>
  <c r="AH74" i="10"/>
  <c r="AJ74" i="10" s="1"/>
  <c r="S74" i="10"/>
  <c r="AF74" i="10"/>
  <c r="BD74" i="10" s="1"/>
  <c r="AD74" i="10"/>
  <c r="AP73" i="10"/>
  <c r="AO73" i="10"/>
  <c r="Z73" i="10"/>
  <c r="AY73" i="10" s="1"/>
  <c r="X73" i="10"/>
  <c r="Y74" i="10"/>
  <c r="BE72" i="9"/>
  <c r="BD72" i="9"/>
  <c r="AE73" i="9"/>
  <c r="AP72" i="9"/>
  <c r="AO72" i="9"/>
  <c r="P73" i="9"/>
  <c r="AA73" i="9"/>
  <c r="AX72" i="9"/>
  <c r="AB73" i="9"/>
  <c r="BB72" i="9"/>
  <c r="BA72" i="9"/>
  <c r="O73" i="9"/>
  <c r="AC73" i="9" s="1"/>
  <c r="BN73" i="9"/>
  <c r="N73" i="9"/>
  <c r="BH72" i="9"/>
  <c r="BG72" i="9"/>
  <c r="AH73" i="9"/>
  <c r="AJ73" i="9" s="1"/>
  <c r="AR72" i="9"/>
  <c r="AS72" i="9"/>
  <c r="W72" i="9"/>
  <c r="S73" i="9"/>
  <c r="BK72" i="9"/>
  <c r="AK73" i="9"/>
  <c r="E74" i="9"/>
  <c r="AX68" i="4"/>
  <c r="H69" i="4"/>
  <c r="AR68" i="4"/>
  <c r="AS68" i="4"/>
  <c r="W68" i="4"/>
  <c r="S69" i="4"/>
  <c r="BB68" i="4"/>
  <c r="BA68" i="4"/>
  <c r="AB69" i="4"/>
  <c r="BE68" i="4"/>
  <c r="BD68" i="4"/>
  <c r="AE69" i="4"/>
  <c r="AP68" i="4"/>
  <c r="AO68" i="4"/>
  <c r="P69" i="4"/>
  <c r="AK69" i="4"/>
  <c r="BK68" i="4"/>
  <c r="AH69" i="4"/>
  <c r="BG68" i="4"/>
  <c r="BH68" i="4"/>
  <c r="AK71" i="8"/>
  <c r="BK70" i="8"/>
  <c r="R70" i="8"/>
  <c r="AU69" i="8"/>
  <c r="BM69" i="8" s="1"/>
  <c r="AV69" i="8"/>
  <c r="V70" i="8"/>
  <c r="C70" i="8" s="1"/>
  <c r="D70" i="8" s="1"/>
  <c r="AD71" i="8"/>
  <c r="AJ71" i="8"/>
  <c r="T70" i="8"/>
  <c r="Q70" i="8"/>
  <c r="U70" i="8"/>
  <c r="K71" i="8"/>
  <c r="L71" i="8" s="1"/>
  <c r="M71" i="8" s="1"/>
  <c r="Q66" i="6"/>
  <c r="P67" i="6" s="1"/>
  <c r="Y69" i="7"/>
  <c r="AC69" i="7" s="1"/>
  <c r="AL69" i="7"/>
  <c r="BK69" i="7" s="1"/>
  <c r="AI69" i="7"/>
  <c r="AF69" i="7"/>
  <c r="X69" i="7"/>
  <c r="BJ68" i="7"/>
  <c r="AM69" i="7"/>
  <c r="T69" i="7" s="1"/>
  <c r="R69" i="7"/>
  <c r="F70" i="7"/>
  <c r="G70" i="7"/>
  <c r="AU68" i="7"/>
  <c r="AV68" i="7"/>
  <c r="AI66" i="6"/>
  <c r="BG66" i="6" s="1"/>
  <c r="T66" i="6"/>
  <c r="W66" i="6" s="1"/>
  <c r="Y67" i="6"/>
  <c r="AC66" i="6"/>
  <c r="BB66" i="6" s="1"/>
  <c r="AL66" i="6"/>
  <c r="BK66" i="6" s="1"/>
  <c r="F67" i="6"/>
  <c r="H67" i="6" s="1"/>
  <c r="K67" i="6" s="1"/>
  <c r="L67" i="6" s="1"/>
  <c r="M67" i="6" s="1"/>
  <c r="O67" i="6" s="1"/>
  <c r="AE67" i="6"/>
  <c r="BD66" i="6"/>
  <c r="BE66" i="6"/>
  <c r="AD70" i="5"/>
  <c r="U70" i="5"/>
  <c r="R70" i="5"/>
  <c r="AU69" i="5"/>
  <c r="AV69" i="5"/>
  <c r="V70" i="5"/>
  <c r="K70" i="5"/>
  <c r="L70" i="5" s="1"/>
  <c r="M70" i="5" s="1"/>
  <c r="AM70" i="5"/>
  <c r="BJ69" i="5"/>
  <c r="AG70" i="5"/>
  <c r="G75" i="10" l="1"/>
  <c r="H75" i="10" s="1"/>
  <c r="K75" i="10" s="1"/>
  <c r="L75" i="10" s="1"/>
  <c r="M75" i="10" s="1"/>
  <c r="AL74" i="10"/>
  <c r="BK74" i="10" s="1"/>
  <c r="AH75" i="10"/>
  <c r="AJ75" i="10" s="1"/>
  <c r="BH74" i="10"/>
  <c r="BG74" i="10"/>
  <c r="X74" i="10"/>
  <c r="Z74" i="10"/>
  <c r="AY74" i="10" s="1"/>
  <c r="AX73" i="10"/>
  <c r="AA74" i="10"/>
  <c r="U74" i="10"/>
  <c r="Q74" i="10"/>
  <c r="AC74" i="10"/>
  <c r="AE75" i="10"/>
  <c r="AG75" i="10" s="1"/>
  <c r="AU73" i="10"/>
  <c r="AV73" i="10"/>
  <c r="C74" i="10"/>
  <c r="D74" i="10" s="1"/>
  <c r="BE74" i="10"/>
  <c r="BJ73" i="10"/>
  <c r="AM74" i="10"/>
  <c r="T74" i="10" s="1"/>
  <c r="S75" i="10" s="1"/>
  <c r="U75" i="10" s="1"/>
  <c r="AD73" i="9"/>
  <c r="BA73" i="9" s="1"/>
  <c r="AB74" i="9"/>
  <c r="AD74" i="9" s="1"/>
  <c r="AL73" i="9"/>
  <c r="G74" i="9"/>
  <c r="F74" i="9"/>
  <c r="BJ72" i="9"/>
  <c r="AM73" i="9"/>
  <c r="T73" i="9" s="1"/>
  <c r="R73" i="9"/>
  <c r="U73" i="9"/>
  <c r="Q73" i="9"/>
  <c r="AG73" i="9"/>
  <c r="AF73" i="9"/>
  <c r="AI73" i="9"/>
  <c r="AH74" i="9" s="1"/>
  <c r="AJ74" i="9" s="1"/>
  <c r="AU72" i="9"/>
  <c r="V73" i="9"/>
  <c r="AV72" i="9"/>
  <c r="BB73" i="9"/>
  <c r="R69" i="4"/>
  <c r="AD69" i="4"/>
  <c r="AU68" i="4"/>
  <c r="AV68" i="4"/>
  <c r="V69" i="4"/>
  <c r="AJ69" i="4"/>
  <c r="AM69" i="4"/>
  <c r="BJ68" i="4"/>
  <c r="AG69" i="4"/>
  <c r="U69" i="4"/>
  <c r="K69" i="4"/>
  <c r="L69" i="4" s="1"/>
  <c r="M69" i="4" s="1"/>
  <c r="O71" i="8"/>
  <c r="AL71" i="8" s="1"/>
  <c r="N71" i="8"/>
  <c r="BN71" i="8"/>
  <c r="AR70" i="8"/>
  <c r="W70" i="8"/>
  <c r="V71" i="8" s="1"/>
  <c r="AS70" i="8"/>
  <c r="E72" i="8"/>
  <c r="S71" i="8"/>
  <c r="AP70" i="8"/>
  <c r="AO70" i="8"/>
  <c r="X70" i="8"/>
  <c r="Z70" i="8"/>
  <c r="AY70" i="8" s="1"/>
  <c r="Y71" i="8"/>
  <c r="P71" i="8"/>
  <c r="BJ70" i="8"/>
  <c r="AM71" i="8"/>
  <c r="Z69" i="7"/>
  <c r="AY69" i="7" s="1"/>
  <c r="AO66" i="6"/>
  <c r="AP66" i="6"/>
  <c r="C69" i="7"/>
  <c r="D69" i="7" s="1"/>
  <c r="AA69" i="7"/>
  <c r="Q69" i="7" s="1"/>
  <c r="P70" i="7" s="1"/>
  <c r="R70" i="7" s="1"/>
  <c r="AX68" i="7"/>
  <c r="BM68" i="7" s="1"/>
  <c r="AH67" i="6"/>
  <c r="AJ67" i="6" s="1"/>
  <c r="BH66" i="6"/>
  <c r="H70" i="7"/>
  <c r="K70" i="7" s="1"/>
  <c r="L70" i="7" s="1"/>
  <c r="M70" i="7" s="1"/>
  <c r="N70" i="7" s="1"/>
  <c r="BD69" i="7"/>
  <c r="AE70" i="7"/>
  <c r="BE69" i="7"/>
  <c r="BH69" i="7"/>
  <c r="BG69" i="7"/>
  <c r="AH70" i="7"/>
  <c r="AJ70" i="7" s="1"/>
  <c r="AR69" i="7"/>
  <c r="AS69" i="7"/>
  <c r="S70" i="7"/>
  <c r="BB69" i="7"/>
  <c r="BA69" i="7"/>
  <c r="AB70" i="7"/>
  <c r="AK70" i="7"/>
  <c r="AR66" i="6"/>
  <c r="AK67" i="6"/>
  <c r="AM67" i="6" s="1"/>
  <c r="AC67" i="6"/>
  <c r="BB67" i="6" s="1"/>
  <c r="AS66" i="6"/>
  <c r="AB67" i="6"/>
  <c r="AD67" i="6" s="1"/>
  <c r="S67" i="6"/>
  <c r="U67" i="6" s="1"/>
  <c r="BA66" i="6"/>
  <c r="AX66" i="6"/>
  <c r="AA67" i="6"/>
  <c r="N67" i="6"/>
  <c r="AF67" i="6" s="1"/>
  <c r="BE67" i="6" s="1"/>
  <c r="E68" i="6"/>
  <c r="F68" i="6" s="1"/>
  <c r="BN67" i="6"/>
  <c r="R67" i="6"/>
  <c r="AU66" i="6"/>
  <c r="AV66" i="6"/>
  <c r="V67" i="6"/>
  <c r="AG67" i="6"/>
  <c r="BM69" i="5"/>
  <c r="E71" i="5"/>
  <c r="C70" i="5"/>
  <c r="D70" i="5" s="1"/>
  <c r="X70" i="5"/>
  <c r="N70" i="5"/>
  <c r="O70" i="5"/>
  <c r="BN70" i="5"/>
  <c r="AK75" i="10" l="1"/>
  <c r="AM75" i="10" s="1"/>
  <c r="E76" i="10"/>
  <c r="F76" i="10" s="1"/>
  <c r="Y75" i="10"/>
  <c r="AA75" i="10" s="1"/>
  <c r="BM73" i="10"/>
  <c r="P75" i="10"/>
  <c r="AP74" i="10"/>
  <c r="AO74" i="10"/>
  <c r="BB74" i="10"/>
  <c r="AB75" i="10"/>
  <c r="AD75" i="10" s="1"/>
  <c r="BA74" i="10"/>
  <c r="W74" i="10"/>
  <c r="AR74" i="10"/>
  <c r="AS74" i="10"/>
  <c r="N75" i="10"/>
  <c r="BN75" i="10"/>
  <c r="O75" i="10"/>
  <c r="H74" i="9"/>
  <c r="K74" i="9" s="1"/>
  <c r="L74" i="9" s="1"/>
  <c r="M74" i="9" s="1"/>
  <c r="N74" i="9" s="1"/>
  <c r="BM72" i="9"/>
  <c r="S74" i="9"/>
  <c r="AR73" i="9"/>
  <c r="W73" i="9"/>
  <c r="AS73" i="9"/>
  <c r="BD73" i="9"/>
  <c r="AE74" i="9"/>
  <c r="BE73" i="9"/>
  <c r="C73" i="9"/>
  <c r="D73" i="9" s="1"/>
  <c r="X73" i="9"/>
  <c r="Z73" i="9"/>
  <c r="AY73" i="9" s="1"/>
  <c r="Y74" i="9"/>
  <c r="AK74" i="9"/>
  <c r="BK73" i="9"/>
  <c r="BG73" i="9"/>
  <c r="BH73" i="9"/>
  <c r="AO73" i="9"/>
  <c r="AP73" i="9"/>
  <c r="P74" i="9"/>
  <c r="R74" i="9" s="1"/>
  <c r="BM68" i="4"/>
  <c r="E70" i="4"/>
  <c r="X69" i="4"/>
  <c r="C69" i="4"/>
  <c r="D69" i="4" s="1"/>
  <c r="N69" i="4"/>
  <c r="BN69" i="4"/>
  <c r="O69" i="4"/>
  <c r="Y70" i="4" s="1"/>
  <c r="Z71" i="8"/>
  <c r="AY71" i="8" s="1"/>
  <c r="Y72" i="8"/>
  <c r="X71" i="8"/>
  <c r="C71" i="8"/>
  <c r="D71" i="8" s="1"/>
  <c r="R71" i="8"/>
  <c r="Q71" i="8"/>
  <c r="U71" i="8"/>
  <c r="S72" i="8"/>
  <c r="T71" i="8"/>
  <c r="AF71" i="8"/>
  <c r="AI71" i="8"/>
  <c r="AX70" i="8"/>
  <c r="AA71" i="8"/>
  <c r="AC71" i="8"/>
  <c r="F72" i="8"/>
  <c r="G72" i="8"/>
  <c r="AV70" i="8"/>
  <c r="AU70" i="8"/>
  <c r="BM70" i="8" s="1"/>
  <c r="BK71" i="8"/>
  <c r="AK72" i="8"/>
  <c r="Y70" i="7"/>
  <c r="AX69" i="7" s="1"/>
  <c r="AO69" i="7"/>
  <c r="BN70" i="7"/>
  <c r="W69" i="7"/>
  <c r="AV69" i="7" s="1"/>
  <c r="AP69" i="7"/>
  <c r="O70" i="7"/>
  <c r="Q70" i="7" s="1"/>
  <c r="BJ66" i="6"/>
  <c r="BM66" i="6" s="1"/>
  <c r="G68" i="6"/>
  <c r="H68" i="6" s="1"/>
  <c r="BA67" i="6"/>
  <c r="E71" i="7"/>
  <c r="F71" i="7" s="1"/>
  <c r="U70" i="7"/>
  <c r="AG70" i="7"/>
  <c r="AI70" i="7"/>
  <c r="AM70" i="7"/>
  <c r="BJ69" i="7"/>
  <c r="AD70" i="7"/>
  <c r="AF70" i="7"/>
  <c r="AL67" i="6"/>
  <c r="BK67" i="6" s="1"/>
  <c r="AB68" i="6"/>
  <c r="AD68" i="6" s="1"/>
  <c r="Q67" i="6"/>
  <c r="P68" i="6" s="1"/>
  <c r="AI67" i="6"/>
  <c r="AH68" i="6" s="1"/>
  <c r="AJ68" i="6" s="1"/>
  <c r="T67" i="6"/>
  <c r="AR67" i="6" s="1"/>
  <c r="BD67" i="6"/>
  <c r="AE68" i="6"/>
  <c r="AG68" i="6" s="1"/>
  <c r="Z67" i="6"/>
  <c r="AY67" i="6" s="1"/>
  <c r="X67" i="6"/>
  <c r="Y68" i="6"/>
  <c r="C67" i="6"/>
  <c r="D67" i="6" s="1"/>
  <c r="AC70" i="5"/>
  <c r="AL70" i="5"/>
  <c r="Q70" i="5"/>
  <c r="Y71" i="5"/>
  <c r="T70" i="5"/>
  <c r="AF70" i="5"/>
  <c r="AI70" i="5"/>
  <c r="Z70" i="5"/>
  <c r="AY70" i="5" s="1"/>
  <c r="F71" i="5"/>
  <c r="G71" i="5"/>
  <c r="BJ74" i="10" l="1"/>
  <c r="G76" i="10"/>
  <c r="H76" i="10" s="1"/>
  <c r="K76" i="10" s="1"/>
  <c r="L76" i="10" s="1"/>
  <c r="M76" i="10" s="1"/>
  <c r="N76" i="10" s="1"/>
  <c r="AX74" i="10"/>
  <c r="V75" i="10"/>
  <c r="X75" i="10" s="1"/>
  <c r="AU74" i="10"/>
  <c r="AV74" i="10"/>
  <c r="R75" i="10"/>
  <c r="AI75" i="10"/>
  <c r="AF75" i="10"/>
  <c r="AL75" i="10"/>
  <c r="Q75" i="10"/>
  <c r="T75" i="10"/>
  <c r="AC75" i="10"/>
  <c r="BN74" i="9"/>
  <c r="O74" i="9"/>
  <c r="AL74" i="9" s="1"/>
  <c r="E75" i="9"/>
  <c r="G75" i="9" s="1"/>
  <c r="AA74" i="9"/>
  <c r="AX73" i="9"/>
  <c r="AI74" i="9"/>
  <c r="AF74" i="9"/>
  <c r="AG74" i="9"/>
  <c r="AU73" i="9"/>
  <c r="AV73" i="9"/>
  <c r="V74" i="9"/>
  <c r="C74" i="9" s="1"/>
  <c r="D74" i="9" s="1"/>
  <c r="AM74" i="9"/>
  <c r="BJ73" i="9"/>
  <c r="U74" i="9"/>
  <c r="AA70" i="4"/>
  <c r="AX69" i="4"/>
  <c r="AC69" i="4"/>
  <c r="T69" i="4"/>
  <c r="AL69" i="4"/>
  <c r="Q69" i="4"/>
  <c r="AI69" i="4"/>
  <c r="AF69" i="4"/>
  <c r="Z69" i="4"/>
  <c r="AY69" i="4" s="1"/>
  <c r="G70" i="4"/>
  <c r="F70" i="4"/>
  <c r="BJ71" i="8"/>
  <c r="AM72" i="8"/>
  <c r="BA71" i="8"/>
  <c r="BB71" i="8"/>
  <c r="AB72" i="8"/>
  <c r="U72" i="8"/>
  <c r="AO71" i="8"/>
  <c r="AP71" i="8"/>
  <c r="AX71" i="8"/>
  <c r="AA72" i="8"/>
  <c r="H72" i="8"/>
  <c r="BG71" i="8"/>
  <c r="BH71" i="8"/>
  <c r="AH72" i="8"/>
  <c r="W71" i="8"/>
  <c r="AS71" i="8"/>
  <c r="AR71" i="8"/>
  <c r="P72" i="8"/>
  <c r="BE71" i="8"/>
  <c r="BD71" i="8"/>
  <c r="AE72" i="8"/>
  <c r="AA70" i="7"/>
  <c r="T70" i="7"/>
  <c r="S71" i="7" s="1"/>
  <c r="U71" i="7" s="1"/>
  <c r="V70" i="7"/>
  <c r="Z70" i="7" s="1"/>
  <c r="AY70" i="7" s="1"/>
  <c r="AU69" i="7"/>
  <c r="BM69" i="7" s="1"/>
  <c r="AC70" i="7"/>
  <c r="BA70" i="7" s="1"/>
  <c r="AL70" i="7"/>
  <c r="AK71" i="7" s="1"/>
  <c r="G71" i="7"/>
  <c r="H71" i="7" s="1"/>
  <c r="K71" i="7" s="1"/>
  <c r="L71" i="7" s="1"/>
  <c r="M71" i="7" s="1"/>
  <c r="N71" i="7" s="1"/>
  <c r="AE71" i="7"/>
  <c r="AG71" i="7" s="1"/>
  <c r="BE70" i="7"/>
  <c r="BD70" i="7"/>
  <c r="AP70" i="7"/>
  <c r="AO70" i="7"/>
  <c r="P71" i="7"/>
  <c r="R71" i="7" s="1"/>
  <c r="AH71" i="7"/>
  <c r="AJ71" i="7" s="1"/>
  <c r="BH70" i="7"/>
  <c r="BG70" i="7"/>
  <c r="S68" i="6"/>
  <c r="U68" i="6" s="1"/>
  <c r="W67" i="6"/>
  <c r="V68" i="6" s="1"/>
  <c r="X68" i="6" s="1"/>
  <c r="AK68" i="6"/>
  <c r="BJ67" i="6" s="1"/>
  <c r="AO67" i="6"/>
  <c r="AP67" i="6"/>
  <c r="AS67" i="6"/>
  <c r="BH67" i="6"/>
  <c r="BG67" i="6"/>
  <c r="K68" i="6"/>
  <c r="L68" i="6" s="1"/>
  <c r="M68" i="6" s="1"/>
  <c r="R68" i="6"/>
  <c r="AA68" i="6"/>
  <c r="AX67" i="6"/>
  <c r="H71" i="5"/>
  <c r="K71" i="5" s="1"/>
  <c r="L71" i="5" s="1"/>
  <c r="M71" i="5" s="1"/>
  <c r="BN71" i="5" s="1"/>
  <c r="AE71" i="5"/>
  <c r="BE70" i="5"/>
  <c r="BD70" i="5"/>
  <c r="AA71" i="5"/>
  <c r="AX70" i="5"/>
  <c r="BK70" i="5"/>
  <c r="AK71" i="5"/>
  <c r="AH71" i="5"/>
  <c r="BG70" i="5"/>
  <c r="BH70" i="5"/>
  <c r="S71" i="5"/>
  <c r="AS70" i="5"/>
  <c r="AR70" i="5"/>
  <c r="W70" i="5"/>
  <c r="AO70" i="5"/>
  <c r="AP70" i="5"/>
  <c r="P71" i="5"/>
  <c r="BB70" i="5"/>
  <c r="AB71" i="5"/>
  <c r="BA70" i="5"/>
  <c r="BM74" i="10" l="1"/>
  <c r="Z75" i="10"/>
  <c r="AY75" i="10" s="1"/>
  <c r="C75" i="10"/>
  <c r="D75" i="10" s="1"/>
  <c r="E77" i="10"/>
  <c r="G77" i="10" s="1"/>
  <c r="Y76" i="10"/>
  <c r="AA76" i="10" s="1"/>
  <c r="BN76" i="10"/>
  <c r="O76" i="10"/>
  <c r="AS75" i="10"/>
  <c r="W75" i="10"/>
  <c r="AR75" i="10"/>
  <c r="S76" i="10"/>
  <c r="AK76" i="10"/>
  <c r="BK75" i="10"/>
  <c r="BD75" i="10"/>
  <c r="BE75" i="10"/>
  <c r="AE76" i="10"/>
  <c r="AP75" i="10"/>
  <c r="AO75" i="10"/>
  <c r="P76" i="10"/>
  <c r="BA75" i="10"/>
  <c r="BB75" i="10"/>
  <c r="AB76" i="10"/>
  <c r="BH75" i="10"/>
  <c r="BG75" i="10"/>
  <c r="AH76" i="10"/>
  <c r="AJ76" i="10" s="1"/>
  <c r="AC74" i="9"/>
  <c r="BB74" i="9" s="1"/>
  <c r="T74" i="9"/>
  <c r="AS74" i="9" s="1"/>
  <c r="F75" i="9"/>
  <c r="H75" i="9" s="1"/>
  <c r="Q74" i="9"/>
  <c r="BE74" i="9"/>
  <c r="BD74" i="9"/>
  <c r="AE75" i="9"/>
  <c r="AH75" i="9"/>
  <c r="AJ75" i="9" s="1"/>
  <c r="BG74" i="9"/>
  <c r="BH74" i="9"/>
  <c r="BK74" i="9"/>
  <c r="AK75" i="9"/>
  <c r="BM73" i="9"/>
  <c r="Y75" i="9"/>
  <c r="X74" i="9"/>
  <c r="Z74" i="9"/>
  <c r="AY74" i="9" s="1"/>
  <c r="H70" i="4"/>
  <c r="BH69" i="4"/>
  <c r="BG69" i="4"/>
  <c r="AH70" i="4"/>
  <c r="BK69" i="4"/>
  <c r="AK70" i="4"/>
  <c r="BB69" i="4"/>
  <c r="BA69" i="4"/>
  <c r="AB70" i="4"/>
  <c r="AE70" i="4"/>
  <c r="BD69" i="4"/>
  <c r="BE69" i="4"/>
  <c r="P70" i="4"/>
  <c r="AP69" i="4"/>
  <c r="AO69" i="4"/>
  <c r="AR69" i="4"/>
  <c r="W69" i="4"/>
  <c r="AS69" i="4"/>
  <c r="S70" i="4"/>
  <c r="AU71" i="8"/>
  <c r="BM71" i="8" s="1"/>
  <c r="AV71" i="8"/>
  <c r="V72" i="8"/>
  <c r="R72" i="8"/>
  <c r="AJ72" i="8"/>
  <c r="AG72" i="8"/>
  <c r="K72" i="8"/>
  <c r="L72" i="8" s="1"/>
  <c r="M72" i="8" s="1"/>
  <c r="AD72" i="8"/>
  <c r="AB71" i="7"/>
  <c r="AD71" i="7" s="1"/>
  <c r="BB70" i="7"/>
  <c r="AR70" i="7"/>
  <c r="W70" i="7"/>
  <c r="AV70" i="7" s="1"/>
  <c r="AS70" i="7"/>
  <c r="C70" i="7"/>
  <c r="D70" i="7" s="1"/>
  <c r="X70" i="7"/>
  <c r="BK70" i="7"/>
  <c r="Y71" i="7"/>
  <c r="AX70" i="7" s="1"/>
  <c r="E72" i="7"/>
  <c r="F72" i="7" s="1"/>
  <c r="O71" i="7"/>
  <c r="Q71" i="7" s="1"/>
  <c r="BN71" i="7"/>
  <c r="AM71" i="7"/>
  <c r="BJ70" i="7"/>
  <c r="AI71" i="7"/>
  <c r="AF71" i="7"/>
  <c r="AV67" i="6"/>
  <c r="C68" i="6"/>
  <c r="D68" i="6" s="1"/>
  <c r="AU67" i="6"/>
  <c r="BM67" i="6" s="1"/>
  <c r="AM68" i="6"/>
  <c r="E69" i="6"/>
  <c r="O68" i="6"/>
  <c r="BN68" i="6"/>
  <c r="N68" i="6"/>
  <c r="O71" i="5"/>
  <c r="AC71" i="5" s="1"/>
  <c r="AB72" i="5" s="1"/>
  <c r="N71" i="5"/>
  <c r="AF71" i="5" s="1"/>
  <c r="AE72" i="5" s="1"/>
  <c r="E72" i="5"/>
  <c r="F72" i="5" s="1"/>
  <c r="AD71" i="5"/>
  <c r="R71" i="5"/>
  <c r="U71" i="5"/>
  <c r="AG71" i="5"/>
  <c r="V71" i="5"/>
  <c r="AV70" i="5"/>
  <c r="AU70" i="5"/>
  <c r="AJ71" i="5"/>
  <c r="AM71" i="5"/>
  <c r="BJ70" i="5"/>
  <c r="AX75" i="10" l="1"/>
  <c r="AC76" i="10"/>
  <c r="BB76" i="10" s="1"/>
  <c r="F77" i="10"/>
  <c r="H77" i="10" s="1"/>
  <c r="K77" i="10" s="1"/>
  <c r="L77" i="10" s="1"/>
  <c r="M77" i="10" s="1"/>
  <c r="BN77" i="10" s="1"/>
  <c r="BJ75" i="10"/>
  <c r="AM76" i="10"/>
  <c r="T76" i="10" s="1"/>
  <c r="S77" i="10" s="1"/>
  <c r="Q76" i="10"/>
  <c r="P77" i="10" s="1"/>
  <c r="U76" i="10"/>
  <c r="AL76" i="10"/>
  <c r="AD76" i="10"/>
  <c r="R76" i="10"/>
  <c r="V76" i="10"/>
  <c r="AV75" i="10"/>
  <c r="AU75" i="10"/>
  <c r="AI76" i="10"/>
  <c r="AG76" i="10"/>
  <c r="AF76" i="10"/>
  <c r="AE77" i="10" s="1"/>
  <c r="S75" i="9"/>
  <c r="U75" i="9" s="1"/>
  <c r="W74" i="9"/>
  <c r="AU74" i="9" s="1"/>
  <c r="AR74" i="9"/>
  <c r="BA74" i="9"/>
  <c r="AB75" i="9"/>
  <c r="AD75" i="9" s="1"/>
  <c r="AP74" i="9"/>
  <c r="P75" i="9"/>
  <c r="R75" i="9" s="1"/>
  <c r="AO74" i="9"/>
  <c r="K75" i="9"/>
  <c r="L75" i="9" s="1"/>
  <c r="M75" i="9" s="1"/>
  <c r="AA75" i="9"/>
  <c r="AX74" i="9"/>
  <c r="AG75" i="9"/>
  <c r="AM75" i="9"/>
  <c r="BJ74" i="9"/>
  <c r="AV69" i="4"/>
  <c r="AU69" i="4"/>
  <c r="V70" i="4"/>
  <c r="AG70" i="4"/>
  <c r="BJ69" i="4"/>
  <c r="AM70" i="4"/>
  <c r="AJ70" i="4"/>
  <c r="U70" i="4"/>
  <c r="R70" i="4"/>
  <c r="AD70" i="4"/>
  <c r="K70" i="4"/>
  <c r="L70" i="4" s="1"/>
  <c r="M70" i="4" s="1"/>
  <c r="N72" i="8"/>
  <c r="BN72" i="8"/>
  <c r="O72" i="8"/>
  <c r="X72" i="8"/>
  <c r="Z72" i="8"/>
  <c r="AY72" i="8" s="1"/>
  <c r="E73" i="8"/>
  <c r="C72" i="8"/>
  <c r="D72" i="8" s="1"/>
  <c r="V71" i="7"/>
  <c r="C71" i="7" s="1"/>
  <c r="D71" i="7" s="1"/>
  <c r="AU70" i="7"/>
  <c r="BM70" i="7" s="1"/>
  <c r="AL71" i="7"/>
  <c r="BK71" i="7" s="1"/>
  <c r="T71" i="7"/>
  <c r="AS71" i="7" s="1"/>
  <c r="AA71" i="7"/>
  <c r="AC71" i="7"/>
  <c r="BB71" i="7" s="1"/>
  <c r="G72" i="7"/>
  <c r="H72" i="7" s="1"/>
  <c r="AL71" i="5"/>
  <c r="AK72" i="5" s="1"/>
  <c r="T71" i="5"/>
  <c r="S72" i="5" s="1"/>
  <c r="P72" i="7"/>
  <c r="AP71" i="7"/>
  <c r="AO71" i="7"/>
  <c r="AE72" i="7"/>
  <c r="AG72" i="7" s="1"/>
  <c r="BD71" i="7"/>
  <c r="BE71" i="7"/>
  <c r="BG71" i="7"/>
  <c r="BH71" i="7"/>
  <c r="AH72" i="7"/>
  <c r="AJ72" i="7" s="1"/>
  <c r="AL68" i="6"/>
  <c r="AC68" i="6"/>
  <c r="Z68" i="6"/>
  <c r="AY68" i="6" s="1"/>
  <c r="F69" i="6"/>
  <c r="G69" i="6"/>
  <c r="Y69" i="6"/>
  <c r="AX68" i="6" s="1"/>
  <c r="Q68" i="6"/>
  <c r="T68" i="6"/>
  <c r="AI68" i="6"/>
  <c r="AF68" i="6"/>
  <c r="BB71" i="5"/>
  <c r="AI71" i="5"/>
  <c r="AH72" i="5" s="1"/>
  <c r="AJ72" i="5" s="1"/>
  <c r="Q71" i="5"/>
  <c r="P72" i="5" s="1"/>
  <c r="R72" i="5" s="1"/>
  <c r="G72" i="5"/>
  <c r="H72" i="5" s="1"/>
  <c r="K72" i="5" s="1"/>
  <c r="L72" i="5" s="1"/>
  <c r="M72" i="5" s="1"/>
  <c r="O72" i="5" s="1"/>
  <c r="BA71" i="5"/>
  <c r="BM70" i="5"/>
  <c r="AG72" i="5"/>
  <c r="BE71" i="5"/>
  <c r="BD71" i="5"/>
  <c r="Z71" i="5"/>
  <c r="AY71" i="5" s="1"/>
  <c r="X71" i="5"/>
  <c r="Y72" i="5"/>
  <c r="C71" i="5"/>
  <c r="D71" i="5" s="1"/>
  <c r="AD72" i="5"/>
  <c r="AB77" i="10" l="1"/>
  <c r="AD77" i="10" s="1"/>
  <c r="BA76" i="10"/>
  <c r="E78" i="10"/>
  <c r="G78" i="10" s="1"/>
  <c r="O77" i="10"/>
  <c r="Q77" i="10" s="1"/>
  <c r="N77" i="10"/>
  <c r="AI77" i="10" s="1"/>
  <c r="U77" i="10"/>
  <c r="Z76" i="10"/>
  <c r="AY76" i="10" s="1"/>
  <c r="X76" i="10"/>
  <c r="Y77" i="10"/>
  <c r="AH77" i="10"/>
  <c r="BG76" i="10"/>
  <c r="BH76" i="10"/>
  <c r="R77" i="10"/>
  <c r="AO76" i="10"/>
  <c r="AP76" i="10"/>
  <c r="BK76" i="10"/>
  <c r="AK77" i="10"/>
  <c r="AG77" i="10"/>
  <c r="C76" i="10"/>
  <c r="D76" i="10" s="1"/>
  <c r="W76" i="10"/>
  <c r="AS76" i="10"/>
  <c r="AR76" i="10"/>
  <c r="BE76" i="10"/>
  <c r="BD76" i="10"/>
  <c r="BM75" i="10"/>
  <c r="V75" i="9"/>
  <c r="C75" i="9" s="1"/>
  <c r="D75" i="9" s="1"/>
  <c r="AV74" i="9"/>
  <c r="BN75" i="9"/>
  <c r="N75" i="9"/>
  <c r="O75" i="9"/>
  <c r="E76" i="9"/>
  <c r="BM74" i="9"/>
  <c r="E71" i="4"/>
  <c r="BM69" i="4"/>
  <c r="N70" i="4"/>
  <c r="O70" i="4"/>
  <c r="Z70" i="4" s="1"/>
  <c r="AY70" i="4" s="1"/>
  <c r="BN70" i="4"/>
  <c r="C70" i="4"/>
  <c r="D70" i="4" s="1"/>
  <c r="X70" i="4"/>
  <c r="T72" i="8"/>
  <c r="Q72" i="8"/>
  <c r="AC72" i="8"/>
  <c r="AL72" i="8"/>
  <c r="AF72" i="8"/>
  <c r="AI72" i="8"/>
  <c r="G73" i="8"/>
  <c r="F73" i="8"/>
  <c r="H73" i="8" s="1"/>
  <c r="K73" i="8" s="1"/>
  <c r="L73" i="8" s="1"/>
  <c r="M73" i="8" s="1"/>
  <c r="Y73" i="8"/>
  <c r="X71" i="7"/>
  <c r="Z71" i="7"/>
  <c r="AY71" i="7" s="1"/>
  <c r="AK72" i="7"/>
  <c r="AM72" i="7" s="1"/>
  <c r="AR71" i="7"/>
  <c r="BA71" i="7"/>
  <c r="AB72" i="7"/>
  <c r="AD72" i="7" s="1"/>
  <c r="S72" i="7"/>
  <c r="U72" i="7" s="1"/>
  <c r="W71" i="7"/>
  <c r="AV71" i="7" s="1"/>
  <c r="AR71" i="5"/>
  <c r="AS71" i="5"/>
  <c r="BK71" i="5"/>
  <c r="K72" i="7"/>
  <c r="L72" i="7" s="1"/>
  <c r="M72" i="7" s="1"/>
  <c r="R72" i="7"/>
  <c r="AA69" i="6"/>
  <c r="BH68" i="6"/>
  <c r="AH69" i="6"/>
  <c r="AJ69" i="6" s="1"/>
  <c r="BG68" i="6"/>
  <c r="AP68" i="6"/>
  <c r="P69" i="6"/>
  <c r="AO68" i="6"/>
  <c r="H69" i="6"/>
  <c r="BA68" i="6"/>
  <c r="AB69" i="6"/>
  <c r="BB68" i="6"/>
  <c r="BD68" i="6"/>
  <c r="BE68" i="6"/>
  <c r="AE69" i="6"/>
  <c r="AG69" i="6" s="1"/>
  <c r="W68" i="6"/>
  <c r="S69" i="6"/>
  <c r="U69" i="6" s="1"/>
  <c r="AS68" i="6"/>
  <c r="AR68" i="6"/>
  <c r="BK68" i="6"/>
  <c r="AK69" i="6"/>
  <c r="AO71" i="5"/>
  <c r="BH71" i="5"/>
  <c r="W71" i="5"/>
  <c r="V72" i="5" s="1"/>
  <c r="X72" i="5" s="1"/>
  <c r="BG71" i="5"/>
  <c r="AP71" i="5"/>
  <c r="AL72" i="5"/>
  <c r="BK72" i="5" s="1"/>
  <c r="N72" i="5"/>
  <c r="AI72" i="5" s="1"/>
  <c r="AH73" i="5" s="1"/>
  <c r="AJ73" i="5" s="1"/>
  <c r="E73" i="5"/>
  <c r="F73" i="5" s="1"/>
  <c r="BN72" i="5"/>
  <c r="U72" i="5"/>
  <c r="Q72" i="5"/>
  <c r="AA72" i="5"/>
  <c r="AX71" i="5"/>
  <c r="AC72" i="5"/>
  <c r="AM72" i="5"/>
  <c r="T72" i="5" s="1"/>
  <c r="S73" i="5" s="1"/>
  <c r="BJ71" i="5"/>
  <c r="AF77" i="10" l="1"/>
  <c r="AE78" i="10" s="1"/>
  <c r="AG78" i="10" s="1"/>
  <c r="F78" i="10"/>
  <c r="H78" i="10" s="1"/>
  <c r="K78" i="10" s="1"/>
  <c r="L78" i="10" s="1"/>
  <c r="M78" i="10" s="1"/>
  <c r="N78" i="10" s="1"/>
  <c r="AA77" i="10"/>
  <c r="AX76" i="10"/>
  <c r="AC77" i="10"/>
  <c r="AV76" i="10"/>
  <c r="AU76" i="10"/>
  <c r="AP77" i="10"/>
  <c r="P78" i="10"/>
  <c r="R78" i="10" s="1"/>
  <c r="AO77" i="10"/>
  <c r="BH77" i="10"/>
  <c r="BJ76" i="10"/>
  <c r="AM77" i="10"/>
  <c r="T77" i="10" s="1"/>
  <c r="AJ77" i="10"/>
  <c r="BG77" i="10" s="1"/>
  <c r="AH78" i="10"/>
  <c r="AJ78" i="10" s="1"/>
  <c r="AL77" i="10"/>
  <c r="V77" i="10"/>
  <c r="X75" i="9"/>
  <c r="Y76" i="9"/>
  <c r="AX75" i="9" s="1"/>
  <c r="Z75" i="9"/>
  <c r="AY75" i="9" s="1"/>
  <c r="G76" i="9"/>
  <c r="F76" i="9"/>
  <c r="AC75" i="9"/>
  <c r="Q75" i="9"/>
  <c r="AL75" i="9"/>
  <c r="T75" i="9"/>
  <c r="AF75" i="9"/>
  <c r="AI75" i="9"/>
  <c r="Y71" i="4"/>
  <c r="AC70" i="4"/>
  <c r="T70" i="4"/>
  <c r="Q70" i="4"/>
  <c r="AL70" i="4"/>
  <c r="AI70" i="4"/>
  <c r="AF70" i="4"/>
  <c r="G71" i="4"/>
  <c r="F71" i="4"/>
  <c r="E74" i="8"/>
  <c r="F74" i="8" s="1"/>
  <c r="G74" i="8"/>
  <c r="O73" i="8"/>
  <c r="N73" i="8"/>
  <c r="BN73" i="8"/>
  <c r="BH72" i="8"/>
  <c r="BG72" i="8"/>
  <c r="AH73" i="8"/>
  <c r="AK73" i="8"/>
  <c r="BK72" i="8"/>
  <c r="AP72" i="8"/>
  <c r="AO72" i="8"/>
  <c r="P73" i="8"/>
  <c r="AX72" i="8"/>
  <c r="AA73" i="8"/>
  <c r="BD72" i="8"/>
  <c r="BE72" i="8"/>
  <c r="AE73" i="8"/>
  <c r="BB72" i="8"/>
  <c r="BA72" i="8"/>
  <c r="AB73" i="8"/>
  <c r="AR72" i="8"/>
  <c r="W72" i="8"/>
  <c r="AS72" i="8"/>
  <c r="S73" i="8"/>
  <c r="Y72" i="7"/>
  <c r="AX71" i="7" s="1"/>
  <c r="BJ71" i="7"/>
  <c r="V72" i="7"/>
  <c r="AU71" i="7"/>
  <c r="E73" i="7"/>
  <c r="G73" i="7" s="1"/>
  <c r="O72" i="7"/>
  <c r="N72" i="7"/>
  <c r="BN72" i="7"/>
  <c r="AM69" i="6"/>
  <c r="BJ68" i="6"/>
  <c r="AD69" i="6"/>
  <c r="K69" i="6"/>
  <c r="L69" i="6" s="1"/>
  <c r="M69" i="6" s="1"/>
  <c r="R69" i="6"/>
  <c r="V69" i="6"/>
  <c r="C69" i="6" s="1"/>
  <c r="D69" i="6" s="1"/>
  <c r="AV68" i="6"/>
  <c r="AU68" i="6"/>
  <c r="C72" i="5"/>
  <c r="D72" i="5" s="1"/>
  <c r="Z72" i="5"/>
  <c r="AY72" i="5" s="1"/>
  <c r="AV71" i="5"/>
  <c r="BG72" i="5"/>
  <c r="AU71" i="5"/>
  <c r="BM71" i="5" s="1"/>
  <c r="AF72" i="5"/>
  <c r="BE72" i="5" s="1"/>
  <c r="G73" i="5"/>
  <c r="H73" i="5" s="1"/>
  <c r="BH72" i="5"/>
  <c r="Y73" i="5"/>
  <c r="AX72" i="5" s="1"/>
  <c r="AK73" i="5"/>
  <c r="AM73" i="5" s="1"/>
  <c r="U73" i="5"/>
  <c r="AO72" i="5"/>
  <c r="AP72" i="5"/>
  <c r="P73" i="5"/>
  <c r="BA72" i="5"/>
  <c r="BB72" i="5"/>
  <c r="AB73" i="5"/>
  <c r="AR72" i="5"/>
  <c r="AS72" i="5"/>
  <c r="W72" i="5"/>
  <c r="BD77" i="10" l="1"/>
  <c r="BE77" i="10"/>
  <c r="BN78" i="10"/>
  <c r="O78" i="10"/>
  <c r="E79" i="10"/>
  <c r="F79" i="10" s="1"/>
  <c r="BM76" i="10"/>
  <c r="W77" i="10"/>
  <c r="V78" i="10" s="1"/>
  <c r="X78" i="10" s="1"/>
  <c r="AR77" i="10"/>
  <c r="S78" i="10"/>
  <c r="U78" i="10" s="1"/>
  <c r="AS77" i="10"/>
  <c r="X77" i="10"/>
  <c r="Y78" i="10"/>
  <c r="Z77" i="10"/>
  <c r="AY77" i="10" s="1"/>
  <c r="C77" i="10"/>
  <c r="D77" i="10" s="1"/>
  <c r="BB77" i="10"/>
  <c r="BA77" i="10"/>
  <c r="AB78" i="10"/>
  <c r="AD78" i="10" s="1"/>
  <c r="AK78" i="10"/>
  <c r="BK77" i="10"/>
  <c r="AI78" i="10"/>
  <c r="AF78" i="10"/>
  <c r="AA76" i="9"/>
  <c r="AH76" i="9"/>
  <c r="AJ76" i="9" s="1"/>
  <c r="BG75" i="9"/>
  <c r="BH75" i="9"/>
  <c r="AE76" i="9"/>
  <c r="BD75" i="9"/>
  <c r="BE75" i="9"/>
  <c r="AS75" i="9"/>
  <c r="W75" i="9"/>
  <c r="S76" i="9"/>
  <c r="U76" i="9" s="1"/>
  <c r="AR75" i="9"/>
  <c r="P76" i="9"/>
  <c r="R76" i="9" s="1"/>
  <c r="AO75" i="9"/>
  <c r="AP75" i="9"/>
  <c r="AB76" i="9"/>
  <c r="AD76" i="9" s="1"/>
  <c r="BB75" i="9"/>
  <c r="BA75" i="9"/>
  <c r="BK75" i="9"/>
  <c r="AK76" i="9"/>
  <c r="H76" i="9"/>
  <c r="H71" i="4"/>
  <c r="K71" i="4" s="1"/>
  <c r="L71" i="4" s="1"/>
  <c r="M71" i="4" s="1"/>
  <c r="BG70" i="4"/>
  <c r="BH70" i="4"/>
  <c r="AH71" i="4"/>
  <c r="AP70" i="4"/>
  <c r="AO70" i="4"/>
  <c r="P71" i="4"/>
  <c r="BA70" i="4"/>
  <c r="BB70" i="4"/>
  <c r="AB71" i="4"/>
  <c r="BE70" i="4"/>
  <c r="BD70" i="4"/>
  <c r="AE71" i="4"/>
  <c r="BK70" i="4"/>
  <c r="AK71" i="4"/>
  <c r="AS70" i="4"/>
  <c r="AR70" i="4"/>
  <c r="W70" i="4"/>
  <c r="S71" i="4"/>
  <c r="AX70" i="4"/>
  <c r="AA71" i="4"/>
  <c r="Q73" i="8"/>
  <c r="U73" i="8"/>
  <c r="AV72" i="8"/>
  <c r="AU72" i="8"/>
  <c r="V73" i="8"/>
  <c r="C73" i="8" s="1"/>
  <c r="D73" i="8" s="1"/>
  <c r="AD73" i="8"/>
  <c r="AL73" i="8"/>
  <c r="AH74" i="8"/>
  <c r="AJ73" i="8"/>
  <c r="AG73" i="8"/>
  <c r="AI73" i="8"/>
  <c r="AF73" i="8"/>
  <c r="P74" i="8"/>
  <c r="R73" i="8"/>
  <c r="BJ72" i="8"/>
  <c r="AM73" i="8"/>
  <c r="H74" i="8"/>
  <c r="BM71" i="7"/>
  <c r="Z72" i="7"/>
  <c r="AY72" i="7" s="1"/>
  <c r="AA72" i="7"/>
  <c r="C72" i="7"/>
  <c r="D72" i="7" s="1"/>
  <c r="X72" i="7"/>
  <c r="F73" i="7"/>
  <c r="H73" i="7" s="1"/>
  <c r="K73" i="7" s="1"/>
  <c r="L73" i="7" s="1"/>
  <c r="M73" i="7" s="1"/>
  <c r="N73" i="7" s="1"/>
  <c r="AI72" i="7"/>
  <c r="AF72" i="7"/>
  <c r="AC72" i="7"/>
  <c r="Q72" i="7"/>
  <c r="T72" i="7"/>
  <c r="AL72" i="7"/>
  <c r="E70" i="6"/>
  <c r="G70" i="6" s="1"/>
  <c r="BM68" i="6"/>
  <c r="O69" i="6"/>
  <c r="Y70" i="6" s="1"/>
  <c r="BN69" i="6"/>
  <c r="N69" i="6"/>
  <c r="X69" i="6"/>
  <c r="BJ72" i="5"/>
  <c r="BD72" i="5"/>
  <c r="AE73" i="5"/>
  <c r="AG73" i="5" s="1"/>
  <c r="AA73" i="5"/>
  <c r="AU72" i="5"/>
  <c r="AV72" i="5"/>
  <c r="V73" i="5"/>
  <c r="AD73" i="5"/>
  <c r="K73" i="5"/>
  <c r="L73" i="5" s="1"/>
  <c r="M73" i="5" s="1"/>
  <c r="R73" i="5"/>
  <c r="G79" i="10" l="1"/>
  <c r="H79" i="10" s="1"/>
  <c r="K79" i="10" s="1"/>
  <c r="L79" i="10" s="1"/>
  <c r="M79" i="10" s="1"/>
  <c r="O79" i="10" s="1"/>
  <c r="AL78" i="10"/>
  <c r="BK78" i="10" s="1"/>
  <c r="Q78" i="10"/>
  <c r="AP78" i="10" s="1"/>
  <c r="Z78" i="10"/>
  <c r="AY78" i="10" s="1"/>
  <c r="AA78" i="10"/>
  <c r="AX77" i="10"/>
  <c r="AC78" i="10"/>
  <c r="BA78" i="10" s="1"/>
  <c r="AM78" i="10"/>
  <c r="T78" i="10" s="1"/>
  <c r="AR78" i="10" s="1"/>
  <c r="BJ77" i="10"/>
  <c r="C78" i="10"/>
  <c r="D78" i="10" s="1"/>
  <c r="AV77" i="10"/>
  <c r="AU77" i="10"/>
  <c r="BE78" i="10"/>
  <c r="BD78" i="10"/>
  <c r="AE79" i="10"/>
  <c r="BH78" i="10"/>
  <c r="BG78" i="10"/>
  <c r="AH79" i="10"/>
  <c r="AJ79" i="10" s="1"/>
  <c r="V76" i="9"/>
  <c r="AU75" i="9"/>
  <c r="AV75" i="9"/>
  <c r="AG76" i="9"/>
  <c r="K76" i="9"/>
  <c r="L76" i="9" s="1"/>
  <c r="M76" i="9" s="1"/>
  <c r="BJ75" i="9"/>
  <c r="AM76" i="9"/>
  <c r="E72" i="4"/>
  <c r="G72" i="4" s="1"/>
  <c r="AV70" i="4"/>
  <c r="AU70" i="4"/>
  <c r="V71" i="4"/>
  <c r="C71" i="4" s="1"/>
  <c r="D71" i="4" s="1"/>
  <c r="U71" i="4"/>
  <c r="BJ70" i="4"/>
  <c r="AM71" i="4"/>
  <c r="AG71" i="4"/>
  <c r="R71" i="4"/>
  <c r="AD71" i="4"/>
  <c r="AJ71" i="4"/>
  <c r="O71" i="4"/>
  <c r="AC71" i="4" s="1"/>
  <c r="N71" i="4"/>
  <c r="AF71" i="4" s="1"/>
  <c r="BN71" i="4"/>
  <c r="T73" i="8"/>
  <c r="AS73" i="8" s="1"/>
  <c r="AC73" i="8"/>
  <c r="BM72" i="8"/>
  <c r="W73" i="8"/>
  <c r="AR73" i="8"/>
  <c r="BE73" i="8"/>
  <c r="BD73" i="8"/>
  <c r="AJ74" i="8"/>
  <c r="BK73" i="8"/>
  <c r="AK74" i="8"/>
  <c r="E75" i="8"/>
  <c r="K74" i="8"/>
  <c r="L74" i="8" s="1"/>
  <c r="M74" i="8" s="1"/>
  <c r="R74" i="8"/>
  <c r="AE74" i="8"/>
  <c r="BG73" i="8"/>
  <c r="BH73" i="8"/>
  <c r="V74" i="8"/>
  <c r="X73" i="8"/>
  <c r="Z73" i="8"/>
  <c r="AY73" i="8" s="1"/>
  <c r="AO73" i="8"/>
  <c r="AP73" i="8"/>
  <c r="Y73" i="7"/>
  <c r="AX72" i="7" s="1"/>
  <c r="E74" i="7"/>
  <c r="G74" i="7" s="1"/>
  <c r="BN73" i="7"/>
  <c r="O73" i="7"/>
  <c r="F70" i="6"/>
  <c r="H70" i="6" s="1"/>
  <c r="BH72" i="7"/>
  <c r="BG72" i="7"/>
  <c r="AH73" i="7"/>
  <c r="AE73" i="7"/>
  <c r="BD72" i="7"/>
  <c r="BE72" i="7"/>
  <c r="AS72" i="7"/>
  <c r="AR72" i="7"/>
  <c r="W72" i="7"/>
  <c r="S73" i="7"/>
  <c r="AK73" i="7"/>
  <c r="BK72" i="7"/>
  <c r="P73" i="7"/>
  <c r="AO72" i="7"/>
  <c r="AP72" i="7"/>
  <c r="BB72" i="7"/>
  <c r="AB73" i="7"/>
  <c r="BA72" i="7"/>
  <c r="C73" i="5"/>
  <c r="D73" i="5" s="1"/>
  <c r="Z69" i="6"/>
  <c r="AY69" i="6" s="1"/>
  <c r="AF69" i="6"/>
  <c r="AI69" i="6"/>
  <c r="T69" i="6"/>
  <c r="AC69" i="6"/>
  <c r="Q69" i="6"/>
  <c r="AL69" i="6"/>
  <c r="AX69" i="6"/>
  <c r="AA70" i="6"/>
  <c r="BM72" i="5"/>
  <c r="E74" i="5"/>
  <c r="F74" i="5" s="1"/>
  <c r="N73" i="5"/>
  <c r="O73" i="5"/>
  <c r="Z73" i="5" s="1"/>
  <c r="AY73" i="5" s="1"/>
  <c r="BN73" i="5"/>
  <c r="X73" i="5"/>
  <c r="BN79" i="10" l="1"/>
  <c r="E80" i="10"/>
  <c r="F80" i="10" s="1"/>
  <c r="N79" i="10"/>
  <c r="AI79" i="10" s="1"/>
  <c r="AO78" i="10"/>
  <c r="P79" i="10"/>
  <c r="R79" i="10" s="1"/>
  <c r="BB78" i="10"/>
  <c r="Y79" i="10"/>
  <c r="AC79" i="10" s="1"/>
  <c r="BB79" i="10" s="1"/>
  <c r="AB79" i="10"/>
  <c r="AD79" i="10" s="1"/>
  <c r="BM77" i="10"/>
  <c r="AS78" i="10"/>
  <c r="S79" i="10"/>
  <c r="W78" i="10"/>
  <c r="AV78" i="10" s="1"/>
  <c r="AK79" i="10"/>
  <c r="AG79" i="10"/>
  <c r="BM75" i="9"/>
  <c r="N76" i="9"/>
  <c r="BN76" i="9"/>
  <c r="O76" i="9"/>
  <c r="Z76" i="9" s="1"/>
  <c r="AY76" i="9" s="1"/>
  <c r="C76" i="9"/>
  <c r="D76" i="9" s="1"/>
  <c r="X76" i="9"/>
  <c r="E77" i="9"/>
  <c r="F72" i="4"/>
  <c r="H72" i="4" s="1"/>
  <c r="BM70" i="4"/>
  <c r="BE71" i="4"/>
  <c r="BD71" i="4"/>
  <c r="AL71" i="4"/>
  <c r="AI71" i="4"/>
  <c r="T71" i="4"/>
  <c r="BB71" i="4"/>
  <c r="BA71" i="4"/>
  <c r="AB72" i="4"/>
  <c r="AE72" i="4"/>
  <c r="Q71" i="4"/>
  <c r="Y72" i="4"/>
  <c r="X71" i="4"/>
  <c r="Z71" i="4"/>
  <c r="AY71" i="4" s="1"/>
  <c r="Y74" i="8"/>
  <c r="AX73" i="8" s="1"/>
  <c r="S74" i="8"/>
  <c r="BA73" i="8"/>
  <c r="AB74" i="8"/>
  <c r="AD74" i="8" s="1"/>
  <c r="BB73" i="8"/>
  <c r="X74" i="8"/>
  <c r="G75" i="8"/>
  <c r="F75" i="8"/>
  <c r="AM74" i="8"/>
  <c r="BJ73" i="8"/>
  <c r="U74" i="8"/>
  <c r="AA74" i="8"/>
  <c r="AG74" i="8"/>
  <c r="C74" i="8"/>
  <c r="D74" i="8" s="1"/>
  <c r="N74" i="8"/>
  <c r="AF74" i="8" s="1"/>
  <c r="BN74" i="8"/>
  <c r="O74" i="8"/>
  <c r="AL74" i="8" s="1"/>
  <c r="AU73" i="8"/>
  <c r="AV73" i="8"/>
  <c r="AC73" i="7"/>
  <c r="BB73" i="7" s="1"/>
  <c r="AA73" i="7"/>
  <c r="F74" i="7"/>
  <c r="H74" i="7" s="1"/>
  <c r="R73" i="7"/>
  <c r="AG73" i="7"/>
  <c r="AI73" i="7"/>
  <c r="AD73" i="7"/>
  <c r="AL73" i="7"/>
  <c r="BJ72" i="7"/>
  <c r="AM73" i="7"/>
  <c r="T73" i="7" s="1"/>
  <c r="AF73" i="7"/>
  <c r="AJ73" i="7"/>
  <c r="Q73" i="7"/>
  <c r="P74" i="7" s="1"/>
  <c r="U73" i="7"/>
  <c r="AU72" i="7"/>
  <c r="V73" i="7"/>
  <c r="C73" i="7" s="1"/>
  <c r="D73" i="7" s="1"/>
  <c r="AV72" i="7"/>
  <c r="P70" i="6"/>
  <c r="AO69" i="6"/>
  <c r="AP69" i="6"/>
  <c r="S70" i="6"/>
  <c r="AR69" i="6"/>
  <c r="AS69" i="6"/>
  <c r="W69" i="6"/>
  <c r="BE69" i="6"/>
  <c r="AE70" i="6"/>
  <c r="BD69" i="6"/>
  <c r="AK70" i="6"/>
  <c r="BK69" i="6"/>
  <c r="BB69" i="6"/>
  <c r="BA69" i="6"/>
  <c r="AB70" i="6"/>
  <c r="BH69" i="6"/>
  <c r="AH70" i="6"/>
  <c r="AJ70" i="6" s="1"/>
  <c r="BG69" i="6"/>
  <c r="K70" i="6"/>
  <c r="L70" i="6" s="1"/>
  <c r="M70" i="6" s="1"/>
  <c r="G74" i="5"/>
  <c r="H74" i="5" s="1"/>
  <c r="AI73" i="5"/>
  <c r="AF73" i="5"/>
  <c r="AC73" i="5"/>
  <c r="Q73" i="5"/>
  <c r="T73" i="5"/>
  <c r="AL73" i="5"/>
  <c r="Y74" i="5"/>
  <c r="AF79" i="10" l="1"/>
  <c r="BE79" i="10" s="1"/>
  <c r="G80" i="10"/>
  <c r="H80" i="10" s="1"/>
  <c r="K80" i="10" s="1"/>
  <c r="L80" i="10" s="1"/>
  <c r="M80" i="10" s="1"/>
  <c r="O80" i="10" s="1"/>
  <c r="Q79" i="10"/>
  <c r="P80" i="10" s="1"/>
  <c r="U79" i="10"/>
  <c r="AL79" i="10"/>
  <c r="BK79" i="10" s="1"/>
  <c r="AX78" i="10"/>
  <c r="AA79" i="10"/>
  <c r="AM79" i="10"/>
  <c r="T79" i="10" s="1"/>
  <c r="S80" i="10" s="1"/>
  <c r="U80" i="10" s="1"/>
  <c r="BA79" i="10"/>
  <c r="AB80" i="10"/>
  <c r="AD80" i="10" s="1"/>
  <c r="AU78" i="10"/>
  <c r="BJ78" i="10"/>
  <c r="V79" i="10"/>
  <c r="C79" i="10" s="1"/>
  <c r="D79" i="10" s="1"/>
  <c r="AH80" i="10"/>
  <c r="AJ80" i="10" s="1"/>
  <c r="BH79" i="10"/>
  <c r="BG79" i="10"/>
  <c r="Y77" i="9"/>
  <c r="AA77" i="9" s="1"/>
  <c r="F77" i="9"/>
  <c r="G77" i="9"/>
  <c r="AL76" i="9"/>
  <c r="Q76" i="9"/>
  <c r="AC76" i="9"/>
  <c r="T76" i="9"/>
  <c r="AF76" i="9"/>
  <c r="AI76" i="9"/>
  <c r="AA72" i="4"/>
  <c r="AX71" i="4"/>
  <c r="AG72" i="4"/>
  <c r="AS71" i="4"/>
  <c r="W71" i="4"/>
  <c r="AR71" i="4"/>
  <c r="S72" i="4"/>
  <c r="K72" i="4"/>
  <c r="L72" i="4" s="1"/>
  <c r="M72" i="4" s="1"/>
  <c r="P72" i="4"/>
  <c r="AO71" i="4"/>
  <c r="AP71" i="4"/>
  <c r="AD72" i="4"/>
  <c r="BG71" i="4"/>
  <c r="BH71" i="4"/>
  <c r="AH72" i="4"/>
  <c r="AK72" i="4"/>
  <c r="BK71" i="4"/>
  <c r="BM73" i="8"/>
  <c r="BD74" i="8"/>
  <c r="BE74" i="8"/>
  <c r="AE75" i="8"/>
  <c r="AK75" i="8"/>
  <c r="BK74" i="8"/>
  <c r="T74" i="8"/>
  <c r="AI74" i="8"/>
  <c r="AC74" i="8"/>
  <c r="Q74" i="8"/>
  <c r="H75" i="8"/>
  <c r="Z74" i="8"/>
  <c r="AY74" i="8" s="1"/>
  <c r="AB74" i="7"/>
  <c r="AD74" i="7" s="1"/>
  <c r="BA73" i="7"/>
  <c r="K74" i="7"/>
  <c r="L74" i="7" s="1"/>
  <c r="M74" i="7" s="1"/>
  <c r="BM72" i="7"/>
  <c r="R74" i="7"/>
  <c r="BD73" i="7"/>
  <c r="BE73" i="7"/>
  <c r="AK74" i="7"/>
  <c r="BK73" i="7"/>
  <c r="BH73" i="7"/>
  <c r="BG73" i="7"/>
  <c r="Z73" i="7"/>
  <c r="AY73" i="7" s="1"/>
  <c r="X73" i="7"/>
  <c r="AR73" i="7"/>
  <c r="AS73" i="7"/>
  <c r="W73" i="7"/>
  <c r="AP73" i="7"/>
  <c r="AO73" i="7"/>
  <c r="AH74" i="7"/>
  <c r="AJ74" i="7" s="1"/>
  <c r="AE74" i="7"/>
  <c r="S74" i="7"/>
  <c r="O70" i="6"/>
  <c r="AC70" i="6" s="1"/>
  <c r="N70" i="6"/>
  <c r="AF70" i="6" s="1"/>
  <c r="BN70" i="6"/>
  <c r="AD70" i="6"/>
  <c r="E71" i="6"/>
  <c r="U70" i="6"/>
  <c r="BJ69" i="6"/>
  <c r="AM70" i="6"/>
  <c r="AG70" i="6"/>
  <c r="AV69" i="6"/>
  <c r="AU69" i="6"/>
  <c r="V70" i="6"/>
  <c r="C70" i="6" s="1"/>
  <c r="D70" i="6" s="1"/>
  <c r="R70" i="6"/>
  <c r="AA74" i="5"/>
  <c r="AX73" i="5"/>
  <c r="AS73" i="5"/>
  <c r="AR73" i="5"/>
  <c r="W73" i="5"/>
  <c r="S74" i="5"/>
  <c r="BA73" i="5"/>
  <c r="BB73" i="5"/>
  <c r="AB74" i="5"/>
  <c r="BH73" i="5"/>
  <c r="BG73" i="5"/>
  <c r="AH74" i="5"/>
  <c r="BK73" i="5"/>
  <c r="AK74" i="5"/>
  <c r="AO73" i="5"/>
  <c r="AP73" i="5"/>
  <c r="P74" i="5"/>
  <c r="BE73" i="5"/>
  <c r="BD73" i="5"/>
  <c r="AE74" i="5"/>
  <c r="K74" i="5"/>
  <c r="L74" i="5" s="1"/>
  <c r="M74" i="5" s="1"/>
  <c r="BD79" i="10" l="1"/>
  <c r="BN80" i="10"/>
  <c r="AE80" i="10"/>
  <c r="AG80" i="10" s="1"/>
  <c r="E81" i="10"/>
  <c r="F81" i="10" s="1"/>
  <c r="N80" i="10"/>
  <c r="AO79" i="10"/>
  <c r="AP79" i="10"/>
  <c r="AK80" i="10"/>
  <c r="BJ79" i="10" s="1"/>
  <c r="AS79" i="10"/>
  <c r="AR79" i="10"/>
  <c r="BM78" i="10"/>
  <c r="W79" i="10"/>
  <c r="AV79" i="10" s="1"/>
  <c r="Y80" i="10"/>
  <c r="AA80" i="10" s="1"/>
  <c r="X79" i="10"/>
  <c r="Z79" i="10"/>
  <c r="AY79" i="10" s="1"/>
  <c r="R80" i="10"/>
  <c r="Q80" i="10"/>
  <c r="AP80" i="10" s="1"/>
  <c r="AX76" i="9"/>
  <c r="S77" i="9"/>
  <c r="W76" i="9"/>
  <c r="AR76" i="9"/>
  <c r="AS76" i="9"/>
  <c r="BB76" i="9"/>
  <c r="BA76" i="9"/>
  <c r="AB77" i="9"/>
  <c r="BK76" i="9"/>
  <c r="AK77" i="9"/>
  <c r="BG76" i="9"/>
  <c r="AH77" i="9"/>
  <c r="AJ77" i="9" s="1"/>
  <c r="BH76" i="9"/>
  <c r="BE76" i="9"/>
  <c r="BD76" i="9"/>
  <c r="AE77" i="9"/>
  <c r="H77" i="9"/>
  <c r="AO76" i="9"/>
  <c r="P77" i="9"/>
  <c r="R77" i="9" s="1"/>
  <c r="AP76" i="9"/>
  <c r="E73" i="4"/>
  <c r="F73" i="4" s="1"/>
  <c r="AJ72" i="4"/>
  <c r="R72" i="4"/>
  <c r="O72" i="4"/>
  <c r="Q72" i="4" s="1"/>
  <c r="BN72" i="4"/>
  <c r="N72" i="4"/>
  <c r="BJ71" i="4"/>
  <c r="AM72" i="4"/>
  <c r="U72" i="4"/>
  <c r="AV71" i="4"/>
  <c r="AU71" i="4"/>
  <c r="V72" i="4"/>
  <c r="Y75" i="8"/>
  <c r="AP74" i="8"/>
  <c r="AO74" i="8"/>
  <c r="P75" i="8"/>
  <c r="BH74" i="8"/>
  <c r="BG74" i="8"/>
  <c r="AH75" i="8"/>
  <c r="AR74" i="8"/>
  <c r="W74" i="8"/>
  <c r="AS74" i="8"/>
  <c r="S75" i="8"/>
  <c r="BJ74" i="8"/>
  <c r="AM75" i="8"/>
  <c r="K75" i="8"/>
  <c r="L75" i="8" s="1"/>
  <c r="M75" i="8" s="1"/>
  <c r="E76" i="8"/>
  <c r="BB74" i="8"/>
  <c r="BA74" i="8"/>
  <c r="AB75" i="8"/>
  <c r="AX74" i="8"/>
  <c r="AA75" i="8"/>
  <c r="AG75" i="8"/>
  <c r="E75" i="7"/>
  <c r="N74" i="7"/>
  <c r="AI74" i="7" s="1"/>
  <c r="BN74" i="7"/>
  <c r="O74" i="7"/>
  <c r="AL74" i="7" s="1"/>
  <c r="BK74" i="7" s="1"/>
  <c r="Y74" i="7"/>
  <c r="AX73" i="7" s="1"/>
  <c r="BM69" i="6"/>
  <c r="AL70" i="6"/>
  <c r="AK71" i="6" s="1"/>
  <c r="V74" i="7"/>
  <c r="AU73" i="7"/>
  <c r="AV73" i="7"/>
  <c r="AM74" i="7"/>
  <c r="BJ73" i="7"/>
  <c r="U74" i="7"/>
  <c r="AG74" i="7"/>
  <c r="T70" i="6"/>
  <c r="AR70" i="6" s="1"/>
  <c r="Q70" i="6"/>
  <c r="AP70" i="6" s="1"/>
  <c r="AI70" i="6"/>
  <c r="AH71" i="6" s="1"/>
  <c r="AJ71" i="6" s="1"/>
  <c r="BE70" i="6"/>
  <c r="BD70" i="6"/>
  <c r="AE71" i="6"/>
  <c r="AB71" i="6"/>
  <c r="BB70" i="6"/>
  <c r="BA70" i="6"/>
  <c r="Y71" i="6"/>
  <c r="X70" i="6"/>
  <c r="Z70" i="6"/>
  <c r="AY70" i="6" s="1"/>
  <c r="G71" i="6"/>
  <c r="F71" i="6"/>
  <c r="E75" i="5"/>
  <c r="F75" i="5" s="1"/>
  <c r="N74" i="5"/>
  <c r="AI74" i="5" s="1"/>
  <c r="BN74" i="5"/>
  <c r="O74" i="5"/>
  <c r="AL74" i="5" s="1"/>
  <c r="R74" i="5"/>
  <c r="AD74" i="5"/>
  <c r="AU73" i="5"/>
  <c r="AV73" i="5"/>
  <c r="V74" i="5"/>
  <c r="AG74" i="5"/>
  <c r="AM74" i="5"/>
  <c r="BJ73" i="5"/>
  <c r="AJ74" i="5"/>
  <c r="U74" i="5"/>
  <c r="G81" i="10" l="1"/>
  <c r="H81" i="10" s="1"/>
  <c r="K81" i="10" s="1"/>
  <c r="L81" i="10" s="1"/>
  <c r="M81" i="10" s="1"/>
  <c r="AF80" i="10"/>
  <c r="BE80" i="10" s="1"/>
  <c r="AI80" i="10"/>
  <c r="BH80" i="10" s="1"/>
  <c r="AL80" i="10"/>
  <c r="BK80" i="10" s="1"/>
  <c r="AM80" i="10"/>
  <c r="T80" i="10" s="1"/>
  <c r="S81" i="10" s="1"/>
  <c r="U81" i="10" s="1"/>
  <c r="V80" i="10"/>
  <c r="C80" i="10" s="1"/>
  <c r="D80" i="10" s="1"/>
  <c r="AC80" i="10"/>
  <c r="AB81" i="10" s="1"/>
  <c r="AD81" i="10" s="1"/>
  <c r="AX79" i="10"/>
  <c r="AU79" i="10"/>
  <c r="P81" i="10"/>
  <c r="R81" i="10" s="1"/>
  <c r="AO80" i="10"/>
  <c r="K77" i="9"/>
  <c r="L77" i="9" s="1"/>
  <c r="M77" i="9" s="1"/>
  <c r="AG77" i="9"/>
  <c r="AD77" i="9"/>
  <c r="AV76" i="9"/>
  <c r="V77" i="9"/>
  <c r="AU76" i="9"/>
  <c r="BJ76" i="9"/>
  <c r="AM77" i="9"/>
  <c r="U77" i="9"/>
  <c r="G73" i="4"/>
  <c r="H73" i="4" s="1"/>
  <c r="K73" i="4" s="1"/>
  <c r="L73" i="4" s="1"/>
  <c r="M73" i="4" s="1"/>
  <c r="BM71" i="4"/>
  <c r="T72" i="4"/>
  <c r="S73" i="4" s="1"/>
  <c r="U73" i="4" s="1"/>
  <c r="X72" i="4"/>
  <c r="Z72" i="4"/>
  <c r="AY72" i="4" s="1"/>
  <c r="Y73" i="4"/>
  <c r="AI72" i="4"/>
  <c r="AF72" i="4"/>
  <c r="AC72" i="4"/>
  <c r="AL72" i="4"/>
  <c r="C72" i="4"/>
  <c r="D72" i="4" s="1"/>
  <c r="AO72" i="4"/>
  <c r="AP72" i="4"/>
  <c r="P73" i="4"/>
  <c r="F76" i="8"/>
  <c r="G76" i="8"/>
  <c r="Q75" i="8"/>
  <c r="P76" i="8" s="1"/>
  <c r="U75" i="8"/>
  <c r="T75" i="8"/>
  <c r="S76" i="8" s="1"/>
  <c r="AV74" i="8"/>
  <c r="AU74" i="8"/>
  <c r="BM74" i="8" s="1"/>
  <c r="V75" i="8"/>
  <c r="AJ75" i="8"/>
  <c r="AB76" i="8"/>
  <c r="AD75" i="8"/>
  <c r="AL75" i="8"/>
  <c r="O75" i="8"/>
  <c r="AC75" i="8" s="1"/>
  <c r="N75" i="8"/>
  <c r="BN75" i="8"/>
  <c r="C75" i="8"/>
  <c r="D75" i="8" s="1"/>
  <c r="R75" i="8"/>
  <c r="AF74" i="7"/>
  <c r="AE75" i="7" s="1"/>
  <c r="AG75" i="7" s="1"/>
  <c r="F75" i="7"/>
  <c r="G75" i="7"/>
  <c r="AA74" i="7"/>
  <c r="AK75" i="7"/>
  <c r="AM75" i="7" s="1"/>
  <c r="Q74" i="7"/>
  <c r="AC74" i="7"/>
  <c r="BA74" i="7" s="1"/>
  <c r="BK70" i="6"/>
  <c r="BM73" i="7"/>
  <c r="AH75" i="7"/>
  <c r="BH74" i="7"/>
  <c r="BG74" i="7"/>
  <c r="T74" i="7"/>
  <c r="X74" i="7"/>
  <c r="Z74" i="7"/>
  <c r="AY74" i="7" s="1"/>
  <c r="C74" i="7"/>
  <c r="D74" i="7" s="1"/>
  <c r="AO70" i="6"/>
  <c r="P71" i="6"/>
  <c r="R71" i="6" s="1"/>
  <c r="BG70" i="6"/>
  <c r="BH70" i="6"/>
  <c r="W70" i="6"/>
  <c r="V71" i="6" s="1"/>
  <c r="S71" i="6"/>
  <c r="U71" i="6" s="1"/>
  <c r="H71" i="6"/>
  <c r="K71" i="6" s="1"/>
  <c r="L71" i="6" s="1"/>
  <c r="M71" i="6" s="1"/>
  <c r="O71" i="6" s="1"/>
  <c r="AS70" i="6"/>
  <c r="AA71" i="6"/>
  <c r="AX70" i="6"/>
  <c r="BJ70" i="6"/>
  <c r="AM71" i="6"/>
  <c r="AD71" i="6"/>
  <c r="AG71" i="6"/>
  <c r="Q74" i="5"/>
  <c r="AO74" i="5" s="1"/>
  <c r="T74" i="5"/>
  <c r="AR74" i="5" s="1"/>
  <c r="G75" i="5"/>
  <c r="H75" i="5" s="1"/>
  <c r="K75" i="5" s="1"/>
  <c r="L75" i="5" s="1"/>
  <c r="M75" i="5" s="1"/>
  <c r="BN75" i="5" s="1"/>
  <c r="AF74" i="5"/>
  <c r="BD74" i="5" s="1"/>
  <c r="BM73" i="5"/>
  <c r="BG74" i="5"/>
  <c r="BH74" i="5"/>
  <c r="AH75" i="5"/>
  <c r="AJ75" i="5" s="1"/>
  <c r="X74" i="5"/>
  <c r="Y75" i="5"/>
  <c r="AK75" i="5"/>
  <c r="BK74" i="5"/>
  <c r="C74" i="5"/>
  <c r="D74" i="5" s="1"/>
  <c r="Z74" i="5"/>
  <c r="AY74" i="5" s="1"/>
  <c r="AC74" i="5"/>
  <c r="AE81" i="10" l="1"/>
  <c r="AG81" i="10" s="1"/>
  <c r="X80" i="10"/>
  <c r="BD80" i="10"/>
  <c r="AR80" i="10"/>
  <c r="AS80" i="10"/>
  <c r="AH81" i="10"/>
  <c r="AJ81" i="10" s="1"/>
  <c r="BG80" i="10"/>
  <c r="AK81" i="10"/>
  <c r="BJ80" i="10" s="1"/>
  <c r="Z80" i="10"/>
  <c r="AY80" i="10" s="1"/>
  <c r="W80" i="10"/>
  <c r="AV80" i="10" s="1"/>
  <c r="BM79" i="10"/>
  <c r="BA80" i="10"/>
  <c r="BB80" i="10"/>
  <c r="E82" i="10"/>
  <c r="G82" i="10" s="1"/>
  <c r="BN81" i="10"/>
  <c r="N81" i="10"/>
  <c r="O81" i="10"/>
  <c r="BM76" i="9"/>
  <c r="C77" i="9"/>
  <c r="D77" i="9" s="1"/>
  <c r="X77" i="9"/>
  <c r="E78" i="9"/>
  <c r="O77" i="9"/>
  <c r="BN77" i="9"/>
  <c r="N77" i="9"/>
  <c r="AR72" i="4"/>
  <c r="E74" i="4"/>
  <c r="F74" i="4" s="1"/>
  <c r="AS72" i="4"/>
  <c r="W72" i="4"/>
  <c r="V73" i="4" s="1"/>
  <c r="X73" i="4" s="1"/>
  <c r="BA72" i="4"/>
  <c r="BB72" i="4"/>
  <c r="AB73" i="4"/>
  <c r="BG72" i="4"/>
  <c r="BH72" i="4"/>
  <c r="AH73" i="4"/>
  <c r="R73" i="4"/>
  <c r="BK72" i="4"/>
  <c r="AK73" i="4"/>
  <c r="BD72" i="4"/>
  <c r="BE72" i="4"/>
  <c r="AE73" i="4"/>
  <c r="AX72" i="4"/>
  <c r="AA73" i="4"/>
  <c r="BN73" i="4"/>
  <c r="N73" i="4"/>
  <c r="O73" i="4"/>
  <c r="U76" i="8"/>
  <c r="R76" i="8"/>
  <c r="BA75" i="8"/>
  <c r="BB75" i="8"/>
  <c r="AI75" i="8"/>
  <c r="AF75" i="8"/>
  <c r="BK75" i="8"/>
  <c r="AK76" i="8"/>
  <c r="AD76" i="8"/>
  <c r="Z75" i="8"/>
  <c r="AY75" i="8" s="1"/>
  <c r="Y76" i="8"/>
  <c r="X75" i="8"/>
  <c r="W75" i="8"/>
  <c r="AS75" i="8"/>
  <c r="AR75" i="8"/>
  <c r="AO75" i="8"/>
  <c r="AP75" i="8"/>
  <c r="H76" i="8"/>
  <c r="BD74" i="7"/>
  <c r="BE74" i="7"/>
  <c r="BJ74" i="7"/>
  <c r="H75" i="7"/>
  <c r="K75" i="7" s="1"/>
  <c r="L75" i="7" s="1"/>
  <c r="M75" i="7" s="1"/>
  <c r="N75" i="7" s="1"/>
  <c r="AP74" i="7"/>
  <c r="AO74" i="7"/>
  <c r="P75" i="7"/>
  <c r="R75" i="7" s="1"/>
  <c r="BB74" i="7"/>
  <c r="AB75" i="7"/>
  <c r="AD75" i="7" s="1"/>
  <c r="Y75" i="7"/>
  <c r="AX74" i="7" s="1"/>
  <c r="S75" i="7"/>
  <c r="AS74" i="7"/>
  <c r="AR74" i="7"/>
  <c r="W74" i="7"/>
  <c r="AJ75" i="7"/>
  <c r="C71" i="6"/>
  <c r="D71" i="6" s="1"/>
  <c r="BN71" i="6"/>
  <c r="AV70" i="6"/>
  <c r="AU70" i="6"/>
  <c r="BM70" i="6" s="1"/>
  <c r="E72" i="6"/>
  <c r="G72" i="6" s="1"/>
  <c r="AC71" i="6"/>
  <c r="BB71" i="6" s="1"/>
  <c r="AL71" i="6"/>
  <c r="AK72" i="6" s="1"/>
  <c r="N71" i="6"/>
  <c r="Q71" i="6"/>
  <c r="Y72" i="6"/>
  <c r="Z71" i="6"/>
  <c r="AY71" i="6" s="1"/>
  <c r="X71" i="6"/>
  <c r="T71" i="6"/>
  <c r="BE74" i="5"/>
  <c r="P75" i="5"/>
  <c r="R75" i="5" s="1"/>
  <c r="AP74" i="5"/>
  <c r="O75" i="5"/>
  <c r="AC75" i="5" s="1"/>
  <c r="E76" i="5"/>
  <c r="G76" i="5" s="1"/>
  <c r="W74" i="5"/>
  <c r="V75" i="5" s="1"/>
  <c r="X75" i="5" s="1"/>
  <c r="AE75" i="5"/>
  <c r="AG75" i="5" s="1"/>
  <c r="AS74" i="5"/>
  <c r="S75" i="5"/>
  <c r="U75" i="5" s="1"/>
  <c r="N75" i="5"/>
  <c r="BJ74" i="5"/>
  <c r="AM75" i="5"/>
  <c r="BA74" i="5"/>
  <c r="BB74" i="5"/>
  <c r="AB75" i="5"/>
  <c r="AX74" i="5"/>
  <c r="AA75" i="5"/>
  <c r="AF81" i="10" l="1"/>
  <c r="BD81" i="10" s="1"/>
  <c r="Y81" i="10"/>
  <c r="AA81" i="10" s="1"/>
  <c r="V81" i="10"/>
  <c r="X81" i="10" s="1"/>
  <c r="AM81" i="10"/>
  <c r="T81" i="10" s="1"/>
  <c r="AR81" i="10" s="1"/>
  <c r="AU80" i="10"/>
  <c r="F82" i="10"/>
  <c r="H82" i="10" s="1"/>
  <c r="K82" i="10" s="1"/>
  <c r="L82" i="10" s="1"/>
  <c r="M82" i="10" s="1"/>
  <c r="O82" i="10" s="1"/>
  <c r="Q81" i="10"/>
  <c r="AP81" i="10" s="1"/>
  <c r="AI81" i="10"/>
  <c r="BH81" i="10" s="1"/>
  <c r="AL81" i="10"/>
  <c r="AC77" i="9"/>
  <c r="AL77" i="9"/>
  <c r="T77" i="9"/>
  <c r="Q77" i="9"/>
  <c r="Z77" i="9"/>
  <c r="AY77" i="9" s="1"/>
  <c r="Y78" i="9"/>
  <c r="F78" i="9"/>
  <c r="G78" i="9"/>
  <c r="AF77" i="9"/>
  <c r="AI77" i="9"/>
  <c r="G74" i="4"/>
  <c r="H74" i="4" s="1"/>
  <c r="K74" i="4" s="1"/>
  <c r="L74" i="4" s="1"/>
  <c r="M74" i="4" s="1"/>
  <c r="O74" i="4" s="1"/>
  <c r="AV72" i="4"/>
  <c r="AU72" i="4"/>
  <c r="C73" i="4"/>
  <c r="D73" i="4" s="1"/>
  <c r="AC73" i="4"/>
  <c r="AB74" i="4" s="1"/>
  <c r="AM73" i="4"/>
  <c r="Y74" i="4" s="1"/>
  <c r="BJ72" i="4"/>
  <c r="AD73" i="4"/>
  <c r="AL73" i="4"/>
  <c r="Z73" i="4"/>
  <c r="AY73" i="4" s="1"/>
  <c r="Q73" i="4"/>
  <c r="AG73" i="4"/>
  <c r="AF73" i="4"/>
  <c r="AE74" i="4" s="1"/>
  <c r="AI73" i="4"/>
  <c r="AH74" i="4" s="1"/>
  <c r="AJ73" i="4"/>
  <c r="AU75" i="8"/>
  <c r="AV75" i="8"/>
  <c r="E77" i="8"/>
  <c r="K76" i="8"/>
  <c r="L76" i="8" s="1"/>
  <c r="M76" i="8" s="1"/>
  <c r="BG75" i="8"/>
  <c r="BH75" i="8"/>
  <c r="AH76" i="8"/>
  <c r="AX75" i="8"/>
  <c r="AA76" i="8"/>
  <c r="V76" i="8"/>
  <c r="BJ75" i="8"/>
  <c r="AM76" i="8"/>
  <c r="BE75" i="8"/>
  <c r="BD75" i="8"/>
  <c r="AE76" i="8"/>
  <c r="BN75" i="7"/>
  <c r="O75" i="7"/>
  <c r="AL75" i="7" s="1"/>
  <c r="BK75" i="7" s="1"/>
  <c r="E76" i="7"/>
  <c r="G76" i="7" s="1"/>
  <c r="AA75" i="7"/>
  <c r="AV74" i="7"/>
  <c r="AU74" i="7"/>
  <c r="BM74" i="7" s="1"/>
  <c r="V75" i="7"/>
  <c r="AI75" i="7"/>
  <c r="AF75" i="7"/>
  <c r="U75" i="7"/>
  <c r="F72" i="6"/>
  <c r="H72" i="6" s="1"/>
  <c r="K72" i="6" s="1"/>
  <c r="L72" i="6" s="1"/>
  <c r="M72" i="6" s="1"/>
  <c r="O72" i="6" s="1"/>
  <c r="BK71" i="6"/>
  <c r="AB72" i="6"/>
  <c r="AD72" i="6" s="1"/>
  <c r="BA71" i="6"/>
  <c r="AI71" i="6"/>
  <c r="AF71" i="6"/>
  <c r="AA72" i="6"/>
  <c r="AX71" i="6"/>
  <c r="AM72" i="6"/>
  <c r="BJ71" i="6"/>
  <c r="AR71" i="6"/>
  <c r="S72" i="6"/>
  <c r="AS71" i="6"/>
  <c r="W71" i="6"/>
  <c r="AO71" i="6"/>
  <c r="AP71" i="6"/>
  <c r="P72" i="6"/>
  <c r="AU74" i="5"/>
  <c r="BM74" i="5" s="1"/>
  <c r="F76" i="5"/>
  <c r="H76" i="5" s="1"/>
  <c r="K76" i="5" s="1"/>
  <c r="L76" i="5" s="1"/>
  <c r="M76" i="5" s="1"/>
  <c r="O76" i="5" s="1"/>
  <c r="Q75" i="5"/>
  <c r="AO75" i="5" s="1"/>
  <c r="AF75" i="5"/>
  <c r="BE75" i="5" s="1"/>
  <c r="AV74" i="5"/>
  <c r="Y76" i="5"/>
  <c r="AX75" i="5" s="1"/>
  <c r="AI75" i="5"/>
  <c r="BH75" i="5" s="1"/>
  <c r="T75" i="5"/>
  <c r="S76" i="5" s="1"/>
  <c r="Z75" i="5"/>
  <c r="AY75" i="5" s="1"/>
  <c r="C75" i="5"/>
  <c r="D75" i="5" s="1"/>
  <c r="BB75" i="5"/>
  <c r="AD75" i="5"/>
  <c r="BA75" i="5" s="1"/>
  <c r="AB76" i="5"/>
  <c r="AL75" i="5"/>
  <c r="AE82" i="10" l="1"/>
  <c r="AG82" i="10" s="1"/>
  <c r="BE81" i="10"/>
  <c r="AX80" i="10"/>
  <c r="BM80" i="10" s="1"/>
  <c r="AK82" i="10"/>
  <c r="BJ81" i="10" s="1"/>
  <c r="Z81" i="10"/>
  <c r="AY81" i="10" s="1"/>
  <c r="AC81" i="10"/>
  <c r="AB82" i="10" s="1"/>
  <c r="C81" i="10"/>
  <c r="D81" i="10" s="1"/>
  <c r="N82" i="10"/>
  <c r="BN82" i="10"/>
  <c r="E83" i="10"/>
  <c r="P82" i="10"/>
  <c r="R82" i="10" s="1"/>
  <c r="AO81" i="10"/>
  <c r="AH82" i="10"/>
  <c r="BG81" i="10"/>
  <c r="W81" i="10"/>
  <c r="AV81" i="10" s="1"/>
  <c r="S82" i="10"/>
  <c r="U82" i="10" s="1"/>
  <c r="BK81" i="10"/>
  <c r="AS81" i="10"/>
  <c r="H78" i="9"/>
  <c r="K78" i="9" s="1"/>
  <c r="L78" i="9" s="1"/>
  <c r="M78" i="9" s="1"/>
  <c r="O78" i="9" s="1"/>
  <c r="AC78" i="9" s="1"/>
  <c r="AP77" i="9"/>
  <c r="P78" i="9"/>
  <c r="AO77" i="9"/>
  <c r="BH77" i="9"/>
  <c r="BG77" i="9"/>
  <c r="AH78" i="9"/>
  <c r="W77" i="9"/>
  <c r="AS77" i="9"/>
  <c r="S78" i="9"/>
  <c r="AR77" i="9"/>
  <c r="AA78" i="9"/>
  <c r="AX77" i="9"/>
  <c r="BE77" i="9"/>
  <c r="BD77" i="9"/>
  <c r="AE78" i="9"/>
  <c r="BK77" i="9"/>
  <c r="AK78" i="9"/>
  <c r="BB77" i="9"/>
  <c r="AB78" i="9"/>
  <c r="BA77" i="9"/>
  <c r="T73" i="4"/>
  <c r="AS73" i="4" s="1"/>
  <c r="E75" i="4"/>
  <c r="F75" i="4" s="1"/>
  <c r="BN74" i="4"/>
  <c r="N74" i="4"/>
  <c r="AF74" i="4" s="1"/>
  <c r="AE75" i="4" s="1"/>
  <c r="BM72" i="4"/>
  <c r="AX73" i="4"/>
  <c r="AA74" i="4"/>
  <c r="AC74" i="4"/>
  <c r="AB75" i="4" s="1"/>
  <c r="AG74" i="4"/>
  <c r="BE73" i="4"/>
  <c r="BD73" i="4"/>
  <c r="BK73" i="4"/>
  <c r="AK74" i="4"/>
  <c r="AL74" i="4" s="1"/>
  <c r="AJ74" i="4"/>
  <c r="BH73" i="4"/>
  <c r="BG73" i="4"/>
  <c r="AO73" i="4"/>
  <c r="AP73" i="4"/>
  <c r="P74" i="4"/>
  <c r="R74" i="4" s="1"/>
  <c r="AD74" i="4"/>
  <c r="BA73" i="4"/>
  <c r="BB73" i="4"/>
  <c r="BM75" i="8"/>
  <c r="X76" i="8"/>
  <c r="C76" i="8"/>
  <c r="D76" i="8" s="1"/>
  <c r="AJ76" i="8"/>
  <c r="N76" i="8"/>
  <c r="AF76" i="8" s="1"/>
  <c r="AE77" i="8" s="1"/>
  <c r="BN76" i="8"/>
  <c r="O76" i="8"/>
  <c r="AG76" i="8"/>
  <c r="G77" i="8"/>
  <c r="F77" i="8"/>
  <c r="T75" i="7"/>
  <c r="S76" i="7" s="1"/>
  <c r="U76" i="7" s="1"/>
  <c r="AC75" i="7"/>
  <c r="BB75" i="7" s="1"/>
  <c r="Q75" i="7"/>
  <c r="AP75" i="7" s="1"/>
  <c r="F76" i="7"/>
  <c r="H76" i="7" s="1"/>
  <c r="K76" i="7" s="1"/>
  <c r="L76" i="7" s="1"/>
  <c r="M76" i="7" s="1"/>
  <c r="AK76" i="7"/>
  <c r="BJ75" i="7" s="1"/>
  <c r="AE76" i="7"/>
  <c r="BE75" i="7"/>
  <c r="BD75" i="7"/>
  <c r="BG75" i="7"/>
  <c r="BH75" i="7"/>
  <c r="AH76" i="7"/>
  <c r="AJ76" i="7" s="1"/>
  <c r="Z75" i="7"/>
  <c r="AY75" i="7" s="1"/>
  <c r="X75" i="7"/>
  <c r="C75" i="7"/>
  <c r="D75" i="7" s="1"/>
  <c r="BN72" i="6"/>
  <c r="N72" i="6"/>
  <c r="AL72" i="6"/>
  <c r="BK72" i="6" s="1"/>
  <c r="AC72" i="6"/>
  <c r="AB73" i="6" s="1"/>
  <c r="AD73" i="6" s="1"/>
  <c r="E73" i="6"/>
  <c r="F73" i="6" s="1"/>
  <c r="BE71" i="6"/>
  <c r="AE72" i="6"/>
  <c r="BD71" i="6"/>
  <c r="BG71" i="6"/>
  <c r="BH71" i="6"/>
  <c r="AH72" i="6"/>
  <c r="AJ72" i="6" s="1"/>
  <c r="AU71" i="6"/>
  <c r="V72" i="6"/>
  <c r="AV71" i="6"/>
  <c r="U72" i="6"/>
  <c r="Q72" i="6"/>
  <c r="P73" i="6" s="1"/>
  <c r="T72" i="6"/>
  <c r="S73" i="6" s="1"/>
  <c r="U73" i="6" s="1"/>
  <c r="R72" i="6"/>
  <c r="AP75" i="5"/>
  <c r="BG75" i="5"/>
  <c r="AH76" i="5"/>
  <c r="AJ76" i="5" s="1"/>
  <c r="P76" i="5"/>
  <c r="R76" i="5" s="1"/>
  <c r="BD75" i="5"/>
  <c r="AS75" i="5"/>
  <c r="AE76" i="5"/>
  <c r="AG76" i="5" s="1"/>
  <c r="W75" i="5"/>
  <c r="V76" i="5" s="1"/>
  <c r="AR75" i="5"/>
  <c r="AA76" i="5"/>
  <c r="AC76" i="5"/>
  <c r="AB77" i="5" s="1"/>
  <c r="AD77" i="5" s="1"/>
  <c r="BN76" i="5"/>
  <c r="N76" i="5"/>
  <c r="E77" i="5"/>
  <c r="F77" i="5" s="1"/>
  <c r="U76" i="5"/>
  <c r="AD76" i="5"/>
  <c r="BK75" i="5"/>
  <c r="AK76" i="5"/>
  <c r="AM82" i="10" l="1"/>
  <c r="AF82" i="10"/>
  <c r="AE83" i="10" s="1"/>
  <c r="AG83" i="10" s="1"/>
  <c r="AD82" i="10"/>
  <c r="AL82" i="10"/>
  <c r="BK82" i="10" s="1"/>
  <c r="BA81" i="10"/>
  <c r="BB81" i="10"/>
  <c r="Y82" i="10"/>
  <c r="AI82" i="10"/>
  <c r="BH82" i="10" s="1"/>
  <c r="G83" i="10"/>
  <c r="F83" i="10"/>
  <c r="V82" i="10"/>
  <c r="X82" i="10" s="1"/>
  <c r="AU81" i="10"/>
  <c r="AJ82" i="10"/>
  <c r="Q82" i="10"/>
  <c r="AP82" i="10" s="1"/>
  <c r="T82" i="10"/>
  <c r="AS82" i="10" s="1"/>
  <c r="E79" i="9"/>
  <c r="G79" i="9" s="1"/>
  <c r="BN78" i="9"/>
  <c r="N78" i="9"/>
  <c r="AF78" i="9" s="1"/>
  <c r="AE79" i="9" s="1"/>
  <c r="AG79" i="9" s="1"/>
  <c r="BB78" i="9"/>
  <c r="AD78" i="9"/>
  <c r="BA78" i="9" s="1"/>
  <c r="AL78" i="9"/>
  <c r="AB79" i="9"/>
  <c r="AD79" i="9" s="1"/>
  <c r="AM78" i="9"/>
  <c r="T78" i="9" s="1"/>
  <c r="BJ77" i="9"/>
  <c r="R78" i="9"/>
  <c r="U78" i="9"/>
  <c r="Q78" i="9"/>
  <c r="AG78" i="9"/>
  <c r="AV77" i="9"/>
  <c r="AU77" i="9"/>
  <c r="V78" i="9"/>
  <c r="AJ78" i="9"/>
  <c r="S74" i="4"/>
  <c r="U74" i="4" s="1"/>
  <c r="AR73" i="4"/>
  <c r="W73" i="4"/>
  <c r="V74" i="4" s="1"/>
  <c r="AI74" i="4"/>
  <c r="AH75" i="4" s="1"/>
  <c r="AJ75" i="4" s="1"/>
  <c r="G75" i="4"/>
  <c r="H75" i="4" s="1"/>
  <c r="K75" i="4" s="1"/>
  <c r="L75" i="4" s="1"/>
  <c r="M75" i="4" s="1"/>
  <c r="AD75" i="4"/>
  <c r="BE74" i="4"/>
  <c r="BD74" i="4"/>
  <c r="BK74" i="4"/>
  <c r="BJ73" i="4"/>
  <c r="AM74" i="4"/>
  <c r="AG75" i="4"/>
  <c r="BB74" i="4"/>
  <c r="BA74" i="4"/>
  <c r="H77" i="8"/>
  <c r="K77" i="8" s="1"/>
  <c r="L77" i="8" s="1"/>
  <c r="M77" i="8" s="1"/>
  <c r="AI76" i="8"/>
  <c r="AH77" i="8" s="1"/>
  <c r="O77" i="8"/>
  <c r="N77" i="8"/>
  <c r="AI77" i="8" s="1"/>
  <c r="AH78" i="8" s="1"/>
  <c r="BN77" i="8"/>
  <c r="AG77" i="8"/>
  <c r="AF77" i="8"/>
  <c r="AE78" i="8" s="1"/>
  <c r="E78" i="8"/>
  <c r="BG76" i="8"/>
  <c r="T76" i="8"/>
  <c r="Q76" i="8"/>
  <c r="AL76" i="8"/>
  <c r="AC76" i="8"/>
  <c r="Z76" i="8"/>
  <c r="AY76" i="8" s="1"/>
  <c r="BD76" i="8"/>
  <c r="BE76" i="8"/>
  <c r="AJ77" i="8"/>
  <c r="AS75" i="7"/>
  <c r="AR75" i="7"/>
  <c r="BA75" i="7"/>
  <c r="W75" i="7"/>
  <c r="AV75" i="7" s="1"/>
  <c r="P76" i="7"/>
  <c r="R76" i="7" s="1"/>
  <c r="AO75" i="7"/>
  <c r="AB76" i="7"/>
  <c r="AD76" i="7" s="1"/>
  <c r="AM76" i="7"/>
  <c r="Y76" i="7"/>
  <c r="AA76" i="7" s="1"/>
  <c r="E77" i="7"/>
  <c r="G77" i="7" s="1"/>
  <c r="AG76" i="7"/>
  <c r="N76" i="7"/>
  <c r="AF76" i="7" s="1"/>
  <c r="O76" i="7"/>
  <c r="T76" i="7" s="1"/>
  <c r="BN76" i="7"/>
  <c r="C72" i="6"/>
  <c r="D72" i="6" s="1"/>
  <c r="BA72" i="6"/>
  <c r="BB72" i="6"/>
  <c r="BM71" i="6"/>
  <c r="AF72" i="6"/>
  <c r="BE72" i="6" s="1"/>
  <c r="AK73" i="6"/>
  <c r="AM73" i="6" s="1"/>
  <c r="G73" i="6"/>
  <c r="H73" i="6" s="1"/>
  <c r="K73" i="6" s="1"/>
  <c r="L73" i="6" s="1"/>
  <c r="M73" i="6" s="1"/>
  <c r="AG72" i="6"/>
  <c r="AI72" i="6"/>
  <c r="R73" i="6"/>
  <c r="AS72" i="6"/>
  <c r="AR72" i="6"/>
  <c r="W72" i="6"/>
  <c r="V73" i="6" s="1"/>
  <c r="AO72" i="6"/>
  <c r="AP72" i="6"/>
  <c r="Z72" i="6"/>
  <c r="AY72" i="6" s="1"/>
  <c r="X72" i="6"/>
  <c r="Y73" i="6"/>
  <c r="Q76" i="5"/>
  <c r="P77" i="5" s="1"/>
  <c r="R77" i="5" s="1"/>
  <c r="AF76" i="5"/>
  <c r="AE77" i="5" s="1"/>
  <c r="AG77" i="5" s="1"/>
  <c r="BB76" i="5"/>
  <c r="AV75" i="5"/>
  <c r="AU75" i="5"/>
  <c r="BA76" i="5"/>
  <c r="AI76" i="5"/>
  <c r="AH77" i="5" s="1"/>
  <c r="AJ77" i="5" s="1"/>
  <c r="G77" i="5"/>
  <c r="H77" i="5" s="1"/>
  <c r="AM76" i="5"/>
  <c r="T76" i="5" s="1"/>
  <c r="BJ75" i="5"/>
  <c r="AL76" i="5"/>
  <c r="C76" i="5"/>
  <c r="D76" i="5" s="1"/>
  <c r="X76" i="5"/>
  <c r="Z76" i="5"/>
  <c r="AY76" i="5" s="1"/>
  <c r="BE82" i="10" l="1"/>
  <c r="BD82" i="10"/>
  <c r="AK83" i="10"/>
  <c r="BJ82" i="10" s="1"/>
  <c r="AX81" i="10"/>
  <c r="BM81" i="10" s="1"/>
  <c r="AC82" i="10"/>
  <c r="AA82" i="10"/>
  <c r="W82" i="10" s="1"/>
  <c r="AV82" i="10" s="1"/>
  <c r="AH83" i="10"/>
  <c r="AJ83" i="10" s="1"/>
  <c r="BG82" i="10"/>
  <c r="H83" i="10"/>
  <c r="K83" i="10" s="1"/>
  <c r="L83" i="10" s="1"/>
  <c r="M83" i="10" s="1"/>
  <c r="N83" i="10" s="1"/>
  <c r="AI83" i="10" s="1"/>
  <c r="Z82" i="10"/>
  <c r="AY82" i="10" s="1"/>
  <c r="C82" i="10"/>
  <c r="D82" i="10" s="1"/>
  <c r="P83" i="10"/>
  <c r="R83" i="10" s="1"/>
  <c r="AR82" i="10"/>
  <c r="AO82" i="10"/>
  <c r="S83" i="10"/>
  <c r="U83" i="10" s="1"/>
  <c r="F79" i="9"/>
  <c r="H79" i="9" s="1"/>
  <c r="AI78" i="9"/>
  <c r="AH79" i="9" s="1"/>
  <c r="AJ79" i="9" s="1"/>
  <c r="BM77" i="9"/>
  <c r="Y79" i="9"/>
  <c r="Z78" i="9"/>
  <c r="AY78" i="9" s="1"/>
  <c r="X78" i="9"/>
  <c r="AP78" i="9"/>
  <c r="AO78" i="9"/>
  <c r="C78" i="9"/>
  <c r="D78" i="9" s="1"/>
  <c r="BK78" i="9"/>
  <c r="AK79" i="9"/>
  <c r="P79" i="9"/>
  <c r="BD78" i="9"/>
  <c r="BE78" i="9"/>
  <c r="S79" i="9"/>
  <c r="W78" i="9"/>
  <c r="AS78" i="9"/>
  <c r="AR78" i="9"/>
  <c r="Q74" i="4"/>
  <c r="P75" i="4" s="1"/>
  <c r="T74" i="4"/>
  <c r="S75" i="4" s="1"/>
  <c r="U75" i="4" s="1"/>
  <c r="AV73" i="4"/>
  <c r="AU73" i="4"/>
  <c r="BM73" i="4" s="1"/>
  <c r="BG74" i="4"/>
  <c r="BH74" i="4"/>
  <c r="E76" i="4"/>
  <c r="G76" i="4" s="1"/>
  <c r="AK75" i="4"/>
  <c r="C74" i="4"/>
  <c r="D74" i="4" s="1"/>
  <c r="Z74" i="4"/>
  <c r="AY74" i="4" s="1"/>
  <c r="X74" i="4"/>
  <c r="Y75" i="4"/>
  <c r="BN75" i="4"/>
  <c r="O75" i="4"/>
  <c r="N75" i="4"/>
  <c r="BH76" i="8"/>
  <c r="Y77" i="8"/>
  <c r="AJ78" i="8"/>
  <c r="BB76" i="8"/>
  <c r="BA76" i="8"/>
  <c r="AB77" i="8"/>
  <c r="AP76" i="8"/>
  <c r="AO76" i="8"/>
  <c r="P77" i="8"/>
  <c r="F78" i="8"/>
  <c r="H78" i="8" s="1"/>
  <c r="G78" i="8"/>
  <c r="BE77" i="8"/>
  <c r="BD77" i="8"/>
  <c r="AK77" i="8"/>
  <c r="BK76" i="8"/>
  <c r="AR76" i="8"/>
  <c r="W76" i="8"/>
  <c r="AS76" i="8"/>
  <c r="S77" i="8"/>
  <c r="AG78" i="8"/>
  <c r="BG77" i="8"/>
  <c r="BH77" i="8"/>
  <c r="AU75" i="7"/>
  <c r="V76" i="7"/>
  <c r="C76" i="7" s="1"/>
  <c r="D76" i="7" s="1"/>
  <c r="AX75" i="7"/>
  <c r="F77" i="7"/>
  <c r="H77" i="7" s="1"/>
  <c r="K77" i="7" s="1"/>
  <c r="L77" i="7" s="1"/>
  <c r="M77" i="7" s="1"/>
  <c r="O77" i="7" s="1"/>
  <c r="AP76" i="5"/>
  <c r="AC76" i="7"/>
  <c r="BB76" i="7" s="1"/>
  <c r="AI76" i="7"/>
  <c r="AH77" i="7" s="1"/>
  <c r="BE76" i="7"/>
  <c r="BD76" i="7"/>
  <c r="AE77" i="7"/>
  <c r="S77" i="7"/>
  <c r="AR76" i="7"/>
  <c r="AS76" i="7"/>
  <c r="AL76" i="7"/>
  <c r="Q76" i="7"/>
  <c r="BD72" i="6"/>
  <c r="AE73" i="6"/>
  <c r="AG73" i="6" s="1"/>
  <c r="BJ72" i="6"/>
  <c r="AO76" i="5"/>
  <c r="E74" i="6"/>
  <c r="F74" i="6" s="1"/>
  <c r="BH72" i="6"/>
  <c r="AH73" i="6"/>
  <c r="AJ73" i="6" s="1"/>
  <c r="BG72" i="6"/>
  <c r="AX72" i="6"/>
  <c r="AA73" i="6"/>
  <c r="X73" i="6"/>
  <c r="AU72" i="6"/>
  <c r="AV72" i="6"/>
  <c r="O73" i="6"/>
  <c r="Z73" i="6" s="1"/>
  <c r="AY73" i="6" s="1"/>
  <c r="BN73" i="6"/>
  <c r="N73" i="6"/>
  <c r="BE76" i="5"/>
  <c r="BD76" i="5"/>
  <c r="BM75" i="5"/>
  <c r="BG76" i="5"/>
  <c r="Y77" i="5"/>
  <c r="AA77" i="5" s="1"/>
  <c r="BH76" i="5"/>
  <c r="BK76" i="5"/>
  <c r="AK77" i="5"/>
  <c r="AS76" i="5"/>
  <c r="AR76" i="5"/>
  <c r="W76" i="5"/>
  <c r="S77" i="5"/>
  <c r="K77" i="5"/>
  <c r="L77" i="5" s="1"/>
  <c r="M77" i="5" s="1"/>
  <c r="AM83" i="10" l="1"/>
  <c r="AB83" i="10"/>
  <c r="AD83" i="10" s="1"/>
  <c r="BA82" i="10"/>
  <c r="BB82" i="10"/>
  <c r="Y83" i="10"/>
  <c r="AX82" i="10" s="1"/>
  <c r="AH84" i="10"/>
  <c r="AJ84" i="10" s="1"/>
  <c r="E84" i="10"/>
  <c r="F84" i="10" s="1"/>
  <c r="BG83" i="10"/>
  <c r="O83" i="10"/>
  <c r="BH83" i="10"/>
  <c r="BN83" i="10"/>
  <c r="AF83" i="10"/>
  <c r="V83" i="10"/>
  <c r="AU82" i="10"/>
  <c r="BH78" i="9"/>
  <c r="BG78" i="9"/>
  <c r="AA79" i="9"/>
  <c r="AX78" i="9"/>
  <c r="K79" i="9"/>
  <c r="L79" i="9" s="1"/>
  <c r="M79" i="9" s="1"/>
  <c r="AV78" i="9"/>
  <c r="AU78" i="9"/>
  <c r="V79" i="9"/>
  <c r="C79" i="9" s="1"/>
  <c r="D79" i="9" s="1"/>
  <c r="U79" i="9"/>
  <c r="R79" i="9"/>
  <c r="BJ78" i="9"/>
  <c r="AM79" i="9"/>
  <c r="AO74" i="4"/>
  <c r="W74" i="4"/>
  <c r="V75" i="4" s="1"/>
  <c r="C75" i="4" s="1"/>
  <c r="D75" i="4" s="1"/>
  <c r="AR74" i="4"/>
  <c r="AS74" i="4"/>
  <c r="AP74" i="4"/>
  <c r="F76" i="4"/>
  <c r="H76" i="4" s="1"/>
  <c r="AL75" i="4"/>
  <c r="AI75" i="4"/>
  <c r="AF75" i="4"/>
  <c r="AX74" i="4"/>
  <c r="AC75" i="4"/>
  <c r="AA75" i="4"/>
  <c r="BJ74" i="4"/>
  <c r="AM75" i="4"/>
  <c r="T75" i="4" s="1"/>
  <c r="R75" i="4"/>
  <c r="Q75" i="4"/>
  <c r="AA77" i="8"/>
  <c r="AX76" i="8"/>
  <c r="BJ76" i="8"/>
  <c r="AM77" i="8"/>
  <c r="T77" i="8" s="1"/>
  <c r="Q77" i="8"/>
  <c r="U77" i="8"/>
  <c r="AV76" i="8"/>
  <c r="AU76" i="8"/>
  <c r="V77" i="8"/>
  <c r="K78" i="8"/>
  <c r="L78" i="8" s="1"/>
  <c r="M78" i="8" s="1"/>
  <c r="C77" i="8"/>
  <c r="D77" i="8" s="1"/>
  <c r="P78" i="8"/>
  <c r="R77" i="8"/>
  <c r="BM76" i="8"/>
  <c r="AD77" i="8"/>
  <c r="AL77" i="8"/>
  <c r="X76" i="7"/>
  <c r="Z76" i="7"/>
  <c r="AY76" i="7" s="1"/>
  <c r="BM75" i="7"/>
  <c r="W76" i="7"/>
  <c r="V77" i="7" s="1"/>
  <c r="X77" i="7" s="1"/>
  <c r="BA76" i="7"/>
  <c r="AB77" i="7"/>
  <c r="AD77" i="7" s="1"/>
  <c r="N77" i="7"/>
  <c r="AF77" i="7" s="1"/>
  <c r="BN77" i="7"/>
  <c r="E78" i="7"/>
  <c r="F78" i="7" s="1"/>
  <c r="BG76" i="7"/>
  <c r="BH76" i="7"/>
  <c r="U77" i="7"/>
  <c r="AJ77" i="7"/>
  <c r="AP76" i="7"/>
  <c r="AO76" i="7"/>
  <c r="P77" i="7"/>
  <c r="R77" i="7" s="1"/>
  <c r="BK76" i="7"/>
  <c r="AK77" i="7"/>
  <c r="AG77" i="7"/>
  <c r="C73" i="6"/>
  <c r="D73" i="6" s="1"/>
  <c r="G74" i="6"/>
  <c r="H74" i="6" s="1"/>
  <c r="BM72" i="6"/>
  <c r="AF73" i="6"/>
  <c r="AI73" i="6"/>
  <c r="AC73" i="6"/>
  <c r="Q73" i="6"/>
  <c r="AL73" i="6"/>
  <c r="T73" i="6"/>
  <c r="Y74" i="6"/>
  <c r="AX76" i="5"/>
  <c r="E78" i="5"/>
  <c r="F78" i="5" s="1"/>
  <c r="O77" i="5"/>
  <c r="N77" i="5"/>
  <c r="BN77" i="5"/>
  <c r="U77" i="5"/>
  <c r="AM77" i="5"/>
  <c r="BJ76" i="5"/>
  <c r="AV76" i="5"/>
  <c r="AU76" i="5"/>
  <c r="V77" i="5"/>
  <c r="AL83" i="10" l="1"/>
  <c r="BK83" i="10" s="1"/>
  <c r="AA83" i="10"/>
  <c r="BM82" i="10"/>
  <c r="Q83" i="10"/>
  <c r="P84" i="10" s="1"/>
  <c r="R84" i="10" s="1"/>
  <c r="T83" i="10"/>
  <c r="S84" i="10" s="1"/>
  <c r="U84" i="10" s="1"/>
  <c r="G84" i="10"/>
  <c r="H84" i="10" s="1"/>
  <c r="AC83" i="10"/>
  <c r="BA83" i="10" s="1"/>
  <c r="Z83" i="10"/>
  <c r="AY83" i="10" s="1"/>
  <c r="C83" i="10"/>
  <c r="D83" i="10" s="1"/>
  <c r="BD83" i="10"/>
  <c r="AE84" i="10"/>
  <c r="AG84" i="10" s="1"/>
  <c r="BE83" i="10"/>
  <c r="X83" i="10"/>
  <c r="BM78" i="9"/>
  <c r="E80" i="9"/>
  <c r="G80" i="9" s="1"/>
  <c r="BN79" i="9"/>
  <c r="O79" i="9"/>
  <c r="Y80" i="9" s="1"/>
  <c r="N79" i="9"/>
  <c r="X79" i="9"/>
  <c r="AV74" i="4"/>
  <c r="Z75" i="4"/>
  <c r="AY75" i="4" s="1"/>
  <c r="X75" i="4"/>
  <c r="AU74" i="4"/>
  <c r="BM74" i="4" s="1"/>
  <c r="Y77" i="7"/>
  <c r="AC77" i="7" s="1"/>
  <c r="AB78" i="7" s="1"/>
  <c r="AD78" i="7" s="1"/>
  <c r="K76" i="4"/>
  <c r="L76" i="4" s="1"/>
  <c r="M76" i="4" s="1"/>
  <c r="Y76" i="4"/>
  <c r="AA76" i="4" s="1"/>
  <c r="BA75" i="4"/>
  <c r="BB75" i="4"/>
  <c r="AB76" i="4"/>
  <c r="BE75" i="4"/>
  <c r="BD75" i="4"/>
  <c r="AE76" i="4"/>
  <c r="P76" i="4"/>
  <c r="AO75" i="4"/>
  <c r="AP75" i="4"/>
  <c r="S76" i="4"/>
  <c r="AR75" i="4"/>
  <c r="W75" i="4"/>
  <c r="AS75" i="4"/>
  <c r="BG75" i="4"/>
  <c r="BH75" i="4"/>
  <c r="AH76" i="4"/>
  <c r="AJ76" i="4" s="1"/>
  <c r="BK75" i="4"/>
  <c r="AK76" i="4"/>
  <c r="BA77" i="8"/>
  <c r="AC77" i="8"/>
  <c r="W77" i="8"/>
  <c r="V78" i="8" s="1"/>
  <c r="AS77" i="8"/>
  <c r="AR77" i="8"/>
  <c r="S78" i="8"/>
  <c r="BK77" i="8"/>
  <c r="AK78" i="8"/>
  <c r="X77" i="8"/>
  <c r="Y78" i="8"/>
  <c r="Z77" i="8"/>
  <c r="AY77" i="8" s="1"/>
  <c r="AO77" i="8"/>
  <c r="AP77" i="8"/>
  <c r="R78" i="8"/>
  <c r="N78" i="8"/>
  <c r="BN78" i="8"/>
  <c r="O78" i="8"/>
  <c r="E79" i="8"/>
  <c r="AV76" i="7"/>
  <c r="AU76" i="7"/>
  <c r="AI77" i="7"/>
  <c r="AH78" i="7" s="1"/>
  <c r="AJ78" i="7" s="1"/>
  <c r="AL77" i="7"/>
  <c r="BK77" i="7" s="1"/>
  <c r="G78" i="7"/>
  <c r="H78" i="7" s="1"/>
  <c r="K78" i="7" s="1"/>
  <c r="L78" i="7" s="1"/>
  <c r="M78" i="7" s="1"/>
  <c r="N78" i="7" s="1"/>
  <c r="Q77" i="7"/>
  <c r="BJ76" i="7"/>
  <c r="AM77" i="7"/>
  <c r="BE77" i="7"/>
  <c r="BD77" i="7"/>
  <c r="AE78" i="7"/>
  <c r="AG78" i="7" s="1"/>
  <c r="S74" i="6"/>
  <c r="AR73" i="6"/>
  <c r="AS73" i="6"/>
  <c r="W73" i="6"/>
  <c r="AX73" i="6"/>
  <c r="AA74" i="6"/>
  <c r="BK73" i="6"/>
  <c r="AK74" i="6"/>
  <c r="BB73" i="6"/>
  <c r="AB74" i="6"/>
  <c r="BA73" i="6"/>
  <c r="BG73" i="6"/>
  <c r="BH73" i="6"/>
  <c r="AH74" i="6"/>
  <c r="AJ74" i="6" s="1"/>
  <c r="AO73" i="6"/>
  <c r="P74" i="6"/>
  <c r="AP73" i="6"/>
  <c r="K74" i="6"/>
  <c r="L74" i="6" s="1"/>
  <c r="M74" i="6" s="1"/>
  <c r="BE73" i="6"/>
  <c r="BD73" i="6"/>
  <c r="AE74" i="6"/>
  <c r="T77" i="5"/>
  <c r="S78" i="5" s="1"/>
  <c r="U78" i="5" s="1"/>
  <c r="BM76" i="5"/>
  <c r="G78" i="5"/>
  <c r="H78" i="5" s="1"/>
  <c r="C77" i="5"/>
  <c r="D77" i="5" s="1"/>
  <c r="Y78" i="5"/>
  <c r="X77" i="5"/>
  <c r="Z77" i="5"/>
  <c r="AY77" i="5" s="1"/>
  <c r="Q77" i="5"/>
  <c r="AL77" i="5"/>
  <c r="AC77" i="5"/>
  <c r="AI77" i="5"/>
  <c r="AF77" i="5"/>
  <c r="AK84" i="10" l="1"/>
  <c r="BJ83" i="10" s="1"/>
  <c r="AR83" i="10"/>
  <c r="AS83" i="10"/>
  <c r="Y84" i="10"/>
  <c r="AA84" i="10" s="1"/>
  <c r="AP83" i="10"/>
  <c r="W83" i="10"/>
  <c r="AU83" i="10" s="1"/>
  <c r="AO83" i="10"/>
  <c r="BB83" i="10"/>
  <c r="AB84" i="10"/>
  <c r="AD84" i="10" s="1"/>
  <c r="K84" i="10"/>
  <c r="L84" i="10" s="1"/>
  <c r="M84" i="10" s="1"/>
  <c r="BN84" i="10" s="1"/>
  <c r="F80" i="9"/>
  <c r="H80" i="9" s="1"/>
  <c r="K80" i="9" s="1"/>
  <c r="L80" i="9" s="1"/>
  <c r="M80" i="9" s="1"/>
  <c r="AF79" i="9"/>
  <c r="AI79" i="9"/>
  <c r="AC79" i="9"/>
  <c r="AL79" i="9"/>
  <c r="Q79" i="9"/>
  <c r="AA80" i="9"/>
  <c r="AX79" i="9"/>
  <c r="Z79" i="9"/>
  <c r="AY79" i="9" s="1"/>
  <c r="T79" i="9"/>
  <c r="AX75" i="4"/>
  <c r="AA77" i="7"/>
  <c r="AX76" i="7"/>
  <c r="BM76" i="7" s="1"/>
  <c r="BB77" i="7"/>
  <c r="BA77" i="7"/>
  <c r="C77" i="7"/>
  <c r="D77" i="7" s="1"/>
  <c r="Z77" i="7"/>
  <c r="AY77" i="7" s="1"/>
  <c r="E77" i="4"/>
  <c r="O76" i="4"/>
  <c r="AC76" i="4" s="1"/>
  <c r="AB77" i="4" s="1"/>
  <c r="N76" i="4"/>
  <c r="AF76" i="4" s="1"/>
  <c r="AE77" i="4" s="1"/>
  <c r="BN76" i="4"/>
  <c r="AM76" i="4"/>
  <c r="BJ75" i="4"/>
  <c r="V76" i="4"/>
  <c r="C76" i="4" s="1"/>
  <c r="D76" i="4" s="1"/>
  <c r="AU75" i="4"/>
  <c r="AV75" i="4"/>
  <c r="U76" i="4"/>
  <c r="AG76" i="4"/>
  <c r="R76" i="4"/>
  <c r="AD76" i="4"/>
  <c r="BB77" i="8"/>
  <c r="AB78" i="8"/>
  <c r="AD78" i="8" s="1"/>
  <c r="X78" i="8"/>
  <c r="Z78" i="8"/>
  <c r="AY78" i="8" s="1"/>
  <c r="G79" i="8"/>
  <c r="F79" i="8"/>
  <c r="H79" i="8" s="1"/>
  <c r="K79" i="8" s="1"/>
  <c r="L79" i="8" s="1"/>
  <c r="M79" i="8" s="1"/>
  <c r="AA78" i="8"/>
  <c r="AX77" i="8"/>
  <c r="AM78" i="8"/>
  <c r="BJ77" i="8"/>
  <c r="T78" i="8"/>
  <c r="S79" i="8" s="1"/>
  <c r="Q78" i="8"/>
  <c r="U78" i="8"/>
  <c r="AF78" i="8"/>
  <c r="AI78" i="8"/>
  <c r="AU77" i="8"/>
  <c r="BM77" i="8" s="1"/>
  <c r="AV77" i="8"/>
  <c r="BG77" i="7"/>
  <c r="BH77" i="7"/>
  <c r="AK78" i="7"/>
  <c r="AM78" i="7" s="1"/>
  <c r="O78" i="7"/>
  <c r="BN78" i="7"/>
  <c r="E79" i="7"/>
  <c r="F79" i="7" s="1"/>
  <c r="T77" i="7"/>
  <c r="P78" i="7"/>
  <c r="R78" i="7" s="1"/>
  <c r="AO77" i="7"/>
  <c r="AP77" i="7"/>
  <c r="AI78" i="7"/>
  <c r="AF78" i="7"/>
  <c r="AS77" i="5"/>
  <c r="AR77" i="5"/>
  <c r="W77" i="5"/>
  <c r="V78" i="5" s="1"/>
  <c r="E75" i="6"/>
  <c r="F75" i="6" s="1"/>
  <c r="AG74" i="6"/>
  <c r="N74" i="6"/>
  <c r="AF74" i="6" s="1"/>
  <c r="BN74" i="6"/>
  <c r="O74" i="6"/>
  <c r="AC74" i="6" s="1"/>
  <c r="R74" i="6"/>
  <c r="AD74" i="6"/>
  <c r="AM74" i="6"/>
  <c r="BJ73" i="6"/>
  <c r="V74" i="6"/>
  <c r="C74" i="6" s="1"/>
  <c r="D74" i="6" s="1"/>
  <c r="AV73" i="6"/>
  <c r="AU73" i="6"/>
  <c r="U74" i="6"/>
  <c r="BG77" i="5"/>
  <c r="BH77" i="5"/>
  <c r="AH78" i="5"/>
  <c r="BD77" i="5"/>
  <c r="AE78" i="5"/>
  <c r="BE77" i="5"/>
  <c r="BK77" i="5"/>
  <c r="AK78" i="5"/>
  <c r="K78" i="5"/>
  <c r="L78" i="5" s="1"/>
  <c r="M78" i="5" s="1"/>
  <c r="BA77" i="5"/>
  <c r="BB77" i="5"/>
  <c r="AB78" i="5"/>
  <c r="P78" i="5"/>
  <c r="AO77" i="5"/>
  <c r="AP77" i="5"/>
  <c r="AA78" i="5"/>
  <c r="AX77" i="5"/>
  <c r="AM84" i="10" l="1"/>
  <c r="AX83" i="10"/>
  <c r="BM83" i="10" s="1"/>
  <c r="V84" i="10"/>
  <c r="X84" i="10" s="1"/>
  <c r="AV83" i="10"/>
  <c r="O84" i="10"/>
  <c r="AC84" i="10" s="1"/>
  <c r="BB84" i="10" s="1"/>
  <c r="N84" i="10"/>
  <c r="AF84" i="10" s="1"/>
  <c r="BE84" i="10" s="1"/>
  <c r="E85" i="10"/>
  <c r="E81" i="9"/>
  <c r="F81" i="9" s="1"/>
  <c r="W79" i="9"/>
  <c r="P80" i="9"/>
  <c r="AO79" i="9"/>
  <c r="AP79" i="9"/>
  <c r="AB80" i="9"/>
  <c r="BB79" i="9"/>
  <c r="BA79" i="9"/>
  <c r="BH79" i="9"/>
  <c r="AH80" i="9"/>
  <c r="BG79" i="9"/>
  <c r="BK79" i="9"/>
  <c r="AK80" i="9"/>
  <c r="AS79" i="9"/>
  <c r="AR79" i="9"/>
  <c r="S80" i="9"/>
  <c r="AE80" i="9"/>
  <c r="BE79" i="9"/>
  <c r="BD79" i="9"/>
  <c r="BN80" i="9"/>
  <c r="O80" i="9"/>
  <c r="AC80" i="9" s="1"/>
  <c r="N80" i="9"/>
  <c r="Y78" i="7"/>
  <c r="AC78" i="7" s="1"/>
  <c r="BA78" i="7" s="1"/>
  <c r="BM75" i="4"/>
  <c r="AL76" i="4"/>
  <c r="AK77" i="4" s="1"/>
  <c r="T76" i="4"/>
  <c r="S77" i="4" s="1"/>
  <c r="U77" i="4" s="1"/>
  <c r="Q76" i="4"/>
  <c r="P77" i="4" s="1"/>
  <c r="R77" i="4" s="1"/>
  <c r="BB76" i="4"/>
  <c r="AI76" i="4"/>
  <c r="AH77" i="4" s="1"/>
  <c r="BA76" i="4"/>
  <c r="F77" i="4"/>
  <c r="G77" i="4"/>
  <c r="AD77" i="4"/>
  <c r="BE76" i="4"/>
  <c r="BD76" i="4"/>
  <c r="AG77" i="4"/>
  <c r="X76" i="4"/>
  <c r="Y77" i="4"/>
  <c r="Z76" i="4"/>
  <c r="AY76" i="4" s="1"/>
  <c r="AC78" i="8"/>
  <c r="Y79" i="8"/>
  <c r="AX78" i="8" s="1"/>
  <c r="C78" i="8"/>
  <c r="D78" i="8" s="1"/>
  <c r="AL78" i="8"/>
  <c r="BK78" i="8" s="1"/>
  <c r="AA79" i="8"/>
  <c r="O79" i="8"/>
  <c r="T79" i="8" s="1"/>
  <c r="S80" i="8" s="1"/>
  <c r="N79" i="8"/>
  <c r="BN79" i="8"/>
  <c r="BH78" i="8"/>
  <c r="BG78" i="8"/>
  <c r="AH79" i="8"/>
  <c r="U79" i="8"/>
  <c r="BD78" i="8"/>
  <c r="BE78" i="8"/>
  <c r="AE79" i="8"/>
  <c r="AP78" i="8"/>
  <c r="AO78" i="8"/>
  <c r="P79" i="8"/>
  <c r="AR78" i="8"/>
  <c r="W78" i="8"/>
  <c r="AS78" i="8"/>
  <c r="E80" i="8"/>
  <c r="BB78" i="8"/>
  <c r="BA78" i="8"/>
  <c r="AB79" i="8"/>
  <c r="AL78" i="7"/>
  <c r="AK79" i="7" s="1"/>
  <c r="G79" i="7"/>
  <c r="H79" i="7" s="1"/>
  <c r="BJ77" i="7"/>
  <c r="G75" i="6"/>
  <c r="H75" i="6" s="1"/>
  <c r="AS77" i="7"/>
  <c r="W77" i="7"/>
  <c r="AR77" i="7"/>
  <c r="S78" i="7"/>
  <c r="BD78" i="7"/>
  <c r="AE79" i="7"/>
  <c r="BE78" i="7"/>
  <c r="AH79" i="7"/>
  <c r="AJ79" i="7" s="1"/>
  <c r="BH78" i="7"/>
  <c r="BG78" i="7"/>
  <c r="AU77" i="5"/>
  <c r="AV77" i="5"/>
  <c r="Q74" i="6"/>
  <c r="AP74" i="6" s="1"/>
  <c r="BM73" i="6"/>
  <c r="AL74" i="6"/>
  <c r="AK75" i="6" s="1"/>
  <c r="AE75" i="6"/>
  <c r="BE74" i="6"/>
  <c r="BD74" i="6"/>
  <c r="T74" i="6"/>
  <c r="X74" i="6"/>
  <c r="Y75" i="6"/>
  <c r="Z74" i="6"/>
  <c r="AY74" i="6" s="1"/>
  <c r="AI74" i="6"/>
  <c r="BB74" i="6"/>
  <c r="BA74" i="6"/>
  <c r="AB75" i="6"/>
  <c r="AD75" i="6" s="1"/>
  <c r="AD78" i="5"/>
  <c r="E79" i="5"/>
  <c r="AG78" i="5"/>
  <c r="AJ78" i="5"/>
  <c r="R78" i="5"/>
  <c r="C78" i="5"/>
  <c r="D78" i="5" s="1"/>
  <c r="N78" i="5"/>
  <c r="AI78" i="5" s="1"/>
  <c r="BN78" i="5"/>
  <c r="O78" i="5"/>
  <c r="Z78" i="5" s="1"/>
  <c r="AY78" i="5" s="1"/>
  <c r="AM78" i="5"/>
  <c r="BJ77" i="5"/>
  <c r="X78" i="5"/>
  <c r="AI84" i="10" l="1"/>
  <c r="BH84" i="10" s="1"/>
  <c r="AL84" i="10"/>
  <c r="AK85" i="10" s="1"/>
  <c r="AM85" i="10" s="1"/>
  <c r="C84" i="10"/>
  <c r="D84" i="10" s="1"/>
  <c r="T84" i="10"/>
  <c r="AR84" i="10" s="1"/>
  <c r="AB85" i="10"/>
  <c r="AD85" i="10" s="1"/>
  <c r="BA84" i="10"/>
  <c r="Z84" i="10"/>
  <c r="AY84" i="10" s="1"/>
  <c r="Q84" i="10"/>
  <c r="P85" i="10" s="1"/>
  <c r="R85" i="10" s="1"/>
  <c r="BD84" i="10"/>
  <c r="AE85" i="10"/>
  <c r="AG85" i="10" s="1"/>
  <c r="F85" i="10"/>
  <c r="G85" i="10"/>
  <c r="AI80" i="9"/>
  <c r="BH80" i="9" s="1"/>
  <c r="G81" i="9"/>
  <c r="H81" i="9" s="1"/>
  <c r="AD80" i="9"/>
  <c r="BA80" i="9" s="1"/>
  <c r="AL80" i="9"/>
  <c r="AB81" i="9"/>
  <c r="AD81" i="9" s="1"/>
  <c r="AM80" i="9"/>
  <c r="T80" i="9" s="1"/>
  <c r="BJ79" i="9"/>
  <c r="R80" i="9"/>
  <c r="BB80" i="9"/>
  <c r="AJ80" i="9"/>
  <c r="AU79" i="9"/>
  <c r="AV79" i="9"/>
  <c r="V80" i="9"/>
  <c r="AG80" i="9"/>
  <c r="AF80" i="9"/>
  <c r="U80" i="9"/>
  <c r="Q80" i="9"/>
  <c r="AX77" i="7"/>
  <c r="AA78" i="7"/>
  <c r="AS76" i="4"/>
  <c r="BK76" i="4"/>
  <c r="AR76" i="4"/>
  <c r="AO76" i="4"/>
  <c r="BH76" i="4"/>
  <c r="W76" i="4"/>
  <c r="V77" i="4" s="1"/>
  <c r="C77" i="4" s="1"/>
  <c r="D77" i="4" s="1"/>
  <c r="AP76" i="4"/>
  <c r="BG76" i="4"/>
  <c r="H77" i="4"/>
  <c r="K77" i="4" s="1"/>
  <c r="L77" i="4" s="1"/>
  <c r="M77" i="4" s="1"/>
  <c r="N77" i="4" s="1"/>
  <c r="AJ77" i="4"/>
  <c r="AA77" i="4"/>
  <c r="AX76" i="4"/>
  <c r="AM77" i="4"/>
  <c r="BJ76" i="4"/>
  <c r="AK79" i="8"/>
  <c r="U80" i="8"/>
  <c r="F80" i="8"/>
  <c r="G80" i="8"/>
  <c r="R79" i="8"/>
  <c r="AD79" i="8"/>
  <c r="AL79" i="8"/>
  <c r="AG79" i="8"/>
  <c r="AI79" i="8"/>
  <c r="AF79" i="8"/>
  <c r="AE80" i="8" s="1"/>
  <c r="Q79" i="8"/>
  <c r="AV78" i="8"/>
  <c r="AU78" i="8"/>
  <c r="V79" i="8"/>
  <c r="AS79" i="8"/>
  <c r="AR79" i="8"/>
  <c r="AH80" i="8"/>
  <c r="AJ79" i="8"/>
  <c r="BM77" i="5"/>
  <c r="BK78" i="7"/>
  <c r="AB79" i="7"/>
  <c r="AD79" i="7" s="1"/>
  <c r="BB78" i="7"/>
  <c r="AO74" i="6"/>
  <c r="U78" i="7"/>
  <c r="T78" i="7"/>
  <c r="Q78" i="7"/>
  <c r="AU77" i="7"/>
  <c r="V78" i="7"/>
  <c r="AV77" i="7"/>
  <c r="AM79" i="7"/>
  <c r="BJ78" i="7"/>
  <c r="AG79" i="7"/>
  <c r="K79" i="7"/>
  <c r="L79" i="7" s="1"/>
  <c r="M79" i="7" s="1"/>
  <c r="P75" i="6"/>
  <c r="R75" i="6" s="1"/>
  <c r="BK74" i="6"/>
  <c r="AR74" i="6"/>
  <c r="AS74" i="6"/>
  <c r="S75" i="6"/>
  <c r="W74" i="6"/>
  <c r="BJ74" i="6"/>
  <c r="AM75" i="6"/>
  <c r="BH74" i="6"/>
  <c r="BG74" i="6"/>
  <c r="AH75" i="6"/>
  <c r="AJ75" i="6" s="1"/>
  <c r="AA75" i="6"/>
  <c r="AX74" i="6"/>
  <c r="K75" i="6"/>
  <c r="L75" i="6" s="1"/>
  <c r="M75" i="6" s="1"/>
  <c r="AG75" i="6"/>
  <c r="Y79" i="5"/>
  <c r="AX78" i="5" s="1"/>
  <c r="AL78" i="5"/>
  <c r="BK78" i="5" s="1"/>
  <c r="AF78" i="5"/>
  <c r="AE79" i="5" s="1"/>
  <c r="BH78" i="5"/>
  <c r="BG78" i="5"/>
  <c r="AH79" i="5"/>
  <c r="T78" i="5"/>
  <c r="Q78" i="5"/>
  <c r="AC78" i="5"/>
  <c r="F79" i="5"/>
  <c r="G79" i="5"/>
  <c r="BG84" i="10" l="1"/>
  <c r="AH85" i="10"/>
  <c r="AJ85" i="10" s="1"/>
  <c r="Y85" i="10"/>
  <c r="AX84" i="10" s="1"/>
  <c r="BK84" i="10"/>
  <c r="BJ84" i="10"/>
  <c r="S85" i="10"/>
  <c r="U85" i="10" s="1"/>
  <c r="AS84" i="10"/>
  <c r="AP84" i="10"/>
  <c r="W84" i="10"/>
  <c r="V85" i="10" s="1"/>
  <c r="AO84" i="10"/>
  <c r="H85" i="10"/>
  <c r="K85" i="10" s="1"/>
  <c r="L85" i="10" s="1"/>
  <c r="M85" i="10" s="1"/>
  <c r="AH81" i="9"/>
  <c r="AJ81" i="9" s="1"/>
  <c r="BG80" i="9"/>
  <c r="K81" i="9"/>
  <c r="L81" i="9" s="1"/>
  <c r="M81" i="9" s="1"/>
  <c r="AR80" i="9"/>
  <c r="W80" i="9"/>
  <c r="V81" i="9" s="1"/>
  <c r="AS80" i="9"/>
  <c r="S81" i="9"/>
  <c r="U81" i="9" s="1"/>
  <c r="BM79" i="9"/>
  <c r="BD80" i="9"/>
  <c r="BE80" i="9"/>
  <c r="BK80" i="9"/>
  <c r="AK81" i="9"/>
  <c r="AE81" i="9"/>
  <c r="AG81" i="9" s="1"/>
  <c r="AP80" i="9"/>
  <c r="AO80" i="9"/>
  <c r="P81" i="9"/>
  <c r="X80" i="9"/>
  <c r="Z80" i="9"/>
  <c r="AY80" i="9" s="1"/>
  <c r="C80" i="9"/>
  <c r="D80" i="9" s="1"/>
  <c r="BM77" i="7"/>
  <c r="X77" i="4"/>
  <c r="AV76" i="4"/>
  <c r="O77" i="4"/>
  <c r="AC77" i="4" s="1"/>
  <c r="BA77" i="4" s="1"/>
  <c r="E78" i="4"/>
  <c r="G78" i="4" s="1"/>
  <c r="AU76" i="4"/>
  <c r="BM76" i="4" s="1"/>
  <c r="BN77" i="4"/>
  <c r="AI77" i="4"/>
  <c r="AF77" i="4"/>
  <c r="BM78" i="8"/>
  <c r="BJ78" i="8"/>
  <c r="AM79" i="8"/>
  <c r="AC79" i="8" s="1"/>
  <c r="Z79" i="8"/>
  <c r="AY79" i="8" s="1"/>
  <c r="Y80" i="8"/>
  <c r="X79" i="8"/>
  <c r="AG80" i="8"/>
  <c r="AO79" i="8"/>
  <c r="AP79" i="8"/>
  <c r="BE79" i="8"/>
  <c r="BD79" i="8"/>
  <c r="BK79" i="8"/>
  <c r="AK80" i="8"/>
  <c r="P80" i="8"/>
  <c r="AJ80" i="8"/>
  <c r="BG79" i="8"/>
  <c r="BH79" i="8"/>
  <c r="C79" i="8"/>
  <c r="D79" i="8" s="1"/>
  <c r="H80" i="8"/>
  <c r="E80" i="7"/>
  <c r="F80" i="7" s="1"/>
  <c r="C78" i="7"/>
  <c r="D78" i="7" s="1"/>
  <c r="Z78" i="7"/>
  <c r="AY78" i="7" s="1"/>
  <c r="X78" i="7"/>
  <c r="W78" i="7"/>
  <c r="AR78" i="7"/>
  <c r="AS78" i="7"/>
  <c r="S79" i="7"/>
  <c r="U79" i="7" s="1"/>
  <c r="P79" i="7"/>
  <c r="AP78" i="7"/>
  <c r="AO78" i="7"/>
  <c r="BN79" i="7"/>
  <c r="O79" i="7"/>
  <c r="N79" i="7"/>
  <c r="E76" i="6"/>
  <c r="U75" i="6"/>
  <c r="N75" i="6"/>
  <c r="BN75" i="6"/>
  <c r="O75" i="6"/>
  <c r="T75" i="6" s="1"/>
  <c r="AU74" i="6"/>
  <c r="BM74" i="6" s="1"/>
  <c r="AV74" i="6"/>
  <c r="V75" i="6"/>
  <c r="AK79" i="5"/>
  <c r="BJ78" i="5" s="1"/>
  <c r="AA79" i="5"/>
  <c r="BE78" i="5"/>
  <c r="BD78" i="5"/>
  <c r="H79" i="5"/>
  <c r="BA78" i="5"/>
  <c r="BB78" i="5"/>
  <c r="AB79" i="5"/>
  <c r="AS78" i="5"/>
  <c r="S79" i="5"/>
  <c r="AR78" i="5"/>
  <c r="W78" i="5"/>
  <c r="AG79" i="5"/>
  <c r="AO78" i="5"/>
  <c r="AP78" i="5"/>
  <c r="P79" i="5"/>
  <c r="AJ79" i="5"/>
  <c r="Y81" i="9" l="1"/>
  <c r="AA81" i="9" s="1"/>
  <c r="AA85" i="10"/>
  <c r="C85" i="10"/>
  <c r="D85" i="10" s="1"/>
  <c r="AV84" i="10"/>
  <c r="X85" i="10"/>
  <c r="AU84" i="10"/>
  <c r="BM84" i="10" s="1"/>
  <c r="E86" i="10"/>
  <c r="G86" i="10" s="1"/>
  <c r="O85" i="10"/>
  <c r="N85" i="10"/>
  <c r="BN85" i="10"/>
  <c r="X81" i="9"/>
  <c r="N81" i="9"/>
  <c r="BN81" i="9"/>
  <c r="O81" i="9"/>
  <c r="Q81" i="9" s="1"/>
  <c r="AP81" i="9" s="1"/>
  <c r="E82" i="9"/>
  <c r="AM81" i="9"/>
  <c r="BJ80" i="9"/>
  <c r="AV80" i="9"/>
  <c r="AU80" i="9"/>
  <c r="R81" i="9"/>
  <c r="Z77" i="4"/>
  <c r="AY77" i="4" s="1"/>
  <c r="F78" i="4"/>
  <c r="H78" i="4" s="1"/>
  <c r="K78" i="4" s="1"/>
  <c r="L78" i="4" s="1"/>
  <c r="M78" i="4" s="1"/>
  <c r="AB78" i="4"/>
  <c r="AD78" i="4" s="1"/>
  <c r="Q77" i="4"/>
  <c r="AP77" i="4" s="1"/>
  <c r="Y78" i="4"/>
  <c r="AX77" i="4" s="1"/>
  <c r="BB77" i="4"/>
  <c r="AL77" i="4"/>
  <c r="AK78" i="4" s="1"/>
  <c r="T77" i="4"/>
  <c r="AR77" i="4" s="1"/>
  <c r="BG77" i="4"/>
  <c r="BH77" i="4"/>
  <c r="AH78" i="4"/>
  <c r="BD77" i="4"/>
  <c r="BE77" i="4"/>
  <c r="AE78" i="4"/>
  <c r="W79" i="8"/>
  <c r="AV79" i="8" s="1"/>
  <c r="AB80" i="8"/>
  <c r="AD80" i="8" s="1"/>
  <c r="BA79" i="8"/>
  <c r="BB79" i="8"/>
  <c r="E81" i="8"/>
  <c r="K80" i="8"/>
  <c r="L80" i="8" s="1"/>
  <c r="M80" i="8" s="1"/>
  <c r="R80" i="8"/>
  <c r="BJ79" i="8"/>
  <c r="AM80" i="8"/>
  <c r="AU79" i="8"/>
  <c r="AX79" i="8"/>
  <c r="AA80" i="8"/>
  <c r="V80" i="8"/>
  <c r="C80" i="8" s="1"/>
  <c r="D80" i="8" s="1"/>
  <c r="G80" i="7"/>
  <c r="H80" i="7" s="1"/>
  <c r="Y79" i="7"/>
  <c r="AC79" i="7" s="1"/>
  <c r="AV78" i="7"/>
  <c r="AU78" i="7"/>
  <c r="T79" i="7"/>
  <c r="S80" i="7" s="1"/>
  <c r="R79" i="7"/>
  <c r="V79" i="7"/>
  <c r="X79" i="7" s="1"/>
  <c r="Q79" i="7"/>
  <c r="AL79" i="7"/>
  <c r="AF79" i="7"/>
  <c r="AI79" i="7"/>
  <c r="AC75" i="6"/>
  <c r="AL75" i="6"/>
  <c r="AF75" i="6"/>
  <c r="AI75" i="6"/>
  <c r="Q75" i="6"/>
  <c r="W75" i="6" s="1"/>
  <c r="X75" i="6"/>
  <c r="Z75" i="6"/>
  <c r="AY75" i="6" s="1"/>
  <c r="Y76" i="6"/>
  <c r="AS75" i="6"/>
  <c r="AR75" i="6"/>
  <c r="S76" i="6"/>
  <c r="C75" i="6"/>
  <c r="D75" i="6" s="1"/>
  <c r="G76" i="6"/>
  <c r="F76" i="6"/>
  <c r="AM79" i="5"/>
  <c r="R79" i="5"/>
  <c r="K79" i="5"/>
  <c r="L79" i="5" s="1"/>
  <c r="M79" i="5" s="1"/>
  <c r="AV78" i="5"/>
  <c r="V79" i="5"/>
  <c r="AU78" i="5"/>
  <c r="BM78" i="5" s="1"/>
  <c r="U79" i="5"/>
  <c r="AD79" i="5"/>
  <c r="F86" i="10" l="1"/>
  <c r="H86" i="10" s="1"/>
  <c r="K86" i="10" s="1"/>
  <c r="L86" i="10" s="1"/>
  <c r="M86" i="10" s="1"/>
  <c r="N86" i="10" s="1"/>
  <c r="AX80" i="9"/>
  <c r="BM80" i="9" s="1"/>
  <c r="C81" i="9"/>
  <c r="D81" i="9" s="1"/>
  <c r="AI85" i="10"/>
  <c r="AF85" i="10"/>
  <c r="AL85" i="10"/>
  <c r="AC85" i="10"/>
  <c r="Q85" i="10"/>
  <c r="T85" i="10"/>
  <c r="Z85" i="10"/>
  <c r="AY85" i="10" s="1"/>
  <c r="T81" i="9"/>
  <c r="AR81" i="9" s="1"/>
  <c r="AC81" i="9"/>
  <c r="AL81" i="9"/>
  <c r="AO81" i="9"/>
  <c r="P82" i="9"/>
  <c r="R82" i="9" s="1"/>
  <c r="AI81" i="9"/>
  <c r="AF81" i="9"/>
  <c r="Z81" i="9"/>
  <c r="AY81" i="9" s="1"/>
  <c r="G82" i="9"/>
  <c r="F82" i="9"/>
  <c r="AO77" i="4"/>
  <c r="AS77" i="4"/>
  <c r="P78" i="4"/>
  <c r="R78" i="4" s="1"/>
  <c r="S78" i="4"/>
  <c r="U78" i="4" s="1"/>
  <c r="W77" i="4"/>
  <c r="V78" i="4" s="1"/>
  <c r="X78" i="4" s="1"/>
  <c r="BK77" i="4"/>
  <c r="AA78" i="4"/>
  <c r="E79" i="4"/>
  <c r="F79" i="4" s="1"/>
  <c r="AG78" i="4"/>
  <c r="BJ77" i="4"/>
  <c r="AM78" i="4"/>
  <c r="AJ78" i="4"/>
  <c r="O78" i="4"/>
  <c r="BN78" i="4"/>
  <c r="N78" i="4"/>
  <c r="AI78" i="4" s="1"/>
  <c r="BM79" i="8"/>
  <c r="X80" i="8"/>
  <c r="N80" i="8"/>
  <c r="BN80" i="8"/>
  <c r="O80" i="8"/>
  <c r="Z80" i="8" s="1"/>
  <c r="AY80" i="8" s="1"/>
  <c r="G81" i="8"/>
  <c r="K81" i="8"/>
  <c r="L81" i="8" s="1"/>
  <c r="M81" i="8" s="1"/>
  <c r="F81" i="8"/>
  <c r="H81" i="8" s="1"/>
  <c r="E82" i="8"/>
  <c r="AX78" i="7"/>
  <c r="BM78" i="7" s="1"/>
  <c r="AA79" i="7"/>
  <c r="W79" i="7" s="1"/>
  <c r="V80" i="7" s="1"/>
  <c r="C79" i="7"/>
  <c r="D79" i="7" s="1"/>
  <c r="Z79" i="7"/>
  <c r="AY79" i="7" s="1"/>
  <c r="AR79" i="7"/>
  <c r="AS79" i="7"/>
  <c r="AE80" i="7"/>
  <c r="BD79" i="7"/>
  <c r="BE79" i="7"/>
  <c r="BG79" i="7"/>
  <c r="BH79" i="7"/>
  <c r="AH80" i="7"/>
  <c r="BK79" i="7"/>
  <c r="AK80" i="7"/>
  <c r="BA79" i="7"/>
  <c r="BB79" i="7"/>
  <c r="AB80" i="7"/>
  <c r="AP79" i="7"/>
  <c r="AO79" i="7"/>
  <c r="P80" i="7"/>
  <c r="K80" i="7"/>
  <c r="L80" i="7" s="1"/>
  <c r="M80" i="7" s="1"/>
  <c r="U80" i="7"/>
  <c r="H76" i="6"/>
  <c r="U76" i="6"/>
  <c r="AA76" i="6"/>
  <c r="AX75" i="6"/>
  <c r="BG75" i="6"/>
  <c r="BH75" i="6"/>
  <c r="AH76" i="6"/>
  <c r="AK76" i="6"/>
  <c r="BK75" i="6"/>
  <c r="AV75" i="6"/>
  <c r="AU75" i="6"/>
  <c r="V76" i="6"/>
  <c r="P76" i="6"/>
  <c r="AO75" i="6"/>
  <c r="AP75" i="6"/>
  <c r="BD75" i="6"/>
  <c r="BE75" i="6"/>
  <c r="AE76" i="6"/>
  <c r="BA75" i="6"/>
  <c r="BB75" i="6"/>
  <c r="AB76" i="6"/>
  <c r="C79" i="5"/>
  <c r="D79" i="5" s="1"/>
  <c r="X79" i="5"/>
  <c r="E80" i="5"/>
  <c r="BN79" i="5"/>
  <c r="N79" i="5"/>
  <c r="O79" i="5"/>
  <c r="Z79" i="5" s="1"/>
  <c r="AY79" i="5" s="1"/>
  <c r="Y82" i="9" l="1"/>
  <c r="AX81" i="9" s="1"/>
  <c r="Y86" i="10"/>
  <c r="AA86" i="10" s="1"/>
  <c r="O86" i="10"/>
  <c r="BN86" i="10"/>
  <c r="E87" i="10"/>
  <c r="G87" i="10" s="1"/>
  <c r="P86" i="10"/>
  <c r="AP85" i="10"/>
  <c r="AO85" i="10"/>
  <c r="BB85" i="10"/>
  <c r="BA85" i="10"/>
  <c r="AB86" i="10"/>
  <c r="BK85" i="10"/>
  <c r="AK86" i="10"/>
  <c r="BE85" i="10"/>
  <c r="BD85" i="10"/>
  <c r="AE86" i="10"/>
  <c r="W85" i="10"/>
  <c r="AS85" i="10"/>
  <c r="S86" i="10"/>
  <c r="AR85" i="10"/>
  <c r="BH85" i="10"/>
  <c r="BG85" i="10"/>
  <c r="AH86" i="10"/>
  <c r="AJ86" i="10" s="1"/>
  <c r="W81" i="9"/>
  <c r="AV81" i="9" s="1"/>
  <c r="S82" i="9"/>
  <c r="U82" i="9" s="1"/>
  <c r="AS81" i="9"/>
  <c r="H82" i="9"/>
  <c r="K82" i="9" s="1"/>
  <c r="L82" i="9" s="1"/>
  <c r="M82" i="9" s="1"/>
  <c r="N82" i="9" s="1"/>
  <c r="BG81" i="9"/>
  <c r="AH82" i="9"/>
  <c r="AJ82" i="9" s="1"/>
  <c r="BH81" i="9"/>
  <c r="BD81" i="9"/>
  <c r="BE81" i="9"/>
  <c r="AE82" i="9"/>
  <c r="AG82" i="9" s="1"/>
  <c r="BK81" i="9"/>
  <c r="AK82" i="9"/>
  <c r="BA81" i="9"/>
  <c r="AB82" i="9"/>
  <c r="AD82" i="9" s="1"/>
  <c r="BB81" i="9"/>
  <c r="AU77" i="4"/>
  <c r="BM77" i="4" s="1"/>
  <c r="AV77" i="4"/>
  <c r="G79" i="4"/>
  <c r="H79" i="4" s="1"/>
  <c r="Z78" i="4"/>
  <c r="AY78" i="4" s="1"/>
  <c r="C78" i="4"/>
  <c r="D78" i="4" s="1"/>
  <c r="BH78" i="4"/>
  <c r="BG78" i="4"/>
  <c r="AH79" i="4"/>
  <c r="AF78" i="4"/>
  <c r="T78" i="4"/>
  <c r="Q78" i="4"/>
  <c r="AC78" i="4"/>
  <c r="AL78" i="4"/>
  <c r="Y79" i="4"/>
  <c r="F82" i="8"/>
  <c r="G82" i="8"/>
  <c r="O81" i="8"/>
  <c r="N81" i="8"/>
  <c r="BN81" i="8"/>
  <c r="T80" i="8"/>
  <c r="Q80" i="8"/>
  <c r="AL80" i="8"/>
  <c r="AC80" i="8"/>
  <c r="AF80" i="8"/>
  <c r="AI80" i="8"/>
  <c r="Y81" i="8"/>
  <c r="AU79" i="7"/>
  <c r="Y80" i="7"/>
  <c r="AX79" i="7" s="1"/>
  <c r="AV79" i="7"/>
  <c r="E81" i="7"/>
  <c r="F81" i="7" s="1"/>
  <c r="O80" i="7"/>
  <c r="BN80" i="7"/>
  <c r="N80" i="7"/>
  <c r="AI80" i="7" s="1"/>
  <c r="R80" i="7"/>
  <c r="BJ79" i="7"/>
  <c r="AM80" i="7"/>
  <c r="AJ80" i="7"/>
  <c r="AG80" i="7"/>
  <c r="AD80" i="7"/>
  <c r="X80" i="7"/>
  <c r="AG76" i="6"/>
  <c r="X76" i="6"/>
  <c r="AD76" i="6"/>
  <c r="R76" i="6"/>
  <c r="C76" i="6"/>
  <c r="D76" i="6" s="1"/>
  <c r="AJ76" i="6"/>
  <c r="AM76" i="6"/>
  <c r="BJ75" i="6"/>
  <c r="BM75" i="6" s="1"/>
  <c r="K76" i="6"/>
  <c r="L76" i="6" s="1"/>
  <c r="M76" i="6" s="1"/>
  <c r="F80" i="5"/>
  <c r="G80" i="5"/>
  <c r="AC79" i="5"/>
  <c r="Q79" i="5"/>
  <c r="T79" i="5"/>
  <c r="AL79" i="5"/>
  <c r="Y80" i="5"/>
  <c r="AI79" i="5"/>
  <c r="AF79" i="5"/>
  <c r="AC86" i="10" l="1"/>
  <c r="BB86" i="10" s="1"/>
  <c r="AA82" i="9"/>
  <c r="F87" i="10"/>
  <c r="H87" i="10" s="1"/>
  <c r="AX85" i="10"/>
  <c r="AV85" i="10"/>
  <c r="AU85" i="10"/>
  <c r="V86" i="10"/>
  <c r="C86" i="10" s="1"/>
  <c r="D86" i="10" s="1"/>
  <c r="U86" i="10"/>
  <c r="Q86" i="10"/>
  <c r="AG86" i="10"/>
  <c r="AI86" i="10"/>
  <c r="AF86" i="10"/>
  <c r="R86" i="10"/>
  <c r="AM86" i="10"/>
  <c r="T86" i="10" s="1"/>
  <c r="BJ85" i="10"/>
  <c r="AD86" i="10"/>
  <c r="AL86" i="10"/>
  <c r="AU81" i="9"/>
  <c r="V82" i="9"/>
  <c r="X82" i="9" s="1"/>
  <c r="AF82" i="9"/>
  <c r="AE83" i="9" s="1"/>
  <c r="AG83" i="9" s="1"/>
  <c r="BN82" i="9"/>
  <c r="AI82" i="9"/>
  <c r="AH83" i="9" s="1"/>
  <c r="AJ83" i="9" s="1"/>
  <c r="O82" i="9"/>
  <c r="AC82" i="9" s="1"/>
  <c r="BB82" i="9" s="1"/>
  <c r="E83" i="9"/>
  <c r="AM82" i="9"/>
  <c r="BJ81" i="9"/>
  <c r="AX78" i="4"/>
  <c r="AA79" i="4"/>
  <c r="AB79" i="4"/>
  <c r="BB78" i="4"/>
  <c r="BA78" i="4"/>
  <c r="AS78" i="4"/>
  <c r="S79" i="4"/>
  <c r="W78" i="4"/>
  <c r="AR78" i="4"/>
  <c r="K79" i="4"/>
  <c r="L79" i="4" s="1"/>
  <c r="M79" i="4" s="1"/>
  <c r="AK79" i="4"/>
  <c r="BK78" i="4"/>
  <c r="AP78" i="4"/>
  <c r="AO78" i="4"/>
  <c r="P79" i="4"/>
  <c r="BD78" i="4"/>
  <c r="BE78" i="4"/>
  <c r="AE79" i="4"/>
  <c r="AJ79" i="4"/>
  <c r="BH80" i="8"/>
  <c r="BG80" i="8"/>
  <c r="AH81" i="8"/>
  <c r="AP80" i="8"/>
  <c r="AO80" i="8"/>
  <c r="P81" i="8"/>
  <c r="AX80" i="8"/>
  <c r="AA81" i="8"/>
  <c r="BD80" i="8"/>
  <c r="BE80" i="8"/>
  <c r="AE81" i="8"/>
  <c r="AK81" i="8"/>
  <c r="BK80" i="8"/>
  <c r="AR80" i="8"/>
  <c r="W80" i="8"/>
  <c r="AS80" i="8"/>
  <c r="S81" i="8"/>
  <c r="BB80" i="8"/>
  <c r="BA80" i="8"/>
  <c r="AB81" i="8"/>
  <c r="H82" i="8"/>
  <c r="Z80" i="7"/>
  <c r="AY80" i="7" s="1"/>
  <c r="G81" i="7"/>
  <c r="H81" i="7" s="1"/>
  <c r="K81" i="7" s="1"/>
  <c r="L81" i="7" s="1"/>
  <c r="M81" i="7" s="1"/>
  <c r="AA80" i="7"/>
  <c r="C80" i="7"/>
  <c r="D80" i="7" s="1"/>
  <c r="AL80" i="7"/>
  <c r="AK81" i="7" s="1"/>
  <c r="BM79" i="7"/>
  <c r="AF80" i="7"/>
  <c r="AE81" i="7" s="1"/>
  <c r="AG81" i="7" s="1"/>
  <c r="BH80" i="7"/>
  <c r="BG80" i="7"/>
  <c r="AH81" i="7"/>
  <c r="T80" i="7"/>
  <c r="AC80" i="7"/>
  <c r="Q80" i="7"/>
  <c r="E77" i="6"/>
  <c r="F77" i="6" s="1"/>
  <c r="BN76" i="6"/>
  <c r="O76" i="6"/>
  <c r="T76" i="6" s="1"/>
  <c r="N76" i="6"/>
  <c r="H80" i="5"/>
  <c r="K80" i="5" s="1"/>
  <c r="L80" i="5" s="1"/>
  <c r="M80" i="5" s="1"/>
  <c r="N80" i="5" s="1"/>
  <c r="BG79" i="5"/>
  <c r="BH79" i="5"/>
  <c r="AH80" i="5"/>
  <c r="BK79" i="5"/>
  <c r="AK80" i="5"/>
  <c r="BD79" i="5"/>
  <c r="BE79" i="5"/>
  <c r="AE80" i="5"/>
  <c r="AX79" i="5"/>
  <c r="AA80" i="5"/>
  <c r="S80" i="5"/>
  <c r="AS79" i="5"/>
  <c r="AR79" i="5"/>
  <c r="W79" i="5"/>
  <c r="BA79" i="5"/>
  <c r="BB79" i="5"/>
  <c r="AB80" i="5"/>
  <c r="AO79" i="5"/>
  <c r="AP79" i="5"/>
  <c r="P80" i="5"/>
  <c r="AB87" i="10" l="1"/>
  <c r="AD87" i="10" s="1"/>
  <c r="BA86" i="10"/>
  <c r="K87" i="10"/>
  <c r="L87" i="10" s="1"/>
  <c r="M87" i="10" s="1"/>
  <c r="BM85" i="10"/>
  <c r="S87" i="10"/>
  <c r="AS86" i="10"/>
  <c r="AR86" i="10"/>
  <c r="W86" i="10"/>
  <c r="AH87" i="10"/>
  <c r="BH86" i="10"/>
  <c r="BG86" i="10"/>
  <c r="AP86" i="10"/>
  <c r="AO86" i="10"/>
  <c r="P87" i="10"/>
  <c r="Z86" i="10"/>
  <c r="AY86" i="10" s="1"/>
  <c r="X86" i="10"/>
  <c r="BK86" i="10"/>
  <c r="AK87" i="10"/>
  <c r="AE87" i="10"/>
  <c r="BD86" i="10"/>
  <c r="BE86" i="10"/>
  <c r="C82" i="9"/>
  <c r="D82" i="9" s="1"/>
  <c r="BM81" i="9"/>
  <c r="BD82" i="9"/>
  <c r="BE82" i="9"/>
  <c r="BA82" i="9"/>
  <c r="AL82" i="9"/>
  <c r="AK83" i="9" s="1"/>
  <c r="BJ82" i="9" s="1"/>
  <c r="Q82" i="9"/>
  <c r="P83" i="9" s="1"/>
  <c r="R83" i="9" s="1"/>
  <c r="Z82" i="9"/>
  <c r="AY82" i="9" s="1"/>
  <c r="BH82" i="9"/>
  <c r="BG82" i="9"/>
  <c r="AB83" i="9"/>
  <c r="AD83" i="9" s="1"/>
  <c r="G83" i="9"/>
  <c r="F83" i="9"/>
  <c r="T82" i="9"/>
  <c r="Y81" i="7"/>
  <c r="AA81" i="7" s="1"/>
  <c r="E80" i="4"/>
  <c r="G80" i="4" s="1"/>
  <c r="R79" i="4"/>
  <c r="AM79" i="4"/>
  <c r="BJ78" i="4"/>
  <c r="N79" i="4"/>
  <c r="AI79" i="4" s="1"/>
  <c r="BN79" i="4"/>
  <c r="O79" i="4"/>
  <c r="AC79" i="4" s="1"/>
  <c r="BB79" i="4" s="1"/>
  <c r="AU78" i="4"/>
  <c r="V79" i="4"/>
  <c r="C79" i="4" s="1"/>
  <c r="D79" i="4" s="1"/>
  <c r="AV78" i="4"/>
  <c r="AG79" i="4"/>
  <c r="U79" i="4"/>
  <c r="AD79" i="4"/>
  <c r="AD81" i="8"/>
  <c r="AL81" i="8"/>
  <c r="K82" i="8"/>
  <c r="L82" i="8" s="1"/>
  <c r="M82" i="8" s="1"/>
  <c r="Q81" i="8"/>
  <c r="P82" i="8" s="1"/>
  <c r="U81" i="8"/>
  <c r="AV80" i="8"/>
  <c r="AU80" i="8"/>
  <c r="V81" i="8"/>
  <c r="AG81" i="8"/>
  <c r="AI81" i="8"/>
  <c r="AH82" i="8" s="1"/>
  <c r="AF81" i="8"/>
  <c r="AE82" i="8" s="1"/>
  <c r="C81" i="8"/>
  <c r="D81" i="8" s="1"/>
  <c r="R81" i="8"/>
  <c r="BJ80" i="8"/>
  <c r="AM81" i="8"/>
  <c r="AJ81" i="8"/>
  <c r="BK80" i="7"/>
  <c r="E82" i="7"/>
  <c r="F82" i="7" s="1"/>
  <c r="BD80" i="7"/>
  <c r="BE80" i="7"/>
  <c r="AO80" i="7"/>
  <c r="AP80" i="7"/>
  <c r="P81" i="7"/>
  <c r="AS80" i="7"/>
  <c r="AR80" i="7"/>
  <c r="S81" i="7"/>
  <c r="W80" i="7"/>
  <c r="BA80" i="7"/>
  <c r="BB80" i="7"/>
  <c r="AB81" i="7"/>
  <c r="BJ80" i="7"/>
  <c r="AM81" i="7"/>
  <c r="AJ81" i="7"/>
  <c r="BN81" i="7"/>
  <c r="O81" i="7"/>
  <c r="N81" i="7"/>
  <c r="G77" i="6"/>
  <c r="H77" i="6" s="1"/>
  <c r="S77" i="6"/>
  <c r="AS76" i="6"/>
  <c r="AR76" i="6"/>
  <c r="AC76" i="6"/>
  <c r="Q76" i="6"/>
  <c r="Z76" i="6"/>
  <c r="AY76" i="6" s="1"/>
  <c r="AL76" i="6"/>
  <c r="Y77" i="6"/>
  <c r="AF76" i="6"/>
  <c r="AI76" i="6"/>
  <c r="O80" i="5"/>
  <c r="AC80" i="5" s="1"/>
  <c r="BB80" i="5" s="1"/>
  <c r="E81" i="5"/>
  <c r="F81" i="5" s="1"/>
  <c r="BN80" i="5"/>
  <c r="R80" i="5"/>
  <c r="AD80" i="5"/>
  <c r="U80" i="5"/>
  <c r="AG80" i="5"/>
  <c r="AI80" i="5"/>
  <c r="AH81" i="5" s="1"/>
  <c r="AJ81" i="5" s="1"/>
  <c r="AF80" i="5"/>
  <c r="AE81" i="5" s="1"/>
  <c r="V80" i="5"/>
  <c r="C80" i="5" s="1"/>
  <c r="D80" i="5" s="1"/>
  <c r="AV79" i="5"/>
  <c r="AU79" i="5"/>
  <c r="BJ79" i="5"/>
  <c r="AM80" i="5"/>
  <c r="AJ80" i="5"/>
  <c r="E88" i="10" l="1"/>
  <c r="BN87" i="10"/>
  <c r="O87" i="10"/>
  <c r="Q87" i="10" s="1"/>
  <c r="N87" i="10"/>
  <c r="AI87" i="10" s="1"/>
  <c r="AH88" i="10" s="1"/>
  <c r="AJ88" i="10" s="1"/>
  <c r="Y83" i="9"/>
  <c r="AX82" i="9" s="1"/>
  <c r="Y87" i="10"/>
  <c r="AX86" i="10" s="1"/>
  <c r="BJ86" i="10"/>
  <c r="AM87" i="10"/>
  <c r="AJ87" i="10"/>
  <c r="V87" i="10"/>
  <c r="AU86" i="10"/>
  <c r="AV86" i="10"/>
  <c r="AG87" i="10"/>
  <c r="R87" i="10"/>
  <c r="U87" i="10"/>
  <c r="BK82" i="9"/>
  <c r="AP82" i="9"/>
  <c r="AO82" i="9"/>
  <c r="H83" i="9"/>
  <c r="K83" i="9" s="1"/>
  <c r="AM83" i="9"/>
  <c r="AS82" i="9"/>
  <c r="W82" i="9"/>
  <c r="S83" i="9"/>
  <c r="AR82" i="9"/>
  <c r="AF79" i="4"/>
  <c r="AE80" i="4" s="1"/>
  <c r="AG80" i="4" s="1"/>
  <c r="BM78" i="4"/>
  <c r="AX80" i="7"/>
  <c r="F80" i="4"/>
  <c r="H80" i="4" s="1"/>
  <c r="AL79" i="4"/>
  <c r="BK79" i="4" s="1"/>
  <c r="BG79" i="4"/>
  <c r="BH79" i="4"/>
  <c r="AH80" i="4"/>
  <c r="BA79" i="4"/>
  <c r="AB80" i="4"/>
  <c r="Q79" i="4"/>
  <c r="Z79" i="4"/>
  <c r="AY79" i="4" s="1"/>
  <c r="Y80" i="4"/>
  <c r="X79" i="4"/>
  <c r="T79" i="4"/>
  <c r="BM80" i="8"/>
  <c r="T81" i="8"/>
  <c r="AC81" i="8"/>
  <c r="W81" i="8"/>
  <c r="V82" i="8" s="1"/>
  <c r="AS81" i="8"/>
  <c r="AR81" i="8"/>
  <c r="S82" i="8"/>
  <c r="AG82" i="8"/>
  <c r="AJ82" i="8"/>
  <c r="R82" i="8"/>
  <c r="BG81" i="8"/>
  <c r="BH81" i="8"/>
  <c r="X81" i="8"/>
  <c r="Z81" i="8"/>
  <c r="AY81" i="8" s="1"/>
  <c r="Y82" i="8"/>
  <c r="AO81" i="8"/>
  <c r="AP81" i="8"/>
  <c r="E83" i="8"/>
  <c r="BE81" i="8"/>
  <c r="BD81" i="8"/>
  <c r="N82" i="8"/>
  <c r="AF82" i="8" s="1"/>
  <c r="BN82" i="8"/>
  <c r="O82" i="8"/>
  <c r="BK81" i="8"/>
  <c r="AK82" i="8"/>
  <c r="G82" i="7"/>
  <c r="H82" i="7" s="1"/>
  <c r="AC81" i="7"/>
  <c r="AB82" i="7" s="1"/>
  <c r="AI81" i="7"/>
  <c r="AF81" i="7"/>
  <c r="U81" i="7"/>
  <c r="Q81" i="7"/>
  <c r="P82" i="7" s="1"/>
  <c r="T81" i="7"/>
  <c r="S82" i="7" s="1"/>
  <c r="AD81" i="7"/>
  <c r="AL81" i="7"/>
  <c r="V81" i="7"/>
  <c r="C81" i="7" s="1"/>
  <c r="D81" i="7" s="1"/>
  <c r="AV80" i="7"/>
  <c r="AU80" i="7"/>
  <c r="R81" i="7"/>
  <c r="K77" i="6"/>
  <c r="L77" i="6" s="1"/>
  <c r="M77" i="6" s="1"/>
  <c r="BN77" i="6" s="1"/>
  <c r="BE76" i="6"/>
  <c r="BD76" i="6"/>
  <c r="AE77" i="6"/>
  <c r="AK77" i="6"/>
  <c r="BK76" i="6"/>
  <c r="BH76" i="6"/>
  <c r="AH77" i="6"/>
  <c r="BG76" i="6"/>
  <c r="AX76" i="6"/>
  <c r="AA77" i="6"/>
  <c r="BB76" i="6"/>
  <c r="AB77" i="6"/>
  <c r="BA76" i="6"/>
  <c r="U77" i="6"/>
  <c r="AP76" i="6"/>
  <c r="AO76" i="6"/>
  <c r="P77" i="6"/>
  <c r="W76" i="6"/>
  <c r="G81" i="5"/>
  <c r="H81" i="5" s="1"/>
  <c r="K81" i="5" s="1"/>
  <c r="L81" i="5" s="1"/>
  <c r="M81" i="5" s="1"/>
  <c r="T80" i="5"/>
  <c r="S81" i="5" s="1"/>
  <c r="AB81" i="5"/>
  <c r="AD81" i="5" s="1"/>
  <c r="BA80" i="5"/>
  <c r="Q80" i="5"/>
  <c r="P81" i="5" s="1"/>
  <c r="R81" i="5" s="1"/>
  <c r="AL80" i="5"/>
  <c r="AK81" i="5" s="1"/>
  <c r="BM79" i="5"/>
  <c r="BD80" i="5"/>
  <c r="BE80" i="5"/>
  <c r="Z80" i="5"/>
  <c r="AY80" i="5" s="1"/>
  <c r="X80" i="5"/>
  <c r="Y81" i="5"/>
  <c r="AG81" i="5"/>
  <c r="BH80" i="5"/>
  <c r="BG80" i="5"/>
  <c r="T87" i="10" l="1"/>
  <c r="S88" i="10" s="1"/>
  <c r="AL87" i="10"/>
  <c r="AK88" i="10" s="1"/>
  <c r="AF87" i="10"/>
  <c r="AE88" i="10" s="1"/>
  <c r="AG88" i="10" s="1"/>
  <c r="AA83" i="9"/>
  <c r="G88" i="10"/>
  <c r="F88" i="10"/>
  <c r="AA87" i="10"/>
  <c r="AC87" i="10"/>
  <c r="BA87" i="10" s="1"/>
  <c r="BM86" i="10"/>
  <c r="AP87" i="10"/>
  <c r="AO87" i="10"/>
  <c r="X87" i="10"/>
  <c r="Z87" i="10"/>
  <c r="AY87" i="10" s="1"/>
  <c r="BH87" i="10"/>
  <c r="BG87" i="10"/>
  <c r="C87" i="10"/>
  <c r="D87" i="10" s="1"/>
  <c r="P88" i="10"/>
  <c r="R88" i="10" s="1"/>
  <c r="L83" i="9"/>
  <c r="M83" i="9" s="1"/>
  <c r="O83" i="9" s="1"/>
  <c r="Q83" i="9" s="1"/>
  <c r="E84" i="9"/>
  <c r="G84" i="9" s="1"/>
  <c r="AV82" i="9"/>
  <c r="AU82" i="9"/>
  <c r="BM82" i="9" s="1"/>
  <c r="V83" i="9"/>
  <c r="U83" i="9"/>
  <c r="BE79" i="4"/>
  <c r="BD79" i="4"/>
  <c r="BM80" i="7"/>
  <c r="AK80" i="4"/>
  <c r="AM80" i="4" s="1"/>
  <c r="AX79" i="4"/>
  <c r="AA80" i="4"/>
  <c r="P80" i="4"/>
  <c r="AP79" i="4"/>
  <c r="AO79" i="4"/>
  <c r="S80" i="4"/>
  <c r="AS79" i="4"/>
  <c r="W79" i="4"/>
  <c r="AR79" i="4"/>
  <c r="K80" i="4"/>
  <c r="L80" i="4" s="1"/>
  <c r="M80" i="4" s="1"/>
  <c r="AD80" i="4"/>
  <c r="AJ80" i="4"/>
  <c r="AB82" i="8"/>
  <c r="C82" i="8" s="1"/>
  <c r="D82" i="8" s="1"/>
  <c r="BA81" i="8"/>
  <c r="BB81" i="8"/>
  <c r="X82" i="8"/>
  <c r="Z82" i="8"/>
  <c r="AY82" i="8" s="1"/>
  <c r="BD82" i="8"/>
  <c r="BE82" i="8"/>
  <c r="AE83" i="8"/>
  <c r="AM82" i="8"/>
  <c r="BJ81" i="8"/>
  <c r="G83" i="8"/>
  <c r="F83" i="8"/>
  <c r="BM81" i="8"/>
  <c r="U82" i="8"/>
  <c r="Q82" i="8"/>
  <c r="AA82" i="8"/>
  <c r="AC82" i="8"/>
  <c r="AX81" i="8"/>
  <c r="AI82" i="8"/>
  <c r="AU81" i="8"/>
  <c r="AV81" i="8"/>
  <c r="R82" i="7"/>
  <c r="AD82" i="7"/>
  <c r="AR81" i="7"/>
  <c r="W81" i="7"/>
  <c r="V82" i="7" s="1"/>
  <c r="AS81" i="7"/>
  <c r="BE81" i="7"/>
  <c r="AE82" i="7"/>
  <c r="BD81" i="7"/>
  <c r="BB81" i="7"/>
  <c r="BA81" i="7"/>
  <c r="X81" i="7"/>
  <c r="Z81" i="7"/>
  <c r="AY81" i="7" s="1"/>
  <c r="BK81" i="7"/>
  <c r="AK82" i="7"/>
  <c r="U82" i="7"/>
  <c r="AP81" i="7"/>
  <c r="AO81" i="7"/>
  <c r="K82" i="7"/>
  <c r="L82" i="7" s="1"/>
  <c r="M82" i="7" s="1"/>
  <c r="BH81" i="7"/>
  <c r="BG81" i="7"/>
  <c r="AH82" i="7"/>
  <c r="E78" i="6"/>
  <c r="O77" i="6"/>
  <c r="AC77" i="6" s="1"/>
  <c r="AB78" i="6" s="1"/>
  <c r="N77" i="6"/>
  <c r="AF77" i="6" s="1"/>
  <c r="R77" i="6"/>
  <c r="AV76" i="6"/>
  <c r="V77" i="6"/>
  <c r="AU76" i="6"/>
  <c r="AD77" i="6"/>
  <c r="AJ77" i="6"/>
  <c r="AG77" i="6"/>
  <c r="BJ76" i="6"/>
  <c r="AM77" i="6"/>
  <c r="AS80" i="5"/>
  <c r="AR80" i="5"/>
  <c r="BK80" i="5"/>
  <c r="AP80" i="5"/>
  <c r="AO80" i="5"/>
  <c r="W80" i="5"/>
  <c r="V81" i="5" s="1"/>
  <c r="C81" i="5" s="1"/>
  <c r="D81" i="5" s="1"/>
  <c r="E82" i="5"/>
  <c r="F82" i="5" s="1"/>
  <c r="N81" i="5"/>
  <c r="BN81" i="5"/>
  <c r="O81" i="5"/>
  <c r="AL81" i="5" s="1"/>
  <c r="U81" i="5"/>
  <c r="AX80" i="5"/>
  <c r="AA81" i="5"/>
  <c r="BJ80" i="5"/>
  <c r="AM81" i="5"/>
  <c r="AS87" i="10" l="1"/>
  <c r="AR87" i="10"/>
  <c r="W87" i="10"/>
  <c r="AV87" i="10" s="1"/>
  <c r="BK87" i="10"/>
  <c r="BD87" i="10"/>
  <c r="BE87" i="10"/>
  <c r="AB88" i="10"/>
  <c r="AD88" i="10" s="1"/>
  <c r="BB87" i="10"/>
  <c r="H88" i="10"/>
  <c r="K88" i="10" s="1"/>
  <c r="L88" i="10" s="1"/>
  <c r="M88" i="10" s="1"/>
  <c r="BN88" i="10" s="1"/>
  <c r="Y88" i="10"/>
  <c r="AX87" i="10" s="1"/>
  <c r="U88" i="10"/>
  <c r="BJ87" i="10"/>
  <c r="AM88" i="10"/>
  <c r="F84" i="9"/>
  <c r="H84" i="9" s="1"/>
  <c r="K84" i="9" s="1"/>
  <c r="L84" i="9" s="1"/>
  <c r="M84" i="9" s="1"/>
  <c r="BN84" i="9" s="1"/>
  <c r="BN83" i="9"/>
  <c r="N83" i="9"/>
  <c r="AF83" i="9" s="1"/>
  <c r="T83" i="9"/>
  <c r="AR83" i="9" s="1"/>
  <c r="AL83" i="9"/>
  <c r="AC83" i="9"/>
  <c r="Z83" i="9"/>
  <c r="AY83" i="9" s="1"/>
  <c r="X83" i="9"/>
  <c r="C83" i="9"/>
  <c r="D83" i="9" s="1"/>
  <c r="P84" i="9"/>
  <c r="R84" i="9" s="1"/>
  <c r="AO83" i="9"/>
  <c r="AP83" i="9"/>
  <c r="BJ79" i="4"/>
  <c r="E81" i="4"/>
  <c r="G81" i="4" s="1"/>
  <c r="O80" i="4"/>
  <c r="Q80" i="4" s="1"/>
  <c r="BN80" i="4"/>
  <c r="N80" i="4"/>
  <c r="R80" i="4"/>
  <c r="AV79" i="4"/>
  <c r="AU79" i="4"/>
  <c r="V80" i="4"/>
  <c r="U80" i="4"/>
  <c r="Y83" i="8"/>
  <c r="AA83" i="8" s="1"/>
  <c r="AL82" i="8"/>
  <c r="BK82" i="8" s="1"/>
  <c r="AD82" i="8"/>
  <c r="AX82" i="8"/>
  <c r="BB82" i="8"/>
  <c r="BA82" i="8"/>
  <c r="AB83" i="8"/>
  <c r="T82" i="8"/>
  <c r="H83" i="8"/>
  <c r="AG83" i="8"/>
  <c r="BH82" i="8"/>
  <c r="BG82" i="8"/>
  <c r="AH83" i="8"/>
  <c r="AP82" i="8"/>
  <c r="AO82" i="8"/>
  <c r="P83" i="8"/>
  <c r="AI77" i="6"/>
  <c r="AH78" i="6" s="1"/>
  <c r="AJ78" i="6" s="1"/>
  <c r="Y82" i="7"/>
  <c r="C82" i="7" s="1"/>
  <c r="D82" i="7" s="1"/>
  <c r="AL77" i="6"/>
  <c r="BK77" i="6" s="1"/>
  <c r="Q77" i="6"/>
  <c r="P78" i="6" s="1"/>
  <c r="R78" i="6" s="1"/>
  <c r="X82" i="7"/>
  <c r="AJ82" i="7"/>
  <c r="E83" i="7"/>
  <c r="BJ81" i="7"/>
  <c r="AM82" i="7"/>
  <c r="AG82" i="7"/>
  <c r="N82" i="7"/>
  <c r="AF82" i="7" s="1"/>
  <c r="O82" i="7"/>
  <c r="BN82" i="7"/>
  <c r="AU81" i="7"/>
  <c r="AV81" i="7"/>
  <c r="BB77" i="6"/>
  <c r="T77" i="6"/>
  <c r="AR77" i="6" s="1"/>
  <c r="BA77" i="6"/>
  <c r="BM76" i="6"/>
  <c r="G78" i="6"/>
  <c r="F78" i="6"/>
  <c r="BE77" i="6"/>
  <c r="BD77" i="6"/>
  <c r="AE78" i="6"/>
  <c r="AD78" i="6"/>
  <c r="X77" i="6"/>
  <c r="Y78" i="6"/>
  <c r="Z77" i="6"/>
  <c r="AY77" i="6" s="1"/>
  <c r="C77" i="6"/>
  <c r="D77" i="6" s="1"/>
  <c r="X81" i="5"/>
  <c r="Q81" i="5"/>
  <c r="AO81" i="5" s="1"/>
  <c r="G82" i="5"/>
  <c r="H82" i="5" s="1"/>
  <c r="AU80" i="5"/>
  <c r="BM80" i="5" s="1"/>
  <c r="AV80" i="5"/>
  <c r="T81" i="5"/>
  <c r="Y82" i="5"/>
  <c r="AX81" i="5" s="1"/>
  <c r="AC81" i="5"/>
  <c r="BB81" i="5" s="1"/>
  <c r="AK82" i="5"/>
  <c r="BK81" i="5"/>
  <c r="AF81" i="5"/>
  <c r="AI81" i="5"/>
  <c r="Z81" i="5"/>
  <c r="AY81" i="5" s="1"/>
  <c r="V88" i="10" l="1"/>
  <c r="C88" i="10" s="1"/>
  <c r="D88" i="10" s="1"/>
  <c r="AU87" i="10"/>
  <c r="BM87" i="10" s="1"/>
  <c r="AA88" i="10"/>
  <c r="N88" i="10"/>
  <c r="AI88" i="10" s="1"/>
  <c r="O88" i="10"/>
  <c r="AL88" i="10" s="1"/>
  <c r="BK88" i="10" s="1"/>
  <c r="E89" i="10"/>
  <c r="G89" i="10" s="1"/>
  <c r="Y84" i="9"/>
  <c r="AA84" i="9" s="1"/>
  <c r="AI83" i="9"/>
  <c r="BH83" i="9" s="1"/>
  <c r="AS83" i="9"/>
  <c r="W83" i="9"/>
  <c r="AV83" i="9" s="1"/>
  <c r="S84" i="9"/>
  <c r="U84" i="9" s="1"/>
  <c r="O84" i="9"/>
  <c r="N84" i="9"/>
  <c r="E85" i="9"/>
  <c r="F85" i="9" s="1"/>
  <c r="AE84" i="9"/>
  <c r="BD83" i="9"/>
  <c r="BE83" i="9"/>
  <c r="BB83" i="9"/>
  <c r="BA83" i="9"/>
  <c r="AB84" i="9"/>
  <c r="BK83" i="9"/>
  <c r="AK84" i="9"/>
  <c r="T80" i="4"/>
  <c r="S81" i="4" s="1"/>
  <c r="U81" i="4" s="1"/>
  <c r="BM79" i="4"/>
  <c r="F81" i="4"/>
  <c r="H81" i="4" s="1"/>
  <c r="AO80" i="4"/>
  <c r="AP80" i="4"/>
  <c r="P81" i="4"/>
  <c r="R81" i="4" s="1"/>
  <c r="X80" i="4"/>
  <c r="Z80" i="4"/>
  <c r="AY80" i="4" s="1"/>
  <c r="Y81" i="4"/>
  <c r="C80" i="4"/>
  <c r="D80" i="4" s="1"/>
  <c r="AF80" i="4"/>
  <c r="AI80" i="4"/>
  <c r="AC80" i="4"/>
  <c r="AL80" i="4"/>
  <c r="AK83" i="8"/>
  <c r="AJ83" i="8"/>
  <c r="R83" i="8"/>
  <c r="K83" i="8"/>
  <c r="L83" i="8" s="1"/>
  <c r="M83" i="8" s="1"/>
  <c r="AD83" i="8"/>
  <c r="AR82" i="8"/>
  <c r="W82" i="8"/>
  <c r="AS82" i="8"/>
  <c r="S83" i="8"/>
  <c r="AA82" i="7"/>
  <c r="AX81" i="7"/>
  <c r="BM81" i="7" s="1"/>
  <c r="BH77" i="6"/>
  <c r="BG77" i="6"/>
  <c r="AK78" i="6"/>
  <c r="AM78" i="6" s="1"/>
  <c r="AP77" i="6"/>
  <c r="AO77" i="6"/>
  <c r="W81" i="5"/>
  <c r="AV81" i="5" s="1"/>
  <c r="BE82" i="7"/>
  <c r="BD82" i="7"/>
  <c r="T82" i="7"/>
  <c r="AL82" i="7"/>
  <c r="Q82" i="7"/>
  <c r="AI82" i="7"/>
  <c r="AC82" i="7"/>
  <c r="Z82" i="7"/>
  <c r="AY82" i="7" s="1"/>
  <c r="AE83" i="7"/>
  <c r="AG83" i="7" s="1"/>
  <c r="F83" i="7"/>
  <c r="G83" i="7"/>
  <c r="H78" i="6"/>
  <c r="K78" i="6" s="1"/>
  <c r="L78" i="6" s="1"/>
  <c r="M78" i="6" s="1"/>
  <c r="BN78" i="6" s="1"/>
  <c r="S78" i="6"/>
  <c r="U78" i="6" s="1"/>
  <c r="AS77" i="6"/>
  <c r="W77" i="6"/>
  <c r="V78" i="6" s="1"/>
  <c r="X78" i="6" s="1"/>
  <c r="AX77" i="6"/>
  <c r="AA78" i="6"/>
  <c r="AG78" i="6"/>
  <c r="AP81" i="5"/>
  <c r="P82" i="5"/>
  <c r="R82" i="5" s="1"/>
  <c r="S82" i="5"/>
  <c r="U82" i="5" s="1"/>
  <c r="AA82" i="5"/>
  <c r="AS81" i="5"/>
  <c r="AR81" i="5"/>
  <c r="AB82" i="5"/>
  <c r="AD82" i="5" s="1"/>
  <c r="BA81" i="5"/>
  <c r="AE82" i="5"/>
  <c r="BD81" i="5"/>
  <c r="BE81" i="5"/>
  <c r="AM82" i="5"/>
  <c r="BJ81" i="5"/>
  <c r="K82" i="5"/>
  <c r="L82" i="5" s="1"/>
  <c r="M82" i="5" s="1"/>
  <c r="AH82" i="5"/>
  <c r="BH81" i="5"/>
  <c r="BG81" i="5"/>
  <c r="X88" i="10" l="1"/>
  <c r="AC88" i="10"/>
  <c r="AB89" i="10" s="1"/>
  <c r="AD89" i="10" s="1"/>
  <c r="AF88" i="10"/>
  <c r="BE88" i="10" s="1"/>
  <c r="Z88" i="10"/>
  <c r="AY88" i="10" s="1"/>
  <c r="F89" i="10"/>
  <c r="H89" i="10" s="1"/>
  <c r="K89" i="10" s="1"/>
  <c r="L89" i="10" s="1"/>
  <c r="M89" i="10" s="1"/>
  <c r="N89" i="10" s="1"/>
  <c r="AX83" i="9"/>
  <c r="AK89" i="10"/>
  <c r="AM89" i="10" s="1"/>
  <c r="Q88" i="10"/>
  <c r="AO88" i="10" s="1"/>
  <c r="T88" i="10"/>
  <c r="S89" i="10" s="1"/>
  <c r="U89" i="10" s="1"/>
  <c r="AC84" i="9"/>
  <c r="AB85" i="9" s="1"/>
  <c r="BG88" i="10"/>
  <c r="AH89" i="10"/>
  <c r="BH88" i="10"/>
  <c r="AH84" i="9"/>
  <c r="AJ84" i="9" s="1"/>
  <c r="BG83" i="9"/>
  <c r="G85" i="9"/>
  <c r="H85" i="9" s="1"/>
  <c r="K85" i="9" s="1"/>
  <c r="L85" i="9" s="1"/>
  <c r="M85" i="9" s="1"/>
  <c r="N85" i="9" s="1"/>
  <c r="V84" i="9"/>
  <c r="Z84" i="9" s="1"/>
  <c r="AY84" i="9" s="1"/>
  <c r="Q84" i="9"/>
  <c r="P85" i="9" s="1"/>
  <c r="AU83" i="9"/>
  <c r="AG84" i="9"/>
  <c r="AF84" i="9"/>
  <c r="AE85" i="9" s="1"/>
  <c r="AI84" i="9"/>
  <c r="AL84" i="9"/>
  <c r="AD84" i="9"/>
  <c r="AM84" i="9"/>
  <c r="T84" i="9" s="1"/>
  <c r="BJ83" i="9"/>
  <c r="W80" i="4"/>
  <c r="V81" i="4" s="1"/>
  <c r="X81" i="4" s="1"/>
  <c r="AS80" i="4"/>
  <c r="AR80" i="4"/>
  <c r="K81" i="4"/>
  <c r="L81" i="4" s="1"/>
  <c r="M81" i="4" s="1"/>
  <c r="AK81" i="4"/>
  <c r="BK80" i="4"/>
  <c r="BH80" i="4"/>
  <c r="BG80" i="4"/>
  <c r="AH81" i="4"/>
  <c r="AX80" i="4"/>
  <c r="AA81" i="4"/>
  <c r="BA80" i="4"/>
  <c r="BB80" i="4"/>
  <c r="AB81" i="4"/>
  <c r="BE80" i="4"/>
  <c r="AE81" i="4"/>
  <c r="BD80" i="4"/>
  <c r="E84" i="8"/>
  <c r="G84" i="8" s="1"/>
  <c r="BJ82" i="8"/>
  <c r="AM83" i="8"/>
  <c r="U83" i="8"/>
  <c r="O83" i="8"/>
  <c r="N83" i="8"/>
  <c r="BN83" i="8"/>
  <c r="AV82" i="8"/>
  <c r="AU82" i="8"/>
  <c r="BM82" i="8" s="1"/>
  <c r="V83" i="8"/>
  <c r="C83" i="8" s="1"/>
  <c r="D83" i="8" s="1"/>
  <c r="F84" i="8"/>
  <c r="BJ77" i="6"/>
  <c r="Y83" i="7"/>
  <c r="AA83" i="7" s="1"/>
  <c r="AU81" i="5"/>
  <c r="BM81" i="5" s="1"/>
  <c r="V82" i="5"/>
  <c r="X82" i="5" s="1"/>
  <c r="H83" i="7"/>
  <c r="K83" i="7" s="1"/>
  <c r="L83" i="7" s="1"/>
  <c r="M83" i="7" s="1"/>
  <c r="AB83" i="7"/>
  <c r="BB82" i="7"/>
  <c r="BA82" i="7"/>
  <c r="W82" i="7"/>
  <c r="AO82" i="7"/>
  <c r="AP82" i="7"/>
  <c r="P83" i="7"/>
  <c r="AR82" i="7"/>
  <c r="AS82" i="7"/>
  <c r="S83" i="7"/>
  <c r="BH82" i="7"/>
  <c r="BG82" i="7"/>
  <c r="AH83" i="7"/>
  <c r="AJ83" i="7" s="1"/>
  <c r="BK82" i="7"/>
  <c r="AK83" i="7"/>
  <c r="AU77" i="6"/>
  <c r="E79" i="6"/>
  <c r="G79" i="6" s="1"/>
  <c r="C78" i="6"/>
  <c r="D78" i="6" s="1"/>
  <c r="N78" i="6"/>
  <c r="O78" i="6"/>
  <c r="AL78" i="6" s="1"/>
  <c r="BK78" i="6" s="1"/>
  <c r="AV77" i="6"/>
  <c r="E83" i="5"/>
  <c r="AG82" i="5"/>
  <c r="AJ82" i="5"/>
  <c r="N82" i="5"/>
  <c r="AF82" i="5" s="1"/>
  <c r="O82" i="5"/>
  <c r="BN82" i="5"/>
  <c r="BB88" i="10" l="1"/>
  <c r="BA88" i="10"/>
  <c r="BD88" i="10"/>
  <c r="AE89" i="10"/>
  <c r="AF89" i="10" s="1"/>
  <c r="AE90" i="10" s="1"/>
  <c r="Y89" i="10"/>
  <c r="AX88" i="10" s="1"/>
  <c r="BN89" i="10"/>
  <c r="O89" i="10"/>
  <c r="AL89" i="10" s="1"/>
  <c r="BK89" i="10" s="1"/>
  <c r="E90" i="10"/>
  <c r="F90" i="10" s="1"/>
  <c r="BJ88" i="10"/>
  <c r="P89" i="10"/>
  <c r="R89" i="10" s="1"/>
  <c r="AP88" i="10"/>
  <c r="W88" i="10"/>
  <c r="AS88" i="10"/>
  <c r="AR88" i="10"/>
  <c r="BB84" i="9"/>
  <c r="BA84" i="9"/>
  <c r="AJ89" i="10"/>
  <c r="AH85" i="9"/>
  <c r="AJ85" i="9" s="1"/>
  <c r="C84" i="9"/>
  <c r="D84" i="9" s="1"/>
  <c r="BM83" i="9"/>
  <c r="X84" i="9"/>
  <c r="AP84" i="9"/>
  <c r="AO84" i="9"/>
  <c r="BN85" i="9"/>
  <c r="O85" i="9"/>
  <c r="E86" i="9"/>
  <c r="Y85" i="9"/>
  <c r="BK84" i="9"/>
  <c r="AK85" i="9"/>
  <c r="AG85" i="9"/>
  <c r="AI85" i="9"/>
  <c r="AS84" i="9"/>
  <c r="S85" i="9"/>
  <c r="BG84" i="9"/>
  <c r="BH84" i="9"/>
  <c r="W84" i="9"/>
  <c r="BE84" i="9"/>
  <c r="BD84" i="9"/>
  <c r="AF85" i="9"/>
  <c r="AE86" i="9" s="1"/>
  <c r="AR84" i="9"/>
  <c r="R85" i="9"/>
  <c r="AD85" i="9"/>
  <c r="AV80" i="4"/>
  <c r="AU80" i="4"/>
  <c r="C81" i="4"/>
  <c r="D81" i="4" s="1"/>
  <c r="E82" i="4"/>
  <c r="O81" i="4"/>
  <c r="AL81" i="4" s="1"/>
  <c r="N81" i="4"/>
  <c r="AF81" i="4" s="1"/>
  <c r="AE82" i="4" s="1"/>
  <c r="BN81" i="4"/>
  <c r="AG81" i="4"/>
  <c r="AD81" i="4"/>
  <c r="AJ81" i="4"/>
  <c r="BJ80" i="4"/>
  <c r="AM81" i="4"/>
  <c r="H84" i="8"/>
  <c r="AI83" i="8"/>
  <c r="AF83" i="8"/>
  <c r="Z83" i="8"/>
  <c r="AY83" i="8" s="1"/>
  <c r="Y84" i="8"/>
  <c r="X83" i="8"/>
  <c r="AC83" i="8"/>
  <c r="AL83" i="8"/>
  <c r="T83" i="8"/>
  <c r="Q83" i="8"/>
  <c r="BM77" i="6"/>
  <c r="C82" i="5"/>
  <c r="D82" i="5" s="1"/>
  <c r="AX82" i="7"/>
  <c r="Y83" i="5"/>
  <c r="AA83" i="5" s="1"/>
  <c r="E84" i="7"/>
  <c r="G84" i="7" s="1"/>
  <c r="U83" i="7"/>
  <c r="AU82" i="7"/>
  <c r="AV82" i="7"/>
  <c r="V83" i="7"/>
  <c r="C83" i="7" s="1"/>
  <c r="D83" i="7" s="1"/>
  <c r="BN83" i="7"/>
  <c r="O83" i="7"/>
  <c r="AC83" i="7" s="1"/>
  <c r="N83" i="7"/>
  <c r="BJ82" i="7"/>
  <c r="AM83" i="7"/>
  <c r="R83" i="7"/>
  <c r="AD83" i="7"/>
  <c r="F79" i="6"/>
  <c r="H79" i="6" s="1"/>
  <c r="K79" i="6" s="1"/>
  <c r="L79" i="6" s="1"/>
  <c r="M79" i="6" s="1"/>
  <c r="N79" i="6" s="1"/>
  <c r="Z78" i="6"/>
  <c r="AY78" i="6" s="1"/>
  <c r="Y79" i="6"/>
  <c r="AX78" i="6" s="1"/>
  <c r="AF78" i="6"/>
  <c r="AI78" i="6"/>
  <c r="AK79" i="6"/>
  <c r="T78" i="6"/>
  <c r="S79" i="6" s="1"/>
  <c r="U79" i="6" s="1"/>
  <c r="Q78" i="6"/>
  <c r="AO78" i="6" s="1"/>
  <c r="AC78" i="6"/>
  <c r="BB78" i="6" s="1"/>
  <c r="AI82" i="5"/>
  <c r="AH83" i="5" s="1"/>
  <c r="AJ83" i="5" s="1"/>
  <c r="BD82" i="5"/>
  <c r="BE82" i="5"/>
  <c r="AE83" i="5"/>
  <c r="Z82" i="5"/>
  <c r="AY82" i="5" s="1"/>
  <c r="AL82" i="5"/>
  <c r="AC82" i="5"/>
  <c r="Q82" i="5"/>
  <c r="T82" i="5"/>
  <c r="F83" i="5"/>
  <c r="G83" i="5"/>
  <c r="T89" i="10" l="1"/>
  <c r="AS89" i="10" s="1"/>
  <c r="AG89" i="10"/>
  <c r="BD89" i="10" s="1"/>
  <c r="AI89" i="10"/>
  <c r="AH90" i="10" s="1"/>
  <c r="AJ90" i="10" s="1"/>
  <c r="G90" i="10"/>
  <c r="H90" i="10" s="1"/>
  <c r="K90" i="10" s="1"/>
  <c r="L90" i="10" s="1"/>
  <c r="M90" i="10" s="1"/>
  <c r="AA89" i="10"/>
  <c r="AC89" i="10"/>
  <c r="BB89" i="10" s="1"/>
  <c r="Q89" i="10"/>
  <c r="AU88" i="10"/>
  <c r="BM88" i="10" s="1"/>
  <c r="V89" i="10"/>
  <c r="C89" i="10" s="1"/>
  <c r="D89" i="10" s="1"/>
  <c r="AV88" i="10"/>
  <c r="AG90" i="10"/>
  <c r="AK90" i="10"/>
  <c r="BE89" i="10"/>
  <c r="AU84" i="9"/>
  <c r="AL85" i="9"/>
  <c r="BK85" i="9" s="1"/>
  <c r="AC85" i="9"/>
  <c r="BB85" i="9" s="1"/>
  <c r="AA85" i="9"/>
  <c r="G86" i="9"/>
  <c r="F86" i="9"/>
  <c r="AX84" i="9"/>
  <c r="AG86" i="9"/>
  <c r="U85" i="9"/>
  <c r="AH86" i="9"/>
  <c r="AJ86" i="9" s="1"/>
  <c r="BG85" i="9"/>
  <c r="BH85" i="9"/>
  <c r="BE85" i="9"/>
  <c r="BD85" i="9"/>
  <c r="BJ84" i="9"/>
  <c r="AM85" i="9"/>
  <c r="T85" i="9" s="1"/>
  <c r="AV84" i="9"/>
  <c r="V85" i="9"/>
  <c r="C85" i="9" s="1"/>
  <c r="D85" i="9" s="1"/>
  <c r="Q85" i="9"/>
  <c r="AO85" i="9" s="1"/>
  <c r="BM80" i="4"/>
  <c r="AI81" i="4"/>
  <c r="AH82" i="4" s="1"/>
  <c r="AJ82" i="4" s="1"/>
  <c r="Q81" i="4"/>
  <c r="Z81" i="4"/>
  <c r="AY81" i="4" s="1"/>
  <c r="AC81" i="4"/>
  <c r="BA81" i="4" s="1"/>
  <c r="G82" i="4"/>
  <c r="F82" i="4"/>
  <c r="AG82" i="4"/>
  <c r="BK81" i="4"/>
  <c r="AK82" i="4"/>
  <c r="Y82" i="4"/>
  <c r="T81" i="4"/>
  <c r="BE81" i="4"/>
  <c r="BD81" i="4"/>
  <c r="AO83" i="8"/>
  <c r="AP83" i="8"/>
  <c r="P84" i="8"/>
  <c r="BK83" i="8"/>
  <c r="AK84" i="8"/>
  <c r="W83" i="8"/>
  <c r="AS83" i="8"/>
  <c r="AR83" i="8"/>
  <c r="S84" i="8"/>
  <c r="BA83" i="8"/>
  <c r="BB83" i="8"/>
  <c r="AB84" i="8"/>
  <c r="AX83" i="8"/>
  <c r="AA84" i="8"/>
  <c r="BG83" i="8"/>
  <c r="BH83" i="8"/>
  <c r="AH84" i="8"/>
  <c r="BE83" i="8"/>
  <c r="BD83" i="8"/>
  <c r="AE84" i="8"/>
  <c r="K84" i="8"/>
  <c r="L84" i="8" s="1"/>
  <c r="M84" i="8" s="1"/>
  <c r="F84" i="7"/>
  <c r="H84" i="7" s="1"/>
  <c r="AX82" i="5"/>
  <c r="AL83" i="7"/>
  <c r="AK84" i="7" s="1"/>
  <c r="Q83" i="7"/>
  <c r="AP83" i="7" s="1"/>
  <c r="BM82" i="7"/>
  <c r="AB84" i="7"/>
  <c r="BB83" i="7"/>
  <c r="BA83" i="7"/>
  <c r="X83" i="7"/>
  <c r="Z83" i="7"/>
  <c r="AY83" i="7" s="1"/>
  <c r="T83" i="7"/>
  <c r="AI83" i="7"/>
  <c r="AF83" i="7"/>
  <c r="AS78" i="6"/>
  <c r="AA79" i="6"/>
  <c r="AR78" i="6"/>
  <c r="P79" i="6"/>
  <c r="R79" i="6" s="1"/>
  <c r="AE79" i="6"/>
  <c r="AG79" i="6" s="1"/>
  <c r="BE78" i="6"/>
  <c r="BD78" i="6"/>
  <c r="W78" i="6"/>
  <c r="BG78" i="6"/>
  <c r="AH79" i="6"/>
  <c r="AJ79" i="6" s="1"/>
  <c r="BH78" i="6"/>
  <c r="AP78" i="6"/>
  <c r="BA78" i="6"/>
  <c r="AB79" i="6"/>
  <c r="AD79" i="6" s="1"/>
  <c r="AM79" i="6"/>
  <c r="BJ78" i="6"/>
  <c r="E80" i="6"/>
  <c r="O79" i="6"/>
  <c r="BN79" i="6"/>
  <c r="BH82" i="5"/>
  <c r="BG82" i="5"/>
  <c r="H83" i="5"/>
  <c r="AO82" i="5"/>
  <c r="AP82" i="5"/>
  <c r="P83" i="5"/>
  <c r="AK83" i="5"/>
  <c r="BK82" i="5"/>
  <c r="W82" i="5"/>
  <c r="AR82" i="5"/>
  <c r="AS82" i="5"/>
  <c r="S83" i="5"/>
  <c r="BA82" i="5"/>
  <c r="BB82" i="5"/>
  <c r="AB83" i="5"/>
  <c r="AG83" i="5"/>
  <c r="AR89" i="10" l="1"/>
  <c r="S90" i="10"/>
  <c r="U90" i="10" s="1"/>
  <c r="BG89" i="10"/>
  <c r="BH89" i="10"/>
  <c r="BA89" i="10"/>
  <c r="AB90" i="10"/>
  <c r="AD90" i="10" s="1"/>
  <c r="W89" i="10"/>
  <c r="V90" i="10" s="1"/>
  <c r="X90" i="10" s="1"/>
  <c r="P90" i="10"/>
  <c r="R90" i="10" s="1"/>
  <c r="AP89" i="10"/>
  <c r="AO89" i="10"/>
  <c r="Z89" i="10"/>
  <c r="X89" i="10"/>
  <c r="E91" i="10"/>
  <c r="F91" i="10" s="1"/>
  <c r="N90" i="10"/>
  <c r="BN90" i="10"/>
  <c r="O90" i="10"/>
  <c r="BJ89" i="10"/>
  <c r="AM90" i="10"/>
  <c r="H86" i="9"/>
  <c r="K86" i="9" s="1"/>
  <c r="L86" i="9" s="1"/>
  <c r="M86" i="9" s="1"/>
  <c r="N86" i="9" s="1"/>
  <c r="AF86" i="9" s="1"/>
  <c r="AE87" i="9" s="1"/>
  <c r="AG87" i="9" s="1"/>
  <c r="AB86" i="9"/>
  <c r="AD86" i="9" s="1"/>
  <c r="BA85" i="9"/>
  <c r="BM84" i="9"/>
  <c r="AP85" i="9"/>
  <c r="P86" i="9"/>
  <c r="R86" i="9" s="1"/>
  <c r="AK86" i="9"/>
  <c r="AM86" i="9" s="1"/>
  <c r="AR85" i="9"/>
  <c r="AS85" i="9"/>
  <c r="S86" i="9"/>
  <c r="W85" i="9"/>
  <c r="X85" i="9"/>
  <c r="Z85" i="9"/>
  <c r="AY85" i="9" s="1"/>
  <c r="BH81" i="4"/>
  <c r="BG81" i="4"/>
  <c r="H82" i="4"/>
  <c r="K82" i="4" s="1"/>
  <c r="L82" i="4" s="1"/>
  <c r="M82" i="4" s="1"/>
  <c r="N82" i="4" s="1"/>
  <c r="AB82" i="4"/>
  <c r="AD82" i="4" s="1"/>
  <c r="BB81" i="4"/>
  <c r="AP81" i="4"/>
  <c r="AO81" i="4"/>
  <c r="P82" i="4"/>
  <c r="R82" i="4" s="1"/>
  <c r="AA82" i="4"/>
  <c r="AX81" i="4"/>
  <c r="W81" i="4"/>
  <c r="S82" i="4"/>
  <c r="AS81" i="4"/>
  <c r="AR81" i="4"/>
  <c r="AM82" i="4"/>
  <c r="BJ81" i="4"/>
  <c r="N84" i="8"/>
  <c r="AI84" i="8" s="1"/>
  <c r="BN84" i="8"/>
  <c r="O84" i="8"/>
  <c r="Q84" i="8" s="1"/>
  <c r="E85" i="8"/>
  <c r="AJ84" i="8"/>
  <c r="AD84" i="8"/>
  <c r="AU83" i="8"/>
  <c r="AV83" i="8"/>
  <c r="V84" i="8"/>
  <c r="AF84" i="8"/>
  <c r="AE85" i="8" s="1"/>
  <c r="AG84" i="8"/>
  <c r="T84" i="8"/>
  <c r="S85" i="8" s="1"/>
  <c r="U84" i="8"/>
  <c r="BJ83" i="8"/>
  <c r="BM83" i="8" s="1"/>
  <c r="AM84" i="8"/>
  <c r="R84" i="8"/>
  <c r="C84" i="8"/>
  <c r="D84" i="8" s="1"/>
  <c r="BK83" i="7"/>
  <c r="Y84" i="7"/>
  <c r="AX83" i="7" s="1"/>
  <c r="AO83" i="7"/>
  <c r="Q79" i="6"/>
  <c r="AP79" i="6" s="1"/>
  <c r="P84" i="7"/>
  <c r="R84" i="7" s="1"/>
  <c r="BE83" i="7"/>
  <c r="BD83" i="7"/>
  <c r="AE84" i="7"/>
  <c r="BJ83" i="7"/>
  <c r="AM84" i="7"/>
  <c r="AS83" i="7"/>
  <c r="S84" i="7"/>
  <c r="W83" i="7"/>
  <c r="AR83" i="7"/>
  <c r="AD84" i="7"/>
  <c r="BH83" i="7"/>
  <c r="BG83" i="7"/>
  <c r="AH84" i="7"/>
  <c r="K84" i="7"/>
  <c r="L84" i="7" s="1"/>
  <c r="M84" i="7" s="1"/>
  <c r="AI79" i="6"/>
  <c r="AH80" i="6" s="1"/>
  <c r="AJ80" i="6" s="1"/>
  <c r="AF79" i="6"/>
  <c r="BE79" i="6" s="1"/>
  <c r="AV78" i="6"/>
  <c r="AU78" i="6"/>
  <c r="BM78" i="6" s="1"/>
  <c r="V79" i="6"/>
  <c r="X79" i="6" s="1"/>
  <c r="AC79" i="6"/>
  <c r="T79" i="6"/>
  <c r="AL79" i="6"/>
  <c r="G80" i="6"/>
  <c r="F80" i="6"/>
  <c r="AV82" i="5"/>
  <c r="AU82" i="5"/>
  <c r="V83" i="5"/>
  <c r="U83" i="5"/>
  <c r="R83" i="5"/>
  <c r="AD83" i="5"/>
  <c r="BJ82" i="5"/>
  <c r="AM83" i="5"/>
  <c r="K83" i="5"/>
  <c r="L83" i="5" s="1"/>
  <c r="M83" i="5" s="1"/>
  <c r="AU89" i="10" l="1"/>
  <c r="AV89" i="10"/>
  <c r="AY89" i="10"/>
  <c r="Y90" i="10"/>
  <c r="Z90" i="10" s="1"/>
  <c r="AY90" i="10" s="1"/>
  <c r="Y86" i="9"/>
  <c r="AX85" i="9" s="1"/>
  <c r="G91" i="10"/>
  <c r="H91" i="10" s="1"/>
  <c r="K91" i="10" s="1"/>
  <c r="L91" i="10" s="1"/>
  <c r="M91" i="10" s="1"/>
  <c r="Q90" i="10"/>
  <c r="AI90" i="10"/>
  <c r="AF90" i="10"/>
  <c r="AL90" i="10"/>
  <c r="T90" i="10"/>
  <c r="AI86" i="9"/>
  <c r="BH86" i="9" s="1"/>
  <c r="E87" i="9"/>
  <c r="G87" i="9" s="1"/>
  <c r="O86" i="9"/>
  <c r="Q86" i="9" s="1"/>
  <c r="BD86" i="9"/>
  <c r="BN86" i="9"/>
  <c r="BE86" i="9"/>
  <c r="AU85" i="9"/>
  <c r="BJ85" i="9"/>
  <c r="U86" i="9"/>
  <c r="V86" i="9"/>
  <c r="AV85" i="9"/>
  <c r="E83" i="4"/>
  <c r="F83" i="4" s="1"/>
  <c r="BN82" i="4"/>
  <c r="O82" i="4"/>
  <c r="Q82" i="4" s="1"/>
  <c r="AF82" i="4"/>
  <c r="AI82" i="4"/>
  <c r="AU81" i="4"/>
  <c r="BM81" i="4" s="1"/>
  <c r="AV81" i="4"/>
  <c r="V82" i="4"/>
  <c r="C82" i="4" s="1"/>
  <c r="D82" i="4" s="1"/>
  <c r="U82" i="4"/>
  <c r="AC84" i="8"/>
  <c r="AB85" i="8" s="1"/>
  <c r="U85" i="8"/>
  <c r="AG85" i="8"/>
  <c r="BH84" i="8"/>
  <c r="BG84" i="8"/>
  <c r="AH85" i="8"/>
  <c r="AP84" i="8"/>
  <c r="AO84" i="8"/>
  <c r="P85" i="8"/>
  <c r="X84" i="8"/>
  <c r="Z84" i="8"/>
  <c r="AY84" i="8" s="1"/>
  <c r="AL84" i="8"/>
  <c r="G85" i="8"/>
  <c r="K85" i="8"/>
  <c r="L85" i="8" s="1"/>
  <c r="M85" i="8" s="1"/>
  <c r="F85" i="8"/>
  <c r="H85" i="8" s="1"/>
  <c r="E86" i="8"/>
  <c r="AR84" i="8"/>
  <c r="W84" i="8"/>
  <c r="V85" i="8" s="1"/>
  <c r="AS84" i="8"/>
  <c r="BD84" i="8"/>
  <c r="BE84" i="8"/>
  <c r="AD85" i="8"/>
  <c r="BB84" i="8"/>
  <c r="BA84" i="8"/>
  <c r="AA84" i="7"/>
  <c r="BH79" i="6"/>
  <c r="P80" i="6"/>
  <c r="R80" i="6" s="1"/>
  <c r="AO79" i="6"/>
  <c r="E85" i="7"/>
  <c r="G85" i="7" s="1"/>
  <c r="AJ84" i="7"/>
  <c r="BN84" i="7"/>
  <c r="N84" i="7"/>
  <c r="AF84" i="7" s="1"/>
  <c r="O84" i="7"/>
  <c r="T84" i="7" s="1"/>
  <c r="S85" i="7" s="1"/>
  <c r="U85" i="7" s="1"/>
  <c r="U84" i="7"/>
  <c r="AG84" i="7"/>
  <c r="AU83" i="7"/>
  <c r="BM83" i="7" s="1"/>
  <c r="V84" i="7"/>
  <c r="AV83" i="7"/>
  <c r="BG79" i="6"/>
  <c r="AE80" i="6"/>
  <c r="AG80" i="6" s="1"/>
  <c r="Y80" i="6"/>
  <c r="AA80" i="6" s="1"/>
  <c r="Z79" i="6"/>
  <c r="AY79" i="6" s="1"/>
  <c r="C79" i="6"/>
  <c r="D79" i="6" s="1"/>
  <c r="BD79" i="6"/>
  <c r="H80" i="6"/>
  <c r="K80" i="6" s="1"/>
  <c r="L80" i="6" s="1"/>
  <c r="M80" i="6" s="1"/>
  <c r="BN80" i="6" s="1"/>
  <c r="BK79" i="6"/>
  <c r="AK80" i="6"/>
  <c r="BB79" i="6"/>
  <c r="AB80" i="6"/>
  <c r="AD80" i="6" s="1"/>
  <c r="BA79" i="6"/>
  <c r="S80" i="6"/>
  <c r="AR79" i="6"/>
  <c r="W79" i="6"/>
  <c r="AS79" i="6"/>
  <c r="E84" i="5"/>
  <c r="G84" i="5" s="1"/>
  <c r="BN83" i="5"/>
  <c r="O83" i="5"/>
  <c r="Y84" i="5" s="1"/>
  <c r="N83" i="5"/>
  <c r="BM82" i="5"/>
  <c r="C83" i="5"/>
  <c r="D83" i="5" s="1"/>
  <c r="X83" i="5"/>
  <c r="AC90" i="10" l="1"/>
  <c r="AB91" i="10" s="1"/>
  <c r="C86" i="9"/>
  <c r="D86" i="9" s="1"/>
  <c r="AA86" i="9"/>
  <c r="AX89" i="10"/>
  <c r="BM89" i="10" s="1"/>
  <c r="C90" i="10"/>
  <c r="D90" i="10" s="1"/>
  <c r="AA90" i="10"/>
  <c r="W90" i="10" s="1"/>
  <c r="Y91" i="10"/>
  <c r="AA91" i="10" s="1"/>
  <c r="N91" i="10"/>
  <c r="O91" i="10"/>
  <c r="BN91" i="10"/>
  <c r="E92" i="10"/>
  <c r="G92" i="10" s="1"/>
  <c r="AK91" i="10"/>
  <c r="BK90" i="10"/>
  <c r="AS90" i="10"/>
  <c r="AR90" i="10"/>
  <c r="S91" i="10"/>
  <c r="BD90" i="10"/>
  <c r="BE90" i="10"/>
  <c r="AE91" i="10"/>
  <c r="AH91" i="10"/>
  <c r="AJ91" i="10" s="1"/>
  <c r="BH90" i="10"/>
  <c r="BG90" i="10"/>
  <c r="AO90" i="10"/>
  <c r="AP90" i="10"/>
  <c r="P91" i="10"/>
  <c r="R91" i="10" s="1"/>
  <c r="AH87" i="9"/>
  <c r="AJ87" i="9" s="1"/>
  <c r="AL86" i="9"/>
  <c r="BK86" i="9" s="1"/>
  <c r="BG86" i="9"/>
  <c r="F87" i="9"/>
  <c r="H87" i="9" s="1"/>
  <c r="K87" i="9" s="1"/>
  <c r="L87" i="9" s="1"/>
  <c r="M87" i="9" s="1"/>
  <c r="O87" i="9" s="1"/>
  <c r="T86" i="9"/>
  <c r="S87" i="9" s="1"/>
  <c r="U87" i="9" s="1"/>
  <c r="AC86" i="9"/>
  <c r="BB86" i="9" s="1"/>
  <c r="BM85" i="9"/>
  <c r="Z86" i="9"/>
  <c r="AY86" i="9" s="1"/>
  <c r="X86" i="9"/>
  <c r="AP86" i="9"/>
  <c r="AO86" i="9"/>
  <c r="P87" i="9"/>
  <c r="R87" i="9" s="1"/>
  <c r="T82" i="4"/>
  <c r="S83" i="4" s="1"/>
  <c r="U83" i="4" s="1"/>
  <c r="G83" i="4"/>
  <c r="H83" i="4" s="1"/>
  <c r="AL82" i="4"/>
  <c r="AC82" i="4"/>
  <c r="AE83" i="4"/>
  <c r="BE82" i="4"/>
  <c r="BD82" i="4"/>
  <c r="BH82" i="4"/>
  <c r="BG82" i="4"/>
  <c r="AH83" i="4"/>
  <c r="X82" i="4"/>
  <c r="Z82" i="4"/>
  <c r="AY82" i="4" s="1"/>
  <c r="Y83" i="4"/>
  <c r="AP82" i="4"/>
  <c r="AO82" i="4"/>
  <c r="P83" i="4"/>
  <c r="R83" i="4" s="1"/>
  <c r="Y85" i="8"/>
  <c r="AX84" i="8" s="1"/>
  <c r="X85" i="8"/>
  <c r="G86" i="8"/>
  <c r="F86" i="8"/>
  <c r="H86" i="8" s="1"/>
  <c r="K86" i="8" s="1"/>
  <c r="L86" i="8" s="1"/>
  <c r="M86" i="8" s="1"/>
  <c r="R85" i="8"/>
  <c r="AV84" i="8"/>
  <c r="AU84" i="8"/>
  <c r="O85" i="8"/>
  <c r="Z85" i="8" s="1"/>
  <c r="AY85" i="8" s="1"/>
  <c r="BN85" i="8"/>
  <c r="N85" i="8"/>
  <c r="AK85" i="8"/>
  <c r="BK84" i="8"/>
  <c r="AA85" i="8"/>
  <c r="AJ85" i="8"/>
  <c r="F85" i="7"/>
  <c r="H85" i="7" s="1"/>
  <c r="O80" i="6"/>
  <c r="AC80" i="6" s="1"/>
  <c r="Q84" i="7"/>
  <c r="W84" i="7" s="1"/>
  <c r="AI84" i="7"/>
  <c r="BH84" i="7" s="1"/>
  <c r="BD84" i="7"/>
  <c r="BE84" i="7"/>
  <c r="AE85" i="7"/>
  <c r="Z84" i="7"/>
  <c r="AY84" i="7" s="1"/>
  <c r="X84" i="7"/>
  <c r="C84" i="7"/>
  <c r="D84" i="7" s="1"/>
  <c r="AR84" i="7"/>
  <c r="AS84" i="7"/>
  <c r="AC84" i="7"/>
  <c r="AL84" i="7"/>
  <c r="AX79" i="6"/>
  <c r="E81" i="6"/>
  <c r="G81" i="6" s="1"/>
  <c r="V80" i="6"/>
  <c r="X80" i="6" s="1"/>
  <c r="AV79" i="6"/>
  <c r="AU79" i="6"/>
  <c r="N80" i="6"/>
  <c r="AF80" i="6" s="1"/>
  <c r="U80" i="6"/>
  <c r="BJ79" i="6"/>
  <c r="AM80" i="6"/>
  <c r="Z83" i="5"/>
  <c r="AY83" i="5" s="1"/>
  <c r="F84" i="5"/>
  <c r="H84" i="5" s="1"/>
  <c r="T83" i="5"/>
  <c r="AC83" i="5"/>
  <c r="Q83" i="5"/>
  <c r="AL83" i="5"/>
  <c r="AX83" i="5"/>
  <c r="AA84" i="5"/>
  <c r="AF83" i="5"/>
  <c r="AI83" i="5"/>
  <c r="BA90" i="10" l="1"/>
  <c r="BB90" i="10"/>
  <c r="F92" i="10"/>
  <c r="H92" i="10" s="1"/>
  <c r="K92" i="10" s="1"/>
  <c r="L92" i="10" s="1"/>
  <c r="M92" i="10" s="1"/>
  <c r="AC91" i="10"/>
  <c r="BB91" i="10" s="1"/>
  <c r="AX90" i="10"/>
  <c r="Y87" i="9"/>
  <c r="AX86" i="9" s="1"/>
  <c r="V91" i="10"/>
  <c r="AU90" i="10"/>
  <c r="AV90" i="10"/>
  <c r="Q91" i="10"/>
  <c r="U91" i="10"/>
  <c r="AD91" i="10"/>
  <c r="AL91" i="10"/>
  <c r="AG91" i="10"/>
  <c r="AF91" i="10"/>
  <c r="AI91" i="10"/>
  <c r="AH92" i="10" s="1"/>
  <c r="AJ92" i="10" s="1"/>
  <c r="AM91" i="10"/>
  <c r="T91" i="10" s="1"/>
  <c r="BJ90" i="10"/>
  <c r="AK87" i="9"/>
  <c r="AM87" i="9" s="1"/>
  <c r="T87" i="9" s="1"/>
  <c r="AS87" i="9" s="1"/>
  <c r="AB87" i="9"/>
  <c r="AD87" i="9" s="1"/>
  <c r="BA86" i="9"/>
  <c r="N87" i="9"/>
  <c r="AI87" i="9" s="1"/>
  <c r="BH87" i="9" s="1"/>
  <c r="AS86" i="9"/>
  <c r="BN87" i="9"/>
  <c r="W86" i="9"/>
  <c r="AV86" i="9" s="1"/>
  <c r="E88" i="9"/>
  <c r="G88" i="9" s="1"/>
  <c r="AR86" i="9"/>
  <c r="Q87" i="9"/>
  <c r="AS82" i="4"/>
  <c r="AR82" i="4"/>
  <c r="W82" i="4"/>
  <c r="V83" i="4" s="1"/>
  <c r="AB83" i="4"/>
  <c r="AD83" i="4" s="1"/>
  <c r="BA82" i="4"/>
  <c r="BB82" i="4"/>
  <c r="BK82" i="4"/>
  <c r="AK83" i="4"/>
  <c r="AG83" i="4"/>
  <c r="AJ83" i="4"/>
  <c r="K83" i="4"/>
  <c r="L83" i="4" s="1"/>
  <c r="M83" i="4" s="1"/>
  <c r="AA83" i="4"/>
  <c r="AX82" i="4"/>
  <c r="BM84" i="8"/>
  <c r="O86" i="8"/>
  <c r="N86" i="8"/>
  <c r="BN86" i="8"/>
  <c r="BJ84" i="8"/>
  <c r="AM85" i="8"/>
  <c r="T85" i="8" s="1"/>
  <c r="C85" i="8"/>
  <c r="D85" i="8" s="1"/>
  <c r="AF85" i="8"/>
  <c r="AI85" i="8"/>
  <c r="Q85" i="8"/>
  <c r="AL85" i="8"/>
  <c r="E87" i="8"/>
  <c r="Y86" i="8"/>
  <c r="AL80" i="6"/>
  <c r="BK80" i="6" s="1"/>
  <c r="BG84" i="7"/>
  <c r="Q80" i="6"/>
  <c r="AP80" i="6" s="1"/>
  <c r="Y85" i="7"/>
  <c r="AX84" i="7" s="1"/>
  <c r="AH85" i="7"/>
  <c r="AJ85" i="7" s="1"/>
  <c r="P85" i="7"/>
  <c r="R85" i="7" s="1"/>
  <c r="AO84" i="7"/>
  <c r="AP84" i="7"/>
  <c r="K85" i="7"/>
  <c r="L85" i="7" s="1"/>
  <c r="M85" i="7" s="1"/>
  <c r="BB84" i="7"/>
  <c r="AB85" i="7"/>
  <c r="BA84" i="7"/>
  <c r="AU84" i="7"/>
  <c r="AV84" i="7"/>
  <c r="V85" i="7"/>
  <c r="AK85" i="7"/>
  <c r="BK84" i="7"/>
  <c r="AG85" i="7"/>
  <c r="C80" i="6"/>
  <c r="D80" i="6" s="1"/>
  <c r="AI80" i="6"/>
  <c r="BG80" i="6" s="1"/>
  <c r="F81" i="6"/>
  <c r="H81" i="6" s="1"/>
  <c r="T80" i="6"/>
  <c r="AR80" i="6" s="1"/>
  <c r="BM79" i="6"/>
  <c r="Z80" i="6"/>
  <c r="AY80" i="6" s="1"/>
  <c r="BD80" i="6"/>
  <c r="BE80" i="6"/>
  <c r="AE81" i="6"/>
  <c r="BB80" i="6"/>
  <c r="AB81" i="6"/>
  <c r="BA80" i="6"/>
  <c r="AH84" i="5"/>
  <c r="BH83" i="5"/>
  <c r="BG83" i="5"/>
  <c r="AO83" i="5"/>
  <c r="AP83" i="5"/>
  <c r="P84" i="5"/>
  <c r="AS83" i="5"/>
  <c r="AR83" i="5"/>
  <c r="W83" i="5"/>
  <c r="S84" i="5"/>
  <c r="AE84" i="5"/>
  <c r="BD83" i="5"/>
  <c r="BE83" i="5"/>
  <c r="BK83" i="5"/>
  <c r="AK84" i="5"/>
  <c r="BB83" i="5"/>
  <c r="BA83" i="5"/>
  <c r="AB84" i="5"/>
  <c r="K84" i="5"/>
  <c r="L84" i="5" s="1"/>
  <c r="M84" i="5" s="1"/>
  <c r="AC87" i="9" l="1"/>
  <c r="BA87" i="9" s="1"/>
  <c r="AB92" i="10"/>
  <c r="AD92" i="10" s="1"/>
  <c r="BA91" i="10"/>
  <c r="AA87" i="9"/>
  <c r="W91" i="10"/>
  <c r="V92" i="10" s="1"/>
  <c r="E93" i="10"/>
  <c r="G93" i="10" s="1"/>
  <c r="BM90" i="10"/>
  <c r="P92" i="10"/>
  <c r="R92" i="10" s="1"/>
  <c r="AP91" i="10"/>
  <c r="AO91" i="10"/>
  <c r="BD91" i="10"/>
  <c r="BE91" i="10"/>
  <c r="AE92" i="10"/>
  <c r="BG91" i="10"/>
  <c r="BH91" i="10"/>
  <c r="AS91" i="10"/>
  <c r="O92" i="10"/>
  <c r="BN92" i="10"/>
  <c r="N92" i="10"/>
  <c r="X91" i="10"/>
  <c r="C91" i="10"/>
  <c r="D91" i="10" s="1"/>
  <c r="Z91" i="10"/>
  <c r="AY91" i="10" s="1"/>
  <c r="S92" i="10"/>
  <c r="U92" i="10" s="1"/>
  <c r="AR91" i="10"/>
  <c r="BK91" i="10"/>
  <c r="AK92" i="10"/>
  <c r="AL87" i="9"/>
  <c r="BK87" i="9" s="1"/>
  <c r="BJ86" i="9"/>
  <c r="S88" i="9"/>
  <c r="U88" i="9" s="1"/>
  <c r="AH88" i="9"/>
  <c r="AJ88" i="9" s="1"/>
  <c r="AF87" i="9"/>
  <c r="BE87" i="9" s="1"/>
  <c r="AR87" i="9"/>
  <c r="AU86" i="9"/>
  <c r="F88" i="9"/>
  <c r="H88" i="9" s="1"/>
  <c r="K88" i="9" s="1"/>
  <c r="L88" i="9" s="1"/>
  <c r="M88" i="9" s="1"/>
  <c r="N88" i="9" s="1"/>
  <c r="V87" i="9"/>
  <c r="X87" i="9" s="1"/>
  <c r="BG87" i="9"/>
  <c r="AP87" i="9"/>
  <c r="AO87" i="9"/>
  <c r="P88" i="9"/>
  <c r="AV82" i="4"/>
  <c r="C83" i="4"/>
  <c r="D83" i="4" s="1"/>
  <c r="AU82" i="4"/>
  <c r="AM83" i="4"/>
  <c r="BJ82" i="4"/>
  <c r="E84" i="4"/>
  <c r="BN83" i="4"/>
  <c r="N83" i="4"/>
  <c r="O83" i="4"/>
  <c r="Z83" i="4" s="1"/>
  <c r="AY83" i="4" s="1"/>
  <c r="X83" i="4"/>
  <c r="AC85" i="8"/>
  <c r="W85" i="8"/>
  <c r="AS85" i="8"/>
  <c r="AR85" i="8"/>
  <c r="S86" i="8"/>
  <c r="AA86" i="8"/>
  <c r="AX85" i="8"/>
  <c r="F87" i="8"/>
  <c r="G87" i="8"/>
  <c r="BG85" i="8"/>
  <c r="BH85" i="8"/>
  <c r="AH86" i="8"/>
  <c r="AK86" i="8"/>
  <c r="BK85" i="8"/>
  <c r="AO85" i="8"/>
  <c r="AP85" i="8"/>
  <c r="P86" i="8"/>
  <c r="BE85" i="8"/>
  <c r="BD85" i="8"/>
  <c r="AE86" i="8"/>
  <c r="AK81" i="6"/>
  <c r="AM81" i="6" s="1"/>
  <c r="AA85" i="7"/>
  <c r="P81" i="6"/>
  <c r="R81" i="6" s="1"/>
  <c r="AO80" i="6"/>
  <c r="C85" i="7"/>
  <c r="D85" i="7" s="1"/>
  <c r="AM85" i="7"/>
  <c r="BJ84" i="7"/>
  <c r="BM84" i="7" s="1"/>
  <c r="AD85" i="7"/>
  <c r="E86" i="7"/>
  <c r="X85" i="7"/>
  <c r="BN85" i="7"/>
  <c r="N85" i="7"/>
  <c r="O85" i="7"/>
  <c r="BH80" i="6"/>
  <c r="Y81" i="6"/>
  <c r="W80" i="6"/>
  <c r="V81" i="6" s="1"/>
  <c r="AH81" i="6"/>
  <c r="AJ81" i="6" s="1"/>
  <c r="AS80" i="6"/>
  <c r="S81" i="6"/>
  <c r="U81" i="6" s="1"/>
  <c r="K81" i="6"/>
  <c r="L81" i="6" s="1"/>
  <c r="M81" i="6" s="1"/>
  <c r="AD81" i="6"/>
  <c r="AG81" i="6"/>
  <c r="E85" i="5"/>
  <c r="AD84" i="5"/>
  <c r="U84" i="5"/>
  <c r="R84" i="5"/>
  <c r="BN84" i="5"/>
  <c r="O84" i="5"/>
  <c r="AL84" i="5" s="1"/>
  <c r="N84" i="5"/>
  <c r="AF84" i="5" s="1"/>
  <c r="BJ83" i="5"/>
  <c r="AM84" i="5"/>
  <c r="AG84" i="5"/>
  <c r="AU83" i="5"/>
  <c r="AV83" i="5"/>
  <c r="V84" i="5"/>
  <c r="AJ84" i="5"/>
  <c r="BB87" i="9" l="1"/>
  <c r="AB88" i="9"/>
  <c r="AD88" i="9" s="1"/>
  <c r="Y92" i="10"/>
  <c r="AX91" i="10" s="1"/>
  <c r="F93" i="10"/>
  <c r="H93" i="10" s="1"/>
  <c r="K93" i="10" s="1"/>
  <c r="L93" i="10" s="1"/>
  <c r="M93" i="10" s="1"/>
  <c r="AU91" i="10"/>
  <c r="AV91" i="10"/>
  <c r="BJ91" i="10"/>
  <c r="AM92" i="10"/>
  <c r="T92" i="10" s="1"/>
  <c r="AL92" i="10"/>
  <c r="AI92" i="10"/>
  <c r="AG92" i="10"/>
  <c r="AF92" i="10"/>
  <c r="Q92" i="10"/>
  <c r="AO92" i="10" s="1"/>
  <c r="X92" i="10"/>
  <c r="AK88" i="9"/>
  <c r="BJ87" i="9" s="1"/>
  <c r="BM86" i="9"/>
  <c r="AE88" i="9"/>
  <c r="AG88" i="9" s="1"/>
  <c r="W87" i="9"/>
  <c r="V88" i="9" s="1"/>
  <c r="X88" i="9" s="1"/>
  <c r="C87" i="9"/>
  <c r="D87" i="9" s="1"/>
  <c r="BD87" i="9"/>
  <c r="Z87" i="9"/>
  <c r="AY87" i="9" s="1"/>
  <c r="BN88" i="9"/>
  <c r="O88" i="9"/>
  <c r="E89" i="9"/>
  <c r="R88" i="9"/>
  <c r="BM82" i="4"/>
  <c r="Y84" i="4"/>
  <c r="AA84" i="4" s="1"/>
  <c r="AL83" i="4"/>
  <c r="T83" i="4"/>
  <c r="AC83" i="4"/>
  <c r="Q83" i="4"/>
  <c r="AI83" i="4"/>
  <c r="AF83" i="4"/>
  <c r="F84" i="4"/>
  <c r="G84" i="4"/>
  <c r="BA85" i="8"/>
  <c r="AB86" i="8"/>
  <c r="BB85" i="8"/>
  <c r="AG86" i="8"/>
  <c r="AI86" i="8"/>
  <c r="AH87" i="8" s="1"/>
  <c r="AF86" i="8"/>
  <c r="AE87" i="8"/>
  <c r="AJ86" i="8"/>
  <c r="H87" i="8"/>
  <c r="Q86" i="8"/>
  <c r="P87" i="8" s="1"/>
  <c r="U86" i="8"/>
  <c r="T86" i="8"/>
  <c r="S87" i="8" s="1"/>
  <c r="R86" i="8"/>
  <c r="BJ85" i="8"/>
  <c r="AM86" i="8"/>
  <c r="AU85" i="8"/>
  <c r="BM85" i="8" s="1"/>
  <c r="AV85" i="8"/>
  <c r="V86" i="8"/>
  <c r="BJ80" i="6"/>
  <c r="AL85" i="7"/>
  <c r="T85" i="7"/>
  <c r="Q85" i="7"/>
  <c r="AC85" i="7"/>
  <c r="Z85" i="7"/>
  <c r="AY85" i="7" s="1"/>
  <c r="AI85" i="7"/>
  <c r="AF85" i="7"/>
  <c r="G86" i="7"/>
  <c r="F86" i="7"/>
  <c r="AA81" i="6"/>
  <c r="AX80" i="6"/>
  <c r="AV80" i="6"/>
  <c r="AU80" i="6"/>
  <c r="N81" i="6"/>
  <c r="BN81" i="6"/>
  <c r="O81" i="6"/>
  <c r="Z81" i="6" s="1"/>
  <c r="AY81" i="6" s="1"/>
  <c r="X81" i="6"/>
  <c r="C81" i="6"/>
  <c r="D81" i="6" s="1"/>
  <c r="E82" i="6"/>
  <c r="BM83" i="5"/>
  <c r="AI84" i="5"/>
  <c r="AH85" i="5" s="1"/>
  <c r="AJ85" i="5" s="1"/>
  <c r="T84" i="5"/>
  <c r="AR84" i="5" s="1"/>
  <c r="BE84" i="5"/>
  <c r="BD84" i="5"/>
  <c r="AE85" i="5"/>
  <c r="C84" i="5"/>
  <c r="D84" i="5" s="1"/>
  <c r="X84" i="5"/>
  <c r="Y85" i="5"/>
  <c r="Z84" i="5"/>
  <c r="AY84" i="5" s="1"/>
  <c r="AC84" i="5"/>
  <c r="Q84" i="5"/>
  <c r="BK84" i="5"/>
  <c r="AK85" i="5"/>
  <c r="F85" i="5"/>
  <c r="G85" i="5"/>
  <c r="Z92" i="10" l="1"/>
  <c r="AY92" i="10" s="1"/>
  <c r="AA92" i="10"/>
  <c r="W92" i="10" s="1"/>
  <c r="V93" i="10" s="1"/>
  <c r="C92" i="10"/>
  <c r="D92" i="10" s="1"/>
  <c r="AC92" i="10"/>
  <c r="BA92" i="10" s="1"/>
  <c r="Y88" i="9"/>
  <c r="AX87" i="9" s="1"/>
  <c r="E94" i="10"/>
  <c r="G94" i="10" s="1"/>
  <c r="BM91" i="10"/>
  <c r="AR92" i="10"/>
  <c r="AS92" i="10"/>
  <c r="S93" i="10"/>
  <c r="U93" i="10" s="1"/>
  <c r="BE92" i="10"/>
  <c r="BD92" i="10"/>
  <c r="AE93" i="10"/>
  <c r="P93" i="10"/>
  <c r="R93" i="10" s="1"/>
  <c r="AK93" i="10"/>
  <c r="BK92" i="10"/>
  <c r="AP92" i="10"/>
  <c r="AH93" i="10"/>
  <c r="BG92" i="10"/>
  <c r="BH92" i="10"/>
  <c r="BN93" i="10"/>
  <c r="O93" i="10"/>
  <c r="N93" i="10"/>
  <c r="AM88" i="9"/>
  <c r="T88" i="9" s="1"/>
  <c r="S89" i="9" s="1"/>
  <c r="U89" i="9" s="1"/>
  <c r="AL88" i="9"/>
  <c r="AV87" i="9"/>
  <c r="AU87" i="9"/>
  <c r="AF88" i="9"/>
  <c r="AE89" i="9" s="1"/>
  <c r="AG89" i="9" s="1"/>
  <c r="AI88" i="9"/>
  <c r="BH88" i="9" s="1"/>
  <c r="Q88" i="9"/>
  <c r="AP88" i="9" s="1"/>
  <c r="G89" i="9"/>
  <c r="F89" i="9"/>
  <c r="AX83" i="4"/>
  <c r="H84" i="4"/>
  <c r="BD83" i="4"/>
  <c r="BE83" i="4"/>
  <c r="AE84" i="4"/>
  <c r="P84" i="4"/>
  <c r="AO83" i="4"/>
  <c r="AP83" i="4"/>
  <c r="AR83" i="4"/>
  <c r="S84" i="4"/>
  <c r="AS83" i="4"/>
  <c r="W83" i="4"/>
  <c r="BG83" i="4"/>
  <c r="BH83" i="4"/>
  <c r="AH84" i="4"/>
  <c r="BA83" i="4"/>
  <c r="AB84" i="4"/>
  <c r="BB83" i="4"/>
  <c r="BK83" i="4"/>
  <c r="AK84" i="4"/>
  <c r="AC86" i="8"/>
  <c r="AD86" i="8"/>
  <c r="AB87" i="8"/>
  <c r="AD87" i="8" s="1"/>
  <c r="AL86" i="8"/>
  <c r="BK86" i="8" s="1"/>
  <c r="AJ87" i="8"/>
  <c r="U87" i="8"/>
  <c r="R87" i="8"/>
  <c r="X86" i="8"/>
  <c r="Z86" i="8"/>
  <c r="AY86" i="8" s="1"/>
  <c r="C86" i="8"/>
  <c r="D86" i="8" s="1"/>
  <c r="K87" i="8"/>
  <c r="L87" i="8" s="1"/>
  <c r="M87" i="8" s="1"/>
  <c r="BE86" i="8"/>
  <c r="BD86" i="8"/>
  <c r="W86" i="8"/>
  <c r="V87" i="8" s="1"/>
  <c r="AS86" i="8"/>
  <c r="AR86" i="8"/>
  <c r="AO86" i="8"/>
  <c r="AP86" i="8"/>
  <c r="AG87" i="8"/>
  <c r="BG86" i="8"/>
  <c r="BH86" i="8"/>
  <c r="BM80" i="6"/>
  <c r="Y86" i="7"/>
  <c r="AX85" i="7" s="1"/>
  <c r="H86" i="7"/>
  <c r="K86" i="7" s="1"/>
  <c r="L86" i="7" s="1"/>
  <c r="M86" i="7" s="1"/>
  <c r="BG85" i="7"/>
  <c r="BH85" i="7"/>
  <c r="AH86" i="7"/>
  <c r="AJ86" i="7" s="1"/>
  <c r="BE85" i="7"/>
  <c r="BD85" i="7"/>
  <c r="AE86" i="7"/>
  <c r="AP85" i="7"/>
  <c r="AO85" i="7"/>
  <c r="P86" i="7"/>
  <c r="BK85" i="7"/>
  <c r="AK86" i="7"/>
  <c r="BB85" i="7"/>
  <c r="BA85" i="7"/>
  <c r="AB86" i="7"/>
  <c r="W85" i="7"/>
  <c r="AR85" i="7"/>
  <c r="AS85" i="7"/>
  <c r="S86" i="7"/>
  <c r="W84" i="5"/>
  <c r="V85" i="5" s="1"/>
  <c r="X85" i="5" s="1"/>
  <c r="T81" i="6"/>
  <c r="AR81" i="6" s="1"/>
  <c r="Y82" i="6"/>
  <c r="AA82" i="6" s="1"/>
  <c r="G82" i="6"/>
  <c r="F82" i="6"/>
  <c r="AC81" i="6"/>
  <c r="AL81" i="6"/>
  <c r="Q81" i="6"/>
  <c r="AF81" i="6"/>
  <c r="AI81" i="6"/>
  <c r="BH84" i="5"/>
  <c r="BG84" i="5"/>
  <c r="AS84" i="5"/>
  <c r="S85" i="5"/>
  <c r="U85" i="5" s="1"/>
  <c r="H85" i="5"/>
  <c r="BJ84" i="5"/>
  <c r="AM85" i="5"/>
  <c r="AP84" i="5"/>
  <c r="AO84" i="5"/>
  <c r="P85" i="5"/>
  <c r="AA85" i="5"/>
  <c r="AX84" i="5"/>
  <c r="BB84" i="5"/>
  <c r="BA84" i="5"/>
  <c r="AB85" i="5"/>
  <c r="AG85" i="5"/>
  <c r="Y93" i="10" l="1"/>
  <c r="AX92" i="10" s="1"/>
  <c r="AB93" i="10"/>
  <c r="AD93" i="10" s="1"/>
  <c r="BB92" i="10"/>
  <c r="C88" i="9"/>
  <c r="D88" i="9" s="1"/>
  <c r="Z88" i="9"/>
  <c r="AY88" i="9" s="1"/>
  <c r="AA88" i="9"/>
  <c r="W88" i="9" s="1"/>
  <c r="V89" i="9" s="1"/>
  <c r="X89" i="9" s="1"/>
  <c r="BM87" i="9"/>
  <c r="AC88" i="9"/>
  <c r="BA88" i="9" s="1"/>
  <c r="F94" i="10"/>
  <c r="H94" i="10" s="1"/>
  <c r="AU92" i="10"/>
  <c r="AV92" i="10"/>
  <c r="BJ92" i="10"/>
  <c r="AM93" i="10"/>
  <c r="Q93" i="10"/>
  <c r="P94" i="10" s="1"/>
  <c r="R94" i="10" s="1"/>
  <c r="AG93" i="10"/>
  <c r="AI93" i="10"/>
  <c r="AH94" i="10" s="1"/>
  <c r="AJ94" i="10" s="1"/>
  <c r="AF93" i="10"/>
  <c r="AE94" i="10" s="1"/>
  <c r="AG94" i="10" s="1"/>
  <c r="AJ93" i="10"/>
  <c r="X93" i="10"/>
  <c r="AH89" i="9"/>
  <c r="AJ89" i="9" s="1"/>
  <c r="BG88" i="9"/>
  <c r="AK89" i="9"/>
  <c r="AM89" i="9" s="1"/>
  <c r="BK88" i="9"/>
  <c r="BD88" i="9"/>
  <c r="BE88" i="9"/>
  <c r="P89" i="9"/>
  <c r="R89" i="9" s="1"/>
  <c r="H89" i="9"/>
  <c r="K89" i="9" s="1"/>
  <c r="L89" i="9" s="1"/>
  <c r="M89" i="9" s="1"/>
  <c r="O89" i="9" s="1"/>
  <c r="AO88" i="9"/>
  <c r="AR88" i="9"/>
  <c r="AS88" i="9"/>
  <c r="AD84" i="4"/>
  <c r="AJ84" i="4"/>
  <c r="AG84" i="4"/>
  <c r="BJ83" i="4"/>
  <c r="AM84" i="4"/>
  <c r="AU83" i="4"/>
  <c r="AV83" i="4"/>
  <c r="V84" i="4"/>
  <c r="U84" i="4"/>
  <c r="R84" i="4"/>
  <c r="K84" i="4"/>
  <c r="L84" i="4" s="1"/>
  <c r="M84" i="4" s="1"/>
  <c r="E88" i="8"/>
  <c r="F88" i="8" s="1"/>
  <c r="H88" i="8" s="1"/>
  <c r="K88" i="8" s="1"/>
  <c r="L88" i="8" s="1"/>
  <c r="M88" i="8" s="1"/>
  <c r="Y87" i="8"/>
  <c r="BB86" i="8"/>
  <c r="BA86" i="8"/>
  <c r="AK87" i="8"/>
  <c r="X87" i="8"/>
  <c r="C87" i="8"/>
  <c r="D87" i="8" s="1"/>
  <c r="N87" i="8"/>
  <c r="BN87" i="8"/>
  <c r="O87" i="8"/>
  <c r="Z87" i="8" s="1"/>
  <c r="AY87" i="8" s="1"/>
  <c r="AU86" i="8"/>
  <c r="AV86" i="8"/>
  <c r="G88" i="8"/>
  <c r="AA87" i="8"/>
  <c r="AX86" i="8"/>
  <c r="AA86" i="7"/>
  <c r="AV84" i="5"/>
  <c r="R86" i="7"/>
  <c r="U86" i="7"/>
  <c r="AD86" i="7"/>
  <c r="AG86" i="7"/>
  <c r="AU85" i="7"/>
  <c r="AV85" i="7"/>
  <c r="V86" i="7"/>
  <c r="AM86" i="7"/>
  <c r="BJ85" i="7"/>
  <c r="N86" i="7"/>
  <c r="AF86" i="7" s="1"/>
  <c r="BN86" i="7"/>
  <c r="O86" i="7"/>
  <c r="AL86" i="7" s="1"/>
  <c r="E87" i="7"/>
  <c r="AU84" i="5"/>
  <c r="BM84" i="5" s="1"/>
  <c r="AX81" i="6"/>
  <c r="S82" i="6"/>
  <c r="U82" i="6" s="1"/>
  <c r="AS81" i="6"/>
  <c r="BE81" i="6"/>
  <c r="BD81" i="6"/>
  <c r="AE82" i="6"/>
  <c r="BK81" i="6"/>
  <c r="AK82" i="6"/>
  <c r="BH81" i="6"/>
  <c r="AH82" i="6"/>
  <c r="BG81" i="6"/>
  <c r="AO81" i="6"/>
  <c r="AP81" i="6"/>
  <c r="P82" i="6"/>
  <c r="W81" i="6"/>
  <c r="BB81" i="6"/>
  <c r="AB82" i="6"/>
  <c r="BA81" i="6"/>
  <c r="H82" i="6"/>
  <c r="AD85" i="5"/>
  <c r="C85" i="5"/>
  <c r="D85" i="5" s="1"/>
  <c r="R85" i="5"/>
  <c r="K85" i="5"/>
  <c r="L85" i="5" s="1"/>
  <c r="M85" i="5" s="1"/>
  <c r="AC93" i="10" l="1"/>
  <c r="BA93" i="10" s="1"/>
  <c r="Z93" i="10"/>
  <c r="AY93" i="10" s="1"/>
  <c r="AA93" i="10"/>
  <c r="C93" i="10"/>
  <c r="D93" i="10" s="1"/>
  <c r="AL93" i="10"/>
  <c r="BK93" i="10" s="1"/>
  <c r="Y89" i="9"/>
  <c r="AA89" i="9" s="1"/>
  <c r="AB89" i="9"/>
  <c r="AD89" i="9" s="1"/>
  <c r="BB88" i="9"/>
  <c r="BM92" i="10"/>
  <c r="BE93" i="10"/>
  <c r="BD93" i="10"/>
  <c r="AO93" i="10"/>
  <c r="BH93" i="10"/>
  <c r="BG93" i="10"/>
  <c r="K94" i="10"/>
  <c r="L94" i="10" s="1"/>
  <c r="M94" i="10" s="1"/>
  <c r="AP93" i="10"/>
  <c r="T93" i="10"/>
  <c r="BJ88" i="9"/>
  <c r="BN89" i="9"/>
  <c r="N89" i="9"/>
  <c r="AI89" i="9" s="1"/>
  <c r="E90" i="9"/>
  <c r="F90" i="9" s="1"/>
  <c r="Q89" i="9"/>
  <c r="P90" i="9" s="1"/>
  <c r="R90" i="9" s="1"/>
  <c r="AV88" i="9"/>
  <c r="AU88" i="9"/>
  <c r="T89" i="9"/>
  <c r="BM83" i="4"/>
  <c r="E85" i="4"/>
  <c r="F85" i="4" s="1"/>
  <c r="BN84" i="4"/>
  <c r="O84" i="4"/>
  <c r="Y85" i="4" s="1"/>
  <c r="N84" i="4"/>
  <c r="X84" i="4"/>
  <c r="C84" i="4"/>
  <c r="D84" i="4" s="1"/>
  <c r="BM86" i="8"/>
  <c r="BJ86" i="8"/>
  <c r="AM87" i="8"/>
  <c r="O88" i="8"/>
  <c r="N88" i="8"/>
  <c r="BN88" i="8"/>
  <c r="AF87" i="8"/>
  <c r="AI87" i="8"/>
  <c r="AC87" i="8"/>
  <c r="E89" i="8"/>
  <c r="AL87" i="8"/>
  <c r="T87" i="8"/>
  <c r="Q87" i="8"/>
  <c r="Y88" i="8"/>
  <c r="AI86" i="7"/>
  <c r="BG86" i="7" s="1"/>
  <c r="Q86" i="7"/>
  <c r="AO86" i="7" s="1"/>
  <c r="BE86" i="7"/>
  <c r="AE87" i="7"/>
  <c r="BD86" i="7"/>
  <c r="G87" i="7"/>
  <c r="F87" i="7"/>
  <c r="X86" i="7"/>
  <c r="Z86" i="7"/>
  <c r="AY86" i="7" s="1"/>
  <c r="AC86" i="7"/>
  <c r="T86" i="7"/>
  <c r="C86" i="7"/>
  <c r="D86" i="7" s="1"/>
  <c r="BM85" i="7"/>
  <c r="AK87" i="7"/>
  <c r="BK86" i="7"/>
  <c r="K82" i="6"/>
  <c r="L82" i="6" s="1"/>
  <c r="M82" i="6" s="1"/>
  <c r="AD82" i="6"/>
  <c r="AV81" i="6"/>
  <c r="V82" i="6"/>
  <c r="C82" i="6" s="1"/>
  <c r="D82" i="6" s="1"/>
  <c r="AU81" i="6"/>
  <c r="R82" i="6"/>
  <c r="AJ82" i="6"/>
  <c r="BJ81" i="6"/>
  <c r="AM82" i="6"/>
  <c r="AG82" i="6"/>
  <c r="E86" i="5"/>
  <c r="O85" i="5"/>
  <c r="BN85" i="5"/>
  <c r="N85" i="5"/>
  <c r="Y94" i="10" l="1"/>
  <c r="AA94" i="10" s="1"/>
  <c r="BB93" i="10"/>
  <c r="AB94" i="10"/>
  <c r="AD94" i="10" s="1"/>
  <c r="AK94" i="10"/>
  <c r="AC89" i="9"/>
  <c r="BA89" i="9" s="1"/>
  <c r="Z89" i="9"/>
  <c r="AY89" i="9" s="1"/>
  <c r="AX88" i="9"/>
  <c r="BM88" i="9" s="1"/>
  <c r="C89" i="9"/>
  <c r="D89" i="9" s="1"/>
  <c r="AL89" i="9"/>
  <c r="BK89" i="9" s="1"/>
  <c r="E95" i="10"/>
  <c r="G95" i="10" s="1"/>
  <c r="W93" i="10"/>
  <c r="S94" i="10"/>
  <c r="AR93" i="10"/>
  <c r="AS93" i="10"/>
  <c r="O94" i="10"/>
  <c r="BN94" i="10"/>
  <c r="N94" i="10"/>
  <c r="AF89" i="9"/>
  <c r="BE89" i="9" s="1"/>
  <c r="G90" i="9"/>
  <c r="H90" i="9" s="1"/>
  <c r="AP89" i="9"/>
  <c r="AO89" i="9"/>
  <c r="W89" i="9"/>
  <c r="AU89" i="9" s="1"/>
  <c r="BH89" i="9"/>
  <c r="BG89" i="9"/>
  <c r="AH90" i="9"/>
  <c r="AJ90" i="9" s="1"/>
  <c r="S90" i="9"/>
  <c r="AR89" i="9"/>
  <c r="AS89" i="9"/>
  <c r="G85" i="4"/>
  <c r="H85" i="4" s="1"/>
  <c r="Z84" i="4"/>
  <c r="AY84" i="4" s="1"/>
  <c r="AI84" i="4"/>
  <c r="AF84" i="4"/>
  <c r="AX84" i="4"/>
  <c r="AA85" i="4"/>
  <c r="AC84" i="4"/>
  <c r="AL84" i="4"/>
  <c r="T84" i="4"/>
  <c r="Q84" i="4"/>
  <c r="AR87" i="8"/>
  <c r="W87" i="8"/>
  <c r="AS87" i="8"/>
  <c r="S88" i="8"/>
  <c r="F89" i="8"/>
  <c r="G89" i="8"/>
  <c r="AP87" i="8"/>
  <c r="AO87" i="8"/>
  <c r="P88" i="8"/>
  <c r="AK88" i="8"/>
  <c r="BK87" i="8"/>
  <c r="BB87" i="8"/>
  <c r="BA87" i="8"/>
  <c r="AB88" i="8"/>
  <c r="BD87" i="8"/>
  <c r="BE87" i="8"/>
  <c r="AE88" i="8"/>
  <c r="AX87" i="8"/>
  <c r="AA88" i="8"/>
  <c r="BH87" i="8"/>
  <c r="BG87" i="8"/>
  <c r="AH88" i="8"/>
  <c r="BH86" i="7"/>
  <c r="AH87" i="7"/>
  <c r="AJ87" i="7" s="1"/>
  <c r="Y87" i="7"/>
  <c r="AA87" i="7" s="1"/>
  <c r="H87" i="7"/>
  <c r="K87" i="7" s="1"/>
  <c r="L87" i="7" s="1"/>
  <c r="M87" i="7" s="1"/>
  <c r="O87" i="7" s="1"/>
  <c r="P87" i="7"/>
  <c r="R87" i="7" s="1"/>
  <c r="AP86" i="7"/>
  <c r="BB86" i="7"/>
  <c r="AB87" i="7"/>
  <c r="BA86" i="7"/>
  <c r="AG87" i="7"/>
  <c r="AM87" i="7"/>
  <c r="BJ86" i="7"/>
  <c r="AS86" i="7"/>
  <c r="W86" i="7"/>
  <c r="S87" i="7"/>
  <c r="AR86" i="7"/>
  <c r="BM81" i="6"/>
  <c r="O82" i="6"/>
  <c r="N82" i="6"/>
  <c r="BN82" i="6"/>
  <c r="X82" i="6"/>
  <c r="E83" i="6"/>
  <c r="G86" i="5"/>
  <c r="F86" i="5"/>
  <c r="AF85" i="5"/>
  <c r="AI85" i="5"/>
  <c r="AC85" i="5"/>
  <c r="Z85" i="5"/>
  <c r="AY85" i="5" s="1"/>
  <c r="T85" i="5"/>
  <c r="Q85" i="5"/>
  <c r="Y86" i="5"/>
  <c r="AL85" i="5"/>
  <c r="AX93" i="10" l="1"/>
  <c r="AM94" i="10"/>
  <c r="BJ93" i="10"/>
  <c r="Y90" i="9"/>
  <c r="AA90" i="9" s="1"/>
  <c r="BB89" i="9"/>
  <c r="AB90" i="9"/>
  <c r="AD90" i="9" s="1"/>
  <c r="AK90" i="9"/>
  <c r="AM90" i="9" s="1"/>
  <c r="F95" i="10"/>
  <c r="H95" i="10" s="1"/>
  <c r="AL94" i="10"/>
  <c r="AC94" i="10"/>
  <c r="U94" i="10"/>
  <c r="T94" i="10"/>
  <c r="S95" i="10" s="1"/>
  <c r="U95" i="10" s="1"/>
  <c r="Q94" i="10"/>
  <c r="AI94" i="10"/>
  <c r="AF94" i="10"/>
  <c r="AV93" i="10"/>
  <c r="AU93" i="10"/>
  <c r="V94" i="10"/>
  <c r="BD89" i="9"/>
  <c r="AE90" i="9"/>
  <c r="AG90" i="9" s="1"/>
  <c r="V90" i="9"/>
  <c r="X90" i="9" s="1"/>
  <c r="AV89" i="9"/>
  <c r="K90" i="9"/>
  <c r="L90" i="9" s="1"/>
  <c r="M90" i="9" s="1"/>
  <c r="U90" i="9"/>
  <c r="AP84" i="4"/>
  <c r="AO84" i="4"/>
  <c r="P85" i="4"/>
  <c r="BK84" i="4"/>
  <c r="AK85" i="4"/>
  <c r="BG84" i="4"/>
  <c r="BH84" i="4"/>
  <c r="AH85" i="4"/>
  <c r="AR84" i="4"/>
  <c r="AS84" i="4"/>
  <c r="W84" i="4"/>
  <c r="S85" i="4"/>
  <c r="BA84" i="4"/>
  <c r="BB84" i="4"/>
  <c r="AB85" i="4"/>
  <c r="AE85" i="4"/>
  <c r="BD84" i="4"/>
  <c r="BE84" i="4"/>
  <c r="K85" i="4"/>
  <c r="L85" i="4" s="1"/>
  <c r="M85" i="4" s="1"/>
  <c r="AH89" i="8"/>
  <c r="AJ88" i="8"/>
  <c r="AG88" i="8"/>
  <c r="AI88" i="8"/>
  <c r="AF88" i="8"/>
  <c r="AE89" i="8" s="1"/>
  <c r="R88" i="8"/>
  <c r="BB88" i="8"/>
  <c r="AD88" i="8"/>
  <c r="BA88" i="8" s="1"/>
  <c r="AL88" i="8"/>
  <c r="BJ87" i="8"/>
  <c r="AM88" i="8"/>
  <c r="AC88" i="8" s="1"/>
  <c r="AB89" i="8" s="1"/>
  <c r="Q88" i="8"/>
  <c r="U88" i="8"/>
  <c r="T88" i="8"/>
  <c r="S89" i="8" s="1"/>
  <c r="AV87" i="8"/>
  <c r="AU87" i="8"/>
  <c r="V88" i="8"/>
  <c r="H89" i="8"/>
  <c r="AX86" i="7"/>
  <c r="AC87" i="7"/>
  <c r="AB88" i="7" s="1"/>
  <c r="AD88" i="7" s="1"/>
  <c r="BN87" i="7"/>
  <c r="E88" i="7"/>
  <c r="F88" i="7" s="1"/>
  <c r="N87" i="7"/>
  <c r="AI87" i="7" s="1"/>
  <c r="BG87" i="7" s="1"/>
  <c r="Q87" i="7"/>
  <c r="U87" i="7"/>
  <c r="T87" i="7"/>
  <c r="AV86" i="7"/>
  <c r="AU86" i="7"/>
  <c r="V87" i="7"/>
  <c r="AL87" i="7"/>
  <c r="AD87" i="7"/>
  <c r="AF82" i="6"/>
  <c r="AI82" i="6"/>
  <c r="F83" i="6"/>
  <c r="G83" i="6"/>
  <c r="Z82" i="6"/>
  <c r="AY82" i="6" s="1"/>
  <c r="AC82" i="6"/>
  <c r="Q82" i="6"/>
  <c r="T82" i="6"/>
  <c r="AL82" i="6"/>
  <c r="AK86" i="5"/>
  <c r="BK85" i="5"/>
  <c r="W85" i="5"/>
  <c r="AO85" i="5"/>
  <c r="AP85" i="5"/>
  <c r="P86" i="5"/>
  <c r="BH85" i="5"/>
  <c r="BG85" i="5"/>
  <c r="AH86" i="5"/>
  <c r="H86" i="5"/>
  <c r="AX85" i="5"/>
  <c r="AA86" i="5"/>
  <c r="AR85" i="5"/>
  <c r="AS85" i="5"/>
  <c r="S86" i="5"/>
  <c r="BA85" i="5"/>
  <c r="BB85" i="5"/>
  <c r="AB86" i="5"/>
  <c r="AE86" i="5"/>
  <c r="BD85" i="5"/>
  <c r="BE85" i="5"/>
  <c r="BM93" i="10" l="1"/>
  <c r="BJ89" i="9"/>
  <c r="AX89" i="9"/>
  <c r="K95" i="10"/>
  <c r="L95" i="10" s="1"/>
  <c r="M95" i="10" s="1"/>
  <c r="BD94" i="10"/>
  <c r="AE95" i="10"/>
  <c r="AG95" i="10" s="1"/>
  <c r="BE94" i="10"/>
  <c r="AO94" i="10"/>
  <c r="P95" i="10"/>
  <c r="R95" i="10" s="1"/>
  <c r="AP94" i="10"/>
  <c r="W94" i="10"/>
  <c r="AS94" i="10"/>
  <c r="AR94" i="10"/>
  <c r="Z94" i="10"/>
  <c r="AY94" i="10" s="1"/>
  <c r="C94" i="10"/>
  <c r="D94" i="10" s="1"/>
  <c r="X94" i="10"/>
  <c r="BB94" i="10"/>
  <c r="BA94" i="10"/>
  <c r="AB95" i="10"/>
  <c r="AD95" i="10" s="1"/>
  <c r="BH94" i="10"/>
  <c r="BG94" i="10"/>
  <c r="AH95" i="10"/>
  <c r="AJ95" i="10" s="1"/>
  <c r="AK95" i="10"/>
  <c r="BK94" i="10"/>
  <c r="C90" i="9"/>
  <c r="D90" i="9" s="1"/>
  <c r="BN90" i="9"/>
  <c r="O90" i="9"/>
  <c r="N90" i="9"/>
  <c r="E91" i="9"/>
  <c r="E86" i="4"/>
  <c r="AG85" i="4"/>
  <c r="U85" i="4"/>
  <c r="AJ85" i="4"/>
  <c r="BN85" i="4"/>
  <c r="N85" i="4"/>
  <c r="AF85" i="4" s="1"/>
  <c r="O85" i="4"/>
  <c r="AC85" i="4" s="1"/>
  <c r="AB86" i="4" s="1"/>
  <c r="AD85" i="4"/>
  <c r="AV84" i="4"/>
  <c r="AU84" i="4"/>
  <c r="V85" i="4"/>
  <c r="C85" i="4" s="1"/>
  <c r="D85" i="4" s="1"/>
  <c r="BJ84" i="4"/>
  <c r="AM85" i="4"/>
  <c r="R85" i="4"/>
  <c r="BM87" i="8"/>
  <c r="AG89" i="8"/>
  <c r="E90" i="8"/>
  <c r="K89" i="8"/>
  <c r="L89" i="8" s="1"/>
  <c r="M89" i="8" s="1"/>
  <c r="Z88" i="8"/>
  <c r="AY88" i="8" s="1"/>
  <c r="X88" i="8"/>
  <c r="W88" i="8"/>
  <c r="AS88" i="8"/>
  <c r="AR88" i="8"/>
  <c r="AO88" i="8"/>
  <c r="AP88" i="8"/>
  <c r="BK88" i="8"/>
  <c r="AK89" i="8"/>
  <c r="AD89" i="8"/>
  <c r="P89" i="8"/>
  <c r="BG88" i="8"/>
  <c r="BH88" i="8"/>
  <c r="U89" i="8"/>
  <c r="C88" i="8"/>
  <c r="D88" i="8" s="1"/>
  <c r="BE88" i="8"/>
  <c r="BD88" i="8"/>
  <c r="AJ89" i="8"/>
  <c r="BA87" i="7"/>
  <c r="BM86" i="7"/>
  <c r="G88" i="7"/>
  <c r="H88" i="7" s="1"/>
  <c r="K88" i="7" s="1"/>
  <c r="L88" i="7" s="1"/>
  <c r="M88" i="7" s="1"/>
  <c r="O88" i="7" s="1"/>
  <c r="BB87" i="7"/>
  <c r="BH87" i="7"/>
  <c r="AH88" i="7"/>
  <c r="AJ88" i="7" s="1"/>
  <c r="AF87" i="7"/>
  <c r="AE88" i="7" s="1"/>
  <c r="AG88" i="7" s="1"/>
  <c r="AK88" i="7"/>
  <c r="BK87" i="7"/>
  <c r="S88" i="7"/>
  <c r="U88" i="7" s="1"/>
  <c r="AR87" i="7"/>
  <c r="AS87" i="7"/>
  <c r="W87" i="7"/>
  <c r="AP87" i="7"/>
  <c r="AO87" i="7"/>
  <c r="P88" i="7"/>
  <c r="Z87" i="7"/>
  <c r="AY87" i="7" s="1"/>
  <c r="X87" i="7"/>
  <c r="C87" i="7"/>
  <c r="D87" i="7" s="1"/>
  <c r="Y83" i="6"/>
  <c r="AR82" i="6"/>
  <c r="W82" i="6"/>
  <c r="AS82" i="6"/>
  <c r="S83" i="6"/>
  <c r="BA82" i="6"/>
  <c r="BB82" i="6"/>
  <c r="AB83" i="6"/>
  <c r="BH82" i="6"/>
  <c r="BG82" i="6"/>
  <c r="AH83" i="6"/>
  <c r="BK82" i="6"/>
  <c r="AK83" i="6"/>
  <c r="AO82" i="6"/>
  <c r="AP82" i="6"/>
  <c r="P83" i="6"/>
  <c r="H83" i="6"/>
  <c r="BD82" i="6"/>
  <c r="BE82" i="6"/>
  <c r="AE83" i="6"/>
  <c r="AG86" i="5"/>
  <c r="U86" i="5"/>
  <c r="K86" i="5"/>
  <c r="L86" i="5" s="1"/>
  <c r="M86" i="5" s="1"/>
  <c r="R86" i="5"/>
  <c r="AD86" i="5"/>
  <c r="AJ86" i="5"/>
  <c r="AU85" i="5"/>
  <c r="AV85" i="5"/>
  <c r="V86" i="5"/>
  <c r="C86" i="5" s="1"/>
  <c r="D86" i="5" s="1"/>
  <c r="AM86" i="5"/>
  <c r="BJ85" i="5"/>
  <c r="BM89" i="9" l="1"/>
  <c r="Y95" i="10"/>
  <c r="AX94" i="10" s="1"/>
  <c r="E96" i="10"/>
  <c r="O95" i="10"/>
  <c r="BN95" i="10"/>
  <c r="N95" i="10"/>
  <c r="AI95" i="10" s="1"/>
  <c r="BG95" i="10" s="1"/>
  <c r="AV94" i="10"/>
  <c r="AU94" i="10"/>
  <c r="BJ94" i="10"/>
  <c r="AM95" i="10"/>
  <c r="V95" i="10"/>
  <c r="G91" i="9"/>
  <c r="F91" i="9"/>
  <c r="AI90" i="9"/>
  <c r="AF90" i="9"/>
  <c r="AL90" i="9"/>
  <c r="AC90" i="9"/>
  <c r="Z90" i="9"/>
  <c r="AY90" i="9" s="1"/>
  <c r="T90" i="9"/>
  <c r="Q90" i="9"/>
  <c r="AL85" i="4"/>
  <c r="BK85" i="4" s="1"/>
  <c r="T85" i="4"/>
  <c r="AR85" i="4" s="1"/>
  <c r="Q85" i="4"/>
  <c r="P86" i="4" s="1"/>
  <c r="R86" i="4" s="1"/>
  <c r="BM84" i="4"/>
  <c r="BE85" i="4"/>
  <c r="BD85" i="4"/>
  <c r="AE86" i="4"/>
  <c r="Y86" i="4"/>
  <c r="X85" i="4"/>
  <c r="Z85" i="4"/>
  <c r="AY85" i="4" s="1"/>
  <c r="BB85" i="4"/>
  <c r="BA85" i="4"/>
  <c r="AI85" i="4"/>
  <c r="AD86" i="4"/>
  <c r="F86" i="4"/>
  <c r="G86" i="4"/>
  <c r="Y89" i="8"/>
  <c r="AX88" i="8" s="1"/>
  <c r="BM88" i="8" s="1"/>
  <c r="AU88" i="8"/>
  <c r="AV88" i="8"/>
  <c r="N89" i="8"/>
  <c r="BN89" i="8"/>
  <c r="O89" i="8"/>
  <c r="R89" i="8"/>
  <c r="BJ88" i="8"/>
  <c r="AM89" i="8"/>
  <c r="AC89" i="8"/>
  <c r="V89" i="8"/>
  <c r="G90" i="8"/>
  <c r="K90" i="8"/>
  <c r="L90" i="8" s="1"/>
  <c r="M90" i="8" s="1"/>
  <c r="F90" i="8"/>
  <c r="H90" i="8" s="1"/>
  <c r="E91" i="8"/>
  <c r="BD87" i="7"/>
  <c r="BE87" i="7"/>
  <c r="Y88" i="7"/>
  <c r="AA88" i="7" s="1"/>
  <c r="AL88" i="7"/>
  <c r="BK88" i="7" s="1"/>
  <c r="N88" i="7"/>
  <c r="AF88" i="7" s="1"/>
  <c r="BE88" i="7" s="1"/>
  <c r="E89" i="7"/>
  <c r="G89" i="7" s="1"/>
  <c r="BN88" i="7"/>
  <c r="Q88" i="7"/>
  <c r="P89" i="7" s="1"/>
  <c r="R88" i="7"/>
  <c r="BJ87" i="7"/>
  <c r="AM88" i="7"/>
  <c r="T88" i="7" s="1"/>
  <c r="V88" i="7"/>
  <c r="AV87" i="7"/>
  <c r="AU87" i="7"/>
  <c r="AX82" i="6"/>
  <c r="AA83" i="6"/>
  <c r="K83" i="6"/>
  <c r="L83" i="6" s="1"/>
  <c r="M83" i="6" s="1"/>
  <c r="AM83" i="6"/>
  <c r="BJ82" i="6"/>
  <c r="AJ83" i="6"/>
  <c r="U83" i="6"/>
  <c r="AU82" i="6"/>
  <c r="AV82" i="6"/>
  <c r="V83" i="6"/>
  <c r="C83" i="6" s="1"/>
  <c r="D83" i="6" s="1"/>
  <c r="AG83" i="6"/>
  <c r="R83" i="6"/>
  <c r="AD83" i="6"/>
  <c r="BM85" i="5"/>
  <c r="E87" i="5"/>
  <c r="X86" i="5"/>
  <c r="BN86" i="5"/>
  <c r="N86" i="5"/>
  <c r="O86" i="5"/>
  <c r="Y87" i="5" s="1"/>
  <c r="AA95" i="10" l="1"/>
  <c r="AC95" i="10"/>
  <c r="BB95" i="10" s="1"/>
  <c r="Y91" i="9"/>
  <c r="AA91" i="9" s="1"/>
  <c r="AF95" i="10"/>
  <c r="BE95" i="10" s="1"/>
  <c r="F96" i="10"/>
  <c r="G96" i="10"/>
  <c r="AL95" i="10"/>
  <c r="BK95" i="10" s="1"/>
  <c r="Q95" i="10"/>
  <c r="AP95" i="10" s="1"/>
  <c r="T95" i="10"/>
  <c r="S96" i="10" s="1"/>
  <c r="U96" i="10" s="1"/>
  <c r="BH95" i="10"/>
  <c r="AH96" i="10"/>
  <c r="AJ96" i="10" s="1"/>
  <c r="BM94" i="10"/>
  <c r="C95" i="10"/>
  <c r="D95" i="10" s="1"/>
  <c r="X95" i="10"/>
  <c r="Z95" i="10"/>
  <c r="AY95" i="10" s="1"/>
  <c r="H91" i="9"/>
  <c r="K91" i="9" s="1"/>
  <c r="L91" i="9" s="1"/>
  <c r="M91" i="9" s="1"/>
  <c r="N91" i="9" s="1"/>
  <c r="BB90" i="9"/>
  <c r="BA90" i="9"/>
  <c r="AB91" i="9"/>
  <c r="AR90" i="9"/>
  <c r="AS90" i="9"/>
  <c r="W90" i="9"/>
  <c r="S91" i="9"/>
  <c r="BD90" i="9"/>
  <c r="BE90" i="9"/>
  <c r="AE91" i="9"/>
  <c r="BK90" i="9"/>
  <c r="AK91" i="9"/>
  <c r="BG90" i="9"/>
  <c r="BH90" i="9"/>
  <c r="AH91" i="9"/>
  <c r="AJ91" i="9" s="1"/>
  <c r="AP90" i="9"/>
  <c r="AO90" i="9"/>
  <c r="P91" i="9"/>
  <c r="R91" i="9" s="1"/>
  <c r="AK86" i="4"/>
  <c r="AM86" i="4" s="1"/>
  <c r="AP85" i="4"/>
  <c r="AS85" i="4"/>
  <c r="S86" i="4"/>
  <c r="U86" i="4" s="1"/>
  <c r="H86" i="4"/>
  <c r="K86" i="4" s="1"/>
  <c r="L86" i="4" s="1"/>
  <c r="M86" i="4" s="1"/>
  <c r="N86" i="4" s="1"/>
  <c r="AO85" i="4"/>
  <c r="W85" i="4"/>
  <c r="V86" i="4" s="1"/>
  <c r="X86" i="4" s="1"/>
  <c r="BH85" i="4"/>
  <c r="BG85" i="4"/>
  <c r="AH86" i="4"/>
  <c r="AA86" i="4"/>
  <c r="AX85" i="4"/>
  <c r="AG86" i="4"/>
  <c r="AA89" i="8"/>
  <c r="O90" i="8"/>
  <c r="N90" i="8"/>
  <c r="BN90" i="8"/>
  <c r="X89" i="8"/>
  <c r="Z89" i="8"/>
  <c r="AY89" i="8" s="1"/>
  <c r="Y90" i="8"/>
  <c r="T89" i="8"/>
  <c r="Q89" i="8"/>
  <c r="AL89" i="8"/>
  <c r="AF89" i="8"/>
  <c r="AI89" i="8"/>
  <c r="F91" i="8"/>
  <c r="G91" i="8"/>
  <c r="BB89" i="8"/>
  <c r="BA89" i="8"/>
  <c r="AB90" i="8"/>
  <c r="C89" i="8"/>
  <c r="D89" i="8" s="1"/>
  <c r="C88" i="7"/>
  <c r="D88" i="7" s="1"/>
  <c r="AX87" i="7"/>
  <c r="BM87" i="7" s="1"/>
  <c r="AI88" i="7"/>
  <c r="AH89" i="7" s="1"/>
  <c r="AJ89" i="7" s="1"/>
  <c r="F89" i="7"/>
  <c r="H89" i="7" s="1"/>
  <c r="K89" i="7" s="1"/>
  <c r="L89" i="7" s="1"/>
  <c r="M89" i="7" s="1"/>
  <c r="BN89" i="7" s="1"/>
  <c r="BD88" i="7"/>
  <c r="AC88" i="7"/>
  <c r="AE89" i="7"/>
  <c r="AG89" i="7" s="1"/>
  <c r="AP88" i="7"/>
  <c r="AO88" i="7"/>
  <c r="W88" i="7"/>
  <c r="V89" i="7" s="1"/>
  <c r="AK89" i="7"/>
  <c r="X88" i="7"/>
  <c r="Z88" i="7"/>
  <c r="AY88" i="7" s="1"/>
  <c r="S89" i="7"/>
  <c r="AS88" i="7"/>
  <c r="AR88" i="7"/>
  <c r="R89" i="7"/>
  <c r="E84" i="6"/>
  <c r="G84" i="6" s="1"/>
  <c r="X83" i="6"/>
  <c r="BM82" i="6"/>
  <c r="O83" i="6"/>
  <c r="Z83" i="6" s="1"/>
  <c r="AY83" i="6" s="1"/>
  <c r="BN83" i="6"/>
  <c r="N83" i="6"/>
  <c r="AI86" i="5"/>
  <c r="AF86" i="5"/>
  <c r="T86" i="5"/>
  <c r="AC86" i="5"/>
  <c r="Q86" i="5"/>
  <c r="AL86" i="5"/>
  <c r="Z86" i="5"/>
  <c r="AY86" i="5" s="1"/>
  <c r="AA87" i="5"/>
  <c r="AX86" i="5"/>
  <c r="G87" i="5"/>
  <c r="F87" i="5"/>
  <c r="BA95" i="10" l="1"/>
  <c r="BD95" i="10"/>
  <c r="AE96" i="10"/>
  <c r="AG96" i="10" s="1"/>
  <c r="AB96" i="10"/>
  <c r="AD96" i="10" s="1"/>
  <c r="AK96" i="10"/>
  <c r="AM96" i="10" s="1"/>
  <c r="AX90" i="9"/>
  <c r="Y96" i="10"/>
  <c r="AA96" i="10" s="1"/>
  <c r="H96" i="10"/>
  <c r="K96" i="10" s="1"/>
  <c r="L96" i="10" s="1"/>
  <c r="M96" i="10" s="1"/>
  <c r="BN96" i="10" s="1"/>
  <c r="AO95" i="10"/>
  <c r="P96" i="10"/>
  <c r="R96" i="10" s="1"/>
  <c r="AR95" i="10"/>
  <c r="AS95" i="10"/>
  <c r="W95" i="10"/>
  <c r="AV95" i="10" s="1"/>
  <c r="E92" i="9"/>
  <c r="F92" i="9" s="1"/>
  <c r="BN91" i="9"/>
  <c r="O91" i="9"/>
  <c r="AC91" i="9" s="1"/>
  <c r="BB91" i="9" s="1"/>
  <c r="V91" i="9"/>
  <c r="C91" i="9" s="1"/>
  <c r="D91" i="9" s="1"/>
  <c r="AV90" i="9"/>
  <c r="AU90" i="9"/>
  <c r="AM91" i="9"/>
  <c r="BJ90" i="9"/>
  <c r="AD91" i="9"/>
  <c r="AG91" i="9"/>
  <c r="AI91" i="9"/>
  <c r="AF91" i="9"/>
  <c r="U91" i="9"/>
  <c r="BJ85" i="4"/>
  <c r="O86" i="4"/>
  <c r="AL86" i="4" s="1"/>
  <c r="AK87" i="4" s="1"/>
  <c r="AV85" i="4"/>
  <c r="C86" i="4"/>
  <c r="D86" i="4" s="1"/>
  <c r="AF86" i="4"/>
  <c r="AE87" i="4" s="1"/>
  <c r="AG87" i="4" s="1"/>
  <c r="AI86" i="4"/>
  <c r="AH87" i="4" s="1"/>
  <c r="BN86" i="4"/>
  <c r="AU85" i="4"/>
  <c r="E87" i="4"/>
  <c r="G87" i="4" s="1"/>
  <c r="AJ86" i="4"/>
  <c r="H91" i="8"/>
  <c r="BD89" i="8"/>
  <c r="BE89" i="8"/>
  <c r="AE90" i="8"/>
  <c r="AP89" i="8"/>
  <c r="AO89" i="8"/>
  <c r="P90" i="8"/>
  <c r="BH89" i="8"/>
  <c r="BG89" i="8"/>
  <c r="AH90" i="8"/>
  <c r="AK90" i="8"/>
  <c r="AL90" i="8" s="1"/>
  <c r="BK89" i="8"/>
  <c r="AR89" i="8"/>
  <c r="W89" i="8"/>
  <c r="AS89" i="8"/>
  <c r="S90" i="8"/>
  <c r="AX89" i="8"/>
  <c r="AA90" i="8"/>
  <c r="AD90" i="8"/>
  <c r="N89" i="7"/>
  <c r="AF89" i="7" s="1"/>
  <c r="AE90" i="7" s="1"/>
  <c r="AG90" i="7" s="1"/>
  <c r="O89" i="7"/>
  <c r="Q89" i="7" s="1"/>
  <c r="AO89" i="7" s="1"/>
  <c r="BH88" i="7"/>
  <c r="BG88" i="7"/>
  <c r="E90" i="7"/>
  <c r="F90" i="7" s="1"/>
  <c r="BB88" i="7"/>
  <c r="AB89" i="7"/>
  <c r="AD89" i="7" s="1"/>
  <c r="BA88" i="7"/>
  <c r="Y89" i="7"/>
  <c r="AV88" i="7"/>
  <c r="AU88" i="7"/>
  <c r="BJ88" i="7"/>
  <c r="AM89" i="7"/>
  <c r="U89" i="7"/>
  <c r="X89" i="7"/>
  <c r="F84" i="6"/>
  <c r="H84" i="6" s="1"/>
  <c r="K84" i="6" s="1"/>
  <c r="L84" i="6" s="1"/>
  <c r="M84" i="6" s="1"/>
  <c r="Y84" i="6"/>
  <c r="AA84" i="6" s="1"/>
  <c r="AI83" i="6"/>
  <c r="AF83" i="6"/>
  <c r="AC83" i="6"/>
  <c r="T83" i="6"/>
  <c r="Q83" i="6"/>
  <c r="AL83" i="6"/>
  <c r="H87" i="5"/>
  <c r="BK86" i="5"/>
  <c r="AK87" i="5"/>
  <c r="BB86" i="5"/>
  <c r="BA86" i="5"/>
  <c r="AB87" i="5"/>
  <c r="BD86" i="5"/>
  <c r="BE86" i="5"/>
  <c r="AE87" i="5"/>
  <c r="P87" i="5"/>
  <c r="AO86" i="5"/>
  <c r="AP86" i="5"/>
  <c r="W86" i="5"/>
  <c r="AR86" i="5"/>
  <c r="AS86" i="5"/>
  <c r="S87" i="5"/>
  <c r="BG86" i="5"/>
  <c r="BH86" i="5"/>
  <c r="AH87" i="5"/>
  <c r="AX95" i="10" l="1"/>
  <c r="BJ95" i="10"/>
  <c r="E97" i="10"/>
  <c r="G97" i="10" s="1"/>
  <c r="O96" i="10"/>
  <c r="Q96" i="10" s="1"/>
  <c r="P97" i="10" s="1"/>
  <c r="R97" i="10" s="1"/>
  <c r="N96" i="10"/>
  <c r="AU95" i="10"/>
  <c r="V96" i="10"/>
  <c r="C96" i="10" s="1"/>
  <c r="D96" i="10" s="1"/>
  <c r="G92" i="9"/>
  <c r="H92" i="9" s="1"/>
  <c r="K92" i="9" s="1"/>
  <c r="L92" i="9" s="1"/>
  <c r="M92" i="9" s="1"/>
  <c r="BN92" i="9" s="1"/>
  <c r="T91" i="9"/>
  <c r="AS91" i="9" s="1"/>
  <c r="AL91" i="9"/>
  <c r="BK91" i="9" s="1"/>
  <c r="BA91" i="9"/>
  <c r="AB92" i="9"/>
  <c r="AD92" i="9" s="1"/>
  <c r="Q91" i="9"/>
  <c r="AE92" i="9"/>
  <c r="BD91" i="9"/>
  <c r="BE91" i="9"/>
  <c r="AH92" i="9"/>
  <c r="AJ92" i="9" s="1"/>
  <c r="BG91" i="9"/>
  <c r="BH91" i="9"/>
  <c r="BM90" i="9"/>
  <c r="X91" i="9"/>
  <c r="Z91" i="9"/>
  <c r="AY91" i="9" s="1"/>
  <c r="BM85" i="4"/>
  <c r="BK86" i="4"/>
  <c r="Y87" i="4"/>
  <c r="AX86" i="4" s="1"/>
  <c r="Z86" i="4"/>
  <c r="AY86" i="4" s="1"/>
  <c r="Q86" i="4"/>
  <c r="AP86" i="4" s="1"/>
  <c r="BG86" i="4"/>
  <c r="T86" i="4"/>
  <c r="AS86" i="4" s="1"/>
  <c r="AC86" i="4"/>
  <c r="BA86" i="4" s="1"/>
  <c r="BD86" i="4"/>
  <c r="F87" i="4"/>
  <c r="H87" i="4" s="1"/>
  <c r="BH86" i="4"/>
  <c r="BE86" i="4"/>
  <c r="AM87" i="4"/>
  <c r="BJ86" i="4"/>
  <c r="AJ87" i="4"/>
  <c r="BK90" i="8"/>
  <c r="Q90" i="8"/>
  <c r="U90" i="8"/>
  <c r="AV89" i="8"/>
  <c r="AU89" i="8"/>
  <c r="V90" i="8"/>
  <c r="C90" i="8" s="1"/>
  <c r="D90" i="8" s="1"/>
  <c r="AJ90" i="8"/>
  <c r="BM89" i="8"/>
  <c r="AG90" i="8"/>
  <c r="AI90" i="8"/>
  <c r="AF90" i="8"/>
  <c r="AE91" i="8"/>
  <c r="BJ89" i="8"/>
  <c r="AM90" i="8"/>
  <c r="P91" i="8"/>
  <c r="R90" i="8"/>
  <c r="E92" i="8"/>
  <c r="K91" i="8"/>
  <c r="L91" i="8" s="1"/>
  <c r="M91" i="8" s="1"/>
  <c r="T89" i="7"/>
  <c r="AS89" i="7" s="1"/>
  <c r="AI89" i="7"/>
  <c r="AH90" i="7" s="1"/>
  <c r="AJ90" i="7" s="1"/>
  <c r="G90" i="7"/>
  <c r="H90" i="7" s="1"/>
  <c r="K90" i="7" s="1"/>
  <c r="L90" i="7" s="1"/>
  <c r="M90" i="7" s="1"/>
  <c r="AC89" i="7"/>
  <c r="BB89" i="7" s="1"/>
  <c r="AX88" i="7"/>
  <c r="BM88" i="7" s="1"/>
  <c r="Z89" i="7"/>
  <c r="AY89" i="7" s="1"/>
  <c r="AA89" i="7"/>
  <c r="C89" i="7"/>
  <c r="D89" i="7" s="1"/>
  <c r="AL89" i="7"/>
  <c r="BK89" i="7" s="1"/>
  <c r="BE89" i="7"/>
  <c r="BD89" i="7"/>
  <c r="AP89" i="7"/>
  <c r="P90" i="7"/>
  <c r="R90" i="7" s="1"/>
  <c r="AX83" i="6"/>
  <c r="N84" i="6"/>
  <c r="O84" i="6"/>
  <c r="AC84" i="6" s="1"/>
  <c r="BB84" i="6" s="1"/>
  <c r="BN84" i="6"/>
  <c r="E85" i="6"/>
  <c r="F85" i="6" s="1"/>
  <c r="AK84" i="6"/>
  <c r="BK83" i="6"/>
  <c r="AR83" i="6"/>
  <c r="W83" i="6"/>
  <c r="AS83" i="6"/>
  <c r="S84" i="6"/>
  <c r="BD83" i="6"/>
  <c r="BE83" i="6"/>
  <c r="AE84" i="6"/>
  <c r="AO83" i="6"/>
  <c r="AP83" i="6"/>
  <c r="P84" i="6"/>
  <c r="BA83" i="6"/>
  <c r="BB83" i="6"/>
  <c r="AB84" i="6"/>
  <c r="BG83" i="6"/>
  <c r="BH83" i="6"/>
  <c r="AH84" i="6"/>
  <c r="AJ87" i="5"/>
  <c r="U87" i="5"/>
  <c r="R87" i="5"/>
  <c r="AD87" i="5"/>
  <c r="AV86" i="5"/>
  <c r="AU86" i="5"/>
  <c r="V87" i="5"/>
  <c r="C87" i="5" s="1"/>
  <c r="D87" i="5" s="1"/>
  <c r="AG87" i="5"/>
  <c r="BJ86" i="5"/>
  <c r="AM87" i="5"/>
  <c r="K87" i="5"/>
  <c r="L87" i="5" s="1"/>
  <c r="M87" i="5" s="1"/>
  <c r="BM95" i="10" l="1"/>
  <c r="AO96" i="10"/>
  <c r="F97" i="10"/>
  <c r="H97" i="10" s="1"/>
  <c r="K97" i="10" s="1"/>
  <c r="L97" i="10" s="1"/>
  <c r="M97" i="10" s="1"/>
  <c r="O97" i="10" s="1"/>
  <c r="Y92" i="9"/>
  <c r="AX91" i="9" s="1"/>
  <c r="AP96" i="10"/>
  <c r="AI96" i="10"/>
  <c r="AF96" i="10"/>
  <c r="AL96" i="10"/>
  <c r="T96" i="10"/>
  <c r="AC96" i="10"/>
  <c r="X96" i="10"/>
  <c r="Z96" i="10"/>
  <c r="AY96" i="10" s="1"/>
  <c r="S92" i="9"/>
  <c r="U92" i="9" s="1"/>
  <c r="W91" i="9"/>
  <c r="V92" i="9" s="1"/>
  <c r="X92" i="9" s="1"/>
  <c r="AK92" i="9"/>
  <c r="AM92" i="9" s="1"/>
  <c r="AR91" i="9"/>
  <c r="N92" i="9"/>
  <c r="AF92" i="9" s="1"/>
  <c r="O92" i="9"/>
  <c r="E93" i="9"/>
  <c r="G93" i="9" s="1"/>
  <c r="P92" i="9"/>
  <c r="R92" i="9" s="1"/>
  <c r="AO91" i="9"/>
  <c r="AP91" i="9"/>
  <c r="AG92" i="9"/>
  <c r="AB87" i="4"/>
  <c r="AD87" i="4" s="1"/>
  <c r="BB86" i="4"/>
  <c r="W86" i="4"/>
  <c r="AU86" i="4" s="1"/>
  <c r="AO86" i="4"/>
  <c r="AR86" i="4"/>
  <c r="AA87" i="4"/>
  <c r="S87" i="4"/>
  <c r="U87" i="4" s="1"/>
  <c r="P87" i="4"/>
  <c r="R87" i="4" s="1"/>
  <c r="K87" i="4"/>
  <c r="L87" i="4" s="1"/>
  <c r="M87" i="4" s="1"/>
  <c r="AK91" i="8"/>
  <c r="BJ90" i="8" s="1"/>
  <c r="AC90" i="8"/>
  <c r="AM91" i="8"/>
  <c r="G92" i="8"/>
  <c r="F92" i="8"/>
  <c r="R91" i="8"/>
  <c r="BG90" i="8"/>
  <c r="BH90" i="8"/>
  <c r="N91" i="8"/>
  <c r="BN91" i="8"/>
  <c r="O91" i="8"/>
  <c r="BE90" i="8"/>
  <c r="BD90" i="8"/>
  <c r="X90" i="8"/>
  <c r="Z90" i="8"/>
  <c r="AY90" i="8" s="1"/>
  <c r="Y91" i="8"/>
  <c r="T90" i="8"/>
  <c r="AO90" i="8"/>
  <c r="AP90" i="8"/>
  <c r="AF91" i="8"/>
  <c r="AE92" i="8" s="1"/>
  <c r="AG91" i="8"/>
  <c r="AH91" i="8"/>
  <c r="AI91" i="8" s="1"/>
  <c r="AR89" i="7"/>
  <c r="S90" i="7"/>
  <c r="U90" i="7" s="1"/>
  <c r="W89" i="7"/>
  <c r="V90" i="7" s="1"/>
  <c r="X90" i="7" s="1"/>
  <c r="BG89" i="7"/>
  <c r="BA89" i="7"/>
  <c r="BH89" i="7"/>
  <c r="AB90" i="7"/>
  <c r="AD90" i="7" s="1"/>
  <c r="Y90" i="7"/>
  <c r="AX89" i="7" s="1"/>
  <c r="AK90" i="7"/>
  <c r="BJ89" i="7" s="1"/>
  <c r="G85" i="6"/>
  <c r="H85" i="6" s="1"/>
  <c r="E91" i="7"/>
  <c r="F91" i="7" s="1"/>
  <c r="N90" i="7"/>
  <c r="O90" i="7"/>
  <c r="BN90" i="7"/>
  <c r="AD84" i="6"/>
  <c r="BA84" i="6" s="1"/>
  <c r="AL84" i="6"/>
  <c r="AB85" i="6"/>
  <c r="U84" i="6"/>
  <c r="Q84" i="6"/>
  <c r="P85" i="6" s="1"/>
  <c r="AV83" i="6"/>
  <c r="AU83" i="6"/>
  <c r="V84" i="6"/>
  <c r="C84" i="6" s="1"/>
  <c r="D84" i="6" s="1"/>
  <c r="AJ84" i="6"/>
  <c r="R84" i="6"/>
  <c r="AF84" i="6"/>
  <c r="AE85" i="6" s="1"/>
  <c r="AG84" i="6"/>
  <c r="AI84" i="6"/>
  <c r="AM84" i="6"/>
  <c r="T84" i="6" s="1"/>
  <c r="S85" i="6" s="1"/>
  <c r="BJ83" i="6"/>
  <c r="BM86" i="5"/>
  <c r="E88" i="5"/>
  <c r="F88" i="5" s="1"/>
  <c r="O87" i="5"/>
  <c r="Z87" i="5" s="1"/>
  <c r="AY87" i="5" s="1"/>
  <c r="BN87" i="5"/>
  <c r="N87" i="5"/>
  <c r="X87" i="5"/>
  <c r="BN97" i="10" l="1"/>
  <c r="N97" i="10"/>
  <c r="E98" i="10"/>
  <c r="AA92" i="9"/>
  <c r="Y97" i="10"/>
  <c r="AX96" i="10" s="1"/>
  <c r="AS96" i="10"/>
  <c r="S97" i="10"/>
  <c r="AR96" i="10"/>
  <c r="BB96" i="10"/>
  <c r="AB97" i="10"/>
  <c r="BA96" i="10"/>
  <c r="BK96" i="10"/>
  <c r="AK97" i="10"/>
  <c r="W96" i="10"/>
  <c r="V97" i="10" s="1"/>
  <c r="BE96" i="10"/>
  <c r="BD96" i="10"/>
  <c r="AE97" i="10"/>
  <c r="BG96" i="10"/>
  <c r="AH97" i="10"/>
  <c r="AJ97" i="10" s="1"/>
  <c r="BH96" i="10"/>
  <c r="AU91" i="9"/>
  <c r="BJ91" i="9"/>
  <c r="AL92" i="9"/>
  <c r="AK93" i="9" s="1"/>
  <c r="AV91" i="9"/>
  <c r="T92" i="9"/>
  <c r="S93" i="9" s="1"/>
  <c r="AC92" i="9"/>
  <c r="BA92" i="9" s="1"/>
  <c r="AI92" i="9"/>
  <c r="BH92" i="9" s="1"/>
  <c r="Z92" i="9"/>
  <c r="AY92" i="9" s="1"/>
  <c r="Q92" i="9"/>
  <c r="C92" i="9"/>
  <c r="D92" i="9" s="1"/>
  <c r="F93" i="9"/>
  <c r="H93" i="9" s="1"/>
  <c r="BE92" i="9"/>
  <c r="BD92" i="9"/>
  <c r="AE93" i="9"/>
  <c r="AV86" i="4"/>
  <c r="V87" i="4"/>
  <c r="C87" i="4" s="1"/>
  <c r="D87" i="4" s="1"/>
  <c r="BM86" i="4"/>
  <c r="E88" i="4"/>
  <c r="O87" i="4"/>
  <c r="N87" i="4"/>
  <c r="BN87" i="4"/>
  <c r="AL91" i="8"/>
  <c r="AK92" i="8" s="1"/>
  <c r="AB91" i="8"/>
  <c r="AD91" i="8" s="1"/>
  <c r="BB90" i="8"/>
  <c r="BA90" i="8"/>
  <c r="AG92" i="8"/>
  <c r="AJ91" i="8"/>
  <c r="BG91" i="8" s="1"/>
  <c r="AH92" i="8"/>
  <c r="BH91" i="8"/>
  <c r="BD91" i="8"/>
  <c r="BE91" i="8"/>
  <c r="AA91" i="8"/>
  <c r="AX90" i="8"/>
  <c r="AC91" i="8"/>
  <c r="BK91" i="8"/>
  <c r="H92" i="8"/>
  <c r="W90" i="8"/>
  <c r="AS90" i="8"/>
  <c r="AR90" i="8"/>
  <c r="S91" i="8"/>
  <c r="AU89" i="7"/>
  <c r="BM89" i="7" s="1"/>
  <c r="AV89" i="7"/>
  <c r="AA90" i="7"/>
  <c r="AL90" i="7"/>
  <c r="BK90" i="7" s="1"/>
  <c r="AM90" i="7"/>
  <c r="AC90" i="7" s="1"/>
  <c r="C90" i="7"/>
  <c r="D90" i="7" s="1"/>
  <c r="G91" i="7"/>
  <c r="H91" i="7" s="1"/>
  <c r="Q90" i="7"/>
  <c r="AO90" i="7" s="1"/>
  <c r="T90" i="7"/>
  <c r="AS90" i="7" s="1"/>
  <c r="AI90" i="7"/>
  <c r="AF90" i="7"/>
  <c r="Z90" i="7"/>
  <c r="AY90" i="7" s="1"/>
  <c r="BM83" i="6"/>
  <c r="BH84" i="6"/>
  <c r="BG84" i="6"/>
  <c r="AG85" i="6"/>
  <c r="K85" i="6"/>
  <c r="L85" i="6" s="1"/>
  <c r="M85" i="6" s="1"/>
  <c r="U85" i="6"/>
  <c r="AK85" i="6"/>
  <c r="BK84" i="6"/>
  <c r="AS84" i="6"/>
  <c r="AR84" i="6"/>
  <c r="W84" i="6"/>
  <c r="BE84" i="6"/>
  <c r="BD84" i="6"/>
  <c r="R85" i="6"/>
  <c r="AH85" i="6"/>
  <c r="X84" i="6"/>
  <c r="Z84" i="6"/>
  <c r="AY84" i="6" s="1"/>
  <c r="AP84" i="6"/>
  <c r="AO84" i="6"/>
  <c r="AD85" i="6"/>
  <c r="Y88" i="5"/>
  <c r="AA88" i="5" s="1"/>
  <c r="G88" i="5"/>
  <c r="H88" i="5" s="1"/>
  <c r="K88" i="5" s="1"/>
  <c r="L88" i="5" s="1"/>
  <c r="M88" i="5" s="1"/>
  <c r="AI87" i="5"/>
  <c r="AF87" i="5"/>
  <c r="AC87" i="5"/>
  <c r="T87" i="5"/>
  <c r="AL87" i="5"/>
  <c r="Q87" i="5"/>
  <c r="Z97" i="10" l="1"/>
  <c r="AY97" i="10" s="1"/>
  <c r="Y93" i="9"/>
  <c r="AA93" i="9" s="1"/>
  <c r="G98" i="10"/>
  <c r="F98" i="10"/>
  <c r="AC97" i="10"/>
  <c r="BB97" i="10" s="1"/>
  <c r="AA97" i="10"/>
  <c r="AU96" i="10"/>
  <c r="X97" i="10"/>
  <c r="AV96" i="10"/>
  <c r="BJ96" i="10"/>
  <c r="AM97" i="10"/>
  <c r="AG97" i="10"/>
  <c r="AI97" i="10"/>
  <c r="AD97" i="10"/>
  <c r="AL97" i="10"/>
  <c r="C97" i="10"/>
  <c r="D97" i="10" s="1"/>
  <c r="U97" i="10"/>
  <c r="Q97" i="10"/>
  <c r="AF97" i="10"/>
  <c r="BK92" i="9"/>
  <c r="BM91" i="9"/>
  <c r="BG92" i="9"/>
  <c r="AR92" i="9"/>
  <c r="BB92" i="9"/>
  <c r="AB93" i="9"/>
  <c r="AD93" i="9" s="1"/>
  <c r="W92" i="9"/>
  <c r="AV92" i="9" s="1"/>
  <c r="AS92" i="9"/>
  <c r="AH93" i="9"/>
  <c r="AJ93" i="9" s="1"/>
  <c r="AP92" i="9"/>
  <c r="AO92" i="9"/>
  <c r="P93" i="9"/>
  <c r="R93" i="9" s="1"/>
  <c r="AM93" i="9"/>
  <c r="BJ92" i="9"/>
  <c r="K93" i="9"/>
  <c r="L93" i="9" s="1"/>
  <c r="M93" i="9" s="1"/>
  <c r="U93" i="9"/>
  <c r="AG93" i="9"/>
  <c r="X87" i="4"/>
  <c r="Y88" i="4"/>
  <c r="AA88" i="4" s="1"/>
  <c r="AI87" i="4"/>
  <c r="AF87" i="4"/>
  <c r="AL87" i="4"/>
  <c r="AC87" i="4"/>
  <c r="T87" i="4"/>
  <c r="Q87" i="4"/>
  <c r="Z87" i="4"/>
  <c r="AY87" i="4" s="1"/>
  <c r="F88" i="4"/>
  <c r="G88" i="4"/>
  <c r="T91" i="8"/>
  <c r="S92" i="8" s="1"/>
  <c r="Q91" i="8"/>
  <c r="U91" i="8"/>
  <c r="K92" i="8"/>
  <c r="L92" i="8" s="1"/>
  <c r="M92" i="8" s="1"/>
  <c r="AU90" i="8"/>
  <c r="BM90" i="8" s="1"/>
  <c r="AV90" i="8"/>
  <c r="V91" i="8"/>
  <c r="C91" i="8" s="1"/>
  <c r="D91" i="8" s="1"/>
  <c r="BB91" i="8"/>
  <c r="BA91" i="8"/>
  <c r="AB92" i="8"/>
  <c r="AJ92" i="8"/>
  <c r="BJ91" i="8"/>
  <c r="AM92" i="8"/>
  <c r="AK91" i="7"/>
  <c r="AM91" i="7" s="1"/>
  <c r="K91" i="7"/>
  <c r="L91" i="7" s="1"/>
  <c r="M91" i="7" s="1"/>
  <c r="Y91" i="7"/>
  <c r="AX90" i="7" s="1"/>
  <c r="S91" i="7"/>
  <c r="AR90" i="7"/>
  <c r="AP90" i="7"/>
  <c r="P91" i="7"/>
  <c r="R91" i="7" s="1"/>
  <c r="W90" i="7"/>
  <c r="AU90" i="7" s="1"/>
  <c r="BB90" i="7"/>
  <c r="BA90" i="7"/>
  <c r="AB91" i="7"/>
  <c r="AD91" i="7" s="1"/>
  <c r="AE91" i="7"/>
  <c r="AG91" i="7" s="1"/>
  <c r="BD90" i="7"/>
  <c r="BE90" i="7"/>
  <c r="AH91" i="7"/>
  <c r="AJ91" i="7" s="1"/>
  <c r="BG90" i="7"/>
  <c r="BH90" i="7"/>
  <c r="Y85" i="6"/>
  <c r="AA85" i="6" s="1"/>
  <c r="BN85" i="6"/>
  <c r="O85" i="6"/>
  <c r="N85" i="6"/>
  <c r="AJ85" i="6"/>
  <c r="V85" i="6"/>
  <c r="AV84" i="6"/>
  <c r="AU84" i="6"/>
  <c r="AM85" i="6"/>
  <c r="BJ84" i="6"/>
  <c r="E86" i="6"/>
  <c r="AX87" i="5"/>
  <c r="AP87" i="5"/>
  <c r="AO87" i="5"/>
  <c r="P88" i="5"/>
  <c r="BK87" i="5"/>
  <c r="AK88" i="5"/>
  <c r="BB87" i="5"/>
  <c r="BA87" i="5"/>
  <c r="AB88" i="5"/>
  <c r="BG87" i="5"/>
  <c r="BH87" i="5"/>
  <c r="AH88" i="5"/>
  <c r="AR87" i="5"/>
  <c r="AS87" i="5"/>
  <c r="W87" i="5"/>
  <c r="S88" i="5"/>
  <c r="BE87" i="5"/>
  <c r="BD87" i="5"/>
  <c r="AE88" i="5"/>
  <c r="O88" i="5"/>
  <c r="N88" i="5"/>
  <c r="BN88" i="5"/>
  <c r="E89" i="5"/>
  <c r="BA97" i="10" l="1"/>
  <c r="AX92" i="9"/>
  <c r="H98" i="10"/>
  <c r="AB98" i="10"/>
  <c r="AD98" i="10" s="1"/>
  <c r="BM96" i="10"/>
  <c r="BK97" i="10"/>
  <c r="AK98" i="10"/>
  <c r="AE98" i="10"/>
  <c r="AG98" i="10" s="1"/>
  <c r="BD97" i="10"/>
  <c r="BE97" i="10"/>
  <c r="BH97" i="10"/>
  <c r="BG97" i="10"/>
  <c r="AH98" i="10"/>
  <c r="AJ98" i="10" s="1"/>
  <c r="AO97" i="10"/>
  <c r="P98" i="10"/>
  <c r="AP97" i="10"/>
  <c r="T97" i="10"/>
  <c r="Y98" i="10"/>
  <c r="AU92" i="9"/>
  <c r="V93" i="9"/>
  <c r="C93" i="9" s="1"/>
  <c r="D93" i="9" s="1"/>
  <c r="E94" i="9"/>
  <c r="F94" i="9" s="1"/>
  <c r="BN93" i="9"/>
  <c r="N93" i="9"/>
  <c r="O93" i="9"/>
  <c r="AX87" i="4"/>
  <c r="H88" i="4"/>
  <c r="AS87" i="4"/>
  <c r="W87" i="4"/>
  <c r="AR87" i="4"/>
  <c r="S88" i="4"/>
  <c r="AK88" i="4"/>
  <c r="BK87" i="4"/>
  <c r="BH87" i="4"/>
  <c r="BG87" i="4"/>
  <c r="AH88" i="4"/>
  <c r="AO87" i="4"/>
  <c r="AP87" i="4"/>
  <c r="P88" i="4"/>
  <c r="BB87" i="4"/>
  <c r="BA87" i="4"/>
  <c r="AB88" i="4"/>
  <c r="BD87" i="4"/>
  <c r="BE87" i="4"/>
  <c r="AE88" i="4"/>
  <c r="U92" i="8"/>
  <c r="X91" i="8"/>
  <c r="Z91" i="8"/>
  <c r="AY91" i="8" s="1"/>
  <c r="E93" i="8"/>
  <c r="AD92" i="8"/>
  <c r="O92" i="8"/>
  <c r="Q92" i="8" s="1"/>
  <c r="N92" i="8"/>
  <c r="BN92" i="8"/>
  <c r="AP91" i="8"/>
  <c r="AO91" i="8"/>
  <c r="P92" i="8"/>
  <c r="AR91" i="8"/>
  <c r="W91" i="8"/>
  <c r="AS91" i="8"/>
  <c r="BJ90" i="7"/>
  <c r="BM90" i="7" s="1"/>
  <c r="E92" i="7"/>
  <c r="AA91" i="7"/>
  <c r="O91" i="7"/>
  <c r="T91" i="7" s="1"/>
  <c r="BN91" i="7"/>
  <c r="N91" i="7"/>
  <c r="AF91" i="7" s="1"/>
  <c r="BE91" i="7" s="1"/>
  <c r="U91" i="7"/>
  <c r="V91" i="7"/>
  <c r="C91" i="7" s="1"/>
  <c r="D91" i="7" s="1"/>
  <c r="AV90" i="7"/>
  <c r="AX84" i="6"/>
  <c r="BM84" i="6" s="1"/>
  <c r="Z85" i="6"/>
  <c r="AY85" i="6" s="1"/>
  <c r="X85" i="6"/>
  <c r="C85" i="6"/>
  <c r="D85" i="6" s="1"/>
  <c r="Q85" i="6"/>
  <c r="AL85" i="6"/>
  <c r="AC85" i="6"/>
  <c r="G86" i="6"/>
  <c r="F86" i="6"/>
  <c r="T85" i="6"/>
  <c r="AI85" i="6"/>
  <c r="AF85" i="6"/>
  <c r="G89" i="5"/>
  <c r="F89" i="5"/>
  <c r="AF88" i="5"/>
  <c r="AE89" i="5" s="1"/>
  <c r="AG88" i="5"/>
  <c r="AI88" i="5"/>
  <c r="AH89" i="5" s="1"/>
  <c r="AU87" i="5"/>
  <c r="AV87" i="5"/>
  <c r="V88" i="5"/>
  <c r="C88" i="5" s="1"/>
  <c r="D88" i="5" s="1"/>
  <c r="AD88" i="5"/>
  <c r="AL88" i="5"/>
  <c r="AC88" i="5"/>
  <c r="U88" i="5"/>
  <c r="Q88" i="5"/>
  <c r="P89" i="5" s="1"/>
  <c r="AJ88" i="5"/>
  <c r="BJ87" i="5"/>
  <c r="AM88" i="5"/>
  <c r="T88" i="5" s="1"/>
  <c r="R88" i="5"/>
  <c r="BM92" i="9" l="1"/>
  <c r="K98" i="10"/>
  <c r="L98" i="10" s="1"/>
  <c r="M98" i="10" s="1"/>
  <c r="AX97" i="10"/>
  <c r="AA98" i="10"/>
  <c r="AR97" i="10"/>
  <c r="AS97" i="10"/>
  <c r="S98" i="10"/>
  <c r="W97" i="10"/>
  <c r="R98" i="10"/>
  <c r="AM98" i="10"/>
  <c r="BJ97" i="10"/>
  <c r="X93" i="9"/>
  <c r="Z93" i="9"/>
  <c r="AY93" i="9" s="1"/>
  <c r="G94" i="9"/>
  <c r="H94" i="9" s="1"/>
  <c r="K94" i="9" s="1"/>
  <c r="L94" i="9" s="1"/>
  <c r="M94" i="9" s="1"/>
  <c r="BN94" i="9" s="1"/>
  <c r="T93" i="9"/>
  <c r="AS93" i="9" s="1"/>
  <c r="AC93" i="9"/>
  <c r="AL93" i="9"/>
  <c r="Q93" i="9"/>
  <c r="AI93" i="9"/>
  <c r="AF93" i="9"/>
  <c r="R88" i="4"/>
  <c r="AD88" i="4"/>
  <c r="AJ88" i="4"/>
  <c r="BJ87" i="4"/>
  <c r="AM88" i="4"/>
  <c r="AG88" i="4"/>
  <c r="U88" i="4"/>
  <c r="AV87" i="4"/>
  <c r="AU87" i="4"/>
  <c r="V88" i="4"/>
  <c r="K88" i="4"/>
  <c r="L88" i="4" s="1"/>
  <c r="M88" i="4" s="1"/>
  <c r="Y92" i="8"/>
  <c r="AA92" i="8" s="1"/>
  <c r="AP92" i="8"/>
  <c r="AV91" i="8"/>
  <c r="AU91" i="8"/>
  <c r="P93" i="8"/>
  <c r="R92" i="8"/>
  <c r="AO92" i="8" s="1"/>
  <c r="AF92" i="8"/>
  <c r="AI92" i="8"/>
  <c r="AL92" i="8"/>
  <c r="V92" i="8"/>
  <c r="F93" i="8"/>
  <c r="G93" i="8"/>
  <c r="AX91" i="8"/>
  <c r="BM91" i="8" s="1"/>
  <c r="AC92" i="8"/>
  <c r="T92" i="8"/>
  <c r="AC91" i="7"/>
  <c r="AB92" i="7" s="1"/>
  <c r="AD92" i="7" s="1"/>
  <c r="AL91" i="7"/>
  <c r="BK91" i="7" s="1"/>
  <c r="Q91" i="7"/>
  <c r="AO91" i="7" s="1"/>
  <c r="F92" i="7"/>
  <c r="G92" i="7"/>
  <c r="AI91" i="7"/>
  <c r="BH91" i="7" s="1"/>
  <c r="AS91" i="7"/>
  <c r="AR91" i="7"/>
  <c r="S92" i="7"/>
  <c r="U92" i="7" s="1"/>
  <c r="AE92" i="7"/>
  <c r="AG92" i="7" s="1"/>
  <c r="Z91" i="7"/>
  <c r="AY91" i="7" s="1"/>
  <c r="X91" i="7"/>
  <c r="BD91" i="7"/>
  <c r="Y86" i="6"/>
  <c r="AX85" i="6" s="1"/>
  <c r="H86" i="6"/>
  <c r="K86" i="6" s="1"/>
  <c r="L86" i="6" s="1"/>
  <c r="M86" i="6" s="1"/>
  <c r="BN86" i="6" s="1"/>
  <c r="BE85" i="6"/>
  <c r="BD85" i="6"/>
  <c r="AE86" i="6"/>
  <c r="AR85" i="6"/>
  <c r="AS85" i="6"/>
  <c r="W85" i="6"/>
  <c r="S86" i="6"/>
  <c r="BK85" i="6"/>
  <c r="AK86" i="6"/>
  <c r="BH85" i="6"/>
  <c r="BG85" i="6"/>
  <c r="AH86" i="6"/>
  <c r="BB85" i="6"/>
  <c r="BA85" i="6"/>
  <c r="AB86" i="6"/>
  <c r="AP85" i="6"/>
  <c r="AO85" i="6"/>
  <c r="P86" i="6"/>
  <c r="W88" i="5"/>
  <c r="V89" i="5" s="1"/>
  <c r="AS88" i="5"/>
  <c r="AR88" i="5"/>
  <c r="S89" i="5"/>
  <c r="BB88" i="5"/>
  <c r="BA88" i="5"/>
  <c r="AB89" i="5"/>
  <c r="Z88" i="5"/>
  <c r="AY88" i="5" s="1"/>
  <c r="X88" i="5"/>
  <c r="Y89" i="5"/>
  <c r="BM87" i="5"/>
  <c r="BE88" i="5"/>
  <c r="BD88" i="5"/>
  <c r="H89" i="5"/>
  <c r="R89" i="5"/>
  <c r="AJ89" i="5"/>
  <c r="AP88" i="5"/>
  <c r="AO88" i="5"/>
  <c r="BK88" i="5"/>
  <c r="AK89" i="5"/>
  <c r="BH88" i="5"/>
  <c r="BG88" i="5"/>
  <c r="AG89" i="5"/>
  <c r="E99" i="10" l="1"/>
  <c r="G99" i="10" s="1"/>
  <c r="O98" i="10"/>
  <c r="Q98" i="10" s="1"/>
  <c r="N98" i="10"/>
  <c r="BN98" i="10"/>
  <c r="Y94" i="9"/>
  <c r="AA94" i="9" s="1"/>
  <c r="V98" i="10"/>
  <c r="C98" i="10" s="1"/>
  <c r="D98" i="10" s="1"/>
  <c r="AV97" i="10"/>
  <c r="AU97" i="10"/>
  <c r="BM97" i="10" s="1"/>
  <c r="U98" i="10"/>
  <c r="S94" i="9"/>
  <c r="U94" i="9" s="1"/>
  <c r="AR93" i="9"/>
  <c r="N94" i="9"/>
  <c r="O94" i="9"/>
  <c r="E95" i="9"/>
  <c r="G95" i="9" s="1"/>
  <c r="AE94" i="9"/>
  <c r="BE93" i="9"/>
  <c r="BD93" i="9"/>
  <c r="BK93" i="9"/>
  <c r="AK94" i="9"/>
  <c r="BH93" i="9"/>
  <c r="BG93" i="9"/>
  <c r="AH94" i="9"/>
  <c r="AO93" i="9"/>
  <c r="AP93" i="9"/>
  <c r="P94" i="9"/>
  <c r="AB94" i="9"/>
  <c r="BA93" i="9"/>
  <c r="BB93" i="9"/>
  <c r="W93" i="9"/>
  <c r="BM87" i="4"/>
  <c r="E89" i="4"/>
  <c r="C88" i="4"/>
  <c r="D88" i="4" s="1"/>
  <c r="X88" i="4"/>
  <c r="BN88" i="4"/>
  <c r="N88" i="4"/>
  <c r="O88" i="4"/>
  <c r="Z88" i="4" s="1"/>
  <c r="AY88" i="4" s="1"/>
  <c r="BA92" i="8"/>
  <c r="BB92" i="8"/>
  <c r="AB93" i="8"/>
  <c r="W92" i="8"/>
  <c r="V93" i="8" s="1"/>
  <c r="AS92" i="8"/>
  <c r="AR92" i="8"/>
  <c r="S93" i="8"/>
  <c r="BK92" i="8"/>
  <c r="AK93" i="8"/>
  <c r="BE92" i="8"/>
  <c r="BD92" i="8"/>
  <c r="AE93" i="8"/>
  <c r="R93" i="8"/>
  <c r="H93" i="8"/>
  <c r="Z92" i="8"/>
  <c r="AY92" i="8" s="1"/>
  <c r="X92" i="8"/>
  <c r="BG92" i="8"/>
  <c r="BH92" i="8"/>
  <c r="AH93" i="8"/>
  <c r="C92" i="8"/>
  <c r="D92" i="8" s="1"/>
  <c r="BA91" i="7"/>
  <c r="AK92" i="7"/>
  <c r="AM92" i="7" s="1"/>
  <c r="BB91" i="7"/>
  <c r="W91" i="7"/>
  <c r="V92" i="7" s="1"/>
  <c r="X92" i="7" s="1"/>
  <c r="AP91" i="7"/>
  <c r="P92" i="7"/>
  <c r="R92" i="7" s="1"/>
  <c r="BG91" i="7"/>
  <c r="AH92" i="7"/>
  <c r="AJ92" i="7" s="1"/>
  <c r="H92" i="7"/>
  <c r="K92" i="7" s="1"/>
  <c r="L92" i="7" s="1"/>
  <c r="M92" i="7" s="1"/>
  <c r="BN92" i="7" s="1"/>
  <c r="Y92" i="7"/>
  <c r="AX91" i="7" s="1"/>
  <c r="AA86" i="6"/>
  <c r="O86" i="6"/>
  <c r="AC86" i="6" s="1"/>
  <c r="BB86" i="6" s="1"/>
  <c r="E87" i="6"/>
  <c r="F87" i="6" s="1"/>
  <c r="N86" i="6"/>
  <c r="AI86" i="6" s="1"/>
  <c r="R86" i="6"/>
  <c r="BJ85" i="6"/>
  <c r="AM86" i="6"/>
  <c r="AV85" i="6"/>
  <c r="AU85" i="6"/>
  <c r="V86" i="6"/>
  <c r="AD86" i="6"/>
  <c r="AJ86" i="6"/>
  <c r="U86" i="6"/>
  <c r="AG86" i="6"/>
  <c r="C89" i="5"/>
  <c r="D89" i="5" s="1"/>
  <c r="BJ88" i="5"/>
  <c r="AM89" i="5"/>
  <c r="AA89" i="5"/>
  <c r="AX88" i="5"/>
  <c r="U89" i="5"/>
  <c r="K89" i="5"/>
  <c r="L89" i="5" s="1"/>
  <c r="M89" i="5" s="1"/>
  <c r="X89" i="5"/>
  <c r="AD89" i="5"/>
  <c r="AV88" i="5"/>
  <c r="AU88" i="5"/>
  <c r="F99" i="10" l="1"/>
  <c r="H99" i="10" s="1"/>
  <c r="T98" i="10"/>
  <c r="S99" i="10" s="1"/>
  <c r="U99" i="10" s="1"/>
  <c r="AX93" i="9"/>
  <c r="AI98" i="10"/>
  <c r="AF98" i="10"/>
  <c r="AL98" i="10"/>
  <c r="AC98" i="10"/>
  <c r="AC94" i="9"/>
  <c r="BB94" i="9" s="1"/>
  <c r="AP98" i="10"/>
  <c r="AO98" i="10"/>
  <c r="P99" i="10"/>
  <c r="R99" i="10" s="1"/>
  <c r="X98" i="10"/>
  <c r="Z98" i="10"/>
  <c r="AY98" i="10" s="1"/>
  <c r="F95" i="9"/>
  <c r="H95" i="9" s="1"/>
  <c r="R94" i="9"/>
  <c r="AM94" i="9"/>
  <c r="T94" i="9" s="1"/>
  <c r="BJ93" i="9"/>
  <c r="Q94" i="9"/>
  <c r="P95" i="9" s="1"/>
  <c r="R95" i="9" s="1"/>
  <c r="V94" i="9"/>
  <c r="C94" i="9" s="1"/>
  <c r="D94" i="9" s="1"/>
  <c r="AU93" i="9"/>
  <c r="AV93" i="9"/>
  <c r="AJ94" i="9"/>
  <c r="AD94" i="9"/>
  <c r="AL94" i="9"/>
  <c r="AG94" i="9"/>
  <c r="AI94" i="9"/>
  <c r="AH95" i="9" s="1"/>
  <c r="AF94" i="9"/>
  <c r="AE95" i="9" s="1"/>
  <c r="AG95" i="9" s="1"/>
  <c r="AF88" i="4"/>
  <c r="AI88" i="4"/>
  <c r="T88" i="4"/>
  <c r="AC88" i="4"/>
  <c r="AL88" i="4"/>
  <c r="Q88" i="4"/>
  <c r="Y89" i="4"/>
  <c r="G89" i="4"/>
  <c r="F89" i="4"/>
  <c r="Y93" i="8"/>
  <c r="AX92" i="8" s="1"/>
  <c r="X93" i="8"/>
  <c r="C93" i="8"/>
  <c r="D93" i="8" s="1"/>
  <c r="AG93" i="8"/>
  <c r="AJ93" i="8"/>
  <c r="AA93" i="8"/>
  <c r="BJ92" i="8"/>
  <c r="AM93" i="8"/>
  <c r="U93" i="8"/>
  <c r="AD93" i="8"/>
  <c r="K93" i="8"/>
  <c r="L93" i="8" s="1"/>
  <c r="M93" i="8" s="1"/>
  <c r="AU92" i="8"/>
  <c r="AV92" i="8"/>
  <c r="BJ91" i="7"/>
  <c r="AV91" i="7"/>
  <c r="AU91" i="7"/>
  <c r="O92" i="7"/>
  <c r="T92" i="7" s="1"/>
  <c r="S93" i="7" s="1"/>
  <c r="E93" i="7"/>
  <c r="F93" i="7" s="1"/>
  <c r="N92" i="7"/>
  <c r="AI92" i="7" s="1"/>
  <c r="C92" i="7"/>
  <c r="D92" i="7" s="1"/>
  <c r="AA92" i="7"/>
  <c r="Q86" i="6"/>
  <c r="AO86" i="6" s="1"/>
  <c r="AL86" i="6"/>
  <c r="BK86" i="6" s="1"/>
  <c r="BA86" i="6"/>
  <c r="AB87" i="6"/>
  <c r="AD87" i="6" s="1"/>
  <c r="T86" i="6"/>
  <c r="AR86" i="6" s="1"/>
  <c r="AF86" i="6"/>
  <c r="BE86" i="6" s="1"/>
  <c r="BM85" i="6"/>
  <c r="G87" i="6"/>
  <c r="H87" i="6" s="1"/>
  <c r="BH86" i="6"/>
  <c r="BG86" i="6"/>
  <c r="AH87" i="6"/>
  <c r="C86" i="6"/>
  <c r="D86" i="6" s="1"/>
  <c r="X86" i="6"/>
  <c r="Z86" i="6"/>
  <c r="AY86" i="6" s="1"/>
  <c r="BM88" i="5"/>
  <c r="E90" i="5"/>
  <c r="N89" i="5"/>
  <c r="O89" i="5"/>
  <c r="BN89" i="5"/>
  <c r="AS98" i="10" l="1"/>
  <c r="W98" i="10"/>
  <c r="V99" i="10" s="1"/>
  <c r="AR98" i="10"/>
  <c r="AB95" i="9"/>
  <c r="AD95" i="9" s="1"/>
  <c r="BA94" i="9"/>
  <c r="BH98" i="10"/>
  <c r="BG98" i="10"/>
  <c r="AH99" i="10"/>
  <c r="AJ99" i="10" s="1"/>
  <c r="K99" i="10"/>
  <c r="L99" i="10" s="1"/>
  <c r="M99" i="10" s="1"/>
  <c r="AB99" i="10"/>
  <c r="BB98" i="10"/>
  <c r="BA98" i="10"/>
  <c r="BK98" i="10"/>
  <c r="AK99" i="10"/>
  <c r="AE99" i="10"/>
  <c r="BE98" i="10"/>
  <c r="BD98" i="10"/>
  <c r="Y99" i="10"/>
  <c r="AA99" i="10" s="1"/>
  <c r="BM93" i="9"/>
  <c r="AJ95" i="9"/>
  <c r="AP94" i="9"/>
  <c r="AO94" i="9"/>
  <c r="AK95" i="9"/>
  <c r="BK94" i="9"/>
  <c r="K95" i="9"/>
  <c r="L95" i="9" s="1"/>
  <c r="M95" i="9" s="1"/>
  <c r="AS94" i="9"/>
  <c r="W94" i="9"/>
  <c r="V95" i="9" s="1"/>
  <c r="AR94" i="9"/>
  <c r="S95" i="9"/>
  <c r="BE94" i="9"/>
  <c r="BD94" i="9"/>
  <c r="BG94" i="9"/>
  <c r="BH94" i="9"/>
  <c r="X94" i="9"/>
  <c r="Z94" i="9"/>
  <c r="AY94" i="9" s="1"/>
  <c r="H89" i="4"/>
  <c r="K89" i="4" s="1"/>
  <c r="L89" i="4" s="1"/>
  <c r="M89" i="4" s="1"/>
  <c r="BM91" i="7"/>
  <c r="W88" i="4"/>
  <c r="AP88" i="4"/>
  <c r="AO88" i="4"/>
  <c r="P89" i="4"/>
  <c r="BB88" i="4"/>
  <c r="BA88" i="4"/>
  <c r="AB89" i="4"/>
  <c r="BH88" i="4"/>
  <c r="BG88" i="4"/>
  <c r="AH89" i="4"/>
  <c r="AJ89" i="4" s="1"/>
  <c r="AX88" i="4"/>
  <c r="AA89" i="4"/>
  <c r="AK89" i="4"/>
  <c r="BK88" i="4"/>
  <c r="AS88" i="4"/>
  <c r="AR88" i="4"/>
  <c r="S89" i="4"/>
  <c r="BE88" i="4"/>
  <c r="BD88" i="4"/>
  <c r="AE89" i="4"/>
  <c r="BM92" i="8"/>
  <c r="E94" i="8"/>
  <c r="G94" i="8"/>
  <c r="F94" i="8"/>
  <c r="N93" i="8"/>
  <c r="BN93" i="8"/>
  <c r="O93" i="8"/>
  <c r="G93" i="7"/>
  <c r="H93" i="7" s="1"/>
  <c r="K93" i="7" s="1"/>
  <c r="L93" i="7" s="1"/>
  <c r="M93" i="7" s="1"/>
  <c r="AC92" i="7"/>
  <c r="AB93" i="7" s="1"/>
  <c r="AS92" i="7"/>
  <c r="AL92" i="7"/>
  <c r="BK92" i="7" s="1"/>
  <c r="Z92" i="7"/>
  <c r="AY92" i="7" s="1"/>
  <c r="Q92" i="7"/>
  <c r="P93" i="7" s="1"/>
  <c r="AR92" i="7"/>
  <c r="AF92" i="7"/>
  <c r="AE93" i="7" s="1"/>
  <c r="AP86" i="6"/>
  <c r="P87" i="6"/>
  <c r="R87" i="6" s="1"/>
  <c r="AS86" i="6"/>
  <c r="U93" i="7"/>
  <c r="BH92" i="7"/>
  <c r="BG92" i="7"/>
  <c r="AH93" i="7"/>
  <c r="Y87" i="6"/>
  <c r="AA87" i="6" s="1"/>
  <c r="S87" i="6"/>
  <c r="U87" i="6" s="1"/>
  <c r="AK87" i="6"/>
  <c r="BJ86" i="6" s="1"/>
  <c r="W86" i="6"/>
  <c r="V87" i="6" s="1"/>
  <c r="X87" i="6" s="1"/>
  <c r="AE87" i="6"/>
  <c r="BD86" i="6"/>
  <c r="K87" i="6"/>
  <c r="L87" i="6" s="1"/>
  <c r="M87" i="6" s="1"/>
  <c r="AJ87" i="6"/>
  <c r="AI89" i="5"/>
  <c r="AF89" i="5"/>
  <c r="T89" i="5"/>
  <c r="AC89" i="5"/>
  <c r="Q89" i="5"/>
  <c r="Z89" i="5"/>
  <c r="AY89" i="5" s="1"/>
  <c r="Y90" i="5"/>
  <c r="AL89" i="5"/>
  <c r="F90" i="5"/>
  <c r="G90" i="5"/>
  <c r="AU98" i="10" l="1"/>
  <c r="AV98" i="10"/>
  <c r="E100" i="10"/>
  <c r="F100" i="10" s="1"/>
  <c r="AD99" i="10"/>
  <c r="O99" i="10"/>
  <c r="AL99" i="10" s="1"/>
  <c r="BN99" i="10"/>
  <c r="N99" i="10"/>
  <c r="AF99" i="10" s="1"/>
  <c r="AG99" i="10"/>
  <c r="BJ98" i="10"/>
  <c r="AM99" i="10"/>
  <c r="Y95" i="9"/>
  <c r="C95" i="9" s="1"/>
  <c r="D95" i="9" s="1"/>
  <c r="AX98" i="10"/>
  <c r="C99" i="10"/>
  <c r="D99" i="10" s="1"/>
  <c r="X99" i="10"/>
  <c r="X95" i="9"/>
  <c r="N95" i="9"/>
  <c r="BN95" i="9"/>
  <c r="O95" i="9"/>
  <c r="E96" i="9"/>
  <c r="U95" i="9"/>
  <c r="BJ94" i="9"/>
  <c r="AM95" i="9"/>
  <c r="AU94" i="9"/>
  <c r="AV94" i="9"/>
  <c r="E90" i="4"/>
  <c r="F90" i="4" s="1"/>
  <c r="AG89" i="4"/>
  <c r="U89" i="4"/>
  <c r="BJ88" i="4"/>
  <c r="AM89" i="4"/>
  <c r="R89" i="4"/>
  <c r="AD89" i="4"/>
  <c r="AV88" i="4"/>
  <c r="AU88" i="4"/>
  <c r="V89" i="4"/>
  <c r="C89" i="4" s="1"/>
  <c r="D89" i="4" s="1"/>
  <c r="N89" i="4"/>
  <c r="AI89" i="4" s="1"/>
  <c r="BN89" i="4"/>
  <c r="O89" i="4"/>
  <c r="Q89" i="4" s="1"/>
  <c r="H94" i="8"/>
  <c r="K94" i="8" s="1"/>
  <c r="L94" i="8" s="1"/>
  <c r="M94" i="8" s="1"/>
  <c r="O94" i="8" s="1"/>
  <c r="N94" i="8"/>
  <c r="Z93" i="8"/>
  <c r="AY93" i="8" s="1"/>
  <c r="AL93" i="8"/>
  <c r="Y94" i="8"/>
  <c r="AC93" i="8"/>
  <c r="T93" i="8"/>
  <c r="Q93" i="8"/>
  <c r="AF93" i="8"/>
  <c r="AI93" i="8"/>
  <c r="E95" i="8"/>
  <c r="AK93" i="7"/>
  <c r="BJ92" i="7" s="1"/>
  <c r="BB92" i="7"/>
  <c r="BA92" i="7"/>
  <c r="AP92" i="7"/>
  <c r="BE92" i="7"/>
  <c r="AO92" i="7"/>
  <c r="W92" i="7"/>
  <c r="AU92" i="7" s="1"/>
  <c r="Y93" i="7"/>
  <c r="AX92" i="7" s="1"/>
  <c r="BD92" i="7"/>
  <c r="AX86" i="6"/>
  <c r="E94" i="7"/>
  <c r="BN93" i="7"/>
  <c r="O93" i="7"/>
  <c r="N93" i="7"/>
  <c r="AF93" i="7" s="1"/>
  <c r="AE94" i="7" s="1"/>
  <c r="R93" i="7"/>
  <c r="AJ93" i="7"/>
  <c r="AG93" i="7"/>
  <c r="AD93" i="7"/>
  <c r="AU86" i="6"/>
  <c r="AM87" i="6"/>
  <c r="AV86" i="6"/>
  <c r="C87" i="6"/>
  <c r="D87" i="6" s="1"/>
  <c r="AG87" i="6"/>
  <c r="N87" i="6"/>
  <c r="BN87" i="6"/>
  <c r="O87" i="6"/>
  <c r="E88" i="6"/>
  <c r="H90" i="5"/>
  <c r="K90" i="5" s="1"/>
  <c r="L90" i="5" s="1"/>
  <c r="M90" i="5" s="1"/>
  <c r="BN90" i="5" s="1"/>
  <c r="AO89" i="5"/>
  <c r="AP89" i="5"/>
  <c r="P90" i="5"/>
  <c r="BK89" i="5"/>
  <c r="AK90" i="5"/>
  <c r="BB89" i="5"/>
  <c r="AB90" i="5"/>
  <c r="BA89" i="5"/>
  <c r="BD89" i="5"/>
  <c r="BE89" i="5"/>
  <c r="AE90" i="5"/>
  <c r="AX89" i="5"/>
  <c r="AA90" i="5"/>
  <c r="W89" i="5"/>
  <c r="AR89" i="5"/>
  <c r="AS89" i="5"/>
  <c r="S90" i="5"/>
  <c r="BH89" i="5"/>
  <c r="BG89" i="5"/>
  <c r="AH90" i="5"/>
  <c r="Z99" i="10" l="1"/>
  <c r="AY99" i="10" s="1"/>
  <c r="G100" i="10"/>
  <c r="H100" i="10" s="1"/>
  <c r="K100" i="10" s="1"/>
  <c r="L100" i="10" s="1"/>
  <c r="M100" i="10" s="1"/>
  <c r="AC99" i="10"/>
  <c r="AB100" i="10" s="1"/>
  <c r="AD100" i="10" s="1"/>
  <c r="AI99" i="10"/>
  <c r="AH100" i="10" s="1"/>
  <c r="AJ100" i="10" s="1"/>
  <c r="AX94" i="9"/>
  <c r="BM94" i="9" s="1"/>
  <c r="AA95" i="9"/>
  <c r="AE100" i="10"/>
  <c r="AG100" i="10" s="1"/>
  <c r="BD99" i="10"/>
  <c r="BE99" i="10"/>
  <c r="BM98" i="10"/>
  <c r="T99" i="10"/>
  <c r="Q99" i="10"/>
  <c r="BK99" i="10"/>
  <c r="AK100" i="10"/>
  <c r="F96" i="9"/>
  <c r="G96" i="9"/>
  <c r="AC95" i="9"/>
  <c r="AL95" i="9"/>
  <c r="AI95" i="9"/>
  <c r="AF95" i="9"/>
  <c r="T95" i="9"/>
  <c r="Q95" i="9"/>
  <c r="Z95" i="9"/>
  <c r="AY95" i="9" s="1"/>
  <c r="G90" i="4"/>
  <c r="H90" i="4" s="1"/>
  <c r="K90" i="4" s="1"/>
  <c r="L90" i="4" s="1"/>
  <c r="M90" i="4" s="1"/>
  <c r="AP89" i="4"/>
  <c r="AO89" i="4"/>
  <c r="P90" i="4"/>
  <c r="AH90" i="4"/>
  <c r="BG89" i="4"/>
  <c r="BH89" i="4"/>
  <c r="X89" i="4"/>
  <c r="Y90" i="4"/>
  <c r="Z89" i="4"/>
  <c r="AY89" i="4" s="1"/>
  <c r="AF89" i="4"/>
  <c r="AL89" i="4"/>
  <c r="AC89" i="4"/>
  <c r="BM88" i="4"/>
  <c r="T89" i="4"/>
  <c r="BN94" i="8"/>
  <c r="F95" i="8"/>
  <c r="G95" i="8"/>
  <c r="BD93" i="8"/>
  <c r="BE93" i="8"/>
  <c r="AE94" i="8"/>
  <c r="AR93" i="8"/>
  <c r="W93" i="8"/>
  <c r="AS93" i="8"/>
  <c r="S94" i="8"/>
  <c r="AX93" i="8"/>
  <c r="AA94" i="8"/>
  <c r="BH93" i="8"/>
  <c r="BG93" i="8"/>
  <c r="AH94" i="8"/>
  <c r="AP93" i="8"/>
  <c r="AO93" i="8"/>
  <c r="P94" i="8"/>
  <c r="BB93" i="8"/>
  <c r="BA93" i="8"/>
  <c r="AB94" i="8"/>
  <c r="AK94" i="8"/>
  <c r="BK93" i="8"/>
  <c r="AL93" i="7"/>
  <c r="BK93" i="7" s="1"/>
  <c r="AM93" i="7"/>
  <c r="AC93" i="7" s="1"/>
  <c r="AV92" i="7"/>
  <c r="AA93" i="7"/>
  <c r="V93" i="7"/>
  <c r="C93" i="7" s="1"/>
  <c r="D93" i="7" s="1"/>
  <c r="BM86" i="6"/>
  <c r="BM92" i="7"/>
  <c r="AI93" i="7"/>
  <c r="AH94" i="7" s="1"/>
  <c r="AJ94" i="7" s="1"/>
  <c r="T93" i="7"/>
  <c r="S94" i="7" s="1"/>
  <c r="Q93" i="7"/>
  <c r="G94" i="7"/>
  <c r="F94" i="7"/>
  <c r="AG94" i="7"/>
  <c r="BE93" i="7"/>
  <c r="BD93" i="7"/>
  <c r="F88" i="6"/>
  <c r="G88" i="6"/>
  <c r="AL87" i="6"/>
  <c r="Q87" i="6"/>
  <c r="Z87" i="6"/>
  <c r="AY87" i="6" s="1"/>
  <c r="AC87" i="6"/>
  <c r="T87" i="6"/>
  <c r="AF87" i="6"/>
  <c r="AI87" i="6"/>
  <c r="O90" i="5"/>
  <c r="AC90" i="5" s="1"/>
  <c r="BB90" i="5" s="1"/>
  <c r="E91" i="5"/>
  <c r="F91" i="5" s="1"/>
  <c r="N90" i="5"/>
  <c r="AF90" i="5" s="1"/>
  <c r="AE91" i="5" s="1"/>
  <c r="AJ90" i="5"/>
  <c r="U90" i="5"/>
  <c r="R90" i="5"/>
  <c r="AV89" i="5"/>
  <c r="AU89" i="5"/>
  <c r="V90" i="5"/>
  <c r="AG90" i="5"/>
  <c r="AD90" i="5"/>
  <c r="AM90" i="5"/>
  <c r="BJ89" i="5"/>
  <c r="Y100" i="10" l="1"/>
  <c r="AX99" i="10" s="1"/>
  <c r="BH99" i="10"/>
  <c r="BG99" i="10"/>
  <c r="N100" i="10"/>
  <c r="AF100" i="10" s="1"/>
  <c r="BE100" i="10" s="1"/>
  <c r="O100" i="10"/>
  <c r="AL100" i="10" s="1"/>
  <c r="BK100" i="10" s="1"/>
  <c r="BN100" i="10"/>
  <c r="BA99" i="10"/>
  <c r="BB99" i="10"/>
  <c r="E101" i="10"/>
  <c r="G101" i="10" s="1"/>
  <c r="S100" i="10"/>
  <c r="AR99" i="10"/>
  <c r="AS99" i="10"/>
  <c r="W99" i="10"/>
  <c r="P100" i="10"/>
  <c r="AP99" i="10"/>
  <c r="AO99" i="10"/>
  <c r="AM100" i="10"/>
  <c r="BJ99" i="10"/>
  <c r="Y96" i="9"/>
  <c r="AX95" i="9" s="1"/>
  <c r="H96" i="9"/>
  <c r="AR95" i="9"/>
  <c r="S96" i="9"/>
  <c r="U96" i="9" s="1"/>
  <c r="AS95" i="9"/>
  <c r="W95" i="9"/>
  <c r="BD95" i="9"/>
  <c r="BE95" i="9"/>
  <c r="AE96" i="9"/>
  <c r="AG96" i="9" s="1"/>
  <c r="BH95" i="9"/>
  <c r="BG95" i="9"/>
  <c r="AH96" i="9"/>
  <c r="AJ96" i="9" s="1"/>
  <c r="AK96" i="9"/>
  <c r="BK95" i="9"/>
  <c r="BB95" i="9"/>
  <c r="BA95" i="9"/>
  <c r="AB96" i="9"/>
  <c r="AD96" i="9" s="1"/>
  <c r="AO95" i="9"/>
  <c r="P96" i="9"/>
  <c r="R96" i="9" s="1"/>
  <c r="AP95" i="9"/>
  <c r="E91" i="4"/>
  <c r="F91" i="4" s="1"/>
  <c r="BK89" i="4"/>
  <c r="AK90" i="4"/>
  <c r="AA90" i="4"/>
  <c r="AX89" i="4"/>
  <c r="AJ90" i="4"/>
  <c r="N90" i="4"/>
  <c r="BN90" i="4"/>
  <c r="O90" i="4"/>
  <c r="AC90" i="4" s="1"/>
  <c r="AR89" i="4"/>
  <c r="AS89" i="4"/>
  <c r="W89" i="4"/>
  <c r="S90" i="4"/>
  <c r="BB89" i="4"/>
  <c r="BA89" i="4"/>
  <c r="AB90" i="4"/>
  <c r="AE90" i="4"/>
  <c r="BE89" i="4"/>
  <c r="BD89" i="4"/>
  <c r="R90" i="4"/>
  <c r="Q94" i="8"/>
  <c r="U94" i="8"/>
  <c r="AG94" i="8"/>
  <c r="AI94" i="8"/>
  <c r="AH95" i="8" s="1"/>
  <c r="AF94" i="8"/>
  <c r="AE95" i="8" s="1"/>
  <c r="BJ93" i="8"/>
  <c r="AM94" i="8"/>
  <c r="P95" i="8"/>
  <c r="R94" i="8"/>
  <c r="AD94" i="8"/>
  <c r="AL94" i="8"/>
  <c r="AJ94" i="8"/>
  <c r="AV93" i="8"/>
  <c r="AU93" i="8"/>
  <c r="V94" i="8"/>
  <c r="H95" i="8"/>
  <c r="AK94" i="7"/>
  <c r="AM94" i="7" s="1"/>
  <c r="Z93" i="7"/>
  <c r="AY93" i="7" s="1"/>
  <c r="X93" i="7"/>
  <c r="BG93" i="7"/>
  <c r="BH93" i="7"/>
  <c r="H94" i="7"/>
  <c r="K94" i="7" s="1"/>
  <c r="L94" i="7" s="1"/>
  <c r="M94" i="7" s="1"/>
  <c r="N94" i="7" s="1"/>
  <c r="AR93" i="7"/>
  <c r="AS93" i="7"/>
  <c r="W93" i="7"/>
  <c r="V94" i="7" s="1"/>
  <c r="X94" i="7" s="1"/>
  <c r="AB94" i="7"/>
  <c r="AD94" i="7" s="1"/>
  <c r="BB93" i="7"/>
  <c r="BA93" i="7"/>
  <c r="P94" i="7"/>
  <c r="R94" i="7" s="1"/>
  <c r="AP93" i="7"/>
  <c r="AO93" i="7"/>
  <c r="U94" i="7"/>
  <c r="Y88" i="6"/>
  <c r="AX87" i="6" s="1"/>
  <c r="BH87" i="6"/>
  <c r="BG87" i="6"/>
  <c r="AH88" i="6"/>
  <c r="AS87" i="6"/>
  <c r="W87" i="6"/>
  <c r="AR87" i="6"/>
  <c r="S88" i="6"/>
  <c r="BD87" i="6"/>
  <c r="BE87" i="6"/>
  <c r="AE88" i="6"/>
  <c r="BB87" i="6"/>
  <c r="BA87" i="6"/>
  <c r="AB88" i="6"/>
  <c r="AP87" i="6"/>
  <c r="AO87" i="6"/>
  <c r="P88" i="6"/>
  <c r="BK87" i="6"/>
  <c r="AK88" i="6"/>
  <c r="H88" i="6"/>
  <c r="BA90" i="5"/>
  <c r="AB91" i="5"/>
  <c r="AD91" i="5" s="1"/>
  <c r="AI90" i="5"/>
  <c r="AH91" i="5" s="1"/>
  <c r="AJ91" i="5" s="1"/>
  <c r="Z90" i="5"/>
  <c r="AY90" i="5" s="1"/>
  <c r="G91" i="5"/>
  <c r="H91" i="5" s="1"/>
  <c r="T90" i="5"/>
  <c r="AR90" i="5" s="1"/>
  <c r="AL90" i="5"/>
  <c r="AK91" i="5" s="1"/>
  <c r="Q90" i="5"/>
  <c r="P91" i="5" s="1"/>
  <c r="R91" i="5" s="1"/>
  <c r="BM89" i="5"/>
  <c r="BD90" i="5"/>
  <c r="BE90" i="5"/>
  <c r="AG91" i="5"/>
  <c r="X90" i="5"/>
  <c r="Y91" i="5"/>
  <c r="C90" i="5"/>
  <c r="D90" i="5" s="1"/>
  <c r="AA100" i="10" l="1"/>
  <c r="AC100" i="10"/>
  <c r="AB101" i="10" s="1"/>
  <c r="AD101" i="10" s="1"/>
  <c r="AI100" i="10"/>
  <c r="BG100" i="10" s="1"/>
  <c r="AK101" i="10"/>
  <c r="BJ100" i="10" s="1"/>
  <c r="F101" i="10"/>
  <c r="H101" i="10" s="1"/>
  <c r="K101" i="10" s="1"/>
  <c r="L101" i="10" s="1"/>
  <c r="M101" i="10" s="1"/>
  <c r="N101" i="10" s="1"/>
  <c r="AE101" i="10"/>
  <c r="BD100" i="10"/>
  <c r="R100" i="10"/>
  <c r="V100" i="10"/>
  <c r="C100" i="10" s="1"/>
  <c r="D100" i="10" s="1"/>
  <c r="AV99" i="10"/>
  <c r="AU99" i="10"/>
  <c r="BM99" i="10" s="1"/>
  <c r="U100" i="10"/>
  <c r="Q100" i="10"/>
  <c r="P101" i="10" s="1"/>
  <c r="R101" i="10" s="1"/>
  <c r="T100" i="10"/>
  <c r="AA96" i="9"/>
  <c r="AV95" i="9"/>
  <c r="V96" i="9"/>
  <c r="AU95" i="9"/>
  <c r="BJ95" i="9"/>
  <c r="AM96" i="9"/>
  <c r="K96" i="9"/>
  <c r="L96" i="9" s="1"/>
  <c r="M96" i="9" s="1"/>
  <c r="G91" i="4"/>
  <c r="H91" i="4" s="1"/>
  <c r="K91" i="4" s="1"/>
  <c r="L91" i="4" s="1"/>
  <c r="M91" i="4" s="1"/>
  <c r="AD90" i="4"/>
  <c r="BA90" i="4" s="1"/>
  <c r="AL90" i="4"/>
  <c r="AB91" i="4"/>
  <c r="AV89" i="4"/>
  <c r="AU89" i="4"/>
  <c r="V90" i="4"/>
  <c r="AM90" i="4"/>
  <c r="T90" i="4" s="1"/>
  <c r="S91" i="4" s="1"/>
  <c r="BJ89" i="4"/>
  <c r="AG90" i="4"/>
  <c r="AI90" i="4"/>
  <c r="AF90" i="4"/>
  <c r="AE91" i="4" s="1"/>
  <c r="U90" i="4"/>
  <c r="Q90" i="4"/>
  <c r="BB90" i="4"/>
  <c r="BM93" i="8"/>
  <c r="T94" i="8"/>
  <c r="AC94" i="8"/>
  <c r="W94" i="8"/>
  <c r="AS94" i="8"/>
  <c r="AR94" i="8"/>
  <c r="S95" i="8"/>
  <c r="AJ95" i="8"/>
  <c r="E96" i="8"/>
  <c r="K95" i="8"/>
  <c r="L95" i="8" s="1"/>
  <c r="M95" i="8" s="1"/>
  <c r="V95" i="8"/>
  <c r="X94" i="8"/>
  <c r="Z94" i="8"/>
  <c r="AY94" i="8" s="1"/>
  <c r="C94" i="8"/>
  <c r="D94" i="8" s="1"/>
  <c r="BE94" i="8"/>
  <c r="BD94" i="8"/>
  <c r="AO94" i="8"/>
  <c r="AP94" i="8"/>
  <c r="BK94" i="8"/>
  <c r="AK95" i="8"/>
  <c r="R95" i="8"/>
  <c r="AG95" i="8"/>
  <c r="BG94" i="8"/>
  <c r="BH94" i="8"/>
  <c r="BJ93" i="7"/>
  <c r="Y94" i="7"/>
  <c r="AX93" i="7" s="1"/>
  <c r="BN94" i="7"/>
  <c r="O94" i="7"/>
  <c r="T94" i="7" s="1"/>
  <c r="S95" i="7" s="1"/>
  <c r="U95" i="7" s="1"/>
  <c r="E95" i="7"/>
  <c r="F95" i="7" s="1"/>
  <c r="AU93" i="7"/>
  <c r="AV93" i="7"/>
  <c r="AI94" i="7"/>
  <c r="AF94" i="7"/>
  <c r="AA88" i="6"/>
  <c r="K88" i="6"/>
  <c r="L88" i="6" s="1"/>
  <c r="M88" i="6" s="1"/>
  <c r="AD88" i="6"/>
  <c r="AM88" i="6"/>
  <c r="BJ87" i="6"/>
  <c r="R88" i="6"/>
  <c r="AG88" i="6"/>
  <c r="U88" i="6"/>
  <c r="AU87" i="6"/>
  <c r="AV87" i="6"/>
  <c r="V88" i="6"/>
  <c r="AJ88" i="6"/>
  <c r="BG90" i="5"/>
  <c r="BK90" i="5"/>
  <c r="BH90" i="5"/>
  <c r="W90" i="5"/>
  <c r="V91" i="5" s="1"/>
  <c r="AS90" i="5"/>
  <c r="AO90" i="5"/>
  <c r="S91" i="5"/>
  <c r="U91" i="5" s="1"/>
  <c r="AP90" i="5"/>
  <c r="AA91" i="5"/>
  <c r="AX90" i="5"/>
  <c r="AM91" i="5"/>
  <c r="BJ90" i="5"/>
  <c r="K91" i="5"/>
  <c r="L91" i="5" s="1"/>
  <c r="M91" i="5" s="1"/>
  <c r="BB100" i="10" l="1"/>
  <c r="BA100" i="10"/>
  <c r="BH100" i="10"/>
  <c r="AH101" i="10"/>
  <c r="AJ101" i="10" s="1"/>
  <c r="AM101" i="10"/>
  <c r="AF101" i="10"/>
  <c r="BE101" i="10" s="1"/>
  <c r="E102" i="10"/>
  <c r="G102" i="10" s="1"/>
  <c r="O101" i="10"/>
  <c r="AL101" i="10" s="1"/>
  <c r="BK101" i="10" s="1"/>
  <c r="BN101" i="10"/>
  <c r="AG101" i="10"/>
  <c r="AI101" i="10"/>
  <c r="W100" i="10"/>
  <c r="AV100" i="10" s="1"/>
  <c r="X100" i="10"/>
  <c r="Z100" i="10"/>
  <c r="AO100" i="10"/>
  <c r="AP100" i="10"/>
  <c r="S101" i="10"/>
  <c r="U101" i="10" s="1"/>
  <c r="AS100" i="10"/>
  <c r="AR100" i="10"/>
  <c r="O96" i="9"/>
  <c r="N96" i="9"/>
  <c r="BN96" i="9"/>
  <c r="BM95" i="9"/>
  <c r="C96" i="9"/>
  <c r="D96" i="9" s="1"/>
  <c r="X96" i="9"/>
  <c r="E97" i="9"/>
  <c r="E92" i="4"/>
  <c r="G92" i="4" s="1"/>
  <c r="W90" i="4"/>
  <c r="V91" i="4" s="1"/>
  <c r="AO90" i="4"/>
  <c r="AP90" i="4"/>
  <c r="P91" i="4"/>
  <c r="BD90" i="4"/>
  <c r="BE90" i="4"/>
  <c r="X90" i="4"/>
  <c r="Y91" i="4"/>
  <c r="Z90" i="4"/>
  <c r="AY90" i="4" s="1"/>
  <c r="C90" i="4"/>
  <c r="D90" i="4" s="1"/>
  <c r="BK90" i="4"/>
  <c r="AK91" i="4"/>
  <c r="U91" i="4"/>
  <c r="AG91" i="4"/>
  <c r="BG90" i="4"/>
  <c r="BH90" i="4"/>
  <c r="AH91" i="4"/>
  <c r="AR90" i="4"/>
  <c r="AS90" i="4"/>
  <c r="BM89" i="4"/>
  <c r="AD91" i="4"/>
  <c r="BN91" i="4"/>
  <c r="O91" i="4"/>
  <c r="N91" i="4"/>
  <c r="AF91" i="4" s="1"/>
  <c r="Y95" i="8"/>
  <c r="C95" i="8" s="1"/>
  <c r="D95" i="8" s="1"/>
  <c r="BA94" i="8"/>
  <c r="AB95" i="8"/>
  <c r="AD95" i="8" s="1"/>
  <c r="BB94" i="8"/>
  <c r="AX94" i="8"/>
  <c r="N95" i="8"/>
  <c r="BN95" i="8"/>
  <c r="O95" i="8"/>
  <c r="AL95" i="8" s="1"/>
  <c r="U95" i="8"/>
  <c r="AM95" i="8"/>
  <c r="BJ94" i="8"/>
  <c r="X95" i="8"/>
  <c r="Z95" i="8"/>
  <c r="AY95" i="8" s="1"/>
  <c r="G96" i="8"/>
  <c r="F96" i="8"/>
  <c r="H96" i="8" s="1"/>
  <c r="K96" i="8" s="1"/>
  <c r="L96" i="8" s="1"/>
  <c r="M96" i="8" s="1"/>
  <c r="AU94" i="8"/>
  <c r="AV94" i="8"/>
  <c r="C94" i="7"/>
  <c r="D94" i="7" s="1"/>
  <c r="AL94" i="7"/>
  <c r="BK94" i="7" s="1"/>
  <c r="BM93" i="7"/>
  <c r="Z94" i="7"/>
  <c r="AY94" i="7" s="1"/>
  <c r="AC94" i="7"/>
  <c r="BA94" i="7" s="1"/>
  <c r="Q94" i="7"/>
  <c r="AP94" i="7" s="1"/>
  <c r="G95" i="7"/>
  <c r="H95" i="7" s="1"/>
  <c r="K95" i="7" s="1"/>
  <c r="L95" i="7" s="1"/>
  <c r="M95" i="7" s="1"/>
  <c r="O95" i="7" s="1"/>
  <c r="AA94" i="7"/>
  <c r="AR94" i="7"/>
  <c r="AS94" i="7"/>
  <c r="BE94" i="7"/>
  <c r="BD94" i="7"/>
  <c r="AE95" i="7"/>
  <c r="AH95" i="7"/>
  <c r="BH94" i="7"/>
  <c r="BG94" i="7"/>
  <c r="BM87" i="6"/>
  <c r="E89" i="6"/>
  <c r="G89" i="6" s="1"/>
  <c r="X88" i="6"/>
  <c r="C88" i="6"/>
  <c r="D88" i="6" s="1"/>
  <c r="BN88" i="6"/>
  <c r="N88" i="6"/>
  <c r="O88" i="6"/>
  <c r="C91" i="5"/>
  <c r="D91" i="5" s="1"/>
  <c r="AV90" i="5"/>
  <c r="X91" i="5"/>
  <c r="AU90" i="5"/>
  <c r="BM90" i="5" s="1"/>
  <c r="E92" i="5"/>
  <c r="BN91" i="5"/>
  <c r="O91" i="5"/>
  <c r="N91" i="5"/>
  <c r="BD101" i="10" l="1"/>
  <c r="AH102" i="10"/>
  <c r="AJ102" i="10" s="1"/>
  <c r="AE102" i="10"/>
  <c r="AG102" i="10" s="1"/>
  <c r="F102" i="10"/>
  <c r="H102" i="10" s="1"/>
  <c r="K102" i="10" s="1"/>
  <c r="L102" i="10" s="1"/>
  <c r="M102" i="10" s="1"/>
  <c r="N102" i="10" s="1"/>
  <c r="BG101" i="10"/>
  <c r="BH101" i="10"/>
  <c r="V101" i="10"/>
  <c r="X101" i="10" s="1"/>
  <c r="AU100" i="10"/>
  <c r="T101" i="10"/>
  <c r="S102" i="10" s="1"/>
  <c r="U102" i="10" s="1"/>
  <c r="Q101" i="10"/>
  <c r="P102" i="10" s="1"/>
  <c r="R102" i="10" s="1"/>
  <c r="AY100" i="10"/>
  <c r="Y101" i="10"/>
  <c r="AK102" i="10"/>
  <c r="AM102" i="10" s="1"/>
  <c r="G97" i="9"/>
  <c r="F97" i="9"/>
  <c r="AC96" i="9"/>
  <c r="Q96" i="9"/>
  <c r="AL96" i="9"/>
  <c r="T96" i="9"/>
  <c r="Z96" i="9"/>
  <c r="AY96" i="9" s="1"/>
  <c r="AI96" i="9"/>
  <c r="AF96" i="9"/>
  <c r="Q91" i="4"/>
  <c r="AP91" i="4" s="1"/>
  <c r="F92" i="4"/>
  <c r="H92" i="4" s="1"/>
  <c r="K92" i="4" s="1"/>
  <c r="L92" i="4" s="1"/>
  <c r="M92" i="4" s="1"/>
  <c r="AI91" i="4"/>
  <c r="AH92" i="4" s="1"/>
  <c r="BE91" i="4"/>
  <c r="BD91" i="4"/>
  <c r="AE92" i="4"/>
  <c r="X91" i="4"/>
  <c r="Z91" i="4"/>
  <c r="AY91" i="4" s="1"/>
  <c r="AL91" i="4"/>
  <c r="AX90" i="4"/>
  <c r="AA91" i="4"/>
  <c r="AC91" i="4"/>
  <c r="R91" i="4"/>
  <c r="C91" i="4"/>
  <c r="D91" i="4" s="1"/>
  <c r="AJ91" i="4"/>
  <c r="AM91" i="4"/>
  <c r="BJ90" i="4"/>
  <c r="AU90" i="4"/>
  <c r="AV90" i="4"/>
  <c r="AA95" i="8"/>
  <c r="BM94" i="8"/>
  <c r="O96" i="8"/>
  <c r="N96" i="8"/>
  <c r="BN96" i="8"/>
  <c r="AK96" i="8"/>
  <c r="BK95" i="8"/>
  <c r="E97" i="8"/>
  <c r="Y96" i="8"/>
  <c r="Q95" i="8"/>
  <c r="T95" i="8"/>
  <c r="AC95" i="8"/>
  <c r="AF95" i="8"/>
  <c r="AI95" i="8"/>
  <c r="Y95" i="7"/>
  <c r="AA95" i="7" s="1"/>
  <c r="AK95" i="7"/>
  <c r="AM95" i="7" s="1"/>
  <c r="BB94" i="7"/>
  <c r="AB95" i="7"/>
  <c r="AD95" i="7" s="1"/>
  <c r="P95" i="7"/>
  <c r="R95" i="7" s="1"/>
  <c r="AO94" i="7"/>
  <c r="W94" i="7"/>
  <c r="AV94" i="7" s="1"/>
  <c r="E96" i="7"/>
  <c r="G96" i="7" s="1"/>
  <c r="BN95" i="7"/>
  <c r="N95" i="7"/>
  <c r="AF95" i="7" s="1"/>
  <c r="AE96" i="7" s="1"/>
  <c r="AJ95" i="7"/>
  <c r="AG95" i="7"/>
  <c r="T95" i="7"/>
  <c r="F89" i="6"/>
  <c r="H89" i="6" s="1"/>
  <c r="AF88" i="6"/>
  <c r="AI88" i="6"/>
  <c r="AC88" i="6"/>
  <c r="AL88" i="6"/>
  <c r="T88" i="6"/>
  <c r="Q88" i="6"/>
  <c r="Z88" i="6"/>
  <c r="AY88" i="6" s="1"/>
  <c r="AI91" i="5"/>
  <c r="AF91" i="5"/>
  <c r="G92" i="5"/>
  <c r="F92" i="5"/>
  <c r="AC91" i="5"/>
  <c r="AL91" i="5"/>
  <c r="Q91" i="5"/>
  <c r="Y92" i="5"/>
  <c r="T91" i="5"/>
  <c r="Z91" i="5"/>
  <c r="AY91" i="5" s="1"/>
  <c r="AF102" i="10" l="1"/>
  <c r="BE102" i="10" s="1"/>
  <c r="O102" i="10"/>
  <c r="Q102" i="10" s="1"/>
  <c r="P103" i="10" s="1"/>
  <c r="BN102" i="10"/>
  <c r="E103" i="10"/>
  <c r="F103" i="10" s="1"/>
  <c r="AR101" i="10"/>
  <c r="AS101" i="10"/>
  <c r="AO101" i="10"/>
  <c r="AP101" i="10"/>
  <c r="AX100" i="10"/>
  <c r="BM100" i="10" s="1"/>
  <c r="AA101" i="10"/>
  <c r="W101" i="10" s="1"/>
  <c r="AU101" i="10" s="1"/>
  <c r="AC101" i="10"/>
  <c r="C101" i="10"/>
  <c r="D101" i="10" s="1"/>
  <c r="Z101" i="10"/>
  <c r="BJ101" i="10"/>
  <c r="Y97" i="9"/>
  <c r="AI102" i="10"/>
  <c r="BH102" i="10" s="1"/>
  <c r="H97" i="9"/>
  <c r="K97" i="9" s="1"/>
  <c r="L97" i="9" s="1"/>
  <c r="M97" i="9" s="1"/>
  <c r="N97" i="9" s="1"/>
  <c r="BK96" i="9"/>
  <c r="AK97" i="9"/>
  <c r="P97" i="9"/>
  <c r="AO96" i="9"/>
  <c r="AP96" i="9"/>
  <c r="BA96" i="9"/>
  <c r="BB96" i="9"/>
  <c r="AB97" i="9"/>
  <c r="AS96" i="9"/>
  <c r="AR96" i="9"/>
  <c r="S97" i="9"/>
  <c r="W96" i="9"/>
  <c r="AE97" i="9"/>
  <c r="BE96" i="9"/>
  <c r="BD96" i="9"/>
  <c r="BH96" i="9"/>
  <c r="BG96" i="9"/>
  <c r="AH97" i="9"/>
  <c r="P92" i="4"/>
  <c r="R92" i="4" s="1"/>
  <c r="AO91" i="4"/>
  <c r="BH91" i="4"/>
  <c r="BG91" i="4"/>
  <c r="Y92" i="4"/>
  <c r="AX91" i="4" s="1"/>
  <c r="BM90" i="4"/>
  <c r="E93" i="4"/>
  <c r="G93" i="4" s="1"/>
  <c r="AJ92" i="4"/>
  <c r="T91" i="4"/>
  <c r="AK92" i="4"/>
  <c r="BK91" i="4"/>
  <c r="BN92" i="4"/>
  <c r="O92" i="4"/>
  <c r="N92" i="4"/>
  <c r="AI92" i="4" s="1"/>
  <c r="BB91" i="4"/>
  <c r="BA91" i="4"/>
  <c r="AB92" i="4"/>
  <c r="AG92" i="4"/>
  <c r="AR95" i="8"/>
  <c r="W95" i="8"/>
  <c r="AS95" i="8"/>
  <c r="S96" i="8"/>
  <c r="AX95" i="8"/>
  <c r="AA96" i="8"/>
  <c r="BH95" i="8"/>
  <c r="BG95" i="8"/>
  <c r="AH96" i="8"/>
  <c r="BB95" i="8"/>
  <c r="BA95" i="8"/>
  <c r="AB96" i="8"/>
  <c r="AP95" i="8"/>
  <c r="AO95" i="8"/>
  <c r="P96" i="8"/>
  <c r="F97" i="8"/>
  <c r="G97" i="8"/>
  <c r="BJ95" i="8"/>
  <c r="AM96" i="8"/>
  <c r="AC96" i="8" s="1"/>
  <c r="BD95" i="8"/>
  <c r="BE95" i="8"/>
  <c r="AE96" i="8"/>
  <c r="BJ94" i="7"/>
  <c r="AL95" i="7"/>
  <c r="AK96" i="7" s="1"/>
  <c r="AX94" i="7"/>
  <c r="AC95" i="7"/>
  <c r="AB96" i="7" s="1"/>
  <c r="Q95" i="7"/>
  <c r="P96" i="7" s="1"/>
  <c r="AU94" i="7"/>
  <c r="V95" i="7"/>
  <c r="X95" i="7" s="1"/>
  <c r="F96" i="7"/>
  <c r="H96" i="7" s="1"/>
  <c r="K96" i="7" s="1"/>
  <c r="L96" i="7" s="1"/>
  <c r="M96" i="7" s="1"/>
  <c r="AI95" i="7"/>
  <c r="BG95" i="7" s="1"/>
  <c r="AG96" i="7"/>
  <c r="AR95" i="7"/>
  <c r="AS95" i="7"/>
  <c r="S96" i="7"/>
  <c r="BE95" i="7"/>
  <c r="BD95" i="7"/>
  <c r="Y89" i="6"/>
  <c r="AX88" i="6" s="1"/>
  <c r="P89" i="6"/>
  <c r="AP88" i="6"/>
  <c r="AO88" i="6"/>
  <c r="BK88" i="6"/>
  <c r="AK89" i="6"/>
  <c r="BH88" i="6"/>
  <c r="BG88" i="6"/>
  <c r="AH89" i="6"/>
  <c r="K89" i="6"/>
  <c r="L89" i="6" s="1"/>
  <c r="M89" i="6" s="1"/>
  <c r="AR88" i="6"/>
  <c r="AS88" i="6"/>
  <c r="W88" i="6"/>
  <c r="S89" i="6"/>
  <c r="BB88" i="6"/>
  <c r="BA88" i="6"/>
  <c r="AB89" i="6"/>
  <c r="BE88" i="6"/>
  <c r="AE89" i="6"/>
  <c r="BD88" i="6"/>
  <c r="S92" i="5"/>
  <c r="AR91" i="5"/>
  <c r="AS91" i="5"/>
  <c r="W91" i="5"/>
  <c r="P92" i="5"/>
  <c r="AO91" i="5"/>
  <c r="AP91" i="5"/>
  <c r="BB91" i="5"/>
  <c r="BA91" i="5"/>
  <c r="AB92" i="5"/>
  <c r="H92" i="5"/>
  <c r="AE92" i="5"/>
  <c r="BD91" i="5"/>
  <c r="BE91" i="5"/>
  <c r="AX91" i="5"/>
  <c r="AA92" i="5"/>
  <c r="AK92" i="5"/>
  <c r="BK91" i="5"/>
  <c r="BG91" i="5"/>
  <c r="BH91" i="5"/>
  <c r="AH92" i="5"/>
  <c r="AJ92" i="5" s="1"/>
  <c r="AE103" i="10" l="1"/>
  <c r="AG103" i="10" s="1"/>
  <c r="BD102" i="10"/>
  <c r="T102" i="10"/>
  <c r="AR102" i="10" s="1"/>
  <c r="G103" i="10"/>
  <c r="H103" i="10" s="1"/>
  <c r="K103" i="10" s="1"/>
  <c r="L103" i="10" s="1"/>
  <c r="M103" i="10" s="1"/>
  <c r="AO102" i="10"/>
  <c r="AP102" i="10"/>
  <c r="AY101" i="10"/>
  <c r="Y102" i="10"/>
  <c r="AV101" i="10"/>
  <c r="BB101" i="10"/>
  <c r="BA101" i="10"/>
  <c r="AB102" i="10"/>
  <c r="V102" i="10"/>
  <c r="X102" i="10" s="1"/>
  <c r="AX96" i="9"/>
  <c r="AA97" i="9"/>
  <c r="BG102" i="10"/>
  <c r="AH103" i="10"/>
  <c r="AJ103" i="10" s="1"/>
  <c r="R103" i="10"/>
  <c r="O97" i="9"/>
  <c r="AC97" i="9" s="1"/>
  <c r="AB98" i="9" s="1"/>
  <c r="AD98" i="9" s="1"/>
  <c r="BN97" i="9"/>
  <c r="E98" i="9"/>
  <c r="F98" i="9" s="1"/>
  <c r="AD97" i="9"/>
  <c r="AG97" i="9"/>
  <c r="AF97" i="9"/>
  <c r="AI97" i="9"/>
  <c r="AH98" i="9" s="1"/>
  <c r="AJ98" i="9" s="1"/>
  <c r="V97" i="9"/>
  <c r="AV96" i="9"/>
  <c r="AU96" i="9"/>
  <c r="U97" i="9"/>
  <c r="BJ96" i="9"/>
  <c r="AM97" i="9"/>
  <c r="R97" i="9"/>
  <c r="AJ97" i="9"/>
  <c r="BB95" i="7"/>
  <c r="F93" i="4"/>
  <c r="H93" i="4" s="1"/>
  <c r="AA92" i="4"/>
  <c r="AC92" i="4"/>
  <c r="AB93" i="4" s="1"/>
  <c r="AF92" i="4"/>
  <c r="AD92" i="4"/>
  <c r="AL92" i="4"/>
  <c r="AS91" i="4"/>
  <c r="AR91" i="4"/>
  <c r="W91" i="4"/>
  <c r="S92" i="4"/>
  <c r="BH92" i="4"/>
  <c r="BG92" i="4"/>
  <c r="BJ91" i="4"/>
  <c r="AM92" i="4"/>
  <c r="AH93" i="4"/>
  <c r="AJ93" i="4" s="1"/>
  <c r="H97" i="8"/>
  <c r="E98" i="8" s="1"/>
  <c r="AG96" i="8"/>
  <c r="AI96" i="8"/>
  <c r="AH97" i="8" s="1"/>
  <c r="AF96" i="8"/>
  <c r="AE97" i="8" s="1"/>
  <c r="K97" i="8"/>
  <c r="L97" i="8" s="1"/>
  <c r="M97" i="8" s="1"/>
  <c r="R96" i="8"/>
  <c r="AJ96" i="8"/>
  <c r="Q96" i="8"/>
  <c r="U96" i="8"/>
  <c r="T96" i="8"/>
  <c r="S97" i="8" s="1"/>
  <c r="AV95" i="8"/>
  <c r="AU95" i="8"/>
  <c r="V96" i="8"/>
  <c r="C96" i="8" s="1"/>
  <c r="D96" i="8" s="1"/>
  <c r="BM95" i="8"/>
  <c r="AB97" i="8"/>
  <c r="AD96" i="8"/>
  <c r="AL96" i="8"/>
  <c r="BA96" i="8"/>
  <c r="BB96" i="8"/>
  <c r="BM94" i="7"/>
  <c r="BA95" i="7"/>
  <c r="BK95" i="7"/>
  <c r="AP95" i="7"/>
  <c r="Z95" i="7"/>
  <c r="AY95" i="7" s="1"/>
  <c r="AO95" i="7"/>
  <c r="C95" i="7"/>
  <c r="D95" i="7" s="1"/>
  <c r="W95" i="7"/>
  <c r="V96" i="7" s="1"/>
  <c r="AH96" i="7"/>
  <c r="AJ96" i="7" s="1"/>
  <c r="BH95" i="7"/>
  <c r="E97" i="7"/>
  <c r="F97" i="7" s="1"/>
  <c r="AD96" i="7"/>
  <c r="R96" i="7"/>
  <c r="U96" i="7"/>
  <c r="AM96" i="7"/>
  <c r="BJ95" i="7"/>
  <c r="O96" i="7"/>
  <c r="BN96" i="7"/>
  <c r="N96" i="7"/>
  <c r="AA89" i="6"/>
  <c r="E90" i="6"/>
  <c r="G90" i="6" s="1"/>
  <c r="AG89" i="6"/>
  <c r="AD89" i="6"/>
  <c r="AU88" i="6"/>
  <c r="AV88" i="6"/>
  <c r="V89" i="6"/>
  <c r="C89" i="6" s="1"/>
  <c r="D89" i="6" s="1"/>
  <c r="AJ89" i="6"/>
  <c r="U89" i="6"/>
  <c r="BN89" i="6"/>
  <c r="O89" i="6"/>
  <c r="N89" i="6"/>
  <c r="AI89" i="6" s="1"/>
  <c r="BJ88" i="6"/>
  <c r="AM89" i="6"/>
  <c r="R89" i="6"/>
  <c r="AM92" i="5"/>
  <c r="BJ91" i="5"/>
  <c r="AG92" i="5"/>
  <c r="AD92" i="5"/>
  <c r="AV91" i="5"/>
  <c r="AU91" i="5"/>
  <c r="V92" i="5"/>
  <c r="C92" i="5" s="1"/>
  <c r="D92" i="5" s="1"/>
  <c r="K92" i="5"/>
  <c r="L92" i="5" s="1"/>
  <c r="M92" i="5" s="1"/>
  <c r="R92" i="5"/>
  <c r="U92" i="5"/>
  <c r="S103" i="10" l="1"/>
  <c r="U103" i="10" s="1"/>
  <c r="AS102" i="10"/>
  <c r="Z102" i="10"/>
  <c r="AY102" i="10" s="1"/>
  <c r="C102" i="10"/>
  <c r="D102" i="10" s="1"/>
  <c r="AD102" i="10"/>
  <c r="AL102" i="10"/>
  <c r="AA102" i="10"/>
  <c r="W102" i="10" s="1"/>
  <c r="V103" i="10" s="1"/>
  <c r="X103" i="10" s="1"/>
  <c r="AX101" i="10"/>
  <c r="BM101" i="10" s="1"/>
  <c r="AC102" i="10"/>
  <c r="E104" i="10"/>
  <c r="F104" i="10" s="1"/>
  <c r="BN103" i="10"/>
  <c r="O103" i="10"/>
  <c r="N103" i="10"/>
  <c r="BM96" i="9"/>
  <c r="Q97" i="9"/>
  <c r="P98" i="9" s="1"/>
  <c r="R98" i="9" s="1"/>
  <c r="BB97" i="9"/>
  <c r="BA97" i="9"/>
  <c r="T97" i="9"/>
  <c r="AL97" i="9"/>
  <c r="BK97" i="9" s="1"/>
  <c r="G98" i="9"/>
  <c r="H98" i="9" s="1"/>
  <c r="Z97" i="9"/>
  <c r="AY97" i="9" s="1"/>
  <c r="X97" i="9"/>
  <c r="C97" i="9"/>
  <c r="D97" i="9" s="1"/>
  <c r="BG97" i="9"/>
  <c r="BH97" i="9"/>
  <c r="AE98" i="9"/>
  <c r="BE97" i="9"/>
  <c r="BD97" i="9"/>
  <c r="BB92" i="4"/>
  <c r="BA92" i="4"/>
  <c r="AV91" i="4"/>
  <c r="AU91" i="4"/>
  <c r="BM91" i="4" s="1"/>
  <c r="V92" i="4"/>
  <c r="BK92" i="4"/>
  <c r="AK93" i="4"/>
  <c r="K93" i="4"/>
  <c r="L93" i="4" s="1"/>
  <c r="M93" i="4" s="1"/>
  <c r="U92" i="4"/>
  <c r="Q92" i="4"/>
  <c r="T92" i="4"/>
  <c r="S93" i="4" s="1"/>
  <c r="AD93" i="4"/>
  <c r="AE93" i="4"/>
  <c r="BD92" i="4"/>
  <c r="BE92" i="4"/>
  <c r="AJ97" i="8"/>
  <c r="BK96" i="8"/>
  <c r="AK97" i="8"/>
  <c r="AD97" i="8"/>
  <c r="Z96" i="8"/>
  <c r="AY96" i="8" s="1"/>
  <c r="X96" i="8"/>
  <c r="W96" i="8"/>
  <c r="AS96" i="8"/>
  <c r="AR96" i="8"/>
  <c r="AO96" i="8"/>
  <c r="AP96" i="8"/>
  <c r="P97" i="8"/>
  <c r="N97" i="8"/>
  <c r="BN97" i="8"/>
  <c r="O97" i="8"/>
  <c r="AL97" i="8" s="1"/>
  <c r="BE96" i="8"/>
  <c r="BD96" i="8"/>
  <c r="Q97" i="8"/>
  <c r="U97" i="8"/>
  <c r="AF97" i="8"/>
  <c r="AG97" i="8"/>
  <c r="AI97" i="8"/>
  <c r="BG96" i="8"/>
  <c r="BH96" i="8"/>
  <c r="G98" i="8"/>
  <c r="F98" i="8"/>
  <c r="H98" i="8" s="1"/>
  <c r="K98" i="8" s="1"/>
  <c r="L98" i="8" s="1"/>
  <c r="M98" i="8" s="1"/>
  <c r="Y96" i="7"/>
  <c r="C96" i="7" s="1"/>
  <c r="D96" i="7" s="1"/>
  <c r="AU95" i="7"/>
  <c r="AV95" i="7"/>
  <c r="G97" i="7"/>
  <c r="H97" i="7" s="1"/>
  <c r="F90" i="6"/>
  <c r="H90" i="6" s="1"/>
  <c r="X96" i="7"/>
  <c r="T96" i="7"/>
  <c r="AL96" i="7"/>
  <c r="AF96" i="7"/>
  <c r="AI96" i="7"/>
  <c r="Q96" i="7"/>
  <c r="BM88" i="6"/>
  <c r="T89" i="6"/>
  <c r="AR89" i="6" s="1"/>
  <c r="BH89" i="6"/>
  <c r="BG89" i="6"/>
  <c r="AH90" i="6"/>
  <c r="AF89" i="6"/>
  <c r="AL89" i="6"/>
  <c r="AC89" i="6"/>
  <c r="Q89" i="6"/>
  <c r="X89" i="6"/>
  <c r="Z89" i="6"/>
  <c r="AY89" i="6" s="1"/>
  <c r="BM91" i="5"/>
  <c r="E93" i="5"/>
  <c r="G93" i="5" s="1"/>
  <c r="BN92" i="5"/>
  <c r="O92" i="5"/>
  <c r="T92" i="5" s="1"/>
  <c r="N92" i="5"/>
  <c r="X92" i="5"/>
  <c r="AU102" i="10" l="1"/>
  <c r="BA102" i="10"/>
  <c r="BB102" i="10"/>
  <c r="BK102" i="10"/>
  <c r="AK103" i="10"/>
  <c r="AV102" i="10"/>
  <c r="Y103" i="10"/>
  <c r="AX102" i="10" s="1"/>
  <c r="AB103" i="10"/>
  <c r="AD103" i="10" s="1"/>
  <c r="Y98" i="9"/>
  <c r="AA98" i="9" s="1"/>
  <c r="G104" i="10"/>
  <c r="H104" i="10" s="1"/>
  <c r="Q103" i="10"/>
  <c r="T103" i="10"/>
  <c r="AI103" i="10"/>
  <c r="AF103" i="10"/>
  <c r="AP97" i="9"/>
  <c r="AO97" i="9"/>
  <c r="W97" i="9"/>
  <c r="AU97" i="9" s="1"/>
  <c r="AR97" i="9"/>
  <c r="AK98" i="9"/>
  <c r="BJ97" i="9" s="1"/>
  <c r="S98" i="9"/>
  <c r="U98" i="9" s="1"/>
  <c r="AS97" i="9"/>
  <c r="K98" i="9"/>
  <c r="L98" i="9" s="1"/>
  <c r="M98" i="9" s="1"/>
  <c r="AG98" i="9"/>
  <c r="AR92" i="4"/>
  <c r="W92" i="4"/>
  <c r="V93" i="4" s="1"/>
  <c r="AS92" i="4"/>
  <c r="E94" i="4"/>
  <c r="AG93" i="4"/>
  <c r="U93" i="4"/>
  <c r="AO92" i="4"/>
  <c r="AP92" i="4"/>
  <c r="P93" i="4"/>
  <c r="BN93" i="4"/>
  <c r="N93" i="4"/>
  <c r="AF93" i="4" s="1"/>
  <c r="O93" i="4"/>
  <c r="BJ92" i="4"/>
  <c r="AM93" i="4"/>
  <c r="C92" i="4"/>
  <c r="D92" i="4" s="1"/>
  <c r="Y93" i="4"/>
  <c r="Z92" i="4"/>
  <c r="AY92" i="4" s="1"/>
  <c r="X92" i="4"/>
  <c r="Y97" i="8"/>
  <c r="AX96" i="8" s="1"/>
  <c r="O98" i="8"/>
  <c r="N98" i="8"/>
  <c r="BN98" i="8"/>
  <c r="BK97" i="8"/>
  <c r="BD97" i="8"/>
  <c r="BE97" i="8"/>
  <c r="R97" i="8"/>
  <c r="P98" i="8"/>
  <c r="E99" i="8"/>
  <c r="BH97" i="8"/>
  <c r="BG97" i="8"/>
  <c r="AE98" i="8"/>
  <c r="AU96" i="8"/>
  <c r="AV96" i="8"/>
  <c r="V97" i="8"/>
  <c r="BJ96" i="8"/>
  <c r="AM97" i="8"/>
  <c r="T97" i="8" s="1"/>
  <c r="AH98" i="8"/>
  <c r="AP97" i="8"/>
  <c r="AO97" i="8"/>
  <c r="AA96" i="7"/>
  <c r="W96" i="7" s="1"/>
  <c r="AX95" i="7"/>
  <c r="BM95" i="7" s="1"/>
  <c r="AC96" i="7"/>
  <c r="BA96" i="7" s="1"/>
  <c r="Z96" i="7"/>
  <c r="AY96" i="7" s="1"/>
  <c r="BG96" i="7"/>
  <c r="BH96" i="7"/>
  <c r="AH97" i="7"/>
  <c r="BK96" i="7"/>
  <c r="AK97" i="7"/>
  <c r="K97" i="7"/>
  <c r="L97" i="7" s="1"/>
  <c r="M97" i="7" s="1"/>
  <c r="AP96" i="7"/>
  <c r="AO96" i="7"/>
  <c r="P97" i="7"/>
  <c r="BD96" i="7"/>
  <c r="BE96" i="7"/>
  <c r="AE97" i="7"/>
  <c r="AR96" i="7"/>
  <c r="AS96" i="7"/>
  <c r="S97" i="7"/>
  <c r="Y90" i="6"/>
  <c r="AX89" i="6" s="1"/>
  <c r="S90" i="6"/>
  <c r="U90" i="6" s="1"/>
  <c r="AS89" i="6"/>
  <c r="K90" i="6"/>
  <c r="L90" i="6" s="1"/>
  <c r="M90" i="6" s="1"/>
  <c r="AO89" i="6"/>
  <c r="AP89" i="6"/>
  <c r="P90" i="6"/>
  <c r="BK89" i="6"/>
  <c r="AK90" i="6"/>
  <c r="W89" i="6"/>
  <c r="BB89" i="6"/>
  <c r="BA89" i="6"/>
  <c r="AB90" i="6"/>
  <c r="BD89" i="6"/>
  <c r="BE89" i="6"/>
  <c r="AE90" i="6"/>
  <c r="AJ90" i="6"/>
  <c r="F93" i="5"/>
  <c r="H93" i="5" s="1"/>
  <c r="Z92" i="5"/>
  <c r="AY92" i="5" s="1"/>
  <c r="Y93" i="5"/>
  <c r="AA93" i="5" s="1"/>
  <c r="AC92" i="5"/>
  <c r="AL92" i="5"/>
  <c r="Q92" i="5"/>
  <c r="W92" i="5" s="1"/>
  <c r="AS92" i="5"/>
  <c r="AR92" i="5"/>
  <c r="S93" i="5"/>
  <c r="AI92" i="5"/>
  <c r="AF92" i="5"/>
  <c r="Z103" i="10" l="1"/>
  <c r="AY103" i="10" s="1"/>
  <c r="AA103" i="10"/>
  <c r="AC103" i="10"/>
  <c r="BB103" i="10" s="1"/>
  <c r="AM103" i="10"/>
  <c r="BJ102" i="10"/>
  <c r="BM102" i="10" s="1"/>
  <c r="AL103" i="10"/>
  <c r="BK103" i="10" s="1"/>
  <c r="C103" i="10"/>
  <c r="D103" i="10" s="1"/>
  <c r="AX97" i="9"/>
  <c r="BM97" i="9" s="1"/>
  <c r="K104" i="10"/>
  <c r="L104" i="10" s="1"/>
  <c r="M104" i="10" s="1"/>
  <c r="BE103" i="10"/>
  <c r="BD103" i="10"/>
  <c r="AE104" i="10"/>
  <c r="AH104" i="10"/>
  <c r="BH103" i="10"/>
  <c r="BG103" i="10"/>
  <c r="AR103" i="10"/>
  <c r="AS103" i="10"/>
  <c r="S104" i="10"/>
  <c r="AP103" i="10"/>
  <c r="AO103" i="10"/>
  <c r="P104" i="10"/>
  <c r="V98" i="9"/>
  <c r="C98" i="9" s="1"/>
  <c r="D98" i="9" s="1"/>
  <c r="AV97" i="9"/>
  <c r="AM98" i="9"/>
  <c r="E99" i="9"/>
  <c r="BN98" i="9"/>
  <c r="N98" i="9"/>
  <c r="O98" i="9"/>
  <c r="T93" i="4"/>
  <c r="AS93" i="4" s="1"/>
  <c r="AI93" i="4"/>
  <c r="BG93" i="4" s="1"/>
  <c r="BE93" i="4"/>
  <c r="BD93" i="4"/>
  <c r="AE94" i="4"/>
  <c r="AG94" i="4" s="1"/>
  <c r="C93" i="4"/>
  <c r="D93" i="4" s="1"/>
  <c r="X93" i="4"/>
  <c r="Z93" i="4"/>
  <c r="AY93" i="4" s="1"/>
  <c r="R93" i="4"/>
  <c r="F94" i="4"/>
  <c r="G94" i="4"/>
  <c r="AV92" i="4"/>
  <c r="AU92" i="4"/>
  <c r="AX92" i="4"/>
  <c r="AA93" i="4"/>
  <c r="Y94" i="4" s="1"/>
  <c r="AC93" i="4"/>
  <c r="AL93" i="4"/>
  <c r="Q93" i="4"/>
  <c r="AA97" i="8"/>
  <c r="BM96" i="8"/>
  <c r="AC97" i="8"/>
  <c r="BB97" i="8" s="1"/>
  <c r="AR97" i="8"/>
  <c r="W97" i="8"/>
  <c r="AS97" i="8"/>
  <c r="S98" i="8"/>
  <c r="X97" i="8"/>
  <c r="Z97" i="8"/>
  <c r="AY97" i="8" s="1"/>
  <c r="V98" i="8"/>
  <c r="BA97" i="8"/>
  <c r="AG98" i="8"/>
  <c r="AI98" i="8"/>
  <c r="AF98" i="8"/>
  <c r="AE99" i="8" s="1"/>
  <c r="C97" i="8"/>
  <c r="D97" i="8" s="1"/>
  <c r="AK98" i="8"/>
  <c r="AH99" i="8"/>
  <c r="AJ98" i="8"/>
  <c r="F99" i="8"/>
  <c r="G99" i="8"/>
  <c r="R98" i="8"/>
  <c r="BB96" i="7"/>
  <c r="AB97" i="7"/>
  <c r="AD97" i="7" s="1"/>
  <c r="Y97" i="7"/>
  <c r="AA97" i="7" s="1"/>
  <c r="AA90" i="6"/>
  <c r="AU96" i="7"/>
  <c r="AV96" i="7"/>
  <c r="V97" i="7"/>
  <c r="U97" i="7"/>
  <c r="AG97" i="7"/>
  <c r="E98" i="7"/>
  <c r="BJ96" i="7"/>
  <c r="AM97" i="7"/>
  <c r="AJ97" i="7"/>
  <c r="R97" i="7"/>
  <c r="BN97" i="7"/>
  <c r="N97" i="7"/>
  <c r="AI97" i="7" s="1"/>
  <c r="AH98" i="7" s="1"/>
  <c r="O97" i="7"/>
  <c r="E91" i="6"/>
  <c r="G91" i="6" s="1"/>
  <c r="BN90" i="6"/>
  <c r="N90" i="6"/>
  <c r="AF90" i="6" s="1"/>
  <c r="AE91" i="6" s="1"/>
  <c r="O90" i="6"/>
  <c r="AL90" i="6" s="1"/>
  <c r="AD90" i="6"/>
  <c r="AG90" i="6"/>
  <c r="AU89" i="6"/>
  <c r="AV89" i="6"/>
  <c r="V90" i="6"/>
  <c r="C90" i="6" s="1"/>
  <c r="D90" i="6" s="1"/>
  <c r="BJ89" i="6"/>
  <c r="AM90" i="6"/>
  <c r="R90" i="6"/>
  <c r="AX92" i="5"/>
  <c r="V93" i="5"/>
  <c r="AV92" i="5"/>
  <c r="AU92" i="5"/>
  <c r="AE93" i="5"/>
  <c r="BD92" i="5"/>
  <c r="BE92" i="5"/>
  <c r="U93" i="5"/>
  <c r="AB93" i="5"/>
  <c r="BB92" i="5"/>
  <c r="BA92" i="5"/>
  <c r="AH93" i="5"/>
  <c r="BH92" i="5"/>
  <c r="BG92" i="5"/>
  <c r="BK92" i="5"/>
  <c r="AK93" i="5"/>
  <c r="K93" i="5"/>
  <c r="L93" i="5" s="1"/>
  <c r="M93" i="5" s="1"/>
  <c r="P93" i="5"/>
  <c r="AP92" i="5"/>
  <c r="AO92" i="5"/>
  <c r="BA103" i="10" l="1"/>
  <c r="AB104" i="10"/>
  <c r="AD104" i="10" s="1"/>
  <c r="Y104" i="10"/>
  <c r="AA104" i="10" s="1"/>
  <c r="W103" i="10"/>
  <c r="AV103" i="10" s="1"/>
  <c r="AK104" i="10"/>
  <c r="AM104" i="10" s="1"/>
  <c r="E105" i="10"/>
  <c r="N104" i="10"/>
  <c r="AI104" i="10" s="1"/>
  <c r="O104" i="10"/>
  <c r="BN104" i="10"/>
  <c r="AJ104" i="10"/>
  <c r="AG104" i="10"/>
  <c r="U104" i="10"/>
  <c r="R104" i="10"/>
  <c r="X98" i="9"/>
  <c r="Z98" i="9"/>
  <c r="AY98" i="9" s="1"/>
  <c r="F99" i="9"/>
  <c r="G99" i="9"/>
  <c r="AL98" i="9"/>
  <c r="AC98" i="9"/>
  <c r="Q98" i="9"/>
  <c r="T98" i="9"/>
  <c r="AI98" i="9"/>
  <c r="AF98" i="9"/>
  <c r="BH93" i="4"/>
  <c r="AH94" i="4"/>
  <c r="AJ94" i="4" s="1"/>
  <c r="S94" i="4"/>
  <c r="U94" i="4" s="1"/>
  <c r="W93" i="4"/>
  <c r="AU93" i="4" s="1"/>
  <c r="AR93" i="4"/>
  <c r="AX93" i="4"/>
  <c r="AA94" i="4"/>
  <c r="BK93" i="4"/>
  <c r="AK94" i="4"/>
  <c r="BM92" i="4"/>
  <c r="H94" i="4"/>
  <c r="AO93" i="4"/>
  <c r="AP93" i="4"/>
  <c r="AB94" i="4"/>
  <c r="BA93" i="4"/>
  <c r="BB93" i="4"/>
  <c r="P94" i="4"/>
  <c r="H99" i="8"/>
  <c r="AB98" i="8"/>
  <c r="C98" i="8" s="1"/>
  <c r="D98" i="8" s="1"/>
  <c r="Y98" i="8"/>
  <c r="AG99" i="8"/>
  <c r="X98" i="8"/>
  <c r="Z98" i="8"/>
  <c r="AY98" i="8" s="1"/>
  <c r="K99" i="8"/>
  <c r="L99" i="8" s="1"/>
  <c r="M99" i="8" s="1"/>
  <c r="BJ97" i="8"/>
  <c r="AM98" i="8"/>
  <c r="BG98" i="8"/>
  <c r="BH98" i="8"/>
  <c r="AD98" i="8"/>
  <c r="AX97" i="8"/>
  <c r="AA98" i="8"/>
  <c r="Y99" i="8" s="1"/>
  <c r="AC98" i="8"/>
  <c r="AJ99" i="8"/>
  <c r="BE98" i="8"/>
  <c r="BD98" i="8"/>
  <c r="Q98" i="8"/>
  <c r="U98" i="8"/>
  <c r="T98" i="8"/>
  <c r="S99" i="8" s="1"/>
  <c r="AV97" i="8"/>
  <c r="AU97" i="8"/>
  <c r="BM97" i="8" s="1"/>
  <c r="C97" i="7"/>
  <c r="D97" i="7" s="1"/>
  <c r="AX96" i="7"/>
  <c r="BM96" i="7" s="1"/>
  <c r="F91" i="6"/>
  <c r="H91" i="6" s="1"/>
  <c r="K91" i="6" s="1"/>
  <c r="L91" i="6" s="1"/>
  <c r="M91" i="6" s="1"/>
  <c r="AF97" i="7"/>
  <c r="AE98" i="7" s="1"/>
  <c r="AG98" i="7" s="1"/>
  <c r="AC97" i="7"/>
  <c r="AL97" i="7"/>
  <c r="AJ98" i="7"/>
  <c r="T97" i="7"/>
  <c r="G98" i="7"/>
  <c r="F98" i="7"/>
  <c r="BG97" i="7"/>
  <c r="BH97" i="7"/>
  <c r="Q97" i="7"/>
  <c r="X97" i="7"/>
  <c r="Z97" i="7"/>
  <c r="AY97" i="7" s="1"/>
  <c r="AI90" i="6"/>
  <c r="BH90" i="6" s="1"/>
  <c r="T90" i="6"/>
  <c r="AR90" i="6" s="1"/>
  <c r="AC90" i="6"/>
  <c r="Q90" i="6"/>
  <c r="AG91" i="6"/>
  <c r="X90" i="6"/>
  <c r="Z90" i="6"/>
  <c r="AY90" i="6" s="1"/>
  <c r="BM89" i="6"/>
  <c r="BE90" i="6"/>
  <c r="BD90" i="6"/>
  <c r="AK91" i="6"/>
  <c r="BK90" i="6"/>
  <c r="BJ92" i="5"/>
  <c r="BM92" i="5" s="1"/>
  <c r="AM93" i="5"/>
  <c r="AJ93" i="5"/>
  <c r="R93" i="5"/>
  <c r="C93" i="5"/>
  <c r="D93" i="5" s="1"/>
  <c r="E94" i="5"/>
  <c r="AD93" i="5"/>
  <c r="AG93" i="5"/>
  <c r="N93" i="5"/>
  <c r="AF93" i="5" s="1"/>
  <c r="BN93" i="5"/>
  <c r="O93" i="5"/>
  <c r="X93" i="5"/>
  <c r="AU103" i="10" l="1"/>
  <c r="BJ103" i="10"/>
  <c r="V104" i="10"/>
  <c r="X104" i="10" s="1"/>
  <c r="AC104" i="10"/>
  <c r="BB104" i="10" s="1"/>
  <c r="AX103" i="10"/>
  <c r="Y99" i="9"/>
  <c r="AX98" i="9" s="1"/>
  <c r="Q104" i="10"/>
  <c r="P105" i="10" s="1"/>
  <c r="R105" i="10" s="1"/>
  <c r="AF104" i="10"/>
  <c r="AE105" i="10" s="1"/>
  <c r="T104" i="10"/>
  <c r="AL104" i="10"/>
  <c r="AK105" i="10" s="1"/>
  <c r="F105" i="10"/>
  <c r="G105" i="10"/>
  <c r="BG104" i="10"/>
  <c r="BH104" i="10"/>
  <c r="AH105" i="10"/>
  <c r="AJ105" i="10" s="1"/>
  <c r="H99" i="9"/>
  <c r="K99" i="9" s="1"/>
  <c r="L99" i="9" s="1"/>
  <c r="M99" i="9" s="1"/>
  <c r="BK98" i="9"/>
  <c r="AK99" i="9"/>
  <c r="BE98" i="9"/>
  <c r="BD98" i="9"/>
  <c r="AE99" i="9"/>
  <c r="AH99" i="9"/>
  <c r="BH98" i="9"/>
  <c r="BG98" i="9"/>
  <c r="AS98" i="9"/>
  <c r="W98" i="9"/>
  <c r="AR98" i="9"/>
  <c r="S99" i="9"/>
  <c r="AB99" i="9"/>
  <c r="BA98" i="9"/>
  <c r="BB98" i="9"/>
  <c r="AP98" i="9"/>
  <c r="AO98" i="9"/>
  <c r="P99" i="9"/>
  <c r="V94" i="4"/>
  <c r="C94" i="4" s="1"/>
  <c r="D94" i="4" s="1"/>
  <c r="AV93" i="4"/>
  <c r="R94" i="4"/>
  <c r="K94" i="4"/>
  <c r="L94" i="4" s="1"/>
  <c r="M94" i="4" s="1"/>
  <c r="BJ93" i="4"/>
  <c r="BM93" i="4" s="1"/>
  <c r="AM94" i="4"/>
  <c r="AD94" i="4"/>
  <c r="AL98" i="8"/>
  <c r="AB99" i="8"/>
  <c r="E100" i="8"/>
  <c r="U99" i="8"/>
  <c r="AA99" i="8"/>
  <c r="AX98" i="8"/>
  <c r="BA98" i="8"/>
  <c r="BB98" i="8"/>
  <c r="N99" i="8"/>
  <c r="BN99" i="8"/>
  <c r="O99" i="8"/>
  <c r="Q99" i="8" s="1"/>
  <c r="W98" i="8"/>
  <c r="AS98" i="8"/>
  <c r="AR98" i="8"/>
  <c r="AO98" i="8"/>
  <c r="AP98" i="8"/>
  <c r="P99" i="8"/>
  <c r="BK98" i="8"/>
  <c r="AK99" i="8"/>
  <c r="AD99" i="8"/>
  <c r="AL99" i="8"/>
  <c r="G100" i="8"/>
  <c r="F100" i="8"/>
  <c r="Y98" i="7"/>
  <c r="AX97" i="7" s="1"/>
  <c r="BE97" i="7"/>
  <c r="BG90" i="6"/>
  <c r="AS90" i="6"/>
  <c r="BD97" i="7"/>
  <c r="H98" i="7"/>
  <c r="AS97" i="7"/>
  <c r="AR97" i="7"/>
  <c r="W97" i="7"/>
  <c r="S98" i="7"/>
  <c r="BB97" i="7"/>
  <c r="AB98" i="7"/>
  <c r="BA97" i="7"/>
  <c r="AO97" i="7"/>
  <c r="AP97" i="7"/>
  <c r="P98" i="7"/>
  <c r="BK97" i="7"/>
  <c r="AK98" i="7"/>
  <c r="Y91" i="6"/>
  <c r="AX90" i="6" s="1"/>
  <c r="S91" i="6"/>
  <c r="U91" i="6" s="1"/>
  <c r="AH91" i="6"/>
  <c r="AJ91" i="6" s="1"/>
  <c r="W90" i="6"/>
  <c r="AV90" i="6" s="1"/>
  <c r="BN91" i="6"/>
  <c r="N91" i="6"/>
  <c r="O91" i="6"/>
  <c r="E92" i="6"/>
  <c r="F92" i="6" s="1"/>
  <c r="BA90" i="6"/>
  <c r="AB91" i="6"/>
  <c r="AD91" i="6" s="1"/>
  <c r="BB90" i="6"/>
  <c r="AP90" i="6"/>
  <c r="P91" i="6"/>
  <c r="R91" i="6" s="1"/>
  <c r="AO90" i="6"/>
  <c r="BJ90" i="6"/>
  <c r="AM91" i="6"/>
  <c r="Y94" i="5"/>
  <c r="AA94" i="5" s="1"/>
  <c r="BE93" i="5"/>
  <c r="BD93" i="5"/>
  <c r="AE94" i="5"/>
  <c r="Z93" i="5"/>
  <c r="AY93" i="5" s="1"/>
  <c r="AI93" i="5"/>
  <c r="T93" i="5"/>
  <c r="AC93" i="5"/>
  <c r="Q93" i="5"/>
  <c r="AL93" i="5"/>
  <c r="F94" i="5"/>
  <c r="G94" i="5"/>
  <c r="Z104" i="10" l="1"/>
  <c r="AY104" i="10" s="1"/>
  <c r="C104" i="10"/>
  <c r="D104" i="10" s="1"/>
  <c r="BM103" i="10"/>
  <c r="W104" i="10"/>
  <c r="V105" i="10" s="1"/>
  <c r="X105" i="10" s="1"/>
  <c r="AB105" i="10"/>
  <c r="AD105" i="10" s="1"/>
  <c r="BA104" i="10"/>
  <c r="AA99" i="9"/>
  <c r="BD104" i="10"/>
  <c r="BE104" i="10"/>
  <c r="AO104" i="10"/>
  <c r="AP104" i="10"/>
  <c r="S105" i="10"/>
  <c r="U105" i="10" s="1"/>
  <c r="AR104" i="10"/>
  <c r="AS104" i="10"/>
  <c r="H105" i="10"/>
  <c r="K105" i="10" s="1"/>
  <c r="L105" i="10" s="1"/>
  <c r="M105" i="10" s="1"/>
  <c r="N105" i="10" s="1"/>
  <c r="AI105" i="10" s="1"/>
  <c r="BK104" i="10"/>
  <c r="AG105" i="10"/>
  <c r="BJ104" i="10"/>
  <c r="AM105" i="10"/>
  <c r="E100" i="9"/>
  <c r="F100" i="9" s="1"/>
  <c r="AD99" i="9"/>
  <c r="U99" i="9"/>
  <c r="AJ99" i="9"/>
  <c r="AG99" i="9"/>
  <c r="R99" i="9"/>
  <c r="AV98" i="9"/>
  <c r="AU98" i="9"/>
  <c r="V99" i="9"/>
  <c r="AM99" i="9"/>
  <c r="BJ98" i="9"/>
  <c r="O99" i="9"/>
  <c r="N99" i="9"/>
  <c r="AI99" i="9" s="1"/>
  <c r="AH100" i="9" s="1"/>
  <c r="BN99" i="9"/>
  <c r="X94" i="4"/>
  <c r="E95" i="4"/>
  <c r="N94" i="4"/>
  <c r="O94" i="4"/>
  <c r="BN94" i="4"/>
  <c r="H100" i="8"/>
  <c r="K100" i="8" s="1"/>
  <c r="BK99" i="8"/>
  <c r="AM99" i="8"/>
  <c r="T99" i="8" s="1"/>
  <c r="BJ98" i="8"/>
  <c r="R99" i="8"/>
  <c r="P100" i="8"/>
  <c r="AF99" i="8"/>
  <c r="AI99" i="8"/>
  <c r="AU98" i="8"/>
  <c r="BM98" i="8" s="1"/>
  <c r="AV98" i="8"/>
  <c r="V99" i="8"/>
  <c r="C99" i="8" s="1"/>
  <c r="D99" i="8" s="1"/>
  <c r="AP99" i="8"/>
  <c r="AO99" i="8"/>
  <c r="AA98" i="7"/>
  <c r="AA91" i="6"/>
  <c r="AC91" i="6"/>
  <c r="BB91" i="6" s="1"/>
  <c r="AU90" i="6"/>
  <c r="BM90" i="6" s="1"/>
  <c r="AV97" i="7"/>
  <c r="V98" i="7"/>
  <c r="AU97" i="7"/>
  <c r="BJ97" i="7"/>
  <c r="AM98" i="7"/>
  <c r="R98" i="7"/>
  <c r="AD98" i="7"/>
  <c r="U98" i="7"/>
  <c r="K98" i="7"/>
  <c r="L98" i="7" s="1"/>
  <c r="M98" i="7" s="1"/>
  <c r="V91" i="6"/>
  <c r="Z91" i="6" s="1"/>
  <c r="AY91" i="6" s="1"/>
  <c r="AL91" i="6"/>
  <c r="BK91" i="6" s="1"/>
  <c r="T91" i="6"/>
  <c r="S92" i="6" s="1"/>
  <c r="U92" i="6" s="1"/>
  <c r="G92" i="6"/>
  <c r="H92" i="6" s="1"/>
  <c r="AF91" i="6"/>
  <c r="AI91" i="6"/>
  <c r="Q91" i="6"/>
  <c r="AX93" i="5"/>
  <c r="H94" i="5"/>
  <c r="K94" i="5" s="1"/>
  <c r="L94" i="5" s="1"/>
  <c r="M94" i="5" s="1"/>
  <c r="N94" i="5" s="1"/>
  <c r="AS93" i="5"/>
  <c r="AR93" i="5"/>
  <c r="S94" i="5"/>
  <c r="BK93" i="5"/>
  <c r="AK94" i="5"/>
  <c r="BB93" i="5"/>
  <c r="BA93" i="5"/>
  <c r="AB94" i="5"/>
  <c r="BG93" i="5"/>
  <c r="BH93" i="5"/>
  <c r="AH94" i="5"/>
  <c r="AG94" i="5"/>
  <c r="W93" i="5"/>
  <c r="AO93" i="5"/>
  <c r="AP93" i="5"/>
  <c r="P94" i="5"/>
  <c r="Y105" i="10" l="1"/>
  <c r="AX104" i="10" s="1"/>
  <c r="AU104" i="10"/>
  <c r="AV104" i="10"/>
  <c r="O105" i="10"/>
  <c r="AL105" i="10" s="1"/>
  <c r="BK105" i="10" s="1"/>
  <c r="BN105" i="10"/>
  <c r="E106" i="10"/>
  <c r="G106" i="10" s="1"/>
  <c r="AF105" i="10"/>
  <c r="AE106" i="10" s="1"/>
  <c r="AG106" i="10" s="1"/>
  <c r="BH105" i="10"/>
  <c r="BG105" i="10"/>
  <c r="AH106" i="10"/>
  <c r="AJ106" i="10" s="1"/>
  <c r="BM98" i="9"/>
  <c r="G100" i="9"/>
  <c r="H100" i="9" s="1"/>
  <c r="AF99" i="9"/>
  <c r="AE100" i="9" s="1"/>
  <c r="AG100" i="9" s="1"/>
  <c r="AJ100" i="9"/>
  <c r="BH99" i="9"/>
  <c r="BG99" i="9"/>
  <c r="AL99" i="9"/>
  <c r="AC99" i="9"/>
  <c r="T99" i="9"/>
  <c r="C99" i="9"/>
  <c r="D99" i="9" s="1"/>
  <c r="X99" i="9"/>
  <c r="Z99" i="9"/>
  <c r="AY99" i="9" s="1"/>
  <c r="Q99" i="9"/>
  <c r="T94" i="4"/>
  <c r="Q94" i="4"/>
  <c r="AC94" i="4"/>
  <c r="AL94" i="4"/>
  <c r="Y95" i="4"/>
  <c r="Z94" i="4"/>
  <c r="AY94" i="4" s="1"/>
  <c r="AF94" i="4"/>
  <c r="AI94" i="4"/>
  <c r="F95" i="4"/>
  <c r="G95" i="4"/>
  <c r="L100" i="8"/>
  <c r="M100" i="8" s="1"/>
  <c r="E101" i="8"/>
  <c r="AC99" i="8"/>
  <c r="X99" i="8"/>
  <c r="Z99" i="8"/>
  <c r="AY99" i="8" s="1"/>
  <c r="BD99" i="8"/>
  <c r="BE99" i="8"/>
  <c r="AE100" i="8"/>
  <c r="R100" i="8"/>
  <c r="AR99" i="8"/>
  <c r="W99" i="8"/>
  <c r="AS99" i="8"/>
  <c r="S100" i="8"/>
  <c r="AK100" i="8"/>
  <c r="O100" i="8"/>
  <c r="N100" i="8"/>
  <c r="BN100" i="8"/>
  <c r="BH99" i="8"/>
  <c r="BG99" i="8"/>
  <c r="AH100" i="8"/>
  <c r="F101" i="8"/>
  <c r="G101" i="8"/>
  <c r="AB92" i="6"/>
  <c r="AD92" i="6" s="1"/>
  <c r="BA91" i="6"/>
  <c r="AK92" i="6"/>
  <c r="BJ91" i="6" s="1"/>
  <c r="BM97" i="7"/>
  <c r="BN98" i="7"/>
  <c r="O98" i="7"/>
  <c r="Z98" i="7" s="1"/>
  <c r="AY98" i="7" s="1"/>
  <c r="N98" i="7"/>
  <c r="E99" i="7"/>
  <c r="C98" i="7"/>
  <c r="D98" i="7" s="1"/>
  <c r="X98" i="7"/>
  <c r="AS91" i="6"/>
  <c r="W91" i="6"/>
  <c r="V92" i="6" s="1"/>
  <c r="X92" i="6" s="1"/>
  <c r="C91" i="6"/>
  <c r="D91" i="6" s="1"/>
  <c r="X91" i="6"/>
  <c r="Y92" i="6"/>
  <c r="AX91" i="6" s="1"/>
  <c r="P92" i="6"/>
  <c r="R92" i="6" s="1"/>
  <c r="AR91" i="6"/>
  <c r="K92" i="6"/>
  <c r="L92" i="6" s="1"/>
  <c r="M92" i="6" s="1"/>
  <c r="BG91" i="6"/>
  <c r="AH92" i="6"/>
  <c r="AJ92" i="6" s="1"/>
  <c r="BH91" i="6"/>
  <c r="AP91" i="6"/>
  <c r="AE92" i="6"/>
  <c r="AG92" i="6" s="1"/>
  <c r="BE91" i="6"/>
  <c r="BD91" i="6"/>
  <c r="AO91" i="6"/>
  <c r="BN94" i="5"/>
  <c r="AF94" i="5"/>
  <c r="BE94" i="5" s="1"/>
  <c r="AI94" i="5"/>
  <c r="BH94" i="5" s="1"/>
  <c r="E95" i="5"/>
  <c r="F95" i="5" s="1"/>
  <c r="O94" i="5"/>
  <c r="AC94" i="5" s="1"/>
  <c r="AB95" i="5" s="1"/>
  <c r="AV93" i="5"/>
  <c r="AU93" i="5"/>
  <c r="V94" i="5"/>
  <c r="C94" i="5" s="1"/>
  <c r="D94" i="5" s="1"/>
  <c r="AD94" i="5"/>
  <c r="U94" i="5"/>
  <c r="R94" i="5"/>
  <c r="AJ94" i="5"/>
  <c r="BJ93" i="5"/>
  <c r="AM94" i="5"/>
  <c r="C105" i="10" l="1"/>
  <c r="D105" i="10" s="1"/>
  <c r="AA105" i="10"/>
  <c r="BM104" i="10"/>
  <c r="Y100" i="9"/>
  <c r="AX99" i="9" s="1"/>
  <c r="F106" i="10"/>
  <c r="H106" i="10" s="1"/>
  <c r="Q105" i="10"/>
  <c r="AP105" i="10" s="1"/>
  <c r="AC105" i="10"/>
  <c r="BA105" i="10" s="1"/>
  <c r="AK106" i="10"/>
  <c r="AM106" i="10" s="1"/>
  <c r="T105" i="10"/>
  <c r="AS105" i="10" s="1"/>
  <c r="Z105" i="10"/>
  <c r="AY105" i="10" s="1"/>
  <c r="BD105" i="10"/>
  <c r="BE105" i="10"/>
  <c r="BE99" i="9"/>
  <c r="BD99" i="9"/>
  <c r="K100" i="9"/>
  <c r="L100" i="9" s="1"/>
  <c r="M100" i="9" s="1"/>
  <c r="N100" i="9" s="1"/>
  <c r="AP99" i="9"/>
  <c r="AO99" i="9"/>
  <c r="P100" i="9"/>
  <c r="S100" i="9"/>
  <c r="W99" i="9"/>
  <c r="AS99" i="9"/>
  <c r="AR99" i="9"/>
  <c r="BA99" i="9"/>
  <c r="BB99" i="9"/>
  <c r="AB100" i="9"/>
  <c r="BK99" i="9"/>
  <c r="AK100" i="9"/>
  <c r="AM92" i="6"/>
  <c r="H95" i="4"/>
  <c r="K95" i="4" s="1"/>
  <c r="L95" i="4" s="1"/>
  <c r="M95" i="4" s="1"/>
  <c r="BN95" i="4" s="1"/>
  <c r="BH94" i="4"/>
  <c r="AH95" i="4"/>
  <c r="AJ95" i="4" s="1"/>
  <c r="BG94" i="4"/>
  <c r="BK94" i="4"/>
  <c r="AK95" i="4"/>
  <c r="AP94" i="4"/>
  <c r="P95" i="4"/>
  <c r="R95" i="4" s="1"/>
  <c r="AO94" i="4"/>
  <c r="BE94" i="4"/>
  <c r="AE95" i="4"/>
  <c r="BD94" i="4"/>
  <c r="AX94" i="4"/>
  <c r="AA95" i="4"/>
  <c r="BB94" i="4"/>
  <c r="BA94" i="4"/>
  <c r="AB95" i="4"/>
  <c r="AR94" i="4"/>
  <c r="AS94" i="4"/>
  <c r="W94" i="4"/>
  <c r="S95" i="4"/>
  <c r="H101" i="8"/>
  <c r="Y100" i="8"/>
  <c r="AA100" i="8" s="1"/>
  <c r="AB100" i="8"/>
  <c r="AD100" i="8" s="1"/>
  <c r="BA99" i="8"/>
  <c r="BB99" i="8"/>
  <c r="AV99" i="8"/>
  <c r="AU99" i="8"/>
  <c r="K101" i="8"/>
  <c r="L101" i="8" s="1"/>
  <c r="M101" i="8" s="1"/>
  <c r="AJ100" i="8"/>
  <c r="BJ99" i="8"/>
  <c r="AM100" i="8"/>
  <c r="AG100" i="8"/>
  <c r="AI100" i="8"/>
  <c r="AH101" i="8" s="1"/>
  <c r="AF100" i="8"/>
  <c r="AE101" i="8" s="1"/>
  <c r="AX99" i="8"/>
  <c r="AC100" i="8"/>
  <c r="Q100" i="8"/>
  <c r="U100" i="8"/>
  <c r="T100" i="8"/>
  <c r="V100" i="8"/>
  <c r="C100" i="8" s="1"/>
  <c r="D100" i="8" s="1"/>
  <c r="AV91" i="6"/>
  <c r="Y99" i="7"/>
  <c r="AA99" i="7" s="1"/>
  <c r="G99" i="7"/>
  <c r="F99" i="7"/>
  <c r="T98" i="7"/>
  <c r="AC98" i="7"/>
  <c r="Q98" i="7"/>
  <c r="AL98" i="7"/>
  <c r="AI98" i="7"/>
  <c r="AF98" i="7"/>
  <c r="AU91" i="6"/>
  <c r="BM91" i="6" s="1"/>
  <c r="AH95" i="5"/>
  <c r="AJ95" i="5" s="1"/>
  <c r="AA92" i="6"/>
  <c r="C92" i="6"/>
  <c r="D92" i="6" s="1"/>
  <c r="E93" i="6"/>
  <c r="N92" i="6"/>
  <c r="BN92" i="6"/>
  <c r="O92" i="6"/>
  <c r="BD94" i="5"/>
  <c r="G95" i="5"/>
  <c r="H95" i="5" s="1"/>
  <c r="T94" i="5"/>
  <c r="S95" i="5" s="1"/>
  <c r="U95" i="5" s="1"/>
  <c r="BA94" i="5"/>
  <c r="AE95" i="5"/>
  <c r="AG95" i="5" s="1"/>
  <c r="BB94" i="5"/>
  <c r="BG94" i="5"/>
  <c r="Q94" i="5"/>
  <c r="P95" i="5" s="1"/>
  <c r="R95" i="5" s="1"/>
  <c r="BM93" i="5"/>
  <c r="AL94" i="5"/>
  <c r="AK95" i="5" s="1"/>
  <c r="X94" i="5"/>
  <c r="Y95" i="5"/>
  <c r="Z94" i="5"/>
  <c r="AY94" i="5" s="1"/>
  <c r="AD95" i="5"/>
  <c r="BJ105" i="10" l="1"/>
  <c r="AA100" i="9"/>
  <c r="Y106" i="10"/>
  <c r="AX105" i="10" s="1"/>
  <c r="P106" i="10"/>
  <c r="R106" i="10" s="1"/>
  <c r="BB105" i="10"/>
  <c r="AO105" i="10"/>
  <c r="W105" i="10"/>
  <c r="AV105" i="10" s="1"/>
  <c r="AR105" i="10"/>
  <c r="AB106" i="10"/>
  <c r="AD106" i="10" s="1"/>
  <c r="S106" i="10"/>
  <c r="U106" i="10" s="1"/>
  <c r="K106" i="10"/>
  <c r="L106" i="10" s="1"/>
  <c r="M106" i="10" s="1"/>
  <c r="BN100" i="9"/>
  <c r="O100" i="9"/>
  <c r="AC100" i="9" s="1"/>
  <c r="AB101" i="9" s="1"/>
  <c r="AD101" i="9" s="1"/>
  <c r="E101" i="9"/>
  <c r="G101" i="9" s="1"/>
  <c r="AF100" i="9"/>
  <c r="AI100" i="9"/>
  <c r="AD100" i="9"/>
  <c r="U100" i="9"/>
  <c r="AV99" i="9"/>
  <c r="AU99" i="9"/>
  <c r="V100" i="9"/>
  <c r="C100" i="9" s="1"/>
  <c r="D100" i="9" s="1"/>
  <c r="R100" i="9"/>
  <c r="AM100" i="9"/>
  <c r="BJ99" i="9"/>
  <c r="E96" i="4"/>
  <c r="F96" i="4" s="1"/>
  <c r="O95" i="4"/>
  <c r="Q95" i="4" s="1"/>
  <c r="N95" i="4"/>
  <c r="AF95" i="4" s="1"/>
  <c r="U95" i="4"/>
  <c r="AD95" i="4"/>
  <c r="AG95" i="4"/>
  <c r="AU94" i="4"/>
  <c r="AV94" i="4"/>
  <c r="V95" i="4"/>
  <c r="AM95" i="4"/>
  <c r="BJ94" i="4"/>
  <c r="AK101" i="8"/>
  <c r="BJ100" i="8" s="1"/>
  <c r="AL100" i="8"/>
  <c r="BK100" i="8" s="1"/>
  <c r="AJ101" i="8"/>
  <c r="AM101" i="8"/>
  <c r="W100" i="8"/>
  <c r="AS100" i="8"/>
  <c r="AR100" i="8"/>
  <c r="S101" i="8"/>
  <c r="BA100" i="8"/>
  <c r="BB100" i="8"/>
  <c r="AB101" i="8"/>
  <c r="BE100" i="8"/>
  <c r="BD100" i="8"/>
  <c r="BM99" i="8"/>
  <c r="V101" i="8"/>
  <c r="Z100" i="8"/>
  <c r="AY100" i="8" s="1"/>
  <c r="X100" i="8"/>
  <c r="AO100" i="8"/>
  <c r="AP100" i="8"/>
  <c r="P101" i="8"/>
  <c r="AG101" i="8"/>
  <c r="BG100" i="8"/>
  <c r="BH100" i="8"/>
  <c r="N101" i="8"/>
  <c r="AF101" i="8" s="1"/>
  <c r="BN101" i="8"/>
  <c r="O101" i="8"/>
  <c r="E102" i="8"/>
  <c r="AX98" i="7"/>
  <c r="BE98" i="7"/>
  <c r="BD98" i="7"/>
  <c r="AE99" i="7"/>
  <c r="AO98" i="7"/>
  <c r="AP98" i="7"/>
  <c r="P99" i="7"/>
  <c r="S99" i="7"/>
  <c r="AR98" i="7"/>
  <c r="W98" i="7"/>
  <c r="AS98" i="7"/>
  <c r="H99" i="7"/>
  <c r="BH98" i="7"/>
  <c r="BG98" i="7"/>
  <c r="AH99" i="7"/>
  <c r="BK98" i="7"/>
  <c r="AK99" i="7"/>
  <c r="BA98" i="7"/>
  <c r="BB98" i="7"/>
  <c r="AB99" i="7"/>
  <c r="AR94" i="5"/>
  <c r="T92" i="6"/>
  <c r="Q92" i="6"/>
  <c r="Z92" i="6"/>
  <c r="AY92" i="6" s="1"/>
  <c r="AC92" i="6"/>
  <c r="AL92" i="6"/>
  <c r="AF92" i="6"/>
  <c r="AI92" i="6"/>
  <c r="F93" i="6"/>
  <c r="G93" i="6"/>
  <c r="AS94" i="5"/>
  <c r="BK94" i="5"/>
  <c r="W94" i="5"/>
  <c r="V95" i="5" s="1"/>
  <c r="C95" i="5" s="1"/>
  <c r="D95" i="5" s="1"/>
  <c r="AO94" i="5"/>
  <c r="AP94" i="5"/>
  <c r="BJ94" i="5"/>
  <c r="AM95" i="5"/>
  <c r="AX94" i="5"/>
  <c r="AA95" i="5"/>
  <c r="K95" i="5"/>
  <c r="L95" i="5" s="1"/>
  <c r="M95" i="5" s="1"/>
  <c r="AA106" i="10" l="1"/>
  <c r="AU105" i="10"/>
  <c r="BM105" i="10" s="1"/>
  <c r="V106" i="10"/>
  <c r="X106" i="10" s="1"/>
  <c r="BN106" i="10"/>
  <c r="N106" i="10"/>
  <c r="O106" i="10"/>
  <c r="E107" i="10"/>
  <c r="T100" i="9"/>
  <c r="S101" i="9" s="1"/>
  <c r="AL100" i="9"/>
  <c r="AK101" i="9" s="1"/>
  <c r="BB100" i="9"/>
  <c r="BA100" i="9"/>
  <c r="Q100" i="9"/>
  <c r="P101" i="9" s="1"/>
  <c r="R101" i="9" s="1"/>
  <c r="F101" i="9"/>
  <c r="H101" i="9" s="1"/>
  <c r="K101" i="9" s="1"/>
  <c r="L101" i="9" s="1"/>
  <c r="M101" i="9" s="1"/>
  <c r="O101" i="9" s="1"/>
  <c r="BM99" i="9"/>
  <c r="X100" i="9"/>
  <c r="Z100" i="9"/>
  <c r="AY100" i="9" s="1"/>
  <c r="BH100" i="9"/>
  <c r="BG100" i="9"/>
  <c r="AH101" i="9"/>
  <c r="AJ101" i="9" s="1"/>
  <c r="BE100" i="9"/>
  <c r="BD100" i="9"/>
  <c r="AE101" i="9"/>
  <c r="AC95" i="4"/>
  <c r="BB95" i="4" s="1"/>
  <c r="T95" i="4"/>
  <c r="S96" i="4" s="1"/>
  <c r="U96" i="4" s="1"/>
  <c r="AI95" i="4"/>
  <c r="BH95" i="4" s="1"/>
  <c r="Z95" i="4"/>
  <c r="AY95" i="4" s="1"/>
  <c r="G96" i="4"/>
  <c r="H96" i="4" s="1"/>
  <c r="K96" i="4" s="1"/>
  <c r="L96" i="4" s="1"/>
  <c r="M96" i="4" s="1"/>
  <c r="AL95" i="4"/>
  <c r="AK96" i="4" s="1"/>
  <c r="BM94" i="4"/>
  <c r="C95" i="4"/>
  <c r="D95" i="4" s="1"/>
  <c r="X95" i="4"/>
  <c r="Y96" i="4"/>
  <c r="BD95" i="4"/>
  <c r="BE95" i="4"/>
  <c r="AE96" i="4"/>
  <c r="AG96" i="4" s="1"/>
  <c r="AO95" i="4"/>
  <c r="AP95" i="4"/>
  <c r="P96" i="4"/>
  <c r="R96" i="4" s="1"/>
  <c r="AI101" i="8"/>
  <c r="AH102" i="8" s="1"/>
  <c r="AJ102" i="8" s="1"/>
  <c r="Y101" i="8"/>
  <c r="BD101" i="8"/>
  <c r="BE101" i="8"/>
  <c r="AE102" i="8"/>
  <c r="T101" i="8"/>
  <c r="S102" i="8" s="1"/>
  <c r="Q101" i="8"/>
  <c r="P102" i="8" s="1"/>
  <c r="U101" i="8"/>
  <c r="G102" i="8"/>
  <c r="F102" i="8"/>
  <c r="H102" i="8" s="1"/>
  <c r="K102" i="8" s="1"/>
  <c r="L102" i="8" s="1"/>
  <c r="M102" i="8" s="1"/>
  <c r="BG101" i="8"/>
  <c r="R101" i="8"/>
  <c r="C101" i="8"/>
  <c r="D101" i="8" s="1"/>
  <c r="AX100" i="8"/>
  <c r="AC101" i="8"/>
  <c r="AB102" i="8" s="1"/>
  <c r="AA101" i="8"/>
  <c r="X101" i="8"/>
  <c r="Z101" i="8"/>
  <c r="AY101" i="8" s="1"/>
  <c r="Y102" i="8"/>
  <c r="AD101" i="8"/>
  <c r="AL101" i="8"/>
  <c r="AU100" i="8"/>
  <c r="BM100" i="8" s="1"/>
  <c r="AV100" i="8"/>
  <c r="K99" i="7"/>
  <c r="L99" i="7" s="1"/>
  <c r="M99" i="7" s="1"/>
  <c r="AM99" i="7"/>
  <c r="BJ98" i="7"/>
  <c r="AJ99" i="7"/>
  <c r="R99" i="7"/>
  <c r="AD99" i="7"/>
  <c r="V99" i="7"/>
  <c r="AU98" i="7"/>
  <c r="AV98" i="7"/>
  <c r="U99" i="7"/>
  <c r="AG99" i="7"/>
  <c r="Y93" i="6"/>
  <c r="AA93" i="6" s="1"/>
  <c r="H93" i="6"/>
  <c r="K93" i="6" s="1"/>
  <c r="L93" i="6" s="1"/>
  <c r="M93" i="6" s="1"/>
  <c r="BN93" i="6" s="1"/>
  <c r="BH92" i="6"/>
  <c r="AH93" i="6"/>
  <c r="AJ93" i="6" s="1"/>
  <c r="BG92" i="6"/>
  <c r="BK92" i="6"/>
  <c r="AK93" i="6"/>
  <c r="W92" i="6"/>
  <c r="AR92" i="6"/>
  <c r="S93" i="6"/>
  <c r="U93" i="6" s="1"/>
  <c r="AS92" i="6"/>
  <c r="BD92" i="6"/>
  <c r="AE93" i="6"/>
  <c r="AG93" i="6" s="1"/>
  <c r="BE92" i="6"/>
  <c r="AB93" i="6"/>
  <c r="AD93" i="6" s="1"/>
  <c r="BB92" i="6"/>
  <c r="BA92" i="6"/>
  <c r="P93" i="6"/>
  <c r="R93" i="6" s="1"/>
  <c r="AO92" i="6"/>
  <c r="AP92" i="6"/>
  <c r="X95" i="5"/>
  <c r="AU94" i="5"/>
  <c r="BM94" i="5" s="1"/>
  <c r="AV94" i="5"/>
  <c r="E96" i="5"/>
  <c r="F96" i="5" s="1"/>
  <c r="BN95" i="5"/>
  <c r="N95" i="5"/>
  <c r="O95" i="5"/>
  <c r="Y101" i="9" l="1"/>
  <c r="AX100" i="9" s="1"/>
  <c r="C106" i="10"/>
  <c r="D106" i="10" s="1"/>
  <c r="G107" i="10"/>
  <c r="F107" i="10"/>
  <c r="AF106" i="10"/>
  <c r="AI106" i="10"/>
  <c r="AC106" i="10"/>
  <c r="Q106" i="10"/>
  <c r="AL106" i="10"/>
  <c r="T106" i="10"/>
  <c r="Z106" i="10"/>
  <c r="AY106" i="10" s="1"/>
  <c r="BK100" i="9"/>
  <c r="AR100" i="9"/>
  <c r="AS100" i="9"/>
  <c r="W100" i="9"/>
  <c r="AU100" i="9" s="1"/>
  <c r="AO100" i="9"/>
  <c r="AP100" i="9"/>
  <c r="AL101" i="9"/>
  <c r="BK101" i="9" s="1"/>
  <c r="N101" i="9"/>
  <c r="AF101" i="9" s="1"/>
  <c r="E102" i="9"/>
  <c r="F102" i="9" s="1"/>
  <c r="BN101" i="9"/>
  <c r="BJ100" i="9"/>
  <c r="AM101" i="9"/>
  <c r="AG101" i="9"/>
  <c r="U101" i="9"/>
  <c r="Q101" i="9"/>
  <c r="AS95" i="4"/>
  <c r="BA95" i="4"/>
  <c r="AB96" i="4"/>
  <c r="AD96" i="4" s="1"/>
  <c r="BG95" i="4"/>
  <c r="AR95" i="4"/>
  <c r="W95" i="4"/>
  <c r="AU95" i="4" s="1"/>
  <c r="AH96" i="4"/>
  <c r="AJ96" i="4" s="1"/>
  <c r="O96" i="4"/>
  <c r="Q96" i="4" s="1"/>
  <c r="BN96" i="4"/>
  <c r="BK95" i="4"/>
  <c r="N96" i="4"/>
  <c r="AI96" i="4" s="1"/>
  <c r="E97" i="4"/>
  <c r="G97" i="4" s="1"/>
  <c r="AM96" i="4"/>
  <c r="BJ95" i="4"/>
  <c r="AA96" i="4"/>
  <c r="AX95" i="4"/>
  <c r="BH101" i="8"/>
  <c r="O102" i="8"/>
  <c r="Q102" i="8" s="1"/>
  <c r="N102" i="8"/>
  <c r="BN102" i="8"/>
  <c r="U102" i="8"/>
  <c r="R102" i="8"/>
  <c r="AX101" i="8"/>
  <c r="AA102" i="8"/>
  <c r="BB101" i="8"/>
  <c r="BA101" i="8"/>
  <c r="AK102" i="8"/>
  <c r="BK101" i="8"/>
  <c r="E103" i="8"/>
  <c r="AD102" i="8"/>
  <c r="AL102" i="8"/>
  <c r="AP101" i="8"/>
  <c r="AO101" i="8"/>
  <c r="AR101" i="8"/>
  <c r="W101" i="8"/>
  <c r="AS101" i="8"/>
  <c r="AG102" i="8"/>
  <c r="AI102" i="8"/>
  <c r="AF102" i="8"/>
  <c r="AE103" i="8" s="1"/>
  <c r="BM98" i="7"/>
  <c r="X99" i="7"/>
  <c r="C99" i="7"/>
  <c r="D99" i="7" s="1"/>
  <c r="E100" i="7"/>
  <c r="N99" i="7"/>
  <c r="BN99" i="7"/>
  <c r="O99" i="7"/>
  <c r="T99" i="7" s="1"/>
  <c r="AX92" i="6"/>
  <c r="N93" i="6"/>
  <c r="AF93" i="6" s="1"/>
  <c r="O93" i="6"/>
  <c r="AC93" i="6" s="1"/>
  <c r="E94" i="6"/>
  <c r="G94" i="6" s="1"/>
  <c r="AV92" i="6"/>
  <c r="V93" i="6"/>
  <c r="AU92" i="6"/>
  <c r="BJ92" i="6"/>
  <c r="AM93" i="6"/>
  <c r="G96" i="5"/>
  <c r="H96" i="5" s="1"/>
  <c r="K96" i="5" s="1"/>
  <c r="L96" i="5" s="1"/>
  <c r="M96" i="5" s="1"/>
  <c r="AF95" i="5"/>
  <c r="AI95" i="5"/>
  <c r="AC95" i="5"/>
  <c r="T95" i="5"/>
  <c r="AL95" i="5"/>
  <c r="Q95" i="5"/>
  <c r="Z95" i="5"/>
  <c r="AY95" i="5" s="1"/>
  <c r="Y96" i="5"/>
  <c r="AA101" i="9" l="1"/>
  <c r="AC101" i="9"/>
  <c r="AB102" i="9" s="1"/>
  <c r="AD102" i="9" s="1"/>
  <c r="Y107" i="10"/>
  <c r="AX106" i="10" s="1"/>
  <c r="H107" i="10"/>
  <c r="K107" i="10" s="1"/>
  <c r="L107" i="10" s="1"/>
  <c r="M107" i="10" s="1"/>
  <c r="O107" i="10" s="1"/>
  <c r="AB107" i="10"/>
  <c r="BA106" i="10"/>
  <c r="BB106" i="10"/>
  <c r="AP106" i="10"/>
  <c r="AO106" i="10"/>
  <c r="P107" i="10"/>
  <c r="AH107" i="10"/>
  <c r="AJ107" i="10" s="1"/>
  <c r="BH106" i="10"/>
  <c r="BG106" i="10"/>
  <c r="BK106" i="10"/>
  <c r="AK107" i="10"/>
  <c r="BE106" i="10"/>
  <c r="BD106" i="10"/>
  <c r="AE107" i="10"/>
  <c r="AR106" i="10"/>
  <c r="S107" i="10"/>
  <c r="AS106" i="10"/>
  <c r="W106" i="10"/>
  <c r="AI101" i="9"/>
  <c r="AH102" i="9" s="1"/>
  <c r="AJ102" i="9" s="1"/>
  <c r="G102" i="9"/>
  <c r="H102" i="9" s="1"/>
  <c r="K102" i="9" s="1"/>
  <c r="L102" i="9" s="1"/>
  <c r="M102" i="9" s="1"/>
  <c r="N102" i="9" s="1"/>
  <c r="V101" i="9"/>
  <c r="C101" i="9" s="1"/>
  <c r="D101" i="9" s="1"/>
  <c r="AV100" i="9"/>
  <c r="AK102" i="9"/>
  <c r="AM102" i="9" s="1"/>
  <c r="T101" i="9"/>
  <c r="AS101" i="9" s="1"/>
  <c r="P102" i="9"/>
  <c r="R102" i="9" s="1"/>
  <c r="AO101" i="9"/>
  <c r="AP101" i="9"/>
  <c r="BM100" i="9"/>
  <c r="BE101" i="9"/>
  <c r="BD101" i="9"/>
  <c r="AE102" i="9"/>
  <c r="AG102" i="9" s="1"/>
  <c r="V96" i="4"/>
  <c r="X96" i="4" s="1"/>
  <c r="AV95" i="4"/>
  <c r="AF96" i="4"/>
  <c r="AE97" i="4" s="1"/>
  <c r="T96" i="4"/>
  <c r="AS96" i="4" s="1"/>
  <c r="AC96" i="4"/>
  <c r="BB96" i="4" s="1"/>
  <c r="F97" i="4"/>
  <c r="H97" i="4" s="1"/>
  <c r="K97" i="4" s="1"/>
  <c r="L97" i="4" s="1"/>
  <c r="M97" i="4" s="1"/>
  <c r="N97" i="4" s="1"/>
  <c r="AL96" i="4"/>
  <c r="AK97" i="4" s="1"/>
  <c r="BM95" i="4"/>
  <c r="AO102" i="8"/>
  <c r="AP102" i="8"/>
  <c r="P103" i="8"/>
  <c r="AG103" i="8"/>
  <c r="AV101" i="8"/>
  <c r="AU101" i="8"/>
  <c r="V102" i="8"/>
  <c r="BK102" i="8"/>
  <c r="BG102" i="8"/>
  <c r="BH102" i="8"/>
  <c r="AH103" i="8"/>
  <c r="F103" i="8"/>
  <c r="G103" i="8"/>
  <c r="BJ101" i="8"/>
  <c r="AM102" i="8"/>
  <c r="BE102" i="8"/>
  <c r="BD102" i="8"/>
  <c r="BM101" i="8"/>
  <c r="BG96" i="4"/>
  <c r="BH96" i="4"/>
  <c r="AH97" i="4"/>
  <c r="AO96" i="4"/>
  <c r="AP96" i="4"/>
  <c r="P97" i="4"/>
  <c r="T93" i="6"/>
  <c r="AR93" i="6" s="1"/>
  <c r="AL93" i="6"/>
  <c r="AK94" i="6" s="1"/>
  <c r="AI93" i="6"/>
  <c r="AH94" i="6" s="1"/>
  <c r="AJ94" i="6" s="1"/>
  <c r="AR99" i="7"/>
  <c r="AS99" i="7"/>
  <c r="S100" i="7"/>
  <c r="AI99" i="7"/>
  <c r="AF99" i="7"/>
  <c r="AC99" i="7"/>
  <c r="AL99" i="7"/>
  <c r="Q99" i="7"/>
  <c r="G100" i="7"/>
  <c r="F100" i="7"/>
  <c r="Z99" i="7"/>
  <c r="AY99" i="7" s="1"/>
  <c r="Q93" i="6"/>
  <c r="AP93" i="6" s="1"/>
  <c r="Z93" i="6"/>
  <c r="AY93" i="6" s="1"/>
  <c r="F94" i="6"/>
  <c r="H94" i="6" s="1"/>
  <c r="K94" i="6" s="1"/>
  <c r="L94" i="6" s="1"/>
  <c r="M94" i="6" s="1"/>
  <c r="BM92" i="6"/>
  <c r="C93" i="6"/>
  <c r="D93" i="6" s="1"/>
  <c r="X93" i="6"/>
  <c r="AE94" i="6"/>
  <c r="BE93" i="6"/>
  <c r="BD93" i="6"/>
  <c r="BA93" i="6"/>
  <c r="BB93" i="6"/>
  <c r="AB94" i="6"/>
  <c r="E97" i="5"/>
  <c r="G97" i="5" s="1"/>
  <c r="AK96" i="5"/>
  <c r="BK95" i="5"/>
  <c r="AX95" i="5"/>
  <c r="AA96" i="5"/>
  <c r="AP95" i="5"/>
  <c r="AO95" i="5"/>
  <c r="P96" i="5"/>
  <c r="AS95" i="5"/>
  <c r="W95" i="5"/>
  <c r="AR95" i="5"/>
  <c r="S96" i="5"/>
  <c r="AH96" i="5"/>
  <c r="BG95" i="5"/>
  <c r="BH95" i="5"/>
  <c r="BB95" i="5"/>
  <c r="BA95" i="5"/>
  <c r="AB96" i="5"/>
  <c r="BE95" i="5"/>
  <c r="AE96" i="5"/>
  <c r="BD95" i="5"/>
  <c r="BN96" i="5"/>
  <c r="O96" i="5"/>
  <c r="AC96" i="5" s="1"/>
  <c r="N96" i="5"/>
  <c r="BA101" i="9" l="1"/>
  <c r="BB101" i="9"/>
  <c r="AA107" i="10"/>
  <c r="E108" i="10"/>
  <c r="F108" i="10" s="1"/>
  <c r="N107" i="10"/>
  <c r="AF107" i="10" s="1"/>
  <c r="BN107" i="10"/>
  <c r="U107" i="10"/>
  <c r="Q107" i="10"/>
  <c r="AM107" i="10"/>
  <c r="T107" i="10" s="1"/>
  <c r="BJ106" i="10"/>
  <c r="AD107" i="10"/>
  <c r="AL107" i="10"/>
  <c r="AG107" i="10"/>
  <c r="AV106" i="10"/>
  <c r="AU106" i="10"/>
  <c r="V107" i="10"/>
  <c r="C107" i="10" s="1"/>
  <c r="D107" i="10" s="1"/>
  <c r="R107" i="10"/>
  <c r="BH101" i="9"/>
  <c r="BG101" i="9"/>
  <c r="BN102" i="9"/>
  <c r="E103" i="9"/>
  <c r="F103" i="9" s="1"/>
  <c r="O102" i="9"/>
  <c r="AL102" i="9" s="1"/>
  <c r="BJ101" i="9"/>
  <c r="X101" i="9"/>
  <c r="Z101" i="9"/>
  <c r="AY101" i="9" s="1"/>
  <c r="S102" i="9"/>
  <c r="U102" i="9" s="1"/>
  <c r="AR101" i="9"/>
  <c r="W101" i="9"/>
  <c r="AI102" i="9"/>
  <c r="AF102" i="9"/>
  <c r="Y97" i="4"/>
  <c r="AA97" i="4" s="1"/>
  <c r="Z96" i="4"/>
  <c r="AY96" i="4" s="1"/>
  <c r="BE96" i="4"/>
  <c r="BD96" i="4"/>
  <c r="C96" i="4"/>
  <c r="D96" i="4" s="1"/>
  <c r="BA96" i="4"/>
  <c r="S97" i="4"/>
  <c r="U97" i="4" s="1"/>
  <c r="W96" i="4"/>
  <c r="V97" i="4" s="1"/>
  <c r="AR96" i="4"/>
  <c r="O97" i="4"/>
  <c r="BN97" i="4"/>
  <c r="AB97" i="4"/>
  <c r="AD97" i="4" s="1"/>
  <c r="E98" i="4"/>
  <c r="F98" i="4" s="1"/>
  <c r="BK96" i="4"/>
  <c r="AK103" i="8"/>
  <c r="BJ102" i="8" s="1"/>
  <c r="AC102" i="8"/>
  <c r="AM103" i="8"/>
  <c r="T102" i="8"/>
  <c r="H103" i="8"/>
  <c r="X102" i="8"/>
  <c r="Z102" i="8"/>
  <c r="AY102" i="8" s="1"/>
  <c r="Y103" i="8"/>
  <c r="C102" i="8"/>
  <c r="D102" i="8" s="1"/>
  <c r="AJ103" i="8"/>
  <c r="R103" i="8"/>
  <c r="R97" i="4"/>
  <c r="AJ97" i="4"/>
  <c r="AM97" i="4"/>
  <c r="BJ96" i="4"/>
  <c r="AG97" i="4"/>
  <c r="AI97" i="4"/>
  <c r="AH98" i="4" s="1"/>
  <c r="AF97" i="4"/>
  <c r="AE98" i="4" s="1"/>
  <c r="BK93" i="6"/>
  <c r="BH93" i="6"/>
  <c r="S94" i="6"/>
  <c r="U94" i="6" s="1"/>
  <c r="AS93" i="6"/>
  <c r="Y100" i="7"/>
  <c r="AX99" i="7" s="1"/>
  <c r="BG93" i="6"/>
  <c r="Y94" i="6"/>
  <c r="AA94" i="6" s="1"/>
  <c r="H100" i="7"/>
  <c r="K100" i="7" s="1"/>
  <c r="L100" i="7" s="1"/>
  <c r="M100" i="7" s="1"/>
  <c r="BN100" i="7" s="1"/>
  <c r="AK100" i="7"/>
  <c r="BK99" i="7"/>
  <c r="BE99" i="7"/>
  <c r="BD99" i="7"/>
  <c r="AE100" i="7"/>
  <c r="U100" i="7"/>
  <c r="AP99" i="7"/>
  <c r="AO99" i="7"/>
  <c r="P100" i="7"/>
  <c r="BB99" i="7"/>
  <c r="AB100" i="7"/>
  <c r="BA99" i="7"/>
  <c r="BG99" i="7"/>
  <c r="BH99" i="7"/>
  <c r="AH100" i="7"/>
  <c r="W99" i="7"/>
  <c r="W93" i="6"/>
  <c r="AU93" i="6" s="1"/>
  <c r="AO93" i="6"/>
  <c r="P94" i="6"/>
  <c r="R94" i="6" s="1"/>
  <c r="E95" i="6"/>
  <c r="F95" i="6" s="1"/>
  <c r="AG94" i="6"/>
  <c r="BJ93" i="6"/>
  <c r="AM94" i="6"/>
  <c r="AD94" i="6"/>
  <c r="O94" i="6"/>
  <c r="BN94" i="6"/>
  <c r="N94" i="6"/>
  <c r="AF94" i="6" s="1"/>
  <c r="F97" i="5"/>
  <c r="H97" i="5" s="1"/>
  <c r="K97" i="5" s="1"/>
  <c r="L97" i="5" s="1"/>
  <c r="M97" i="5" s="1"/>
  <c r="N97" i="5" s="1"/>
  <c r="BB96" i="5"/>
  <c r="AG96" i="5"/>
  <c r="AF96" i="5"/>
  <c r="AE97" i="5" s="1"/>
  <c r="AI96" i="5"/>
  <c r="AH97" i="5" s="1"/>
  <c r="AD96" i="5"/>
  <c r="BA96" i="5" s="1"/>
  <c r="AL96" i="5"/>
  <c r="AB97" i="5"/>
  <c r="U96" i="5"/>
  <c r="Q96" i="5"/>
  <c r="P97" i="5" s="1"/>
  <c r="AU95" i="5"/>
  <c r="AV95" i="5"/>
  <c r="V96" i="5"/>
  <c r="R96" i="5"/>
  <c r="AJ96" i="5"/>
  <c r="AM96" i="5"/>
  <c r="T96" i="5" s="1"/>
  <c r="BJ95" i="5"/>
  <c r="Y102" i="9" l="1"/>
  <c r="AA102" i="9" s="1"/>
  <c r="AC107" i="10"/>
  <c r="BB107" i="10" s="1"/>
  <c r="G108" i="10"/>
  <c r="H108" i="10" s="1"/>
  <c r="K108" i="10" s="1"/>
  <c r="L108" i="10" s="1"/>
  <c r="M108" i="10" s="1"/>
  <c r="BN108" i="10" s="1"/>
  <c r="AI107" i="10"/>
  <c r="AH108" i="10" s="1"/>
  <c r="S108" i="10"/>
  <c r="W107" i="10"/>
  <c r="AR107" i="10"/>
  <c r="AS107" i="10"/>
  <c r="BE107" i="10"/>
  <c r="AE108" i="10"/>
  <c r="BD107" i="10"/>
  <c r="AO107" i="10"/>
  <c r="AP107" i="10"/>
  <c r="P108" i="10"/>
  <c r="Z107" i="10"/>
  <c r="AY107" i="10" s="1"/>
  <c r="X107" i="10"/>
  <c r="BK107" i="10"/>
  <c r="AK108" i="10"/>
  <c r="BM106" i="10"/>
  <c r="G103" i="9"/>
  <c r="H103" i="9" s="1"/>
  <c r="AU101" i="9"/>
  <c r="T102" i="9"/>
  <c r="S103" i="9" s="1"/>
  <c r="U103" i="9" s="1"/>
  <c r="AV101" i="9"/>
  <c r="V102" i="9"/>
  <c r="Q102" i="9"/>
  <c r="AP102" i="9" s="1"/>
  <c r="AE103" i="9"/>
  <c r="BD102" i="9"/>
  <c r="BE102" i="9"/>
  <c r="BG102" i="9"/>
  <c r="BH102" i="9"/>
  <c r="AH103" i="9"/>
  <c r="BK102" i="9"/>
  <c r="AK103" i="9"/>
  <c r="AX96" i="4"/>
  <c r="Q97" i="4"/>
  <c r="AP97" i="4" s="1"/>
  <c r="AU96" i="4"/>
  <c r="AV96" i="4"/>
  <c r="C97" i="4"/>
  <c r="D97" i="4" s="1"/>
  <c r="AC97" i="4"/>
  <c r="BB97" i="4" s="1"/>
  <c r="AL97" i="4"/>
  <c r="AK98" i="4" s="1"/>
  <c r="T97" i="4"/>
  <c r="AR97" i="4" s="1"/>
  <c r="G98" i="4"/>
  <c r="H98" i="4" s="1"/>
  <c r="K98" i="4" s="1"/>
  <c r="L98" i="4" s="1"/>
  <c r="M98" i="4" s="1"/>
  <c r="AB103" i="8"/>
  <c r="AD103" i="8" s="1"/>
  <c r="BA102" i="8"/>
  <c r="BB102" i="8"/>
  <c r="AA103" i="8"/>
  <c r="AX102" i="8"/>
  <c r="K103" i="8"/>
  <c r="L103" i="8" s="1"/>
  <c r="M103" i="8" s="1"/>
  <c r="W102" i="8"/>
  <c r="AS102" i="8"/>
  <c r="AR102" i="8"/>
  <c r="S103" i="8"/>
  <c r="AJ98" i="4"/>
  <c r="BD97" i="4"/>
  <c r="BE97" i="4"/>
  <c r="X97" i="4"/>
  <c r="Z97" i="4"/>
  <c r="AY97" i="4" s="1"/>
  <c r="Y98" i="4"/>
  <c r="AG98" i="4"/>
  <c r="BH97" i="4"/>
  <c r="BG97" i="4"/>
  <c r="N100" i="7"/>
  <c r="AI100" i="7" s="1"/>
  <c r="AA100" i="7"/>
  <c r="AX93" i="6"/>
  <c r="BM93" i="6" s="1"/>
  <c r="O100" i="7"/>
  <c r="E101" i="7"/>
  <c r="F101" i="7" s="1"/>
  <c r="AV99" i="7"/>
  <c r="AU99" i="7"/>
  <c r="V100" i="7"/>
  <c r="C100" i="7" s="1"/>
  <c r="D100" i="7" s="1"/>
  <c r="AJ100" i="7"/>
  <c r="AD100" i="7"/>
  <c r="R100" i="7"/>
  <c r="AG100" i="7"/>
  <c r="BJ99" i="7"/>
  <c r="AM100" i="7"/>
  <c r="AV93" i="6"/>
  <c r="V94" i="6"/>
  <c r="C94" i="6" s="1"/>
  <c r="D94" i="6" s="1"/>
  <c r="G95" i="6"/>
  <c r="H95" i="6" s="1"/>
  <c r="K95" i="6" s="1"/>
  <c r="L95" i="6" s="1"/>
  <c r="M95" i="6" s="1"/>
  <c r="BE94" i="6"/>
  <c r="BD94" i="6"/>
  <c r="AE95" i="6"/>
  <c r="Q94" i="6"/>
  <c r="AC94" i="6"/>
  <c r="T94" i="6"/>
  <c r="AI94" i="6"/>
  <c r="AL94" i="6"/>
  <c r="BM95" i="5"/>
  <c r="BN97" i="5"/>
  <c r="O97" i="5"/>
  <c r="E98" i="5"/>
  <c r="G98" i="5" s="1"/>
  <c r="AR96" i="5"/>
  <c r="AS96" i="5"/>
  <c r="W96" i="5"/>
  <c r="V97" i="5" s="1"/>
  <c r="S97" i="5"/>
  <c r="R97" i="5"/>
  <c r="AJ97" i="5"/>
  <c r="C96" i="5"/>
  <c r="D96" i="5" s="1"/>
  <c r="X96" i="5"/>
  <c r="Y97" i="5"/>
  <c r="Z96" i="5"/>
  <c r="AY96" i="5" s="1"/>
  <c r="AK97" i="5"/>
  <c r="BK96" i="5"/>
  <c r="AG97" i="5"/>
  <c r="AF97" i="5"/>
  <c r="BE96" i="5"/>
  <c r="BD96" i="5"/>
  <c r="AI97" i="5"/>
  <c r="AP96" i="5"/>
  <c r="AO96" i="5"/>
  <c r="AD97" i="5"/>
  <c r="BH96" i="5"/>
  <c r="BG96" i="5"/>
  <c r="AX101" i="9" l="1"/>
  <c r="BM101" i="9" s="1"/>
  <c r="AC102" i="9"/>
  <c r="BB102" i="9" s="1"/>
  <c r="Z102" i="9"/>
  <c r="AY102" i="9" s="1"/>
  <c r="BA107" i="10"/>
  <c r="AB108" i="10"/>
  <c r="AD108" i="10" s="1"/>
  <c r="Y108" i="10"/>
  <c r="AA108" i="10" s="1"/>
  <c r="E109" i="10"/>
  <c r="G109" i="10" s="1"/>
  <c r="BH107" i="10"/>
  <c r="BG107" i="10"/>
  <c r="N108" i="10"/>
  <c r="AI108" i="10" s="1"/>
  <c r="O108" i="10"/>
  <c r="Q108" i="10" s="1"/>
  <c r="P109" i="10" s="1"/>
  <c r="AJ108" i="10"/>
  <c r="AM108" i="10"/>
  <c r="BJ107" i="10"/>
  <c r="AG108" i="10"/>
  <c r="AV107" i="10"/>
  <c r="V108" i="10"/>
  <c r="AU107" i="10"/>
  <c r="R108" i="10"/>
  <c r="U108" i="10"/>
  <c r="K103" i="9"/>
  <c r="L103" i="9" s="1"/>
  <c r="M103" i="9" s="1"/>
  <c r="N103" i="9" s="1"/>
  <c r="AF103" i="9" s="1"/>
  <c r="AE104" i="9" s="1"/>
  <c r="AR102" i="9"/>
  <c r="AS102" i="9"/>
  <c r="C102" i="9"/>
  <c r="D102" i="9" s="1"/>
  <c r="X102" i="9"/>
  <c r="W102" i="9"/>
  <c r="P103" i="9"/>
  <c r="R103" i="9" s="1"/>
  <c r="AO102" i="9"/>
  <c r="AG103" i="9"/>
  <c r="AJ103" i="9"/>
  <c r="BJ102" i="9"/>
  <c r="AM103" i="9"/>
  <c r="BM96" i="4"/>
  <c r="P98" i="4"/>
  <c r="R98" i="4" s="1"/>
  <c r="AO97" i="4"/>
  <c r="BK97" i="4"/>
  <c r="S98" i="4"/>
  <c r="U98" i="4" s="1"/>
  <c r="W97" i="4"/>
  <c r="V98" i="4" s="1"/>
  <c r="X98" i="4" s="1"/>
  <c r="AS97" i="4"/>
  <c r="AB98" i="4"/>
  <c r="AD98" i="4" s="1"/>
  <c r="BA97" i="4"/>
  <c r="U103" i="8"/>
  <c r="AU102" i="8"/>
  <c r="BM102" i="8" s="1"/>
  <c r="AV102" i="8"/>
  <c r="V103" i="8"/>
  <c r="E104" i="8"/>
  <c r="N103" i="8"/>
  <c r="BN103" i="8"/>
  <c r="O103" i="8"/>
  <c r="E99" i="4"/>
  <c r="BN98" i="4"/>
  <c r="N98" i="4"/>
  <c r="O98" i="4"/>
  <c r="AX97" i="4"/>
  <c r="AA98" i="4"/>
  <c r="BJ97" i="4"/>
  <c r="AM98" i="4"/>
  <c r="AF100" i="7"/>
  <c r="AE101" i="7" s="1"/>
  <c r="AG101" i="7" s="1"/>
  <c r="AC100" i="7"/>
  <c r="AB101" i="7" s="1"/>
  <c r="AD101" i="7" s="1"/>
  <c r="G101" i="7"/>
  <c r="H101" i="7" s="1"/>
  <c r="K101" i="7" s="1"/>
  <c r="L101" i="7" s="1"/>
  <c r="M101" i="7" s="1"/>
  <c r="T100" i="7"/>
  <c r="AS100" i="7" s="1"/>
  <c r="AL100" i="7"/>
  <c r="AK101" i="7" s="1"/>
  <c r="Q100" i="7"/>
  <c r="P101" i="7" s="1"/>
  <c r="AC97" i="5"/>
  <c r="AB98" i="5" s="1"/>
  <c r="AD98" i="5" s="1"/>
  <c r="BM99" i="7"/>
  <c r="BH100" i="7"/>
  <c r="BG100" i="7"/>
  <c r="AH101" i="7"/>
  <c r="Z100" i="7"/>
  <c r="AY100" i="7" s="1"/>
  <c r="X100" i="7"/>
  <c r="Z94" i="6"/>
  <c r="X94" i="6"/>
  <c r="E96" i="6"/>
  <c r="F96" i="6" s="1"/>
  <c r="F98" i="5"/>
  <c r="H98" i="5" s="1"/>
  <c r="K98" i="5" s="1"/>
  <c r="L98" i="5" s="1"/>
  <c r="M98" i="5" s="1"/>
  <c r="BN98" i="5" s="1"/>
  <c r="BK94" i="6"/>
  <c r="AK95" i="6"/>
  <c r="W94" i="6"/>
  <c r="AS94" i="6"/>
  <c r="AR94" i="6"/>
  <c r="S95" i="6"/>
  <c r="AP94" i="6"/>
  <c r="AO94" i="6"/>
  <c r="P95" i="6"/>
  <c r="BN95" i="6"/>
  <c r="N95" i="6"/>
  <c r="AI95" i="6" s="1"/>
  <c r="O95" i="6"/>
  <c r="AH95" i="6"/>
  <c r="BG94" i="6"/>
  <c r="BH94" i="6"/>
  <c r="BA94" i="6"/>
  <c r="BB94" i="6"/>
  <c r="AB95" i="6"/>
  <c r="AG95" i="6"/>
  <c r="AL97" i="5"/>
  <c r="BK97" i="5" s="1"/>
  <c r="BG97" i="5"/>
  <c r="BH97" i="5"/>
  <c r="AM97" i="5"/>
  <c r="BJ96" i="5"/>
  <c r="AH98" i="5"/>
  <c r="U97" i="5"/>
  <c r="T97" i="5"/>
  <c r="S98" i="5" s="1"/>
  <c r="Q97" i="5"/>
  <c r="AE98" i="5"/>
  <c r="BE97" i="5"/>
  <c r="BD97" i="5"/>
  <c r="C97" i="5"/>
  <c r="D97" i="5" s="1"/>
  <c r="Z97" i="5"/>
  <c r="AY97" i="5" s="1"/>
  <c r="X97" i="5"/>
  <c r="AX96" i="5"/>
  <c r="AA97" i="5"/>
  <c r="AV96" i="5"/>
  <c r="AU96" i="5"/>
  <c r="F109" i="10" l="1"/>
  <c r="H109" i="10" s="1"/>
  <c r="K109" i="10" s="1"/>
  <c r="L109" i="10" s="1"/>
  <c r="M109" i="10" s="1"/>
  <c r="O109" i="10" s="1"/>
  <c r="BA102" i="9"/>
  <c r="AB103" i="9"/>
  <c r="AD103" i="9" s="1"/>
  <c r="C108" i="10"/>
  <c r="D108" i="10" s="1"/>
  <c r="Y103" i="9"/>
  <c r="AA103" i="9" s="1"/>
  <c r="AL108" i="10"/>
  <c r="BK108" i="10" s="1"/>
  <c r="T108" i="10"/>
  <c r="AR108" i="10" s="1"/>
  <c r="AC108" i="10"/>
  <c r="BA108" i="10" s="1"/>
  <c r="AX107" i="10"/>
  <c r="BM107" i="10" s="1"/>
  <c r="AF108" i="10"/>
  <c r="AE109" i="10" s="1"/>
  <c r="AG109" i="10" s="1"/>
  <c r="R109" i="10"/>
  <c r="BG108" i="10"/>
  <c r="BH108" i="10"/>
  <c r="AO108" i="10"/>
  <c r="AP108" i="10"/>
  <c r="Z108" i="10"/>
  <c r="AY108" i="10" s="1"/>
  <c r="X108" i="10"/>
  <c r="AH109" i="10"/>
  <c r="AJ109" i="10" s="1"/>
  <c r="AU102" i="9"/>
  <c r="E104" i="9"/>
  <c r="G104" i="9" s="1"/>
  <c r="AI103" i="9"/>
  <c r="AH104" i="9" s="1"/>
  <c r="AJ104" i="9" s="1"/>
  <c r="BN103" i="9"/>
  <c r="O103" i="9"/>
  <c r="T103" i="9" s="1"/>
  <c r="V103" i="9"/>
  <c r="AV102" i="9"/>
  <c r="AG104" i="9"/>
  <c r="BD103" i="9"/>
  <c r="BE103" i="9"/>
  <c r="C98" i="4"/>
  <c r="D98" i="4" s="1"/>
  <c r="AV97" i="4"/>
  <c r="AU97" i="4"/>
  <c r="BM97" i="4" s="1"/>
  <c r="AL98" i="4"/>
  <c r="BK98" i="4" s="1"/>
  <c r="AF103" i="8"/>
  <c r="AI103" i="8"/>
  <c r="G104" i="8"/>
  <c r="F104" i="8"/>
  <c r="AL103" i="8"/>
  <c r="AC103" i="8"/>
  <c r="X103" i="8"/>
  <c r="Z103" i="8"/>
  <c r="AY103" i="8" s="1"/>
  <c r="Y104" i="8"/>
  <c r="C103" i="8"/>
  <c r="D103" i="8" s="1"/>
  <c r="Q103" i="8"/>
  <c r="T103" i="8"/>
  <c r="AC98" i="4"/>
  <c r="BB98" i="4" s="1"/>
  <c r="AF98" i="4"/>
  <c r="AI98" i="4"/>
  <c r="Q98" i="4"/>
  <c r="Z98" i="4"/>
  <c r="AY98" i="4" s="1"/>
  <c r="T98" i="4"/>
  <c r="F99" i="4"/>
  <c r="G99" i="4"/>
  <c r="Y99" i="4"/>
  <c r="BD100" i="7"/>
  <c r="BE100" i="7"/>
  <c r="BA100" i="7"/>
  <c r="BB100" i="7"/>
  <c r="S101" i="7"/>
  <c r="U101" i="7" s="1"/>
  <c r="AR100" i="7"/>
  <c r="BK100" i="7"/>
  <c r="Y101" i="7"/>
  <c r="AX100" i="7" s="1"/>
  <c r="BA97" i="5"/>
  <c r="AO100" i="7"/>
  <c r="AP100" i="7"/>
  <c r="W100" i="7"/>
  <c r="V101" i="7" s="1"/>
  <c r="BB97" i="5"/>
  <c r="E102" i="7"/>
  <c r="F102" i="7" s="1"/>
  <c r="G96" i="6"/>
  <c r="H96" i="6" s="1"/>
  <c r="K96" i="6" s="1"/>
  <c r="L96" i="6" s="1"/>
  <c r="M96" i="6" s="1"/>
  <c r="AM101" i="7"/>
  <c r="BJ100" i="7"/>
  <c r="AJ101" i="7"/>
  <c r="R101" i="7"/>
  <c r="O101" i="7"/>
  <c r="AL101" i="7" s="1"/>
  <c r="BN101" i="7"/>
  <c r="N101" i="7"/>
  <c r="AY94" i="6"/>
  <c r="Y95" i="6"/>
  <c r="AF95" i="6"/>
  <c r="BE95" i="6" s="1"/>
  <c r="AD95" i="6"/>
  <c r="AL95" i="6"/>
  <c r="Q95" i="6"/>
  <c r="P96" i="6" s="1"/>
  <c r="U95" i="6"/>
  <c r="AM95" i="6"/>
  <c r="T95" i="6" s="1"/>
  <c r="BJ94" i="6"/>
  <c r="BH95" i="6"/>
  <c r="AJ95" i="6"/>
  <c r="BG95" i="6" s="1"/>
  <c r="AH96" i="6"/>
  <c r="AJ96" i="6" s="1"/>
  <c r="R95" i="6"/>
  <c r="AV94" i="6"/>
  <c r="AU94" i="6"/>
  <c r="V95" i="6"/>
  <c r="AK98" i="5"/>
  <c r="AM98" i="5" s="1"/>
  <c r="Y98" i="5"/>
  <c r="AX97" i="5" s="1"/>
  <c r="O98" i="5"/>
  <c r="BM96" i="5"/>
  <c r="N98" i="5"/>
  <c r="AF98" i="5" s="1"/>
  <c r="AE99" i="5" s="1"/>
  <c r="E99" i="5"/>
  <c r="G99" i="5" s="1"/>
  <c r="U98" i="5"/>
  <c r="W97" i="5"/>
  <c r="AR97" i="5"/>
  <c r="AS97" i="5"/>
  <c r="AJ98" i="5"/>
  <c r="AG98" i="5"/>
  <c r="AO97" i="5"/>
  <c r="AP97" i="5"/>
  <c r="P98" i="5"/>
  <c r="AX102" i="9" l="1"/>
  <c r="BM102" i="9" s="1"/>
  <c r="S109" i="10"/>
  <c r="Q109" i="10" s="1"/>
  <c r="AS108" i="10"/>
  <c r="AK109" i="10"/>
  <c r="BJ108" i="10" s="1"/>
  <c r="W108" i="10"/>
  <c r="V109" i="10" s="1"/>
  <c r="X109" i="10" s="1"/>
  <c r="BD108" i="10"/>
  <c r="Y109" i="10"/>
  <c r="AB109" i="10"/>
  <c r="AD109" i="10" s="1"/>
  <c r="BB108" i="10"/>
  <c r="BE108" i="10"/>
  <c r="BN109" i="10"/>
  <c r="E110" i="10"/>
  <c r="F110" i="10" s="1"/>
  <c r="N109" i="10"/>
  <c r="BG103" i="9"/>
  <c r="Q103" i="9"/>
  <c r="P104" i="9" s="1"/>
  <c r="R104" i="9" s="1"/>
  <c r="AL103" i="9"/>
  <c r="AK104" i="9" s="1"/>
  <c r="AM104" i="9" s="1"/>
  <c r="F104" i="9"/>
  <c r="H104" i="9" s="1"/>
  <c r="K104" i="9" s="1"/>
  <c r="L104" i="9" s="1"/>
  <c r="M104" i="9" s="1"/>
  <c r="BN104" i="9" s="1"/>
  <c r="BH103" i="9"/>
  <c r="AC103" i="9"/>
  <c r="BB103" i="9" s="1"/>
  <c r="S104" i="9"/>
  <c r="AR103" i="9"/>
  <c r="AS103" i="9"/>
  <c r="X103" i="9"/>
  <c r="C103" i="9"/>
  <c r="D103" i="9" s="1"/>
  <c r="Z103" i="9"/>
  <c r="AY103" i="9" s="1"/>
  <c r="AK99" i="4"/>
  <c r="BJ98" i="4" s="1"/>
  <c r="BA98" i="4"/>
  <c r="AP103" i="8"/>
  <c r="AO103" i="8"/>
  <c r="P104" i="8"/>
  <c r="BB103" i="8"/>
  <c r="BA103" i="8"/>
  <c r="AB104" i="8"/>
  <c r="H104" i="8"/>
  <c r="BH103" i="8"/>
  <c r="BG103" i="8"/>
  <c r="AH104" i="8"/>
  <c r="AR103" i="8"/>
  <c r="W103" i="8"/>
  <c r="AS103" i="8"/>
  <c r="S104" i="8"/>
  <c r="AX103" i="8"/>
  <c r="AA104" i="8"/>
  <c r="AK104" i="8"/>
  <c r="BK103" i="8"/>
  <c r="BD103" i="8"/>
  <c r="BE103" i="8"/>
  <c r="AE104" i="8"/>
  <c r="AB99" i="4"/>
  <c r="AD99" i="4" s="1"/>
  <c r="W98" i="4"/>
  <c r="AR98" i="4"/>
  <c r="AS98" i="4"/>
  <c r="S99" i="4"/>
  <c r="BH98" i="4"/>
  <c r="BG98" i="4"/>
  <c r="AH99" i="4"/>
  <c r="AX98" i="4"/>
  <c r="AA99" i="4"/>
  <c r="H99" i="4"/>
  <c r="AP98" i="4"/>
  <c r="AO98" i="4"/>
  <c r="P99" i="4"/>
  <c r="AE99" i="4"/>
  <c r="BD98" i="4"/>
  <c r="BE98" i="4"/>
  <c r="AA101" i="7"/>
  <c r="C101" i="7"/>
  <c r="D101" i="7" s="1"/>
  <c r="AV100" i="7"/>
  <c r="X101" i="7"/>
  <c r="AU100" i="7"/>
  <c r="BM100" i="7" s="1"/>
  <c r="G102" i="7"/>
  <c r="H102" i="7" s="1"/>
  <c r="Z101" i="7"/>
  <c r="AY101" i="7" s="1"/>
  <c r="AI101" i="7"/>
  <c r="AF101" i="7"/>
  <c r="BK101" i="7"/>
  <c r="AK102" i="7"/>
  <c r="T101" i="7"/>
  <c r="AC101" i="7"/>
  <c r="Q101" i="7"/>
  <c r="C95" i="6"/>
  <c r="D95" i="6" s="1"/>
  <c r="AA95" i="6"/>
  <c r="W95" i="6" s="1"/>
  <c r="V96" i="6" s="1"/>
  <c r="AX94" i="6"/>
  <c r="BM94" i="6" s="1"/>
  <c r="AC95" i="6"/>
  <c r="AE96" i="6"/>
  <c r="AG96" i="6" s="1"/>
  <c r="BD95" i="6"/>
  <c r="AR95" i="6"/>
  <c r="AS95" i="6"/>
  <c r="S96" i="6"/>
  <c r="R96" i="6"/>
  <c r="AO95" i="6"/>
  <c r="AP95" i="6"/>
  <c r="Z95" i="6"/>
  <c r="AY95" i="6" s="1"/>
  <c r="X95" i="6"/>
  <c r="N96" i="6"/>
  <c r="O96" i="6"/>
  <c r="BN96" i="6"/>
  <c r="AK96" i="6"/>
  <c r="BK95" i="6"/>
  <c r="E97" i="6"/>
  <c r="AL98" i="5"/>
  <c r="AK99" i="5" s="1"/>
  <c r="BJ97" i="5"/>
  <c r="AA98" i="5"/>
  <c r="F99" i="5"/>
  <c r="H99" i="5" s="1"/>
  <c r="K99" i="5" s="1"/>
  <c r="L99" i="5" s="1"/>
  <c r="M99" i="5" s="1"/>
  <c r="T98" i="5"/>
  <c r="S99" i="5" s="1"/>
  <c r="U99" i="5" s="1"/>
  <c r="AI98" i="5"/>
  <c r="AH99" i="5" s="1"/>
  <c r="AJ99" i="5" s="1"/>
  <c r="AC98" i="5"/>
  <c r="BB98" i="5" s="1"/>
  <c r="AG99" i="5"/>
  <c r="R98" i="5"/>
  <c r="Q98" i="5"/>
  <c r="BD98" i="5"/>
  <c r="BE98" i="5"/>
  <c r="AV97" i="5"/>
  <c r="AU97" i="5"/>
  <c r="V98" i="5"/>
  <c r="AM109" i="10" l="1"/>
  <c r="AC109" i="10" s="1"/>
  <c r="AB110" i="10" s="1"/>
  <c r="AD110" i="10" s="1"/>
  <c r="AV108" i="10"/>
  <c r="AU108" i="10"/>
  <c r="T109" i="10"/>
  <c r="AS109" i="10" s="1"/>
  <c r="U109" i="10"/>
  <c r="Y104" i="9"/>
  <c r="AX103" i="9" s="1"/>
  <c r="C109" i="10"/>
  <c r="D109" i="10" s="1"/>
  <c r="Z109" i="10"/>
  <c r="AY109" i="10" s="1"/>
  <c r="AA109" i="10"/>
  <c r="AL109" i="10"/>
  <c r="AX108" i="10"/>
  <c r="G110" i="10"/>
  <c r="H110" i="10" s="1"/>
  <c r="AI109" i="10"/>
  <c r="AF109" i="10"/>
  <c r="AP109" i="10"/>
  <c r="P110" i="10"/>
  <c r="R110" i="10" s="1"/>
  <c r="AO109" i="10"/>
  <c r="W103" i="9"/>
  <c r="V104" i="9" s="1"/>
  <c r="X104" i="9" s="1"/>
  <c r="AP103" i="9"/>
  <c r="AO103" i="9"/>
  <c r="BJ103" i="9"/>
  <c r="BK103" i="9"/>
  <c r="N104" i="9"/>
  <c r="AF104" i="9" s="1"/>
  <c r="BD104" i="9" s="1"/>
  <c r="E105" i="9"/>
  <c r="F105" i="9" s="1"/>
  <c r="O104" i="9"/>
  <c r="AB104" i="9"/>
  <c r="AD104" i="9" s="1"/>
  <c r="BA103" i="9"/>
  <c r="U104" i="9"/>
  <c r="AM99" i="4"/>
  <c r="AG104" i="8"/>
  <c r="BJ103" i="8"/>
  <c r="AM104" i="8"/>
  <c r="U104" i="8"/>
  <c r="AV103" i="8"/>
  <c r="AU103" i="8"/>
  <c r="BM103" i="8" s="1"/>
  <c r="V104" i="8"/>
  <c r="C104" i="8" s="1"/>
  <c r="D104" i="8" s="1"/>
  <c r="AJ104" i="8"/>
  <c r="AD104" i="8"/>
  <c r="K104" i="8"/>
  <c r="L104" i="8" s="1"/>
  <c r="M104" i="8" s="1"/>
  <c r="R104" i="8"/>
  <c r="AG99" i="4"/>
  <c r="U99" i="4"/>
  <c r="R99" i="4"/>
  <c r="K99" i="4"/>
  <c r="L99" i="4" s="1"/>
  <c r="M99" i="4" s="1"/>
  <c r="AJ99" i="4"/>
  <c r="AV98" i="4"/>
  <c r="AU98" i="4"/>
  <c r="BM98" i="4" s="1"/>
  <c r="V99" i="4"/>
  <c r="Y102" i="7"/>
  <c r="AA102" i="7" s="1"/>
  <c r="W101" i="7"/>
  <c r="AU101" i="7" s="1"/>
  <c r="P102" i="7"/>
  <c r="AP101" i="7"/>
  <c r="AO101" i="7"/>
  <c r="BA101" i="7"/>
  <c r="BB101" i="7"/>
  <c r="AB102" i="7"/>
  <c r="K102" i="7"/>
  <c r="L102" i="7" s="1"/>
  <c r="M102" i="7" s="1"/>
  <c r="AM102" i="7"/>
  <c r="BJ101" i="7"/>
  <c r="BD101" i="7"/>
  <c r="BE101" i="7"/>
  <c r="AE102" i="7"/>
  <c r="AR101" i="7"/>
  <c r="AS101" i="7"/>
  <c r="S102" i="7"/>
  <c r="BH101" i="7"/>
  <c r="BG101" i="7"/>
  <c r="AH102" i="7"/>
  <c r="BK98" i="5"/>
  <c r="Y96" i="6"/>
  <c r="AC96" i="6" s="1"/>
  <c r="BB95" i="6"/>
  <c r="AB96" i="6"/>
  <c r="AD96" i="6" s="1"/>
  <c r="BA95" i="6"/>
  <c r="AI96" i="6"/>
  <c r="AH97" i="6" s="1"/>
  <c r="AF96" i="6"/>
  <c r="BE96" i="6" s="1"/>
  <c r="G97" i="6"/>
  <c r="F97" i="6"/>
  <c r="AM96" i="6"/>
  <c r="BJ95" i="6"/>
  <c r="X96" i="6"/>
  <c r="U96" i="6"/>
  <c r="Q96" i="6"/>
  <c r="AU95" i="6"/>
  <c r="AV95" i="6"/>
  <c r="BM97" i="5"/>
  <c r="BA98" i="5"/>
  <c r="BH98" i="5"/>
  <c r="AR98" i="5"/>
  <c r="AS98" i="5"/>
  <c r="W98" i="5"/>
  <c r="V99" i="5" s="1"/>
  <c r="AB99" i="5"/>
  <c r="AD99" i="5" s="1"/>
  <c r="BG98" i="5"/>
  <c r="E100" i="5"/>
  <c r="G100" i="5" s="1"/>
  <c r="X98" i="5"/>
  <c r="Z98" i="5"/>
  <c r="AY98" i="5" s="1"/>
  <c r="Y99" i="5"/>
  <c r="BJ98" i="5"/>
  <c r="AM99" i="5"/>
  <c r="AP98" i="5"/>
  <c r="AO98" i="5"/>
  <c r="P99" i="5"/>
  <c r="BN99" i="5"/>
  <c r="O99" i="5"/>
  <c r="N99" i="5"/>
  <c r="C98" i="5"/>
  <c r="D98" i="5" s="1"/>
  <c r="AK110" i="10" l="1"/>
  <c r="AM110" i="10" s="1"/>
  <c r="S110" i="10"/>
  <c r="U110" i="10" s="1"/>
  <c r="AR109" i="10"/>
  <c r="W109" i="10"/>
  <c r="V110" i="10" s="1"/>
  <c r="BM108" i="10"/>
  <c r="Y110" i="10"/>
  <c r="AA110" i="10" s="1"/>
  <c r="AA104" i="9"/>
  <c r="AC104" i="9"/>
  <c r="BB104" i="9" s="1"/>
  <c r="BK109" i="10"/>
  <c r="BA109" i="10"/>
  <c r="BB109" i="10"/>
  <c r="K110" i="10"/>
  <c r="L110" i="10" s="1"/>
  <c r="M110" i="10" s="1"/>
  <c r="N110" i="10" s="1"/>
  <c r="BE109" i="10"/>
  <c r="BD109" i="10"/>
  <c r="AE110" i="10"/>
  <c r="AG110" i="10" s="1"/>
  <c r="AH110" i="10"/>
  <c r="AJ110" i="10" s="1"/>
  <c r="BH109" i="10"/>
  <c r="BG109" i="10"/>
  <c r="AU103" i="9"/>
  <c r="BM103" i="9" s="1"/>
  <c r="AV103" i="9"/>
  <c r="AI104" i="9"/>
  <c r="AH105" i="9" s="1"/>
  <c r="AJ105" i="9" s="1"/>
  <c r="BE104" i="9"/>
  <c r="AE105" i="9"/>
  <c r="AG105" i="9" s="1"/>
  <c r="G105" i="9"/>
  <c r="H105" i="9" s="1"/>
  <c r="K105" i="9" s="1"/>
  <c r="L105" i="9" s="1"/>
  <c r="M105" i="9" s="1"/>
  <c r="O105" i="9" s="1"/>
  <c r="AL104" i="9"/>
  <c r="BK104" i="9" s="1"/>
  <c r="T104" i="9"/>
  <c r="AS104" i="9" s="1"/>
  <c r="Z104" i="9"/>
  <c r="AY104" i="9" s="1"/>
  <c r="Q104" i="9"/>
  <c r="P105" i="9" s="1"/>
  <c r="R105" i="9" s="1"/>
  <c r="C104" i="9"/>
  <c r="D104" i="9" s="1"/>
  <c r="E105" i="8"/>
  <c r="F105" i="8" s="1"/>
  <c r="H105" i="8" s="1"/>
  <c r="G105" i="8"/>
  <c r="O104" i="8"/>
  <c r="N104" i="8"/>
  <c r="BN104" i="8"/>
  <c r="Z104" i="8"/>
  <c r="AY104" i="8" s="1"/>
  <c r="X104" i="8"/>
  <c r="X99" i="4"/>
  <c r="E100" i="4"/>
  <c r="N99" i="4"/>
  <c r="BN99" i="4"/>
  <c r="O99" i="4"/>
  <c r="Z99" i="4" s="1"/>
  <c r="AY99" i="4" s="1"/>
  <c r="C99" i="4"/>
  <c r="D99" i="4" s="1"/>
  <c r="AX101" i="7"/>
  <c r="BM101" i="7" s="1"/>
  <c r="AX95" i="6"/>
  <c r="BM95" i="6" s="1"/>
  <c r="Z96" i="6"/>
  <c r="AY96" i="6" s="1"/>
  <c r="E103" i="7"/>
  <c r="F103" i="7" s="1"/>
  <c r="AV101" i="7"/>
  <c r="V102" i="7"/>
  <c r="X102" i="7" s="1"/>
  <c r="AG102" i="7"/>
  <c r="O102" i="7"/>
  <c r="Q102" i="7" s="1"/>
  <c r="P103" i="7" s="1"/>
  <c r="N102" i="7"/>
  <c r="AF102" i="7" s="1"/>
  <c r="BN102" i="7"/>
  <c r="R102" i="7"/>
  <c r="AJ102" i="7"/>
  <c r="U102" i="7"/>
  <c r="AD102" i="7"/>
  <c r="AA96" i="6"/>
  <c r="C96" i="6"/>
  <c r="D96" i="6" s="1"/>
  <c r="AL96" i="6"/>
  <c r="BK96" i="6" s="1"/>
  <c r="BD96" i="6"/>
  <c r="BG96" i="6"/>
  <c r="BH96" i="6"/>
  <c r="AE97" i="6"/>
  <c r="AG97" i="6" s="1"/>
  <c r="BB96" i="6"/>
  <c r="BA96" i="6"/>
  <c r="AB97" i="6"/>
  <c r="AO96" i="6"/>
  <c r="AP96" i="6"/>
  <c r="P97" i="6"/>
  <c r="T96" i="6"/>
  <c r="H97" i="6"/>
  <c r="AJ97" i="6"/>
  <c r="AL99" i="5"/>
  <c r="AK100" i="5" s="1"/>
  <c r="AU98" i="5"/>
  <c r="F100" i="5"/>
  <c r="H100" i="5" s="1"/>
  <c r="AV98" i="5"/>
  <c r="AI99" i="5"/>
  <c r="AF99" i="5"/>
  <c r="X99" i="5"/>
  <c r="Z99" i="5"/>
  <c r="AY99" i="5" s="1"/>
  <c r="Q99" i="5"/>
  <c r="P100" i="5" s="1"/>
  <c r="T99" i="5"/>
  <c r="R99" i="5"/>
  <c r="C99" i="5"/>
  <c r="D99" i="5" s="1"/>
  <c r="AA99" i="5"/>
  <c r="AX98" i="5"/>
  <c r="AC99" i="5"/>
  <c r="BJ109" i="10" l="1"/>
  <c r="AX109" i="10"/>
  <c r="AU109" i="10"/>
  <c r="AV109" i="10"/>
  <c r="BA104" i="9"/>
  <c r="AB105" i="9"/>
  <c r="AD105" i="9" s="1"/>
  <c r="Y105" i="9"/>
  <c r="AX104" i="9" s="1"/>
  <c r="BN110" i="10"/>
  <c r="O110" i="10"/>
  <c r="Q110" i="10" s="1"/>
  <c r="AO110" i="10" s="1"/>
  <c r="E111" i="10"/>
  <c r="G111" i="10" s="1"/>
  <c r="AF110" i="10"/>
  <c r="BE110" i="10" s="1"/>
  <c r="AI110" i="10"/>
  <c r="BH110" i="10" s="1"/>
  <c r="X110" i="10"/>
  <c r="C110" i="10"/>
  <c r="D110" i="10" s="1"/>
  <c r="BG104" i="9"/>
  <c r="BH104" i="9"/>
  <c r="AR104" i="9"/>
  <c r="AK105" i="9"/>
  <c r="BJ104" i="9" s="1"/>
  <c r="E106" i="9"/>
  <c r="G106" i="9" s="1"/>
  <c r="N105" i="9"/>
  <c r="AI105" i="9" s="1"/>
  <c r="AH106" i="9" s="1"/>
  <c r="AJ106" i="9" s="1"/>
  <c r="BN105" i="9"/>
  <c r="S105" i="9"/>
  <c r="U105" i="9" s="1"/>
  <c r="AO104" i="9"/>
  <c r="AP104" i="9"/>
  <c r="W104" i="9"/>
  <c r="AU104" i="9" s="1"/>
  <c r="AC104" i="8"/>
  <c r="Q104" i="8"/>
  <c r="T104" i="8"/>
  <c r="AL104" i="8"/>
  <c r="Y105" i="8"/>
  <c r="AF104" i="8"/>
  <c r="AI104" i="8"/>
  <c r="K105" i="8"/>
  <c r="L105" i="8" s="1"/>
  <c r="M105" i="8" s="1"/>
  <c r="G100" i="4"/>
  <c r="F100" i="4"/>
  <c r="AL99" i="4"/>
  <c r="AC99" i="4"/>
  <c r="T99" i="4"/>
  <c r="Q99" i="4"/>
  <c r="AI99" i="4"/>
  <c r="AF99" i="4"/>
  <c r="Y100" i="4"/>
  <c r="G103" i="7"/>
  <c r="H103" i="7" s="1"/>
  <c r="Y97" i="6"/>
  <c r="AA97" i="6" s="1"/>
  <c r="C102" i="7"/>
  <c r="D102" i="7" s="1"/>
  <c r="AL102" i="7"/>
  <c r="AK103" i="7" s="1"/>
  <c r="Z102" i="7"/>
  <c r="AY102" i="7" s="1"/>
  <c r="AI102" i="7"/>
  <c r="AH103" i="7" s="1"/>
  <c r="AJ103" i="7" s="1"/>
  <c r="R103" i="7"/>
  <c r="BE102" i="7"/>
  <c r="BD102" i="7"/>
  <c r="AE103" i="7"/>
  <c r="AO102" i="7"/>
  <c r="AP102" i="7"/>
  <c r="T102" i="7"/>
  <c r="AC102" i="7"/>
  <c r="AK97" i="6"/>
  <c r="AM97" i="6" s="1"/>
  <c r="BK99" i="5"/>
  <c r="W96" i="6"/>
  <c r="AR96" i="6"/>
  <c r="AS96" i="6"/>
  <c r="S97" i="6"/>
  <c r="R97" i="6"/>
  <c r="K97" i="6"/>
  <c r="L97" i="6" s="1"/>
  <c r="M97" i="6" s="1"/>
  <c r="AD97" i="6"/>
  <c r="BM98" i="5"/>
  <c r="Y100" i="5"/>
  <c r="AA100" i="5" s="1"/>
  <c r="BB99" i="5"/>
  <c r="BA99" i="5"/>
  <c r="AB100" i="5"/>
  <c r="W99" i="5"/>
  <c r="AR99" i="5"/>
  <c r="AS99" i="5"/>
  <c r="S100" i="5"/>
  <c r="BH99" i="5"/>
  <c r="BG99" i="5"/>
  <c r="AH100" i="5"/>
  <c r="BJ99" i="5"/>
  <c r="AM100" i="5"/>
  <c r="R100" i="5"/>
  <c r="AO99" i="5"/>
  <c r="AP99" i="5"/>
  <c r="BE99" i="5"/>
  <c r="BD99" i="5"/>
  <c r="AE100" i="5"/>
  <c r="K100" i="5"/>
  <c r="L100" i="5" s="1"/>
  <c r="M100" i="5" s="1"/>
  <c r="BM109" i="10" l="1"/>
  <c r="AC105" i="9"/>
  <c r="AB106" i="9" s="1"/>
  <c r="AD106" i="9" s="1"/>
  <c r="AA105" i="9"/>
  <c r="Z110" i="10"/>
  <c r="AY110" i="10" s="1"/>
  <c r="AL110" i="10"/>
  <c r="AK111" i="10" s="1"/>
  <c r="AM111" i="10" s="1"/>
  <c r="F111" i="10"/>
  <c r="H111" i="10" s="1"/>
  <c r="K111" i="10" s="1"/>
  <c r="L111" i="10" s="1"/>
  <c r="M111" i="10" s="1"/>
  <c r="N111" i="10" s="1"/>
  <c r="AP110" i="10"/>
  <c r="AC110" i="10"/>
  <c r="AB111" i="10" s="1"/>
  <c r="AD111" i="10" s="1"/>
  <c r="T110" i="10"/>
  <c r="AS110" i="10" s="1"/>
  <c r="P111" i="10"/>
  <c r="R111" i="10" s="1"/>
  <c r="AH111" i="10"/>
  <c r="AJ111" i="10" s="1"/>
  <c r="BG110" i="10"/>
  <c r="AE111" i="10"/>
  <c r="AG111" i="10" s="1"/>
  <c r="BD110" i="10"/>
  <c r="Q105" i="9"/>
  <c r="P106" i="9" s="1"/>
  <c r="R106" i="9" s="1"/>
  <c r="AM105" i="9"/>
  <c r="T105" i="9" s="1"/>
  <c r="S106" i="9" s="1"/>
  <c r="U106" i="9" s="1"/>
  <c r="AL105" i="9"/>
  <c r="BK105" i="9" s="1"/>
  <c r="AF105" i="9"/>
  <c r="BD105" i="9" s="1"/>
  <c r="BH105" i="9"/>
  <c r="F106" i="9"/>
  <c r="H106" i="9" s="1"/>
  <c r="K106" i="9" s="1"/>
  <c r="L106" i="9" s="1"/>
  <c r="M106" i="9" s="1"/>
  <c r="N106" i="9" s="1"/>
  <c r="BG105" i="9"/>
  <c r="BM104" i="9"/>
  <c r="V105" i="9"/>
  <c r="AV104" i="9"/>
  <c r="N105" i="8"/>
  <c r="BN105" i="8"/>
  <c r="O105" i="8"/>
  <c r="BK104" i="8"/>
  <c r="AK105" i="8"/>
  <c r="BG104" i="8"/>
  <c r="BH104" i="8"/>
  <c r="AH105" i="8"/>
  <c r="AX104" i="8"/>
  <c r="AA105" i="8"/>
  <c r="W104" i="8"/>
  <c r="AS104" i="8"/>
  <c r="AR104" i="8"/>
  <c r="S105" i="8"/>
  <c r="BA104" i="8"/>
  <c r="BB104" i="8"/>
  <c r="AB105" i="8"/>
  <c r="BE104" i="8"/>
  <c r="BD104" i="8"/>
  <c r="AE105" i="8"/>
  <c r="AO104" i="8"/>
  <c r="AP104" i="8"/>
  <c r="P105" i="8"/>
  <c r="E106" i="8"/>
  <c r="AA100" i="4"/>
  <c r="AX99" i="4"/>
  <c r="BH99" i="4"/>
  <c r="BG99" i="4"/>
  <c r="AH100" i="4"/>
  <c r="AJ100" i="4" s="1"/>
  <c r="AR99" i="4"/>
  <c r="AS99" i="4"/>
  <c r="W99" i="4"/>
  <c r="S100" i="4"/>
  <c r="AK100" i="4"/>
  <c r="BK99" i="4"/>
  <c r="H100" i="4"/>
  <c r="BD99" i="4"/>
  <c r="BE99" i="4"/>
  <c r="AE100" i="4"/>
  <c r="AO99" i="4"/>
  <c r="AP99" i="4"/>
  <c r="P100" i="4"/>
  <c r="BB99" i="4"/>
  <c r="BA99" i="4"/>
  <c r="AB100" i="4"/>
  <c r="AX96" i="6"/>
  <c r="Y103" i="7"/>
  <c r="AA103" i="7" s="1"/>
  <c r="BG102" i="7"/>
  <c r="BK102" i="7"/>
  <c r="BH102" i="7"/>
  <c r="AR102" i="7"/>
  <c r="AS102" i="7"/>
  <c r="W102" i="7"/>
  <c r="S103" i="7"/>
  <c r="K103" i="7"/>
  <c r="L103" i="7" s="1"/>
  <c r="M103" i="7" s="1"/>
  <c r="BB102" i="7"/>
  <c r="BA102" i="7"/>
  <c r="AB103" i="7"/>
  <c r="AM103" i="7"/>
  <c r="BJ102" i="7"/>
  <c r="AG103" i="7"/>
  <c r="BJ96" i="6"/>
  <c r="BN97" i="6"/>
  <c r="O97" i="6"/>
  <c r="Q97" i="6" s="1"/>
  <c r="N97" i="6"/>
  <c r="U97" i="6"/>
  <c r="E98" i="6"/>
  <c r="AV96" i="6"/>
  <c r="AU96" i="6"/>
  <c r="V97" i="6"/>
  <c r="AX99" i="5"/>
  <c r="E101" i="5"/>
  <c r="F101" i="5" s="1"/>
  <c r="AG100" i="5"/>
  <c r="BN100" i="5"/>
  <c r="O100" i="5"/>
  <c r="AC100" i="5" s="1"/>
  <c r="AB101" i="5" s="1"/>
  <c r="N100" i="5"/>
  <c r="AI100" i="5" s="1"/>
  <c r="AH101" i="5" s="1"/>
  <c r="AJ101" i="5" s="1"/>
  <c r="AJ100" i="5"/>
  <c r="AU99" i="5"/>
  <c r="AV99" i="5"/>
  <c r="V100" i="5"/>
  <c r="U100" i="5"/>
  <c r="AD100" i="5"/>
  <c r="BB105" i="9" l="1"/>
  <c r="BA105" i="9"/>
  <c r="O111" i="10"/>
  <c r="BN111" i="10"/>
  <c r="BJ110" i="10"/>
  <c r="Y111" i="10"/>
  <c r="E112" i="10"/>
  <c r="G112" i="10" s="1"/>
  <c r="BA110" i="10"/>
  <c r="BB110" i="10"/>
  <c r="BK110" i="10"/>
  <c r="W110" i="10"/>
  <c r="AV110" i="10" s="1"/>
  <c r="AR110" i="10"/>
  <c r="S111" i="10"/>
  <c r="U111" i="10" s="1"/>
  <c r="AF111" i="10"/>
  <c r="AI111" i="10"/>
  <c r="AO105" i="9"/>
  <c r="AP105" i="9"/>
  <c r="AK106" i="9"/>
  <c r="AM106" i="9" s="1"/>
  <c r="O106" i="9"/>
  <c r="Q106" i="9" s="1"/>
  <c r="P107" i="9" s="1"/>
  <c r="E107" i="9"/>
  <c r="F107" i="9" s="1"/>
  <c r="BN106" i="9"/>
  <c r="AE106" i="9"/>
  <c r="AG106" i="9" s="1"/>
  <c r="BE105" i="9"/>
  <c r="X105" i="9"/>
  <c r="Z105" i="9"/>
  <c r="AY105" i="9" s="1"/>
  <c r="C105" i="9"/>
  <c r="D105" i="9" s="1"/>
  <c r="W105" i="9"/>
  <c r="AV105" i="9" s="1"/>
  <c r="AS105" i="9"/>
  <c r="AR105" i="9"/>
  <c r="AF105" i="8"/>
  <c r="AE106" i="8" s="1"/>
  <c r="AG105" i="8"/>
  <c r="AI105" i="8"/>
  <c r="AH106" i="8" s="1"/>
  <c r="T105" i="8"/>
  <c r="S106" i="8" s="1"/>
  <c r="Q105" i="8"/>
  <c r="P106" i="8" s="1"/>
  <c r="U105" i="8"/>
  <c r="R105" i="8"/>
  <c r="AD105" i="8"/>
  <c r="AL105" i="8"/>
  <c r="AU104" i="8"/>
  <c r="AV104" i="8"/>
  <c r="V105" i="8"/>
  <c r="C105" i="8" s="1"/>
  <c r="D105" i="8" s="1"/>
  <c r="AJ105" i="8"/>
  <c r="G106" i="8"/>
  <c r="F106" i="8"/>
  <c r="BJ104" i="8"/>
  <c r="AM105" i="8"/>
  <c r="AC105" i="8" s="1"/>
  <c r="R100" i="4"/>
  <c r="K100" i="4"/>
  <c r="L100" i="4" s="1"/>
  <c r="M100" i="4" s="1"/>
  <c r="BJ99" i="4"/>
  <c r="AM100" i="4"/>
  <c r="AV99" i="4"/>
  <c r="AU99" i="4"/>
  <c r="V100" i="4"/>
  <c r="C100" i="4" s="1"/>
  <c r="D100" i="4" s="1"/>
  <c r="AD100" i="4"/>
  <c r="AG100" i="4"/>
  <c r="U100" i="4"/>
  <c r="AX102" i="7"/>
  <c r="AD103" i="7"/>
  <c r="E104" i="7"/>
  <c r="U103" i="7"/>
  <c r="BN103" i="7"/>
  <c r="N103" i="7"/>
  <c r="O103" i="7"/>
  <c r="AC103" i="7" s="1"/>
  <c r="AV102" i="7"/>
  <c r="AU102" i="7"/>
  <c r="V103" i="7"/>
  <c r="BM96" i="6"/>
  <c r="F98" i="6"/>
  <c r="G98" i="6"/>
  <c r="AP97" i="6"/>
  <c r="AO97" i="6"/>
  <c r="P98" i="6"/>
  <c r="AC97" i="6"/>
  <c r="AL97" i="6"/>
  <c r="Z97" i="6"/>
  <c r="AY97" i="6" s="1"/>
  <c r="X97" i="6"/>
  <c r="C97" i="6"/>
  <c r="D97" i="6" s="1"/>
  <c r="T97" i="6"/>
  <c r="AF97" i="6"/>
  <c r="AI97" i="6"/>
  <c r="T100" i="5"/>
  <c r="S101" i="5" s="1"/>
  <c r="U101" i="5" s="1"/>
  <c r="BM99" i="5"/>
  <c r="Q100" i="5"/>
  <c r="P101" i="5" s="1"/>
  <c r="G101" i="5"/>
  <c r="H101" i="5" s="1"/>
  <c r="AD101" i="5"/>
  <c r="AL100" i="5"/>
  <c r="Z100" i="5"/>
  <c r="AY100" i="5" s="1"/>
  <c r="X100" i="5"/>
  <c r="BH100" i="5"/>
  <c r="BG100" i="5"/>
  <c r="AF100" i="5"/>
  <c r="BA100" i="5"/>
  <c r="BB100" i="5"/>
  <c r="C100" i="5"/>
  <c r="D100" i="5" s="1"/>
  <c r="F112" i="10" l="1"/>
  <c r="H112" i="10" s="1"/>
  <c r="K112" i="10" s="1"/>
  <c r="L112" i="10" s="1"/>
  <c r="M112" i="10" s="1"/>
  <c r="AC111" i="10"/>
  <c r="BB111" i="10" s="1"/>
  <c r="AL111" i="10"/>
  <c r="BK111" i="10" s="1"/>
  <c r="Y106" i="9"/>
  <c r="AX105" i="9" s="1"/>
  <c r="AA111" i="10"/>
  <c r="AX110" i="10"/>
  <c r="AU110" i="10"/>
  <c r="V111" i="10"/>
  <c r="X111" i="10" s="1"/>
  <c r="Q111" i="10"/>
  <c r="AO111" i="10" s="1"/>
  <c r="T111" i="10"/>
  <c r="AS111" i="10" s="1"/>
  <c r="BE111" i="10"/>
  <c r="BD111" i="10"/>
  <c r="AE112" i="10"/>
  <c r="BH111" i="10"/>
  <c r="BG111" i="10"/>
  <c r="AH112" i="10"/>
  <c r="G107" i="9"/>
  <c r="H107" i="9" s="1"/>
  <c r="BJ105" i="9"/>
  <c r="AL106" i="9"/>
  <c r="BK106" i="9" s="1"/>
  <c r="T106" i="9"/>
  <c r="S107" i="9" s="1"/>
  <c r="U107" i="9" s="1"/>
  <c r="AF106" i="9"/>
  <c r="BD106" i="9" s="1"/>
  <c r="AI106" i="9"/>
  <c r="BH106" i="9" s="1"/>
  <c r="AU105" i="9"/>
  <c r="V106" i="9"/>
  <c r="X106" i="9" s="1"/>
  <c r="AO106" i="9"/>
  <c r="AP106" i="9"/>
  <c r="R107" i="9"/>
  <c r="AB106" i="8"/>
  <c r="BB105" i="8"/>
  <c r="H106" i="8"/>
  <c r="K106" i="8" s="1"/>
  <c r="L106" i="8" s="1"/>
  <c r="M106" i="8" s="1"/>
  <c r="O106" i="8" s="1"/>
  <c r="BM104" i="8"/>
  <c r="BA105" i="8"/>
  <c r="N106" i="8"/>
  <c r="AI106" i="8" s="1"/>
  <c r="AH107" i="8" s="1"/>
  <c r="U106" i="8"/>
  <c r="R106" i="8"/>
  <c r="AG106" i="8"/>
  <c r="AF106" i="8"/>
  <c r="AE107" i="8" s="1"/>
  <c r="AJ106" i="8"/>
  <c r="X105" i="8"/>
  <c r="Z105" i="8"/>
  <c r="AY105" i="8" s="1"/>
  <c r="Y106" i="8"/>
  <c r="AK106" i="8"/>
  <c r="BK105" i="8"/>
  <c r="BH105" i="8"/>
  <c r="BG105" i="8"/>
  <c r="AD106" i="8"/>
  <c r="AP105" i="8"/>
  <c r="AO105" i="8"/>
  <c r="AR105" i="8"/>
  <c r="W105" i="8"/>
  <c r="V106" i="8" s="1"/>
  <c r="C106" i="8" s="1"/>
  <c r="D106" i="8" s="1"/>
  <c r="AS105" i="8"/>
  <c r="BD105" i="8"/>
  <c r="BE105" i="8"/>
  <c r="BM99" i="4"/>
  <c r="E101" i="4"/>
  <c r="G101" i="4" s="1"/>
  <c r="X100" i="4"/>
  <c r="BN100" i="4"/>
  <c r="O100" i="4"/>
  <c r="Z100" i="4" s="1"/>
  <c r="AY100" i="4" s="1"/>
  <c r="N100" i="4"/>
  <c r="BM102" i="7"/>
  <c r="AL103" i="7"/>
  <c r="BK103" i="7" s="1"/>
  <c r="Q103" i="7"/>
  <c r="AO103" i="7" s="1"/>
  <c r="BB103" i="7"/>
  <c r="BA103" i="7"/>
  <c r="T103" i="7"/>
  <c r="AB104" i="7"/>
  <c r="C103" i="7"/>
  <c r="D103" i="7" s="1"/>
  <c r="X103" i="7"/>
  <c r="Z103" i="7"/>
  <c r="AY103" i="7" s="1"/>
  <c r="AF103" i="7"/>
  <c r="AI103" i="7"/>
  <c r="G104" i="7"/>
  <c r="F104" i="7"/>
  <c r="Y98" i="6"/>
  <c r="AA98" i="6" s="1"/>
  <c r="AR100" i="5"/>
  <c r="AS100" i="5"/>
  <c r="BD97" i="6"/>
  <c r="BE97" i="6"/>
  <c r="AE98" i="6"/>
  <c r="AK98" i="6"/>
  <c r="BK97" i="6"/>
  <c r="R98" i="6"/>
  <c r="BH97" i="6"/>
  <c r="BG97" i="6"/>
  <c r="AH98" i="6"/>
  <c r="AJ98" i="6" s="1"/>
  <c r="AR97" i="6"/>
  <c r="W97" i="6"/>
  <c r="AS97" i="6"/>
  <c r="S98" i="6"/>
  <c r="BA97" i="6"/>
  <c r="BB97" i="6"/>
  <c r="AB98" i="6"/>
  <c r="H98" i="6"/>
  <c r="W100" i="5"/>
  <c r="AU100" i="5" s="1"/>
  <c r="AO100" i="5"/>
  <c r="AP100" i="5"/>
  <c r="Y101" i="5"/>
  <c r="AX100" i="5" s="1"/>
  <c r="R101" i="5"/>
  <c r="AE101" i="5"/>
  <c r="BD100" i="5"/>
  <c r="BE100" i="5"/>
  <c r="K101" i="5"/>
  <c r="L101" i="5" s="1"/>
  <c r="M101" i="5" s="1"/>
  <c r="BK100" i="5"/>
  <c r="AK101" i="5"/>
  <c r="AB112" i="10" l="1"/>
  <c r="AD112" i="10" s="1"/>
  <c r="BA111" i="10"/>
  <c r="AA106" i="9"/>
  <c r="W106" i="9" s="1"/>
  <c r="AV106" i="9" s="1"/>
  <c r="AK112" i="10"/>
  <c r="BJ111" i="10" s="1"/>
  <c r="BM110" i="10"/>
  <c r="AC106" i="9"/>
  <c r="BA106" i="9" s="1"/>
  <c r="Z111" i="10"/>
  <c r="AY111" i="10" s="1"/>
  <c r="S112" i="10"/>
  <c r="U112" i="10" s="1"/>
  <c r="AR111" i="10"/>
  <c r="C111" i="10"/>
  <c r="D111" i="10" s="1"/>
  <c r="W111" i="10"/>
  <c r="AU111" i="10" s="1"/>
  <c r="P112" i="10"/>
  <c r="R112" i="10" s="1"/>
  <c r="AP111" i="10"/>
  <c r="AG112" i="10"/>
  <c r="N112" i="10"/>
  <c r="AI112" i="10" s="1"/>
  <c r="O112" i="10"/>
  <c r="BN112" i="10"/>
  <c r="AJ112" i="10"/>
  <c r="E113" i="10"/>
  <c r="BM105" i="9"/>
  <c r="AK107" i="9"/>
  <c r="AM107" i="9" s="1"/>
  <c r="BE106" i="9"/>
  <c r="AE107" i="9"/>
  <c r="AG107" i="9" s="1"/>
  <c r="AS106" i="9"/>
  <c r="AR106" i="9"/>
  <c r="Z106" i="9"/>
  <c r="AY106" i="9" s="1"/>
  <c r="AH107" i="9"/>
  <c r="AJ107" i="9" s="1"/>
  <c r="C106" i="9"/>
  <c r="D106" i="9" s="1"/>
  <c r="BG106" i="9"/>
  <c r="K107" i="9"/>
  <c r="L107" i="9" s="1"/>
  <c r="M107" i="9" s="1"/>
  <c r="Q106" i="8"/>
  <c r="AP106" i="8" s="1"/>
  <c r="AL106" i="8"/>
  <c r="E107" i="8"/>
  <c r="BN106" i="8"/>
  <c r="F101" i="4"/>
  <c r="H101" i="4" s="1"/>
  <c r="K101" i="4" s="1"/>
  <c r="L101" i="4" s="1"/>
  <c r="M101" i="4" s="1"/>
  <c r="T100" i="4"/>
  <c r="AS100" i="4" s="1"/>
  <c r="AO106" i="8"/>
  <c r="P107" i="8"/>
  <c r="AG107" i="8"/>
  <c r="AV105" i="8"/>
  <c r="AU105" i="8"/>
  <c r="BK106" i="8"/>
  <c r="BJ105" i="8"/>
  <c r="AM106" i="8"/>
  <c r="AK107" i="8" s="1"/>
  <c r="AX105" i="8"/>
  <c r="AA106" i="8"/>
  <c r="AJ107" i="8"/>
  <c r="BG106" i="8"/>
  <c r="BH106" i="8"/>
  <c r="T106" i="8"/>
  <c r="X106" i="8"/>
  <c r="Z106" i="8"/>
  <c r="AY106" i="8" s="1"/>
  <c r="Y107" i="8"/>
  <c r="F107" i="8"/>
  <c r="G107" i="8"/>
  <c r="BE106" i="8"/>
  <c r="BD106" i="8"/>
  <c r="Y101" i="4"/>
  <c r="AX100" i="4" s="1"/>
  <c r="AC100" i="4"/>
  <c r="AL100" i="4"/>
  <c r="Q100" i="4"/>
  <c r="AI100" i="4"/>
  <c r="AF100" i="4"/>
  <c r="AX97" i="6"/>
  <c r="AP103" i="7"/>
  <c r="P104" i="7"/>
  <c r="R104" i="7" s="1"/>
  <c r="Y104" i="7"/>
  <c r="AX103" i="7" s="1"/>
  <c r="AK104" i="7"/>
  <c r="AM104" i="7" s="1"/>
  <c r="H104" i="7"/>
  <c r="BD103" i="7"/>
  <c r="BE103" i="7"/>
  <c r="AE104" i="7"/>
  <c r="AD104" i="7"/>
  <c r="BH103" i="7"/>
  <c r="BG103" i="7"/>
  <c r="AH104" i="7"/>
  <c r="AR103" i="7"/>
  <c r="W103" i="7"/>
  <c r="AS103" i="7"/>
  <c r="S104" i="7"/>
  <c r="AV100" i="5"/>
  <c r="V101" i="5"/>
  <c r="X101" i="5" s="1"/>
  <c r="K98" i="6"/>
  <c r="L98" i="6" s="1"/>
  <c r="M98" i="6" s="1"/>
  <c r="AD98" i="6"/>
  <c r="U98" i="6"/>
  <c r="V98" i="6"/>
  <c r="C98" i="6" s="1"/>
  <c r="D98" i="6" s="1"/>
  <c r="AU97" i="6"/>
  <c r="AV97" i="6"/>
  <c r="BJ97" i="6"/>
  <c r="AM98" i="6"/>
  <c r="AG98" i="6"/>
  <c r="AA101" i="5"/>
  <c r="BJ100" i="5"/>
  <c r="BM100" i="5" s="1"/>
  <c r="AM101" i="5"/>
  <c r="E102" i="5"/>
  <c r="BN101" i="5"/>
  <c r="N101" i="5"/>
  <c r="AI101" i="5" s="1"/>
  <c r="O101" i="5"/>
  <c r="AG101" i="5"/>
  <c r="AM112" i="10" l="1"/>
  <c r="AB107" i="9"/>
  <c r="AD107" i="9" s="1"/>
  <c r="Y107" i="9"/>
  <c r="AX106" i="9" s="1"/>
  <c r="BB106" i="9"/>
  <c r="Y112" i="10"/>
  <c r="AA112" i="10" s="1"/>
  <c r="V112" i="10"/>
  <c r="AV111" i="10"/>
  <c r="BH112" i="10"/>
  <c r="BG112" i="10"/>
  <c r="AH113" i="10"/>
  <c r="AL112" i="10"/>
  <c r="T112" i="10"/>
  <c r="Q112" i="10"/>
  <c r="AF112" i="10"/>
  <c r="G113" i="10"/>
  <c r="F113" i="10"/>
  <c r="BJ106" i="9"/>
  <c r="V107" i="9"/>
  <c r="X107" i="9" s="1"/>
  <c r="AU106" i="9"/>
  <c r="E108" i="9"/>
  <c r="G108" i="9" s="1"/>
  <c r="N107" i="9"/>
  <c r="BN107" i="9"/>
  <c r="O107" i="9"/>
  <c r="W100" i="4"/>
  <c r="AU100" i="4" s="1"/>
  <c r="H107" i="8"/>
  <c r="E108" i="8" s="1"/>
  <c r="AC106" i="8"/>
  <c r="BM105" i="8"/>
  <c r="AR100" i="4"/>
  <c r="S101" i="4"/>
  <c r="U101" i="4" s="1"/>
  <c r="AM107" i="8"/>
  <c r="BJ106" i="8"/>
  <c r="K107" i="8"/>
  <c r="L107" i="8" s="1"/>
  <c r="M107" i="8" s="1"/>
  <c r="AA107" i="8"/>
  <c r="AX106" i="8"/>
  <c r="W106" i="8"/>
  <c r="AS106" i="8"/>
  <c r="AR106" i="8"/>
  <c r="S107" i="8"/>
  <c r="BA106" i="8"/>
  <c r="BB106" i="8"/>
  <c r="AB107" i="8"/>
  <c r="R107" i="8"/>
  <c r="AA101" i="4"/>
  <c r="E102" i="4"/>
  <c r="F102" i="4" s="1"/>
  <c r="AH101" i="4"/>
  <c r="BG100" i="4"/>
  <c r="BH100" i="4"/>
  <c r="AK101" i="4"/>
  <c r="BK100" i="4"/>
  <c r="AE101" i="4"/>
  <c r="BE100" i="4"/>
  <c r="BD100" i="4"/>
  <c r="AP100" i="4"/>
  <c r="P101" i="4"/>
  <c r="AO100" i="4"/>
  <c r="BB100" i="4"/>
  <c r="BA100" i="4"/>
  <c r="AB101" i="4"/>
  <c r="O101" i="4"/>
  <c r="BN101" i="4"/>
  <c r="N101" i="4"/>
  <c r="C101" i="5"/>
  <c r="D101" i="5" s="1"/>
  <c r="AA104" i="7"/>
  <c r="BJ103" i="7"/>
  <c r="U104" i="7"/>
  <c r="AJ104" i="7"/>
  <c r="AV103" i="7"/>
  <c r="AU103" i="7"/>
  <c r="V104" i="7"/>
  <c r="C104" i="7" s="1"/>
  <c r="D104" i="7" s="1"/>
  <c r="AG104" i="7"/>
  <c r="K104" i="7"/>
  <c r="L104" i="7" s="1"/>
  <c r="M104" i="7" s="1"/>
  <c r="X98" i="6"/>
  <c r="N98" i="6"/>
  <c r="BN98" i="6"/>
  <c r="O98" i="6"/>
  <c r="BM97" i="6"/>
  <c r="E99" i="6"/>
  <c r="AF101" i="5"/>
  <c r="AE102" i="5" s="1"/>
  <c r="AG102" i="5" s="1"/>
  <c r="G102" i="5"/>
  <c r="F102" i="5"/>
  <c r="BH101" i="5"/>
  <c r="BG101" i="5"/>
  <c r="AH102" i="5"/>
  <c r="Q101" i="5"/>
  <c r="T101" i="5"/>
  <c r="AL101" i="5"/>
  <c r="AC101" i="5"/>
  <c r="Z101" i="5"/>
  <c r="AY101" i="5" s="1"/>
  <c r="AX111" i="10" l="1"/>
  <c r="BM111" i="10" s="1"/>
  <c r="C112" i="10"/>
  <c r="D112" i="10" s="1"/>
  <c r="AC112" i="10"/>
  <c r="BB112" i="10" s="1"/>
  <c r="AA107" i="9"/>
  <c r="Z112" i="10"/>
  <c r="AY112" i="10" s="1"/>
  <c r="X112" i="10"/>
  <c r="H113" i="10"/>
  <c r="K113" i="10" s="1"/>
  <c r="L113" i="10" s="1"/>
  <c r="M113" i="10" s="1"/>
  <c r="AS112" i="10"/>
  <c r="AR112" i="10"/>
  <c r="W112" i="10"/>
  <c r="S113" i="10"/>
  <c r="BE112" i="10"/>
  <c r="BD112" i="10"/>
  <c r="AE113" i="10"/>
  <c r="AK113" i="10"/>
  <c r="BK112" i="10"/>
  <c r="AJ113" i="10"/>
  <c r="AO112" i="10"/>
  <c r="AP112" i="10"/>
  <c r="P113" i="10"/>
  <c r="BM106" i="9"/>
  <c r="C107" i="9"/>
  <c r="D107" i="9" s="1"/>
  <c r="F108" i="9"/>
  <c r="H108" i="9" s="1"/>
  <c r="AL107" i="9"/>
  <c r="AC107" i="9"/>
  <c r="T107" i="9"/>
  <c r="Z107" i="9"/>
  <c r="AY107" i="9" s="1"/>
  <c r="Q107" i="9"/>
  <c r="AF107" i="9"/>
  <c r="AI107" i="9"/>
  <c r="AV100" i="4"/>
  <c r="V101" i="4"/>
  <c r="X101" i="4" s="1"/>
  <c r="AD107" i="8"/>
  <c r="AU106" i="8"/>
  <c r="BM106" i="8" s="1"/>
  <c r="AV106" i="8"/>
  <c r="V107" i="8"/>
  <c r="N107" i="8"/>
  <c r="BN107" i="8"/>
  <c r="O107" i="8"/>
  <c r="AC107" i="8" s="1"/>
  <c r="T107" i="8"/>
  <c r="S108" i="8" s="1"/>
  <c r="Q107" i="8"/>
  <c r="U107" i="8"/>
  <c r="G108" i="8"/>
  <c r="F108" i="8"/>
  <c r="G102" i="4"/>
  <c r="H102" i="4" s="1"/>
  <c r="K102" i="4" s="1"/>
  <c r="L102" i="4" s="1"/>
  <c r="M102" i="4" s="1"/>
  <c r="AD101" i="4"/>
  <c r="R101" i="4"/>
  <c r="AG101" i="4"/>
  <c r="AI101" i="4"/>
  <c r="AH102" i="4" s="1"/>
  <c r="AF101" i="4"/>
  <c r="AE102" i="4" s="1"/>
  <c r="AL101" i="4"/>
  <c r="AC101" i="4"/>
  <c r="AB102" i="4" s="1"/>
  <c r="Q101" i="4"/>
  <c r="P102" i="4" s="1"/>
  <c r="AJ101" i="4"/>
  <c r="BJ100" i="4"/>
  <c r="BM100" i="4" s="1"/>
  <c r="AM101" i="4"/>
  <c r="T101" i="4" s="1"/>
  <c r="BM103" i="7"/>
  <c r="E105" i="7"/>
  <c r="X104" i="7"/>
  <c r="N104" i="7"/>
  <c r="BN104" i="7"/>
  <c r="O104" i="7"/>
  <c r="AC98" i="6"/>
  <c r="Q98" i="6"/>
  <c r="AL98" i="6"/>
  <c r="T98" i="6"/>
  <c r="AF98" i="6"/>
  <c r="AI98" i="6"/>
  <c r="Z98" i="6"/>
  <c r="AY98" i="6" s="1"/>
  <c r="G99" i="6"/>
  <c r="F99" i="6"/>
  <c r="Y102" i="5"/>
  <c r="AX101" i="5" s="1"/>
  <c r="BE101" i="5"/>
  <c r="BD101" i="5"/>
  <c r="BK101" i="5"/>
  <c r="AK102" i="5"/>
  <c r="AP101" i="5"/>
  <c r="AO101" i="5"/>
  <c r="P102" i="5"/>
  <c r="H102" i="5"/>
  <c r="BA101" i="5"/>
  <c r="BB101" i="5"/>
  <c r="AB102" i="5"/>
  <c r="W101" i="5"/>
  <c r="AR101" i="5"/>
  <c r="AS101" i="5"/>
  <c r="S102" i="5"/>
  <c r="AJ102" i="5"/>
  <c r="AB113" i="10" l="1"/>
  <c r="AD113" i="10" s="1"/>
  <c r="BA112" i="10"/>
  <c r="Y108" i="9"/>
  <c r="AA108" i="9" s="1"/>
  <c r="Y113" i="10"/>
  <c r="AV112" i="10"/>
  <c r="AU112" i="10"/>
  <c r="V113" i="10"/>
  <c r="U113" i="10"/>
  <c r="R113" i="10"/>
  <c r="BN113" i="10"/>
  <c r="O113" i="10"/>
  <c r="N113" i="10"/>
  <c r="AF113" i="10" s="1"/>
  <c r="AG113" i="10"/>
  <c r="BJ112" i="10"/>
  <c r="AM113" i="10"/>
  <c r="E114" i="10"/>
  <c r="AR107" i="9"/>
  <c r="AS107" i="9"/>
  <c r="W107" i="9"/>
  <c r="S108" i="9"/>
  <c r="BB107" i="9"/>
  <c r="AB108" i="9"/>
  <c r="BA107" i="9"/>
  <c r="P108" i="9"/>
  <c r="AP107" i="9"/>
  <c r="AO107" i="9"/>
  <c r="AH108" i="9"/>
  <c r="AJ108" i="9" s="1"/>
  <c r="BG107" i="9"/>
  <c r="BH107" i="9"/>
  <c r="AE108" i="9"/>
  <c r="BE107" i="9"/>
  <c r="BD107" i="9"/>
  <c r="K108" i="9"/>
  <c r="L108" i="9" s="1"/>
  <c r="M108" i="9" s="1"/>
  <c r="AK108" i="9"/>
  <c r="BK107" i="9"/>
  <c r="Z101" i="4"/>
  <c r="AY101" i="4" s="1"/>
  <c r="C101" i="4"/>
  <c r="D101" i="4" s="1"/>
  <c r="AL107" i="8"/>
  <c r="AK108" i="8" s="1"/>
  <c r="U108" i="8"/>
  <c r="AP107" i="8"/>
  <c r="AO107" i="8"/>
  <c r="P108" i="8"/>
  <c r="H108" i="8"/>
  <c r="BB107" i="8"/>
  <c r="BA107" i="8"/>
  <c r="AF107" i="8"/>
  <c r="AI107" i="8"/>
  <c r="AB108" i="8"/>
  <c r="AR107" i="8"/>
  <c r="W107" i="8"/>
  <c r="V108" i="8" s="1"/>
  <c r="AS107" i="8"/>
  <c r="X107" i="8"/>
  <c r="Z107" i="8"/>
  <c r="AY107" i="8" s="1"/>
  <c r="Y108" i="8"/>
  <c r="BK107" i="8"/>
  <c r="C107" i="8"/>
  <c r="D107" i="8" s="1"/>
  <c r="BN102" i="4"/>
  <c r="O102" i="4"/>
  <c r="N102" i="4"/>
  <c r="AF102" i="4" s="1"/>
  <c r="AE103" i="4" s="1"/>
  <c r="E103" i="4"/>
  <c r="F103" i="4" s="1"/>
  <c r="AD102" i="4"/>
  <c r="AJ102" i="4"/>
  <c r="AS101" i="4"/>
  <c r="W101" i="4"/>
  <c r="AR101" i="4"/>
  <c r="S102" i="4"/>
  <c r="Y102" i="4"/>
  <c r="AP101" i="4"/>
  <c r="AO101" i="4"/>
  <c r="BK101" i="4"/>
  <c r="AK102" i="4"/>
  <c r="BD101" i="4"/>
  <c r="BE101" i="4"/>
  <c r="BA101" i="4"/>
  <c r="BB101" i="4"/>
  <c r="AG102" i="4"/>
  <c r="BG101" i="4"/>
  <c r="BH101" i="4"/>
  <c r="R102" i="4"/>
  <c r="AC104" i="7"/>
  <c r="AL104" i="7"/>
  <c r="Q104" i="7"/>
  <c r="T104" i="7"/>
  <c r="AI104" i="7"/>
  <c r="AF104" i="7"/>
  <c r="Z104" i="7"/>
  <c r="AY104" i="7" s="1"/>
  <c r="G105" i="7"/>
  <c r="F105" i="7"/>
  <c r="Y99" i="6"/>
  <c r="AA99" i="6" s="1"/>
  <c r="H99" i="6"/>
  <c r="K99" i="6" s="1"/>
  <c r="L99" i="6" s="1"/>
  <c r="M99" i="6" s="1"/>
  <c r="AH99" i="6"/>
  <c r="BG98" i="6"/>
  <c r="BH98" i="6"/>
  <c r="W98" i="6"/>
  <c r="AR98" i="6"/>
  <c r="AS98" i="6"/>
  <c r="S99" i="6"/>
  <c r="P99" i="6"/>
  <c r="AP98" i="6"/>
  <c r="AO98" i="6"/>
  <c r="BD98" i="6"/>
  <c r="BE98" i="6"/>
  <c r="AE99" i="6"/>
  <c r="BK98" i="6"/>
  <c r="AK99" i="6"/>
  <c r="BA98" i="6"/>
  <c r="BB98" i="6"/>
  <c r="AB99" i="6"/>
  <c r="AA102" i="5"/>
  <c r="AU101" i="5"/>
  <c r="AV101" i="5"/>
  <c r="V102" i="5"/>
  <c r="C102" i="5" s="1"/>
  <c r="D102" i="5" s="1"/>
  <c r="K102" i="5"/>
  <c r="L102" i="5" s="1"/>
  <c r="M102" i="5" s="1"/>
  <c r="AM102" i="5"/>
  <c r="BJ101" i="5"/>
  <c r="U102" i="5"/>
  <c r="AD102" i="5"/>
  <c r="R102" i="5"/>
  <c r="AX107" i="9" l="1"/>
  <c r="AA113" i="10"/>
  <c r="AX112" i="10"/>
  <c r="BM112" i="10" s="1"/>
  <c r="AC113" i="10"/>
  <c r="BA113" i="10" s="1"/>
  <c r="C113" i="10"/>
  <c r="D113" i="10" s="1"/>
  <c r="BD113" i="10"/>
  <c r="BE113" i="10"/>
  <c r="AE114" i="10"/>
  <c r="AL113" i="10"/>
  <c r="AI113" i="10"/>
  <c r="X113" i="10"/>
  <c r="Z113" i="10"/>
  <c r="AY113" i="10" s="1"/>
  <c r="T113" i="10"/>
  <c r="G114" i="10"/>
  <c r="F114" i="10"/>
  <c r="Q113" i="10"/>
  <c r="E109" i="9"/>
  <c r="G109" i="9" s="1"/>
  <c r="AG108" i="9"/>
  <c r="BJ107" i="9"/>
  <c r="AM108" i="9"/>
  <c r="R108" i="9"/>
  <c r="U108" i="9"/>
  <c r="N108" i="9"/>
  <c r="AF108" i="9" s="1"/>
  <c r="O108" i="9"/>
  <c r="BN108" i="9"/>
  <c r="V108" i="9"/>
  <c r="C108" i="9" s="1"/>
  <c r="D108" i="9" s="1"/>
  <c r="AV107" i="9"/>
  <c r="AU107" i="9"/>
  <c r="AD108" i="9"/>
  <c r="AI102" i="4"/>
  <c r="AH103" i="4" s="1"/>
  <c r="X108" i="8"/>
  <c r="BJ107" i="8"/>
  <c r="AM108" i="8"/>
  <c r="BH107" i="8"/>
  <c r="BG107" i="8"/>
  <c r="AH108" i="8"/>
  <c r="K108" i="8"/>
  <c r="L108" i="8" s="1"/>
  <c r="M108" i="8" s="1"/>
  <c r="AX107" i="8"/>
  <c r="AA108" i="8"/>
  <c r="AV107" i="8"/>
  <c r="AU107" i="8"/>
  <c r="AD108" i="8"/>
  <c r="BD107" i="8"/>
  <c r="BE107" i="8"/>
  <c r="AE108" i="8"/>
  <c r="R108" i="8"/>
  <c r="AL102" i="4"/>
  <c r="BK102" i="4" s="1"/>
  <c r="G103" i="4"/>
  <c r="H103" i="4" s="1"/>
  <c r="K103" i="4" s="1"/>
  <c r="L103" i="4" s="1"/>
  <c r="M103" i="4" s="1"/>
  <c r="BE102" i="4"/>
  <c r="BD102" i="4"/>
  <c r="U102" i="4"/>
  <c r="Q102" i="4"/>
  <c r="AU101" i="4"/>
  <c r="AV101" i="4"/>
  <c r="V102" i="4"/>
  <c r="AG103" i="4"/>
  <c r="AM102" i="4"/>
  <c r="BJ101" i="4"/>
  <c r="AA102" i="4"/>
  <c r="AX101" i="4"/>
  <c r="AC102" i="4"/>
  <c r="AX98" i="6"/>
  <c r="Y105" i="7"/>
  <c r="AX104" i="7" s="1"/>
  <c r="H105" i="7"/>
  <c r="BE104" i="7"/>
  <c r="BD104" i="7"/>
  <c r="AE105" i="7"/>
  <c r="W104" i="7"/>
  <c r="AR104" i="7"/>
  <c r="AS104" i="7"/>
  <c r="S105" i="7"/>
  <c r="BK104" i="7"/>
  <c r="AK105" i="7"/>
  <c r="BH104" i="7"/>
  <c r="AH105" i="7"/>
  <c r="BG104" i="7"/>
  <c r="AP104" i="7"/>
  <c r="AO104" i="7"/>
  <c r="P105" i="7"/>
  <c r="R105" i="7" s="1"/>
  <c r="BB104" i="7"/>
  <c r="AB105" i="7"/>
  <c r="BA104" i="7"/>
  <c r="BJ98" i="6"/>
  <c r="AM99" i="6"/>
  <c r="AG99" i="6"/>
  <c r="U99" i="6"/>
  <c r="AJ99" i="6"/>
  <c r="AD99" i="6"/>
  <c r="O99" i="6"/>
  <c r="AC99" i="6" s="1"/>
  <c r="BB99" i="6" s="1"/>
  <c r="BN99" i="6"/>
  <c r="N99" i="6"/>
  <c r="AI99" i="6" s="1"/>
  <c r="R99" i="6"/>
  <c r="AV98" i="6"/>
  <c r="AU98" i="6"/>
  <c r="V99" i="6"/>
  <c r="E100" i="6"/>
  <c r="BM101" i="5"/>
  <c r="E103" i="5"/>
  <c r="BN102" i="5"/>
  <c r="O102" i="5"/>
  <c r="N102" i="5"/>
  <c r="X102" i="5"/>
  <c r="AC108" i="9" l="1"/>
  <c r="BB108" i="9" s="1"/>
  <c r="Y114" i="10"/>
  <c r="AA114" i="10" s="1"/>
  <c r="AB114" i="10"/>
  <c r="AD114" i="10" s="1"/>
  <c r="BB113" i="10"/>
  <c r="AS113" i="10"/>
  <c r="AR113" i="10"/>
  <c r="W113" i="10"/>
  <c r="S114" i="10"/>
  <c r="AK114" i="10"/>
  <c r="BK113" i="10"/>
  <c r="AG114" i="10"/>
  <c r="AP113" i="10"/>
  <c r="AO113" i="10"/>
  <c r="P114" i="10"/>
  <c r="BH113" i="10"/>
  <c r="BG113" i="10"/>
  <c r="AH114" i="10"/>
  <c r="H114" i="10"/>
  <c r="BM107" i="9"/>
  <c r="F109" i="9"/>
  <c r="H109" i="9" s="1"/>
  <c r="Q108" i="9"/>
  <c r="BD108" i="9"/>
  <c r="BE108" i="9"/>
  <c r="T108" i="9"/>
  <c r="AE109" i="9"/>
  <c r="AG109" i="9" s="1"/>
  <c r="AI108" i="9"/>
  <c r="AL108" i="9"/>
  <c r="Z108" i="9"/>
  <c r="AY108" i="9" s="1"/>
  <c r="X108" i="9"/>
  <c r="BG102" i="4"/>
  <c r="BH102" i="4"/>
  <c r="BM107" i="8"/>
  <c r="E109" i="8"/>
  <c r="AG108" i="8"/>
  <c r="C108" i="8"/>
  <c r="D108" i="8" s="1"/>
  <c r="O108" i="8"/>
  <c r="N108" i="8"/>
  <c r="AF108" i="8" s="1"/>
  <c r="BN108" i="8"/>
  <c r="F109" i="8"/>
  <c r="G109" i="8"/>
  <c r="AJ108" i="8"/>
  <c r="AK103" i="4"/>
  <c r="BJ102" i="4" s="1"/>
  <c r="E104" i="4"/>
  <c r="F104" i="4" s="1"/>
  <c r="O103" i="4"/>
  <c r="N103" i="4"/>
  <c r="BN103" i="4"/>
  <c r="AJ103" i="4"/>
  <c r="Z102" i="4"/>
  <c r="AY102" i="4" s="1"/>
  <c r="X102" i="4"/>
  <c r="Y103" i="4"/>
  <c r="C102" i="4"/>
  <c r="D102" i="4" s="1"/>
  <c r="BM101" i="4"/>
  <c r="T102" i="4"/>
  <c r="BB102" i="4"/>
  <c r="BA102" i="4"/>
  <c r="AB103" i="4"/>
  <c r="AP102" i="4"/>
  <c r="AO102" i="4"/>
  <c r="P103" i="4"/>
  <c r="AA105" i="7"/>
  <c r="AD105" i="7"/>
  <c r="AV104" i="7"/>
  <c r="AU104" i="7"/>
  <c r="V105" i="7"/>
  <c r="AJ105" i="7"/>
  <c r="BJ104" i="7"/>
  <c r="AM105" i="7"/>
  <c r="U105" i="7"/>
  <c r="AG105" i="7"/>
  <c r="K105" i="7"/>
  <c r="L105" i="7" s="1"/>
  <c r="M105" i="7" s="1"/>
  <c r="BM98" i="6"/>
  <c r="AB100" i="6"/>
  <c r="AD100" i="6" s="1"/>
  <c r="AL99" i="6"/>
  <c r="BK99" i="6" s="1"/>
  <c r="Q99" i="6"/>
  <c r="P100" i="6" s="1"/>
  <c r="R100" i="6" s="1"/>
  <c r="AF99" i="6"/>
  <c r="BD99" i="6" s="1"/>
  <c r="T99" i="6"/>
  <c r="AR99" i="6" s="1"/>
  <c r="BH99" i="6"/>
  <c r="BG99" i="6"/>
  <c r="AH100" i="6"/>
  <c r="Z99" i="6"/>
  <c r="AY99" i="6" s="1"/>
  <c r="X99" i="6"/>
  <c r="F100" i="6"/>
  <c r="G100" i="6"/>
  <c r="C99" i="6"/>
  <c r="D99" i="6" s="1"/>
  <c r="BA99" i="6"/>
  <c r="Z102" i="5"/>
  <c r="AY102" i="5" s="1"/>
  <c r="AI102" i="5"/>
  <c r="AF102" i="5"/>
  <c r="AC102" i="5"/>
  <c r="T102" i="5"/>
  <c r="Q102" i="5"/>
  <c r="AL102" i="5"/>
  <c r="G103" i="5"/>
  <c r="F103" i="5"/>
  <c r="BA108" i="9" l="1"/>
  <c r="AB109" i="9"/>
  <c r="AD109" i="9" s="1"/>
  <c r="AX113" i="10"/>
  <c r="Y109" i="9"/>
  <c r="AX108" i="9" s="1"/>
  <c r="K114" i="10"/>
  <c r="L114" i="10" s="1"/>
  <c r="M114" i="10" s="1"/>
  <c r="AM114" i="10"/>
  <c r="BJ113" i="10"/>
  <c r="U114" i="10"/>
  <c r="R114" i="10"/>
  <c r="AV113" i="10"/>
  <c r="AU113" i="10"/>
  <c r="V114" i="10"/>
  <c r="AJ114" i="10"/>
  <c r="K109" i="9"/>
  <c r="L109" i="9" s="1"/>
  <c r="M109" i="9" s="1"/>
  <c r="AP108" i="9"/>
  <c r="AO108" i="9"/>
  <c r="P109" i="9"/>
  <c r="R109" i="9" s="1"/>
  <c r="AK109" i="9"/>
  <c r="BK108" i="9"/>
  <c r="AS108" i="9"/>
  <c r="S109" i="9"/>
  <c r="AR108" i="9"/>
  <c r="W108" i="9"/>
  <c r="AH109" i="9"/>
  <c r="AJ109" i="9" s="1"/>
  <c r="BH108" i="9"/>
  <c r="BG108" i="9"/>
  <c r="G104" i="4"/>
  <c r="H104" i="4" s="1"/>
  <c r="K104" i="4" s="1"/>
  <c r="L104" i="4" s="1"/>
  <c r="M104" i="4" s="1"/>
  <c r="N104" i="4" s="1"/>
  <c r="AM103" i="4"/>
  <c r="H109" i="8"/>
  <c r="BE108" i="8"/>
  <c r="BD108" i="8"/>
  <c r="AE109" i="8"/>
  <c r="K109" i="8"/>
  <c r="L109" i="8" s="1"/>
  <c r="M109" i="8" s="1"/>
  <c r="Q108" i="8"/>
  <c r="T108" i="8"/>
  <c r="AC108" i="8"/>
  <c r="Z108" i="8"/>
  <c r="AY108" i="8" s="1"/>
  <c r="AL108" i="8"/>
  <c r="AI108" i="8"/>
  <c r="AI103" i="4"/>
  <c r="BG103" i="4" s="1"/>
  <c r="AF103" i="4"/>
  <c r="R103" i="4"/>
  <c r="AS102" i="4"/>
  <c r="AR102" i="4"/>
  <c r="W102" i="4"/>
  <c r="S103" i="4"/>
  <c r="AX102" i="4"/>
  <c r="AA103" i="4"/>
  <c r="AC103" i="4"/>
  <c r="AB104" i="4" s="1"/>
  <c r="AD103" i="4"/>
  <c r="AL103" i="4"/>
  <c r="E106" i="7"/>
  <c r="F106" i="7" s="1"/>
  <c r="BM104" i="7"/>
  <c r="Y100" i="6"/>
  <c r="AX99" i="6" s="1"/>
  <c r="O105" i="7"/>
  <c r="Z105" i="7" s="1"/>
  <c r="AY105" i="7" s="1"/>
  <c r="BN105" i="7"/>
  <c r="N105" i="7"/>
  <c r="C105" i="7"/>
  <c r="D105" i="7" s="1"/>
  <c r="X105" i="7"/>
  <c r="W99" i="6"/>
  <c r="AV99" i="6" s="1"/>
  <c r="AO99" i="6"/>
  <c r="S100" i="6"/>
  <c r="U100" i="6" s="1"/>
  <c r="AS99" i="6"/>
  <c r="AE100" i="6"/>
  <c r="AG100" i="6" s="1"/>
  <c r="AK100" i="6"/>
  <c r="AM100" i="6" s="1"/>
  <c r="BE99" i="6"/>
  <c r="H100" i="6"/>
  <c r="AP99" i="6"/>
  <c r="AJ100" i="6"/>
  <c r="Y103" i="5"/>
  <c r="AA103" i="5" s="1"/>
  <c r="H103" i="5"/>
  <c r="K103" i="5" s="1"/>
  <c r="L103" i="5" s="1"/>
  <c r="M103" i="5" s="1"/>
  <c r="BK102" i="5"/>
  <c r="AK103" i="5"/>
  <c r="W102" i="5"/>
  <c r="AP102" i="5"/>
  <c r="AO102" i="5"/>
  <c r="P103" i="5"/>
  <c r="BB102" i="5"/>
  <c r="BA102" i="5"/>
  <c r="AB103" i="5"/>
  <c r="BH102" i="5"/>
  <c r="BG102" i="5"/>
  <c r="AH103" i="5"/>
  <c r="AS102" i="5"/>
  <c r="AR102" i="5"/>
  <c r="S103" i="5"/>
  <c r="BD102" i="5"/>
  <c r="BE102" i="5"/>
  <c r="AE103" i="5"/>
  <c r="BM113" i="10" l="1"/>
  <c r="AA109" i="9"/>
  <c r="X114" i="10"/>
  <c r="O114" i="10"/>
  <c r="BN114" i="10"/>
  <c r="N114" i="10"/>
  <c r="C114" i="10"/>
  <c r="D114" i="10" s="1"/>
  <c r="E115" i="10"/>
  <c r="E110" i="9"/>
  <c r="G110" i="9" s="1"/>
  <c r="AM109" i="9"/>
  <c r="BJ108" i="9"/>
  <c r="U109" i="9"/>
  <c r="AU108" i="9"/>
  <c r="V109" i="9"/>
  <c r="AV108" i="9"/>
  <c r="BN109" i="9"/>
  <c r="N109" i="9"/>
  <c r="O109" i="9"/>
  <c r="Y109" i="8"/>
  <c r="AX108" i="8" s="1"/>
  <c r="O104" i="4"/>
  <c r="E105" i="4"/>
  <c r="G105" i="4" s="1"/>
  <c r="BA108" i="8"/>
  <c r="BB108" i="8"/>
  <c r="AB109" i="8"/>
  <c r="W108" i="8"/>
  <c r="AS108" i="8"/>
  <c r="AR108" i="8"/>
  <c r="S109" i="8"/>
  <c r="BG108" i="8"/>
  <c r="BH108" i="8"/>
  <c r="AH109" i="8"/>
  <c r="AA109" i="8"/>
  <c r="AO108" i="8"/>
  <c r="AP108" i="8"/>
  <c r="P109" i="8"/>
  <c r="AG109" i="8"/>
  <c r="BK108" i="8"/>
  <c r="AK109" i="8"/>
  <c r="N109" i="8"/>
  <c r="AF109" i="8" s="1"/>
  <c r="BN109" i="8"/>
  <c r="O109" i="8"/>
  <c r="E110" i="8"/>
  <c r="BN104" i="4"/>
  <c r="AE104" i="4"/>
  <c r="AG104" i="4" s="1"/>
  <c r="BE103" i="4"/>
  <c r="BD103" i="4"/>
  <c r="BH103" i="4"/>
  <c r="AH104" i="4"/>
  <c r="AJ104" i="4" s="1"/>
  <c r="AD104" i="4"/>
  <c r="BB103" i="4"/>
  <c r="BA103" i="4"/>
  <c r="AV102" i="4"/>
  <c r="AU102" i="4"/>
  <c r="BM102" i="4" s="1"/>
  <c r="V103" i="4"/>
  <c r="C103" i="4" s="1"/>
  <c r="D103" i="4" s="1"/>
  <c r="BK103" i="4"/>
  <c r="AK104" i="4"/>
  <c r="U103" i="4"/>
  <c r="T103" i="4"/>
  <c r="S104" i="4" s="1"/>
  <c r="Q103" i="4"/>
  <c r="G106" i="7"/>
  <c r="H106" i="7" s="1"/>
  <c r="K106" i="7" s="1"/>
  <c r="L106" i="7" s="1"/>
  <c r="M106" i="7" s="1"/>
  <c r="AA100" i="6"/>
  <c r="AL105" i="7"/>
  <c r="AC105" i="7"/>
  <c r="Q105" i="7"/>
  <c r="Y106" i="7"/>
  <c r="T105" i="7"/>
  <c r="AI105" i="7"/>
  <c r="AF105" i="7"/>
  <c r="V100" i="6"/>
  <c r="C100" i="6" s="1"/>
  <c r="D100" i="6" s="1"/>
  <c r="AU99" i="6"/>
  <c r="BJ99" i="6"/>
  <c r="K100" i="6"/>
  <c r="L100" i="6" s="1"/>
  <c r="M100" i="6" s="1"/>
  <c r="AX102" i="5"/>
  <c r="E104" i="5"/>
  <c r="G104" i="5" s="1"/>
  <c r="U103" i="5"/>
  <c r="AG103" i="5"/>
  <c r="AJ103" i="5"/>
  <c r="R103" i="5"/>
  <c r="BJ102" i="5"/>
  <c r="AM103" i="5"/>
  <c r="BN103" i="5"/>
  <c r="O103" i="5"/>
  <c r="AC103" i="5" s="1"/>
  <c r="AB104" i="5" s="1"/>
  <c r="N103" i="5"/>
  <c r="AF103" i="5" s="1"/>
  <c r="AD103" i="5"/>
  <c r="AV102" i="5"/>
  <c r="AU102" i="5"/>
  <c r="V103" i="5"/>
  <c r="AC114" i="10" l="1"/>
  <c r="AL114" i="10"/>
  <c r="Q114" i="10"/>
  <c r="T114" i="10"/>
  <c r="AI114" i="10"/>
  <c r="AF114" i="10"/>
  <c r="Z114" i="10"/>
  <c r="AY114" i="10" s="1"/>
  <c r="F115" i="10"/>
  <c r="G115" i="10"/>
  <c r="T109" i="9"/>
  <c r="AS109" i="9" s="1"/>
  <c r="BM108" i="9"/>
  <c r="F110" i="9"/>
  <c r="H110" i="9" s="1"/>
  <c r="Q109" i="9"/>
  <c r="AP109" i="9" s="1"/>
  <c r="C109" i="9"/>
  <c r="D109" i="9" s="1"/>
  <c r="Z109" i="9"/>
  <c r="AY109" i="9" s="1"/>
  <c r="X109" i="9"/>
  <c r="AC109" i="9"/>
  <c r="AL109" i="9"/>
  <c r="AF109" i="9"/>
  <c r="AI109" i="9"/>
  <c r="AL104" i="4"/>
  <c r="BK104" i="4" s="1"/>
  <c r="AI104" i="4"/>
  <c r="BG104" i="4" s="1"/>
  <c r="AC109" i="8"/>
  <c r="F105" i="4"/>
  <c r="H105" i="4" s="1"/>
  <c r="K105" i="4" s="1"/>
  <c r="L105" i="4" s="1"/>
  <c r="M105" i="4" s="1"/>
  <c r="BB109" i="8"/>
  <c r="BD109" i="8"/>
  <c r="BE109" i="8"/>
  <c r="AE110" i="8"/>
  <c r="G110" i="8"/>
  <c r="F110" i="8"/>
  <c r="H110" i="8" s="1"/>
  <c r="K110" i="8" s="1"/>
  <c r="L110" i="8" s="1"/>
  <c r="M110" i="8" s="1"/>
  <c r="BJ108" i="8"/>
  <c r="AM109" i="8"/>
  <c r="T109" i="8" s="1"/>
  <c r="AI109" i="8"/>
  <c r="AH110" i="8" s="1"/>
  <c r="R109" i="8"/>
  <c r="AJ109" i="8"/>
  <c r="AU108" i="8"/>
  <c r="BM108" i="8" s="1"/>
  <c r="AV108" i="8"/>
  <c r="V109" i="8"/>
  <c r="Q109" i="8"/>
  <c r="U109" i="8"/>
  <c r="AD109" i="8"/>
  <c r="BA109" i="8" s="1"/>
  <c r="AL109" i="8"/>
  <c r="AB110" i="8"/>
  <c r="AF104" i="4"/>
  <c r="BD104" i="4" s="1"/>
  <c r="AP103" i="4"/>
  <c r="AO103" i="4"/>
  <c r="P104" i="4"/>
  <c r="Q104" i="4" s="1"/>
  <c r="U104" i="4"/>
  <c r="AS103" i="4"/>
  <c r="W103" i="4"/>
  <c r="V104" i="4" s="1"/>
  <c r="AR103" i="4"/>
  <c r="AM104" i="4"/>
  <c r="BJ103" i="4"/>
  <c r="X103" i="4"/>
  <c r="Z103" i="4"/>
  <c r="AY103" i="4" s="1"/>
  <c r="Y104" i="4"/>
  <c r="N106" i="7"/>
  <c r="O106" i="7"/>
  <c r="BN106" i="7"/>
  <c r="E107" i="7"/>
  <c r="G107" i="7" s="1"/>
  <c r="BD105" i="7"/>
  <c r="BE105" i="7"/>
  <c r="AE106" i="7"/>
  <c r="AR105" i="7"/>
  <c r="AS105" i="7"/>
  <c r="W105" i="7"/>
  <c r="S106" i="7"/>
  <c r="P106" i="7"/>
  <c r="AO105" i="7"/>
  <c r="AP105" i="7"/>
  <c r="AK106" i="7"/>
  <c r="BK105" i="7"/>
  <c r="BG105" i="7"/>
  <c r="BH105" i="7"/>
  <c r="AH106" i="7"/>
  <c r="AX105" i="7"/>
  <c r="AA106" i="7"/>
  <c r="BB105" i="7"/>
  <c r="BA105" i="7"/>
  <c r="AB106" i="7"/>
  <c r="X100" i="6"/>
  <c r="BM99" i="6"/>
  <c r="E101" i="6"/>
  <c r="O100" i="6"/>
  <c r="N100" i="6"/>
  <c r="BN100" i="6"/>
  <c r="F104" i="5"/>
  <c r="H104" i="5" s="1"/>
  <c r="BM102" i="5"/>
  <c r="AI103" i="5"/>
  <c r="AH104" i="5" s="1"/>
  <c r="AJ104" i="5" s="1"/>
  <c r="BD103" i="5"/>
  <c r="BE103" i="5"/>
  <c r="AE104" i="5"/>
  <c r="Z103" i="5"/>
  <c r="AY103" i="5" s="1"/>
  <c r="X103" i="5"/>
  <c r="AL103" i="5"/>
  <c r="T103" i="5"/>
  <c r="AD104" i="5"/>
  <c r="BB103" i="5"/>
  <c r="BA103" i="5"/>
  <c r="C103" i="5"/>
  <c r="D103" i="5" s="1"/>
  <c r="Q103" i="5"/>
  <c r="Y110" i="9" l="1"/>
  <c r="AX109" i="9" s="1"/>
  <c r="Y115" i="10"/>
  <c r="AA115" i="10" s="1"/>
  <c r="BE114" i="10"/>
  <c r="BD114" i="10"/>
  <c r="AE115" i="10"/>
  <c r="BH114" i="10"/>
  <c r="BG114" i="10"/>
  <c r="AH115" i="10"/>
  <c r="W114" i="10"/>
  <c r="AS114" i="10"/>
  <c r="AR114" i="10"/>
  <c r="S115" i="10"/>
  <c r="AP114" i="10"/>
  <c r="AO114" i="10"/>
  <c r="P115" i="10"/>
  <c r="H115" i="10"/>
  <c r="BK114" i="10"/>
  <c r="AK115" i="10"/>
  <c r="BB114" i="10"/>
  <c r="BA114" i="10"/>
  <c r="AB115" i="10"/>
  <c r="S110" i="9"/>
  <c r="U110" i="9" s="1"/>
  <c r="AR109" i="9"/>
  <c r="W109" i="9"/>
  <c r="AU109" i="9" s="1"/>
  <c r="P110" i="9"/>
  <c r="R110" i="9" s="1"/>
  <c r="AO109" i="9"/>
  <c r="K110" i="9"/>
  <c r="L110" i="9" s="1"/>
  <c r="M110" i="9" s="1"/>
  <c r="BD109" i="9"/>
  <c r="AE110" i="9"/>
  <c r="BE109" i="9"/>
  <c r="AB110" i="9"/>
  <c r="BA109" i="9"/>
  <c r="BB109" i="9"/>
  <c r="AK110" i="9"/>
  <c r="BK109" i="9"/>
  <c r="AH110" i="9"/>
  <c r="BH109" i="9"/>
  <c r="BG109" i="9"/>
  <c r="AK105" i="4"/>
  <c r="BJ104" i="4" s="1"/>
  <c r="BE104" i="4"/>
  <c r="AH105" i="4"/>
  <c r="AJ105" i="4" s="1"/>
  <c r="BH104" i="4"/>
  <c r="E111" i="8"/>
  <c r="AR109" i="8"/>
  <c r="W109" i="8"/>
  <c r="V110" i="8" s="1"/>
  <c r="AS109" i="8"/>
  <c r="S110" i="8"/>
  <c r="AD110" i="8"/>
  <c r="AP109" i="8"/>
  <c r="AO109" i="8"/>
  <c r="AJ110" i="8"/>
  <c r="P110" i="8"/>
  <c r="BH109" i="8"/>
  <c r="BG109" i="8"/>
  <c r="AK110" i="8"/>
  <c r="BK109" i="8"/>
  <c r="X109" i="8"/>
  <c r="Z109" i="8"/>
  <c r="AY109" i="8" s="1"/>
  <c r="Y110" i="8"/>
  <c r="C109" i="8"/>
  <c r="D109" i="8" s="1"/>
  <c r="F111" i="8"/>
  <c r="G111" i="8"/>
  <c r="O110" i="8"/>
  <c r="N110" i="8"/>
  <c r="AI110" i="8" s="1"/>
  <c r="BN110" i="8"/>
  <c r="AG110" i="8"/>
  <c r="AE105" i="4"/>
  <c r="AG105" i="4" s="1"/>
  <c r="X104" i="4"/>
  <c r="Z104" i="4"/>
  <c r="AY104" i="4" s="1"/>
  <c r="AV103" i="4"/>
  <c r="AU103" i="4"/>
  <c r="T104" i="4"/>
  <c r="E106" i="4"/>
  <c r="AA104" i="4"/>
  <c r="Y105" i="4" s="1"/>
  <c r="AX103" i="4"/>
  <c r="AC104" i="4"/>
  <c r="AP104" i="4"/>
  <c r="O105" i="4"/>
  <c r="N105" i="4"/>
  <c r="BN105" i="4"/>
  <c r="R104" i="4"/>
  <c r="AO104" i="4" s="1"/>
  <c r="C104" i="4"/>
  <c r="D104" i="4" s="1"/>
  <c r="P105" i="4"/>
  <c r="AF106" i="7"/>
  <c r="BE106" i="7" s="1"/>
  <c r="F107" i="7"/>
  <c r="H107" i="7" s="1"/>
  <c r="K107" i="7" s="1"/>
  <c r="L107" i="7" s="1"/>
  <c r="M107" i="7" s="1"/>
  <c r="R106" i="7"/>
  <c r="V106" i="7"/>
  <c r="AV105" i="7"/>
  <c r="AU105" i="7"/>
  <c r="AD106" i="7"/>
  <c r="AL106" i="7"/>
  <c r="AJ106" i="7"/>
  <c r="BJ105" i="7"/>
  <c r="AM106" i="7"/>
  <c r="U106" i="7"/>
  <c r="Q106" i="7"/>
  <c r="AI106" i="7"/>
  <c r="AG106" i="7"/>
  <c r="AL100" i="6"/>
  <c r="AC100" i="6"/>
  <c r="T100" i="6"/>
  <c r="Z100" i="6"/>
  <c r="AY100" i="6" s="1"/>
  <c r="Q100" i="6"/>
  <c r="AF100" i="6"/>
  <c r="AI100" i="6"/>
  <c r="G101" i="6"/>
  <c r="F101" i="6"/>
  <c r="BG103" i="5"/>
  <c r="Y104" i="5"/>
  <c r="AX103" i="5" s="1"/>
  <c r="BH103" i="5"/>
  <c r="AP103" i="5"/>
  <c r="AO103" i="5"/>
  <c r="P104" i="5"/>
  <c r="AK104" i="5"/>
  <c r="BK103" i="5"/>
  <c r="AR103" i="5"/>
  <c r="W103" i="5"/>
  <c r="AS103" i="5"/>
  <c r="S104" i="5"/>
  <c r="K104" i="5"/>
  <c r="L104" i="5" s="1"/>
  <c r="M104" i="5" s="1"/>
  <c r="AG104" i="5"/>
  <c r="AX114" i="10" l="1"/>
  <c r="AA110" i="9"/>
  <c r="U115" i="10"/>
  <c r="AJ115" i="10"/>
  <c r="BJ114" i="10"/>
  <c r="AM115" i="10"/>
  <c r="AG115" i="10"/>
  <c r="AU114" i="10"/>
  <c r="AV114" i="10"/>
  <c r="V115" i="10"/>
  <c r="R115" i="10"/>
  <c r="AD115" i="10"/>
  <c r="K115" i="10"/>
  <c r="L115" i="10" s="1"/>
  <c r="M115" i="10" s="1"/>
  <c r="V110" i="9"/>
  <c r="X110" i="9" s="1"/>
  <c r="AV109" i="9"/>
  <c r="AG110" i="9"/>
  <c r="BJ109" i="9"/>
  <c r="BM109" i="9" s="1"/>
  <c r="AM110" i="9"/>
  <c r="AD110" i="9"/>
  <c r="E111" i="9"/>
  <c r="AJ110" i="9"/>
  <c r="BN110" i="9"/>
  <c r="O110" i="9"/>
  <c r="AL110" i="9" s="1"/>
  <c r="N110" i="9"/>
  <c r="AI110" i="9" s="1"/>
  <c r="AH111" i="9" s="1"/>
  <c r="AJ111" i="9" s="1"/>
  <c r="AM105" i="4"/>
  <c r="AF110" i="8"/>
  <c r="AE111" i="8" s="1"/>
  <c r="AL110" i="8"/>
  <c r="AG111" i="8"/>
  <c r="BK110" i="8"/>
  <c r="BG110" i="8"/>
  <c r="BH110" i="8"/>
  <c r="AH111" i="8"/>
  <c r="H111" i="8"/>
  <c r="X110" i="8"/>
  <c r="Z110" i="8"/>
  <c r="AY110" i="8" s="1"/>
  <c r="C110" i="8"/>
  <c r="D110" i="8" s="1"/>
  <c r="R110" i="8"/>
  <c r="Q110" i="8"/>
  <c r="U110" i="8"/>
  <c r="AV109" i="8"/>
  <c r="AU109" i="8"/>
  <c r="BE110" i="8"/>
  <c r="BD110" i="8"/>
  <c r="AX109" i="8"/>
  <c r="BM109" i="8" s="1"/>
  <c r="AA110" i="8"/>
  <c r="Y111" i="8" s="1"/>
  <c r="BJ109" i="8"/>
  <c r="AM110" i="8"/>
  <c r="AK111" i="8" s="1"/>
  <c r="AF105" i="4"/>
  <c r="BD105" i="4" s="1"/>
  <c r="BM103" i="4"/>
  <c r="AX104" i="4"/>
  <c r="AA105" i="4"/>
  <c r="AC105" i="4"/>
  <c r="W104" i="4"/>
  <c r="AS104" i="4"/>
  <c r="AR104" i="4"/>
  <c r="S105" i="4"/>
  <c r="AI105" i="4"/>
  <c r="R105" i="4"/>
  <c r="BB104" i="4"/>
  <c r="BA104" i="4"/>
  <c r="AB105" i="4"/>
  <c r="F106" i="4"/>
  <c r="G106" i="4"/>
  <c r="AE107" i="7"/>
  <c r="AG107" i="7" s="1"/>
  <c r="BD106" i="7"/>
  <c r="T106" i="7"/>
  <c r="W106" i="7" s="1"/>
  <c r="V107" i="7" s="1"/>
  <c r="AC106" i="7"/>
  <c r="BM105" i="7"/>
  <c r="Y101" i="6"/>
  <c r="AX100" i="6" s="1"/>
  <c r="E108" i="7"/>
  <c r="F108" i="7" s="1"/>
  <c r="BN107" i="7"/>
  <c r="O107" i="7"/>
  <c r="N107" i="7"/>
  <c r="BK106" i="7"/>
  <c r="AK107" i="7"/>
  <c r="X106" i="7"/>
  <c r="Z106" i="7"/>
  <c r="AY106" i="7" s="1"/>
  <c r="C106" i="7"/>
  <c r="D106" i="7" s="1"/>
  <c r="BH106" i="7"/>
  <c r="BG106" i="7"/>
  <c r="AO106" i="7"/>
  <c r="AP106" i="7"/>
  <c r="AH107" i="7"/>
  <c r="P107" i="7"/>
  <c r="H101" i="6"/>
  <c r="K101" i="6" s="1"/>
  <c r="L101" i="6" s="1"/>
  <c r="M101" i="6" s="1"/>
  <c r="BN101" i="6" s="1"/>
  <c r="BH100" i="6"/>
  <c r="BG100" i="6"/>
  <c r="AH101" i="6"/>
  <c r="AB101" i="6"/>
  <c r="BB100" i="6"/>
  <c r="BA100" i="6"/>
  <c r="BD100" i="6"/>
  <c r="BE100" i="6"/>
  <c r="AE101" i="6"/>
  <c r="AP100" i="6"/>
  <c r="P101" i="6"/>
  <c r="AO100" i="6"/>
  <c r="AR100" i="6"/>
  <c r="S101" i="6"/>
  <c r="AS100" i="6"/>
  <c r="W100" i="6"/>
  <c r="BK100" i="6"/>
  <c r="AK101" i="6"/>
  <c r="AA104" i="5"/>
  <c r="E105" i="5"/>
  <c r="U104" i="5"/>
  <c r="AV103" i="5"/>
  <c r="AU103" i="5"/>
  <c r="V104" i="5"/>
  <c r="C104" i="5" s="1"/>
  <c r="D104" i="5" s="1"/>
  <c r="BN104" i="5"/>
  <c r="O104" i="5"/>
  <c r="Q104" i="5" s="1"/>
  <c r="N104" i="5"/>
  <c r="AM104" i="5"/>
  <c r="BJ103" i="5"/>
  <c r="R104" i="5"/>
  <c r="BM114" i="10" l="1"/>
  <c r="X115" i="10"/>
  <c r="E116" i="10"/>
  <c r="N115" i="10"/>
  <c r="BN115" i="10"/>
  <c r="O115" i="10"/>
  <c r="Z115" i="10" s="1"/>
  <c r="AY115" i="10" s="1"/>
  <c r="C115" i="10"/>
  <c r="D115" i="10" s="1"/>
  <c r="C110" i="9"/>
  <c r="D110" i="9" s="1"/>
  <c r="Z110" i="9"/>
  <c r="AY110" i="9" s="1"/>
  <c r="F111" i="9"/>
  <c r="G111" i="9"/>
  <c r="BH110" i="9"/>
  <c r="BG110" i="9"/>
  <c r="BK110" i="9"/>
  <c r="AK111" i="9"/>
  <c r="AC110" i="9"/>
  <c r="Q110" i="9"/>
  <c r="T110" i="9"/>
  <c r="AF110" i="9"/>
  <c r="AE106" i="4"/>
  <c r="AG106" i="4" s="1"/>
  <c r="AC110" i="8"/>
  <c r="BA110" i="8" s="1"/>
  <c r="AM111" i="8"/>
  <c r="BJ110" i="8"/>
  <c r="AA111" i="8"/>
  <c r="AX110" i="8"/>
  <c r="BB110" i="8"/>
  <c r="T110" i="8"/>
  <c r="AO110" i="8"/>
  <c r="AP110" i="8"/>
  <c r="P111" i="8"/>
  <c r="E112" i="8"/>
  <c r="K111" i="8"/>
  <c r="L111" i="8" s="1"/>
  <c r="M111" i="8" s="1"/>
  <c r="AJ111" i="8"/>
  <c r="BE105" i="4"/>
  <c r="H106" i="4"/>
  <c r="U105" i="4"/>
  <c r="Q105" i="4"/>
  <c r="T105" i="4"/>
  <c r="S106" i="4" s="1"/>
  <c r="BB105" i="4"/>
  <c r="AD105" i="4"/>
  <c r="BA105" i="4" s="1"/>
  <c r="AB106" i="4"/>
  <c r="AL105" i="4"/>
  <c r="BH105" i="4"/>
  <c r="BG105" i="4"/>
  <c r="AH106" i="4"/>
  <c r="AJ106" i="4" s="1"/>
  <c r="AV104" i="4"/>
  <c r="AU104" i="4"/>
  <c r="BM104" i="4" s="1"/>
  <c r="V105" i="4"/>
  <c r="AF107" i="7"/>
  <c r="AE108" i="7" s="1"/>
  <c r="S107" i="7"/>
  <c r="U107" i="7" s="1"/>
  <c r="AS106" i="7"/>
  <c r="AR106" i="7"/>
  <c r="AA101" i="6"/>
  <c r="AB107" i="7"/>
  <c r="AD107" i="7" s="1"/>
  <c r="BB106" i="7"/>
  <c r="G108" i="7"/>
  <c r="H108" i="7" s="1"/>
  <c r="Y107" i="7"/>
  <c r="Z107" i="7" s="1"/>
  <c r="AY107" i="7" s="1"/>
  <c r="BA106" i="7"/>
  <c r="AI107" i="7"/>
  <c r="BH107" i="7" s="1"/>
  <c r="X107" i="7"/>
  <c r="BJ106" i="7"/>
  <c r="AM107" i="7"/>
  <c r="R107" i="7"/>
  <c r="AJ107" i="7"/>
  <c r="AU106" i="7"/>
  <c r="AV106" i="7"/>
  <c r="E102" i="6"/>
  <c r="F102" i="6" s="1"/>
  <c r="O101" i="6"/>
  <c r="AC101" i="6" s="1"/>
  <c r="BB101" i="6" s="1"/>
  <c r="N101" i="6"/>
  <c r="AF101" i="6" s="1"/>
  <c r="AE102" i="6" s="1"/>
  <c r="AU100" i="6"/>
  <c r="V101" i="6"/>
  <c r="C101" i="6" s="1"/>
  <c r="D101" i="6" s="1"/>
  <c r="AV100" i="6"/>
  <c r="U101" i="6"/>
  <c r="R101" i="6"/>
  <c r="AG101" i="6"/>
  <c r="AD101" i="6"/>
  <c r="AJ101" i="6"/>
  <c r="AM101" i="6"/>
  <c r="BJ100" i="6"/>
  <c r="T104" i="5"/>
  <c r="AR104" i="5" s="1"/>
  <c r="AO104" i="5"/>
  <c r="AP104" i="5"/>
  <c r="P105" i="5"/>
  <c r="AI104" i="5"/>
  <c r="AF104" i="5"/>
  <c r="BM103" i="5"/>
  <c r="AC104" i="5"/>
  <c r="AL104" i="5"/>
  <c r="Z104" i="5"/>
  <c r="AY104" i="5" s="1"/>
  <c r="X104" i="5"/>
  <c r="G105" i="5"/>
  <c r="F105" i="5"/>
  <c r="Y111" i="9" l="1"/>
  <c r="AX110" i="9" s="1"/>
  <c r="AI115" i="10"/>
  <c r="AF115" i="10"/>
  <c r="AC115" i="10"/>
  <c r="T115" i="10"/>
  <c r="AL115" i="10"/>
  <c r="Q115" i="10"/>
  <c r="G116" i="10"/>
  <c r="F116" i="10"/>
  <c r="Y116" i="10"/>
  <c r="H111" i="9"/>
  <c r="BD110" i="9"/>
  <c r="BE110" i="9"/>
  <c r="AE111" i="9"/>
  <c r="AG111" i="9" s="1"/>
  <c r="BJ110" i="9"/>
  <c r="AM111" i="9"/>
  <c r="AS110" i="9"/>
  <c r="S111" i="9"/>
  <c r="U111" i="9" s="1"/>
  <c r="W110" i="9"/>
  <c r="AR110" i="9"/>
  <c r="P111" i="9"/>
  <c r="AP110" i="9"/>
  <c r="AO110" i="9"/>
  <c r="BA110" i="9"/>
  <c r="BB110" i="9"/>
  <c r="AB111" i="9"/>
  <c r="AD111" i="9" s="1"/>
  <c r="AB111" i="8"/>
  <c r="AD111" i="8" s="1"/>
  <c r="N111" i="8"/>
  <c r="BN111" i="8"/>
  <c r="O111" i="8"/>
  <c r="R111" i="8"/>
  <c r="AL111" i="8"/>
  <c r="G112" i="8"/>
  <c r="F112" i="8"/>
  <c r="W110" i="8"/>
  <c r="AS110" i="8"/>
  <c r="AR110" i="8"/>
  <c r="S111" i="8"/>
  <c r="BE107" i="7"/>
  <c r="BD107" i="7"/>
  <c r="U106" i="4"/>
  <c r="AD106" i="4"/>
  <c r="AP105" i="4"/>
  <c r="AO105" i="4"/>
  <c r="P106" i="4"/>
  <c r="K106" i="4"/>
  <c r="L106" i="4" s="1"/>
  <c r="M106" i="4" s="1"/>
  <c r="Z105" i="4"/>
  <c r="AY105" i="4" s="1"/>
  <c r="X105" i="4"/>
  <c r="Y106" i="4"/>
  <c r="C105" i="4"/>
  <c r="D105" i="4" s="1"/>
  <c r="BK105" i="4"/>
  <c r="AK106" i="4"/>
  <c r="W105" i="4"/>
  <c r="AR105" i="4"/>
  <c r="AS105" i="4"/>
  <c r="Q107" i="7"/>
  <c r="AP107" i="7" s="1"/>
  <c r="AL107" i="7"/>
  <c r="BK107" i="7" s="1"/>
  <c r="AC107" i="7"/>
  <c r="AB108" i="7" s="1"/>
  <c r="C107" i="7"/>
  <c r="D107" i="7" s="1"/>
  <c r="AX106" i="7"/>
  <c r="BM106" i="7" s="1"/>
  <c r="AA107" i="7"/>
  <c r="AH108" i="7"/>
  <c r="AJ108" i="7" s="1"/>
  <c r="BG107" i="7"/>
  <c r="T107" i="7"/>
  <c r="S108" i="7" s="1"/>
  <c r="Q101" i="6"/>
  <c r="AP101" i="6" s="1"/>
  <c r="AL101" i="6"/>
  <c r="AK102" i="6" s="1"/>
  <c r="AB102" i="6"/>
  <c r="AD102" i="6" s="1"/>
  <c r="T101" i="6"/>
  <c r="S102" i="6" s="1"/>
  <c r="Y108" i="7"/>
  <c r="K108" i="7"/>
  <c r="L108" i="7" s="1"/>
  <c r="M108" i="7" s="1"/>
  <c r="AG108" i="7"/>
  <c r="AI101" i="6"/>
  <c r="AH102" i="6" s="1"/>
  <c r="AJ102" i="6" s="1"/>
  <c r="G102" i="6"/>
  <c r="H102" i="6" s="1"/>
  <c r="BM100" i="6"/>
  <c r="BA101" i="6"/>
  <c r="BE101" i="6"/>
  <c r="BD101" i="6"/>
  <c r="Z101" i="6"/>
  <c r="AY101" i="6" s="1"/>
  <c r="X101" i="6"/>
  <c r="AG102" i="6"/>
  <c r="Y105" i="5"/>
  <c r="AX104" i="5" s="1"/>
  <c r="S105" i="5"/>
  <c r="U105" i="5" s="1"/>
  <c r="W104" i="5"/>
  <c r="AV104" i="5" s="1"/>
  <c r="AS104" i="5"/>
  <c r="H105" i="5"/>
  <c r="BB104" i="5"/>
  <c r="AB105" i="5"/>
  <c r="BA104" i="5"/>
  <c r="AH105" i="5"/>
  <c r="BH104" i="5"/>
  <c r="BG104" i="5"/>
  <c r="BK104" i="5"/>
  <c r="AK105" i="5"/>
  <c r="AE105" i="5"/>
  <c r="BD104" i="5"/>
  <c r="BE104" i="5"/>
  <c r="R105" i="5"/>
  <c r="AA111" i="9" l="1"/>
  <c r="AK116" i="10"/>
  <c r="BK115" i="10"/>
  <c r="AS115" i="10"/>
  <c r="AR115" i="10"/>
  <c r="W115" i="10"/>
  <c r="S116" i="10"/>
  <c r="AP115" i="10"/>
  <c r="AO115" i="10"/>
  <c r="P116" i="10"/>
  <c r="AA116" i="10"/>
  <c r="AX115" i="10"/>
  <c r="BB115" i="10"/>
  <c r="BA115" i="10"/>
  <c r="AB116" i="10"/>
  <c r="H116" i="10"/>
  <c r="BE115" i="10"/>
  <c r="BD115" i="10"/>
  <c r="AE116" i="10"/>
  <c r="BH115" i="10"/>
  <c r="BG115" i="10"/>
  <c r="AH116" i="10"/>
  <c r="K111" i="9"/>
  <c r="L111" i="9" s="1"/>
  <c r="M111" i="9" s="1"/>
  <c r="V111" i="9"/>
  <c r="C111" i="9" s="1"/>
  <c r="D111" i="9" s="1"/>
  <c r="AV110" i="9"/>
  <c r="AU110" i="9"/>
  <c r="BM110" i="9" s="1"/>
  <c r="R111" i="9"/>
  <c r="AC111" i="8"/>
  <c r="AB112" i="8" s="1"/>
  <c r="AD112" i="8"/>
  <c r="T111" i="8"/>
  <c r="S112" i="8" s="1"/>
  <c r="Q111" i="8"/>
  <c r="U111" i="8"/>
  <c r="H112" i="8"/>
  <c r="AU110" i="8"/>
  <c r="BM110" i="8" s="1"/>
  <c r="AV110" i="8"/>
  <c r="V111" i="8"/>
  <c r="AK112" i="8"/>
  <c r="BK111" i="8"/>
  <c r="C111" i="8"/>
  <c r="D111" i="8" s="1"/>
  <c r="BA111" i="8"/>
  <c r="AF111" i="8"/>
  <c r="AI111" i="8"/>
  <c r="E107" i="4"/>
  <c r="F107" i="4" s="1"/>
  <c r="BJ105" i="4"/>
  <c r="AM106" i="4"/>
  <c r="AU105" i="4"/>
  <c r="AV105" i="4"/>
  <c r="V106" i="4"/>
  <c r="C106" i="4" s="1"/>
  <c r="D106" i="4" s="1"/>
  <c r="O106" i="4"/>
  <c r="AC106" i="4" s="1"/>
  <c r="BN106" i="4"/>
  <c r="N106" i="4"/>
  <c r="R106" i="4"/>
  <c r="AX105" i="4"/>
  <c r="AA106" i="4"/>
  <c r="AK108" i="7"/>
  <c r="BJ107" i="7" s="1"/>
  <c r="AX107" i="7"/>
  <c r="P108" i="7"/>
  <c r="R108" i="7" s="1"/>
  <c r="AO107" i="7"/>
  <c r="BA107" i="7"/>
  <c r="BB107" i="7"/>
  <c r="W107" i="7"/>
  <c r="AV107" i="7" s="1"/>
  <c r="AS107" i="7"/>
  <c r="AR107" i="7"/>
  <c r="BK101" i="6"/>
  <c r="AS101" i="6"/>
  <c r="P102" i="6"/>
  <c r="R102" i="6" s="1"/>
  <c r="AR101" i="6"/>
  <c r="AO101" i="6"/>
  <c r="AA108" i="7"/>
  <c r="W101" i="6"/>
  <c r="AV101" i="6" s="1"/>
  <c r="U108" i="7"/>
  <c r="AD108" i="7"/>
  <c r="E109" i="7"/>
  <c r="O108" i="7"/>
  <c r="N108" i="7"/>
  <c r="BN108" i="7"/>
  <c r="BG101" i="6"/>
  <c r="Y102" i="6"/>
  <c r="AA102" i="6" s="1"/>
  <c r="BH101" i="6"/>
  <c r="BJ101" i="6"/>
  <c r="AM102" i="6"/>
  <c r="U102" i="6"/>
  <c r="K102" i="6"/>
  <c r="L102" i="6" s="1"/>
  <c r="M102" i="6" s="1"/>
  <c r="AA105" i="5"/>
  <c r="V105" i="5"/>
  <c r="X105" i="5" s="1"/>
  <c r="AU104" i="5"/>
  <c r="AG105" i="5"/>
  <c r="AJ105" i="5"/>
  <c r="AD105" i="5"/>
  <c r="AM105" i="5"/>
  <c r="BJ104" i="5"/>
  <c r="K105" i="5"/>
  <c r="L105" i="5" s="1"/>
  <c r="M105" i="5" s="1"/>
  <c r="AV115" i="10" l="1"/>
  <c r="AU115" i="10"/>
  <c r="V116" i="10"/>
  <c r="C116" i="10" s="1"/>
  <c r="D116" i="10" s="1"/>
  <c r="AG116" i="10"/>
  <c r="AD116" i="10"/>
  <c r="AJ116" i="10"/>
  <c r="K116" i="10"/>
  <c r="L116" i="10" s="1"/>
  <c r="M116" i="10" s="1"/>
  <c r="U116" i="10"/>
  <c r="R116" i="10"/>
  <c r="BJ115" i="10"/>
  <c r="AM116" i="10"/>
  <c r="E112" i="9"/>
  <c r="G112" i="9" s="1"/>
  <c r="N111" i="9"/>
  <c r="O111" i="9"/>
  <c r="Z111" i="9" s="1"/>
  <c r="AY111" i="9" s="1"/>
  <c r="BN111" i="9"/>
  <c r="X111" i="9"/>
  <c r="BB111" i="8"/>
  <c r="U112" i="8"/>
  <c r="AP111" i="8"/>
  <c r="AO111" i="8"/>
  <c r="P112" i="8"/>
  <c r="BD111" i="8"/>
  <c r="BE111" i="8"/>
  <c r="AE112" i="8"/>
  <c r="X111" i="8"/>
  <c r="Z111" i="8"/>
  <c r="AY111" i="8" s="1"/>
  <c r="Y112" i="8"/>
  <c r="BH111" i="8"/>
  <c r="BG111" i="8"/>
  <c r="AH112" i="8"/>
  <c r="BJ111" i="8"/>
  <c r="AM112" i="8"/>
  <c r="K112" i="8"/>
  <c r="L112" i="8" s="1"/>
  <c r="M112" i="8" s="1"/>
  <c r="AR111" i="8"/>
  <c r="W111" i="8"/>
  <c r="AS111" i="8"/>
  <c r="G107" i="4"/>
  <c r="H107" i="4" s="1"/>
  <c r="BM105" i="4"/>
  <c r="BA106" i="4"/>
  <c r="BB106" i="4"/>
  <c r="AB107" i="4"/>
  <c r="AF106" i="4"/>
  <c r="AI106" i="4"/>
  <c r="T106" i="4"/>
  <c r="AL106" i="4"/>
  <c r="Q106" i="4"/>
  <c r="X106" i="4"/>
  <c r="Y107" i="4"/>
  <c r="Z106" i="4"/>
  <c r="AY106" i="4" s="1"/>
  <c r="AM108" i="7"/>
  <c r="AC108" i="7" s="1"/>
  <c r="AB109" i="7" s="1"/>
  <c r="AD109" i="7" s="1"/>
  <c r="V108" i="7"/>
  <c r="C108" i="7" s="1"/>
  <c r="D108" i="7" s="1"/>
  <c r="AU107" i="7"/>
  <c r="BM107" i="7" s="1"/>
  <c r="AU101" i="6"/>
  <c r="V102" i="6"/>
  <c r="C102" i="6" s="1"/>
  <c r="D102" i="6" s="1"/>
  <c r="AX101" i="6"/>
  <c r="Q108" i="7"/>
  <c r="P109" i="7" s="1"/>
  <c r="R109" i="7" s="1"/>
  <c r="AI108" i="7"/>
  <c r="AF108" i="7"/>
  <c r="F109" i="7"/>
  <c r="G109" i="7"/>
  <c r="AL108" i="7"/>
  <c r="T108" i="7"/>
  <c r="E103" i="6"/>
  <c r="BN102" i="6"/>
  <c r="N102" i="6"/>
  <c r="O102" i="6"/>
  <c r="C105" i="5"/>
  <c r="D105" i="5" s="1"/>
  <c r="E106" i="5"/>
  <c r="F106" i="5" s="1"/>
  <c r="BM104" i="5"/>
  <c r="BN105" i="5"/>
  <c r="N105" i="5"/>
  <c r="O105" i="5"/>
  <c r="BM115" i="10" l="1"/>
  <c r="BN116" i="10"/>
  <c r="O116" i="10"/>
  <c r="N116" i="10"/>
  <c r="X116" i="10"/>
  <c r="E117" i="10"/>
  <c r="Y112" i="9"/>
  <c r="AX111" i="9" s="1"/>
  <c r="F112" i="9"/>
  <c r="H112" i="9" s="1"/>
  <c r="K112" i="9" s="1"/>
  <c r="L112" i="9" s="1"/>
  <c r="M112" i="9" s="1"/>
  <c r="AC111" i="9"/>
  <c r="Q111" i="9"/>
  <c r="T111" i="9"/>
  <c r="AL111" i="9"/>
  <c r="AI111" i="9"/>
  <c r="AF111" i="9"/>
  <c r="AV111" i="8"/>
  <c r="AU111" i="8"/>
  <c r="E113" i="8"/>
  <c r="V112" i="8"/>
  <c r="AG112" i="8"/>
  <c r="O112" i="8"/>
  <c r="N112" i="8"/>
  <c r="AF112" i="8" s="1"/>
  <c r="BN112" i="8"/>
  <c r="AJ112" i="8"/>
  <c r="AX111" i="8"/>
  <c r="BM111" i="8" s="1"/>
  <c r="AA112" i="8"/>
  <c r="AC112" i="8"/>
  <c r="C112" i="8"/>
  <c r="D112" i="8" s="1"/>
  <c r="R112" i="8"/>
  <c r="K107" i="4"/>
  <c r="L107" i="4" s="1"/>
  <c r="M107" i="4" s="1"/>
  <c r="AA107" i="4"/>
  <c r="AX106" i="4"/>
  <c r="BK106" i="4"/>
  <c r="AK107" i="4"/>
  <c r="AH107" i="4"/>
  <c r="BG106" i="4"/>
  <c r="BH106" i="4"/>
  <c r="AD107" i="4"/>
  <c r="W106" i="4"/>
  <c r="AP106" i="4"/>
  <c r="AO106" i="4"/>
  <c r="P107" i="4"/>
  <c r="AR106" i="4"/>
  <c r="AS106" i="4"/>
  <c r="S107" i="4"/>
  <c r="BD106" i="4"/>
  <c r="BE106" i="4"/>
  <c r="AE107" i="4"/>
  <c r="BM101" i="6"/>
  <c r="X108" i="7"/>
  <c r="Z108" i="7"/>
  <c r="AY108" i="7" s="1"/>
  <c r="BA108" i="7"/>
  <c r="BB108" i="7"/>
  <c r="X102" i="6"/>
  <c r="AO108" i="7"/>
  <c r="AP108" i="7"/>
  <c r="W108" i="7"/>
  <c r="AR108" i="7"/>
  <c r="AS108" i="7"/>
  <c r="S109" i="7"/>
  <c r="BK108" i="7"/>
  <c r="AK109" i="7"/>
  <c r="H109" i="7"/>
  <c r="BG108" i="7"/>
  <c r="BH108" i="7"/>
  <c r="AH109" i="7"/>
  <c r="BD108" i="7"/>
  <c r="BE108" i="7"/>
  <c r="AE109" i="7"/>
  <c r="AI102" i="6"/>
  <c r="AF102" i="6"/>
  <c r="AL102" i="6"/>
  <c r="T102" i="6"/>
  <c r="AC102" i="6"/>
  <c r="Q102" i="6"/>
  <c r="Z102" i="6"/>
  <c r="AY102" i="6" s="1"/>
  <c r="G103" i="6"/>
  <c r="F103" i="6"/>
  <c r="G106" i="5"/>
  <c r="H106" i="5" s="1"/>
  <c r="K106" i="5" s="1"/>
  <c r="L106" i="5" s="1"/>
  <c r="M106" i="5" s="1"/>
  <c r="Q105" i="5"/>
  <c r="AC105" i="5"/>
  <c r="Z105" i="5"/>
  <c r="AY105" i="5" s="1"/>
  <c r="AL105" i="5"/>
  <c r="T105" i="5"/>
  <c r="AF105" i="5"/>
  <c r="AI105" i="5"/>
  <c r="Z116" i="10" l="1"/>
  <c r="AY116" i="10" s="1"/>
  <c r="G117" i="10"/>
  <c r="F117" i="10"/>
  <c r="AF116" i="10"/>
  <c r="AI116" i="10"/>
  <c r="AC116" i="10"/>
  <c r="T116" i="10"/>
  <c r="AL116" i="10"/>
  <c r="Q116" i="10"/>
  <c r="AA112" i="9"/>
  <c r="BN112" i="9"/>
  <c r="N112" i="9"/>
  <c r="O112" i="9"/>
  <c r="BE111" i="9"/>
  <c r="BD111" i="9"/>
  <c r="AE112" i="9"/>
  <c r="BG111" i="9"/>
  <c r="AH112" i="9"/>
  <c r="AJ112" i="9" s="1"/>
  <c r="BH111" i="9"/>
  <c r="AK112" i="9"/>
  <c r="BK111" i="9"/>
  <c r="AS111" i="9"/>
  <c r="S112" i="9"/>
  <c r="W111" i="9"/>
  <c r="AR111" i="9"/>
  <c r="AP111" i="9"/>
  <c r="AO111" i="9"/>
  <c r="P112" i="9"/>
  <c r="E113" i="9"/>
  <c r="BA111" i="9"/>
  <c r="AB112" i="9"/>
  <c r="BB111" i="9"/>
  <c r="BE112" i="8"/>
  <c r="BD112" i="8"/>
  <c r="AE113" i="8"/>
  <c r="BA112" i="8"/>
  <c r="BB112" i="8"/>
  <c r="AB113" i="8"/>
  <c r="AL112" i="8"/>
  <c r="Q112" i="8"/>
  <c r="T112" i="8"/>
  <c r="AI112" i="8"/>
  <c r="Z112" i="8"/>
  <c r="AY112" i="8" s="1"/>
  <c r="X112" i="8"/>
  <c r="F113" i="8"/>
  <c r="G113" i="8"/>
  <c r="E108" i="4"/>
  <c r="BN107" i="4"/>
  <c r="N107" i="4"/>
  <c r="AI107" i="4" s="1"/>
  <c r="O107" i="4"/>
  <c r="AC107" i="4" s="1"/>
  <c r="BA107" i="4" s="1"/>
  <c r="AG107" i="4"/>
  <c r="R107" i="4"/>
  <c r="AJ107" i="4"/>
  <c r="U107" i="4"/>
  <c r="V107" i="4"/>
  <c r="AU106" i="4"/>
  <c r="AV106" i="4"/>
  <c r="AM107" i="4"/>
  <c r="BJ106" i="4"/>
  <c r="Y109" i="7"/>
  <c r="AA109" i="7" s="1"/>
  <c r="AG109" i="7"/>
  <c r="K109" i="7"/>
  <c r="L109" i="7" s="1"/>
  <c r="M109" i="7" s="1"/>
  <c r="AM109" i="7"/>
  <c r="BJ108" i="7"/>
  <c r="U109" i="7"/>
  <c r="AJ109" i="7"/>
  <c r="AV108" i="7"/>
  <c r="AU108" i="7"/>
  <c r="V109" i="7"/>
  <c r="Y103" i="6"/>
  <c r="H103" i="6"/>
  <c r="K103" i="6" s="1"/>
  <c r="L103" i="6" s="1"/>
  <c r="M103" i="6" s="1"/>
  <c r="AP102" i="6"/>
  <c r="AO102" i="6"/>
  <c r="P103" i="6"/>
  <c r="S103" i="6"/>
  <c r="AS102" i="6"/>
  <c r="W102" i="6"/>
  <c r="AR102" i="6"/>
  <c r="BD102" i="6"/>
  <c r="BE102" i="6"/>
  <c r="AE103" i="6"/>
  <c r="BA102" i="6"/>
  <c r="BB102" i="6"/>
  <c r="AB103" i="6"/>
  <c r="BK102" i="6"/>
  <c r="AK103" i="6"/>
  <c r="BH102" i="6"/>
  <c r="BG102" i="6"/>
  <c r="AH103" i="6"/>
  <c r="Y106" i="5"/>
  <c r="AA106" i="5" s="1"/>
  <c r="E107" i="5"/>
  <c r="F107" i="5" s="1"/>
  <c r="BH105" i="5"/>
  <c r="BG105" i="5"/>
  <c r="AH106" i="5"/>
  <c r="W105" i="5"/>
  <c r="AS105" i="5"/>
  <c r="AR105" i="5"/>
  <c r="S106" i="5"/>
  <c r="N106" i="5"/>
  <c r="BN106" i="5"/>
  <c r="O106" i="5"/>
  <c r="BD105" i="5"/>
  <c r="BE105" i="5"/>
  <c r="AE106" i="5"/>
  <c r="BK105" i="5"/>
  <c r="AK106" i="5"/>
  <c r="BB105" i="5"/>
  <c r="BA105" i="5"/>
  <c r="AB106" i="5"/>
  <c r="AP105" i="5"/>
  <c r="AO105" i="5"/>
  <c r="P106" i="5"/>
  <c r="Y117" i="10" l="1"/>
  <c r="AA117" i="10" s="1"/>
  <c r="H117" i="10"/>
  <c r="K117" i="10" s="1"/>
  <c r="L117" i="10" s="1"/>
  <c r="M117" i="10" s="1"/>
  <c r="BN117" i="10" s="1"/>
  <c r="BE116" i="10"/>
  <c r="BD116" i="10"/>
  <c r="AE117" i="10"/>
  <c r="BA116" i="10"/>
  <c r="BB116" i="10"/>
  <c r="AB117" i="10"/>
  <c r="AP116" i="10"/>
  <c r="AO116" i="10"/>
  <c r="P117" i="10"/>
  <c r="AS116" i="10"/>
  <c r="AR116" i="10"/>
  <c r="W116" i="10"/>
  <c r="S117" i="10"/>
  <c r="BH116" i="10"/>
  <c r="BG116" i="10"/>
  <c r="AH117" i="10"/>
  <c r="BK116" i="10"/>
  <c r="AK117" i="10"/>
  <c r="AF112" i="9"/>
  <c r="AE113" i="9" s="1"/>
  <c r="AG112" i="9"/>
  <c r="AI112" i="9"/>
  <c r="AL112" i="9"/>
  <c r="AD112" i="9"/>
  <c r="U112" i="9"/>
  <c r="F113" i="9"/>
  <c r="G113" i="9"/>
  <c r="Q112" i="9"/>
  <c r="R112" i="9"/>
  <c r="BJ111" i="9"/>
  <c r="AM112" i="9"/>
  <c r="T112" i="9" s="1"/>
  <c r="AV111" i="9"/>
  <c r="V112" i="9"/>
  <c r="C112" i="9" s="1"/>
  <c r="D112" i="9" s="1"/>
  <c r="AU111" i="9"/>
  <c r="H113" i="8"/>
  <c r="E114" i="8" s="1"/>
  <c r="Y113" i="8"/>
  <c r="BB107" i="4"/>
  <c r="K113" i="8"/>
  <c r="L113" i="8" s="1"/>
  <c r="M113" i="8" s="1"/>
  <c r="BG112" i="8"/>
  <c r="BH112" i="8"/>
  <c r="AH113" i="8"/>
  <c r="AO112" i="8"/>
  <c r="AP112" i="8"/>
  <c r="P113" i="8"/>
  <c r="AD113" i="8"/>
  <c r="AX112" i="8"/>
  <c r="AA113" i="8"/>
  <c r="W112" i="8"/>
  <c r="AS112" i="8"/>
  <c r="AR112" i="8"/>
  <c r="S113" i="8"/>
  <c r="BK112" i="8"/>
  <c r="AK113" i="8"/>
  <c r="AG113" i="8"/>
  <c r="BM106" i="4"/>
  <c r="AF107" i="4"/>
  <c r="BE107" i="4" s="1"/>
  <c r="AB108" i="4"/>
  <c r="AD108" i="4" s="1"/>
  <c r="Q107" i="4"/>
  <c r="P108" i="4" s="1"/>
  <c r="R108" i="4" s="1"/>
  <c r="AL107" i="4"/>
  <c r="BK107" i="4" s="1"/>
  <c r="AH108" i="4"/>
  <c r="AJ108" i="4" s="1"/>
  <c r="BH107" i="4"/>
  <c r="G108" i="4"/>
  <c r="F108" i="4"/>
  <c r="BG107" i="4"/>
  <c r="T107" i="4"/>
  <c r="AR107" i="4" s="1"/>
  <c r="X107" i="4"/>
  <c r="Z107" i="4"/>
  <c r="AY107" i="4" s="1"/>
  <c r="Y108" i="4"/>
  <c r="C107" i="4"/>
  <c r="D107" i="4" s="1"/>
  <c r="AX108" i="7"/>
  <c r="BM108" i="7" s="1"/>
  <c r="G107" i="5"/>
  <c r="H107" i="5" s="1"/>
  <c r="X109" i="7"/>
  <c r="C109" i="7"/>
  <c r="D109" i="7" s="1"/>
  <c r="E110" i="7"/>
  <c r="O109" i="7"/>
  <c r="BN109" i="7"/>
  <c r="N109" i="7"/>
  <c r="AA103" i="6"/>
  <c r="AX102" i="6"/>
  <c r="E104" i="6"/>
  <c r="G104" i="6" s="1"/>
  <c r="AJ103" i="6"/>
  <c r="AG103" i="6"/>
  <c r="AV102" i="6"/>
  <c r="V103" i="6"/>
  <c r="C103" i="6" s="1"/>
  <c r="D103" i="6" s="1"/>
  <c r="AU102" i="6"/>
  <c r="U103" i="6"/>
  <c r="BJ102" i="6"/>
  <c r="AM103" i="6"/>
  <c r="AD103" i="6"/>
  <c r="R103" i="6"/>
  <c r="O103" i="6"/>
  <c r="AC103" i="6" s="1"/>
  <c r="BB103" i="6" s="1"/>
  <c r="BN103" i="6"/>
  <c r="N103" i="6"/>
  <c r="AI103" i="6" s="1"/>
  <c r="AC106" i="5"/>
  <c r="AB107" i="5" s="1"/>
  <c r="AX105" i="5"/>
  <c r="R106" i="5"/>
  <c r="BJ105" i="5"/>
  <c r="AM106" i="5"/>
  <c r="T106" i="5" s="1"/>
  <c r="S107" i="5" s="1"/>
  <c r="AG106" i="5"/>
  <c r="AI106" i="5"/>
  <c r="AH107" i="5" s="1"/>
  <c r="AF106" i="5"/>
  <c r="AE107" i="5" s="1"/>
  <c r="AU105" i="5"/>
  <c r="AV105" i="5"/>
  <c r="V106" i="5"/>
  <c r="AD106" i="5"/>
  <c r="AL106" i="5"/>
  <c r="U106" i="5"/>
  <c r="Q106" i="5"/>
  <c r="AJ106" i="5"/>
  <c r="AX116" i="10" l="1"/>
  <c r="AC112" i="9"/>
  <c r="BA112" i="9" s="1"/>
  <c r="N117" i="10"/>
  <c r="AF117" i="10" s="1"/>
  <c r="E118" i="10"/>
  <c r="F118" i="10" s="1"/>
  <c r="O117" i="10"/>
  <c r="T117" i="10" s="1"/>
  <c r="S118" i="10" s="1"/>
  <c r="AJ117" i="10"/>
  <c r="AM117" i="10"/>
  <c r="BJ116" i="10"/>
  <c r="R117" i="10"/>
  <c r="AG117" i="10"/>
  <c r="AV116" i="10"/>
  <c r="AU116" i="10"/>
  <c r="V117" i="10"/>
  <c r="C117" i="10" s="1"/>
  <c r="D117" i="10" s="1"/>
  <c r="U117" i="10"/>
  <c r="AD117" i="10"/>
  <c r="H113" i="9"/>
  <c r="K113" i="9" s="1"/>
  <c r="L113" i="9" s="1"/>
  <c r="M113" i="9" s="1"/>
  <c r="N113" i="9" s="1"/>
  <c r="AF113" i="9" s="1"/>
  <c r="AO112" i="9"/>
  <c r="BM111" i="9"/>
  <c r="W112" i="9"/>
  <c r="V113" i="9" s="1"/>
  <c r="AR112" i="9"/>
  <c r="AS112" i="9"/>
  <c r="AK113" i="9"/>
  <c r="BK112" i="9"/>
  <c r="P113" i="9"/>
  <c r="AP112" i="9"/>
  <c r="AG113" i="9"/>
  <c r="S113" i="9"/>
  <c r="AH113" i="9"/>
  <c r="BH112" i="9"/>
  <c r="BG112" i="9"/>
  <c r="X112" i="9"/>
  <c r="Z112" i="9"/>
  <c r="AY112" i="9" s="1"/>
  <c r="BE112" i="9"/>
  <c r="BD112" i="9"/>
  <c r="AO107" i="4"/>
  <c r="AE108" i="4"/>
  <c r="AG108" i="4" s="1"/>
  <c r="BD107" i="4"/>
  <c r="BJ112" i="8"/>
  <c r="AM113" i="8"/>
  <c r="U113" i="8"/>
  <c r="R113" i="8"/>
  <c r="N113" i="8"/>
  <c r="BN113" i="8"/>
  <c r="O113" i="8"/>
  <c r="AU112" i="8"/>
  <c r="BM112" i="8" s="1"/>
  <c r="AV112" i="8"/>
  <c r="V113" i="8"/>
  <c r="C113" i="8" s="1"/>
  <c r="D113" i="8" s="1"/>
  <c r="AJ113" i="8"/>
  <c r="G114" i="8"/>
  <c r="F114" i="8"/>
  <c r="AP107" i="4"/>
  <c r="W107" i="4"/>
  <c r="AU107" i="4" s="1"/>
  <c r="AS107" i="4"/>
  <c r="AK108" i="4"/>
  <c r="H108" i="4"/>
  <c r="K108" i="4" s="1"/>
  <c r="L108" i="4" s="1"/>
  <c r="M108" i="4" s="1"/>
  <c r="N108" i="4" s="1"/>
  <c r="S108" i="4"/>
  <c r="U108" i="4" s="1"/>
  <c r="AX107" i="4"/>
  <c r="AA108" i="4"/>
  <c r="AF109" i="7"/>
  <c r="AI109" i="7"/>
  <c r="Q109" i="7"/>
  <c r="AL109" i="7"/>
  <c r="AC109" i="7"/>
  <c r="T109" i="7"/>
  <c r="Z109" i="7"/>
  <c r="AY109" i="7" s="1"/>
  <c r="G110" i="7"/>
  <c r="F110" i="7"/>
  <c r="AB104" i="6"/>
  <c r="AD104" i="6" s="1"/>
  <c r="T103" i="6"/>
  <c r="AR103" i="6" s="1"/>
  <c r="F104" i="6"/>
  <c r="H104" i="6" s="1"/>
  <c r="K104" i="6" s="1"/>
  <c r="L104" i="6" s="1"/>
  <c r="M104" i="6" s="1"/>
  <c r="BM102" i="6"/>
  <c r="Q103" i="6"/>
  <c r="P104" i="6" s="1"/>
  <c r="R104" i="6" s="1"/>
  <c r="BG103" i="6"/>
  <c r="BH103" i="6"/>
  <c r="AH104" i="6"/>
  <c r="AL103" i="6"/>
  <c r="BA103" i="6"/>
  <c r="X103" i="6"/>
  <c r="Z103" i="6"/>
  <c r="AY103" i="6" s="1"/>
  <c r="AF103" i="6"/>
  <c r="BB106" i="5"/>
  <c r="BA106" i="5"/>
  <c r="BM105" i="5"/>
  <c r="AG107" i="5"/>
  <c r="AJ107" i="5"/>
  <c r="AP106" i="5"/>
  <c r="AO106" i="5"/>
  <c r="AD107" i="5"/>
  <c r="BG106" i="5"/>
  <c r="BH106" i="5"/>
  <c r="P107" i="5"/>
  <c r="U107" i="5"/>
  <c r="W106" i="5"/>
  <c r="V107" i="5" s="1"/>
  <c r="AR106" i="5"/>
  <c r="AS106" i="5"/>
  <c r="AK107" i="5"/>
  <c r="BK106" i="5"/>
  <c r="X106" i="5"/>
  <c r="Z106" i="5"/>
  <c r="AY106" i="5" s="1"/>
  <c r="BE106" i="5"/>
  <c r="BD106" i="5"/>
  <c r="C106" i="5"/>
  <c r="D106" i="5" s="1"/>
  <c r="K107" i="5"/>
  <c r="L107" i="5" s="1"/>
  <c r="M107" i="5" s="1"/>
  <c r="Y113" i="9" l="1"/>
  <c r="BB112" i="9"/>
  <c r="AB113" i="9"/>
  <c r="AD113" i="9" s="1"/>
  <c r="G118" i="10"/>
  <c r="H118" i="10" s="1"/>
  <c r="AC117" i="10"/>
  <c r="BB117" i="10" s="1"/>
  <c r="AI117" i="10"/>
  <c r="BH117" i="10" s="1"/>
  <c r="AL117" i="10"/>
  <c r="BK117" i="10" s="1"/>
  <c r="Q117" i="10"/>
  <c r="P118" i="10" s="1"/>
  <c r="R118" i="10" s="1"/>
  <c r="BM116" i="10"/>
  <c r="U118" i="10"/>
  <c r="BE117" i="10"/>
  <c r="BD117" i="10"/>
  <c r="Z117" i="10"/>
  <c r="AY117" i="10" s="1"/>
  <c r="X117" i="10"/>
  <c r="AE118" i="10"/>
  <c r="AR117" i="10"/>
  <c r="AS117" i="10"/>
  <c r="E114" i="9"/>
  <c r="F114" i="9" s="1"/>
  <c r="O113" i="9"/>
  <c r="BN113" i="9"/>
  <c r="AE114" i="9"/>
  <c r="BD113" i="9"/>
  <c r="BE113" i="9"/>
  <c r="R113" i="9"/>
  <c r="AJ113" i="9"/>
  <c r="AM113" i="9"/>
  <c r="BJ112" i="9"/>
  <c r="U113" i="9"/>
  <c r="AI113" i="9"/>
  <c r="AH114" i="9" s="1"/>
  <c r="AJ114" i="9" s="1"/>
  <c r="AU112" i="9"/>
  <c r="AV112" i="9"/>
  <c r="X113" i="9"/>
  <c r="AV107" i="4"/>
  <c r="AF108" i="4"/>
  <c r="BE108" i="4" s="1"/>
  <c r="H114" i="8"/>
  <c r="K114" i="8" s="1"/>
  <c r="L114" i="8" s="1"/>
  <c r="M114" i="8" s="1"/>
  <c r="N114" i="8" s="1"/>
  <c r="V108" i="4"/>
  <c r="X108" i="4" s="1"/>
  <c r="O114" i="8"/>
  <c r="BN114" i="8"/>
  <c r="AC113" i="8"/>
  <c r="AL113" i="8"/>
  <c r="X113" i="8"/>
  <c r="Z113" i="8"/>
  <c r="AY113" i="8" s="1"/>
  <c r="Y114" i="8"/>
  <c r="AI113" i="8"/>
  <c r="AF113" i="8"/>
  <c r="Q113" i="8"/>
  <c r="T113" i="8"/>
  <c r="BN108" i="4"/>
  <c r="O108" i="4"/>
  <c r="AL108" i="4" s="1"/>
  <c r="BK108" i="4" s="1"/>
  <c r="BJ107" i="4"/>
  <c r="BM107" i="4" s="1"/>
  <c r="AM108" i="4"/>
  <c r="E109" i="4"/>
  <c r="AI108" i="4"/>
  <c r="BH108" i="4" s="1"/>
  <c r="Y110" i="7"/>
  <c r="AX109" i="7" s="1"/>
  <c r="H110" i="7"/>
  <c r="K110" i="7" s="1"/>
  <c r="L110" i="7" s="1"/>
  <c r="M110" i="7" s="1"/>
  <c r="BB109" i="7"/>
  <c r="BA109" i="7"/>
  <c r="AB110" i="7"/>
  <c r="AR109" i="7"/>
  <c r="AS109" i="7"/>
  <c r="W109" i="7"/>
  <c r="S110" i="7"/>
  <c r="BK109" i="7"/>
  <c r="AK110" i="7"/>
  <c r="BH109" i="7"/>
  <c r="BG109" i="7"/>
  <c r="AH110" i="7"/>
  <c r="AO109" i="7"/>
  <c r="AP109" i="7"/>
  <c r="P110" i="7"/>
  <c r="AE110" i="7"/>
  <c r="BE109" i="7"/>
  <c r="BD109" i="7"/>
  <c r="Y104" i="6"/>
  <c r="AX103" i="6" s="1"/>
  <c r="AS103" i="6"/>
  <c r="S104" i="6"/>
  <c r="U104" i="6" s="1"/>
  <c r="E105" i="6"/>
  <c r="F105" i="6" s="1"/>
  <c r="AP103" i="6"/>
  <c r="AO103" i="6"/>
  <c r="W103" i="6"/>
  <c r="AU103" i="6" s="1"/>
  <c r="BD103" i="6"/>
  <c r="BE103" i="6"/>
  <c r="AE104" i="6"/>
  <c r="AK104" i="6"/>
  <c r="BK103" i="6"/>
  <c r="AJ104" i="6"/>
  <c r="BN104" i="6"/>
  <c r="O104" i="6"/>
  <c r="N104" i="6"/>
  <c r="Y107" i="5"/>
  <c r="C107" i="5" s="1"/>
  <c r="D107" i="5" s="1"/>
  <c r="X107" i="5"/>
  <c r="E108" i="5"/>
  <c r="BJ106" i="5"/>
  <c r="AM107" i="5"/>
  <c r="N107" i="5"/>
  <c r="O107" i="5"/>
  <c r="BN107" i="5"/>
  <c r="AU106" i="5"/>
  <c r="AV106" i="5"/>
  <c r="R107" i="5"/>
  <c r="BA117" i="10" l="1"/>
  <c r="AL113" i="9"/>
  <c r="BK113" i="9" s="1"/>
  <c r="AB118" i="10"/>
  <c r="AD118" i="10" s="1"/>
  <c r="C113" i="9"/>
  <c r="D113" i="9" s="1"/>
  <c r="AX112" i="9"/>
  <c r="BM112" i="9" s="1"/>
  <c r="AA113" i="9"/>
  <c r="K118" i="10"/>
  <c r="L118" i="10" s="1"/>
  <c r="M118" i="10" s="1"/>
  <c r="Y118" i="10"/>
  <c r="AA118" i="10" s="1"/>
  <c r="AH118" i="10"/>
  <c r="AJ118" i="10" s="1"/>
  <c r="BG117" i="10"/>
  <c r="AK118" i="10"/>
  <c r="AM118" i="10" s="1"/>
  <c r="W117" i="10"/>
  <c r="V118" i="10" s="1"/>
  <c r="X118" i="10" s="1"/>
  <c r="AP117" i="10"/>
  <c r="AO117" i="10"/>
  <c r="AG118" i="10"/>
  <c r="Q113" i="9"/>
  <c r="P114" i="9" s="1"/>
  <c r="R114" i="9" s="1"/>
  <c r="Z113" i="9"/>
  <c r="AY113" i="9" s="1"/>
  <c r="AC113" i="9"/>
  <c r="BA113" i="9" s="1"/>
  <c r="T113" i="9"/>
  <c r="S114" i="9" s="1"/>
  <c r="G114" i="9"/>
  <c r="H114" i="9" s="1"/>
  <c r="K114" i="9" s="1"/>
  <c r="L114" i="9" s="1"/>
  <c r="M114" i="9" s="1"/>
  <c r="O114" i="9" s="1"/>
  <c r="BG113" i="9"/>
  <c r="BH113" i="9"/>
  <c r="AG114" i="9"/>
  <c r="C108" i="4"/>
  <c r="D108" i="4" s="1"/>
  <c r="AE109" i="4"/>
  <c r="AG109" i="4" s="1"/>
  <c r="BD108" i="4"/>
  <c r="E115" i="8"/>
  <c r="F115" i="8" s="1"/>
  <c r="Z108" i="4"/>
  <c r="AY108" i="4" s="1"/>
  <c r="AR113" i="8"/>
  <c r="W113" i="8"/>
  <c r="AS113" i="8"/>
  <c r="S114" i="8"/>
  <c r="BD113" i="8"/>
  <c r="BE113" i="8"/>
  <c r="AE114" i="8"/>
  <c r="G115" i="8"/>
  <c r="BB113" i="8"/>
  <c r="BA113" i="8"/>
  <c r="AB114" i="8"/>
  <c r="AP113" i="8"/>
  <c r="AO113" i="8"/>
  <c r="P114" i="8"/>
  <c r="BH113" i="8"/>
  <c r="BG113" i="8"/>
  <c r="AH114" i="8"/>
  <c r="AX113" i="8"/>
  <c r="AA114" i="8"/>
  <c r="AK114" i="8"/>
  <c r="BK113" i="8"/>
  <c r="AC108" i="4"/>
  <c r="BA108" i="4" s="1"/>
  <c r="Y109" i="4"/>
  <c r="AA109" i="4" s="1"/>
  <c r="BG108" i="4"/>
  <c r="Q108" i="4"/>
  <c r="AO108" i="4" s="1"/>
  <c r="T108" i="4"/>
  <c r="S109" i="4" s="1"/>
  <c r="U109" i="4" s="1"/>
  <c r="AK109" i="4"/>
  <c r="AM109" i="4" s="1"/>
  <c r="G109" i="4"/>
  <c r="F109" i="4"/>
  <c r="AH109" i="4"/>
  <c r="AJ109" i="4" s="1"/>
  <c r="AL104" i="6"/>
  <c r="BK104" i="6" s="1"/>
  <c r="AA110" i="7"/>
  <c r="AA104" i="6"/>
  <c r="E111" i="7"/>
  <c r="G111" i="7" s="1"/>
  <c r="AG110" i="7"/>
  <c r="AJ110" i="7"/>
  <c r="AV109" i="7"/>
  <c r="AU109" i="7"/>
  <c r="V110" i="7"/>
  <c r="C110" i="7" s="1"/>
  <c r="D110" i="7" s="1"/>
  <c r="R110" i="7"/>
  <c r="AM110" i="7"/>
  <c r="BJ109" i="7"/>
  <c r="U110" i="7"/>
  <c r="N110" i="7"/>
  <c r="AF110" i="7" s="1"/>
  <c r="BN110" i="7"/>
  <c r="O110" i="7"/>
  <c r="Q110" i="7" s="1"/>
  <c r="AD110" i="7"/>
  <c r="G105" i="6"/>
  <c r="H105" i="6" s="1"/>
  <c r="AV103" i="6"/>
  <c r="V104" i="6"/>
  <c r="X104" i="6" s="1"/>
  <c r="Q104" i="6"/>
  <c r="AM104" i="6"/>
  <c r="T104" i="6" s="1"/>
  <c r="BJ103" i="6"/>
  <c r="BM103" i="6" s="1"/>
  <c r="AC104" i="6"/>
  <c r="AI104" i="6"/>
  <c r="AG104" i="6"/>
  <c r="AF104" i="6"/>
  <c r="AE105" i="6" s="1"/>
  <c r="AX106" i="5"/>
  <c r="BM106" i="5" s="1"/>
  <c r="AA107" i="5"/>
  <c r="AF107" i="5"/>
  <c r="AI107" i="5"/>
  <c r="AC107" i="5"/>
  <c r="AL107" i="5"/>
  <c r="T107" i="5"/>
  <c r="Q107" i="5"/>
  <c r="F108" i="5"/>
  <c r="G108" i="5"/>
  <c r="Z107" i="5"/>
  <c r="AY107" i="5" s="1"/>
  <c r="AK114" i="9" l="1"/>
  <c r="BJ113" i="9" s="1"/>
  <c r="Y114" i="9"/>
  <c r="AX113" i="9" s="1"/>
  <c r="AX117" i="10"/>
  <c r="BN118" i="10"/>
  <c r="O118" i="10"/>
  <c r="T118" i="10" s="1"/>
  <c r="N118" i="10"/>
  <c r="E119" i="10"/>
  <c r="BJ117" i="10"/>
  <c r="AV117" i="10"/>
  <c r="C118" i="10"/>
  <c r="D118" i="10" s="1"/>
  <c r="AU117" i="10"/>
  <c r="AP113" i="9"/>
  <c r="BB113" i="9"/>
  <c r="AB114" i="9"/>
  <c r="AD114" i="9" s="1"/>
  <c r="AO113" i="9"/>
  <c r="AR113" i="9"/>
  <c r="W113" i="9"/>
  <c r="AV113" i="9" s="1"/>
  <c r="AS113" i="9"/>
  <c r="N114" i="9"/>
  <c r="AI114" i="9" s="1"/>
  <c r="BH114" i="9" s="1"/>
  <c r="BN114" i="9"/>
  <c r="E115" i="9"/>
  <c r="U114" i="9"/>
  <c r="Q114" i="9"/>
  <c r="BJ108" i="4"/>
  <c r="AP108" i="4"/>
  <c r="P109" i="4"/>
  <c r="R109" i="4" s="1"/>
  <c r="AX108" i="4"/>
  <c r="BB108" i="4"/>
  <c r="AB109" i="4"/>
  <c r="AD109" i="4" s="1"/>
  <c r="AS108" i="4"/>
  <c r="BJ113" i="8"/>
  <c r="AM114" i="8"/>
  <c r="AC114" i="8" s="1"/>
  <c r="BA114" i="8" s="1"/>
  <c r="AJ114" i="8"/>
  <c r="AB115" i="8"/>
  <c r="AD114" i="8"/>
  <c r="AL114" i="8"/>
  <c r="H115" i="8"/>
  <c r="Q114" i="8"/>
  <c r="U114" i="8"/>
  <c r="T114" i="8"/>
  <c r="S115" i="8" s="1"/>
  <c r="AV113" i="8"/>
  <c r="AU113" i="8"/>
  <c r="BM113" i="8" s="1"/>
  <c r="V114" i="8"/>
  <c r="C114" i="8" s="1"/>
  <c r="D114" i="8" s="1"/>
  <c r="BB114" i="8"/>
  <c r="P115" i="8"/>
  <c r="R114" i="8"/>
  <c r="AG114" i="8"/>
  <c r="AI114" i="8"/>
  <c r="AF114" i="8"/>
  <c r="AE115" i="8" s="1"/>
  <c r="W108" i="4"/>
  <c r="V109" i="4" s="1"/>
  <c r="AR108" i="4"/>
  <c r="H109" i="4"/>
  <c r="F111" i="7"/>
  <c r="H111" i="7" s="1"/>
  <c r="K111" i="7" s="1"/>
  <c r="L111" i="7" s="1"/>
  <c r="M111" i="7" s="1"/>
  <c r="BN111" i="7" s="1"/>
  <c r="AL110" i="7"/>
  <c r="BK110" i="7" s="1"/>
  <c r="AO110" i="7"/>
  <c r="AP110" i="7"/>
  <c r="P111" i="7"/>
  <c r="BE110" i="7"/>
  <c r="BD110" i="7"/>
  <c r="AE111" i="7"/>
  <c r="BM109" i="7"/>
  <c r="AI110" i="7"/>
  <c r="Z110" i="7"/>
  <c r="AY110" i="7" s="1"/>
  <c r="AC110" i="7"/>
  <c r="T110" i="7"/>
  <c r="X110" i="7"/>
  <c r="C104" i="6"/>
  <c r="D104" i="6" s="1"/>
  <c r="Z104" i="6"/>
  <c r="AY104" i="6" s="1"/>
  <c r="BD104" i="6"/>
  <c r="BE104" i="6"/>
  <c r="BG104" i="6"/>
  <c r="BH104" i="6"/>
  <c r="AH105" i="6"/>
  <c r="AK105" i="6"/>
  <c r="K105" i="6"/>
  <c r="L105" i="6" s="1"/>
  <c r="M105" i="6" s="1"/>
  <c r="AG105" i="6"/>
  <c r="BA104" i="6"/>
  <c r="BB104" i="6"/>
  <c r="AB105" i="6"/>
  <c r="W104" i="6"/>
  <c r="AR104" i="6"/>
  <c r="AS104" i="6"/>
  <c r="S105" i="6"/>
  <c r="AP104" i="6"/>
  <c r="AO104" i="6"/>
  <c r="P105" i="6"/>
  <c r="Y108" i="5"/>
  <c r="AA108" i="5" s="1"/>
  <c r="H108" i="5"/>
  <c r="K108" i="5" s="1"/>
  <c r="L108" i="5" s="1"/>
  <c r="M108" i="5" s="1"/>
  <c r="N108" i="5" s="1"/>
  <c r="W107" i="5"/>
  <c r="AP107" i="5"/>
  <c r="AO107" i="5"/>
  <c r="P108" i="5"/>
  <c r="AK108" i="5"/>
  <c r="BK107" i="5"/>
  <c r="BH107" i="5"/>
  <c r="BG107" i="5"/>
  <c r="AH108" i="5"/>
  <c r="AJ108" i="5" s="1"/>
  <c r="S108" i="5"/>
  <c r="AR107" i="5"/>
  <c r="AS107" i="5"/>
  <c r="BA107" i="5"/>
  <c r="BB107" i="5"/>
  <c r="AB108" i="5"/>
  <c r="BD107" i="5"/>
  <c r="BE107" i="5"/>
  <c r="AE108" i="5"/>
  <c r="AM114" i="9" l="1"/>
  <c r="T114" i="9" s="1"/>
  <c r="S115" i="9" s="1"/>
  <c r="U115" i="9" s="1"/>
  <c r="AA114" i="9"/>
  <c r="Z118" i="10"/>
  <c r="AY118" i="10" s="1"/>
  <c r="BM117" i="10"/>
  <c r="F119" i="10"/>
  <c r="G119" i="10"/>
  <c r="AI118" i="10"/>
  <c r="AF118" i="10"/>
  <c r="AL118" i="10"/>
  <c r="Q118" i="10"/>
  <c r="W118" i="10" s="1"/>
  <c r="AC118" i="10"/>
  <c r="AS118" i="10"/>
  <c r="AR118" i="10"/>
  <c r="S119" i="10"/>
  <c r="AL114" i="9"/>
  <c r="BK114" i="9" s="1"/>
  <c r="AF114" i="9"/>
  <c r="AE115" i="9" s="1"/>
  <c r="AG115" i="9" s="1"/>
  <c r="AH115" i="9"/>
  <c r="AJ115" i="9" s="1"/>
  <c r="V114" i="9"/>
  <c r="Z114" i="9" s="1"/>
  <c r="AY114" i="9" s="1"/>
  <c r="AU113" i="9"/>
  <c r="BM113" i="9" s="1"/>
  <c r="BG114" i="9"/>
  <c r="F115" i="9"/>
  <c r="G115" i="9"/>
  <c r="AP114" i="9"/>
  <c r="AO114" i="9"/>
  <c r="P115" i="9"/>
  <c r="C109" i="4"/>
  <c r="D109" i="4" s="1"/>
  <c r="BE114" i="8"/>
  <c r="BD114" i="8"/>
  <c r="R115" i="8"/>
  <c r="X114" i="8"/>
  <c r="Z114" i="8"/>
  <c r="AY114" i="8" s="1"/>
  <c r="Y115" i="8"/>
  <c r="W114" i="8"/>
  <c r="AS114" i="8"/>
  <c r="AR114" i="8"/>
  <c r="AO114" i="8"/>
  <c r="AP114" i="8"/>
  <c r="BK114" i="8"/>
  <c r="AK115" i="8"/>
  <c r="AD115" i="8"/>
  <c r="AG115" i="8"/>
  <c r="BG114" i="8"/>
  <c r="BH114" i="8"/>
  <c r="U115" i="8"/>
  <c r="K115" i="8"/>
  <c r="L115" i="8" s="1"/>
  <c r="M115" i="8" s="1"/>
  <c r="AH115" i="8"/>
  <c r="AU108" i="4"/>
  <c r="BM108" i="4" s="1"/>
  <c r="AV108" i="4"/>
  <c r="K109" i="4"/>
  <c r="L109" i="4" s="1"/>
  <c r="M109" i="4" s="1"/>
  <c r="X109" i="4"/>
  <c r="AK111" i="7"/>
  <c r="AM111" i="7" s="1"/>
  <c r="Y111" i="7"/>
  <c r="AX110" i="7" s="1"/>
  <c r="E112" i="7"/>
  <c r="G112" i="7" s="1"/>
  <c r="N111" i="7"/>
  <c r="AF111" i="7" s="1"/>
  <c r="BE111" i="7" s="1"/>
  <c r="O111" i="7"/>
  <c r="BB110" i="7"/>
  <c r="BA110" i="7"/>
  <c r="AB111" i="7"/>
  <c r="AG111" i="7"/>
  <c r="AS110" i="7"/>
  <c r="W110" i="7"/>
  <c r="AR110" i="7"/>
  <c r="S111" i="7"/>
  <c r="BH110" i="7"/>
  <c r="BG110" i="7"/>
  <c r="AH111" i="7"/>
  <c r="R111" i="7"/>
  <c r="Y105" i="6"/>
  <c r="AX107" i="5"/>
  <c r="U105" i="6"/>
  <c r="E106" i="6"/>
  <c r="AM105" i="6"/>
  <c r="BJ104" i="6"/>
  <c r="R105" i="6"/>
  <c r="AU104" i="6"/>
  <c r="V105" i="6"/>
  <c r="AV104" i="6"/>
  <c r="AD105" i="6"/>
  <c r="O105" i="6"/>
  <c r="BN105" i="6"/>
  <c r="N105" i="6"/>
  <c r="AJ105" i="6"/>
  <c r="BN108" i="5"/>
  <c r="O108" i="5"/>
  <c r="AL108" i="5" s="1"/>
  <c r="E109" i="5"/>
  <c r="G109" i="5" s="1"/>
  <c r="AD108" i="5"/>
  <c r="R108" i="5"/>
  <c r="AG108" i="5"/>
  <c r="AF108" i="5"/>
  <c r="AE109" i="5" s="1"/>
  <c r="AI108" i="5"/>
  <c r="U108" i="5"/>
  <c r="AM108" i="5"/>
  <c r="BJ107" i="5"/>
  <c r="AV107" i="5"/>
  <c r="AU107" i="5"/>
  <c r="V108" i="5"/>
  <c r="AR114" i="9" l="1"/>
  <c r="AC114" i="9"/>
  <c r="BB114" i="9" s="1"/>
  <c r="AS114" i="9"/>
  <c r="Y119" i="10"/>
  <c r="AB119" i="10"/>
  <c r="AD119" i="10" s="1"/>
  <c r="BB118" i="10"/>
  <c r="BA118" i="10"/>
  <c r="AP118" i="10"/>
  <c r="P119" i="10"/>
  <c r="R119" i="10" s="1"/>
  <c r="AO118" i="10"/>
  <c r="AH119" i="10"/>
  <c r="AJ119" i="10" s="1"/>
  <c r="BH118" i="10"/>
  <c r="BG118" i="10"/>
  <c r="BD118" i="10"/>
  <c r="AE119" i="10"/>
  <c r="AG119" i="10" s="1"/>
  <c r="BE118" i="10"/>
  <c r="BK118" i="10"/>
  <c r="AK119" i="10"/>
  <c r="H119" i="10"/>
  <c r="K119" i="10" s="1"/>
  <c r="L119" i="10" s="1"/>
  <c r="M119" i="10" s="1"/>
  <c r="N119" i="10" s="1"/>
  <c r="U119" i="10"/>
  <c r="AV118" i="10"/>
  <c r="AU118" i="10"/>
  <c r="V119" i="10"/>
  <c r="AK115" i="9"/>
  <c r="AM115" i="9" s="1"/>
  <c r="BE114" i="9"/>
  <c r="BD114" i="9"/>
  <c r="Y115" i="9"/>
  <c r="AX114" i="9" s="1"/>
  <c r="X114" i="9"/>
  <c r="W114" i="9"/>
  <c r="V115" i="9" s="1"/>
  <c r="X115" i="9" s="1"/>
  <c r="C114" i="9"/>
  <c r="D114" i="9" s="1"/>
  <c r="H115" i="9"/>
  <c r="K115" i="9" s="1"/>
  <c r="L115" i="9" s="1"/>
  <c r="M115" i="9" s="1"/>
  <c r="N115" i="9" s="1"/>
  <c r="R115" i="9"/>
  <c r="N115" i="8"/>
  <c r="BN115" i="8"/>
  <c r="O115" i="8"/>
  <c r="AJ115" i="8"/>
  <c r="E116" i="8"/>
  <c r="AM115" i="8"/>
  <c r="BJ114" i="8"/>
  <c r="AU114" i="8"/>
  <c r="AV114" i="8"/>
  <c r="V115" i="8"/>
  <c r="AA115" i="8"/>
  <c r="AX114" i="8"/>
  <c r="AC115" i="8"/>
  <c r="E110" i="4"/>
  <c r="F110" i="4" s="1"/>
  <c r="N109" i="4"/>
  <c r="O109" i="4"/>
  <c r="BN109" i="4"/>
  <c r="BJ110" i="7"/>
  <c r="F112" i="7"/>
  <c r="H112" i="7" s="1"/>
  <c r="AA111" i="7"/>
  <c r="AC111" i="7"/>
  <c r="BB111" i="7" s="1"/>
  <c r="AI111" i="7"/>
  <c r="AH112" i="7" s="1"/>
  <c r="AE112" i="7"/>
  <c r="AG112" i="7" s="1"/>
  <c r="BD111" i="7"/>
  <c r="AJ111" i="7"/>
  <c r="Q111" i="7"/>
  <c r="U111" i="7"/>
  <c r="AU110" i="7"/>
  <c r="AV110" i="7"/>
  <c r="V111" i="7"/>
  <c r="T111" i="7"/>
  <c r="AD111" i="7"/>
  <c r="AL111" i="7"/>
  <c r="AC105" i="6"/>
  <c r="BB105" i="6" s="1"/>
  <c r="AA105" i="6"/>
  <c r="AX104" i="6"/>
  <c r="BM104" i="6" s="1"/>
  <c r="AL105" i="6"/>
  <c r="AK106" i="6" s="1"/>
  <c r="T105" i="6"/>
  <c r="AS105" i="6" s="1"/>
  <c r="AI105" i="6"/>
  <c r="AF105" i="6"/>
  <c r="G106" i="6"/>
  <c r="F106" i="6"/>
  <c r="Q105" i="6"/>
  <c r="X105" i="6"/>
  <c r="Z105" i="6"/>
  <c r="AY105" i="6" s="1"/>
  <c r="C105" i="6"/>
  <c r="D105" i="6" s="1"/>
  <c r="F109" i="5"/>
  <c r="H109" i="5" s="1"/>
  <c r="K109" i="5" s="1"/>
  <c r="L109" i="5" s="1"/>
  <c r="M109" i="5" s="1"/>
  <c r="BN109" i="5" s="1"/>
  <c r="AC108" i="5"/>
  <c r="BA108" i="5" s="1"/>
  <c r="Q108" i="5"/>
  <c r="AO108" i="5" s="1"/>
  <c r="T108" i="5"/>
  <c r="AS108" i="5" s="1"/>
  <c r="AG109" i="5"/>
  <c r="X108" i="5"/>
  <c r="Z108" i="5"/>
  <c r="AY108" i="5" s="1"/>
  <c r="C108" i="5"/>
  <c r="D108" i="5" s="1"/>
  <c r="BK108" i="5"/>
  <c r="AK109" i="5"/>
  <c r="BM107" i="5"/>
  <c r="AH109" i="5"/>
  <c r="BH108" i="5"/>
  <c r="BG108" i="5"/>
  <c r="BD108" i="5"/>
  <c r="BE108" i="5"/>
  <c r="BA114" i="9" l="1"/>
  <c r="AB115" i="9"/>
  <c r="AD115" i="9" s="1"/>
  <c r="AA119" i="10"/>
  <c r="AX118" i="10"/>
  <c r="BN119" i="10"/>
  <c r="E120" i="10"/>
  <c r="G120" i="10" s="1"/>
  <c r="O119" i="10"/>
  <c r="T119" i="10" s="1"/>
  <c r="S120" i="10" s="1"/>
  <c r="U120" i="10" s="1"/>
  <c r="C119" i="10"/>
  <c r="D119" i="10" s="1"/>
  <c r="AM119" i="10"/>
  <c r="BJ118" i="10"/>
  <c r="AF119" i="10"/>
  <c r="AI119" i="10"/>
  <c r="X119" i="10"/>
  <c r="BJ114" i="9"/>
  <c r="AA115" i="9"/>
  <c r="AU114" i="9"/>
  <c r="AV114" i="9"/>
  <c r="O115" i="9"/>
  <c r="BN115" i="9"/>
  <c r="E116" i="9"/>
  <c r="G116" i="9" s="1"/>
  <c r="AF115" i="9"/>
  <c r="AI115" i="9"/>
  <c r="G110" i="4"/>
  <c r="H110" i="4" s="1"/>
  <c r="BM114" i="8"/>
  <c r="X115" i="8"/>
  <c r="Z115" i="8"/>
  <c r="AY115" i="8" s="1"/>
  <c r="C115" i="8"/>
  <c r="D115" i="8" s="1"/>
  <c r="G116" i="8"/>
  <c r="F116" i="8"/>
  <c r="H116" i="8" s="1"/>
  <c r="K116" i="8" s="1"/>
  <c r="L116" i="8" s="1"/>
  <c r="M116" i="8" s="1"/>
  <c r="BB115" i="8"/>
  <c r="BA115" i="8"/>
  <c r="AB116" i="8"/>
  <c r="AL115" i="8"/>
  <c r="T115" i="8"/>
  <c r="Q115" i="8"/>
  <c r="AF115" i="8"/>
  <c r="AI115" i="8"/>
  <c r="AC109" i="4"/>
  <c r="T109" i="4"/>
  <c r="Q109" i="4"/>
  <c r="AL109" i="4"/>
  <c r="Y110" i="4"/>
  <c r="Z109" i="4"/>
  <c r="AY109" i="4" s="1"/>
  <c r="AF109" i="4"/>
  <c r="AI109" i="4"/>
  <c r="BM110" i="7"/>
  <c r="BH111" i="7"/>
  <c r="BG111" i="7"/>
  <c r="AB112" i="7"/>
  <c r="AD112" i="7" s="1"/>
  <c r="BA111" i="7"/>
  <c r="S112" i="7"/>
  <c r="AS111" i="7"/>
  <c r="W111" i="7"/>
  <c r="V112" i="7" s="1"/>
  <c r="AR111" i="7"/>
  <c r="K112" i="7"/>
  <c r="L112" i="7" s="1"/>
  <c r="M112" i="7" s="1"/>
  <c r="AJ112" i="7"/>
  <c r="AK112" i="7"/>
  <c r="BK111" i="7"/>
  <c r="X111" i="7"/>
  <c r="Z111" i="7"/>
  <c r="AY111" i="7" s="1"/>
  <c r="AP111" i="7"/>
  <c r="AO111" i="7"/>
  <c r="P112" i="7"/>
  <c r="C111" i="7"/>
  <c r="D111" i="7" s="1"/>
  <c r="AR105" i="6"/>
  <c r="BK105" i="6"/>
  <c r="BA105" i="6"/>
  <c r="Y106" i="6"/>
  <c r="AA106" i="6" s="1"/>
  <c r="AB106" i="6"/>
  <c r="AD106" i="6" s="1"/>
  <c r="W105" i="6"/>
  <c r="V106" i="6" s="1"/>
  <c r="X106" i="6" s="1"/>
  <c r="S106" i="6"/>
  <c r="U106" i="6" s="1"/>
  <c r="H106" i="6"/>
  <c r="K106" i="6" s="1"/>
  <c r="L106" i="6" s="1"/>
  <c r="M106" i="6" s="1"/>
  <c r="BN106" i="6" s="1"/>
  <c r="BE105" i="6"/>
  <c r="BD105" i="6"/>
  <c r="AE106" i="6"/>
  <c r="AM106" i="6"/>
  <c r="BJ105" i="6"/>
  <c r="AP105" i="6"/>
  <c r="AO105" i="6"/>
  <c r="P106" i="6"/>
  <c r="BG105" i="6"/>
  <c r="BH105" i="6"/>
  <c r="AH106" i="6"/>
  <c r="BB108" i="5"/>
  <c r="S109" i="5"/>
  <c r="U109" i="5" s="1"/>
  <c r="P109" i="5"/>
  <c r="R109" i="5" s="1"/>
  <c r="AP108" i="5"/>
  <c r="Y109" i="5"/>
  <c r="AX108" i="5" s="1"/>
  <c r="W108" i="5"/>
  <c r="V109" i="5" s="1"/>
  <c r="X109" i="5" s="1"/>
  <c r="AB109" i="5"/>
  <c r="N109" i="5"/>
  <c r="AF109" i="5" s="1"/>
  <c r="AE110" i="5" s="1"/>
  <c r="AG110" i="5" s="1"/>
  <c r="AR108" i="5"/>
  <c r="O109" i="5"/>
  <c r="E110" i="5"/>
  <c r="F110" i="5" s="1"/>
  <c r="AJ109" i="5"/>
  <c r="AM109" i="5"/>
  <c r="BJ108" i="5"/>
  <c r="C115" i="9" l="1"/>
  <c r="D115" i="9" s="1"/>
  <c r="AC115" i="9"/>
  <c r="BB115" i="9" s="1"/>
  <c r="AC119" i="10"/>
  <c r="AB120" i="10" s="1"/>
  <c r="F120" i="10"/>
  <c r="H120" i="10" s="1"/>
  <c r="K120" i="10" s="1"/>
  <c r="L120" i="10" s="1"/>
  <c r="M120" i="10" s="1"/>
  <c r="N120" i="10" s="1"/>
  <c r="BM118" i="10"/>
  <c r="AR119" i="10"/>
  <c r="AL119" i="10"/>
  <c r="BK119" i="10" s="1"/>
  <c r="Q119" i="10"/>
  <c r="W119" i="10" s="1"/>
  <c r="V120" i="10" s="1"/>
  <c r="AS119" i="10"/>
  <c r="Z119" i="10"/>
  <c r="AY119" i="10" s="1"/>
  <c r="BD119" i="10"/>
  <c r="BE119" i="10"/>
  <c r="AE120" i="10"/>
  <c r="BH119" i="10"/>
  <c r="BG119" i="10"/>
  <c r="AH120" i="10"/>
  <c r="BM114" i="9"/>
  <c r="F116" i="9"/>
  <c r="H116" i="9" s="1"/>
  <c r="T115" i="9"/>
  <c r="AR115" i="9" s="1"/>
  <c r="Z115" i="9"/>
  <c r="AY115" i="9" s="1"/>
  <c r="AL115" i="9"/>
  <c r="Q115" i="9"/>
  <c r="AH116" i="9"/>
  <c r="BH115" i="9"/>
  <c r="BG115" i="9"/>
  <c r="BD115" i="9"/>
  <c r="BE115" i="9"/>
  <c r="AE116" i="9"/>
  <c r="Y116" i="8"/>
  <c r="O116" i="8"/>
  <c r="N116" i="8"/>
  <c r="BN116" i="8"/>
  <c r="BH115" i="8"/>
  <c r="BG115" i="8"/>
  <c r="AH116" i="8"/>
  <c r="AP115" i="8"/>
  <c r="AO115" i="8"/>
  <c r="P116" i="8"/>
  <c r="BD115" i="8"/>
  <c r="BE115" i="8"/>
  <c r="AE116" i="8"/>
  <c r="AR115" i="8"/>
  <c r="W115" i="8"/>
  <c r="AS115" i="8"/>
  <c r="S116" i="8"/>
  <c r="AD116" i="8"/>
  <c r="E117" i="8"/>
  <c r="AK116" i="8"/>
  <c r="AL116" i="8" s="1"/>
  <c r="BK115" i="8"/>
  <c r="AX115" i="8"/>
  <c r="AA116" i="8"/>
  <c r="BE109" i="4"/>
  <c r="AE110" i="4"/>
  <c r="BD109" i="4"/>
  <c r="AX109" i="4"/>
  <c r="AA110" i="4"/>
  <c r="W109" i="4"/>
  <c r="AP109" i="4"/>
  <c r="P110" i="4"/>
  <c r="AO109" i="4"/>
  <c r="BB109" i="4"/>
  <c r="AB110" i="4"/>
  <c r="BA109" i="4"/>
  <c r="BG109" i="4"/>
  <c r="BH109" i="4"/>
  <c r="AH110" i="4"/>
  <c r="AK110" i="4"/>
  <c r="BK109" i="4"/>
  <c r="S110" i="4"/>
  <c r="AR109" i="4"/>
  <c r="AS109" i="4"/>
  <c r="K110" i="4"/>
  <c r="L110" i="4" s="1"/>
  <c r="M110" i="4" s="1"/>
  <c r="Y112" i="7"/>
  <c r="C112" i="7" s="1"/>
  <c r="D112" i="7" s="1"/>
  <c r="AX105" i="6"/>
  <c r="R112" i="7"/>
  <c r="BJ111" i="7"/>
  <c r="AM112" i="7"/>
  <c r="E113" i="7"/>
  <c r="AV111" i="7"/>
  <c r="AU111" i="7"/>
  <c r="U112" i="7"/>
  <c r="X112" i="7"/>
  <c r="BN112" i="7"/>
  <c r="N112" i="7"/>
  <c r="O112" i="7"/>
  <c r="Q112" i="7" s="1"/>
  <c r="AU105" i="6"/>
  <c r="O106" i="6"/>
  <c r="AL106" i="6" s="1"/>
  <c r="AK107" i="6" s="1"/>
  <c r="N106" i="6"/>
  <c r="AI106" i="6" s="1"/>
  <c r="AH107" i="6" s="1"/>
  <c r="AV105" i="6"/>
  <c r="E107" i="6"/>
  <c r="G107" i="6" s="1"/>
  <c r="AJ106" i="6"/>
  <c r="R106" i="6"/>
  <c r="C106" i="6"/>
  <c r="D106" i="6" s="1"/>
  <c r="AG106" i="6"/>
  <c r="AI109" i="5"/>
  <c r="BH109" i="5" s="1"/>
  <c r="BE109" i="5"/>
  <c r="AU108" i="5"/>
  <c r="BM108" i="5" s="1"/>
  <c r="AV108" i="5"/>
  <c r="AA109" i="5"/>
  <c r="C109" i="5"/>
  <c r="D109" i="5" s="1"/>
  <c r="G110" i="5"/>
  <c r="H110" i="5" s="1"/>
  <c r="AC109" i="5"/>
  <c r="BB109" i="5" s="1"/>
  <c r="AD109" i="5"/>
  <c r="T109" i="5"/>
  <c r="S110" i="5" s="1"/>
  <c r="Q109" i="5"/>
  <c r="P110" i="5" s="1"/>
  <c r="R110" i="5" s="1"/>
  <c r="BD109" i="5"/>
  <c r="AL109" i="5"/>
  <c r="AK110" i="5" s="1"/>
  <c r="Z109" i="5"/>
  <c r="AY109" i="5" s="1"/>
  <c r="AB116" i="9" l="1"/>
  <c r="AD116" i="9" s="1"/>
  <c r="BA115" i="9"/>
  <c r="BA119" i="10"/>
  <c r="BB119" i="10"/>
  <c r="P120" i="10"/>
  <c r="R120" i="10" s="1"/>
  <c r="Y116" i="9"/>
  <c r="AX115" i="9" s="1"/>
  <c r="AK120" i="10"/>
  <c r="AM120" i="10" s="1"/>
  <c r="AV119" i="10"/>
  <c r="AP119" i="10"/>
  <c r="AO119" i="10"/>
  <c r="AU119" i="10"/>
  <c r="Y120" i="10"/>
  <c r="BN120" i="10"/>
  <c r="E121" i="10"/>
  <c r="F121" i="10" s="1"/>
  <c r="O120" i="10"/>
  <c r="AD120" i="10"/>
  <c r="X120" i="10"/>
  <c r="AJ120" i="10"/>
  <c r="AG120" i="10"/>
  <c r="AF120" i="10"/>
  <c r="AE121" i="10" s="1"/>
  <c r="AI120" i="10"/>
  <c r="AH121" i="10" s="1"/>
  <c r="S116" i="9"/>
  <c r="U116" i="9" s="1"/>
  <c r="AS115" i="9"/>
  <c r="W115" i="9"/>
  <c r="AU115" i="9" s="1"/>
  <c r="P116" i="9"/>
  <c r="R116" i="9" s="1"/>
  <c r="AP115" i="9"/>
  <c r="AO115" i="9"/>
  <c r="BK115" i="9"/>
  <c r="AK116" i="9"/>
  <c r="AG116" i="9"/>
  <c r="K116" i="9"/>
  <c r="L116" i="9" s="1"/>
  <c r="M116" i="9" s="1"/>
  <c r="AJ116" i="9"/>
  <c r="BK116" i="8"/>
  <c r="F117" i="8"/>
  <c r="G117" i="8"/>
  <c r="Q116" i="8"/>
  <c r="U116" i="8"/>
  <c r="T116" i="8"/>
  <c r="AV115" i="8"/>
  <c r="AU115" i="8"/>
  <c r="V116" i="8"/>
  <c r="AG116" i="8"/>
  <c r="AI116" i="8"/>
  <c r="AH117" i="8" s="1"/>
  <c r="AF116" i="8"/>
  <c r="AE117" i="8"/>
  <c r="AJ116" i="8"/>
  <c r="BJ115" i="8"/>
  <c r="BM115" i="8" s="1"/>
  <c r="AM116" i="8"/>
  <c r="P117" i="8"/>
  <c r="R116" i="8"/>
  <c r="E111" i="4"/>
  <c r="G111" i="4" s="1"/>
  <c r="U110" i="4"/>
  <c r="N110" i="4"/>
  <c r="AF110" i="4" s="1"/>
  <c r="O110" i="4"/>
  <c r="AC110" i="4" s="1"/>
  <c r="AB111" i="4" s="1"/>
  <c r="BN110" i="4"/>
  <c r="AJ110" i="4"/>
  <c r="AD110" i="4"/>
  <c r="AG110" i="4"/>
  <c r="BJ109" i="4"/>
  <c r="AM110" i="4"/>
  <c r="R110" i="4"/>
  <c r="AV109" i="4"/>
  <c r="V110" i="4"/>
  <c r="AU109" i="4"/>
  <c r="AA112" i="7"/>
  <c r="AX111" i="7"/>
  <c r="BM111" i="7" s="1"/>
  <c r="Q106" i="6"/>
  <c r="P107" i="6" s="1"/>
  <c r="R107" i="6" s="1"/>
  <c r="BM105" i="6"/>
  <c r="AF106" i="6"/>
  <c r="AE107" i="6" s="1"/>
  <c r="AG107" i="6" s="1"/>
  <c r="AC112" i="7"/>
  <c r="AL112" i="7"/>
  <c r="Z112" i="7"/>
  <c r="AY112" i="7" s="1"/>
  <c r="T112" i="7"/>
  <c r="F113" i="7"/>
  <c r="G113" i="7"/>
  <c r="AI112" i="7"/>
  <c r="AF112" i="7"/>
  <c r="AO112" i="7"/>
  <c r="AP112" i="7"/>
  <c r="P113" i="7"/>
  <c r="T106" i="6"/>
  <c r="AC106" i="6"/>
  <c r="BB106" i="6" s="1"/>
  <c r="F107" i="6"/>
  <c r="H107" i="6" s="1"/>
  <c r="K107" i="6" s="1"/>
  <c r="L107" i="6" s="1"/>
  <c r="M107" i="6" s="1"/>
  <c r="Z106" i="6"/>
  <c r="AY106" i="6" s="1"/>
  <c r="BK106" i="6"/>
  <c r="AJ107" i="6"/>
  <c r="BJ106" i="6"/>
  <c r="AM107" i="6"/>
  <c r="BG106" i="6"/>
  <c r="BH106" i="6"/>
  <c r="BG109" i="5"/>
  <c r="AH110" i="5"/>
  <c r="AJ110" i="5" s="1"/>
  <c r="AB110" i="5"/>
  <c r="AD110" i="5" s="1"/>
  <c r="BA109" i="5"/>
  <c r="BK109" i="5"/>
  <c r="AO109" i="5"/>
  <c r="AP109" i="5"/>
  <c r="Y110" i="5"/>
  <c r="AA110" i="5" s="1"/>
  <c r="AS109" i="5"/>
  <c r="W109" i="5"/>
  <c r="AU109" i="5" s="1"/>
  <c r="AR109" i="5"/>
  <c r="AM110" i="5"/>
  <c r="BJ109" i="5"/>
  <c r="K110" i="5"/>
  <c r="L110" i="5" s="1"/>
  <c r="M110" i="5" s="1"/>
  <c r="U110" i="5"/>
  <c r="AA116" i="9" l="1"/>
  <c r="C120" i="10"/>
  <c r="D120" i="10" s="1"/>
  <c r="BJ119" i="10"/>
  <c r="AC120" i="10"/>
  <c r="AB121" i="10" s="1"/>
  <c r="AD121" i="10" s="1"/>
  <c r="AX119" i="10"/>
  <c r="AA120" i="10"/>
  <c r="G121" i="10"/>
  <c r="H121" i="10" s="1"/>
  <c r="K121" i="10" s="1"/>
  <c r="L121" i="10" s="1"/>
  <c r="M121" i="10" s="1"/>
  <c r="AL120" i="10"/>
  <c r="AK121" i="10" s="1"/>
  <c r="T120" i="10"/>
  <c r="AS120" i="10" s="1"/>
  <c r="Q120" i="10"/>
  <c r="P121" i="10" s="1"/>
  <c r="Z120" i="10"/>
  <c r="AY120" i="10" s="1"/>
  <c r="BE120" i="10"/>
  <c r="BD120" i="10"/>
  <c r="AJ121" i="10"/>
  <c r="AG121" i="10"/>
  <c r="BH120" i="10"/>
  <c r="BG120" i="10"/>
  <c r="V116" i="9"/>
  <c r="X116" i="9" s="1"/>
  <c r="AV115" i="9"/>
  <c r="E117" i="9"/>
  <c r="F117" i="9" s="1"/>
  <c r="AM116" i="9"/>
  <c r="BJ115" i="9"/>
  <c r="BM115" i="9" s="1"/>
  <c r="N116" i="9"/>
  <c r="BN116" i="9"/>
  <c r="O116" i="9"/>
  <c r="AK117" i="8"/>
  <c r="AM117" i="8" s="1"/>
  <c r="AC116" i="8"/>
  <c r="BJ116" i="8"/>
  <c r="AJ117" i="8"/>
  <c r="Z116" i="8"/>
  <c r="AY116" i="8" s="1"/>
  <c r="X116" i="8"/>
  <c r="W116" i="8"/>
  <c r="AS116" i="8"/>
  <c r="AR116" i="8"/>
  <c r="C116" i="8"/>
  <c r="D116" i="8" s="1"/>
  <c r="BE116" i="8"/>
  <c r="BD116" i="8"/>
  <c r="S117" i="8"/>
  <c r="R117" i="8"/>
  <c r="AG117" i="8"/>
  <c r="BG116" i="8"/>
  <c r="BH116" i="8"/>
  <c r="AO116" i="8"/>
  <c r="AP116" i="8"/>
  <c r="H117" i="8"/>
  <c r="AI110" i="4"/>
  <c r="BH110" i="4" s="1"/>
  <c r="F111" i="4"/>
  <c r="H111" i="4" s="1"/>
  <c r="T110" i="4"/>
  <c r="AS110" i="4" s="1"/>
  <c r="AL110" i="4"/>
  <c r="AK111" i="4" s="1"/>
  <c r="BM109" i="4"/>
  <c r="Q110" i="4"/>
  <c r="P111" i="4" s="1"/>
  <c r="R111" i="4" s="1"/>
  <c r="BD110" i="4"/>
  <c r="BE110" i="4"/>
  <c r="AE111" i="4"/>
  <c r="X110" i="4"/>
  <c r="Z110" i="4"/>
  <c r="AY110" i="4" s="1"/>
  <c r="Y111" i="4"/>
  <c r="C110" i="4"/>
  <c r="D110" i="4" s="1"/>
  <c r="BA110" i="4"/>
  <c r="BB110" i="4"/>
  <c r="AD111" i="4"/>
  <c r="W106" i="6"/>
  <c r="V107" i="6" s="1"/>
  <c r="AO106" i="6"/>
  <c r="AP106" i="6"/>
  <c r="Y113" i="7"/>
  <c r="AX112" i="7" s="1"/>
  <c r="BE106" i="6"/>
  <c r="BD106" i="6"/>
  <c r="Y107" i="6"/>
  <c r="AX106" i="6" s="1"/>
  <c r="S107" i="6"/>
  <c r="U107" i="6" s="1"/>
  <c r="BA106" i="6"/>
  <c r="BD112" i="7"/>
  <c r="BE112" i="7"/>
  <c r="AE113" i="7"/>
  <c r="H113" i="7"/>
  <c r="AK113" i="7"/>
  <c r="BK112" i="7"/>
  <c r="R113" i="7"/>
  <c r="BG112" i="7"/>
  <c r="BH112" i="7"/>
  <c r="AH113" i="7"/>
  <c r="AJ113" i="7" s="1"/>
  <c r="AR112" i="7"/>
  <c r="W112" i="7"/>
  <c r="AS112" i="7"/>
  <c r="S113" i="7"/>
  <c r="BA112" i="7"/>
  <c r="BB112" i="7"/>
  <c r="AB113" i="7"/>
  <c r="AB107" i="6"/>
  <c r="AD107" i="6" s="1"/>
  <c r="AR106" i="6"/>
  <c r="AS106" i="6"/>
  <c r="E108" i="6"/>
  <c r="F108" i="6" s="1"/>
  <c r="O107" i="6"/>
  <c r="BN107" i="6"/>
  <c r="N107" i="6"/>
  <c r="AX109" i="5"/>
  <c r="BM109" i="5" s="1"/>
  <c r="V110" i="5"/>
  <c r="C110" i="5" s="1"/>
  <c r="D110" i="5" s="1"/>
  <c r="AV109" i="5"/>
  <c r="E111" i="5"/>
  <c r="F111" i="5" s="1"/>
  <c r="BN110" i="5"/>
  <c r="O110" i="5"/>
  <c r="N110" i="5"/>
  <c r="BA120" i="10" l="1"/>
  <c r="BB120" i="10"/>
  <c r="BM119" i="10"/>
  <c r="AR120" i="10"/>
  <c r="Y121" i="10"/>
  <c r="AA121" i="10" s="1"/>
  <c r="BK120" i="10"/>
  <c r="AP120" i="10"/>
  <c r="AO120" i="10"/>
  <c r="S121" i="10"/>
  <c r="U121" i="10" s="1"/>
  <c r="W120" i="10"/>
  <c r="AV120" i="10" s="1"/>
  <c r="O121" i="10"/>
  <c r="BN121" i="10"/>
  <c r="N121" i="10"/>
  <c r="R121" i="10"/>
  <c r="BJ120" i="10"/>
  <c r="AM121" i="10"/>
  <c r="E122" i="10"/>
  <c r="C116" i="9"/>
  <c r="D116" i="9" s="1"/>
  <c r="G117" i="9"/>
  <c r="H117" i="9" s="1"/>
  <c r="AC116" i="9"/>
  <c r="Q116" i="9"/>
  <c r="AL116" i="9"/>
  <c r="Z116" i="9"/>
  <c r="AY116" i="9" s="1"/>
  <c r="T116" i="9"/>
  <c r="AI116" i="9"/>
  <c r="AF116" i="9"/>
  <c r="BG110" i="4"/>
  <c r="Y117" i="8"/>
  <c r="AA117" i="8" s="1"/>
  <c r="BA116" i="8"/>
  <c r="BB116" i="8"/>
  <c r="AB117" i="8"/>
  <c r="AD117" i="8" s="1"/>
  <c r="E118" i="8"/>
  <c r="K117" i="8"/>
  <c r="L117" i="8" s="1"/>
  <c r="M117" i="8" s="1"/>
  <c r="U117" i="8"/>
  <c r="AU116" i="8"/>
  <c r="BM116" i="8" s="1"/>
  <c r="AV116" i="8"/>
  <c r="AX116" i="8"/>
  <c r="V117" i="8"/>
  <c r="AO110" i="4"/>
  <c r="S111" i="4"/>
  <c r="U111" i="4" s="1"/>
  <c r="AH111" i="4"/>
  <c r="AJ111" i="4" s="1"/>
  <c r="AR110" i="4"/>
  <c r="AP110" i="4"/>
  <c r="BK110" i="4"/>
  <c r="W110" i="4"/>
  <c r="AU110" i="4" s="1"/>
  <c r="K111" i="4"/>
  <c r="L111" i="4" s="1"/>
  <c r="M111" i="4" s="1"/>
  <c r="AG111" i="4"/>
  <c r="AM111" i="4"/>
  <c r="BJ110" i="4"/>
  <c r="AA111" i="4"/>
  <c r="AX110" i="4"/>
  <c r="AA113" i="7"/>
  <c r="AV106" i="6"/>
  <c r="AU106" i="6"/>
  <c r="BM106" i="6" s="1"/>
  <c r="AA107" i="6"/>
  <c r="G108" i="6"/>
  <c r="H108" i="6" s="1"/>
  <c r="AC107" i="6"/>
  <c r="BA107" i="6" s="1"/>
  <c r="C107" i="6"/>
  <c r="D107" i="6" s="1"/>
  <c r="AV112" i="7"/>
  <c r="AU112" i="7"/>
  <c r="V113" i="7"/>
  <c r="C113" i="7" s="1"/>
  <c r="D113" i="7" s="1"/>
  <c r="AD113" i="7"/>
  <c r="K113" i="7"/>
  <c r="L113" i="7" s="1"/>
  <c r="M113" i="7" s="1"/>
  <c r="U113" i="7"/>
  <c r="AM113" i="7"/>
  <c r="BJ112" i="7"/>
  <c r="AG113" i="7"/>
  <c r="X110" i="5"/>
  <c r="AF107" i="6"/>
  <c r="AI107" i="6"/>
  <c r="Q107" i="6"/>
  <c r="AL107" i="6"/>
  <c r="X107" i="6"/>
  <c r="Z107" i="6"/>
  <c r="AY107" i="6" s="1"/>
  <c r="T107" i="6"/>
  <c r="G111" i="5"/>
  <c r="H111" i="5" s="1"/>
  <c r="Z110" i="5"/>
  <c r="AY110" i="5" s="1"/>
  <c r="AF110" i="5"/>
  <c r="AI110" i="5"/>
  <c r="AC110" i="5"/>
  <c r="AL110" i="5"/>
  <c r="T110" i="5"/>
  <c r="Q110" i="5"/>
  <c r="AX120" i="10" l="1"/>
  <c r="Y117" i="9"/>
  <c r="AX116" i="9" s="1"/>
  <c r="V121" i="10"/>
  <c r="X121" i="10" s="1"/>
  <c r="AU120" i="10"/>
  <c r="T121" i="10"/>
  <c r="AS121" i="10" s="1"/>
  <c r="AC121" i="10"/>
  <c r="AL121" i="10"/>
  <c r="AF121" i="10"/>
  <c r="AI121" i="10"/>
  <c r="Q121" i="10"/>
  <c r="G122" i="10"/>
  <c r="F122" i="10"/>
  <c r="BA116" i="9"/>
  <c r="BB116" i="9"/>
  <c r="AB117" i="9"/>
  <c r="BE116" i="9"/>
  <c r="BD116" i="9"/>
  <c r="AE117" i="9"/>
  <c r="K117" i="9"/>
  <c r="L117" i="9" s="1"/>
  <c r="M117" i="9" s="1"/>
  <c r="BG116" i="9"/>
  <c r="BH116" i="9"/>
  <c r="AH117" i="9"/>
  <c r="AJ117" i="9" s="1"/>
  <c r="AS116" i="9"/>
  <c r="AR116" i="9"/>
  <c r="S117" i="9"/>
  <c r="W116" i="9"/>
  <c r="AK117" i="9"/>
  <c r="BK116" i="9"/>
  <c r="P117" i="9"/>
  <c r="R117" i="9" s="1"/>
  <c r="AO116" i="9"/>
  <c r="AP116" i="9"/>
  <c r="X117" i="8"/>
  <c r="C117" i="8"/>
  <c r="D117" i="8" s="1"/>
  <c r="N117" i="8"/>
  <c r="BN117" i="8"/>
  <c r="O117" i="8"/>
  <c r="G118" i="8"/>
  <c r="F118" i="8"/>
  <c r="AV110" i="4"/>
  <c r="V111" i="4"/>
  <c r="C111" i="4" s="1"/>
  <c r="D111" i="4" s="1"/>
  <c r="BM110" i="4"/>
  <c r="N111" i="4"/>
  <c r="BN111" i="4"/>
  <c r="O111" i="4"/>
  <c r="E112" i="4"/>
  <c r="AB108" i="6"/>
  <c r="AD108" i="6" s="1"/>
  <c r="BB107" i="6"/>
  <c r="E114" i="7"/>
  <c r="F114" i="7" s="1"/>
  <c r="BM112" i="7"/>
  <c r="O113" i="7"/>
  <c r="Z113" i="7" s="1"/>
  <c r="AY113" i="7" s="1"/>
  <c r="BN113" i="7"/>
  <c r="N113" i="7"/>
  <c r="X113" i="7"/>
  <c r="Y108" i="6"/>
  <c r="AX107" i="6" s="1"/>
  <c r="W107" i="6"/>
  <c r="AS107" i="6"/>
  <c r="AR107" i="6"/>
  <c r="S108" i="6"/>
  <c r="BK107" i="6"/>
  <c r="AK108" i="6"/>
  <c r="BG107" i="6"/>
  <c r="BH107" i="6"/>
  <c r="AH108" i="6"/>
  <c r="K108" i="6"/>
  <c r="L108" i="6" s="1"/>
  <c r="M108" i="6" s="1"/>
  <c r="AP107" i="6"/>
  <c r="AO107" i="6"/>
  <c r="P108" i="6"/>
  <c r="BE107" i="6"/>
  <c r="BD107" i="6"/>
  <c r="AE108" i="6"/>
  <c r="Y111" i="5"/>
  <c r="AA111" i="5" s="1"/>
  <c r="AO110" i="5"/>
  <c r="AP110" i="5"/>
  <c r="P111" i="5"/>
  <c r="AS110" i="5"/>
  <c r="W110" i="5"/>
  <c r="AR110" i="5"/>
  <c r="S111" i="5"/>
  <c r="BB110" i="5"/>
  <c r="BA110" i="5"/>
  <c r="AB111" i="5"/>
  <c r="BD110" i="5"/>
  <c r="BE110" i="5"/>
  <c r="AE111" i="5"/>
  <c r="AK111" i="5"/>
  <c r="BK110" i="5"/>
  <c r="BH110" i="5"/>
  <c r="BG110" i="5"/>
  <c r="AH111" i="5"/>
  <c r="K111" i="5"/>
  <c r="L111" i="5" s="1"/>
  <c r="M111" i="5" s="1"/>
  <c r="H122" i="10" l="1"/>
  <c r="K122" i="10" s="1"/>
  <c r="L122" i="10" s="1"/>
  <c r="M122" i="10" s="1"/>
  <c r="N122" i="10" s="1"/>
  <c r="BM120" i="10"/>
  <c r="AA117" i="9"/>
  <c r="Z121" i="10"/>
  <c r="AY121" i="10" s="1"/>
  <c r="C121" i="10"/>
  <c r="D121" i="10" s="1"/>
  <c r="S122" i="10"/>
  <c r="U122" i="10" s="1"/>
  <c r="AR121" i="10"/>
  <c r="AK122" i="10"/>
  <c r="BK121" i="10"/>
  <c r="BA121" i="10"/>
  <c r="BB121" i="10"/>
  <c r="AB122" i="10"/>
  <c r="BH121" i="10"/>
  <c r="BG121" i="10"/>
  <c r="AH122" i="10"/>
  <c r="AO121" i="10"/>
  <c r="AP121" i="10"/>
  <c r="P122" i="10"/>
  <c r="BE121" i="10"/>
  <c r="BD121" i="10"/>
  <c r="AE122" i="10"/>
  <c r="W121" i="10"/>
  <c r="AU116" i="9"/>
  <c r="V117" i="9"/>
  <c r="AV116" i="9"/>
  <c r="O117" i="9"/>
  <c r="N117" i="9"/>
  <c r="AF117" i="9" s="1"/>
  <c r="BN117" i="9"/>
  <c r="U117" i="9"/>
  <c r="AG117" i="9"/>
  <c r="AD117" i="9"/>
  <c r="BJ116" i="9"/>
  <c r="AM117" i="9"/>
  <c r="E118" i="9"/>
  <c r="Y112" i="4"/>
  <c r="AA112" i="4" s="1"/>
  <c r="H118" i="8"/>
  <c r="K118" i="8" s="1"/>
  <c r="L118" i="8" s="1"/>
  <c r="M118" i="8" s="1"/>
  <c r="O118" i="8"/>
  <c r="N118" i="8"/>
  <c r="BN118" i="8"/>
  <c r="E119" i="8"/>
  <c r="AL117" i="8"/>
  <c r="T117" i="8"/>
  <c r="Q117" i="8"/>
  <c r="AC117" i="8"/>
  <c r="AI117" i="8"/>
  <c r="AF117" i="8"/>
  <c r="Z117" i="8"/>
  <c r="AY117" i="8" s="1"/>
  <c r="Z111" i="4"/>
  <c r="AY111" i="4" s="1"/>
  <c r="X111" i="4"/>
  <c r="G112" i="4"/>
  <c r="F112" i="4"/>
  <c r="AL111" i="4"/>
  <c r="T111" i="4"/>
  <c r="AC111" i="4"/>
  <c r="Q111" i="4"/>
  <c r="AF111" i="4"/>
  <c r="AI111" i="4"/>
  <c r="Y114" i="7"/>
  <c r="AA114" i="7" s="1"/>
  <c r="T113" i="7"/>
  <c r="AS113" i="7" s="1"/>
  <c r="G114" i="7"/>
  <c r="H114" i="7" s="1"/>
  <c r="AF113" i="7"/>
  <c r="AI113" i="7"/>
  <c r="AC113" i="7"/>
  <c r="Q113" i="7"/>
  <c r="AL113" i="7"/>
  <c r="AA108" i="6"/>
  <c r="E109" i="6"/>
  <c r="G109" i="6" s="1"/>
  <c r="R108" i="6"/>
  <c r="O108" i="6"/>
  <c r="Q108" i="6" s="1"/>
  <c r="P109" i="6" s="1"/>
  <c r="N108" i="6"/>
  <c r="AI108" i="6" s="1"/>
  <c r="BN108" i="6"/>
  <c r="AJ108" i="6"/>
  <c r="U108" i="6"/>
  <c r="AG108" i="6"/>
  <c r="AM108" i="6"/>
  <c r="BJ107" i="6"/>
  <c r="AV107" i="6"/>
  <c r="AU107" i="6"/>
  <c r="V108" i="6"/>
  <c r="AX110" i="5"/>
  <c r="E112" i="5"/>
  <c r="G112" i="5" s="1"/>
  <c r="AD111" i="5"/>
  <c r="BN111" i="5"/>
  <c r="N111" i="5"/>
  <c r="AF111" i="5" s="1"/>
  <c r="AE112" i="5" s="1"/>
  <c r="O111" i="5"/>
  <c r="Q111" i="5" s="1"/>
  <c r="AG111" i="5"/>
  <c r="U111" i="5"/>
  <c r="AU110" i="5"/>
  <c r="AV110" i="5"/>
  <c r="V111" i="5"/>
  <c r="AJ111" i="5"/>
  <c r="BJ110" i="5"/>
  <c r="AM111" i="5"/>
  <c r="R111" i="5"/>
  <c r="O122" i="10" l="1"/>
  <c r="AL122" i="10" s="1"/>
  <c r="E123" i="10"/>
  <c r="G123" i="10" s="1"/>
  <c r="BN122" i="10"/>
  <c r="Y122" i="10"/>
  <c r="AA122" i="10" s="1"/>
  <c r="AM122" i="10"/>
  <c r="BJ121" i="10"/>
  <c r="AF122" i="10"/>
  <c r="AG122" i="10"/>
  <c r="AI122" i="10"/>
  <c r="AJ122" i="10"/>
  <c r="AD122" i="10"/>
  <c r="R122" i="10"/>
  <c r="AV121" i="10"/>
  <c r="AU121" i="10"/>
  <c r="V122" i="10"/>
  <c r="T117" i="9"/>
  <c r="AR117" i="9" s="1"/>
  <c r="BM116" i="9"/>
  <c r="AI117" i="9"/>
  <c r="BG117" i="9" s="1"/>
  <c r="BE117" i="9"/>
  <c r="BD117" i="9"/>
  <c r="AE118" i="9"/>
  <c r="AL117" i="9"/>
  <c r="AC117" i="9"/>
  <c r="G118" i="9"/>
  <c r="F118" i="9"/>
  <c r="C117" i="9"/>
  <c r="D117" i="9" s="1"/>
  <c r="X117" i="9"/>
  <c r="Z117" i="9"/>
  <c r="AY117" i="9" s="1"/>
  <c r="Q117" i="9"/>
  <c r="AX111" i="4"/>
  <c r="Y118" i="8"/>
  <c r="AP117" i="8"/>
  <c r="AO117" i="8"/>
  <c r="P118" i="8"/>
  <c r="BD117" i="8"/>
  <c r="BE117" i="8"/>
  <c r="AE118" i="8"/>
  <c r="BB117" i="8"/>
  <c r="BA117" i="8"/>
  <c r="AB118" i="8"/>
  <c r="AR117" i="8"/>
  <c r="W117" i="8"/>
  <c r="AS117" i="8"/>
  <c r="S118" i="8"/>
  <c r="F119" i="8"/>
  <c r="G119" i="8"/>
  <c r="BH117" i="8"/>
  <c r="BG117" i="8"/>
  <c r="AH118" i="8"/>
  <c r="AK118" i="8"/>
  <c r="BK117" i="8"/>
  <c r="AE112" i="4"/>
  <c r="BE111" i="4"/>
  <c r="BD111" i="4"/>
  <c r="BA111" i="4"/>
  <c r="BB111" i="4"/>
  <c r="AB112" i="4"/>
  <c r="BK111" i="4"/>
  <c r="AK112" i="4"/>
  <c r="H112" i="4"/>
  <c r="BH111" i="4"/>
  <c r="BG111" i="4"/>
  <c r="AH112" i="4"/>
  <c r="AO111" i="4"/>
  <c r="AP111" i="4"/>
  <c r="P112" i="4"/>
  <c r="AR111" i="4"/>
  <c r="AS111" i="4"/>
  <c r="W111" i="4"/>
  <c r="S112" i="4"/>
  <c r="AX113" i="7"/>
  <c r="F109" i="6"/>
  <c r="H109" i="6" s="1"/>
  <c r="BM110" i="5"/>
  <c r="S114" i="7"/>
  <c r="U114" i="7" s="1"/>
  <c r="W113" i="7"/>
  <c r="AU113" i="7" s="1"/>
  <c r="AR113" i="7"/>
  <c r="K114" i="7"/>
  <c r="L114" i="7" s="1"/>
  <c r="M114" i="7" s="1"/>
  <c r="AP113" i="7"/>
  <c r="AO113" i="7"/>
  <c r="P114" i="7"/>
  <c r="AH114" i="7"/>
  <c r="BH113" i="7"/>
  <c r="BG113" i="7"/>
  <c r="BK113" i="7"/>
  <c r="AK114" i="7"/>
  <c r="BB113" i="7"/>
  <c r="BA113" i="7"/>
  <c r="AB114" i="7"/>
  <c r="AE114" i="7"/>
  <c r="BE113" i="7"/>
  <c r="BD113" i="7"/>
  <c r="BM107" i="6"/>
  <c r="T108" i="6"/>
  <c r="S109" i="6" s="1"/>
  <c r="U109" i="6" s="1"/>
  <c r="AF108" i="6"/>
  <c r="AE109" i="6" s="1"/>
  <c r="AG109" i="6" s="1"/>
  <c r="BG108" i="6"/>
  <c r="BH108" i="6"/>
  <c r="AH109" i="6"/>
  <c r="X108" i="6"/>
  <c r="Z108" i="6"/>
  <c r="AY108" i="6" s="1"/>
  <c r="AO108" i="6"/>
  <c r="AP108" i="6"/>
  <c r="AC108" i="6"/>
  <c r="AL108" i="6"/>
  <c r="C108" i="6"/>
  <c r="D108" i="6" s="1"/>
  <c r="R109" i="6"/>
  <c r="AI111" i="5"/>
  <c r="AH112" i="5" s="1"/>
  <c r="AJ112" i="5" s="1"/>
  <c r="T111" i="5"/>
  <c r="S112" i="5" s="1"/>
  <c r="U112" i="5" s="1"/>
  <c r="F112" i="5"/>
  <c r="H112" i="5" s="1"/>
  <c r="AP111" i="5"/>
  <c r="AO111" i="5"/>
  <c r="P112" i="5"/>
  <c r="C111" i="5"/>
  <c r="D111" i="5" s="1"/>
  <c r="X111" i="5"/>
  <c r="AG112" i="5"/>
  <c r="BD111" i="5"/>
  <c r="BE111" i="5"/>
  <c r="Z111" i="5"/>
  <c r="AY111" i="5" s="1"/>
  <c r="AC111" i="5"/>
  <c r="AL111" i="5"/>
  <c r="F123" i="10" l="1"/>
  <c r="H123" i="10" s="1"/>
  <c r="K123" i="10" s="1"/>
  <c r="L123" i="10" s="1"/>
  <c r="M123" i="10" s="1"/>
  <c r="O123" i="10" s="1"/>
  <c r="Q122" i="10"/>
  <c r="P123" i="10" s="1"/>
  <c r="R123" i="10" s="1"/>
  <c r="T122" i="10"/>
  <c r="S123" i="10" s="1"/>
  <c r="AX121" i="10"/>
  <c r="BM121" i="10" s="1"/>
  <c r="Y118" i="9"/>
  <c r="AX117" i="9" s="1"/>
  <c r="AC122" i="10"/>
  <c r="BB122" i="10" s="1"/>
  <c r="BD122" i="10"/>
  <c r="BE122" i="10"/>
  <c r="AE123" i="10"/>
  <c r="BH122" i="10"/>
  <c r="BG122" i="10"/>
  <c r="AH123" i="10"/>
  <c r="BK122" i="10"/>
  <c r="AK123" i="10"/>
  <c r="X122" i="10"/>
  <c r="Z122" i="10"/>
  <c r="AY122" i="10" s="1"/>
  <c r="C122" i="10"/>
  <c r="D122" i="10" s="1"/>
  <c r="AS117" i="9"/>
  <c r="S118" i="9"/>
  <c r="U118" i="9" s="1"/>
  <c r="H118" i="9"/>
  <c r="K118" i="9" s="1"/>
  <c r="L118" i="9" s="1"/>
  <c r="M118" i="9" s="1"/>
  <c r="N118" i="9" s="1"/>
  <c r="AF118" i="9" s="1"/>
  <c r="AH118" i="9"/>
  <c r="AJ118" i="9" s="1"/>
  <c r="BH117" i="9"/>
  <c r="AK118" i="9"/>
  <c r="BK117" i="9"/>
  <c r="AG118" i="9"/>
  <c r="AO117" i="9"/>
  <c r="AP117" i="9"/>
  <c r="P118" i="9"/>
  <c r="BB117" i="9"/>
  <c r="BA117" i="9"/>
  <c r="AB118" i="9"/>
  <c r="W117" i="9"/>
  <c r="AA118" i="8"/>
  <c r="AX117" i="8"/>
  <c r="AJ118" i="8"/>
  <c r="H119" i="8"/>
  <c r="AG118" i="8"/>
  <c r="AI118" i="8"/>
  <c r="AF118" i="8"/>
  <c r="AE119" i="8" s="1"/>
  <c r="BJ117" i="8"/>
  <c r="AM118" i="8"/>
  <c r="AC118" i="8" s="1"/>
  <c r="BB118" i="8" s="1"/>
  <c r="Q118" i="8"/>
  <c r="P119" i="8" s="1"/>
  <c r="U118" i="8"/>
  <c r="T118" i="8"/>
  <c r="S119" i="8" s="1"/>
  <c r="AV117" i="8"/>
  <c r="AU117" i="8"/>
  <c r="BM117" i="8" s="1"/>
  <c r="V118" i="8"/>
  <c r="AB119" i="8"/>
  <c r="AD118" i="8"/>
  <c r="BA118" i="8" s="1"/>
  <c r="AL118" i="8"/>
  <c r="C118" i="8"/>
  <c r="D118" i="8" s="1"/>
  <c r="R118" i="8"/>
  <c r="V112" i="4"/>
  <c r="C112" i="4" s="1"/>
  <c r="D112" i="4" s="1"/>
  <c r="AU111" i="4"/>
  <c r="AV111" i="4"/>
  <c r="AJ112" i="4"/>
  <c r="BJ111" i="4"/>
  <c r="AM112" i="4"/>
  <c r="AD112" i="4"/>
  <c r="U112" i="4"/>
  <c r="R112" i="4"/>
  <c r="K112" i="4"/>
  <c r="L112" i="4" s="1"/>
  <c r="M112" i="4" s="1"/>
  <c r="AG112" i="4"/>
  <c r="V114" i="7"/>
  <c r="C114" i="7" s="1"/>
  <c r="D114" i="7" s="1"/>
  <c r="AV113" i="7"/>
  <c r="BH111" i="5"/>
  <c r="AR108" i="6"/>
  <c r="E115" i="7"/>
  <c r="BN114" i="7"/>
  <c r="N114" i="7"/>
  <c r="AF114" i="7" s="1"/>
  <c r="AE115" i="7" s="1"/>
  <c r="O114" i="7"/>
  <c r="AG114" i="7"/>
  <c r="BJ113" i="7"/>
  <c r="BM113" i="7" s="1"/>
  <c r="AM114" i="7"/>
  <c r="R114" i="7"/>
  <c r="AD114" i="7"/>
  <c r="AJ114" i="7"/>
  <c r="BE108" i="6"/>
  <c r="Y109" i="6"/>
  <c r="AX108" i="6" s="1"/>
  <c r="BD108" i="6"/>
  <c r="AS108" i="6"/>
  <c r="W108" i="6"/>
  <c r="AU108" i="6" s="1"/>
  <c r="BK108" i="6"/>
  <c r="AK109" i="6"/>
  <c r="K109" i="6"/>
  <c r="L109" i="6" s="1"/>
  <c r="M109" i="6" s="1"/>
  <c r="BA108" i="6"/>
  <c r="BB108" i="6"/>
  <c r="AB109" i="6"/>
  <c r="AJ109" i="6"/>
  <c r="BG111" i="5"/>
  <c r="Y112" i="5"/>
  <c r="AA112" i="5" s="1"/>
  <c r="AS111" i="5"/>
  <c r="W111" i="5"/>
  <c r="V112" i="5" s="1"/>
  <c r="X112" i="5" s="1"/>
  <c r="AR111" i="5"/>
  <c r="BB111" i="5"/>
  <c r="BA111" i="5"/>
  <c r="AB112" i="5"/>
  <c r="K112" i="5"/>
  <c r="L112" i="5" s="1"/>
  <c r="M112" i="5" s="1"/>
  <c r="AK112" i="5"/>
  <c r="BK111" i="5"/>
  <c r="R112" i="5"/>
  <c r="AP122" i="10" l="1"/>
  <c r="AO122" i="10"/>
  <c r="W122" i="10"/>
  <c r="V123" i="10" s="1"/>
  <c r="AS122" i="10"/>
  <c r="AR122" i="10"/>
  <c r="BN123" i="10"/>
  <c r="N123" i="10"/>
  <c r="AF123" i="10" s="1"/>
  <c r="E124" i="10"/>
  <c r="F124" i="10" s="1"/>
  <c r="AA118" i="9"/>
  <c r="AB123" i="10"/>
  <c r="AD123" i="10" s="1"/>
  <c r="BA122" i="10"/>
  <c r="Y123" i="10"/>
  <c r="AJ123" i="10"/>
  <c r="AM123" i="10"/>
  <c r="BJ122" i="10"/>
  <c r="Q123" i="10"/>
  <c r="U123" i="10"/>
  <c r="AG123" i="10"/>
  <c r="O118" i="9"/>
  <c r="BN118" i="9"/>
  <c r="E119" i="9"/>
  <c r="G119" i="9" s="1"/>
  <c r="BD118" i="9"/>
  <c r="BE118" i="9"/>
  <c r="AE119" i="9"/>
  <c r="AV117" i="9"/>
  <c r="V118" i="9"/>
  <c r="C118" i="9" s="1"/>
  <c r="D118" i="9" s="1"/>
  <c r="AU117" i="9"/>
  <c r="AD118" i="9"/>
  <c r="AI118" i="9"/>
  <c r="R118" i="9"/>
  <c r="BJ117" i="9"/>
  <c r="AM118" i="9"/>
  <c r="U119" i="8"/>
  <c r="R119" i="8"/>
  <c r="X118" i="8"/>
  <c r="Z118" i="8"/>
  <c r="AY118" i="8" s="1"/>
  <c r="Y119" i="8"/>
  <c r="BK118" i="8"/>
  <c r="AK119" i="8"/>
  <c r="AD119" i="8"/>
  <c r="BE118" i="8"/>
  <c r="BD118" i="8"/>
  <c r="W118" i="8"/>
  <c r="AS118" i="8"/>
  <c r="AR118" i="8"/>
  <c r="AO118" i="8"/>
  <c r="AP118" i="8"/>
  <c r="AG119" i="8"/>
  <c r="BG118" i="8"/>
  <c r="BH118" i="8"/>
  <c r="K119" i="8"/>
  <c r="L119" i="8" s="1"/>
  <c r="M119" i="8" s="1"/>
  <c r="AH119" i="8"/>
  <c r="E113" i="4"/>
  <c r="G113" i="4" s="1"/>
  <c r="BN112" i="4"/>
  <c r="N112" i="4"/>
  <c r="O112" i="4"/>
  <c r="Z112" i="4" s="1"/>
  <c r="AY112" i="4" s="1"/>
  <c r="BM111" i="4"/>
  <c r="X112" i="4"/>
  <c r="AC114" i="7"/>
  <c r="BB114" i="7" s="1"/>
  <c r="X114" i="7"/>
  <c r="AA109" i="6"/>
  <c r="AI114" i="7"/>
  <c r="AH115" i="7" s="1"/>
  <c r="AJ115" i="7" s="1"/>
  <c r="AL114" i="7"/>
  <c r="BK114" i="7" s="1"/>
  <c r="Z114" i="7"/>
  <c r="AY114" i="7" s="1"/>
  <c r="T114" i="7"/>
  <c r="Q114" i="7"/>
  <c r="F115" i="7"/>
  <c r="G115" i="7"/>
  <c r="BE114" i="7"/>
  <c r="BD114" i="7"/>
  <c r="AG115" i="7"/>
  <c r="AV108" i="6"/>
  <c r="V109" i="6"/>
  <c r="C109" i="6" s="1"/>
  <c r="D109" i="6" s="1"/>
  <c r="E110" i="6"/>
  <c r="BJ108" i="6"/>
  <c r="BM108" i="6" s="1"/>
  <c r="AM109" i="6"/>
  <c r="AD109" i="6"/>
  <c r="N109" i="6"/>
  <c r="BN109" i="6"/>
  <c r="O109" i="6"/>
  <c r="AX111" i="5"/>
  <c r="AV111" i="5"/>
  <c r="AU111" i="5"/>
  <c r="E113" i="5"/>
  <c r="G113" i="5" s="1"/>
  <c r="C112" i="5"/>
  <c r="D112" i="5" s="1"/>
  <c r="N112" i="5"/>
  <c r="O112" i="5"/>
  <c r="AL112" i="5" s="1"/>
  <c r="BN112" i="5"/>
  <c r="AM112" i="5"/>
  <c r="BJ111" i="5"/>
  <c r="AD112" i="5"/>
  <c r="AU122" i="10" l="1"/>
  <c r="AV122" i="10"/>
  <c r="G124" i="10"/>
  <c r="H124" i="10" s="1"/>
  <c r="K124" i="10" s="1"/>
  <c r="L124" i="10" s="1"/>
  <c r="M124" i="10" s="1"/>
  <c r="N124" i="10" s="1"/>
  <c r="AI123" i="10"/>
  <c r="BG123" i="10" s="1"/>
  <c r="AL123" i="10"/>
  <c r="BK123" i="10" s="1"/>
  <c r="AC118" i="9"/>
  <c r="AB119" i="9" s="1"/>
  <c r="AD119" i="9" s="1"/>
  <c r="AC123" i="10"/>
  <c r="BA123" i="10" s="1"/>
  <c r="AX122" i="10"/>
  <c r="AA123" i="10"/>
  <c r="C123" i="10"/>
  <c r="D123" i="10" s="1"/>
  <c r="T123" i="10"/>
  <c r="AR123" i="10" s="1"/>
  <c r="AP123" i="10"/>
  <c r="AO123" i="10"/>
  <c r="P124" i="10"/>
  <c r="Z123" i="10"/>
  <c r="AY123" i="10" s="1"/>
  <c r="X123" i="10"/>
  <c r="BE123" i="10"/>
  <c r="BD123" i="10"/>
  <c r="AE124" i="10"/>
  <c r="T118" i="9"/>
  <c r="S119" i="9" s="1"/>
  <c r="AL118" i="9"/>
  <c r="BK118" i="9" s="1"/>
  <c r="Q118" i="9"/>
  <c r="P119" i="9" s="1"/>
  <c r="R119" i="9" s="1"/>
  <c r="F119" i="9"/>
  <c r="H119" i="9" s="1"/>
  <c r="BM117" i="9"/>
  <c r="X118" i="9"/>
  <c r="Z118" i="9"/>
  <c r="AY118" i="9" s="1"/>
  <c r="BG118" i="9"/>
  <c r="BH118" i="9"/>
  <c r="AH119" i="9"/>
  <c r="AJ119" i="9" s="1"/>
  <c r="AG119" i="9"/>
  <c r="N119" i="8"/>
  <c r="BN119" i="8"/>
  <c r="O119" i="8"/>
  <c r="AC119" i="8" s="1"/>
  <c r="AU118" i="8"/>
  <c r="AV118" i="8"/>
  <c r="AJ119" i="8"/>
  <c r="E120" i="8"/>
  <c r="V119" i="8"/>
  <c r="AM119" i="8"/>
  <c r="BJ118" i="8"/>
  <c r="AA119" i="8"/>
  <c r="AX118" i="8"/>
  <c r="BM118" i="8" s="1"/>
  <c r="F113" i="4"/>
  <c r="H113" i="4" s="1"/>
  <c r="Y113" i="4"/>
  <c r="AX112" i="4" s="1"/>
  <c r="AI112" i="4"/>
  <c r="AF112" i="4"/>
  <c r="AC112" i="4"/>
  <c r="AL112" i="4"/>
  <c r="Q112" i="4"/>
  <c r="T112" i="4"/>
  <c r="BA114" i="7"/>
  <c r="AB115" i="7"/>
  <c r="AD115" i="7" s="1"/>
  <c r="Y115" i="7"/>
  <c r="AA115" i="7" s="1"/>
  <c r="AK115" i="7"/>
  <c r="AM115" i="7" s="1"/>
  <c r="BG114" i="7"/>
  <c r="BH114" i="7"/>
  <c r="X109" i="6"/>
  <c r="H115" i="7"/>
  <c r="K115" i="7" s="1"/>
  <c r="L115" i="7" s="1"/>
  <c r="M115" i="7" s="1"/>
  <c r="N115" i="7" s="1"/>
  <c r="W114" i="7"/>
  <c r="AR114" i="7"/>
  <c r="AS114" i="7"/>
  <c r="S115" i="7"/>
  <c r="U115" i="7" s="1"/>
  <c r="AO114" i="7"/>
  <c r="P115" i="7"/>
  <c r="R115" i="7" s="1"/>
  <c r="AP114" i="7"/>
  <c r="Q109" i="6"/>
  <c r="T109" i="6"/>
  <c r="AC109" i="6"/>
  <c r="AF109" i="6"/>
  <c r="AI109" i="6"/>
  <c r="Z109" i="6"/>
  <c r="AY109" i="6" s="1"/>
  <c r="F110" i="6"/>
  <c r="G110" i="6"/>
  <c r="AL109" i="6"/>
  <c r="T112" i="5"/>
  <c r="S113" i="5" s="1"/>
  <c r="BM111" i="5"/>
  <c r="F113" i="5"/>
  <c r="H113" i="5" s="1"/>
  <c r="K113" i="5" s="1"/>
  <c r="L113" i="5" s="1"/>
  <c r="M113" i="5" s="1"/>
  <c r="N113" i="5" s="1"/>
  <c r="AK113" i="5"/>
  <c r="BK112" i="5"/>
  <c r="AC112" i="5"/>
  <c r="Q112" i="5"/>
  <c r="Z112" i="5"/>
  <c r="AY112" i="5" s="1"/>
  <c r="AF112" i="5"/>
  <c r="AI112" i="5"/>
  <c r="BM122" i="10" l="1"/>
  <c r="AK124" i="10"/>
  <c r="AM124" i="10" s="1"/>
  <c r="AB124" i="10"/>
  <c r="AD124" i="10" s="1"/>
  <c r="BB123" i="10"/>
  <c r="AH124" i="10"/>
  <c r="AI124" i="10" s="1"/>
  <c r="AH125" i="10" s="1"/>
  <c r="BH123" i="10"/>
  <c r="BB118" i="9"/>
  <c r="BA118" i="9"/>
  <c r="Y119" i="9"/>
  <c r="AA119" i="9" s="1"/>
  <c r="Y124" i="10"/>
  <c r="AA124" i="10" s="1"/>
  <c r="AS123" i="10"/>
  <c r="W123" i="10"/>
  <c r="V124" i="10" s="1"/>
  <c r="E125" i="10"/>
  <c r="G125" i="10" s="1"/>
  <c r="O124" i="10"/>
  <c r="BN124" i="10"/>
  <c r="S124" i="10"/>
  <c r="AF124" i="10"/>
  <c r="AE125" i="10" s="1"/>
  <c r="AG124" i="10"/>
  <c r="R124" i="10"/>
  <c r="AS118" i="9"/>
  <c r="AK119" i="9"/>
  <c r="BJ118" i="9" s="1"/>
  <c r="AR118" i="9"/>
  <c r="AO118" i="9"/>
  <c r="AP118" i="9"/>
  <c r="W118" i="9"/>
  <c r="AV118" i="9" s="1"/>
  <c r="U119" i="9"/>
  <c r="K119" i="9"/>
  <c r="L119" i="9" s="1"/>
  <c r="M119" i="9" s="1"/>
  <c r="AA113" i="4"/>
  <c r="BB119" i="8"/>
  <c r="BA119" i="8"/>
  <c r="AB120" i="8"/>
  <c r="X119" i="8"/>
  <c r="Z119" i="8"/>
  <c r="AY119" i="8" s="1"/>
  <c r="Y120" i="8"/>
  <c r="C119" i="8"/>
  <c r="D119" i="8" s="1"/>
  <c r="G120" i="8"/>
  <c r="F120" i="8"/>
  <c r="T119" i="8"/>
  <c r="Q119" i="8"/>
  <c r="AL119" i="8"/>
  <c r="AF119" i="8"/>
  <c r="AI119" i="8"/>
  <c r="AO112" i="4"/>
  <c r="AP112" i="4"/>
  <c r="P113" i="4"/>
  <c r="BB112" i="4"/>
  <c r="BA112" i="4"/>
  <c r="AB113" i="4"/>
  <c r="BD112" i="4"/>
  <c r="BE112" i="4"/>
  <c r="AE113" i="4"/>
  <c r="AR112" i="4"/>
  <c r="W112" i="4"/>
  <c r="AS112" i="4"/>
  <c r="S113" i="4"/>
  <c r="AK113" i="4"/>
  <c r="BK112" i="4"/>
  <c r="K113" i="4"/>
  <c r="L113" i="4" s="1"/>
  <c r="M113" i="4" s="1"/>
  <c r="BH112" i="4"/>
  <c r="BG112" i="4"/>
  <c r="AH113" i="4"/>
  <c r="AJ113" i="4" s="1"/>
  <c r="AX114" i="7"/>
  <c r="BJ114" i="7"/>
  <c r="O115" i="7"/>
  <c r="AL115" i="7" s="1"/>
  <c r="AK116" i="7" s="1"/>
  <c r="E116" i="7"/>
  <c r="F116" i="7" s="1"/>
  <c r="BN115" i="7"/>
  <c r="AU114" i="7"/>
  <c r="AV114" i="7"/>
  <c r="V115" i="7"/>
  <c r="Y110" i="6"/>
  <c r="AA110" i="6" s="1"/>
  <c r="AF115" i="7"/>
  <c r="AI115" i="7"/>
  <c r="AR112" i="5"/>
  <c r="AS112" i="5"/>
  <c r="H110" i="6"/>
  <c r="AK110" i="6"/>
  <c r="BK109" i="6"/>
  <c r="BE109" i="6"/>
  <c r="BD109" i="6"/>
  <c r="AE110" i="6"/>
  <c r="AS109" i="6"/>
  <c r="W109" i="6"/>
  <c r="AR109" i="6"/>
  <c r="S110" i="6"/>
  <c r="BH109" i="6"/>
  <c r="BG109" i="6"/>
  <c r="AH110" i="6"/>
  <c r="BA109" i="6"/>
  <c r="BB109" i="6"/>
  <c r="AB110" i="6"/>
  <c r="AP109" i="6"/>
  <c r="AO109" i="6"/>
  <c r="P110" i="6"/>
  <c r="Y113" i="5"/>
  <c r="AA113" i="5" s="1"/>
  <c r="E114" i="5"/>
  <c r="F114" i="5" s="1"/>
  <c r="BN113" i="5"/>
  <c r="O113" i="5"/>
  <c r="AH113" i="5"/>
  <c r="BG112" i="5"/>
  <c r="BH112" i="5"/>
  <c r="AO112" i="5"/>
  <c r="AP112" i="5"/>
  <c r="P113" i="5"/>
  <c r="W112" i="5"/>
  <c r="AE113" i="5"/>
  <c r="BD112" i="5"/>
  <c r="BE112" i="5"/>
  <c r="BB112" i="5"/>
  <c r="AB113" i="5"/>
  <c r="U113" i="5"/>
  <c r="BJ112" i="5"/>
  <c r="AM113" i="5"/>
  <c r="BA112" i="5"/>
  <c r="BJ123" i="10" l="1"/>
  <c r="AL124" i="10"/>
  <c r="BK124" i="10" s="1"/>
  <c r="AX123" i="10"/>
  <c r="AJ124" i="10"/>
  <c r="BG124" i="10" s="1"/>
  <c r="AX118" i="9"/>
  <c r="T124" i="10"/>
  <c r="AS124" i="10" s="1"/>
  <c r="Z124" i="10"/>
  <c r="AY124" i="10" s="1"/>
  <c r="X124" i="10"/>
  <c r="AC124" i="10"/>
  <c r="AB125" i="10" s="1"/>
  <c r="AD125" i="10" s="1"/>
  <c r="AV123" i="10"/>
  <c r="AU123" i="10"/>
  <c r="C124" i="10"/>
  <c r="D124" i="10" s="1"/>
  <c r="U124" i="10"/>
  <c r="F125" i="10"/>
  <c r="H125" i="10" s="1"/>
  <c r="Q124" i="10"/>
  <c r="P125" i="10" s="1"/>
  <c r="R125" i="10" s="1"/>
  <c r="AG125" i="10"/>
  <c r="AJ125" i="10"/>
  <c r="BE124" i="10"/>
  <c r="BD124" i="10"/>
  <c r="BH124" i="10"/>
  <c r="AM119" i="9"/>
  <c r="V119" i="9"/>
  <c r="C119" i="9" s="1"/>
  <c r="D119" i="9" s="1"/>
  <c r="AU118" i="9"/>
  <c r="E120" i="9"/>
  <c r="G120" i="9" s="1"/>
  <c r="O119" i="9"/>
  <c r="BN119" i="9"/>
  <c r="N119" i="9"/>
  <c r="BD119" i="8"/>
  <c r="BE119" i="8"/>
  <c r="AE120" i="8"/>
  <c r="AP119" i="8"/>
  <c r="AO119" i="8"/>
  <c r="P120" i="8"/>
  <c r="H120" i="8"/>
  <c r="AX119" i="8"/>
  <c r="AA120" i="8"/>
  <c r="BH119" i="8"/>
  <c r="BG119" i="8"/>
  <c r="AH120" i="8"/>
  <c r="AK120" i="8"/>
  <c r="BK119" i="8"/>
  <c r="AR119" i="8"/>
  <c r="W119" i="8"/>
  <c r="AS119" i="8"/>
  <c r="S120" i="8"/>
  <c r="AD120" i="8"/>
  <c r="E114" i="4"/>
  <c r="F114" i="4" s="1"/>
  <c r="N113" i="4"/>
  <c r="AI113" i="4" s="1"/>
  <c r="BN113" i="4"/>
  <c r="O113" i="4"/>
  <c r="AC113" i="4" s="1"/>
  <c r="AB114" i="4" s="1"/>
  <c r="BJ112" i="4"/>
  <c r="AM113" i="4"/>
  <c r="AD113" i="4"/>
  <c r="U113" i="4"/>
  <c r="AU112" i="4"/>
  <c r="AV112" i="4"/>
  <c r="V113" i="4"/>
  <c r="C113" i="4" s="1"/>
  <c r="D113" i="4" s="1"/>
  <c r="AG113" i="4"/>
  <c r="R113" i="4"/>
  <c r="BM114" i="7"/>
  <c r="G116" i="7"/>
  <c r="H116" i="7" s="1"/>
  <c r="K116" i="7" s="1"/>
  <c r="L116" i="7" s="1"/>
  <c r="M116" i="7" s="1"/>
  <c r="BK115" i="7"/>
  <c r="Z115" i="7"/>
  <c r="AY115" i="7" s="1"/>
  <c r="T115" i="7"/>
  <c r="AS115" i="7" s="1"/>
  <c r="Q115" i="7"/>
  <c r="AP115" i="7" s="1"/>
  <c r="AC115" i="7"/>
  <c r="BA115" i="7" s="1"/>
  <c r="X115" i="7"/>
  <c r="C115" i="7"/>
  <c r="D115" i="7" s="1"/>
  <c r="AX109" i="6"/>
  <c r="BJ115" i="7"/>
  <c r="AM116" i="7"/>
  <c r="BG115" i="7"/>
  <c r="BH115" i="7"/>
  <c r="AH116" i="7"/>
  <c r="AE116" i="7"/>
  <c r="BE115" i="7"/>
  <c r="BD115" i="7"/>
  <c r="K110" i="6"/>
  <c r="L110" i="6" s="1"/>
  <c r="M110" i="6" s="1"/>
  <c r="AD110" i="6"/>
  <c r="R110" i="6"/>
  <c r="AJ110" i="6"/>
  <c r="U110" i="6"/>
  <c r="AV109" i="6"/>
  <c r="AU109" i="6"/>
  <c r="V110" i="6"/>
  <c r="AG110" i="6"/>
  <c r="BJ109" i="6"/>
  <c r="AM110" i="6"/>
  <c r="AX112" i="5"/>
  <c r="G114" i="5"/>
  <c r="H114" i="5" s="1"/>
  <c r="K114" i="5" s="1"/>
  <c r="L114" i="5" s="1"/>
  <c r="M114" i="5" s="1"/>
  <c r="AC113" i="5"/>
  <c r="BB113" i="5" s="1"/>
  <c r="T113" i="5"/>
  <c r="AS113" i="5" s="1"/>
  <c r="Q113" i="5"/>
  <c r="AP113" i="5" s="1"/>
  <c r="AD113" i="5"/>
  <c r="AL113" i="5"/>
  <c r="V113" i="5"/>
  <c r="C113" i="5" s="1"/>
  <c r="D113" i="5" s="1"/>
  <c r="AV112" i="5"/>
  <c r="AU112" i="5"/>
  <c r="AJ113" i="5"/>
  <c r="AG113" i="5"/>
  <c r="AI113" i="5"/>
  <c r="AF113" i="5"/>
  <c r="AE114" i="5" s="1"/>
  <c r="R113" i="5"/>
  <c r="AK125" i="10" l="1"/>
  <c r="BJ124" i="10" s="1"/>
  <c r="BM123" i="10"/>
  <c r="BM118" i="9"/>
  <c r="S125" i="10"/>
  <c r="U125" i="10" s="1"/>
  <c r="AR124" i="10"/>
  <c r="BB124" i="10"/>
  <c r="Y125" i="10"/>
  <c r="BA124" i="10"/>
  <c r="AO124" i="10"/>
  <c r="AP124" i="10"/>
  <c r="W124" i="10"/>
  <c r="AV124" i="10" s="1"/>
  <c r="K125" i="10"/>
  <c r="L125" i="10" s="1"/>
  <c r="M125" i="10" s="1"/>
  <c r="X119" i="9"/>
  <c r="Z119" i="9"/>
  <c r="AY119" i="9" s="1"/>
  <c r="F120" i="9"/>
  <c r="H120" i="9" s="1"/>
  <c r="AF119" i="9"/>
  <c r="AI119" i="9"/>
  <c r="AL119" i="9"/>
  <c r="AC119" i="9"/>
  <c r="T119" i="9"/>
  <c r="Q119" i="9"/>
  <c r="AV119" i="8"/>
  <c r="AU119" i="8"/>
  <c r="V120" i="8"/>
  <c r="C120" i="8" s="1"/>
  <c r="D120" i="8" s="1"/>
  <c r="BJ119" i="8"/>
  <c r="AM120" i="8"/>
  <c r="R120" i="8"/>
  <c r="U120" i="8"/>
  <c r="AJ120" i="8"/>
  <c r="E121" i="8"/>
  <c r="K120" i="8"/>
  <c r="L120" i="8" s="1"/>
  <c r="M120" i="8" s="1"/>
  <c r="BM119" i="8"/>
  <c r="AG120" i="8"/>
  <c r="G114" i="4"/>
  <c r="H114" i="4" s="1"/>
  <c r="T113" i="4"/>
  <c r="S114" i="4" s="1"/>
  <c r="U114" i="4" s="1"/>
  <c r="Q113" i="4"/>
  <c r="P114" i="4" s="1"/>
  <c r="AF113" i="4"/>
  <c r="X113" i="4"/>
  <c r="Z113" i="4"/>
  <c r="AY113" i="4" s="1"/>
  <c r="Y114" i="4"/>
  <c r="AL113" i="4"/>
  <c r="BM112" i="4"/>
  <c r="AD114" i="4"/>
  <c r="BB113" i="4"/>
  <c r="BA113" i="4"/>
  <c r="AH114" i="4"/>
  <c r="BG113" i="4"/>
  <c r="BH113" i="4"/>
  <c r="AO115" i="7"/>
  <c r="P116" i="7"/>
  <c r="R116" i="7" s="1"/>
  <c r="Y116" i="7"/>
  <c r="AX115" i="7" s="1"/>
  <c r="S116" i="7"/>
  <c r="U116" i="7" s="1"/>
  <c r="AR115" i="7"/>
  <c r="W115" i="7"/>
  <c r="AV115" i="7" s="1"/>
  <c r="AB116" i="7"/>
  <c r="AD116" i="7" s="1"/>
  <c r="BB115" i="7"/>
  <c r="E117" i="7"/>
  <c r="F117" i="7" s="1"/>
  <c r="AG116" i="7"/>
  <c r="AJ116" i="7"/>
  <c r="N116" i="7"/>
  <c r="AF116" i="7" s="1"/>
  <c r="O116" i="7"/>
  <c r="BN116" i="7"/>
  <c r="BM112" i="5"/>
  <c r="BM109" i="6"/>
  <c r="E111" i="6"/>
  <c r="O110" i="6"/>
  <c r="Z110" i="6" s="1"/>
  <c r="AY110" i="6" s="1"/>
  <c r="BN110" i="6"/>
  <c r="N110" i="6"/>
  <c r="X110" i="6"/>
  <c r="C110" i="6"/>
  <c r="D110" i="6" s="1"/>
  <c r="P114" i="5"/>
  <c r="R114" i="5" s="1"/>
  <c r="AB114" i="5"/>
  <c r="AD114" i="5" s="1"/>
  <c r="BA113" i="5"/>
  <c r="AR113" i="5"/>
  <c r="S114" i="5"/>
  <c r="U114" i="5" s="1"/>
  <c r="E115" i="5"/>
  <c r="G115" i="5" s="1"/>
  <c r="AO113" i="5"/>
  <c r="AG114" i="5"/>
  <c r="BH113" i="5"/>
  <c r="BG113" i="5"/>
  <c r="AH114" i="5"/>
  <c r="X113" i="5"/>
  <c r="Z113" i="5"/>
  <c r="AY113" i="5" s="1"/>
  <c r="BK113" i="5"/>
  <c r="AK114" i="5"/>
  <c r="N114" i="5"/>
  <c r="AF114" i="5" s="1"/>
  <c r="O114" i="5"/>
  <c r="BN114" i="5"/>
  <c r="W113" i="5"/>
  <c r="BD113" i="5"/>
  <c r="BE113" i="5"/>
  <c r="AM125" i="10" l="1"/>
  <c r="Y120" i="9"/>
  <c r="AA120" i="9" s="1"/>
  <c r="AA125" i="10"/>
  <c r="AX124" i="10"/>
  <c r="V125" i="10"/>
  <c r="C125" i="10" s="1"/>
  <c r="D125" i="10" s="1"/>
  <c r="AU124" i="10"/>
  <c r="E126" i="10"/>
  <c r="F126" i="10" s="1"/>
  <c r="O125" i="10"/>
  <c r="N125" i="10"/>
  <c r="BN125" i="10"/>
  <c r="BB119" i="9"/>
  <c r="BA119" i="9"/>
  <c r="AB120" i="9"/>
  <c r="AH120" i="9"/>
  <c r="BH119" i="9"/>
  <c r="BG119" i="9"/>
  <c r="BD119" i="9"/>
  <c r="BE119" i="9"/>
  <c r="AE120" i="9"/>
  <c r="K120" i="9"/>
  <c r="L120" i="9" s="1"/>
  <c r="M120" i="9" s="1"/>
  <c r="BK119" i="9"/>
  <c r="AK120" i="9"/>
  <c r="P120" i="9"/>
  <c r="AP119" i="9"/>
  <c r="AO119" i="9"/>
  <c r="AS119" i="9"/>
  <c r="W119" i="9"/>
  <c r="S120" i="9"/>
  <c r="AR119" i="9"/>
  <c r="AS113" i="4"/>
  <c r="O120" i="8"/>
  <c r="N120" i="8"/>
  <c r="BN120" i="8"/>
  <c r="F121" i="8"/>
  <c r="G121" i="8"/>
  <c r="Z120" i="8"/>
  <c r="AY120" i="8" s="1"/>
  <c r="X120" i="8"/>
  <c r="AR113" i="4"/>
  <c r="W113" i="4"/>
  <c r="V114" i="4" s="1"/>
  <c r="AO113" i="4"/>
  <c r="AP113" i="4"/>
  <c r="AJ114" i="4"/>
  <c r="K114" i="4"/>
  <c r="L114" i="4" s="1"/>
  <c r="M114" i="4" s="1"/>
  <c r="AE114" i="4"/>
  <c r="BE113" i="4"/>
  <c r="BD113" i="4"/>
  <c r="BK113" i="4"/>
  <c r="AK114" i="4"/>
  <c r="AA114" i="4"/>
  <c r="AX113" i="4"/>
  <c r="R114" i="4"/>
  <c r="AA116" i="7"/>
  <c r="AU115" i="7"/>
  <c r="BM115" i="7" s="1"/>
  <c r="V116" i="7"/>
  <c r="X116" i="7" s="1"/>
  <c r="G117" i="7"/>
  <c r="H117" i="7" s="1"/>
  <c r="BE116" i="7"/>
  <c r="BD116" i="7"/>
  <c r="AE117" i="7"/>
  <c r="AC116" i="7"/>
  <c r="Q116" i="7"/>
  <c r="AL116" i="7"/>
  <c r="T116" i="7"/>
  <c r="AI116" i="7"/>
  <c r="Y111" i="6"/>
  <c r="AA111" i="6" s="1"/>
  <c r="AI110" i="6"/>
  <c r="AF110" i="6"/>
  <c r="AC110" i="6"/>
  <c r="AL110" i="6"/>
  <c r="Q110" i="6"/>
  <c r="T110" i="6"/>
  <c r="F111" i="6"/>
  <c r="G111" i="6"/>
  <c r="F115" i="5"/>
  <c r="H115" i="5" s="1"/>
  <c r="K115" i="5" s="1"/>
  <c r="L115" i="5" s="1"/>
  <c r="M115" i="5" s="1"/>
  <c r="Y114" i="5"/>
  <c r="AX113" i="5" s="1"/>
  <c r="Q114" i="5"/>
  <c r="AP114" i="5" s="1"/>
  <c r="AL114" i="5"/>
  <c r="BK114" i="5" s="1"/>
  <c r="BE114" i="5"/>
  <c r="BD114" i="5"/>
  <c r="AE115" i="5"/>
  <c r="AU113" i="5"/>
  <c r="AV113" i="5"/>
  <c r="AM114" i="5"/>
  <c r="T114" i="5" s="1"/>
  <c r="BJ113" i="5"/>
  <c r="V114" i="5"/>
  <c r="AJ114" i="5"/>
  <c r="AI114" i="5"/>
  <c r="AH115" i="5" s="1"/>
  <c r="AX119" i="9" l="1"/>
  <c r="BM124" i="10"/>
  <c r="X125" i="10"/>
  <c r="G126" i="10"/>
  <c r="H126" i="10" s="1"/>
  <c r="K126" i="10" s="1"/>
  <c r="L126" i="10" s="1"/>
  <c r="M126" i="10" s="1"/>
  <c r="AF125" i="10"/>
  <c r="AI125" i="10"/>
  <c r="AC125" i="10"/>
  <c r="AL125" i="10"/>
  <c r="T125" i="10"/>
  <c r="Q125" i="10"/>
  <c r="Z125" i="10"/>
  <c r="AY125" i="10" s="1"/>
  <c r="E121" i="9"/>
  <c r="G121" i="9" s="1"/>
  <c r="U120" i="9"/>
  <c r="BN120" i="9"/>
  <c r="O120" i="9"/>
  <c r="N120" i="9"/>
  <c r="AF120" i="9" s="1"/>
  <c r="AE121" i="9" s="1"/>
  <c r="R120" i="9"/>
  <c r="V120" i="9"/>
  <c r="C120" i="9" s="1"/>
  <c r="D120" i="9" s="1"/>
  <c r="AV119" i="9"/>
  <c r="AU119" i="9"/>
  <c r="AJ120" i="9"/>
  <c r="AD120" i="9"/>
  <c r="BJ119" i="9"/>
  <c r="AM120" i="9"/>
  <c r="AG120" i="9"/>
  <c r="Y121" i="8"/>
  <c r="AX120" i="8" s="1"/>
  <c r="AA121" i="8"/>
  <c r="H121" i="8"/>
  <c r="AF120" i="8"/>
  <c r="AI120" i="8"/>
  <c r="AC120" i="8"/>
  <c r="AL120" i="8"/>
  <c r="Q120" i="8"/>
  <c r="T120" i="8"/>
  <c r="E115" i="4"/>
  <c r="G115" i="4" s="1"/>
  <c r="AU113" i="4"/>
  <c r="AV113" i="4"/>
  <c r="C114" i="4"/>
  <c r="D114" i="4" s="1"/>
  <c r="N114" i="4"/>
  <c r="AF114" i="4" s="1"/>
  <c r="AE115" i="4" s="1"/>
  <c r="O114" i="4"/>
  <c r="Z114" i="4" s="1"/>
  <c r="AY114" i="4" s="1"/>
  <c r="BN114" i="4"/>
  <c r="BJ113" i="4"/>
  <c r="AM114" i="4"/>
  <c r="X114" i="4"/>
  <c r="AG114" i="4"/>
  <c r="Z116" i="7"/>
  <c r="C116" i="7"/>
  <c r="D116" i="7" s="1"/>
  <c r="K117" i="7"/>
  <c r="L117" i="7" s="1"/>
  <c r="M117" i="7" s="1"/>
  <c r="BH116" i="7"/>
  <c r="BG116" i="7"/>
  <c r="AH117" i="7"/>
  <c r="BK116" i="7"/>
  <c r="AK117" i="7"/>
  <c r="BA116" i="7"/>
  <c r="BB116" i="7"/>
  <c r="AB117" i="7"/>
  <c r="AG117" i="7"/>
  <c r="AS116" i="7"/>
  <c r="AR116" i="7"/>
  <c r="W116" i="7"/>
  <c r="S117" i="7"/>
  <c r="AP116" i="7"/>
  <c r="AO116" i="7"/>
  <c r="P117" i="7"/>
  <c r="AX110" i="6"/>
  <c r="H111" i="6"/>
  <c r="K111" i="6" s="1"/>
  <c r="L111" i="6" s="1"/>
  <c r="M111" i="6" s="1"/>
  <c r="AR110" i="6"/>
  <c r="S111" i="6"/>
  <c r="AS110" i="6"/>
  <c r="W110" i="6"/>
  <c r="AK111" i="6"/>
  <c r="BK110" i="6"/>
  <c r="AE111" i="6"/>
  <c r="AG111" i="6" s="1"/>
  <c r="BD110" i="6"/>
  <c r="BE110" i="6"/>
  <c r="P111" i="6"/>
  <c r="R111" i="6" s="1"/>
  <c r="AP110" i="6"/>
  <c r="AO110" i="6"/>
  <c r="AB111" i="6"/>
  <c r="AD111" i="6" s="1"/>
  <c r="BB110" i="6"/>
  <c r="BA110" i="6"/>
  <c r="BG110" i="6"/>
  <c r="AH111" i="6"/>
  <c r="AJ111" i="6" s="1"/>
  <c r="BH110" i="6"/>
  <c r="AC114" i="5"/>
  <c r="BA114" i="5" s="1"/>
  <c r="AA114" i="5"/>
  <c r="W114" i="5" s="1"/>
  <c r="V115" i="5" s="1"/>
  <c r="P115" i="5"/>
  <c r="R115" i="5" s="1"/>
  <c r="AO114" i="5"/>
  <c r="E116" i="5"/>
  <c r="F116" i="5" s="1"/>
  <c r="AJ115" i="5"/>
  <c r="C114" i="5"/>
  <c r="D114" i="5" s="1"/>
  <c r="X114" i="5"/>
  <c r="Z114" i="5"/>
  <c r="AY114" i="5" s="1"/>
  <c r="AR114" i="5"/>
  <c r="AS114" i="5"/>
  <c r="S115" i="5"/>
  <c r="BM113" i="5"/>
  <c r="AK115" i="5"/>
  <c r="N115" i="5"/>
  <c r="AF115" i="5" s="1"/>
  <c r="BN115" i="5"/>
  <c r="O115" i="5"/>
  <c r="BG114" i="5"/>
  <c r="BH114" i="5"/>
  <c r="AG115" i="5"/>
  <c r="AC120" i="9" l="1"/>
  <c r="BB120" i="9" s="1"/>
  <c r="Y126" i="10"/>
  <c r="AX125" i="10" s="1"/>
  <c r="BA125" i="10"/>
  <c r="BB125" i="10"/>
  <c r="AB126" i="10"/>
  <c r="BH125" i="10"/>
  <c r="BG125" i="10"/>
  <c r="AH126" i="10"/>
  <c r="BK125" i="10"/>
  <c r="AK126" i="10"/>
  <c r="BE125" i="10"/>
  <c r="BD125" i="10"/>
  <c r="AE126" i="10"/>
  <c r="AO125" i="10"/>
  <c r="AP125" i="10"/>
  <c r="P126" i="10"/>
  <c r="N126" i="10"/>
  <c r="BN126" i="10"/>
  <c r="O126" i="10"/>
  <c r="AS125" i="10"/>
  <c r="AR125" i="10"/>
  <c r="W125" i="10"/>
  <c r="S126" i="10"/>
  <c r="E127" i="10"/>
  <c r="F121" i="9"/>
  <c r="H121" i="9" s="1"/>
  <c r="BM119" i="9"/>
  <c r="AI120" i="9"/>
  <c r="AH121" i="9" s="1"/>
  <c r="AJ121" i="9" s="1"/>
  <c r="T120" i="9"/>
  <c r="AR120" i="9" s="1"/>
  <c r="Q120" i="9"/>
  <c r="BE120" i="9"/>
  <c r="BD120" i="9"/>
  <c r="AL120" i="9"/>
  <c r="X120" i="9"/>
  <c r="Z120" i="9"/>
  <c r="AY120" i="9" s="1"/>
  <c r="AG121" i="9"/>
  <c r="BM113" i="4"/>
  <c r="W120" i="8"/>
  <c r="AS120" i="8"/>
  <c r="AR120" i="8"/>
  <c r="S121" i="8"/>
  <c r="BK120" i="8"/>
  <c r="AK121" i="8"/>
  <c r="BG120" i="8"/>
  <c r="BH120" i="8"/>
  <c r="AH121" i="8"/>
  <c r="K121" i="8"/>
  <c r="L121" i="8" s="1"/>
  <c r="M121" i="8" s="1"/>
  <c r="AO120" i="8"/>
  <c r="AP120" i="8"/>
  <c r="P121" i="8"/>
  <c r="BA120" i="8"/>
  <c r="BB120" i="8"/>
  <c r="AB121" i="8"/>
  <c r="BE120" i="8"/>
  <c r="BD120" i="8"/>
  <c r="AE121" i="8"/>
  <c r="F115" i="4"/>
  <c r="H115" i="4" s="1"/>
  <c r="K115" i="4" s="1"/>
  <c r="L115" i="4" s="1"/>
  <c r="M115" i="4" s="1"/>
  <c r="AI114" i="4"/>
  <c r="BH114" i="4" s="1"/>
  <c r="AG115" i="4"/>
  <c r="BE114" i="4"/>
  <c r="BD114" i="4"/>
  <c r="Y115" i="4"/>
  <c r="Q114" i="4"/>
  <c r="T114" i="4"/>
  <c r="AL114" i="4"/>
  <c r="AC114" i="4"/>
  <c r="AY116" i="7"/>
  <c r="Y117" i="7"/>
  <c r="E118" i="7"/>
  <c r="BN117" i="7"/>
  <c r="N117" i="7"/>
  <c r="O117" i="7"/>
  <c r="Q117" i="7" s="1"/>
  <c r="P118" i="7" s="1"/>
  <c r="U117" i="7"/>
  <c r="AD117" i="7"/>
  <c r="R117" i="7"/>
  <c r="AU116" i="7"/>
  <c r="AV116" i="7"/>
  <c r="V117" i="7"/>
  <c r="BJ116" i="7"/>
  <c r="AM117" i="7"/>
  <c r="AJ117" i="7"/>
  <c r="E112" i="6"/>
  <c r="F112" i="6" s="1"/>
  <c r="O111" i="6"/>
  <c r="Q111" i="6" s="1"/>
  <c r="N111" i="6"/>
  <c r="BN111" i="6"/>
  <c r="BJ110" i="6"/>
  <c r="AM111" i="6"/>
  <c r="V111" i="6"/>
  <c r="C111" i="6" s="1"/>
  <c r="D111" i="6" s="1"/>
  <c r="AV110" i="6"/>
  <c r="AU110" i="6"/>
  <c r="U111" i="6"/>
  <c r="BB114" i="5"/>
  <c r="AB115" i="5"/>
  <c r="AL115" i="5" s="1"/>
  <c r="G116" i="5"/>
  <c r="H116" i="5" s="1"/>
  <c r="K116" i="5" s="1"/>
  <c r="L116" i="5" s="1"/>
  <c r="M116" i="5" s="1"/>
  <c r="N116" i="5" s="1"/>
  <c r="Y115" i="5"/>
  <c r="AA115" i="5" s="1"/>
  <c r="AI115" i="5"/>
  <c r="BG115" i="5" s="1"/>
  <c r="BD115" i="5"/>
  <c r="BE115" i="5"/>
  <c r="AE116" i="5"/>
  <c r="AG116" i="5" s="1"/>
  <c r="X115" i="5"/>
  <c r="BJ114" i="5"/>
  <c r="AM115" i="5"/>
  <c r="T115" i="5" s="1"/>
  <c r="S116" i="5" s="1"/>
  <c r="U116" i="5" s="1"/>
  <c r="U115" i="5"/>
  <c r="Q115" i="5"/>
  <c r="AV114" i="5"/>
  <c r="AU114" i="5"/>
  <c r="AA126" i="10" l="1"/>
  <c r="Y121" i="9"/>
  <c r="AA121" i="9" s="1"/>
  <c r="BA120" i="9"/>
  <c r="AB121" i="9"/>
  <c r="AD121" i="9" s="1"/>
  <c r="R126" i="10"/>
  <c r="G127" i="10"/>
  <c r="F127" i="10"/>
  <c r="AJ126" i="10"/>
  <c r="U126" i="10"/>
  <c r="Q126" i="10"/>
  <c r="AU125" i="10"/>
  <c r="AV125" i="10"/>
  <c r="V126" i="10"/>
  <c r="AI126" i="10"/>
  <c r="AF126" i="10"/>
  <c r="AE127" i="10" s="1"/>
  <c r="AG126" i="10"/>
  <c r="AL126" i="10"/>
  <c r="AD126" i="10"/>
  <c r="AM126" i="10"/>
  <c r="T126" i="10" s="1"/>
  <c r="BJ125" i="10"/>
  <c r="BH120" i="9"/>
  <c r="BG120" i="9"/>
  <c r="W120" i="9"/>
  <c r="AU120" i="9" s="1"/>
  <c r="AO120" i="9"/>
  <c r="P121" i="9"/>
  <c r="R121" i="9" s="1"/>
  <c r="S121" i="9"/>
  <c r="U121" i="9" s="1"/>
  <c r="AS120" i="9"/>
  <c r="AP120" i="9"/>
  <c r="BK120" i="9"/>
  <c r="AK121" i="9"/>
  <c r="K121" i="9"/>
  <c r="L121" i="9" s="1"/>
  <c r="M121" i="9" s="1"/>
  <c r="AH115" i="4"/>
  <c r="AJ115" i="4" s="1"/>
  <c r="AD121" i="8"/>
  <c r="AJ121" i="8"/>
  <c r="AG121" i="8"/>
  <c r="R121" i="8"/>
  <c r="E122" i="8"/>
  <c r="BJ120" i="8"/>
  <c r="AM121" i="8"/>
  <c r="U121" i="8"/>
  <c r="N121" i="8"/>
  <c r="AI121" i="8" s="1"/>
  <c r="BN121" i="8"/>
  <c r="O121" i="8"/>
  <c r="AC121" i="8" s="1"/>
  <c r="AU120" i="8"/>
  <c r="AV120" i="8"/>
  <c r="V121" i="8"/>
  <c r="BG114" i="4"/>
  <c r="AO114" i="4"/>
  <c r="AP114" i="4"/>
  <c r="P115" i="4"/>
  <c r="BB114" i="4"/>
  <c r="BA114" i="4"/>
  <c r="AB115" i="4"/>
  <c r="S115" i="4"/>
  <c r="W114" i="4"/>
  <c r="AR114" i="4"/>
  <c r="AS114" i="4"/>
  <c r="AX114" i="4"/>
  <c r="AA115" i="4"/>
  <c r="AK115" i="4"/>
  <c r="BK114" i="4"/>
  <c r="N115" i="4"/>
  <c r="O115" i="4"/>
  <c r="AC115" i="4" s="1"/>
  <c r="BN115" i="4"/>
  <c r="E116" i="4"/>
  <c r="BM110" i="6"/>
  <c r="T117" i="7"/>
  <c r="AS117" i="7" s="1"/>
  <c r="AX116" i="7"/>
  <c r="BM116" i="7" s="1"/>
  <c r="AA117" i="7"/>
  <c r="AC117" i="7"/>
  <c r="AB118" i="7" s="1"/>
  <c r="AD118" i="7" s="1"/>
  <c r="AL117" i="7"/>
  <c r="AK118" i="7" s="1"/>
  <c r="T111" i="6"/>
  <c r="AR111" i="6" s="1"/>
  <c r="AI117" i="7"/>
  <c r="AF117" i="7"/>
  <c r="G118" i="7"/>
  <c r="F118" i="7"/>
  <c r="R118" i="7"/>
  <c r="C117" i="7"/>
  <c r="D117" i="7" s="1"/>
  <c r="X117" i="7"/>
  <c r="Z117" i="7"/>
  <c r="AY117" i="7" s="1"/>
  <c r="AP117" i="7"/>
  <c r="AO117" i="7"/>
  <c r="G112" i="6"/>
  <c r="H112" i="6" s="1"/>
  <c r="AP111" i="6"/>
  <c r="AO111" i="6"/>
  <c r="P112" i="6"/>
  <c r="R112" i="6" s="1"/>
  <c r="AL111" i="6"/>
  <c r="AC111" i="6"/>
  <c r="X111" i="6"/>
  <c r="Z111" i="6"/>
  <c r="AY111" i="6" s="1"/>
  <c r="AF111" i="6"/>
  <c r="AI111" i="6"/>
  <c r="AD115" i="5"/>
  <c r="C115" i="5"/>
  <c r="D115" i="5" s="1"/>
  <c r="Z115" i="5"/>
  <c r="AY115" i="5" s="1"/>
  <c r="BN116" i="5"/>
  <c r="AC115" i="5"/>
  <c r="AB116" i="5" s="1"/>
  <c r="AD116" i="5" s="1"/>
  <c r="O116" i="5"/>
  <c r="AX114" i="5"/>
  <c r="BM114" i="5" s="1"/>
  <c r="E117" i="5"/>
  <c r="F117" i="5" s="1"/>
  <c r="AH116" i="5"/>
  <c r="AJ116" i="5" s="1"/>
  <c r="BH115" i="5"/>
  <c r="BK115" i="5"/>
  <c r="AK116" i="5"/>
  <c r="AP115" i="5"/>
  <c r="P116" i="5"/>
  <c r="W115" i="5"/>
  <c r="AS115" i="5"/>
  <c r="AR115" i="5"/>
  <c r="AO115" i="5"/>
  <c r="AI116" i="5"/>
  <c r="AF116" i="5"/>
  <c r="AX120" i="9" l="1"/>
  <c r="AC126" i="10"/>
  <c r="H127" i="10"/>
  <c r="K127" i="10" s="1"/>
  <c r="L127" i="10" s="1"/>
  <c r="M127" i="10" s="1"/>
  <c r="BM125" i="10"/>
  <c r="AP126" i="10"/>
  <c r="AO126" i="10"/>
  <c r="AK127" i="10"/>
  <c r="BK126" i="10"/>
  <c r="BD126" i="10"/>
  <c r="BE126" i="10"/>
  <c r="AG127" i="10"/>
  <c r="AR126" i="10"/>
  <c r="AS126" i="10"/>
  <c r="W126" i="10"/>
  <c r="V127" i="10" s="1"/>
  <c r="P127" i="10"/>
  <c r="BH126" i="10"/>
  <c r="BG126" i="10"/>
  <c r="S127" i="10"/>
  <c r="Z126" i="10"/>
  <c r="AY126" i="10" s="1"/>
  <c r="X126" i="10"/>
  <c r="AH127" i="10"/>
  <c r="C126" i="10"/>
  <c r="D126" i="10" s="1"/>
  <c r="E122" i="9"/>
  <c r="F122" i="9" s="1"/>
  <c r="AV120" i="9"/>
  <c r="V121" i="9"/>
  <c r="C121" i="9" s="1"/>
  <c r="D121" i="9" s="1"/>
  <c r="BN121" i="9"/>
  <c r="O121" i="9"/>
  <c r="N121" i="9"/>
  <c r="AM121" i="9"/>
  <c r="BJ120" i="9"/>
  <c r="BM120" i="8"/>
  <c r="BH121" i="8"/>
  <c r="BG121" i="8"/>
  <c r="AH122" i="8"/>
  <c r="BB121" i="8"/>
  <c r="BA121" i="8"/>
  <c r="Q121" i="8"/>
  <c r="X121" i="8"/>
  <c r="Z121" i="8"/>
  <c r="AY121" i="8" s="1"/>
  <c r="G122" i="8"/>
  <c r="F122" i="8"/>
  <c r="C121" i="8"/>
  <c r="D121" i="8" s="1"/>
  <c r="AF121" i="8"/>
  <c r="AL121" i="8"/>
  <c r="T121" i="8"/>
  <c r="AB122" i="8"/>
  <c r="BB115" i="4"/>
  <c r="G116" i="4"/>
  <c r="F116" i="4"/>
  <c r="AF115" i="4"/>
  <c r="AI115" i="4"/>
  <c r="AM115" i="4"/>
  <c r="T115" i="4" s="1"/>
  <c r="BJ114" i="4"/>
  <c r="AV114" i="4"/>
  <c r="AU114" i="4"/>
  <c r="V115" i="4"/>
  <c r="C115" i="4" s="1"/>
  <c r="D115" i="4" s="1"/>
  <c r="AD115" i="4"/>
  <c r="BA115" i="4" s="1"/>
  <c r="AL115" i="4"/>
  <c r="AB116" i="4"/>
  <c r="U115" i="4"/>
  <c r="Q115" i="4"/>
  <c r="P116" i="4" s="1"/>
  <c r="R115" i="4"/>
  <c r="S118" i="7"/>
  <c r="U118" i="7" s="1"/>
  <c r="AR117" i="7"/>
  <c r="W117" i="7"/>
  <c r="V118" i="7" s="1"/>
  <c r="X118" i="7" s="1"/>
  <c r="Y118" i="7"/>
  <c r="AX117" i="7" s="1"/>
  <c r="BB117" i="7"/>
  <c r="BA117" i="7"/>
  <c r="BK117" i="7"/>
  <c r="S112" i="6"/>
  <c r="U112" i="6" s="1"/>
  <c r="AS111" i="6"/>
  <c r="W111" i="6"/>
  <c r="AU111" i="6" s="1"/>
  <c r="H118" i="7"/>
  <c r="AE118" i="7"/>
  <c r="BE117" i="7"/>
  <c r="BD117" i="7"/>
  <c r="BH117" i="7"/>
  <c r="BG117" i="7"/>
  <c r="AH118" i="7"/>
  <c r="AM118" i="7"/>
  <c r="BJ117" i="7"/>
  <c r="Y112" i="6"/>
  <c r="AX111" i="6" s="1"/>
  <c r="K112" i="6"/>
  <c r="L112" i="6" s="1"/>
  <c r="M112" i="6" s="1"/>
  <c r="BN112" i="6" s="1"/>
  <c r="BA111" i="6"/>
  <c r="AB112" i="6"/>
  <c r="AD112" i="6" s="1"/>
  <c r="BB111" i="6"/>
  <c r="BG111" i="6"/>
  <c r="BH111" i="6"/>
  <c r="AH112" i="6"/>
  <c r="AJ112" i="6" s="1"/>
  <c r="AK112" i="6"/>
  <c r="BK111" i="6"/>
  <c r="BD111" i="6"/>
  <c r="BE111" i="6"/>
  <c r="AE112" i="6"/>
  <c r="Y116" i="5"/>
  <c r="AA116" i="5" s="1"/>
  <c r="BA115" i="5"/>
  <c r="BB115" i="5"/>
  <c r="Q116" i="5"/>
  <c r="AP116" i="5" s="1"/>
  <c r="AL116" i="5"/>
  <c r="BK116" i="5" s="1"/>
  <c r="G117" i="5"/>
  <c r="H117" i="5" s="1"/>
  <c r="K117" i="5" s="1"/>
  <c r="L117" i="5" s="1"/>
  <c r="M117" i="5" s="1"/>
  <c r="R116" i="5"/>
  <c r="AM116" i="5"/>
  <c r="T116" i="5" s="1"/>
  <c r="AS116" i="5" s="1"/>
  <c r="BJ115" i="5"/>
  <c r="AU115" i="5"/>
  <c r="AV115" i="5"/>
  <c r="V116" i="5"/>
  <c r="BG116" i="5"/>
  <c r="BH116" i="5"/>
  <c r="AH117" i="5"/>
  <c r="AJ117" i="5" s="1"/>
  <c r="BD116" i="5"/>
  <c r="BE116" i="5"/>
  <c r="AE117" i="5"/>
  <c r="BM120" i="9" l="1"/>
  <c r="Y127" i="10"/>
  <c r="AA127" i="10" s="1"/>
  <c r="AB127" i="10"/>
  <c r="AD127" i="10" s="1"/>
  <c r="BB126" i="10"/>
  <c r="BA126" i="10"/>
  <c r="X127" i="10"/>
  <c r="BJ126" i="10"/>
  <c r="AM127" i="10"/>
  <c r="R127" i="10"/>
  <c r="U127" i="10"/>
  <c r="AJ127" i="10"/>
  <c r="BN127" i="10"/>
  <c r="O127" i="10"/>
  <c r="N127" i="10"/>
  <c r="AV126" i="10"/>
  <c r="AU126" i="10"/>
  <c r="E128" i="10"/>
  <c r="X121" i="9"/>
  <c r="G122" i="9"/>
  <c r="H122" i="9" s="1"/>
  <c r="K122" i="9" s="1"/>
  <c r="L122" i="9" s="1"/>
  <c r="M122" i="9" s="1"/>
  <c r="AL121" i="9"/>
  <c r="BK121" i="9" s="1"/>
  <c r="T121" i="9"/>
  <c r="AC121" i="9"/>
  <c r="Q121" i="9"/>
  <c r="Z121" i="9"/>
  <c r="AY121" i="9" s="1"/>
  <c r="AI121" i="9"/>
  <c r="AF121" i="9"/>
  <c r="H122" i="8"/>
  <c r="K122" i="8" s="1"/>
  <c r="L122" i="8" s="1"/>
  <c r="M122" i="8" s="1"/>
  <c r="N122" i="8" s="1"/>
  <c r="Y122" i="8"/>
  <c r="O122" i="8"/>
  <c r="BN122" i="8"/>
  <c r="AK122" i="8"/>
  <c r="BK121" i="8"/>
  <c r="AR121" i="8"/>
  <c r="W121" i="8"/>
  <c r="AS121" i="8"/>
  <c r="S122" i="8"/>
  <c r="BD121" i="8"/>
  <c r="BE121" i="8"/>
  <c r="AE122" i="8"/>
  <c r="E123" i="8"/>
  <c r="AP121" i="8"/>
  <c r="AO121" i="8"/>
  <c r="P122" i="8"/>
  <c r="AD122" i="8"/>
  <c r="AL122" i="8"/>
  <c r="AX121" i="8"/>
  <c r="AA122" i="8"/>
  <c r="AJ122" i="8"/>
  <c r="AR115" i="4"/>
  <c r="W115" i="4"/>
  <c r="V116" i="4" s="1"/>
  <c r="AS115" i="4"/>
  <c r="S116" i="4"/>
  <c r="AD116" i="4"/>
  <c r="BM114" i="4"/>
  <c r="BH115" i="4"/>
  <c r="BG115" i="4"/>
  <c r="AH116" i="4"/>
  <c r="H116" i="4"/>
  <c r="R116" i="4"/>
  <c r="AO115" i="4"/>
  <c r="AP115" i="4"/>
  <c r="AK116" i="4"/>
  <c r="BK115" i="4"/>
  <c r="X115" i="4"/>
  <c r="Z115" i="4"/>
  <c r="AY115" i="4" s="1"/>
  <c r="Y116" i="4"/>
  <c r="BE115" i="4"/>
  <c r="BD115" i="4"/>
  <c r="AE116" i="4"/>
  <c r="AU117" i="7"/>
  <c r="BM117" i="7" s="1"/>
  <c r="AV117" i="7"/>
  <c r="AA118" i="7"/>
  <c r="C118" i="7"/>
  <c r="D118" i="7" s="1"/>
  <c r="AV111" i="6"/>
  <c r="V112" i="6"/>
  <c r="X112" i="6" s="1"/>
  <c r="AJ118" i="7"/>
  <c r="K118" i="7"/>
  <c r="L118" i="7" s="1"/>
  <c r="M118" i="7" s="1"/>
  <c r="AG118" i="7"/>
  <c r="AA112" i="6"/>
  <c r="N112" i="6"/>
  <c r="AF112" i="6" s="1"/>
  <c r="O112" i="6"/>
  <c r="Q112" i="6" s="1"/>
  <c r="AP112" i="6" s="1"/>
  <c r="E113" i="6"/>
  <c r="G113" i="6" s="1"/>
  <c r="P117" i="5"/>
  <c r="R117" i="5" s="1"/>
  <c r="AG112" i="6"/>
  <c r="BJ111" i="6"/>
  <c r="BM111" i="6" s="1"/>
  <c r="AM112" i="6"/>
  <c r="AX115" i="5"/>
  <c r="BM115" i="5" s="1"/>
  <c r="AC116" i="5"/>
  <c r="BB116" i="5" s="1"/>
  <c r="AO116" i="5"/>
  <c r="W116" i="5"/>
  <c r="V117" i="5" s="1"/>
  <c r="S117" i="5"/>
  <c r="U117" i="5" s="1"/>
  <c r="X116" i="5"/>
  <c r="Z116" i="5"/>
  <c r="AY116" i="5" s="1"/>
  <c r="AR116" i="5"/>
  <c r="AK117" i="5"/>
  <c r="BJ116" i="5" s="1"/>
  <c r="C116" i="5"/>
  <c r="D116" i="5" s="1"/>
  <c r="E118" i="5"/>
  <c r="AG117" i="5"/>
  <c r="BN117" i="5"/>
  <c r="N117" i="5"/>
  <c r="AI117" i="5" s="1"/>
  <c r="O117" i="5"/>
  <c r="AL127" i="10" l="1"/>
  <c r="BK127" i="10" s="1"/>
  <c r="AX126" i="10"/>
  <c r="BM126" i="10" s="1"/>
  <c r="C127" i="10"/>
  <c r="D127" i="10" s="1"/>
  <c r="Y122" i="9"/>
  <c r="AX121" i="9" s="1"/>
  <c r="T127" i="10"/>
  <c r="AS127" i="10" s="1"/>
  <c r="Q127" i="10"/>
  <c r="P128" i="10" s="1"/>
  <c r="R128" i="10" s="1"/>
  <c r="AI127" i="10"/>
  <c r="AF127" i="10"/>
  <c r="AC127" i="10"/>
  <c r="Z127" i="10"/>
  <c r="AY127" i="10" s="1"/>
  <c r="F128" i="10"/>
  <c r="G128" i="10"/>
  <c r="BH121" i="9"/>
  <c r="BG121" i="9"/>
  <c r="AH122" i="9"/>
  <c r="E123" i="9"/>
  <c r="AK122" i="9"/>
  <c r="N122" i="9"/>
  <c r="O122" i="9"/>
  <c r="BN122" i="9"/>
  <c r="BD121" i="9"/>
  <c r="BE121" i="9"/>
  <c r="AE122" i="9"/>
  <c r="P122" i="9"/>
  <c r="AO121" i="9"/>
  <c r="AP121" i="9"/>
  <c r="BA121" i="9"/>
  <c r="BB121" i="9"/>
  <c r="AB122" i="9"/>
  <c r="AR121" i="9"/>
  <c r="AS121" i="9"/>
  <c r="W121" i="9"/>
  <c r="S122" i="9"/>
  <c r="F123" i="8"/>
  <c r="G123" i="8"/>
  <c r="Q122" i="8"/>
  <c r="U122" i="8"/>
  <c r="P123" i="8"/>
  <c r="R122" i="8"/>
  <c r="AG122" i="8"/>
  <c r="AI122" i="8"/>
  <c r="AF122" i="8"/>
  <c r="AE123" i="8" s="1"/>
  <c r="BJ121" i="8"/>
  <c r="AM122" i="8"/>
  <c r="T122" i="8" s="1"/>
  <c r="BK122" i="8"/>
  <c r="AK123" i="8"/>
  <c r="AV121" i="8"/>
  <c r="AU121" i="8"/>
  <c r="BM121" i="8" s="1"/>
  <c r="V122" i="8"/>
  <c r="C116" i="4"/>
  <c r="D116" i="4" s="1"/>
  <c r="X116" i="4"/>
  <c r="AG116" i="4"/>
  <c r="AX115" i="4"/>
  <c r="AA116" i="4"/>
  <c r="AM116" i="4"/>
  <c r="BJ115" i="4"/>
  <c r="K116" i="4"/>
  <c r="L116" i="4" s="1"/>
  <c r="M116" i="4" s="1"/>
  <c r="AJ116" i="4"/>
  <c r="U116" i="4"/>
  <c r="AU115" i="4"/>
  <c r="AV115" i="4"/>
  <c r="C112" i="6"/>
  <c r="D112" i="6" s="1"/>
  <c r="E119" i="7"/>
  <c r="BN118" i="7"/>
  <c r="N118" i="7"/>
  <c r="O118" i="7"/>
  <c r="AC112" i="6"/>
  <c r="BA112" i="6" s="1"/>
  <c r="AO112" i="6"/>
  <c r="AL112" i="6"/>
  <c r="BK112" i="6" s="1"/>
  <c r="P113" i="6"/>
  <c r="R113" i="6" s="1"/>
  <c r="BE112" i="6"/>
  <c r="AE113" i="6"/>
  <c r="AG113" i="6" s="1"/>
  <c r="T112" i="6"/>
  <c r="W112" i="6" s="1"/>
  <c r="AU112" i="6" s="1"/>
  <c r="AI112" i="6"/>
  <c r="AH113" i="6" s="1"/>
  <c r="AJ113" i="6" s="1"/>
  <c r="Z112" i="6"/>
  <c r="AY112" i="6" s="1"/>
  <c r="BD112" i="6"/>
  <c r="F113" i="6"/>
  <c r="H113" i="6" s="1"/>
  <c r="K113" i="6" s="1"/>
  <c r="L113" i="6" s="1"/>
  <c r="M113" i="6" s="1"/>
  <c r="AB117" i="5"/>
  <c r="AD117" i="5" s="1"/>
  <c r="BA116" i="5"/>
  <c r="AM117" i="5"/>
  <c r="AV116" i="5"/>
  <c r="Y117" i="5"/>
  <c r="AA117" i="5" s="1"/>
  <c r="AU116" i="5"/>
  <c r="T117" i="5"/>
  <c r="AS117" i="5" s="1"/>
  <c r="BG117" i="5"/>
  <c r="AH118" i="5"/>
  <c r="AJ118" i="5" s="1"/>
  <c r="BH117" i="5"/>
  <c r="AF117" i="5"/>
  <c r="Q117" i="5"/>
  <c r="X117" i="5"/>
  <c r="G118" i="5"/>
  <c r="F118" i="5"/>
  <c r="AK128" i="10" l="1"/>
  <c r="AM128" i="10" s="1"/>
  <c r="AA122" i="9"/>
  <c r="Y128" i="10"/>
  <c r="AX127" i="10" s="1"/>
  <c r="AO127" i="10"/>
  <c r="S128" i="10"/>
  <c r="U128" i="10" s="1"/>
  <c r="AR127" i="10"/>
  <c r="AP127" i="10"/>
  <c r="W127" i="10"/>
  <c r="AU127" i="10" s="1"/>
  <c r="BE127" i="10"/>
  <c r="BD127" i="10"/>
  <c r="AE128" i="10"/>
  <c r="BA127" i="10"/>
  <c r="BB127" i="10"/>
  <c r="AB128" i="10"/>
  <c r="BG127" i="10"/>
  <c r="BH127" i="10"/>
  <c r="AH128" i="10"/>
  <c r="H128" i="10"/>
  <c r="AV121" i="9"/>
  <c r="AU121" i="9"/>
  <c r="V122" i="9"/>
  <c r="AM122" i="9"/>
  <c r="T122" i="9" s="1"/>
  <c r="BJ121" i="9"/>
  <c r="R122" i="9"/>
  <c r="F123" i="9"/>
  <c r="G123" i="9"/>
  <c r="AJ122" i="9"/>
  <c r="U122" i="9"/>
  <c r="Q122" i="9"/>
  <c r="AG122" i="9"/>
  <c r="AI122" i="9"/>
  <c r="AH123" i="9" s="1"/>
  <c r="AJ123" i="9" s="1"/>
  <c r="AF122" i="9"/>
  <c r="AE123" i="9" s="1"/>
  <c r="AD122" i="9"/>
  <c r="AL122" i="9"/>
  <c r="AC122" i="8"/>
  <c r="W122" i="8"/>
  <c r="AS122" i="8"/>
  <c r="AR122" i="8"/>
  <c r="S123" i="8"/>
  <c r="AG123" i="8"/>
  <c r="V123" i="8"/>
  <c r="X122" i="8"/>
  <c r="Z122" i="8"/>
  <c r="AY122" i="8" s="1"/>
  <c r="AM123" i="8"/>
  <c r="BJ122" i="8"/>
  <c r="BG122" i="8"/>
  <c r="BH122" i="8"/>
  <c r="AH123" i="8"/>
  <c r="C122" i="8"/>
  <c r="D122" i="8" s="1"/>
  <c r="AO122" i="8"/>
  <c r="AP122" i="8"/>
  <c r="H123" i="8"/>
  <c r="BE122" i="8"/>
  <c r="BD122" i="8"/>
  <c r="R123" i="8"/>
  <c r="BM115" i="4"/>
  <c r="E117" i="4"/>
  <c r="N116" i="4"/>
  <c r="BN116" i="4"/>
  <c r="O116" i="4"/>
  <c r="BB112" i="6"/>
  <c r="Z118" i="7"/>
  <c r="AY118" i="7" s="1"/>
  <c r="AC118" i="7"/>
  <c r="AL118" i="7"/>
  <c r="Q118" i="7"/>
  <c r="T118" i="7"/>
  <c r="AF118" i="7"/>
  <c r="AI118" i="7"/>
  <c r="F119" i="7"/>
  <c r="G119" i="7"/>
  <c r="AB113" i="6"/>
  <c r="AD113" i="6" s="1"/>
  <c r="BG112" i="6"/>
  <c r="Y113" i="6"/>
  <c r="AX112" i="6" s="1"/>
  <c r="AK113" i="6"/>
  <c r="BJ112" i="6" s="1"/>
  <c r="AV112" i="6"/>
  <c r="BH112" i="6"/>
  <c r="V113" i="6"/>
  <c r="X113" i="6" s="1"/>
  <c r="AR112" i="6"/>
  <c r="S113" i="6"/>
  <c r="U113" i="6" s="1"/>
  <c r="AS112" i="6"/>
  <c r="AL117" i="5"/>
  <c r="BK117" i="5" s="1"/>
  <c r="E114" i="6"/>
  <c r="G114" i="6" s="1"/>
  <c r="O113" i="6"/>
  <c r="BN113" i="6"/>
  <c r="N113" i="6"/>
  <c r="C117" i="5"/>
  <c r="D117" i="5" s="1"/>
  <c r="Z117" i="5"/>
  <c r="AY117" i="5" s="1"/>
  <c r="AX116" i="5"/>
  <c r="BM116" i="5" s="1"/>
  <c r="AC117" i="5"/>
  <c r="BA117" i="5" s="1"/>
  <c r="S118" i="5"/>
  <c r="U118" i="5" s="1"/>
  <c r="W117" i="5"/>
  <c r="V118" i="5" s="1"/>
  <c r="X118" i="5" s="1"/>
  <c r="AR117" i="5"/>
  <c r="H118" i="5"/>
  <c r="AP117" i="5"/>
  <c r="AO117" i="5"/>
  <c r="P118" i="5"/>
  <c r="BD117" i="5"/>
  <c r="AE118" i="5"/>
  <c r="BE117" i="5"/>
  <c r="BJ127" i="10" l="1"/>
  <c r="BM127" i="10" s="1"/>
  <c r="AC122" i="9"/>
  <c r="BB122" i="9" s="1"/>
  <c r="AA128" i="10"/>
  <c r="AV127" i="10"/>
  <c r="V128" i="10"/>
  <c r="X128" i="10" s="1"/>
  <c r="AG128" i="10"/>
  <c r="AD128" i="10"/>
  <c r="K128" i="10"/>
  <c r="L128" i="10" s="1"/>
  <c r="M128" i="10" s="1"/>
  <c r="AJ128" i="10"/>
  <c r="H123" i="9"/>
  <c r="K123" i="9" s="1"/>
  <c r="L123" i="9" s="1"/>
  <c r="M123" i="9" s="1"/>
  <c r="BN123" i="9" s="1"/>
  <c r="AR122" i="9"/>
  <c r="AS122" i="9"/>
  <c r="W122" i="9"/>
  <c r="V123" i="9" s="1"/>
  <c r="S123" i="9"/>
  <c r="AP122" i="9"/>
  <c r="AO122" i="9"/>
  <c r="C122" i="9"/>
  <c r="D122" i="9" s="1"/>
  <c r="X122" i="9"/>
  <c r="Z122" i="9"/>
  <c r="AY122" i="9" s="1"/>
  <c r="AG123" i="9"/>
  <c r="BG122" i="9"/>
  <c r="BH122" i="9"/>
  <c r="BM121" i="9"/>
  <c r="BK122" i="9"/>
  <c r="AK123" i="9"/>
  <c r="BE122" i="9"/>
  <c r="BD122" i="9"/>
  <c r="P123" i="9"/>
  <c r="Y123" i="8"/>
  <c r="C123" i="8" s="1"/>
  <c r="D123" i="8" s="1"/>
  <c r="BB122" i="8"/>
  <c r="BA122" i="8"/>
  <c r="AB123" i="8"/>
  <c r="AD123" i="8" s="1"/>
  <c r="AJ123" i="8"/>
  <c r="AX122" i="8"/>
  <c r="U123" i="8"/>
  <c r="E124" i="8"/>
  <c r="K123" i="8"/>
  <c r="L123" i="8" s="1"/>
  <c r="M123" i="8" s="1"/>
  <c r="X123" i="8"/>
  <c r="AU122" i="8"/>
  <c r="AV122" i="8"/>
  <c r="T116" i="4"/>
  <c r="AL116" i="4"/>
  <c r="Z116" i="4"/>
  <c r="AY116" i="4" s="1"/>
  <c r="Y117" i="4"/>
  <c r="AC116" i="4"/>
  <c r="Q116" i="4"/>
  <c r="AF116" i="4"/>
  <c r="AI116" i="4"/>
  <c r="G117" i="4"/>
  <c r="F117" i="4"/>
  <c r="Y119" i="7"/>
  <c r="AX118" i="7" s="1"/>
  <c r="AM113" i="6"/>
  <c r="AC113" i="6" s="1"/>
  <c r="H119" i="7"/>
  <c r="K119" i="7" s="1"/>
  <c r="L119" i="7" s="1"/>
  <c r="M119" i="7" s="1"/>
  <c r="N119" i="7" s="1"/>
  <c r="BH118" i="7"/>
  <c r="AH119" i="7"/>
  <c r="BG118" i="7"/>
  <c r="AP118" i="7"/>
  <c r="AO118" i="7"/>
  <c r="P119" i="7"/>
  <c r="BA118" i="7"/>
  <c r="AB119" i="7"/>
  <c r="BB118" i="7"/>
  <c r="AE119" i="7"/>
  <c r="BE118" i="7"/>
  <c r="BD118" i="7"/>
  <c r="AR118" i="7"/>
  <c r="AS118" i="7"/>
  <c r="W118" i="7"/>
  <c r="S119" i="7"/>
  <c r="AK119" i="7"/>
  <c r="BK118" i="7"/>
  <c r="AA113" i="6"/>
  <c r="AK118" i="5"/>
  <c r="BJ117" i="5" s="1"/>
  <c r="BM112" i="6"/>
  <c r="C113" i="6"/>
  <c r="D113" i="6" s="1"/>
  <c r="Z113" i="6"/>
  <c r="AY113" i="6" s="1"/>
  <c r="F114" i="6"/>
  <c r="H114" i="6" s="1"/>
  <c r="K114" i="6" s="1"/>
  <c r="L114" i="6" s="1"/>
  <c r="M114" i="6" s="1"/>
  <c r="T113" i="6"/>
  <c r="AF113" i="6"/>
  <c r="AI113" i="6"/>
  <c r="Q113" i="6"/>
  <c r="AL113" i="6"/>
  <c r="BB117" i="5"/>
  <c r="Y118" i="5"/>
  <c r="AA118" i="5" s="1"/>
  <c r="AB118" i="5"/>
  <c r="AD118" i="5" s="1"/>
  <c r="AU117" i="5"/>
  <c r="AV117" i="5"/>
  <c r="R118" i="5"/>
  <c r="AG118" i="5"/>
  <c r="K118" i="5"/>
  <c r="L118" i="5" s="1"/>
  <c r="M118" i="5" s="1"/>
  <c r="BA122" i="9" l="1"/>
  <c r="AB123" i="9"/>
  <c r="AD123" i="9" s="1"/>
  <c r="Y123" i="9"/>
  <c r="AA123" i="9" s="1"/>
  <c r="C128" i="10"/>
  <c r="D128" i="10" s="1"/>
  <c r="E129" i="10"/>
  <c r="G129" i="10" s="1"/>
  <c r="BN128" i="10"/>
  <c r="N128" i="10"/>
  <c r="O128" i="10"/>
  <c r="E124" i="9"/>
  <c r="F124" i="9" s="1"/>
  <c r="O123" i="9"/>
  <c r="N123" i="9"/>
  <c r="AI123" i="9" s="1"/>
  <c r="BH123" i="9" s="1"/>
  <c r="X123" i="9"/>
  <c r="AM123" i="9"/>
  <c r="BJ122" i="9"/>
  <c r="R123" i="9"/>
  <c r="U123" i="9"/>
  <c r="AU122" i="9"/>
  <c r="AV122" i="9"/>
  <c r="BM122" i="8"/>
  <c r="AA123" i="8"/>
  <c r="N123" i="8"/>
  <c r="BN123" i="8"/>
  <c r="O123" i="8"/>
  <c r="G124" i="8"/>
  <c r="F124" i="8"/>
  <c r="H124" i="8" s="1"/>
  <c r="K124" i="8" s="1"/>
  <c r="L124" i="8" s="1"/>
  <c r="M124" i="8" s="1"/>
  <c r="H117" i="4"/>
  <c r="BH116" i="4"/>
  <c r="BG116" i="4"/>
  <c r="AH117" i="4"/>
  <c r="W116" i="4"/>
  <c r="AO116" i="4"/>
  <c r="AP116" i="4"/>
  <c r="P117" i="4"/>
  <c r="AX116" i="4"/>
  <c r="AA117" i="4"/>
  <c r="BK116" i="4"/>
  <c r="AK117" i="4"/>
  <c r="BE116" i="4"/>
  <c r="BD116" i="4"/>
  <c r="AE117" i="4"/>
  <c r="AB117" i="4"/>
  <c r="BA116" i="4"/>
  <c r="BB116" i="4"/>
  <c r="AS116" i="4"/>
  <c r="AR116" i="4"/>
  <c r="S117" i="4"/>
  <c r="AA119" i="7"/>
  <c r="O119" i="7"/>
  <c r="Q119" i="7" s="1"/>
  <c r="P120" i="7" s="1"/>
  <c r="BN119" i="7"/>
  <c r="E120" i="7"/>
  <c r="G120" i="7" s="1"/>
  <c r="U119" i="7"/>
  <c r="BJ118" i="7"/>
  <c r="AM119" i="7"/>
  <c r="V119" i="7"/>
  <c r="C119" i="7" s="1"/>
  <c r="D119" i="7" s="1"/>
  <c r="AV118" i="7"/>
  <c r="AU118" i="7"/>
  <c r="AD119" i="7"/>
  <c r="R119" i="7"/>
  <c r="AG119" i="7"/>
  <c r="AF119" i="7"/>
  <c r="AE120" i="7" s="1"/>
  <c r="AI119" i="7"/>
  <c r="AH120" i="7" s="1"/>
  <c r="AJ120" i="7" s="1"/>
  <c r="AJ119" i="7"/>
  <c r="AM118" i="5"/>
  <c r="Y114" i="6"/>
  <c r="AX113" i="6" s="1"/>
  <c r="E115" i="6"/>
  <c r="F115" i="6" s="1"/>
  <c r="AO113" i="6"/>
  <c r="AP113" i="6"/>
  <c r="P114" i="6"/>
  <c r="BH113" i="6"/>
  <c r="BG113" i="6"/>
  <c r="AH114" i="6"/>
  <c r="AR113" i="6"/>
  <c r="AS113" i="6"/>
  <c r="W113" i="6"/>
  <c r="S114" i="6"/>
  <c r="BN114" i="6"/>
  <c r="O114" i="6"/>
  <c r="N114" i="6"/>
  <c r="AK114" i="6"/>
  <c r="BK113" i="6"/>
  <c r="BB113" i="6"/>
  <c r="AB114" i="6"/>
  <c r="BA113" i="6"/>
  <c r="BE113" i="6"/>
  <c r="BD113" i="6"/>
  <c r="AE114" i="6"/>
  <c r="AX117" i="5"/>
  <c r="BM117" i="5" s="1"/>
  <c r="C118" i="5"/>
  <c r="D118" i="5" s="1"/>
  <c r="O118" i="5"/>
  <c r="N118" i="5"/>
  <c r="BN118" i="5"/>
  <c r="E119" i="5"/>
  <c r="AL123" i="9" l="1"/>
  <c r="BK123" i="9" s="1"/>
  <c r="AX122" i="9"/>
  <c r="BM122" i="9" s="1"/>
  <c r="C123" i="9"/>
  <c r="D123" i="9" s="1"/>
  <c r="F129" i="10"/>
  <c r="H129" i="10" s="1"/>
  <c r="K129" i="10" s="1"/>
  <c r="L129" i="10" s="1"/>
  <c r="M129" i="10" s="1"/>
  <c r="BN129" i="10" s="1"/>
  <c r="AC128" i="10"/>
  <c r="T128" i="10"/>
  <c r="Q128" i="10"/>
  <c r="Z128" i="10"/>
  <c r="AY128" i="10" s="1"/>
  <c r="AL128" i="10"/>
  <c r="AI128" i="10"/>
  <c r="AF128" i="10"/>
  <c r="BG123" i="9"/>
  <c r="AH124" i="9"/>
  <c r="AJ124" i="9" s="1"/>
  <c r="Z123" i="9"/>
  <c r="AY123" i="9" s="1"/>
  <c r="Q123" i="9"/>
  <c r="P124" i="9" s="1"/>
  <c r="R124" i="9" s="1"/>
  <c r="AC123" i="9"/>
  <c r="BA123" i="9" s="1"/>
  <c r="T123" i="9"/>
  <c r="S124" i="9" s="1"/>
  <c r="AF123" i="9"/>
  <c r="BD123" i="9" s="1"/>
  <c r="G124" i="9"/>
  <c r="H124" i="9" s="1"/>
  <c r="O124" i="8"/>
  <c r="N124" i="8"/>
  <c r="BN124" i="8"/>
  <c r="AL123" i="8"/>
  <c r="T123" i="8"/>
  <c r="Q123" i="8"/>
  <c r="AC123" i="8"/>
  <c r="Z123" i="8"/>
  <c r="AY123" i="8" s="1"/>
  <c r="E125" i="8"/>
  <c r="AF123" i="8"/>
  <c r="AI123" i="8"/>
  <c r="AD117" i="4"/>
  <c r="AM117" i="4"/>
  <c r="BJ116" i="4"/>
  <c r="U117" i="4"/>
  <c r="AG117" i="4"/>
  <c r="R117" i="4"/>
  <c r="AJ117" i="4"/>
  <c r="AV116" i="4"/>
  <c r="AU116" i="4"/>
  <c r="V117" i="4"/>
  <c r="C117" i="4" s="1"/>
  <c r="D117" i="4" s="1"/>
  <c r="K117" i="4"/>
  <c r="L117" i="4" s="1"/>
  <c r="M117" i="4" s="1"/>
  <c r="AL119" i="7"/>
  <c r="AK120" i="7" s="1"/>
  <c r="T119" i="7"/>
  <c r="AR119" i="7" s="1"/>
  <c r="F120" i="7"/>
  <c r="H120" i="7" s="1"/>
  <c r="K120" i="7" s="1"/>
  <c r="L120" i="7" s="1"/>
  <c r="M120" i="7" s="1"/>
  <c r="AC119" i="7"/>
  <c r="G115" i="6"/>
  <c r="H115" i="6" s="1"/>
  <c r="BM118" i="7"/>
  <c r="R120" i="7"/>
  <c r="BH119" i="7"/>
  <c r="BG119" i="7"/>
  <c r="AG120" i="7"/>
  <c r="BE119" i="7"/>
  <c r="BD119" i="7"/>
  <c r="X119" i="7"/>
  <c r="Z119" i="7"/>
  <c r="AY119" i="7" s="1"/>
  <c r="AP119" i="7"/>
  <c r="AO119" i="7"/>
  <c r="AA114" i="6"/>
  <c r="AM114" i="6"/>
  <c r="T114" i="6" s="1"/>
  <c r="S115" i="6" s="1"/>
  <c r="BJ113" i="6"/>
  <c r="U114" i="6"/>
  <c r="Q114" i="6"/>
  <c r="P115" i="6" s="1"/>
  <c r="AJ114" i="6"/>
  <c r="AG114" i="6"/>
  <c r="AI114" i="6"/>
  <c r="AF114" i="6"/>
  <c r="AE115" i="6" s="1"/>
  <c r="AD114" i="6"/>
  <c r="AL114" i="6"/>
  <c r="AV113" i="6"/>
  <c r="AU113" i="6"/>
  <c r="V114" i="6"/>
  <c r="C114" i="6" s="1"/>
  <c r="D114" i="6" s="1"/>
  <c r="R114" i="6"/>
  <c r="Q118" i="5"/>
  <c r="T118" i="5"/>
  <c r="AC118" i="5"/>
  <c r="Z118" i="5"/>
  <c r="AY118" i="5" s="1"/>
  <c r="AL118" i="5"/>
  <c r="G119" i="5"/>
  <c r="F119" i="5"/>
  <c r="AI118" i="5"/>
  <c r="AF118" i="5"/>
  <c r="AK124" i="9" l="1"/>
  <c r="AM124" i="9" s="1"/>
  <c r="Y124" i="9"/>
  <c r="AX123" i="9" s="1"/>
  <c r="Y129" i="10"/>
  <c r="AX128" i="10" s="1"/>
  <c r="E130" i="10"/>
  <c r="G130" i="10" s="1"/>
  <c r="N129" i="10"/>
  <c r="O129" i="10"/>
  <c r="AP128" i="10"/>
  <c r="AO128" i="10"/>
  <c r="P129" i="10"/>
  <c r="BB128" i="10"/>
  <c r="BA128" i="10"/>
  <c r="AB129" i="10"/>
  <c r="BH128" i="10"/>
  <c r="BG128" i="10"/>
  <c r="AH129" i="10"/>
  <c r="AR128" i="10"/>
  <c r="AS128" i="10"/>
  <c r="W128" i="10"/>
  <c r="S129" i="10"/>
  <c r="BE128" i="10"/>
  <c r="BD128" i="10"/>
  <c r="AE129" i="10"/>
  <c r="AK129" i="10"/>
  <c r="BK128" i="10"/>
  <c r="AO123" i="9"/>
  <c r="AP123" i="9"/>
  <c r="BB123" i="9"/>
  <c r="W123" i="9"/>
  <c r="AV123" i="9" s="1"/>
  <c r="AS123" i="9"/>
  <c r="AR123" i="9"/>
  <c r="AB124" i="9"/>
  <c r="AD124" i="9" s="1"/>
  <c r="AE124" i="9"/>
  <c r="AG124" i="9" s="1"/>
  <c r="BE123" i="9"/>
  <c r="U124" i="9"/>
  <c r="K124" i="9"/>
  <c r="L124" i="9" s="1"/>
  <c r="M124" i="9" s="1"/>
  <c r="Y124" i="8"/>
  <c r="AX123" i="8" s="1"/>
  <c r="BK119" i="7"/>
  <c r="BD123" i="8"/>
  <c r="BE123" i="8"/>
  <c r="AE124" i="8"/>
  <c r="AA124" i="8"/>
  <c r="BH123" i="8"/>
  <c r="BG123" i="8"/>
  <c r="AH124" i="8"/>
  <c r="F125" i="8"/>
  <c r="G125" i="8"/>
  <c r="BB123" i="8"/>
  <c r="BA123" i="8"/>
  <c r="AB124" i="8"/>
  <c r="AP123" i="8"/>
  <c r="AO123" i="8"/>
  <c r="P124" i="8"/>
  <c r="AK124" i="8"/>
  <c r="BK123" i="8"/>
  <c r="AR123" i="8"/>
  <c r="W123" i="8"/>
  <c r="AS123" i="8"/>
  <c r="S124" i="8"/>
  <c r="BM116" i="4"/>
  <c r="E118" i="4"/>
  <c r="F118" i="4" s="1"/>
  <c r="O117" i="4"/>
  <c r="BN117" i="4"/>
  <c r="N117" i="4"/>
  <c r="X117" i="4"/>
  <c r="W119" i="7"/>
  <c r="AU119" i="7" s="1"/>
  <c r="S120" i="7"/>
  <c r="U120" i="7" s="1"/>
  <c r="AS119" i="7"/>
  <c r="O120" i="7"/>
  <c r="N120" i="7"/>
  <c r="AI120" i="7" s="1"/>
  <c r="AH121" i="7" s="1"/>
  <c r="AJ121" i="7" s="1"/>
  <c r="Y120" i="7"/>
  <c r="AX119" i="7" s="1"/>
  <c r="BB119" i="7"/>
  <c r="AB120" i="7"/>
  <c r="AD120" i="7" s="1"/>
  <c r="BA119" i="7"/>
  <c r="BN120" i="7"/>
  <c r="BM113" i="6"/>
  <c r="E121" i="7"/>
  <c r="BJ119" i="7"/>
  <c r="AM120" i="7"/>
  <c r="AC114" i="6"/>
  <c r="BA114" i="6" s="1"/>
  <c r="R115" i="6"/>
  <c r="BE114" i="6"/>
  <c r="BD114" i="6"/>
  <c r="AS114" i="6"/>
  <c r="W114" i="6"/>
  <c r="V115" i="6" s="1"/>
  <c r="AR114" i="6"/>
  <c r="X114" i="6"/>
  <c r="Z114" i="6"/>
  <c r="AY114" i="6" s="1"/>
  <c r="AK115" i="6"/>
  <c r="BK114" i="6"/>
  <c r="AG115" i="6"/>
  <c r="BG114" i="6"/>
  <c r="BH114" i="6"/>
  <c r="AH115" i="6"/>
  <c r="U115" i="6"/>
  <c r="AP114" i="6"/>
  <c r="AO114" i="6"/>
  <c r="K115" i="6"/>
  <c r="L115" i="6" s="1"/>
  <c r="M115" i="6" s="1"/>
  <c r="Y119" i="5"/>
  <c r="AX118" i="5" s="1"/>
  <c r="AH119" i="5"/>
  <c r="AJ119" i="5" s="1"/>
  <c r="BH118" i="5"/>
  <c r="BG118" i="5"/>
  <c r="H119" i="5"/>
  <c r="BK118" i="5"/>
  <c r="AK119" i="5"/>
  <c r="AR118" i="5"/>
  <c r="S119" i="5"/>
  <c r="AS118" i="5"/>
  <c r="W118" i="5"/>
  <c r="AE119" i="5"/>
  <c r="BD118" i="5"/>
  <c r="BE118" i="5"/>
  <c r="BB118" i="5"/>
  <c r="BA118" i="5"/>
  <c r="AB119" i="5"/>
  <c r="AP118" i="5"/>
  <c r="AO118" i="5"/>
  <c r="P119" i="5"/>
  <c r="BJ123" i="9" l="1"/>
  <c r="AA124" i="9"/>
  <c r="AA129" i="10"/>
  <c r="F130" i="10"/>
  <c r="H130" i="10" s="1"/>
  <c r="K130" i="10" s="1"/>
  <c r="L130" i="10" s="1"/>
  <c r="M130" i="10" s="1"/>
  <c r="BN130" i="10" s="1"/>
  <c r="AL129" i="10"/>
  <c r="AD129" i="10"/>
  <c r="AM129" i="10"/>
  <c r="T129" i="10" s="1"/>
  <c r="BJ128" i="10"/>
  <c r="AI129" i="10"/>
  <c r="AH130" i="10" s="1"/>
  <c r="AG129" i="10"/>
  <c r="AF129" i="10"/>
  <c r="AE130" i="10" s="1"/>
  <c r="AV128" i="10"/>
  <c r="AU128" i="10"/>
  <c r="V129" i="10"/>
  <c r="C129" i="10" s="1"/>
  <c r="D129" i="10" s="1"/>
  <c r="R129" i="10"/>
  <c r="Q129" i="10"/>
  <c r="U129" i="10"/>
  <c r="AJ129" i="10"/>
  <c r="V124" i="9"/>
  <c r="C124" i="9" s="1"/>
  <c r="D124" i="9" s="1"/>
  <c r="AU123" i="9"/>
  <c r="E125" i="9"/>
  <c r="F125" i="9" s="1"/>
  <c r="O124" i="9"/>
  <c r="N124" i="9"/>
  <c r="BN124" i="9"/>
  <c r="AC124" i="8"/>
  <c r="Q124" i="8"/>
  <c r="P125" i="8" s="1"/>
  <c r="U124" i="8"/>
  <c r="T124" i="8"/>
  <c r="S125" i="8" s="1"/>
  <c r="BJ123" i="8"/>
  <c r="AM124" i="8"/>
  <c r="AB125" i="8"/>
  <c r="AD124" i="8"/>
  <c r="AL124" i="8"/>
  <c r="H125" i="8"/>
  <c r="BB124" i="8"/>
  <c r="AV123" i="8"/>
  <c r="AU123" i="8"/>
  <c r="BM123" i="8" s="1"/>
  <c r="V124" i="8"/>
  <c r="C124" i="8"/>
  <c r="D124" i="8" s="1"/>
  <c r="R124" i="8"/>
  <c r="AJ124" i="8"/>
  <c r="AG124" i="8"/>
  <c r="AI124" i="8"/>
  <c r="AH125" i="8" s="1"/>
  <c r="AF124" i="8"/>
  <c r="AE125" i="8"/>
  <c r="G118" i="4"/>
  <c r="H118" i="4" s="1"/>
  <c r="Z117" i="4"/>
  <c r="AY117" i="4" s="1"/>
  <c r="AC117" i="4"/>
  <c r="AL117" i="4"/>
  <c r="Q117" i="4"/>
  <c r="Y118" i="4"/>
  <c r="T117" i="4"/>
  <c r="AF117" i="4"/>
  <c r="AI117" i="4"/>
  <c r="Q120" i="7"/>
  <c r="AP120" i="7" s="1"/>
  <c r="AV119" i="7"/>
  <c r="V120" i="7"/>
  <c r="C120" i="7" s="1"/>
  <c r="D120" i="7" s="1"/>
  <c r="T120" i="7"/>
  <c r="AS120" i="7" s="1"/>
  <c r="AF120" i="7"/>
  <c r="BD120" i="7" s="1"/>
  <c r="BH120" i="7"/>
  <c r="BG120" i="7"/>
  <c r="AA120" i="7"/>
  <c r="AL120" i="7"/>
  <c r="BK120" i="7" s="1"/>
  <c r="AC120" i="7"/>
  <c r="BA120" i="7" s="1"/>
  <c r="F121" i="7"/>
  <c r="G121" i="7"/>
  <c r="BM119" i="7"/>
  <c r="Y115" i="6"/>
  <c r="AA115" i="6" s="1"/>
  <c r="AB115" i="6"/>
  <c r="AD115" i="6" s="1"/>
  <c r="BB114" i="6"/>
  <c r="E116" i="6"/>
  <c r="G116" i="6" s="1"/>
  <c r="O115" i="6"/>
  <c r="N115" i="6"/>
  <c r="BN115" i="6"/>
  <c r="AJ115" i="6"/>
  <c r="AM115" i="6"/>
  <c r="BJ114" i="6"/>
  <c r="AV114" i="6"/>
  <c r="AU114" i="6"/>
  <c r="X115" i="6"/>
  <c r="AA119" i="5"/>
  <c r="AD119" i="5"/>
  <c r="AU118" i="5"/>
  <c r="AV118" i="5"/>
  <c r="V119" i="5"/>
  <c r="C119" i="5" s="1"/>
  <c r="D119" i="5" s="1"/>
  <c r="U119" i="5"/>
  <c r="BJ118" i="5"/>
  <c r="AM119" i="5"/>
  <c r="K119" i="5"/>
  <c r="L119" i="5" s="1"/>
  <c r="M119" i="5" s="1"/>
  <c r="R119" i="5"/>
  <c r="AG119" i="5"/>
  <c r="BM123" i="9" l="1"/>
  <c r="AC129" i="10"/>
  <c r="AB130" i="10" s="1"/>
  <c r="AD130" i="10" s="1"/>
  <c r="BM128" i="10"/>
  <c r="E131" i="10"/>
  <c r="F131" i="10" s="1"/>
  <c r="N130" i="10"/>
  <c r="AF130" i="10" s="1"/>
  <c r="O130" i="10"/>
  <c r="AG130" i="10"/>
  <c r="AO129" i="10"/>
  <c r="AP129" i="10"/>
  <c r="BK129" i="10"/>
  <c r="AK130" i="10"/>
  <c r="P130" i="10"/>
  <c r="AJ130" i="10"/>
  <c r="BG129" i="10"/>
  <c r="BH129" i="10"/>
  <c r="BE129" i="10"/>
  <c r="BD129" i="10"/>
  <c r="W129" i="10"/>
  <c r="V130" i="10" s="1"/>
  <c r="AS129" i="10"/>
  <c r="AR129" i="10"/>
  <c r="S130" i="10"/>
  <c r="X129" i="10"/>
  <c r="Z129" i="10"/>
  <c r="AY129" i="10" s="1"/>
  <c r="X124" i="9"/>
  <c r="G125" i="9"/>
  <c r="H125" i="9" s="1"/>
  <c r="Z124" i="9"/>
  <c r="AY124" i="9" s="1"/>
  <c r="AF124" i="9"/>
  <c r="AI124" i="9"/>
  <c r="AC124" i="9"/>
  <c r="AL124" i="9"/>
  <c r="Q124" i="9"/>
  <c r="T124" i="9"/>
  <c r="BA124" i="8"/>
  <c r="U125" i="8"/>
  <c r="R125" i="8"/>
  <c r="AJ125" i="8"/>
  <c r="AG125" i="8"/>
  <c r="BE124" i="8"/>
  <c r="BD124" i="8"/>
  <c r="Z124" i="8"/>
  <c r="AY124" i="8" s="1"/>
  <c r="Y125" i="8"/>
  <c r="X124" i="8"/>
  <c r="BK124" i="8"/>
  <c r="AK125" i="8"/>
  <c r="AD125" i="8"/>
  <c r="BG124" i="8"/>
  <c r="BH124" i="8"/>
  <c r="K125" i="8"/>
  <c r="L125" i="8" s="1"/>
  <c r="M125" i="8" s="1"/>
  <c r="W124" i="8"/>
  <c r="AS124" i="8"/>
  <c r="AR124" i="8"/>
  <c r="AO124" i="8"/>
  <c r="AP124" i="8"/>
  <c r="K118" i="4"/>
  <c r="L118" i="4" s="1"/>
  <c r="M118" i="4" s="1"/>
  <c r="AR117" i="4"/>
  <c r="AS117" i="4"/>
  <c r="W117" i="4"/>
  <c r="S118" i="4"/>
  <c r="BD117" i="4"/>
  <c r="BE117" i="4"/>
  <c r="AE118" i="4"/>
  <c r="AX117" i="4"/>
  <c r="AA118" i="4"/>
  <c r="BK117" i="4"/>
  <c r="AK118" i="4"/>
  <c r="BG117" i="4"/>
  <c r="BH117" i="4"/>
  <c r="AH118" i="4"/>
  <c r="AO117" i="4"/>
  <c r="AP117" i="4"/>
  <c r="P118" i="4"/>
  <c r="BB117" i="4"/>
  <c r="BA117" i="4"/>
  <c r="AB118" i="4"/>
  <c r="Z120" i="7"/>
  <c r="AY120" i="7" s="1"/>
  <c r="AO120" i="7"/>
  <c r="P121" i="7"/>
  <c r="R121" i="7" s="1"/>
  <c r="X120" i="7"/>
  <c r="S121" i="7"/>
  <c r="U121" i="7" s="1"/>
  <c r="AR120" i="7"/>
  <c r="AE121" i="7"/>
  <c r="AG121" i="7" s="1"/>
  <c r="W120" i="7"/>
  <c r="V121" i="7" s="1"/>
  <c r="X121" i="7" s="1"/>
  <c r="BE120" i="7"/>
  <c r="AK121" i="7"/>
  <c r="AM121" i="7" s="1"/>
  <c r="BB120" i="7"/>
  <c r="AB121" i="7"/>
  <c r="AD121" i="7" s="1"/>
  <c r="Z115" i="6"/>
  <c r="AY115" i="6" s="1"/>
  <c r="AX114" i="6"/>
  <c r="BM114" i="6" s="1"/>
  <c r="H121" i="7"/>
  <c r="K121" i="7" s="1"/>
  <c r="L121" i="7" s="1"/>
  <c r="M121" i="7" s="1"/>
  <c r="BN121" i="7" s="1"/>
  <c r="T115" i="6"/>
  <c r="AR115" i="6" s="1"/>
  <c r="C115" i="6"/>
  <c r="D115" i="6" s="1"/>
  <c r="F116" i="6"/>
  <c r="H116" i="6" s="1"/>
  <c r="AC115" i="6"/>
  <c r="Q115" i="6"/>
  <c r="AL115" i="6"/>
  <c r="AF115" i="6"/>
  <c r="AI115" i="6"/>
  <c r="E120" i="5"/>
  <c r="F120" i="5" s="1"/>
  <c r="BM118" i="5"/>
  <c r="N119" i="5"/>
  <c r="O119" i="5"/>
  <c r="Z119" i="5" s="1"/>
  <c r="AY119" i="5" s="1"/>
  <c r="BN119" i="5"/>
  <c r="X119" i="5"/>
  <c r="Y125" i="9" l="1"/>
  <c r="AA125" i="9" s="1"/>
  <c r="BB129" i="10"/>
  <c r="BA129" i="10"/>
  <c r="Y130" i="10"/>
  <c r="AA130" i="10" s="1"/>
  <c r="AI130" i="10"/>
  <c r="AH131" i="10" s="1"/>
  <c r="AJ131" i="10" s="1"/>
  <c r="G131" i="10"/>
  <c r="H131" i="10" s="1"/>
  <c r="AM130" i="10"/>
  <c r="T130" i="10" s="1"/>
  <c r="BJ129" i="10"/>
  <c r="X130" i="10"/>
  <c r="AV129" i="10"/>
  <c r="AU129" i="10"/>
  <c r="U130" i="10"/>
  <c r="Q130" i="10"/>
  <c r="P131" i="10" s="1"/>
  <c r="BD130" i="10"/>
  <c r="BE130" i="10"/>
  <c r="AL130" i="10"/>
  <c r="R130" i="10"/>
  <c r="AE131" i="10"/>
  <c r="BD124" i="9"/>
  <c r="BE124" i="9"/>
  <c r="AE125" i="9"/>
  <c r="BK124" i="9"/>
  <c r="AK125" i="9"/>
  <c r="K125" i="9"/>
  <c r="L125" i="9" s="1"/>
  <c r="M125" i="9" s="1"/>
  <c r="BB124" i="9"/>
  <c r="BA124" i="9"/>
  <c r="AB125" i="9"/>
  <c r="AP124" i="9"/>
  <c r="AO124" i="9"/>
  <c r="P125" i="9"/>
  <c r="BG124" i="9"/>
  <c r="BH124" i="9"/>
  <c r="AH125" i="9"/>
  <c r="AR124" i="9"/>
  <c r="AS124" i="9"/>
  <c r="W124" i="9"/>
  <c r="S125" i="9"/>
  <c r="E126" i="8"/>
  <c r="G126" i="8" s="1"/>
  <c r="AU124" i="8"/>
  <c r="AV124" i="8"/>
  <c r="F126" i="8"/>
  <c r="BJ124" i="8"/>
  <c r="AM125" i="8"/>
  <c r="AC125" i="8" s="1"/>
  <c r="N125" i="8"/>
  <c r="BN125" i="8"/>
  <c r="O125" i="8"/>
  <c r="AX124" i="8"/>
  <c r="BM124" i="8" s="1"/>
  <c r="AA125" i="8"/>
  <c r="V125" i="8"/>
  <c r="E119" i="4"/>
  <c r="F119" i="4" s="1"/>
  <c r="O118" i="4"/>
  <c r="AC118" i="4" s="1"/>
  <c r="AB119" i="4" s="1"/>
  <c r="BN118" i="4"/>
  <c r="N118" i="4"/>
  <c r="AF118" i="4" s="1"/>
  <c r="AE119" i="4" s="1"/>
  <c r="R118" i="4"/>
  <c r="AD118" i="4"/>
  <c r="AJ118" i="4"/>
  <c r="AG118" i="4"/>
  <c r="AU117" i="4"/>
  <c r="AV117" i="4"/>
  <c r="V118" i="4"/>
  <c r="BJ117" i="4"/>
  <c r="AM118" i="4"/>
  <c r="U118" i="4"/>
  <c r="Y121" i="7"/>
  <c r="AA121" i="7" s="1"/>
  <c r="AU120" i="7"/>
  <c r="AV120" i="7"/>
  <c r="BJ120" i="7"/>
  <c r="O121" i="7"/>
  <c r="N121" i="7"/>
  <c r="AI121" i="7" s="1"/>
  <c r="Y116" i="6"/>
  <c r="AX115" i="6" s="1"/>
  <c r="E122" i="7"/>
  <c r="F122" i="7" s="1"/>
  <c r="AS115" i="6"/>
  <c r="S116" i="6"/>
  <c r="U116" i="6" s="1"/>
  <c r="BG115" i="6"/>
  <c r="BH115" i="6"/>
  <c r="AH116" i="6"/>
  <c r="K116" i="6"/>
  <c r="L116" i="6" s="1"/>
  <c r="M116" i="6" s="1"/>
  <c r="AO115" i="6"/>
  <c r="AP115" i="6"/>
  <c r="P116" i="6"/>
  <c r="BD115" i="6"/>
  <c r="BE115" i="6"/>
  <c r="AE116" i="6"/>
  <c r="W115" i="6"/>
  <c r="AK116" i="6"/>
  <c r="BK115" i="6"/>
  <c r="BB115" i="6"/>
  <c r="AB116" i="6"/>
  <c r="BA115" i="6"/>
  <c r="G120" i="5"/>
  <c r="H120" i="5" s="1"/>
  <c r="Y120" i="5"/>
  <c r="AC119" i="5"/>
  <c r="T119" i="5"/>
  <c r="AL119" i="5"/>
  <c r="Q119" i="5"/>
  <c r="AF119" i="5"/>
  <c r="AI119" i="5"/>
  <c r="AX124" i="9" l="1"/>
  <c r="C130" i="10"/>
  <c r="D130" i="10" s="1"/>
  <c r="Z130" i="10"/>
  <c r="AY130" i="10" s="1"/>
  <c r="AC130" i="10"/>
  <c r="BB130" i="10" s="1"/>
  <c r="AX129" i="10"/>
  <c r="BM129" i="10" s="1"/>
  <c r="BH130" i="10"/>
  <c r="BG130" i="10"/>
  <c r="K131" i="10"/>
  <c r="L131" i="10" s="1"/>
  <c r="M131" i="10" s="1"/>
  <c r="N131" i="10" s="1"/>
  <c r="AF131" i="10" s="1"/>
  <c r="AE132" i="10" s="1"/>
  <c r="R131" i="10"/>
  <c r="W130" i="10"/>
  <c r="AR130" i="10"/>
  <c r="AS130" i="10"/>
  <c r="S131" i="10"/>
  <c r="AG131" i="10"/>
  <c r="AP130" i="10"/>
  <c r="AO130" i="10"/>
  <c r="BK130" i="10"/>
  <c r="AK131" i="10"/>
  <c r="AJ125" i="9"/>
  <c r="E126" i="9"/>
  <c r="N125" i="9"/>
  <c r="AI125" i="9" s="1"/>
  <c r="BN125" i="9"/>
  <c r="O125" i="9"/>
  <c r="R125" i="9"/>
  <c r="AM125" i="9"/>
  <c r="BJ124" i="9"/>
  <c r="U125" i="9"/>
  <c r="AU124" i="9"/>
  <c r="AV124" i="9"/>
  <c r="V125" i="9"/>
  <c r="C125" i="9" s="1"/>
  <c r="D125" i="9" s="1"/>
  <c r="AG125" i="9"/>
  <c r="AD125" i="9"/>
  <c r="G119" i="4"/>
  <c r="H119" i="4" s="1"/>
  <c r="H126" i="8"/>
  <c r="K126" i="8" s="1"/>
  <c r="L126" i="8" s="1"/>
  <c r="M126" i="8" s="1"/>
  <c r="O126" i="8" s="1"/>
  <c r="C121" i="7"/>
  <c r="D121" i="7" s="1"/>
  <c r="AC121" i="7"/>
  <c r="BB121" i="7" s="1"/>
  <c r="AX120" i="7"/>
  <c r="BM120" i="7" s="1"/>
  <c r="N126" i="8"/>
  <c r="X125" i="8"/>
  <c r="Z125" i="8"/>
  <c r="AY125" i="8" s="1"/>
  <c r="Y126" i="8"/>
  <c r="C125" i="8"/>
  <c r="D125" i="8" s="1"/>
  <c r="BB125" i="8"/>
  <c r="BA125" i="8"/>
  <c r="AB126" i="8"/>
  <c r="T125" i="8"/>
  <c r="Q125" i="8"/>
  <c r="AL125" i="8"/>
  <c r="AI125" i="8"/>
  <c r="AF125" i="8"/>
  <c r="E127" i="8"/>
  <c r="T118" i="4"/>
  <c r="S119" i="4" s="1"/>
  <c r="U119" i="4" s="1"/>
  <c r="BA118" i="4"/>
  <c r="AI118" i="4"/>
  <c r="BH118" i="4" s="1"/>
  <c r="BM117" i="4"/>
  <c r="AL118" i="4"/>
  <c r="BK118" i="4" s="1"/>
  <c r="Q118" i="4"/>
  <c r="AP118" i="4" s="1"/>
  <c r="BB118" i="4"/>
  <c r="AG119" i="4"/>
  <c r="AD119" i="4"/>
  <c r="X118" i="4"/>
  <c r="Y119" i="4"/>
  <c r="Z118" i="4"/>
  <c r="AY118" i="4" s="1"/>
  <c r="BD118" i="4"/>
  <c r="BE118" i="4"/>
  <c r="C118" i="4"/>
  <c r="D118" i="4" s="1"/>
  <c r="AF121" i="7"/>
  <c r="BE121" i="7" s="1"/>
  <c r="Z121" i="7"/>
  <c r="AY121" i="7" s="1"/>
  <c r="Q121" i="7"/>
  <c r="AP121" i="7" s="1"/>
  <c r="G122" i="7"/>
  <c r="H122" i="7" s="1"/>
  <c r="T121" i="7"/>
  <c r="AL121" i="7"/>
  <c r="AK122" i="7" s="1"/>
  <c r="AA116" i="6"/>
  <c r="BG121" i="7"/>
  <c r="BH121" i="7"/>
  <c r="AH122" i="7"/>
  <c r="AJ122" i="7" s="1"/>
  <c r="AD116" i="6"/>
  <c r="AV115" i="6"/>
  <c r="AU115" i="6"/>
  <c r="V116" i="6"/>
  <c r="C116" i="6" s="1"/>
  <c r="D116" i="6" s="1"/>
  <c r="R116" i="6"/>
  <c r="BN116" i="6"/>
  <c r="O116" i="6"/>
  <c r="N116" i="6"/>
  <c r="AF116" i="6" s="1"/>
  <c r="AE117" i="6" s="1"/>
  <c r="BJ115" i="6"/>
  <c r="AM116" i="6"/>
  <c r="AG116" i="6"/>
  <c r="E117" i="6"/>
  <c r="AJ116" i="6"/>
  <c r="BD119" i="5"/>
  <c r="BE119" i="5"/>
  <c r="AE120" i="5"/>
  <c r="BG119" i="5"/>
  <c r="AH120" i="5"/>
  <c r="AJ120" i="5" s="1"/>
  <c r="BH119" i="5"/>
  <c r="AO119" i="5"/>
  <c r="AP119" i="5"/>
  <c r="P120" i="5"/>
  <c r="W119" i="5"/>
  <c r="AS119" i="5"/>
  <c r="S120" i="5"/>
  <c r="AR119" i="5"/>
  <c r="AX119" i="5"/>
  <c r="AA120" i="5"/>
  <c r="BK119" i="5"/>
  <c r="AK120" i="5"/>
  <c r="AB120" i="5"/>
  <c r="BB119" i="5"/>
  <c r="BA119" i="5"/>
  <c r="K120" i="5"/>
  <c r="L120" i="5" s="1"/>
  <c r="M120" i="5" s="1"/>
  <c r="Y131" i="10" l="1"/>
  <c r="AX130" i="10" s="1"/>
  <c r="AB131" i="10"/>
  <c r="AD131" i="10" s="1"/>
  <c r="BA130" i="10"/>
  <c r="AC125" i="9"/>
  <c r="BB125" i="9" s="1"/>
  <c r="E132" i="10"/>
  <c r="O131" i="10"/>
  <c r="Q131" i="10" s="1"/>
  <c r="BN131" i="10"/>
  <c r="AI131" i="10"/>
  <c r="BH131" i="10" s="1"/>
  <c r="AG132" i="10"/>
  <c r="AV130" i="10"/>
  <c r="AU130" i="10"/>
  <c r="V131" i="10"/>
  <c r="BE131" i="10"/>
  <c r="BD131" i="10"/>
  <c r="U131" i="10"/>
  <c r="AM131" i="10"/>
  <c r="BJ130" i="10"/>
  <c r="AL125" i="9"/>
  <c r="BK125" i="9" s="1"/>
  <c r="AF125" i="9"/>
  <c r="AE126" i="9" s="1"/>
  <c r="BM124" i="9"/>
  <c r="BH125" i="9"/>
  <c r="BG125" i="9"/>
  <c r="AH126" i="9"/>
  <c r="G126" i="9"/>
  <c r="F126" i="9"/>
  <c r="Q125" i="9"/>
  <c r="X125" i="9"/>
  <c r="Z125" i="9"/>
  <c r="AY125" i="9" s="1"/>
  <c r="T125" i="9"/>
  <c r="K119" i="4"/>
  <c r="L119" i="4" s="1"/>
  <c r="M119" i="4" s="1"/>
  <c r="O119" i="4" s="1"/>
  <c r="AC119" i="4" s="1"/>
  <c r="BN126" i="8"/>
  <c r="AB122" i="7"/>
  <c r="AD122" i="7" s="1"/>
  <c r="BA121" i="7"/>
  <c r="F127" i="8"/>
  <c r="G127" i="8"/>
  <c r="AP125" i="8"/>
  <c r="AO125" i="8"/>
  <c r="P126" i="8"/>
  <c r="BD125" i="8"/>
  <c r="BE125" i="8"/>
  <c r="AE126" i="8"/>
  <c r="AK126" i="8"/>
  <c r="BK125" i="8"/>
  <c r="AR125" i="8"/>
  <c r="W125" i="8"/>
  <c r="AS125" i="8"/>
  <c r="S126" i="8"/>
  <c r="AX125" i="8"/>
  <c r="AA126" i="8"/>
  <c r="BH125" i="8"/>
  <c r="BG125" i="8"/>
  <c r="AH126" i="8"/>
  <c r="AD126" i="8"/>
  <c r="AL126" i="8"/>
  <c r="AK119" i="4"/>
  <c r="AH119" i="4"/>
  <c r="AJ119" i="4" s="1"/>
  <c r="AS118" i="4"/>
  <c r="BG118" i="4"/>
  <c r="AR118" i="4"/>
  <c r="W118" i="4"/>
  <c r="V119" i="4" s="1"/>
  <c r="X119" i="4" s="1"/>
  <c r="AO118" i="4"/>
  <c r="P119" i="4"/>
  <c r="R119" i="4" s="1"/>
  <c r="AX118" i="4"/>
  <c r="AA119" i="4"/>
  <c r="AE122" i="7"/>
  <c r="AG122" i="7" s="1"/>
  <c r="BD121" i="7"/>
  <c r="W121" i="7"/>
  <c r="V122" i="7" s="1"/>
  <c r="Y122" i="7"/>
  <c r="AA122" i="7" s="1"/>
  <c r="AO121" i="7"/>
  <c r="P122" i="7"/>
  <c r="R122" i="7" s="1"/>
  <c r="S122" i="7"/>
  <c r="U122" i="7" s="1"/>
  <c r="AR121" i="7"/>
  <c r="BK121" i="7"/>
  <c r="AS121" i="7"/>
  <c r="BJ121" i="7"/>
  <c r="AM122" i="7"/>
  <c r="K122" i="7"/>
  <c r="L122" i="7" s="1"/>
  <c r="M122" i="7" s="1"/>
  <c r="AI116" i="6"/>
  <c r="BG116" i="6" s="1"/>
  <c r="BM115" i="6"/>
  <c r="AG117" i="6"/>
  <c r="Q116" i="6"/>
  <c r="T116" i="6"/>
  <c r="AC116" i="6"/>
  <c r="X116" i="6"/>
  <c r="Z116" i="6"/>
  <c r="AY116" i="6" s="1"/>
  <c r="AL116" i="6"/>
  <c r="BK116" i="6" s="1"/>
  <c r="F117" i="6"/>
  <c r="G117" i="6"/>
  <c r="BD116" i="6"/>
  <c r="BE116" i="6"/>
  <c r="E121" i="5"/>
  <c r="AD120" i="5"/>
  <c r="U120" i="5"/>
  <c r="AV119" i="5"/>
  <c r="V120" i="5"/>
  <c r="AU119" i="5"/>
  <c r="N120" i="5"/>
  <c r="AF120" i="5" s="1"/>
  <c r="BN120" i="5"/>
  <c r="O120" i="5"/>
  <c r="AC120" i="5" s="1"/>
  <c r="BB120" i="5" s="1"/>
  <c r="BJ119" i="5"/>
  <c r="AM120" i="5"/>
  <c r="R120" i="5"/>
  <c r="AG120" i="5"/>
  <c r="C131" i="10" l="1"/>
  <c r="D131" i="10" s="1"/>
  <c r="AA131" i="10"/>
  <c r="AB126" i="9"/>
  <c r="AD126" i="9" s="1"/>
  <c r="BA125" i="9"/>
  <c r="Y126" i="9"/>
  <c r="AX125" i="9" s="1"/>
  <c r="AL131" i="10"/>
  <c r="AK132" i="10" s="1"/>
  <c r="T131" i="10"/>
  <c r="G132" i="10"/>
  <c r="F132" i="10"/>
  <c r="AC131" i="10"/>
  <c r="AB132" i="10" s="1"/>
  <c r="AD132" i="10" s="1"/>
  <c r="AH132" i="10"/>
  <c r="AJ132" i="10" s="1"/>
  <c r="BG131" i="10"/>
  <c r="BM130" i="10"/>
  <c r="X131" i="10"/>
  <c r="Z131" i="10"/>
  <c r="AY131" i="10" s="1"/>
  <c r="AO131" i="10"/>
  <c r="AP131" i="10"/>
  <c r="P132" i="10"/>
  <c r="AK126" i="9"/>
  <c r="AM126" i="9" s="1"/>
  <c r="BD125" i="9"/>
  <c r="BE125" i="9"/>
  <c r="H126" i="9"/>
  <c r="K126" i="9" s="1"/>
  <c r="L126" i="9" s="1"/>
  <c r="M126" i="9" s="1"/>
  <c r="BN126" i="9" s="1"/>
  <c r="AO125" i="9"/>
  <c r="AP125" i="9"/>
  <c r="P126" i="9"/>
  <c r="AJ126" i="9"/>
  <c r="AG126" i="9"/>
  <c r="AR125" i="9"/>
  <c r="AS125" i="9"/>
  <c r="W125" i="9"/>
  <c r="S126" i="9"/>
  <c r="AL119" i="4"/>
  <c r="BK119" i="4" s="1"/>
  <c r="BN119" i="4"/>
  <c r="N119" i="4"/>
  <c r="AF119" i="4" s="1"/>
  <c r="BE119" i="4" s="1"/>
  <c r="E120" i="4"/>
  <c r="AV118" i="4"/>
  <c r="Z119" i="4"/>
  <c r="AY119" i="4" s="1"/>
  <c r="AM119" i="4"/>
  <c r="T119" i="4" s="1"/>
  <c r="AR119" i="4" s="1"/>
  <c r="BJ118" i="4"/>
  <c r="AJ126" i="8"/>
  <c r="Q126" i="8"/>
  <c r="P127" i="8" s="1"/>
  <c r="U126" i="8"/>
  <c r="AV125" i="8"/>
  <c r="AU125" i="8"/>
  <c r="V126" i="8"/>
  <c r="AG126" i="8"/>
  <c r="AI126" i="8"/>
  <c r="AF126" i="8"/>
  <c r="AE127" i="8" s="1"/>
  <c r="BK126" i="8"/>
  <c r="BJ125" i="8"/>
  <c r="BM125" i="8" s="1"/>
  <c r="AM126" i="8"/>
  <c r="C126" i="8"/>
  <c r="D126" i="8" s="1"/>
  <c r="R126" i="8"/>
  <c r="H127" i="8"/>
  <c r="Q119" i="4"/>
  <c r="P120" i="4" s="1"/>
  <c r="R120" i="4" s="1"/>
  <c r="C119" i="4"/>
  <c r="D119" i="4" s="1"/>
  <c r="AU118" i="4"/>
  <c r="BB119" i="4"/>
  <c r="BA119" i="4"/>
  <c r="AB120" i="4"/>
  <c r="AU121" i="7"/>
  <c r="AV121" i="7"/>
  <c r="AX121" i="7"/>
  <c r="C122" i="7"/>
  <c r="D122" i="7" s="1"/>
  <c r="E123" i="7"/>
  <c r="X122" i="7"/>
  <c r="O122" i="7"/>
  <c r="BN122" i="7"/>
  <c r="N122" i="7"/>
  <c r="Y117" i="6"/>
  <c r="AA117" i="6" s="1"/>
  <c r="BH116" i="6"/>
  <c r="AH117" i="6"/>
  <c r="AJ117" i="6" s="1"/>
  <c r="H117" i="6"/>
  <c r="K117" i="6" s="1"/>
  <c r="L117" i="6" s="1"/>
  <c r="M117" i="6" s="1"/>
  <c r="O117" i="6" s="1"/>
  <c r="AS116" i="6"/>
  <c r="AR116" i="6"/>
  <c r="W116" i="6"/>
  <c r="S117" i="6"/>
  <c r="AK117" i="6"/>
  <c r="BB116" i="6"/>
  <c r="BA116" i="6"/>
  <c r="AB117" i="6"/>
  <c r="AP116" i="6"/>
  <c r="AO116" i="6"/>
  <c r="P117" i="6"/>
  <c r="T120" i="5"/>
  <c r="AS120" i="5" s="1"/>
  <c r="AE121" i="5"/>
  <c r="BE120" i="5"/>
  <c r="BD120" i="5"/>
  <c r="AI120" i="5"/>
  <c r="BM119" i="5"/>
  <c r="Q120" i="5"/>
  <c r="BA120" i="5"/>
  <c r="AL120" i="5"/>
  <c r="C120" i="5"/>
  <c r="D120" i="5" s="1"/>
  <c r="Z120" i="5"/>
  <c r="AY120" i="5" s="1"/>
  <c r="X120" i="5"/>
  <c r="AB121" i="5"/>
  <c r="F121" i="5"/>
  <c r="G121" i="5"/>
  <c r="W131" i="10" l="1"/>
  <c r="V132" i="10" s="1"/>
  <c r="X132" i="10" s="1"/>
  <c r="BK131" i="10"/>
  <c r="AA126" i="9"/>
  <c r="Y132" i="10"/>
  <c r="AX131" i="10" s="1"/>
  <c r="S132" i="10"/>
  <c r="U132" i="10" s="1"/>
  <c r="AR131" i="10"/>
  <c r="AS131" i="10"/>
  <c r="BA131" i="10"/>
  <c r="H132" i="10"/>
  <c r="K132" i="10" s="1"/>
  <c r="L132" i="10" s="1"/>
  <c r="M132" i="10" s="1"/>
  <c r="BN132" i="10" s="1"/>
  <c r="BB131" i="10"/>
  <c r="AM132" i="10"/>
  <c r="BJ131" i="10"/>
  <c r="R132" i="10"/>
  <c r="O126" i="9"/>
  <c r="AC126" i="9" s="1"/>
  <c r="BB126" i="9" s="1"/>
  <c r="E127" i="9"/>
  <c r="G127" i="9" s="1"/>
  <c r="N126" i="9"/>
  <c r="AI126" i="9" s="1"/>
  <c r="BG126" i="9" s="1"/>
  <c r="BJ125" i="9"/>
  <c r="U126" i="9"/>
  <c r="V126" i="9"/>
  <c r="C126" i="9" s="1"/>
  <c r="D126" i="9" s="1"/>
  <c r="AV125" i="9"/>
  <c r="AU125" i="9"/>
  <c r="R126" i="9"/>
  <c r="AI119" i="4"/>
  <c r="BG119" i="4" s="1"/>
  <c r="Y120" i="4"/>
  <c r="AX119" i="4" s="1"/>
  <c r="F120" i="4"/>
  <c r="G120" i="4"/>
  <c r="AE120" i="4"/>
  <c r="AG120" i="4" s="1"/>
  <c r="BD119" i="4"/>
  <c r="BM118" i="4"/>
  <c r="AK127" i="8"/>
  <c r="AM127" i="8" s="1"/>
  <c r="AC126" i="8"/>
  <c r="AS119" i="4"/>
  <c r="S120" i="4"/>
  <c r="U120" i="4" s="1"/>
  <c r="AK120" i="4"/>
  <c r="AM120" i="4" s="1"/>
  <c r="BJ126" i="8"/>
  <c r="AG127" i="8"/>
  <c r="BG126" i="8"/>
  <c r="BH126" i="8"/>
  <c r="X126" i="8"/>
  <c r="Z126" i="8"/>
  <c r="AY126" i="8" s="1"/>
  <c r="Y127" i="8"/>
  <c r="T126" i="8"/>
  <c r="AO126" i="8"/>
  <c r="AP126" i="8"/>
  <c r="AH127" i="8"/>
  <c r="K127" i="8"/>
  <c r="L127" i="8" s="1"/>
  <c r="M127" i="8" s="1"/>
  <c r="R127" i="8"/>
  <c r="BE126" i="8"/>
  <c r="BD126" i="8"/>
  <c r="AO119" i="4"/>
  <c r="AP119" i="4"/>
  <c r="W119" i="4"/>
  <c r="V120" i="4" s="1"/>
  <c r="AD120" i="4"/>
  <c r="BM121" i="7"/>
  <c r="AI122" i="7"/>
  <c r="AF122" i="7"/>
  <c r="AC122" i="7"/>
  <c r="AL122" i="7"/>
  <c r="T122" i="7"/>
  <c r="Q122" i="7"/>
  <c r="Z122" i="7"/>
  <c r="AY122" i="7" s="1"/>
  <c r="G123" i="7"/>
  <c r="F123" i="7"/>
  <c r="AX116" i="6"/>
  <c r="E118" i="6"/>
  <c r="F118" i="6" s="1"/>
  <c r="N117" i="6"/>
  <c r="AF117" i="6" s="1"/>
  <c r="BN117" i="6"/>
  <c r="R117" i="6"/>
  <c r="U117" i="6"/>
  <c r="Q117" i="6"/>
  <c r="AL117" i="6"/>
  <c r="AD117" i="6"/>
  <c r="AM117" i="6"/>
  <c r="T117" i="6" s="1"/>
  <c r="BJ116" i="6"/>
  <c r="AV116" i="6"/>
  <c r="AU116" i="6"/>
  <c r="V117" i="6"/>
  <c r="S121" i="5"/>
  <c r="U121" i="5" s="1"/>
  <c r="AR120" i="5"/>
  <c r="W120" i="5"/>
  <c r="V121" i="5" s="1"/>
  <c r="X121" i="5" s="1"/>
  <c r="Y121" i="5"/>
  <c r="AX120" i="5" s="1"/>
  <c r="H121" i="5"/>
  <c r="K121" i="5" s="1"/>
  <c r="L121" i="5" s="1"/>
  <c r="M121" i="5" s="1"/>
  <c r="N121" i="5" s="1"/>
  <c r="AD121" i="5"/>
  <c r="AK121" i="5"/>
  <c r="BK120" i="5"/>
  <c r="AO120" i="5"/>
  <c r="AP120" i="5"/>
  <c r="P121" i="5"/>
  <c r="R121" i="5" s="1"/>
  <c r="AH121" i="5"/>
  <c r="BG120" i="5"/>
  <c r="BH120" i="5"/>
  <c r="AG121" i="5"/>
  <c r="AU131" i="10" l="1"/>
  <c r="BM131" i="10" s="1"/>
  <c r="AV131" i="10"/>
  <c r="C132" i="10"/>
  <c r="D132" i="10" s="1"/>
  <c r="AA132" i="10"/>
  <c r="E133" i="10"/>
  <c r="G133" i="10" s="1"/>
  <c r="O132" i="10"/>
  <c r="AL132" i="10" s="1"/>
  <c r="BK132" i="10" s="1"/>
  <c r="N132" i="10"/>
  <c r="AF132" i="10" s="1"/>
  <c r="BA126" i="9"/>
  <c r="AB127" i="9"/>
  <c r="AD127" i="9" s="1"/>
  <c r="Q126" i="9"/>
  <c r="AP126" i="9" s="1"/>
  <c r="T126" i="9"/>
  <c r="S127" i="9" s="1"/>
  <c r="U127" i="9" s="1"/>
  <c r="AL126" i="9"/>
  <c r="BK126" i="9" s="1"/>
  <c r="F127" i="9"/>
  <c r="H127" i="9" s="1"/>
  <c r="K127" i="9" s="1"/>
  <c r="L127" i="9" s="1"/>
  <c r="M127" i="9" s="1"/>
  <c r="O127" i="9" s="1"/>
  <c r="AH127" i="9"/>
  <c r="AJ127" i="9" s="1"/>
  <c r="BH126" i="9"/>
  <c r="AF126" i="9"/>
  <c r="BE126" i="9" s="1"/>
  <c r="BM125" i="9"/>
  <c r="Z126" i="9"/>
  <c r="AY126" i="9" s="1"/>
  <c r="X126" i="9"/>
  <c r="BH119" i="4"/>
  <c r="AH120" i="4"/>
  <c r="AJ120" i="4" s="1"/>
  <c r="AA120" i="4"/>
  <c r="H120" i="4"/>
  <c r="K120" i="4" s="1"/>
  <c r="L120" i="4" s="1"/>
  <c r="M120" i="4" s="1"/>
  <c r="O120" i="4" s="1"/>
  <c r="E128" i="8"/>
  <c r="F128" i="8" s="1"/>
  <c r="AB127" i="8"/>
  <c r="AD127" i="8" s="1"/>
  <c r="BB126" i="8"/>
  <c r="BA126" i="8"/>
  <c r="AU119" i="4"/>
  <c r="BJ119" i="4"/>
  <c r="G128" i="8"/>
  <c r="W126" i="8"/>
  <c r="AS126" i="8"/>
  <c r="AR126" i="8"/>
  <c r="S127" i="8"/>
  <c r="N127" i="8"/>
  <c r="BN127" i="8"/>
  <c r="O127" i="8"/>
  <c r="AL127" i="8" s="1"/>
  <c r="AJ127" i="8"/>
  <c r="AA127" i="8"/>
  <c r="AX126" i="8"/>
  <c r="AC127" i="8"/>
  <c r="AV119" i="4"/>
  <c r="X120" i="4"/>
  <c r="Y123" i="7"/>
  <c r="AX122" i="7" s="1"/>
  <c r="H123" i="7"/>
  <c r="K123" i="7" s="1"/>
  <c r="L123" i="7" s="1"/>
  <c r="M123" i="7" s="1"/>
  <c r="AI117" i="6"/>
  <c r="AH118" i="6" s="1"/>
  <c r="G118" i="6"/>
  <c r="H118" i="6" s="1"/>
  <c r="S123" i="7"/>
  <c r="W122" i="7"/>
  <c r="AS122" i="7"/>
  <c r="AR122" i="7"/>
  <c r="BA122" i="7"/>
  <c r="AB123" i="7"/>
  <c r="BB122" i="7"/>
  <c r="BH122" i="7"/>
  <c r="BG122" i="7"/>
  <c r="AH123" i="7"/>
  <c r="AJ123" i="7" s="1"/>
  <c r="AP122" i="7"/>
  <c r="AO122" i="7"/>
  <c r="P123" i="7"/>
  <c r="R123" i="7" s="1"/>
  <c r="AK123" i="7"/>
  <c r="BK122" i="7"/>
  <c r="BD122" i="7"/>
  <c r="BE122" i="7"/>
  <c r="AE123" i="7"/>
  <c r="AC117" i="6"/>
  <c r="BA117" i="6" s="1"/>
  <c r="BM116" i="6"/>
  <c r="W117" i="6"/>
  <c r="V118" i="6" s="1"/>
  <c r="AR117" i="6"/>
  <c r="AS117" i="6"/>
  <c r="S118" i="6"/>
  <c r="Z117" i="6"/>
  <c r="AY117" i="6" s="1"/>
  <c r="X117" i="6"/>
  <c r="BD117" i="6"/>
  <c r="BE117" i="6"/>
  <c r="AE118" i="6"/>
  <c r="C117" i="6"/>
  <c r="D117" i="6" s="1"/>
  <c r="BK117" i="6"/>
  <c r="AK118" i="6"/>
  <c r="AP117" i="6"/>
  <c r="AO117" i="6"/>
  <c r="P118" i="6"/>
  <c r="AA121" i="5"/>
  <c r="AU120" i="5"/>
  <c r="AV120" i="5"/>
  <c r="BN121" i="5"/>
  <c r="E122" i="5"/>
  <c r="G122" i="5" s="1"/>
  <c r="O121" i="5"/>
  <c r="AL121" i="5" s="1"/>
  <c r="BK121" i="5" s="1"/>
  <c r="AI121" i="5"/>
  <c r="AH122" i="5" s="1"/>
  <c r="AF121" i="5"/>
  <c r="AE122" i="5" s="1"/>
  <c r="AG122" i="5" s="1"/>
  <c r="AM121" i="5"/>
  <c r="BJ120" i="5"/>
  <c r="AJ121" i="5"/>
  <c r="C121" i="5"/>
  <c r="D121" i="5" s="1"/>
  <c r="Y127" i="9" l="1"/>
  <c r="AA127" i="9" s="1"/>
  <c r="AC132" i="10"/>
  <c r="BA132" i="10" s="1"/>
  <c r="AK133" i="10"/>
  <c r="AM133" i="10" s="1"/>
  <c r="T132" i="10"/>
  <c r="S133" i="10" s="1"/>
  <c r="U133" i="10" s="1"/>
  <c r="Q132" i="10"/>
  <c r="P133" i="10" s="1"/>
  <c r="R133" i="10" s="1"/>
  <c r="Z132" i="10"/>
  <c r="AY132" i="10" s="1"/>
  <c r="AI132" i="10"/>
  <c r="BH132" i="10" s="1"/>
  <c r="F133" i="10"/>
  <c r="H133" i="10" s="1"/>
  <c r="K133" i="10" s="1"/>
  <c r="L133" i="10" s="1"/>
  <c r="M133" i="10" s="1"/>
  <c r="BD132" i="10"/>
  <c r="BE132" i="10"/>
  <c r="AE133" i="10"/>
  <c r="P127" i="9"/>
  <c r="Q127" i="9" s="1"/>
  <c r="AP127" i="9" s="1"/>
  <c r="W126" i="9"/>
  <c r="AU126" i="9" s="1"/>
  <c r="AS126" i="9"/>
  <c r="AR126" i="9"/>
  <c r="AE127" i="9"/>
  <c r="AG127" i="9" s="1"/>
  <c r="AO126" i="9"/>
  <c r="AK127" i="9"/>
  <c r="BJ126" i="9" s="1"/>
  <c r="BD126" i="9"/>
  <c r="BN127" i="9"/>
  <c r="N127" i="9"/>
  <c r="E128" i="9"/>
  <c r="G128" i="9" s="1"/>
  <c r="E121" i="4"/>
  <c r="F121" i="4" s="1"/>
  <c r="C120" i="4"/>
  <c r="D120" i="4" s="1"/>
  <c r="BN120" i="4"/>
  <c r="Y121" i="4"/>
  <c r="AA121" i="4" s="1"/>
  <c r="N120" i="4"/>
  <c r="AI120" i="4" s="1"/>
  <c r="BM119" i="4"/>
  <c r="BB127" i="8"/>
  <c r="BA127" i="8"/>
  <c r="AB128" i="8"/>
  <c r="T127" i="8"/>
  <c r="S128" i="8" s="1"/>
  <c r="Q127" i="8"/>
  <c r="U127" i="8"/>
  <c r="H128" i="8"/>
  <c r="AK128" i="8"/>
  <c r="BK127" i="8"/>
  <c r="AF127" i="8"/>
  <c r="AI127" i="8"/>
  <c r="AU126" i="8"/>
  <c r="BM126" i="8" s="1"/>
  <c r="AV126" i="8"/>
  <c r="V127" i="8"/>
  <c r="Z120" i="4"/>
  <c r="AY120" i="4" s="1"/>
  <c r="AC120" i="4"/>
  <c r="T120" i="4"/>
  <c r="AL120" i="4"/>
  <c r="Q120" i="4"/>
  <c r="BH117" i="6"/>
  <c r="AA123" i="7"/>
  <c r="BG117" i="6"/>
  <c r="BM120" i="5"/>
  <c r="E124" i="7"/>
  <c r="G124" i="7" s="1"/>
  <c r="AG123" i="7"/>
  <c r="AM123" i="7"/>
  <c r="BJ122" i="7"/>
  <c r="AD123" i="7"/>
  <c r="V123" i="7"/>
  <c r="AU122" i="7"/>
  <c r="AV122" i="7"/>
  <c r="N123" i="7"/>
  <c r="AI123" i="7" s="1"/>
  <c r="BN123" i="7"/>
  <c r="O123" i="7"/>
  <c r="Q123" i="7" s="1"/>
  <c r="U123" i="7"/>
  <c r="Y118" i="6"/>
  <c r="AA118" i="6" s="1"/>
  <c r="BB117" i="6"/>
  <c r="AB118" i="6"/>
  <c r="AD118" i="6" s="1"/>
  <c r="X118" i="6"/>
  <c r="K118" i="6"/>
  <c r="L118" i="6" s="1"/>
  <c r="M118" i="6" s="1"/>
  <c r="R118" i="6"/>
  <c r="AJ118" i="6"/>
  <c r="U118" i="6"/>
  <c r="AM118" i="6"/>
  <c r="BJ117" i="6"/>
  <c r="AG118" i="6"/>
  <c r="AU117" i="6"/>
  <c r="AV117" i="6"/>
  <c r="BH121" i="5"/>
  <c r="F122" i="5"/>
  <c r="H122" i="5" s="1"/>
  <c r="K122" i="5" s="1"/>
  <c r="L122" i="5" s="1"/>
  <c r="M122" i="5" s="1"/>
  <c r="BN122" i="5" s="1"/>
  <c r="BE121" i="5"/>
  <c r="Z121" i="5"/>
  <c r="AY121" i="5" s="1"/>
  <c r="AC121" i="5"/>
  <c r="AB122" i="5" s="1"/>
  <c r="AD122" i="5" s="1"/>
  <c r="BD121" i="5"/>
  <c r="T121" i="5"/>
  <c r="AR121" i="5" s="1"/>
  <c r="Q121" i="5"/>
  <c r="AP121" i="5" s="1"/>
  <c r="BG121" i="5"/>
  <c r="AK122" i="5"/>
  <c r="AM122" i="5" s="1"/>
  <c r="AJ122" i="5"/>
  <c r="AR132" i="10" l="1"/>
  <c r="AX126" i="9"/>
  <c r="BM126" i="9" s="1"/>
  <c r="BJ132" i="10"/>
  <c r="AS132" i="10"/>
  <c r="W132" i="10"/>
  <c r="AU132" i="10" s="1"/>
  <c r="BB132" i="10"/>
  <c r="AP132" i="10"/>
  <c r="AB133" i="10"/>
  <c r="AD133" i="10" s="1"/>
  <c r="AO132" i="10"/>
  <c r="Y133" i="10"/>
  <c r="AH133" i="10"/>
  <c r="AJ133" i="10" s="1"/>
  <c r="BG132" i="10"/>
  <c r="E134" i="10"/>
  <c r="G134" i="10" s="1"/>
  <c r="AG133" i="10"/>
  <c r="O133" i="10"/>
  <c r="N133" i="10"/>
  <c r="AF133" i="10" s="1"/>
  <c r="AE134" i="10" s="1"/>
  <c r="BN133" i="10"/>
  <c r="R127" i="9"/>
  <c r="AO127" i="9" s="1"/>
  <c r="V127" i="9"/>
  <c r="C127" i="9" s="1"/>
  <c r="D127" i="9" s="1"/>
  <c r="AV126" i="9"/>
  <c r="AL127" i="9"/>
  <c r="BK127" i="9" s="1"/>
  <c r="AM127" i="9"/>
  <c r="T127" i="9" s="1"/>
  <c r="S128" i="9" s="1"/>
  <c r="AF127" i="9"/>
  <c r="BE127" i="9" s="1"/>
  <c r="F128" i="9"/>
  <c r="H128" i="9" s="1"/>
  <c r="K128" i="9" s="1"/>
  <c r="L128" i="9" s="1"/>
  <c r="M128" i="9" s="1"/>
  <c r="O128" i="9" s="1"/>
  <c r="AI127" i="9"/>
  <c r="P128" i="9"/>
  <c r="R128" i="9" s="1"/>
  <c r="G121" i="4"/>
  <c r="H121" i="4" s="1"/>
  <c r="K121" i="4" s="1"/>
  <c r="L121" i="4" s="1"/>
  <c r="M121" i="4" s="1"/>
  <c r="N121" i="4" s="1"/>
  <c r="AF120" i="4"/>
  <c r="AE121" i="4" s="1"/>
  <c r="AX120" i="4"/>
  <c r="U128" i="8"/>
  <c r="X127" i="8"/>
  <c r="Z127" i="8"/>
  <c r="AY127" i="8" s="1"/>
  <c r="BJ127" i="8"/>
  <c r="AM128" i="8"/>
  <c r="AP127" i="8"/>
  <c r="AO127" i="8"/>
  <c r="P128" i="8"/>
  <c r="BH127" i="8"/>
  <c r="BG127" i="8"/>
  <c r="AH128" i="8"/>
  <c r="E129" i="8"/>
  <c r="K128" i="8"/>
  <c r="L128" i="8" s="1"/>
  <c r="M128" i="8" s="1"/>
  <c r="AD128" i="8"/>
  <c r="BD127" i="8"/>
  <c r="BE127" i="8"/>
  <c r="AE128" i="8"/>
  <c r="C127" i="8"/>
  <c r="D127" i="8" s="1"/>
  <c r="AR127" i="8"/>
  <c r="W127" i="8"/>
  <c r="V128" i="8" s="1"/>
  <c r="AS127" i="8"/>
  <c r="AO120" i="4"/>
  <c r="P121" i="4"/>
  <c r="AP120" i="4"/>
  <c r="AS120" i="4"/>
  <c r="S121" i="4"/>
  <c r="W120" i="4"/>
  <c r="AR120" i="4"/>
  <c r="BH120" i="4"/>
  <c r="BG120" i="4"/>
  <c r="AH121" i="4"/>
  <c r="AK121" i="4"/>
  <c r="BK120" i="4"/>
  <c r="BB120" i="4"/>
  <c r="AB121" i="4"/>
  <c r="BA120" i="4"/>
  <c r="T123" i="7"/>
  <c r="AR123" i="7" s="1"/>
  <c r="F124" i="7"/>
  <c r="H124" i="7" s="1"/>
  <c r="K124" i="7" s="1"/>
  <c r="L124" i="7" s="1"/>
  <c r="M124" i="7" s="1"/>
  <c r="AF123" i="7"/>
  <c r="BD123" i="7" s="1"/>
  <c r="C118" i="6"/>
  <c r="D118" i="6" s="1"/>
  <c r="AX117" i="6"/>
  <c r="BM117" i="6" s="1"/>
  <c r="BM122" i="7"/>
  <c r="BH123" i="7"/>
  <c r="AH124" i="7"/>
  <c r="BG123" i="7"/>
  <c r="Z123" i="7"/>
  <c r="AY123" i="7" s="1"/>
  <c r="AC123" i="7"/>
  <c r="AL123" i="7"/>
  <c r="AP123" i="7"/>
  <c r="AO123" i="7"/>
  <c r="P124" i="7"/>
  <c r="C123" i="7"/>
  <c r="D123" i="7" s="1"/>
  <c r="X123" i="7"/>
  <c r="E119" i="6"/>
  <c r="G119" i="6" s="1"/>
  <c r="N118" i="6"/>
  <c r="O118" i="6"/>
  <c r="BN118" i="6"/>
  <c r="AS121" i="5"/>
  <c r="BJ121" i="5"/>
  <c r="S122" i="5"/>
  <c r="U122" i="5" s="1"/>
  <c r="Y122" i="5"/>
  <c r="AA122" i="5" s="1"/>
  <c r="W121" i="5"/>
  <c r="AV121" i="5" s="1"/>
  <c r="BA121" i="5"/>
  <c r="BB121" i="5"/>
  <c r="O122" i="5"/>
  <c r="P122" i="5"/>
  <c r="R122" i="5" s="1"/>
  <c r="AO121" i="5"/>
  <c r="N122" i="5"/>
  <c r="AI122" i="5" s="1"/>
  <c r="E123" i="5"/>
  <c r="G123" i="5" s="1"/>
  <c r="AC127" i="9" l="1"/>
  <c r="V133" i="10"/>
  <c r="X133" i="10" s="1"/>
  <c r="AV132" i="10"/>
  <c r="AA133" i="10"/>
  <c r="AX132" i="10"/>
  <c r="BM132" i="10" s="1"/>
  <c r="F134" i="10"/>
  <c r="H134" i="10" s="1"/>
  <c r="AI133" i="10"/>
  <c r="AH134" i="10" s="1"/>
  <c r="AJ134" i="10" s="1"/>
  <c r="AG134" i="10"/>
  <c r="AC133" i="10"/>
  <c r="T133" i="10"/>
  <c r="Q133" i="10"/>
  <c r="AL133" i="10"/>
  <c r="BE133" i="10"/>
  <c r="BD133" i="10"/>
  <c r="X127" i="9"/>
  <c r="Z127" i="9"/>
  <c r="AY127" i="9" s="1"/>
  <c r="AR127" i="9"/>
  <c r="AS127" i="9"/>
  <c r="AE128" i="9"/>
  <c r="AG128" i="9" s="1"/>
  <c r="BD127" i="9"/>
  <c r="AK128" i="9"/>
  <c r="BJ127" i="9" s="1"/>
  <c r="W127" i="9"/>
  <c r="V128" i="9" s="1"/>
  <c r="AH128" i="9"/>
  <c r="AJ128" i="9" s="1"/>
  <c r="BG127" i="9"/>
  <c r="BH127" i="9"/>
  <c r="N128" i="9"/>
  <c r="E129" i="9"/>
  <c r="F129" i="9" s="1"/>
  <c r="BN128" i="9"/>
  <c r="U128" i="9"/>
  <c r="Q128" i="9"/>
  <c r="AO128" i="9" s="1"/>
  <c r="BD120" i="4"/>
  <c r="BE120" i="4"/>
  <c r="O121" i="4"/>
  <c r="AC121" i="4" s="1"/>
  <c r="AB122" i="4" s="1"/>
  <c r="AD122" i="4" s="1"/>
  <c r="BN121" i="4"/>
  <c r="E122" i="4"/>
  <c r="Y128" i="8"/>
  <c r="X128" i="8"/>
  <c r="AG128" i="8"/>
  <c r="O128" i="8"/>
  <c r="Z128" i="8" s="1"/>
  <c r="AY128" i="8" s="1"/>
  <c r="N128" i="8"/>
  <c r="AI128" i="8" s="1"/>
  <c r="BN128" i="8"/>
  <c r="AJ128" i="8"/>
  <c r="AV127" i="8"/>
  <c r="AU127" i="8"/>
  <c r="F129" i="8"/>
  <c r="H129" i="8" s="1"/>
  <c r="G129" i="8"/>
  <c r="C128" i="8"/>
  <c r="D128" i="8" s="1"/>
  <c r="R128" i="8"/>
  <c r="AX127" i="8"/>
  <c r="AA128" i="8"/>
  <c r="AG121" i="4"/>
  <c r="AF121" i="4"/>
  <c r="AE122" i="4" s="1"/>
  <c r="AG122" i="4" s="1"/>
  <c r="AI121" i="4"/>
  <c r="AH122" i="4" s="1"/>
  <c r="AJ122" i="4" s="1"/>
  <c r="AM121" i="4"/>
  <c r="BJ120" i="4"/>
  <c r="AJ121" i="4"/>
  <c r="V121" i="4"/>
  <c r="C121" i="4" s="1"/>
  <c r="D121" i="4" s="1"/>
  <c r="AV120" i="4"/>
  <c r="AU120" i="4"/>
  <c r="R121" i="4"/>
  <c r="AD121" i="4"/>
  <c r="U121" i="4"/>
  <c r="AE124" i="7"/>
  <c r="AG124" i="7" s="1"/>
  <c r="BE123" i="7"/>
  <c r="AS123" i="7"/>
  <c r="S124" i="7"/>
  <c r="U124" i="7" s="1"/>
  <c r="W123" i="7"/>
  <c r="AU123" i="7" s="1"/>
  <c r="Y124" i="7"/>
  <c r="AA124" i="7" s="1"/>
  <c r="F119" i="6"/>
  <c r="H119" i="6" s="1"/>
  <c r="E125" i="7"/>
  <c r="BK123" i="7"/>
  <c r="AK124" i="7"/>
  <c r="AJ124" i="7"/>
  <c r="R124" i="7"/>
  <c r="O124" i="7"/>
  <c r="BN124" i="7"/>
  <c r="N124" i="7"/>
  <c r="BA123" i="7"/>
  <c r="AB124" i="7"/>
  <c r="BB123" i="7"/>
  <c r="AL118" i="6"/>
  <c r="Z118" i="6"/>
  <c r="AY118" i="6" s="1"/>
  <c r="Q118" i="6"/>
  <c r="AC118" i="6"/>
  <c r="T118" i="6"/>
  <c r="AF118" i="6"/>
  <c r="AI118" i="6"/>
  <c r="AX121" i="5"/>
  <c r="AF122" i="5"/>
  <c r="BD122" i="5" s="1"/>
  <c r="AC122" i="5"/>
  <c r="BA122" i="5" s="1"/>
  <c r="AU121" i="5"/>
  <c r="V122" i="5"/>
  <c r="Z122" i="5" s="1"/>
  <c r="AY122" i="5" s="1"/>
  <c r="F123" i="5"/>
  <c r="H123" i="5" s="1"/>
  <c r="AL122" i="5"/>
  <c r="AK123" i="5" s="1"/>
  <c r="AM123" i="5" s="1"/>
  <c r="Q122" i="5"/>
  <c r="AP122" i="5" s="1"/>
  <c r="T122" i="5"/>
  <c r="BH122" i="5"/>
  <c r="BG122" i="5"/>
  <c r="AH123" i="5"/>
  <c r="Z133" i="10" l="1"/>
  <c r="AY133" i="10" s="1"/>
  <c r="BA127" i="9"/>
  <c r="AB128" i="9"/>
  <c r="AD128" i="9" s="1"/>
  <c r="BB127" i="9"/>
  <c r="Y128" i="9"/>
  <c r="AX127" i="9" s="1"/>
  <c r="C133" i="10"/>
  <c r="D133" i="10" s="1"/>
  <c r="K134" i="10"/>
  <c r="L134" i="10" s="1"/>
  <c r="M134" i="10" s="1"/>
  <c r="BG133" i="10"/>
  <c r="BH133" i="10"/>
  <c r="BB133" i="10"/>
  <c r="BA133" i="10"/>
  <c r="AB134" i="10"/>
  <c r="BK133" i="10"/>
  <c r="AK134" i="10"/>
  <c r="AP133" i="10"/>
  <c r="AO133" i="10"/>
  <c r="P134" i="10"/>
  <c r="W133" i="10"/>
  <c r="AS133" i="10"/>
  <c r="AR133" i="10"/>
  <c r="S134" i="10"/>
  <c r="AF128" i="9"/>
  <c r="BE128" i="9" s="1"/>
  <c r="AV127" i="9"/>
  <c r="X128" i="9"/>
  <c r="AU127" i="9"/>
  <c r="AM128" i="9"/>
  <c r="T128" i="9" s="1"/>
  <c r="S129" i="9" s="1"/>
  <c r="U129" i="9" s="1"/>
  <c r="AI128" i="9"/>
  <c r="BH128" i="9" s="1"/>
  <c r="G129" i="9"/>
  <c r="H129" i="9" s="1"/>
  <c r="AP128" i="9"/>
  <c r="P129" i="9"/>
  <c r="Q121" i="4"/>
  <c r="P122" i="4" s="1"/>
  <c r="AL121" i="4"/>
  <c r="AK122" i="4" s="1"/>
  <c r="T121" i="4"/>
  <c r="S122" i="4" s="1"/>
  <c r="U122" i="4" s="1"/>
  <c r="BM120" i="4"/>
  <c r="BB121" i="4"/>
  <c r="BA121" i="4"/>
  <c r="F122" i="4"/>
  <c r="G122" i="4"/>
  <c r="BM127" i="8"/>
  <c r="AF128" i="8"/>
  <c r="AE129" i="8" s="1"/>
  <c r="AG129" i="8"/>
  <c r="E130" i="8"/>
  <c r="BG128" i="8"/>
  <c r="BH128" i="8"/>
  <c r="AH129" i="8"/>
  <c r="AC128" i="8"/>
  <c r="K129" i="8"/>
  <c r="L129" i="8" s="1"/>
  <c r="M129" i="8" s="1"/>
  <c r="Q128" i="8"/>
  <c r="T128" i="8"/>
  <c r="AL128" i="8"/>
  <c r="BE128" i="8"/>
  <c r="BD128" i="8"/>
  <c r="Y129" i="8"/>
  <c r="BE121" i="4"/>
  <c r="BD121" i="4"/>
  <c r="Z121" i="4"/>
  <c r="AY121" i="4" s="1"/>
  <c r="X121" i="4"/>
  <c r="Y122" i="4"/>
  <c r="BG121" i="4"/>
  <c r="BH121" i="4"/>
  <c r="AI124" i="7"/>
  <c r="BH124" i="7" s="1"/>
  <c r="V124" i="7"/>
  <c r="C124" i="7" s="1"/>
  <c r="D124" i="7" s="1"/>
  <c r="AV123" i="7"/>
  <c r="AX123" i="7"/>
  <c r="Q124" i="7"/>
  <c r="AD124" i="7"/>
  <c r="AL124" i="7"/>
  <c r="BJ123" i="7"/>
  <c r="AM124" i="7"/>
  <c r="T124" i="7" s="1"/>
  <c r="F125" i="7"/>
  <c r="G125" i="7"/>
  <c r="AF124" i="7"/>
  <c r="Y119" i="6"/>
  <c r="AA119" i="6" s="1"/>
  <c r="BE118" i="6"/>
  <c r="BD118" i="6"/>
  <c r="AE119" i="6"/>
  <c r="BA118" i="6"/>
  <c r="BB118" i="6"/>
  <c r="AB119" i="6"/>
  <c r="AO118" i="6"/>
  <c r="AP118" i="6"/>
  <c r="P119" i="6"/>
  <c r="BK118" i="6"/>
  <c r="AK119" i="6"/>
  <c r="BG118" i="6"/>
  <c r="BH118" i="6"/>
  <c r="AH119" i="6"/>
  <c r="AS118" i="6"/>
  <c r="AR118" i="6"/>
  <c r="W118" i="6"/>
  <c r="S119" i="6"/>
  <c r="K119" i="6"/>
  <c r="L119" i="6" s="1"/>
  <c r="M119" i="6" s="1"/>
  <c r="BB122" i="5"/>
  <c r="BE122" i="5"/>
  <c r="BM121" i="5"/>
  <c r="C122" i="5"/>
  <c r="D122" i="5" s="1"/>
  <c r="AE123" i="5"/>
  <c r="AG123" i="5" s="1"/>
  <c r="X122" i="5"/>
  <c r="P123" i="5"/>
  <c r="R123" i="5" s="1"/>
  <c r="AB123" i="5"/>
  <c r="AD123" i="5" s="1"/>
  <c r="Y123" i="5"/>
  <c r="AX122" i="5" s="1"/>
  <c r="W122" i="5"/>
  <c r="AV122" i="5" s="1"/>
  <c r="AO122" i="5"/>
  <c r="BJ122" i="5"/>
  <c r="BK122" i="5"/>
  <c r="AS122" i="5"/>
  <c r="S123" i="5"/>
  <c r="U123" i="5" s="1"/>
  <c r="AR122" i="5"/>
  <c r="AJ123" i="5"/>
  <c r="K123" i="5"/>
  <c r="L123" i="5" s="1"/>
  <c r="M123" i="5" s="1"/>
  <c r="Y134" i="10" l="1"/>
  <c r="AA134" i="10" s="1"/>
  <c r="Z128" i="9"/>
  <c r="AY128" i="9" s="1"/>
  <c r="AA128" i="9"/>
  <c r="W128" i="9" s="1"/>
  <c r="AU128" i="9" s="1"/>
  <c r="C128" i="9"/>
  <c r="D128" i="9" s="1"/>
  <c r="AL128" i="9"/>
  <c r="AK129" i="9" s="1"/>
  <c r="BJ128" i="9" s="1"/>
  <c r="AC128" i="9"/>
  <c r="E135" i="10"/>
  <c r="N134" i="10"/>
  <c r="BN134" i="10"/>
  <c r="O134" i="10"/>
  <c r="BM127" i="9"/>
  <c r="AD134" i="10"/>
  <c r="R134" i="10"/>
  <c r="U134" i="10"/>
  <c r="BJ133" i="10"/>
  <c r="AM134" i="10"/>
  <c r="AU133" i="10"/>
  <c r="AV133" i="10"/>
  <c r="V134" i="10"/>
  <c r="BD128" i="9"/>
  <c r="AE129" i="9"/>
  <c r="AG129" i="9" s="1"/>
  <c r="AS128" i="9"/>
  <c r="BG128" i="9"/>
  <c r="AH129" i="9"/>
  <c r="AJ129" i="9" s="1"/>
  <c r="AR128" i="9"/>
  <c r="R129" i="9"/>
  <c r="K129" i="9"/>
  <c r="L129" i="9" s="1"/>
  <c r="M129" i="9" s="1"/>
  <c r="AP121" i="4"/>
  <c r="AO121" i="4"/>
  <c r="BK121" i="4"/>
  <c r="AR121" i="4"/>
  <c r="W121" i="4"/>
  <c r="AU121" i="4" s="1"/>
  <c r="AS121" i="4"/>
  <c r="H122" i="4"/>
  <c r="K122" i="4" s="1"/>
  <c r="L122" i="4" s="1"/>
  <c r="M122" i="4" s="1"/>
  <c r="AX128" i="8"/>
  <c r="AA129" i="8"/>
  <c r="W128" i="8"/>
  <c r="AS128" i="8"/>
  <c r="AR128" i="8"/>
  <c r="S129" i="8"/>
  <c r="N129" i="8"/>
  <c r="BN129" i="8"/>
  <c r="O129" i="8"/>
  <c r="AJ129" i="8"/>
  <c r="BK128" i="8"/>
  <c r="AK129" i="8"/>
  <c r="AO128" i="8"/>
  <c r="AP128" i="8"/>
  <c r="P129" i="8"/>
  <c r="BA128" i="8"/>
  <c r="BB128" i="8"/>
  <c r="AB129" i="8"/>
  <c r="G130" i="8"/>
  <c r="F130" i="8"/>
  <c r="H130" i="8" s="1"/>
  <c r="K130" i="8" s="1"/>
  <c r="L130" i="8" s="1"/>
  <c r="M130" i="8" s="1"/>
  <c r="R122" i="4"/>
  <c r="AM122" i="4"/>
  <c r="BJ121" i="4"/>
  <c r="AX121" i="4"/>
  <c r="AA122" i="4"/>
  <c r="BG124" i="7"/>
  <c r="AH125" i="7"/>
  <c r="AJ125" i="7" s="1"/>
  <c r="X124" i="7"/>
  <c r="Z124" i="7"/>
  <c r="AY124" i="7" s="1"/>
  <c r="BM123" i="7"/>
  <c r="AC124" i="7"/>
  <c r="H125" i="7"/>
  <c r="BK124" i="7"/>
  <c r="AK125" i="7"/>
  <c r="AE125" i="7"/>
  <c r="BD124" i="7"/>
  <c r="BE124" i="7"/>
  <c r="AS124" i="7"/>
  <c r="W124" i="7"/>
  <c r="AR124" i="7"/>
  <c r="S125" i="7"/>
  <c r="AO124" i="7"/>
  <c r="AP124" i="7"/>
  <c r="P125" i="7"/>
  <c r="AX118" i="6"/>
  <c r="E120" i="6"/>
  <c r="U119" i="6"/>
  <c r="AJ119" i="6"/>
  <c r="AD119" i="6"/>
  <c r="N119" i="6"/>
  <c r="AF119" i="6" s="1"/>
  <c r="BN119" i="6"/>
  <c r="O119" i="6"/>
  <c r="AV118" i="6"/>
  <c r="AU118" i="6"/>
  <c r="V119" i="6"/>
  <c r="C119" i="6" s="1"/>
  <c r="D119" i="6" s="1"/>
  <c r="AM119" i="6"/>
  <c r="BJ118" i="6"/>
  <c r="R119" i="6"/>
  <c r="AG119" i="6"/>
  <c r="AU122" i="5"/>
  <c r="BM122" i="5" s="1"/>
  <c r="AA123" i="5"/>
  <c r="V123" i="5"/>
  <c r="E124" i="5"/>
  <c r="BN123" i="5"/>
  <c r="N123" i="5"/>
  <c r="O123" i="5"/>
  <c r="C134" i="10" l="1"/>
  <c r="D134" i="10" s="1"/>
  <c r="AX133" i="10"/>
  <c r="BM133" i="10" s="1"/>
  <c r="Y129" i="9"/>
  <c r="AA129" i="9" s="1"/>
  <c r="AC134" i="10"/>
  <c r="AB135" i="10" s="1"/>
  <c r="AD135" i="10" s="1"/>
  <c r="AL134" i="10"/>
  <c r="BK134" i="10" s="1"/>
  <c r="BK128" i="9"/>
  <c r="AB129" i="9"/>
  <c r="AD129" i="9" s="1"/>
  <c r="BB128" i="9"/>
  <c r="BA128" i="9"/>
  <c r="T134" i="10"/>
  <c r="AR134" i="10" s="1"/>
  <c r="Q134" i="10"/>
  <c r="P135" i="10" s="1"/>
  <c r="R135" i="10" s="1"/>
  <c r="F135" i="10"/>
  <c r="G135" i="10"/>
  <c r="AI134" i="10"/>
  <c r="AF134" i="10"/>
  <c r="Z134" i="10"/>
  <c r="AY134" i="10" s="1"/>
  <c r="X134" i="10"/>
  <c r="V129" i="9"/>
  <c r="X129" i="9" s="1"/>
  <c r="AV128" i="9"/>
  <c r="AM129" i="9"/>
  <c r="E130" i="9"/>
  <c r="F130" i="9" s="1"/>
  <c r="N129" i="9"/>
  <c r="O129" i="9"/>
  <c r="BN129" i="9"/>
  <c r="V122" i="4"/>
  <c r="C122" i="4" s="1"/>
  <c r="D122" i="4" s="1"/>
  <c r="AV121" i="4"/>
  <c r="E123" i="4"/>
  <c r="G123" i="4" s="1"/>
  <c r="N122" i="4"/>
  <c r="BN122" i="4"/>
  <c r="O122" i="4"/>
  <c r="T122" i="4" s="1"/>
  <c r="O130" i="8"/>
  <c r="N130" i="8"/>
  <c r="BN130" i="8"/>
  <c r="E131" i="8"/>
  <c r="AD129" i="8"/>
  <c r="AL129" i="8"/>
  <c r="BJ128" i="8"/>
  <c r="AM129" i="8"/>
  <c r="AC129" i="8" s="1"/>
  <c r="AF129" i="8"/>
  <c r="AI129" i="8"/>
  <c r="AU128" i="8"/>
  <c r="BM128" i="8" s="1"/>
  <c r="AV128" i="8"/>
  <c r="V129" i="8"/>
  <c r="R129" i="8"/>
  <c r="T129" i="8"/>
  <c r="Q129" i="8"/>
  <c r="U129" i="8"/>
  <c r="BM121" i="4"/>
  <c r="Y125" i="7"/>
  <c r="AA125" i="7" s="1"/>
  <c r="AI119" i="6"/>
  <c r="BH119" i="6" s="1"/>
  <c r="BB124" i="7"/>
  <c r="AB125" i="7"/>
  <c r="AD125" i="7" s="1"/>
  <c r="BA124" i="7"/>
  <c r="R125" i="7"/>
  <c r="U125" i="7"/>
  <c r="V125" i="7"/>
  <c r="AV124" i="7"/>
  <c r="AU124" i="7"/>
  <c r="AG125" i="7"/>
  <c r="AM125" i="7"/>
  <c r="BJ124" i="7"/>
  <c r="K125" i="7"/>
  <c r="L125" i="7" s="1"/>
  <c r="M125" i="7" s="1"/>
  <c r="AC119" i="6"/>
  <c r="BB119" i="6" s="1"/>
  <c r="BM118" i="6"/>
  <c r="BD119" i="6"/>
  <c r="BE119" i="6"/>
  <c r="AE120" i="6"/>
  <c r="X119" i="6"/>
  <c r="Z119" i="6"/>
  <c r="AY119" i="6" s="1"/>
  <c r="AL119" i="6"/>
  <c r="Q119" i="6"/>
  <c r="T119" i="6"/>
  <c r="G120" i="6"/>
  <c r="F120" i="6"/>
  <c r="X123" i="5"/>
  <c r="C123" i="5"/>
  <c r="D123" i="5" s="1"/>
  <c r="F124" i="5"/>
  <c r="G124" i="5"/>
  <c r="T123" i="5"/>
  <c r="AL123" i="5"/>
  <c r="Q123" i="5"/>
  <c r="Z123" i="5"/>
  <c r="AY123" i="5" s="1"/>
  <c r="AC123" i="5"/>
  <c r="AF123" i="5"/>
  <c r="AI123" i="5"/>
  <c r="AX128" i="9" l="1"/>
  <c r="BM128" i="9" s="1"/>
  <c r="BA134" i="10"/>
  <c r="BB134" i="10"/>
  <c r="AK135" i="10"/>
  <c r="BJ134" i="10" s="1"/>
  <c r="S135" i="10"/>
  <c r="U135" i="10" s="1"/>
  <c r="AP134" i="10"/>
  <c r="AO134" i="10"/>
  <c r="AS134" i="10"/>
  <c r="Y135" i="10"/>
  <c r="AA135" i="10" s="1"/>
  <c r="H135" i="10"/>
  <c r="K135" i="10" s="1"/>
  <c r="L135" i="10" s="1"/>
  <c r="M135" i="10" s="1"/>
  <c r="W134" i="10"/>
  <c r="V135" i="10" s="1"/>
  <c r="X135" i="10" s="1"/>
  <c r="AE135" i="10"/>
  <c r="BD134" i="10"/>
  <c r="BE134" i="10"/>
  <c r="BH134" i="10"/>
  <c r="AH135" i="10"/>
  <c r="AJ135" i="10" s="1"/>
  <c r="BG134" i="10"/>
  <c r="C129" i="9"/>
  <c r="D129" i="9" s="1"/>
  <c r="Z129" i="9"/>
  <c r="AY129" i="9" s="1"/>
  <c r="G130" i="9"/>
  <c r="H130" i="9" s="1"/>
  <c r="K130" i="9" s="1"/>
  <c r="L130" i="9" s="1"/>
  <c r="M130" i="9" s="1"/>
  <c r="BN130" i="9" s="1"/>
  <c r="T129" i="9"/>
  <c r="AL129" i="9"/>
  <c r="AC129" i="9"/>
  <c r="Q129" i="9"/>
  <c r="AI129" i="9"/>
  <c r="AF129" i="9"/>
  <c r="X122" i="4"/>
  <c r="F123" i="4"/>
  <c r="H123" i="4" s="1"/>
  <c r="S123" i="4"/>
  <c r="U123" i="4" s="1"/>
  <c r="AS122" i="4"/>
  <c r="AR122" i="4"/>
  <c r="Z122" i="4"/>
  <c r="AY122" i="4" s="1"/>
  <c r="Y123" i="4"/>
  <c r="AX122" i="4" s="1"/>
  <c r="AC122" i="4"/>
  <c r="AL122" i="4"/>
  <c r="Q122" i="4"/>
  <c r="AF122" i="4"/>
  <c r="AI122" i="4"/>
  <c r="AB130" i="8"/>
  <c r="BB129" i="8"/>
  <c r="BA129" i="8"/>
  <c r="AP129" i="8"/>
  <c r="AO129" i="8"/>
  <c r="AR129" i="8"/>
  <c r="W129" i="8"/>
  <c r="AS129" i="8"/>
  <c r="X129" i="8"/>
  <c r="Z129" i="8"/>
  <c r="AY129" i="8" s="1"/>
  <c r="V130" i="8"/>
  <c r="AK130" i="8"/>
  <c r="BK129" i="8"/>
  <c r="S130" i="8"/>
  <c r="C129" i="8"/>
  <c r="D129" i="8" s="1"/>
  <c r="BH129" i="8"/>
  <c r="BG129" i="8"/>
  <c r="AH130" i="8"/>
  <c r="AD130" i="8"/>
  <c r="AL130" i="8"/>
  <c r="P130" i="8"/>
  <c r="BD129" i="8"/>
  <c r="BE129" i="8"/>
  <c r="AE130" i="8"/>
  <c r="F131" i="8"/>
  <c r="G131" i="8"/>
  <c r="AX124" i="7"/>
  <c r="BM124" i="7" s="1"/>
  <c r="BG119" i="6"/>
  <c r="AH120" i="6"/>
  <c r="AJ120" i="6" s="1"/>
  <c r="E126" i="7"/>
  <c r="X125" i="7"/>
  <c r="C125" i="7"/>
  <c r="D125" i="7" s="1"/>
  <c r="N125" i="7"/>
  <c r="BN125" i="7"/>
  <c r="O125" i="7"/>
  <c r="Z125" i="7" s="1"/>
  <c r="AY125" i="7" s="1"/>
  <c r="BA119" i="6"/>
  <c r="AB120" i="6"/>
  <c r="AD120" i="6" s="1"/>
  <c r="Y120" i="6"/>
  <c r="AX119" i="6" s="1"/>
  <c r="H120" i="6"/>
  <c r="K120" i="6" s="1"/>
  <c r="L120" i="6" s="1"/>
  <c r="M120" i="6" s="1"/>
  <c r="BN120" i="6" s="1"/>
  <c r="AO119" i="6"/>
  <c r="AP119" i="6"/>
  <c r="P120" i="6"/>
  <c r="AS119" i="6"/>
  <c r="AR119" i="6"/>
  <c r="W119" i="6"/>
  <c r="S120" i="6"/>
  <c r="AK120" i="6"/>
  <c r="BK119" i="6"/>
  <c r="AG120" i="6"/>
  <c r="H124" i="5"/>
  <c r="K124" i="5" s="1"/>
  <c r="L124" i="5" s="1"/>
  <c r="M124" i="5" s="1"/>
  <c r="BN124" i="5" s="1"/>
  <c r="Y124" i="5"/>
  <c r="AX123" i="5" s="1"/>
  <c r="BG123" i="5"/>
  <c r="BH123" i="5"/>
  <c r="AH124" i="5"/>
  <c r="AJ124" i="5" s="1"/>
  <c r="AP123" i="5"/>
  <c r="AO123" i="5"/>
  <c r="P124" i="5"/>
  <c r="AR123" i="5"/>
  <c r="AS123" i="5"/>
  <c r="W123" i="5"/>
  <c r="S124" i="5"/>
  <c r="BE123" i="5"/>
  <c r="BD123" i="5"/>
  <c r="AE124" i="5"/>
  <c r="BK123" i="5"/>
  <c r="AK124" i="5"/>
  <c r="BA123" i="5"/>
  <c r="AB124" i="5"/>
  <c r="BB123" i="5"/>
  <c r="AM135" i="10" l="1"/>
  <c r="Y130" i="9"/>
  <c r="AA130" i="9" s="1"/>
  <c r="AV134" i="10"/>
  <c r="AU134" i="10"/>
  <c r="AX134" i="10"/>
  <c r="E136" i="10"/>
  <c r="F136" i="10" s="1"/>
  <c r="N135" i="10"/>
  <c r="AF135" i="10" s="1"/>
  <c r="BN135" i="10"/>
  <c r="O135" i="10"/>
  <c r="C135" i="10"/>
  <c r="D135" i="10" s="1"/>
  <c r="AG135" i="10"/>
  <c r="E131" i="9"/>
  <c r="F131" i="9" s="1"/>
  <c r="O130" i="9"/>
  <c r="N130" i="9"/>
  <c r="BK129" i="9"/>
  <c r="AK130" i="9"/>
  <c r="BB129" i="9"/>
  <c r="BA129" i="9"/>
  <c r="AB130" i="9"/>
  <c r="W129" i="9"/>
  <c r="AS129" i="9"/>
  <c r="AR129" i="9"/>
  <c r="S130" i="9"/>
  <c r="BD129" i="9"/>
  <c r="BE129" i="9"/>
  <c r="AE130" i="9"/>
  <c r="BH129" i="9"/>
  <c r="BG129" i="9"/>
  <c r="AH130" i="9"/>
  <c r="AJ130" i="9" s="1"/>
  <c r="AO129" i="9"/>
  <c r="AP129" i="9"/>
  <c r="P130" i="9"/>
  <c r="AA123" i="4"/>
  <c r="BE122" i="4"/>
  <c r="AE123" i="4"/>
  <c r="BD122" i="4"/>
  <c r="BK122" i="4"/>
  <c r="AK123" i="4"/>
  <c r="K123" i="4"/>
  <c r="L123" i="4" s="1"/>
  <c r="M123" i="4" s="1"/>
  <c r="BH122" i="4"/>
  <c r="BG122" i="4"/>
  <c r="AH123" i="4"/>
  <c r="P123" i="4"/>
  <c r="AP122" i="4"/>
  <c r="AO122" i="4"/>
  <c r="AB123" i="4"/>
  <c r="AD123" i="4" s="1"/>
  <c r="BB122" i="4"/>
  <c r="BA122" i="4"/>
  <c r="W122" i="4"/>
  <c r="Y130" i="8"/>
  <c r="AX129" i="8" s="1"/>
  <c r="BK130" i="8"/>
  <c r="H131" i="8"/>
  <c r="C130" i="8"/>
  <c r="D130" i="8" s="1"/>
  <c r="R130" i="8"/>
  <c r="AH131" i="8"/>
  <c r="AJ130" i="8"/>
  <c r="Q130" i="8"/>
  <c r="U130" i="8"/>
  <c r="T130" i="8"/>
  <c r="S131" i="8" s="1"/>
  <c r="BJ129" i="8"/>
  <c r="AM130" i="8"/>
  <c r="AK131" i="8" s="1"/>
  <c r="AA130" i="8"/>
  <c r="AV129" i="8"/>
  <c r="AU129" i="8"/>
  <c r="AG130" i="8"/>
  <c r="AI130" i="8"/>
  <c r="AF130" i="8"/>
  <c r="X130" i="8"/>
  <c r="Z130" i="8"/>
  <c r="AY130" i="8" s="1"/>
  <c r="Y126" i="7"/>
  <c r="AX125" i="7" s="1"/>
  <c r="AC125" i="7"/>
  <c r="AL125" i="7"/>
  <c r="T125" i="7"/>
  <c r="Q125" i="7"/>
  <c r="AF125" i="7"/>
  <c r="AI125" i="7"/>
  <c r="G126" i="7"/>
  <c r="F126" i="7"/>
  <c r="AA120" i="6"/>
  <c r="E121" i="6"/>
  <c r="F121" i="6" s="1"/>
  <c r="N120" i="6"/>
  <c r="O120" i="6"/>
  <c r="Q120" i="6" s="1"/>
  <c r="AM120" i="6"/>
  <c r="BJ119" i="6"/>
  <c r="AV119" i="6"/>
  <c r="AU119" i="6"/>
  <c r="V120" i="6"/>
  <c r="C120" i="6" s="1"/>
  <c r="D120" i="6" s="1"/>
  <c r="U120" i="6"/>
  <c r="R120" i="6"/>
  <c r="E125" i="5"/>
  <c r="G125" i="5" s="1"/>
  <c r="N124" i="5"/>
  <c r="AF124" i="5" s="1"/>
  <c r="O124" i="5"/>
  <c r="AC124" i="5" s="1"/>
  <c r="AA124" i="5"/>
  <c r="AD124" i="5"/>
  <c r="BJ123" i="5"/>
  <c r="AM124" i="5"/>
  <c r="AG124" i="5"/>
  <c r="U124" i="5"/>
  <c r="R124" i="5"/>
  <c r="AU123" i="5"/>
  <c r="AV123" i="5"/>
  <c r="V124" i="5"/>
  <c r="C124" i="5" s="1"/>
  <c r="D124" i="5" s="1"/>
  <c r="BM134" i="10" l="1"/>
  <c r="G136" i="10"/>
  <c r="H136" i="10" s="1"/>
  <c r="K136" i="10" s="1"/>
  <c r="L136" i="10" s="1"/>
  <c r="M136" i="10" s="1"/>
  <c r="AX129" i="9"/>
  <c r="AI135" i="10"/>
  <c r="BG135" i="10" s="1"/>
  <c r="AC135" i="10"/>
  <c r="Q135" i="10"/>
  <c r="Z135" i="10"/>
  <c r="AY135" i="10" s="1"/>
  <c r="AL135" i="10"/>
  <c r="T135" i="10"/>
  <c r="BD135" i="10"/>
  <c r="AE136" i="10"/>
  <c r="BE135" i="10"/>
  <c r="AI130" i="9"/>
  <c r="BH130" i="9" s="1"/>
  <c r="G131" i="9"/>
  <c r="H131" i="9" s="1"/>
  <c r="K131" i="9" s="1"/>
  <c r="L131" i="9" s="1"/>
  <c r="M131" i="9" s="1"/>
  <c r="N131" i="9" s="1"/>
  <c r="R130" i="9"/>
  <c r="U130" i="9"/>
  <c r="Q130" i="9"/>
  <c r="AD130" i="9"/>
  <c r="AL130" i="9"/>
  <c r="AU129" i="9"/>
  <c r="AV129" i="9"/>
  <c r="V130" i="9"/>
  <c r="C130" i="9" s="1"/>
  <c r="D130" i="9" s="1"/>
  <c r="AG130" i="9"/>
  <c r="AF130" i="9"/>
  <c r="BJ129" i="9"/>
  <c r="AM130" i="9"/>
  <c r="T130" i="9" s="1"/>
  <c r="AJ123" i="4"/>
  <c r="O123" i="4"/>
  <c r="AL123" i="4" s="1"/>
  <c r="N123" i="4"/>
  <c r="AF123" i="4" s="1"/>
  <c r="BN123" i="4"/>
  <c r="AG123" i="4"/>
  <c r="V123" i="4"/>
  <c r="C123" i="4" s="1"/>
  <c r="D123" i="4" s="1"/>
  <c r="AV122" i="4"/>
  <c r="AU122" i="4"/>
  <c r="R123" i="4"/>
  <c r="E124" i="4"/>
  <c r="BJ122" i="4"/>
  <c r="AM123" i="4"/>
  <c r="Y131" i="8"/>
  <c r="AX130" i="8" s="1"/>
  <c r="BM129" i="8"/>
  <c r="AC130" i="8"/>
  <c r="BA130" i="8" s="1"/>
  <c r="AM131" i="8"/>
  <c r="BJ130" i="8"/>
  <c r="U131" i="8"/>
  <c r="BE130" i="8"/>
  <c r="BD130" i="8"/>
  <c r="AA131" i="8"/>
  <c r="AE131" i="8"/>
  <c r="BG130" i="8"/>
  <c r="BH130" i="8"/>
  <c r="BB130" i="8"/>
  <c r="W130" i="8"/>
  <c r="AS130" i="8"/>
  <c r="AR130" i="8"/>
  <c r="AO130" i="8"/>
  <c r="AP130" i="8"/>
  <c r="AJ131" i="8"/>
  <c r="P131" i="8"/>
  <c r="K131" i="8"/>
  <c r="L131" i="8" s="1"/>
  <c r="M131" i="8" s="1"/>
  <c r="E132" i="8"/>
  <c r="AA126" i="7"/>
  <c r="G121" i="6"/>
  <c r="H121" i="6" s="1"/>
  <c r="BM119" i="6"/>
  <c r="F125" i="5"/>
  <c r="H125" i="5" s="1"/>
  <c r="H126" i="7"/>
  <c r="BH125" i="7"/>
  <c r="AH126" i="7"/>
  <c r="AJ126" i="7" s="1"/>
  <c r="BG125" i="7"/>
  <c r="W125" i="7"/>
  <c r="AO125" i="7"/>
  <c r="AP125" i="7"/>
  <c r="P126" i="7"/>
  <c r="BK125" i="7"/>
  <c r="AK126" i="7"/>
  <c r="BD125" i="7"/>
  <c r="AE126" i="7"/>
  <c r="BE125" i="7"/>
  <c r="S126" i="7"/>
  <c r="AS125" i="7"/>
  <c r="AR125" i="7"/>
  <c r="BA125" i="7"/>
  <c r="AB126" i="7"/>
  <c r="BB125" i="7"/>
  <c r="T120" i="6"/>
  <c r="S121" i="6" s="1"/>
  <c r="U121" i="6" s="1"/>
  <c r="AF120" i="6"/>
  <c r="AI120" i="6"/>
  <c r="AC120" i="6"/>
  <c r="AL120" i="6"/>
  <c r="BK120" i="6" s="1"/>
  <c r="Z120" i="6"/>
  <c r="AY120" i="6" s="1"/>
  <c r="X120" i="6"/>
  <c r="AO120" i="6"/>
  <c r="AP120" i="6"/>
  <c r="P121" i="6"/>
  <c r="Q124" i="5"/>
  <c r="P125" i="5" s="1"/>
  <c r="BE124" i="5"/>
  <c r="AE125" i="5"/>
  <c r="AG125" i="5" s="1"/>
  <c r="AI124" i="5"/>
  <c r="BH124" i="5" s="1"/>
  <c r="BB124" i="5"/>
  <c r="AB125" i="5"/>
  <c r="AD125" i="5" s="1"/>
  <c r="T124" i="5"/>
  <c r="S125" i="5" s="1"/>
  <c r="AL124" i="5"/>
  <c r="AK125" i="5" s="1"/>
  <c r="BA124" i="5"/>
  <c r="BM123" i="5"/>
  <c r="BD124" i="5"/>
  <c r="Z124" i="5"/>
  <c r="AY124" i="5" s="1"/>
  <c r="X124" i="5"/>
  <c r="BH135" i="10" l="1"/>
  <c r="AH136" i="10"/>
  <c r="AJ136" i="10" s="1"/>
  <c r="AC130" i="9"/>
  <c r="BA130" i="9" s="1"/>
  <c r="Y136" i="10"/>
  <c r="AX135" i="10" s="1"/>
  <c r="E137" i="10"/>
  <c r="O136" i="10"/>
  <c r="BN136" i="10"/>
  <c r="N136" i="10"/>
  <c r="AF136" i="10" s="1"/>
  <c r="AO135" i="10"/>
  <c r="P136" i="10"/>
  <c r="R136" i="10" s="1"/>
  <c r="AP135" i="10"/>
  <c r="AS135" i="10"/>
  <c r="AR135" i="10"/>
  <c r="W135" i="10"/>
  <c r="S136" i="10"/>
  <c r="BK135" i="10"/>
  <c r="AK136" i="10"/>
  <c r="AB136" i="10"/>
  <c r="BB135" i="10"/>
  <c r="BA135" i="10"/>
  <c r="AG136" i="10"/>
  <c r="BG130" i="9"/>
  <c r="AH131" i="9"/>
  <c r="AJ131" i="9" s="1"/>
  <c r="BN131" i="9"/>
  <c r="O131" i="9"/>
  <c r="E132" i="9"/>
  <c r="F132" i="9" s="1"/>
  <c r="BM129" i="9"/>
  <c r="AS130" i="9"/>
  <c r="W130" i="9"/>
  <c r="AV130" i="9" s="1"/>
  <c r="AR130" i="9"/>
  <c r="S131" i="9"/>
  <c r="AO130" i="9"/>
  <c r="AP130" i="9"/>
  <c r="AE131" i="9"/>
  <c r="BD130" i="9"/>
  <c r="BE130" i="9"/>
  <c r="BK130" i="9"/>
  <c r="AK131" i="9"/>
  <c r="P131" i="9"/>
  <c r="X130" i="9"/>
  <c r="Z130" i="9"/>
  <c r="AY130" i="9" s="1"/>
  <c r="T123" i="4"/>
  <c r="AS123" i="4" s="1"/>
  <c r="AI123" i="4"/>
  <c r="BH123" i="4" s="1"/>
  <c r="AE124" i="4"/>
  <c r="BE123" i="4"/>
  <c r="BD123" i="4"/>
  <c r="BK123" i="4"/>
  <c r="AK124" i="4"/>
  <c r="F124" i="4"/>
  <c r="G124" i="4"/>
  <c r="BM122" i="4"/>
  <c r="X123" i="4"/>
  <c r="Z123" i="4"/>
  <c r="AY123" i="4" s="1"/>
  <c r="Y124" i="4"/>
  <c r="Q123" i="4"/>
  <c r="AC123" i="4"/>
  <c r="AB131" i="8"/>
  <c r="G132" i="8"/>
  <c r="F132" i="8"/>
  <c r="N131" i="8"/>
  <c r="AI131" i="8" s="1"/>
  <c r="BN131" i="8"/>
  <c r="O131" i="8"/>
  <c r="AL131" i="8" s="1"/>
  <c r="AU130" i="8"/>
  <c r="AV130" i="8"/>
  <c r="V131" i="8"/>
  <c r="AF131" i="8"/>
  <c r="AE132" i="8" s="1"/>
  <c r="AG131" i="8"/>
  <c r="R131" i="8"/>
  <c r="C131" i="8"/>
  <c r="D131" i="8" s="1"/>
  <c r="BM130" i="8"/>
  <c r="AD131" i="8"/>
  <c r="AD126" i="7"/>
  <c r="U126" i="7"/>
  <c r="AG126" i="7"/>
  <c r="AM126" i="7"/>
  <c r="BJ125" i="7"/>
  <c r="R126" i="7"/>
  <c r="AU125" i="7"/>
  <c r="AV125" i="7"/>
  <c r="V126" i="7"/>
  <c r="K126" i="7"/>
  <c r="L126" i="7" s="1"/>
  <c r="M126" i="7" s="1"/>
  <c r="Y121" i="6"/>
  <c r="AX120" i="6" s="1"/>
  <c r="W120" i="6"/>
  <c r="V121" i="6" s="1"/>
  <c r="X121" i="6" s="1"/>
  <c r="AS120" i="6"/>
  <c r="AR120" i="6"/>
  <c r="AK121" i="6"/>
  <c r="AE121" i="6"/>
  <c r="AG121" i="6" s="1"/>
  <c r="BE120" i="6"/>
  <c r="BD120" i="6"/>
  <c r="BG120" i="6"/>
  <c r="AH121" i="6"/>
  <c r="AJ121" i="6" s="1"/>
  <c r="BH120" i="6"/>
  <c r="AB121" i="6"/>
  <c r="AD121" i="6" s="1"/>
  <c r="BB120" i="6"/>
  <c r="BA120" i="6"/>
  <c r="R121" i="6"/>
  <c r="K121" i="6"/>
  <c r="L121" i="6" s="1"/>
  <c r="M121" i="6" s="1"/>
  <c r="AO124" i="5"/>
  <c r="AP124" i="5"/>
  <c r="AH125" i="5"/>
  <c r="AJ125" i="5" s="1"/>
  <c r="AS124" i="5"/>
  <c r="W124" i="5"/>
  <c r="V125" i="5" s="1"/>
  <c r="X125" i="5" s="1"/>
  <c r="BK124" i="5"/>
  <c r="BG124" i="5"/>
  <c r="AR124" i="5"/>
  <c r="Y125" i="5"/>
  <c r="AX124" i="5" s="1"/>
  <c r="K125" i="5"/>
  <c r="L125" i="5" s="1"/>
  <c r="M125" i="5" s="1"/>
  <c r="BJ124" i="5"/>
  <c r="AM125" i="5"/>
  <c r="R125" i="5"/>
  <c r="U125" i="5"/>
  <c r="Y131" i="9" l="1"/>
  <c r="AA131" i="9" s="1"/>
  <c r="AA136" i="10"/>
  <c r="AB131" i="9"/>
  <c r="AD131" i="9" s="1"/>
  <c r="BB130" i="9"/>
  <c r="G137" i="10"/>
  <c r="F137" i="10"/>
  <c r="AE137" i="10"/>
  <c r="AG137" i="10" s="1"/>
  <c r="BE136" i="10"/>
  <c r="BD136" i="10"/>
  <c r="AI136" i="10"/>
  <c r="BG136" i="10" s="1"/>
  <c r="AV135" i="10"/>
  <c r="AU135" i="10"/>
  <c r="V136" i="10"/>
  <c r="C136" i="10" s="1"/>
  <c r="D136" i="10" s="1"/>
  <c r="AL136" i="10"/>
  <c r="AD136" i="10"/>
  <c r="Q136" i="10"/>
  <c r="U136" i="10"/>
  <c r="BJ135" i="10"/>
  <c r="AM136" i="10"/>
  <c r="T136" i="10" s="1"/>
  <c r="G132" i="9"/>
  <c r="H132" i="9" s="1"/>
  <c r="K132" i="9" s="1"/>
  <c r="L132" i="9" s="1"/>
  <c r="M132" i="9" s="1"/>
  <c r="O132" i="9" s="1"/>
  <c r="AU130" i="9"/>
  <c r="R131" i="9"/>
  <c r="BJ130" i="9"/>
  <c r="AM131" i="9"/>
  <c r="T131" i="9" s="1"/>
  <c r="S132" i="9" s="1"/>
  <c r="V131" i="9"/>
  <c r="Q131" i="9"/>
  <c r="P132" i="9" s="1"/>
  <c r="U131" i="9"/>
  <c r="AG131" i="9"/>
  <c r="AI131" i="9"/>
  <c r="AF131" i="9"/>
  <c r="AR123" i="4"/>
  <c r="S124" i="4"/>
  <c r="U124" i="4" s="1"/>
  <c r="BG123" i="4"/>
  <c r="H124" i="4"/>
  <c r="K124" i="4" s="1"/>
  <c r="L124" i="4" s="1"/>
  <c r="M124" i="4" s="1"/>
  <c r="O124" i="4" s="1"/>
  <c r="AC124" i="4" s="1"/>
  <c r="AH124" i="4"/>
  <c r="AJ124" i="4" s="1"/>
  <c r="AP123" i="4"/>
  <c r="AO123" i="4"/>
  <c r="P124" i="4"/>
  <c r="BA123" i="4"/>
  <c r="BB123" i="4"/>
  <c r="AB124" i="4"/>
  <c r="AA124" i="4"/>
  <c r="AX123" i="4"/>
  <c r="AM124" i="4"/>
  <c r="BJ123" i="4"/>
  <c r="W123" i="4"/>
  <c r="AG124" i="4"/>
  <c r="AG132" i="8"/>
  <c r="AK132" i="8"/>
  <c r="BK131" i="8"/>
  <c r="X131" i="8"/>
  <c r="Z131" i="8"/>
  <c r="AY131" i="8" s="1"/>
  <c r="Y132" i="8"/>
  <c r="H132" i="8"/>
  <c r="BH131" i="8"/>
  <c r="BG131" i="8"/>
  <c r="AH132" i="8"/>
  <c r="BD131" i="8"/>
  <c r="BE131" i="8"/>
  <c r="T131" i="8"/>
  <c r="Q131" i="8"/>
  <c r="AC131" i="8"/>
  <c r="BM125" i="7"/>
  <c r="AA121" i="6"/>
  <c r="E127" i="7"/>
  <c r="F127" i="7" s="1"/>
  <c r="BN126" i="7"/>
  <c r="O126" i="7"/>
  <c r="Z126" i="7" s="1"/>
  <c r="AY126" i="7" s="1"/>
  <c r="N126" i="7"/>
  <c r="X126" i="7"/>
  <c r="C126" i="7"/>
  <c r="D126" i="7" s="1"/>
  <c r="AV120" i="6"/>
  <c r="AU120" i="6"/>
  <c r="C121" i="6"/>
  <c r="D121" i="6" s="1"/>
  <c r="AM121" i="6"/>
  <c r="BJ120" i="6"/>
  <c r="E122" i="6"/>
  <c r="G122" i="6" s="1"/>
  <c r="N121" i="6"/>
  <c r="O121" i="6"/>
  <c r="BN121" i="6"/>
  <c r="AV124" i="5"/>
  <c r="AU124" i="5"/>
  <c r="BM124" i="5" s="1"/>
  <c r="AA125" i="5"/>
  <c r="C125" i="5"/>
  <c r="D125" i="5" s="1"/>
  <c r="E126" i="5"/>
  <c r="O125" i="5"/>
  <c r="N125" i="5"/>
  <c r="BN125" i="5"/>
  <c r="H137" i="10" l="1"/>
  <c r="K137" i="10" s="1"/>
  <c r="L137" i="10" s="1"/>
  <c r="M137" i="10" s="1"/>
  <c r="BN137" i="10" s="1"/>
  <c r="AX130" i="9"/>
  <c r="BM130" i="9" s="1"/>
  <c r="AH137" i="10"/>
  <c r="AJ137" i="10" s="1"/>
  <c r="BM135" i="10"/>
  <c r="AC131" i="9"/>
  <c r="BB131" i="9" s="1"/>
  <c r="AL131" i="9"/>
  <c r="BK131" i="9" s="1"/>
  <c r="AC136" i="10"/>
  <c r="BA136" i="10" s="1"/>
  <c r="BH136" i="10"/>
  <c r="P137" i="10"/>
  <c r="AO136" i="10"/>
  <c r="AP136" i="10"/>
  <c r="BK136" i="10"/>
  <c r="AK137" i="10"/>
  <c r="X136" i="10"/>
  <c r="Z136" i="10"/>
  <c r="AY136" i="10" s="1"/>
  <c r="S137" i="10"/>
  <c r="U137" i="10" s="1"/>
  <c r="AR136" i="10"/>
  <c r="W136" i="10"/>
  <c r="AS136" i="10"/>
  <c r="BN132" i="9"/>
  <c r="N132" i="9"/>
  <c r="E133" i="9"/>
  <c r="F133" i="9" s="1"/>
  <c r="R132" i="9"/>
  <c r="AH132" i="9"/>
  <c r="BG131" i="9"/>
  <c r="BH131" i="9"/>
  <c r="X131" i="9"/>
  <c r="Z131" i="9"/>
  <c r="AY131" i="9" s="1"/>
  <c r="AS131" i="9"/>
  <c r="W131" i="9"/>
  <c r="AR131" i="9"/>
  <c r="U132" i="9"/>
  <c r="Q132" i="9"/>
  <c r="P133" i="9" s="1"/>
  <c r="AO131" i="9"/>
  <c r="AP131" i="9"/>
  <c r="C131" i="9"/>
  <c r="D131" i="9" s="1"/>
  <c r="AE132" i="9"/>
  <c r="BE131" i="9"/>
  <c r="BD131" i="9"/>
  <c r="BN124" i="4"/>
  <c r="E125" i="4"/>
  <c r="G125" i="4" s="1"/>
  <c r="N124" i="4"/>
  <c r="AF124" i="4" s="1"/>
  <c r="AE125" i="4" s="1"/>
  <c r="AG125" i="4" s="1"/>
  <c r="BB124" i="4"/>
  <c r="V124" i="4"/>
  <c r="C124" i="4" s="1"/>
  <c r="D124" i="4" s="1"/>
  <c r="AV123" i="4"/>
  <c r="AU123" i="4"/>
  <c r="BM123" i="4" s="1"/>
  <c r="T124" i="4"/>
  <c r="Q124" i="4"/>
  <c r="AD124" i="4"/>
  <c r="BA124" i="4" s="1"/>
  <c r="AL124" i="4"/>
  <c r="AB125" i="4"/>
  <c r="R124" i="4"/>
  <c r="BB131" i="8"/>
  <c r="BA131" i="8"/>
  <c r="AB132" i="8"/>
  <c r="AX131" i="8"/>
  <c r="AA132" i="8"/>
  <c r="BJ131" i="8"/>
  <c r="AM132" i="8"/>
  <c r="AP131" i="8"/>
  <c r="AO131" i="8"/>
  <c r="P132" i="8"/>
  <c r="AJ132" i="8"/>
  <c r="AR131" i="8"/>
  <c r="W131" i="8"/>
  <c r="AS131" i="8"/>
  <c r="S132" i="8"/>
  <c r="K132" i="8"/>
  <c r="L132" i="8" s="1"/>
  <c r="M132" i="8" s="1"/>
  <c r="Y127" i="7"/>
  <c r="AX126" i="7" s="1"/>
  <c r="G127" i="7"/>
  <c r="H127" i="7" s="1"/>
  <c r="F122" i="6"/>
  <c r="H122" i="6" s="1"/>
  <c r="AI126" i="7"/>
  <c r="AF126" i="7"/>
  <c r="AC126" i="7"/>
  <c r="Q126" i="7"/>
  <c r="AL126" i="7"/>
  <c r="T126" i="7"/>
  <c r="BM120" i="6"/>
  <c r="AL121" i="6"/>
  <c r="Q121" i="6"/>
  <c r="T121" i="6"/>
  <c r="AC121" i="6"/>
  <c r="Z121" i="6"/>
  <c r="AY121" i="6" s="1"/>
  <c r="AI121" i="6"/>
  <c r="AF121" i="6"/>
  <c r="G126" i="5"/>
  <c r="F126" i="5"/>
  <c r="T125" i="5"/>
  <c r="AL125" i="5"/>
  <c r="Z125" i="5"/>
  <c r="AY125" i="5" s="1"/>
  <c r="AC125" i="5"/>
  <c r="Q125" i="5"/>
  <c r="AF125" i="5"/>
  <c r="AI125" i="5"/>
  <c r="N137" i="10" l="1"/>
  <c r="AF137" i="10" s="1"/>
  <c r="BE137" i="10" s="1"/>
  <c r="O137" i="10"/>
  <c r="T137" i="10" s="1"/>
  <c r="AS137" i="10" s="1"/>
  <c r="E138" i="10"/>
  <c r="F138" i="10" s="1"/>
  <c r="BA131" i="9"/>
  <c r="AB132" i="9"/>
  <c r="AD132" i="9" s="1"/>
  <c r="AK132" i="9"/>
  <c r="AM132" i="9" s="1"/>
  <c r="T132" i="9" s="1"/>
  <c r="AR132" i="9" s="1"/>
  <c r="Y132" i="9"/>
  <c r="AA132" i="9" s="1"/>
  <c r="Y137" i="10"/>
  <c r="AX136" i="10" s="1"/>
  <c r="BB136" i="10"/>
  <c r="AB137" i="10"/>
  <c r="AD137" i="10" s="1"/>
  <c r="BJ136" i="10"/>
  <c r="AM137" i="10"/>
  <c r="V137" i="10"/>
  <c r="AU136" i="10"/>
  <c r="AV136" i="10"/>
  <c r="R137" i="10"/>
  <c r="G133" i="9"/>
  <c r="H133" i="9" s="1"/>
  <c r="AG132" i="9"/>
  <c r="AI132" i="9"/>
  <c r="AH133" i="9" s="1"/>
  <c r="AF132" i="9"/>
  <c r="AE133" i="9" s="1"/>
  <c r="AP132" i="9"/>
  <c r="AO132" i="9"/>
  <c r="AJ132" i="9"/>
  <c r="V132" i="9"/>
  <c r="AU131" i="9"/>
  <c r="AV131" i="9"/>
  <c r="R133" i="9"/>
  <c r="AI124" i="4"/>
  <c r="BG124" i="4" s="1"/>
  <c r="BD124" i="4"/>
  <c r="BE124" i="4"/>
  <c r="F125" i="4"/>
  <c r="H125" i="4" s="1"/>
  <c r="BK124" i="4"/>
  <c r="AK125" i="4"/>
  <c r="AP124" i="4"/>
  <c r="AO124" i="4"/>
  <c r="P125" i="4"/>
  <c r="AD125" i="4"/>
  <c r="S125" i="4"/>
  <c r="W124" i="4"/>
  <c r="V125" i="4" s="1"/>
  <c r="AS124" i="4"/>
  <c r="AR124" i="4"/>
  <c r="X124" i="4"/>
  <c r="Z124" i="4"/>
  <c r="AY124" i="4" s="1"/>
  <c r="Y125" i="4"/>
  <c r="O132" i="8"/>
  <c r="AC132" i="8" s="1"/>
  <c r="AB133" i="8" s="1"/>
  <c r="N132" i="8"/>
  <c r="BN132" i="8"/>
  <c r="U132" i="8"/>
  <c r="E133" i="8"/>
  <c r="AV131" i="8"/>
  <c r="AU131" i="8"/>
  <c r="BM131" i="8" s="1"/>
  <c r="V132" i="8"/>
  <c r="C132" i="8"/>
  <c r="D132" i="8" s="1"/>
  <c r="R132" i="8"/>
  <c r="AD132" i="8"/>
  <c r="AA127" i="7"/>
  <c r="K127" i="7"/>
  <c r="L127" i="7" s="1"/>
  <c r="M127" i="7" s="1"/>
  <c r="AR126" i="7"/>
  <c r="S127" i="7"/>
  <c r="W126" i="7"/>
  <c r="AS126" i="7"/>
  <c r="AP126" i="7"/>
  <c r="P127" i="7"/>
  <c r="AO126" i="7"/>
  <c r="BE126" i="7"/>
  <c r="AE127" i="7"/>
  <c r="BD126" i="7"/>
  <c r="AK127" i="7"/>
  <c r="BK126" i="7"/>
  <c r="BB126" i="7"/>
  <c r="BA126" i="7"/>
  <c r="AB127" i="7"/>
  <c r="BH126" i="7"/>
  <c r="BG126" i="7"/>
  <c r="AH127" i="7"/>
  <c r="AJ127" i="7" s="1"/>
  <c r="Y122" i="6"/>
  <c r="AX121" i="6" s="1"/>
  <c r="BG121" i="6"/>
  <c r="BH121" i="6"/>
  <c r="AH122" i="6"/>
  <c r="W121" i="6"/>
  <c r="AS121" i="6"/>
  <c r="AR121" i="6"/>
  <c r="S122" i="6"/>
  <c r="BK121" i="6"/>
  <c r="AK122" i="6"/>
  <c r="BE121" i="6"/>
  <c r="BD121" i="6"/>
  <c r="AE122" i="6"/>
  <c r="BB121" i="6"/>
  <c r="BA121" i="6"/>
  <c r="AB122" i="6"/>
  <c r="AP121" i="6"/>
  <c r="AO121" i="6"/>
  <c r="P122" i="6"/>
  <c r="K122" i="6"/>
  <c r="L122" i="6" s="1"/>
  <c r="M122" i="6" s="1"/>
  <c r="Y126" i="5"/>
  <c r="AA126" i="5" s="1"/>
  <c r="BH125" i="5"/>
  <c r="BG125" i="5"/>
  <c r="AH126" i="5"/>
  <c r="AP125" i="5"/>
  <c r="AO125" i="5"/>
  <c r="P126" i="5"/>
  <c r="BK125" i="5"/>
  <c r="AK126" i="5"/>
  <c r="H126" i="5"/>
  <c r="BD125" i="5"/>
  <c r="BE125" i="5"/>
  <c r="AE126" i="5"/>
  <c r="BA125" i="5"/>
  <c r="BB125" i="5"/>
  <c r="AB126" i="5"/>
  <c r="AS125" i="5"/>
  <c r="W125" i="5"/>
  <c r="AR125" i="5"/>
  <c r="S126" i="5"/>
  <c r="Q137" i="10" l="1"/>
  <c r="P138" i="10" s="1"/>
  <c r="R138" i="10" s="1"/>
  <c r="AE138" i="10"/>
  <c r="AG138" i="10" s="1"/>
  <c r="BD137" i="10"/>
  <c r="AI137" i="10"/>
  <c r="BH137" i="10" s="1"/>
  <c r="G138" i="10"/>
  <c r="H138" i="10" s="1"/>
  <c r="K138" i="10" s="1"/>
  <c r="L138" i="10" s="1"/>
  <c r="M138" i="10" s="1"/>
  <c r="BJ131" i="9"/>
  <c r="AC132" i="9"/>
  <c r="AB133" i="9" s="1"/>
  <c r="AD133" i="9" s="1"/>
  <c r="AX131" i="9"/>
  <c r="AL132" i="9"/>
  <c r="AK133" i="9" s="1"/>
  <c r="AS132" i="9"/>
  <c r="S133" i="9"/>
  <c r="U133" i="9" s="1"/>
  <c r="AR137" i="10"/>
  <c r="AC137" i="10"/>
  <c r="BA137" i="10" s="1"/>
  <c r="C137" i="10"/>
  <c r="D137" i="10" s="1"/>
  <c r="AL137" i="10"/>
  <c r="BK137" i="10" s="1"/>
  <c r="AA137" i="10"/>
  <c r="S138" i="10"/>
  <c r="U138" i="10" s="1"/>
  <c r="BM136" i="10"/>
  <c r="X137" i="10"/>
  <c r="Z137" i="10"/>
  <c r="AY137" i="10" s="1"/>
  <c r="W132" i="9"/>
  <c r="AV132" i="9" s="1"/>
  <c r="AG133" i="9"/>
  <c r="X132" i="9"/>
  <c r="Z132" i="9"/>
  <c r="AY132" i="9" s="1"/>
  <c r="C132" i="9"/>
  <c r="D132" i="9" s="1"/>
  <c r="BE132" i="9"/>
  <c r="BD132" i="9"/>
  <c r="AJ133" i="9"/>
  <c r="BH132" i="9"/>
  <c r="BG132" i="9"/>
  <c r="K133" i="9"/>
  <c r="L133" i="9" s="1"/>
  <c r="M133" i="9" s="1"/>
  <c r="AH125" i="4"/>
  <c r="AJ125" i="4" s="1"/>
  <c r="BH124" i="4"/>
  <c r="K125" i="4"/>
  <c r="L125" i="4" s="1"/>
  <c r="M125" i="4" s="1"/>
  <c r="O125" i="4" s="1"/>
  <c r="AX124" i="4"/>
  <c r="AA125" i="4"/>
  <c r="U125" i="4"/>
  <c r="R125" i="4"/>
  <c r="AM125" i="4"/>
  <c r="BJ124" i="4"/>
  <c r="X125" i="4"/>
  <c r="AU124" i="4"/>
  <c r="AV124" i="4"/>
  <c r="AD133" i="8"/>
  <c r="AL132" i="8"/>
  <c r="Z132" i="8"/>
  <c r="AY132" i="8" s="1"/>
  <c r="X132" i="8"/>
  <c r="F133" i="8"/>
  <c r="G133" i="8"/>
  <c r="T132" i="8"/>
  <c r="Q132" i="8"/>
  <c r="AF132" i="8"/>
  <c r="AI132" i="8"/>
  <c r="BA132" i="8"/>
  <c r="BB132" i="8"/>
  <c r="E128" i="7"/>
  <c r="F128" i="7" s="1"/>
  <c r="O127" i="7"/>
  <c r="N127" i="7"/>
  <c r="AF127" i="7" s="1"/>
  <c r="BN127" i="7"/>
  <c r="R127" i="7"/>
  <c r="U127" i="7"/>
  <c r="AD127" i="7"/>
  <c r="AM127" i="7"/>
  <c r="BJ126" i="7"/>
  <c r="AG127" i="7"/>
  <c r="AV126" i="7"/>
  <c r="AU126" i="7"/>
  <c r="V127" i="7"/>
  <c r="AA122" i="6"/>
  <c r="E123" i="6"/>
  <c r="G123" i="6" s="1"/>
  <c r="O122" i="6"/>
  <c r="N122" i="6"/>
  <c r="AI122" i="6" s="1"/>
  <c r="AH123" i="6" s="1"/>
  <c r="BN122" i="6"/>
  <c r="AD122" i="6"/>
  <c r="AG122" i="6"/>
  <c r="AU121" i="6"/>
  <c r="AV121" i="6"/>
  <c r="V122" i="6"/>
  <c r="C122" i="6" s="1"/>
  <c r="D122" i="6" s="1"/>
  <c r="R122" i="6"/>
  <c r="AM122" i="6"/>
  <c r="BJ121" i="6"/>
  <c r="U122" i="6"/>
  <c r="AJ122" i="6"/>
  <c r="AX125" i="5"/>
  <c r="U126" i="5"/>
  <c r="AV125" i="5"/>
  <c r="AU125" i="5"/>
  <c r="V126" i="5"/>
  <c r="C126" i="5" s="1"/>
  <c r="D126" i="5" s="1"/>
  <c r="AD126" i="5"/>
  <c r="K126" i="5"/>
  <c r="L126" i="5" s="1"/>
  <c r="M126" i="5" s="1"/>
  <c r="R126" i="5"/>
  <c r="AG126" i="5"/>
  <c r="AM126" i="5"/>
  <c r="BJ125" i="5"/>
  <c r="AJ126" i="5"/>
  <c r="AP137" i="10" l="1"/>
  <c r="W137" i="10"/>
  <c r="AV137" i="10" s="1"/>
  <c r="AO137" i="10"/>
  <c r="AH138" i="10"/>
  <c r="AJ138" i="10" s="1"/>
  <c r="BG137" i="10"/>
  <c r="BA132" i="9"/>
  <c r="BM131" i="9"/>
  <c r="BB132" i="9"/>
  <c r="BK132" i="9"/>
  <c r="Y133" i="9"/>
  <c r="AX132" i="9" s="1"/>
  <c r="AK138" i="10"/>
  <c r="AM138" i="10" s="1"/>
  <c r="AB138" i="10"/>
  <c r="AD138" i="10" s="1"/>
  <c r="BB137" i="10"/>
  <c r="Y138" i="10"/>
  <c r="AA138" i="10" s="1"/>
  <c r="E139" i="10"/>
  <c r="F139" i="10" s="1"/>
  <c r="O138" i="10"/>
  <c r="N138" i="10"/>
  <c r="BN138" i="10"/>
  <c r="V133" i="9"/>
  <c r="AU132" i="9"/>
  <c r="E134" i="9"/>
  <c r="G134" i="9" s="1"/>
  <c r="O133" i="9"/>
  <c r="N133" i="9"/>
  <c r="BN133" i="9"/>
  <c r="BJ132" i="9"/>
  <c r="AM133" i="9"/>
  <c r="N125" i="4"/>
  <c r="AF125" i="4" s="1"/>
  <c r="C125" i="4"/>
  <c r="D125" i="4" s="1"/>
  <c r="Y126" i="4"/>
  <c r="AX125" i="4" s="1"/>
  <c r="BM124" i="4"/>
  <c r="BN125" i="4"/>
  <c r="E126" i="4"/>
  <c r="Q125" i="4"/>
  <c r="P126" i="4" s="1"/>
  <c r="R126" i="4" s="1"/>
  <c r="AC125" i="4"/>
  <c r="AL125" i="4"/>
  <c r="Z125" i="4"/>
  <c r="AY125" i="4" s="1"/>
  <c r="T125" i="4"/>
  <c r="Y133" i="8"/>
  <c r="AX132" i="8" s="1"/>
  <c r="W132" i="8"/>
  <c r="AS132" i="8"/>
  <c r="AR132" i="8"/>
  <c r="S133" i="8"/>
  <c r="BG132" i="8"/>
  <c r="BH132" i="8"/>
  <c r="AH133" i="8"/>
  <c r="AO132" i="8"/>
  <c r="AP132" i="8"/>
  <c r="P133" i="8"/>
  <c r="BK132" i="8"/>
  <c r="AK133" i="8"/>
  <c r="BE132" i="8"/>
  <c r="BD132" i="8"/>
  <c r="AE133" i="8"/>
  <c r="H133" i="8"/>
  <c r="AA133" i="8"/>
  <c r="AC127" i="7"/>
  <c r="BB127" i="7" s="1"/>
  <c r="AI127" i="7"/>
  <c r="BH127" i="7" s="1"/>
  <c r="G128" i="7"/>
  <c r="H128" i="7" s="1"/>
  <c r="K128" i="7" s="1"/>
  <c r="L128" i="7" s="1"/>
  <c r="M128" i="7" s="1"/>
  <c r="O128" i="7" s="1"/>
  <c r="T127" i="7"/>
  <c r="AR127" i="7" s="1"/>
  <c r="AL127" i="7"/>
  <c r="AK128" i="7" s="1"/>
  <c r="Q127" i="7"/>
  <c r="BM126" i="7"/>
  <c r="BD127" i="7"/>
  <c r="BE127" i="7"/>
  <c r="X127" i="7"/>
  <c r="Z127" i="7"/>
  <c r="AY127" i="7" s="1"/>
  <c r="C127" i="7"/>
  <c r="D127" i="7" s="1"/>
  <c r="AE128" i="7"/>
  <c r="AG128" i="7" s="1"/>
  <c r="AC122" i="6"/>
  <c r="BB122" i="6" s="1"/>
  <c r="F123" i="6"/>
  <c r="H123" i="6" s="1"/>
  <c r="K123" i="6" s="1"/>
  <c r="L123" i="6" s="1"/>
  <c r="M123" i="6" s="1"/>
  <c r="BN123" i="6" s="1"/>
  <c r="AF122" i="6"/>
  <c r="AE123" i="6" s="1"/>
  <c r="AG123" i="6" s="1"/>
  <c r="Q122" i="6"/>
  <c r="AO122" i="6" s="1"/>
  <c r="T122" i="6"/>
  <c r="S123" i="6" s="1"/>
  <c r="U123" i="6" s="1"/>
  <c r="BM121" i="6"/>
  <c r="AL122" i="6"/>
  <c r="AJ123" i="6"/>
  <c r="Z122" i="6"/>
  <c r="AY122" i="6" s="1"/>
  <c r="X122" i="6"/>
  <c r="BG122" i="6"/>
  <c r="BH122" i="6"/>
  <c r="BM125" i="5"/>
  <c r="E127" i="5"/>
  <c r="BN126" i="5"/>
  <c r="O126" i="5"/>
  <c r="Z126" i="5" s="1"/>
  <c r="AY126" i="5" s="1"/>
  <c r="N126" i="5"/>
  <c r="X126" i="5"/>
  <c r="AU137" i="10" l="1"/>
  <c r="V138" i="10"/>
  <c r="X138" i="10" s="1"/>
  <c r="BJ137" i="10"/>
  <c r="AC133" i="9"/>
  <c r="BA133" i="9" s="1"/>
  <c r="C133" i="9"/>
  <c r="D133" i="9" s="1"/>
  <c r="AA133" i="9"/>
  <c r="AX137" i="10"/>
  <c r="G139" i="10"/>
  <c r="H139" i="10" s="1"/>
  <c r="AF138" i="10"/>
  <c r="AI138" i="10"/>
  <c r="AC138" i="10"/>
  <c r="Q138" i="10"/>
  <c r="AL138" i="10"/>
  <c r="T138" i="10"/>
  <c r="X133" i="9"/>
  <c r="F134" i="9"/>
  <c r="H134" i="9" s="1"/>
  <c r="K134" i="9" s="1"/>
  <c r="L134" i="9" s="1"/>
  <c r="M134" i="9" s="1"/>
  <c r="N134" i="9" s="1"/>
  <c r="BM132" i="9"/>
  <c r="AI133" i="9"/>
  <c r="AF133" i="9"/>
  <c r="Q133" i="9"/>
  <c r="T133" i="9"/>
  <c r="AL133" i="9"/>
  <c r="Z133" i="9"/>
  <c r="AY133" i="9" s="1"/>
  <c r="AI125" i="4"/>
  <c r="BG125" i="4" s="1"/>
  <c r="AA126" i="4"/>
  <c r="AO125" i="4"/>
  <c r="G126" i="4"/>
  <c r="F126" i="4"/>
  <c r="AP125" i="4"/>
  <c r="AR125" i="4"/>
  <c r="AS125" i="4"/>
  <c r="W125" i="4"/>
  <c r="S126" i="4"/>
  <c r="BA125" i="4"/>
  <c r="BB125" i="4"/>
  <c r="AB126" i="4"/>
  <c r="BK125" i="4"/>
  <c r="AK126" i="4"/>
  <c r="AE126" i="4"/>
  <c r="BE125" i="4"/>
  <c r="BD125" i="4"/>
  <c r="AG133" i="8"/>
  <c r="AJ133" i="8"/>
  <c r="E134" i="8"/>
  <c r="K133" i="8"/>
  <c r="L133" i="8" s="1"/>
  <c r="M133" i="8" s="1"/>
  <c r="BJ132" i="8"/>
  <c r="AM133" i="8"/>
  <c r="R133" i="8"/>
  <c r="U133" i="8"/>
  <c r="AU132" i="8"/>
  <c r="BM132" i="8" s="1"/>
  <c r="AV132" i="8"/>
  <c r="V133" i="8"/>
  <c r="AH128" i="7"/>
  <c r="AJ128" i="7" s="1"/>
  <c r="BA127" i="7"/>
  <c r="AB128" i="7"/>
  <c r="AD128" i="7" s="1"/>
  <c r="BG127" i="7"/>
  <c r="W127" i="7"/>
  <c r="V128" i="7" s="1"/>
  <c r="Y128" i="7"/>
  <c r="AA128" i="7" s="1"/>
  <c r="N128" i="7"/>
  <c r="E129" i="7"/>
  <c r="G129" i="7" s="1"/>
  <c r="BK127" i="7"/>
  <c r="S128" i="7"/>
  <c r="U128" i="7" s="1"/>
  <c r="AS127" i="7"/>
  <c r="BN128" i="7"/>
  <c r="AP127" i="7"/>
  <c r="AO127" i="7"/>
  <c r="P128" i="7"/>
  <c r="R128" i="7" s="1"/>
  <c r="BJ127" i="7"/>
  <c r="AM128" i="7"/>
  <c r="AB123" i="6"/>
  <c r="AD123" i="6" s="1"/>
  <c r="BA122" i="6"/>
  <c r="Y123" i="6"/>
  <c r="AA123" i="6" s="1"/>
  <c r="BD122" i="6"/>
  <c r="AP122" i="6"/>
  <c r="BE122" i="6"/>
  <c r="P123" i="6"/>
  <c r="R123" i="6" s="1"/>
  <c r="AR122" i="6"/>
  <c r="AS122" i="6"/>
  <c r="W122" i="6"/>
  <c r="V123" i="6" s="1"/>
  <c r="X123" i="6" s="1"/>
  <c r="N123" i="6"/>
  <c r="AF123" i="6" s="1"/>
  <c r="AE124" i="6" s="1"/>
  <c r="AG124" i="6" s="1"/>
  <c r="E124" i="6"/>
  <c r="G124" i="6" s="1"/>
  <c r="O123" i="6"/>
  <c r="AK123" i="6"/>
  <c r="BK122" i="6"/>
  <c r="AC126" i="5"/>
  <c r="Q126" i="5"/>
  <c r="AL126" i="5"/>
  <c r="T126" i="5"/>
  <c r="Y127" i="5"/>
  <c r="AI126" i="5"/>
  <c r="AF126" i="5"/>
  <c r="G127" i="5"/>
  <c r="F127" i="5"/>
  <c r="Z138" i="10" l="1"/>
  <c r="AY138" i="10" s="1"/>
  <c r="C138" i="10"/>
  <c r="D138" i="10" s="1"/>
  <c r="BM137" i="10"/>
  <c r="AB134" i="9"/>
  <c r="AD134" i="9" s="1"/>
  <c r="BB133" i="9"/>
  <c r="Y134" i="9"/>
  <c r="AX133" i="9" s="1"/>
  <c r="K139" i="10"/>
  <c r="L139" i="10" s="1"/>
  <c r="M139" i="10" s="1"/>
  <c r="BE138" i="10"/>
  <c r="BD138" i="10"/>
  <c r="AE139" i="10"/>
  <c r="W138" i="10"/>
  <c r="AS138" i="10"/>
  <c r="AR138" i="10"/>
  <c r="S139" i="10"/>
  <c r="AP138" i="10"/>
  <c r="AO138" i="10"/>
  <c r="P139" i="10"/>
  <c r="BB138" i="10"/>
  <c r="BA138" i="10"/>
  <c r="AB139" i="10"/>
  <c r="AK139" i="10"/>
  <c r="BK138" i="10"/>
  <c r="BG138" i="10"/>
  <c r="BH138" i="10"/>
  <c r="AH139" i="10"/>
  <c r="BN134" i="9"/>
  <c r="O134" i="9"/>
  <c r="E135" i="9"/>
  <c r="G135" i="9" s="1"/>
  <c r="BG133" i="9"/>
  <c r="BH133" i="9"/>
  <c r="AH134" i="9"/>
  <c r="BK133" i="9"/>
  <c r="AK134" i="9"/>
  <c r="AR133" i="9"/>
  <c r="W133" i="9"/>
  <c r="AS133" i="9"/>
  <c r="S134" i="9"/>
  <c r="P134" i="9"/>
  <c r="AO133" i="9"/>
  <c r="AP133" i="9"/>
  <c r="AE134" i="9"/>
  <c r="BD133" i="9"/>
  <c r="BE133" i="9"/>
  <c r="BH125" i="4"/>
  <c r="AH126" i="4"/>
  <c r="AJ126" i="4" s="1"/>
  <c r="H126" i="4"/>
  <c r="K126" i="4" s="1"/>
  <c r="L126" i="4" s="1"/>
  <c r="M126" i="4" s="1"/>
  <c r="BN126" i="4" s="1"/>
  <c r="U126" i="4"/>
  <c r="AG126" i="4"/>
  <c r="BJ125" i="4"/>
  <c r="AM126" i="4"/>
  <c r="AD126" i="4"/>
  <c r="AU125" i="4"/>
  <c r="V126" i="4"/>
  <c r="AV125" i="4"/>
  <c r="N133" i="8"/>
  <c r="BN133" i="8"/>
  <c r="O133" i="8"/>
  <c r="X133" i="8"/>
  <c r="Z133" i="8"/>
  <c r="AY133" i="8" s="1"/>
  <c r="C133" i="8"/>
  <c r="D133" i="8" s="1"/>
  <c r="G134" i="8"/>
  <c r="F134" i="8"/>
  <c r="AI128" i="7"/>
  <c r="BH128" i="7" s="1"/>
  <c r="AX127" i="7"/>
  <c r="AL128" i="7"/>
  <c r="BK128" i="7" s="1"/>
  <c r="AF128" i="7"/>
  <c r="BE128" i="7" s="1"/>
  <c r="AV127" i="7"/>
  <c r="AU127" i="7"/>
  <c r="Z128" i="7"/>
  <c r="AY128" i="7" s="1"/>
  <c r="T128" i="7"/>
  <c r="S129" i="7" s="1"/>
  <c r="AC128" i="7"/>
  <c r="AB129" i="7" s="1"/>
  <c r="F129" i="7"/>
  <c r="H129" i="7" s="1"/>
  <c r="K129" i="7" s="1"/>
  <c r="L129" i="7" s="1"/>
  <c r="M129" i="7" s="1"/>
  <c r="BN129" i="7" s="1"/>
  <c r="Q128" i="7"/>
  <c r="AO128" i="7" s="1"/>
  <c r="Q123" i="6"/>
  <c r="P124" i="6" s="1"/>
  <c r="R124" i="6" s="1"/>
  <c r="C128" i="7"/>
  <c r="D128" i="7" s="1"/>
  <c r="X128" i="7"/>
  <c r="AX122" i="6"/>
  <c r="AV122" i="6"/>
  <c r="Z123" i="6"/>
  <c r="AY123" i="6" s="1"/>
  <c r="F124" i="6"/>
  <c r="H124" i="6" s="1"/>
  <c r="AU122" i="6"/>
  <c r="C123" i="6"/>
  <c r="D123" i="6" s="1"/>
  <c r="BD123" i="6"/>
  <c r="AL123" i="6"/>
  <c r="BK123" i="6" s="1"/>
  <c r="BE123" i="6"/>
  <c r="AI123" i="6"/>
  <c r="BH123" i="6" s="1"/>
  <c r="AM123" i="6"/>
  <c r="T123" i="6" s="1"/>
  <c r="BJ122" i="6"/>
  <c r="H127" i="5"/>
  <c r="K127" i="5" s="1"/>
  <c r="L127" i="5" s="1"/>
  <c r="M127" i="5" s="1"/>
  <c r="O127" i="5" s="1"/>
  <c r="AC127" i="5" s="1"/>
  <c r="BB127" i="5" s="1"/>
  <c r="BH126" i="5"/>
  <c r="BG126" i="5"/>
  <c r="AH127" i="5"/>
  <c r="AJ127" i="5" s="1"/>
  <c r="AR126" i="5"/>
  <c r="AS126" i="5"/>
  <c r="S127" i="5"/>
  <c r="W126" i="5"/>
  <c r="AP126" i="5"/>
  <c r="AO126" i="5"/>
  <c r="P127" i="5"/>
  <c r="BE126" i="5"/>
  <c r="BD126" i="5"/>
  <c r="AE127" i="5"/>
  <c r="AA127" i="5"/>
  <c r="AX126" i="5"/>
  <c r="BK126" i="5"/>
  <c r="AK127" i="5"/>
  <c r="BB126" i="5"/>
  <c r="BA126" i="5"/>
  <c r="AB127" i="5"/>
  <c r="Y139" i="10" l="1"/>
  <c r="AX138" i="10" s="1"/>
  <c r="AA134" i="9"/>
  <c r="O139" i="10"/>
  <c r="BN139" i="10"/>
  <c r="N139" i="10"/>
  <c r="AI139" i="10" s="1"/>
  <c r="E140" i="10"/>
  <c r="AV138" i="10"/>
  <c r="AU138" i="10"/>
  <c r="V139" i="10"/>
  <c r="AG139" i="10"/>
  <c r="AJ139" i="10"/>
  <c r="R139" i="10"/>
  <c r="AD139" i="10"/>
  <c r="U139" i="10"/>
  <c r="AM139" i="10"/>
  <c r="BJ138" i="10"/>
  <c r="AL134" i="9"/>
  <c r="BK134" i="9" s="1"/>
  <c r="F135" i="9"/>
  <c r="H135" i="9" s="1"/>
  <c r="AF134" i="9"/>
  <c r="AE135" i="9" s="1"/>
  <c r="AG134" i="9"/>
  <c r="AI134" i="9"/>
  <c r="AH135" i="9" s="1"/>
  <c r="AJ134" i="9"/>
  <c r="R134" i="9"/>
  <c r="V134" i="9"/>
  <c r="AU133" i="9"/>
  <c r="AV133" i="9"/>
  <c r="Q134" i="9"/>
  <c r="P135" i="9" s="1"/>
  <c r="U134" i="9"/>
  <c r="AM134" i="9"/>
  <c r="AC134" i="9" s="1"/>
  <c r="BJ133" i="9"/>
  <c r="N126" i="4"/>
  <c r="AI126" i="4" s="1"/>
  <c r="AH127" i="4" s="1"/>
  <c r="AJ127" i="4" s="1"/>
  <c r="O126" i="4"/>
  <c r="AC126" i="4" s="1"/>
  <c r="BA126" i="4" s="1"/>
  <c r="E127" i="4"/>
  <c r="G127" i="4" s="1"/>
  <c r="BM125" i="4"/>
  <c r="C126" i="4"/>
  <c r="D126" i="4" s="1"/>
  <c r="X126" i="4"/>
  <c r="H134" i="8"/>
  <c r="K134" i="8" s="1"/>
  <c r="L134" i="8" s="1"/>
  <c r="M134" i="8" s="1"/>
  <c r="O134" i="8" s="1"/>
  <c r="Y134" i="8"/>
  <c r="AX133" i="8"/>
  <c r="AA134" i="8"/>
  <c r="N134" i="8"/>
  <c r="E135" i="8"/>
  <c r="AL133" i="8"/>
  <c r="AC133" i="8"/>
  <c r="Q133" i="8"/>
  <c r="T133" i="8"/>
  <c r="AF133" i="8"/>
  <c r="AI133" i="8"/>
  <c r="AH129" i="7"/>
  <c r="AJ129" i="7" s="1"/>
  <c r="BG128" i="7"/>
  <c r="BM127" i="7"/>
  <c r="AK129" i="7"/>
  <c r="AM129" i="7" s="1"/>
  <c r="BD128" i="7"/>
  <c r="AE129" i="7"/>
  <c r="AG129" i="7" s="1"/>
  <c r="AR128" i="7"/>
  <c r="AS128" i="7"/>
  <c r="BB128" i="7"/>
  <c r="BA128" i="7"/>
  <c r="Y129" i="7"/>
  <c r="AA129" i="7" s="1"/>
  <c r="W128" i="7"/>
  <c r="AV128" i="7" s="1"/>
  <c r="N129" i="7"/>
  <c r="O129" i="7"/>
  <c r="AP128" i="7"/>
  <c r="E130" i="7"/>
  <c r="F130" i="7" s="1"/>
  <c r="AP123" i="6"/>
  <c r="P129" i="7"/>
  <c r="R129" i="7" s="1"/>
  <c r="AO123" i="6"/>
  <c r="AD129" i="7"/>
  <c r="U129" i="7"/>
  <c r="AC123" i="6"/>
  <c r="AB124" i="6" s="1"/>
  <c r="AD124" i="6" s="1"/>
  <c r="BM122" i="6"/>
  <c r="AH124" i="6"/>
  <c r="AJ124" i="6" s="1"/>
  <c r="BG123" i="6"/>
  <c r="Y124" i="6"/>
  <c r="AX123" i="6" s="1"/>
  <c r="AS123" i="6"/>
  <c r="AR123" i="6"/>
  <c r="W123" i="6"/>
  <c r="S124" i="6"/>
  <c r="AK124" i="6"/>
  <c r="K124" i="6"/>
  <c r="L124" i="6" s="1"/>
  <c r="M124" i="6" s="1"/>
  <c r="E128" i="5"/>
  <c r="G128" i="5" s="1"/>
  <c r="BN127" i="5"/>
  <c r="N127" i="5"/>
  <c r="AI127" i="5" s="1"/>
  <c r="AD127" i="5"/>
  <c r="BA127" i="5" s="1"/>
  <c r="AB128" i="5"/>
  <c r="AL127" i="5"/>
  <c r="AG127" i="5"/>
  <c r="AM127" i="5"/>
  <c r="T127" i="5" s="1"/>
  <c r="S128" i="5" s="1"/>
  <c r="BJ126" i="5"/>
  <c r="R127" i="5"/>
  <c r="U127" i="5"/>
  <c r="Q127" i="5"/>
  <c r="AP127" i="5" s="1"/>
  <c r="AU126" i="5"/>
  <c r="AV126" i="5"/>
  <c r="V127" i="5"/>
  <c r="AA139" i="10" l="1"/>
  <c r="C139" i="10"/>
  <c r="D139" i="10" s="1"/>
  <c r="AB135" i="9"/>
  <c r="AD135" i="9" s="1"/>
  <c r="BB134" i="9"/>
  <c r="BA134" i="9"/>
  <c r="AC139" i="10"/>
  <c r="BB139" i="10" s="1"/>
  <c r="AF139" i="10"/>
  <c r="AE140" i="10" s="1"/>
  <c r="Q139" i="10"/>
  <c r="AO139" i="10" s="1"/>
  <c r="T139" i="10"/>
  <c r="AS139" i="10" s="1"/>
  <c r="AL139" i="10"/>
  <c r="AK140" i="10" s="1"/>
  <c r="G140" i="10"/>
  <c r="F140" i="10"/>
  <c r="BM138" i="10"/>
  <c r="BH139" i="10"/>
  <c r="BG139" i="10"/>
  <c r="Z139" i="10"/>
  <c r="AY139" i="10" s="1"/>
  <c r="X139" i="10"/>
  <c r="AH140" i="10"/>
  <c r="AK135" i="9"/>
  <c r="BJ134" i="9" s="1"/>
  <c r="K135" i="9"/>
  <c r="L135" i="9" s="1"/>
  <c r="M135" i="9" s="1"/>
  <c r="O135" i="9" s="1"/>
  <c r="R135" i="9"/>
  <c r="AJ135" i="9"/>
  <c r="X134" i="9"/>
  <c r="Z134" i="9"/>
  <c r="AY134" i="9" s="1"/>
  <c r="BH134" i="9"/>
  <c r="BG134" i="9"/>
  <c r="T134" i="9"/>
  <c r="BE134" i="9"/>
  <c r="BD134" i="9"/>
  <c r="AG135" i="9"/>
  <c r="AO134" i="9"/>
  <c r="AP134" i="9"/>
  <c r="C134" i="9"/>
  <c r="D134" i="9" s="1"/>
  <c r="BM133" i="9"/>
  <c r="BG126" i="4"/>
  <c r="Z126" i="4"/>
  <c r="AY126" i="4" s="1"/>
  <c r="Y127" i="4"/>
  <c r="AX126" i="4" s="1"/>
  <c r="BH126" i="4"/>
  <c r="AL126" i="4"/>
  <c r="AF126" i="4"/>
  <c r="F127" i="4"/>
  <c r="H127" i="4" s="1"/>
  <c r="K127" i="4" s="1"/>
  <c r="L127" i="4" s="1"/>
  <c r="M127" i="4" s="1"/>
  <c r="O127" i="4" s="1"/>
  <c r="Q126" i="4"/>
  <c r="BB126" i="4"/>
  <c r="AB127" i="4"/>
  <c r="AD127" i="4" s="1"/>
  <c r="T126" i="4"/>
  <c r="BN134" i="8"/>
  <c r="BH133" i="8"/>
  <c r="BG133" i="8"/>
  <c r="AH134" i="8"/>
  <c r="BB133" i="8"/>
  <c r="BA133" i="8"/>
  <c r="AB134" i="8"/>
  <c r="BD133" i="8"/>
  <c r="BE133" i="8"/>
  <c r="AE134" i="8"/>
  <c r="AP133" i="8"/>
  <c r="AO133" i="8"/>
  <c r="P134" i="8"/>
  <c r="AK134" i="8"/>
  <c r="BK133" i="8"/>
  <c r="AR133" i="8"/>
  <c r="W133" i="8"/>
  <c r="AS133" i="8"/>
  <c r="S134" i="8"/>
  <c r="F135" i="8"/>
  <c r="H135" i="8" s="1"/>
  <c r="G135" i="8"/>
  <c r="AL129" i="7"/>
  <c r="BK129" i="7" s="1"/>
  <c r="BJ128" i="7"/>
  <c r="AX128" i="7"/>
  <c r="AF129" i="7"/>
  <c r="AE130" i="7" s="1"/>
  <c r="AG130" i="7" s="1"/>
  <c r="T129" i="7"/>
  <c r="AR129" i="7" s="1"/>
  <c r="AI129" i="7"/>
  <c r="AH130" i="7" s="1"/>
  <c r="V129" i="7"/>
  <c r="X129" i="7" s="1"/>
  <c r="AU128" i="7"/>
  <c r="AC129" i="7"/>
  <c r="BB129" i="7" s="1"/>
  <c r="G130" i="7"/>
  <c r="H130" i="7" s="1"/>
  <c r="K130" i="7" s="1"/>
  <c r="L130" i="7" s="1"/>
  <c r="M130" i="7" s="1"/>
  <c r="O130" i="7" s="1"/>
  <c r="Q129" i="7"/>
  <c r="P130" i="7" s="1"/>
  <c r="R130" i="7" s="1"/>
  <c r="BA123" i="6"/>
  <c r="BB123" i="6"/>
  <c r="AA124" i="6"/>
  <c r="E125" i="6"/>
  <c r="F125" i="6" s="1"/>
  <c r="N124" i="6"/>
  <c r="O124" i="6"/>
  <c r="Q124" i="6" s="1"/>
  <c r="BN124" i="6"/>
  <c r="U124" i="6"/>
  <c r="AM124" i="6"/>
  <c r="BJ123" i="6"/>
  <c r="AV123" i="6"/>
  <c r="AU123" i="6"/>
  <c r="V124" i="6"/>
  <c r="F128" i="5"/>
  <c r="H128" i="5" s="1"/>
  <c r="AF127" i="5"/>
  <c r="AE128" i="5" s="1"/>
  <c r="AG128" i="5" s="1"/>
  <c r="U128" i="5"/>
  <c r="AO127" i="5"/>
  <c r="P128" i="5"/>
  <c r="Z127" i="5"/>
  <c r="AY127" i="5" s="1"/>
  <c r="X127" i="5"/>
  <c r="C127" i="5"/>
  <c r="D127" i="5" s="1"/>
  <c r="BM126" i="5"/>
  <c r="AD128" i="5"/>
  <c r="AS127" i="5"/>
  <c r="W127" i="5"/>
  <c r="V128" i="5" s="1"/>
  <c r="AR127" i="5"/>
  <c r="AH128" i="5"/>
  <c r="BH127" i="5"/>
  <c r="BG127" i="5"/>
  <c r="BK127" i="5"/>
  <c r="AK128" i="5"/>
  <c r="AB140" i="10" l="1"/>
  <c r="AD140" i="10" s="1"/>
  <c r="BA139" i="10"/>
  <c r="Y135" i="9"/>
  <c r="AA135" i="9" s="1"/>
  <c r="H140" i="10"/>
  <c r="K140" i="10" s="1"/>
  <c r="L140" i="10" s="1"/>
  <c r="M140" i="10" s="1"/>
  <c r="Y140" i="10"/>
  <c r="AX139" i="10" s="1"/>
  <c r="BD139" i="10"/>
  <c r="BE139" i="10"/>
  <c r="AP139" i="10"/>
  <c r="P140" i="10"/>
  <c r="R140" i="10" s="1"/>
  <c r="AR139" i="10"/>
  <c r="W139" i="10"/>
  <c r="V140" i="10" s="1"/>
  <c r="X140" i="10" s="1"/>
  <c r="S140" i="10"/>
  <c r="U140" i="10" s="1"/>
  <c r="BK139" i="10"/>
  <c r="AJ140" i="10"/>
  <c r="AG140" i="10"/>
  <c r="AM140" i="10"/>
  <c r="BJ139" i="10"/>
  <c r="AL135" i="9"/>
  <c r="BK135" i="9" s="1"/>
  <c r="AM135" i="9"/>
  <c r="E136" i="9"/>
  <c r="BN135" i="9"/>
  <c r="N135" i="9"/>
  <c r="S135" i="9"/>
  <c r="AR134" i="9"/>
  <c r="AS134" i="9"/>
  <c r="W134" i="9"/>
  <c r="AA127" i="4"/>
  <c r="BE126" i="4"/>
  <c r="AE127" i="4"/>
  <c r="AG127" i="4" s="1"/>
  <c r="BD126" i="4"/>
  <c r="BK126" i="4"/>
  <c r="AK127" i="4"/>
  <c r="AL127" i="4" s="1"/>
  <c r="P127" i="4"/>
  <c r="AP126" i="4"/>
  <c r="AO126" i="4"/>
  <c r="W126" i="4"/>
  <c r="AR126" i="4"/>
  <c r="S127" i="4"/>
  <c r="U127" i="4" s="1"/>
  <c r="AS126" i="4"/>
  <c r="BN127" i="4"/>
  <c r="E128" i="4"/>
  <c r="G128" i="4" s="1"/>
  <c r="N127" i="4"/>
  <c r="AC127" i="4"/>
  <c r="BB127" i="4" s="1"/>
  <c r="E136" i="8"/>
  <c r="K135" i="8"/>
  <c r="L135" i="8" s="1"/>
  <c r="M135" i="8" s="1"/>
  <c r="Q134" i="8"/>
  <c r="P135" i="8" s="1"/>
  <c r="U134" i="8"/>
  <c r="AV133" i="8"/>
  <c r="AU133" i="8"/>
  <c r="V134" i="8"/>
  <c r="C134" i="8" s="1"/>
  <c r="D134" i="8" s="1"/>
  <c r="R134" i="8"/>
  <c r="AD134" i="8"/>
  <c r="AL134" i="8"/>
  <c r="BJ133" i="8"/>
  <c r="BM133" i="8" s="1"/>
  <c r="AM134" i="8"/>
  <c r="AG134" i="8"/>
  <c r="AI134" i="8"/>
  <c r="AH135" i="8" s="1"/>
  <c r="AF134" i="8"/>
  <c r="AJ134" i="8"/>
  <c r="BM128" i="7"/>
  <c r="AK130" i="7"/>
  <c r="BJ129" i="7" s="1"/>
  <c r="BE129" i="7"/>
  <c r="BD129" i="7"/>
  <c r="BH129" i="7"/>
  <c r="BG129" i="7"/>
  <c r="Z129" i="7"/>
  <c r="AY129" i="7" s="1"/>
  <c r="AS129" i="7"/>
  <c r="S130" i="7"/>
  <c r="U130" i="7" s="1"/>
  <c r="C129" i="7"/>
  <c r="D129" i="7" s="1"/>
  <c r="BA129" i="7"/>
  <c r="AB130" i="7"/>
  <c r="AD130" i="7" s="1"/>
  <c r="N130" i="7"/>
  <c r="AI130" i="7" s="1"/>
  <c r="AH131" i="7" s="1"/>
  <c r="E131" i="7"/>
  <c r="F131" i="7" s="1"/>
  <c r="AO129" i="7"/>
  <c r="AP129" i="7"/>
  <c r="W129" i="7"/>
  <c r="AU129" i="7" s="1"/>
  <c r="G125" i="6"/>
  <c r="H125" i="6" s="1"/>
  <c r="BN130" i="7"/>
  <c r="AJ130" i="7"/>
  <c r="BM123" i="6"/>
  <c r="T124" i="6"/>
  <c r="S125" i="6" s="1"/>
  <c r="U125" i="6" s="1"/>
  <c r="X124" i="6"/>
  <c r="Z124" i="6"/>
  <c r="AY124" i="6" s="1"/>
  <c r="C124" i="6"/>
  <c r="D124" i="6" s="1"/>
  <c r="AO124" i="6"/>
  <c r="AP124" i="6"/>
  <c r="P125" i="6"/>
  <c r="AL124" i="6"/>
  <c r="AC124" i="6"/>
  <c r="AI124" i="6"/>
  <c r="AF124" i="6"/>
  <c r="BE127" i="5"/>
  <c r="BD127" i="5"/>
  <c r="Y128" i="5"/>
  <c r="AA128" i="5" s="1"/>
  <c r="AM128" i="5"/>
  <c r="BJ127" i="5"/>
  <c r="AJ128" i="5"/>
  <c r="AV127" i="5"/>
  <c r="AU127" i="5"/>
  <c r="K128" i="5"/>
  <c r="L128" i="5" s="1"/>
  <c r="M128" i="5" s="1"/>
  <c r="X128" i="5"/>
  <c r="R128" i="5"/>
  <c r="AA140" i="10" l="1"/>
  <c r="AX134" i="9"/>
  <c r="AC135" i="9"/>
  <c r="BB135" i="9" s="1"/>
  <c r="AV139" i="10"/>
  <c r="C140" i="10"/>
  <c r="D140" i="10" s="1"/>
  <c r="AU139" i="10"/>
  <c r="BM139" i="10" s="1"/>
  <c r="E141" i="10"/>
  <c r="G141" i="10" s="1"/>
  <c r="N140" i="10"/>
  <c r="BN140" i="10"/>
  <c r="O140" i="10"/>
  <c r="AK136" i="9"/>
  <c r="BJ135" i="9" s="1"/>
  <c r="F136" i="9"/>
  <c r="G136" i="9"/>
  <c r="AI135" i="9"/>
  <c r="AF135" i="9"/>
  <c r="U135" i="9"/>
  <c r="T135" i="9"/>
  <c r="S136" i="9" s="1"/>
  <c r="Q135" i="9"/>
  <c r="V135" i="9"/>
  <c r="C135" i="9" s="1"/>
  <c r="D135" i="9" s="1"/>
  <c r="AV134" i="9"/>
  <c r="AU134" i="9"/>
  <c r="AF127" i="4"/>
  <c r="AE128" i="4" s="1"/>
  <c r="AG128" i="4" s="1"/>
  <c r="BK127" i="4"/>
  <c r="AB128" i="4"/>
  <c r="AD128" i="4" s="1"/>
  <c r="Q127" i="4"/>
  <c r="P128" i="4" s="1"/>
  <c r="R128" i="4" s="1"/>
  <c r="AM127" i="4"/>
  <c r="AK128" i="4" s="1"/>
  <c r="BJ126" i="4"/>
  <c r="V127" i="4"/>
  <c r="C127" i="4" s="1"/>
  <c r="D127" i="4" s="1"/>
  <c r="AU126" i="4"/>
  <c r="AV126" i="4"/>
  <c r="R127" i="4"/>
  <c r="F128" i="4"/>
  <c r="H128" i="4" s="1"/>
  <c r="K128" i="4" s="1"/>
  <c r="L128" i="4" s="1"/>
  <c r="M128" i="4" s="1"/>
  <c r="BA127" i="4"/>
  <c r="AI127" i="4"/>
  <c r="T134" i="8"/>
  <c r="W134" i="8" s="1"/>
  <c r="V135" i="8" s="1"/>
  <c r="AC134" i="8"/>
  <c r="BA134" i="8"/>
  <c r="AS134" i="8"/>
  <c r="S135" i="8"/>
  <c r="BE134" i="8"/>
  <c r="BD134" i="8"/>
  <c r="BK134" i="8"/>
  <c r="AK135" i="8"/>
  <c r="AE135" i="8"/>
  <c r="BG134" i="8"/>
  <c r="BH134" i="8"/>
  <c r="N135" i="8"/>
  <c r="BN135" i="8"/>
  <c r="O135" i="8"/>
  <c r="AJ135" i="8"/>
  <c r="R135" i="8"/>
  <c r="X134" i="8"/>
  <c r="Z134" i="8"/>
  <c r="AY134" i="8" s="1"/>
  <c r="Y135" i="8"/>
  <c r="AO134" i="8"/>
  <c r="AP134" i="8"/>
  <c r="G136" i="8"/>
  <c r="F136" i="8"/>
  <c r="AM130" i="7"/>
  <c r="Y130" i="7"/>
  <c r="AA130" i="7" s="1"/>
  <c r="Q130" i="7"/>
  <c r="AP130" i="7" s="1"/>
  <c r="AL130" i="7"/>
  <c r="BK130" i="7" s="1"/>
  <c r="BH130" i="7"/>
  <c r="AF130" i="7"/>
  <c r="BD130" i="7" s="1"/>
  <c r="G131" i="7"/>
  <c r="H131" i="7" s="1"/>
  <c r="K131" i="7" s="1"/>
  <c r="L131" i="7" s="1"/>
  <c r="M131" i="7" s="1"/>
  <c r="BN131" i="7" s="1"/>
  <c r="BG130" i="7"/>
  <c r="V130" i="7"/>
  <c r="X130" i="7" s="1"/>
  <c r="AV129" i="7"/>
  <c r="T130" i="7"/>
  <c r="S131" i="7" s="1"/>
  <c r="U131" i="7" s="1"/>
  <c r="AJ131" i="7"/>
  <c r="Y125" i="6"/>
  <c r="AA125" i="6" s="1"/>
  <c r="AS124" i="6"/>
  <c r="AR124" i="6"/>
  <c r="W124" i="6"/>
  <c r="V125" i="6" s="1"/>
  <c r="X125" i="6" s="1"/>
  <c r="BD124" i="6"/>
  <c r="BE124" i="6"/>
  <c r="AE125" i="6"/>
  <c r="AK125" i="6"/>
  <c r="BK124" i="6"/>
  <c r="BH124" i="6"/>
  <c r="AH125" i="6"/>
  <c r="BG124" i="6"/>
  <c r="BA124" i="6"/>
  <c r="BB124" i="6"/>
  <c r="AB125" i="6"/>
  <c r="R125" i="6"/>
  <c r="K125" i="6"/>
  <c r="L125" i="6" s="1"/>
  <c r="M125" i="6" s="1"/>
  <c r="AX127" i="5"/>
  <c r="BM127" i="5" s="1"/>
  <c r="C128" i="5"/>
  <c r="D128" i="5" s="1"/>
  <c r="E129" i="5"/>
  <c r="BN128" i="5"/>
  <c r="O128" i="5"/>
  <c r="T128" i="5" s="1"/>
  <c r="N128" i="5"/>
  <c r="AB136" i="9" l="1"/>
  <c r="AD136" i="9" s="1"/>
  <c r="BM134" i="9"/>
  <c r="BA135" i="9"/>
  <c r="F141" i="10"/>
  <c r="H141" i="10" s="1"/>
  <c r="K141" i="10" s="1"/>
  <c r="L141" i="10" s="1"/>
  <c r="M141" i="10" s="1"/>
  <c r="BN141" i="10" s="1"/>
  <c r="AL140" i="10"/>
  <c r="Z140" i="10"/>
  <c r="AY140" i="10" s="1"/>
  <c r="Q140" i="10"/>
  <c r="T140" i="10"/>
  <c r="AC140" i="10"/>
  <c r="AI140" i="10"/>
  <c r="AF140" i="10"/>
  <c r="AM136" i="9"/>
  <c r="H136" i="9"/>
  <c r="K136" i="9" s="1"/>
  <c r="L136" i="9" s="1"/>
  <c r="M136" i="9" s="1"/>
  <c r="BN136" i="9" s="1"/>
  <c r="AE136" i="9"/>
  <c r="AG136" i="9" s="1"/>
  <c r="BD135" i="9"/>
  <c r="BE135" i="9"/>
  <c r="AH136" i="9"/>
  <c r="AJ136" i="9" s="1"/>
  <c r="BG135" i="9"/>
  <c r="BH135" i="9"/>
  <c r="AO135" i="9"/>
  <c r="AP135" i="9"/>
  <c r="P136" i="9"/>
  <c r="U136" i="9"/>
  <c r="AR135" i="9"/>
  <c r="AS135" i="9"/>
  <c r="W135" i="9"/>
  <c r="X135" i="9"/>
  <c r="Z135" i="9"/>
  <c r="AY135" i="9" s="1"/>
  <c r="BE127" i="4"/>
  <c r="BD127" i="4"/>
  <c r="AP127" i="4"/>
  <c r="BM126" i="4"/>
  <c r="AO127" i="4"/>
  <c r="T127" i="4"/>
  <c r="AR127" i="4" s="1"/>
  <c r="BJ127" i="4"/>
  <c r="AM128" i="4"/>
  <c r="X127" i="4"/>
  <c r="Y128" i="4"/>
  <c r="Z127" i="4"/>
  <c r="AY127" i="4" s="1"/>
  <c r="BG127" i="4"/>
  <c r="BH127" i="4"/>
  <c r="AH128" i="4"/>
  <c r="AJ128" i="4" s="1"/>
  <c r="E129" i="4"/>
  <c r="G129" i="4" s="1"/>
  <c r="O128" i="4"/>
  <c r="BN128" i="4"/>
  <c r="N128" i="4"/>
  <c r="AR134" i="8"/>
  <c r="BB134" i="8"/>
  <c r="AB135" i="8"/>
  <c r="C135" i="8" s="1"/>
  <c r="D135" i="8" s="1"/>
  <c r="H136" i="8"/>
  <c r="AA135" i="8"/>
  <c r="AX134" i="8"/>
  <c r="AM135" i="8"/>
  <c r="BJ134" i="8"/>
  <c r="T135" i="8"/>
  <c r="S136" i="8" s="1"/>
  <c r="Q135" i="8"/>
  <c r="U135" i="8"/>
  <c r="X135" i="8"/>
  <c r="Z135" i="8"/>
  <c r="AY135" i="8" s="1"/>
  <c r="AF135" i="8"/>
  <c r="AE136" i="8" s="1"/>
  <c r="AI135" i="8"/>
  <c r="AG135" i="8"/>
  <c r="AU134" i="8"/>
  <c r="BM134" i="8" s="1"/>
  <c r="AV134" i="8"/>
  <c r="AX129" i="7"/>
  <c r="BM129" i="7" s="1"/>
  <c r="AC130" i="7"/>
  <c r="AB131" i="7" s="1"/>
  <c r="AD131" i="7" s="1"/>
  <c r="P131" i="7"/>
  <c r="R131" i="7" s="1"/>
  <c r="AO130" i="7"/>
  <c r="BE130" i="7"/>
  <c r="AE131" i="7"/>
  <c r="AG131" i="7" s="1"/>
  <c r="AK131" i="7"/>
  <c r="E132" i="7"/>
  <c r="G132" i="7" s="1"/>
  <c r="O131" i="7"/>
  <c r="T131" i="7" s="1"/>
  <c r="AR131" i="7" s="1"/>
  <c r="C130" i="7"/>
  <c r="D130" i="7" s="1"/>
  <c r="Z130" i="7"/>
  <c r="AY130" i="7" s="1"/>
  <c r="N131" i="7"/>
  <c r="AR130" i="7"/>
  <c r="W130" i="7"/>
  <c r="V131" i="7" s="1"/>
  <c r="AS130" i="7"/>
  <c r="AX124" i="6"/>
  <c r="AU124" i="6"/>
  <c r="C125" i="6"/>
  <c r="D125" i="6" s="1"/>
  <c r="AV124" i="6"/>
  <c r="E126" i="6"/>
  <c r="AM125" i="6"/>
  <c r="BJ124" i="6"/>
  <c r="O125" i="6"/>
  <c r="AL125" i="6" s="1"/>
  <c r="N125" i="6"/>
  <c r="AF125" i="6" s="1"/>
  <c r="AE126" i="6" s="1"/>
  <c r="BN125" i="6"/>
  <c r="AD125" i="6"/>
  <c r="AJ125" i="6"/>
  <c r="AG125" i="6"/>
  <c r="AF128" i="5"/>
  <c r="AI128" i="5"/>
  <c r="AS128" i="5"/>
  <c r="AR128" i="5"/>
  <c r="S129" i="5"/>
  <c r="AL128" i="5"/>
  <c r="Q128" i="5"/>
  <c r="AC128" i="5"/>
  <c r="Z128" i="5"/>
  <c r="AY128" i="5" s="1"/>
  <c r="G129" i="5"/>
  <c r="F129" i="5"/>
  <c r="Y136" i="9" l="1"/>
  <c r="AA136" i="9" s="1"/>
  <c r="Y141" i="10"/>
  <c r="AX140" i="10" s="1"/>
  <c r="N141" i="10"/>
  <c r="O141" i="10"/>
  <c r="E142" i="10"/>
  <c r="G142" i="10" s="1"/>
  <c r="AE141" i="10"/>
  <c r="AG141" i="10" s="1"/>
  <c r="BD140" i="10"/>
  <c r="BE140" i="10"/>
  <c r="AH141" i="10"/>
  <c r="AJ141" i="10" s="1"/>
  <c r="BH140" i="10"/>
  <c r="BG140" i="10"/>
  <c r="BA140" i="10"/>
  <c r="AB141" i="10"/>
  <c r="AD141" i="10" s="1"/>
  <c r="BB140" i="10"/>
  <c r="AS140" i="10"/>
  <c r="AR140" i="10"/>
  <c r="W140" i="10"/>
  <c r="S141" i="10"/>
  <c r="U141" i="10" s="1"/>
  <c r="P141" i="10"/>
  <c r="R141" i="10" s="1"/>
  <c r="AO140" i="10"/>
  <c r="AP140" i="10"/>
  <c r="BK140" i="10"/>
  <c r="AK141" i="10"/>
  <c r="N136" i="9"/>
  <c r="AI136" i="9" s="1"/>
  <c r="E137" i="9"/>
  <c r="O136" i="9"/>
  <c r="T136" i="9" s="1"/>
  <c r="S137" i="9" s="1"/>
  <c r="U137" i="9" s="1"/>
  <c r="AU135" i="9"/>
  <c r="AV135" i="9"/>
  <c r="R136" i="9"/>
  <c r="V136" i="9"/>
  <c r="AS127" i="4"/>
  <c r="F129" i="4"/>
  <c r="H129" i="4" s="1"/>
  <c r="K129" i="4" s="1"/>
  <c r="L129" i="4" s="1"/>
  <c r="M129" i="4" s="1"/>
  <c r="N129" i="4" s="1"/>
  <c r="W127" i="4"/>
  <c r="AU127" i="4" s="1"/>
  <c r="S128" i="4"/>
  <c r="U128" i="4" s="1"/>
  <c r="AA128" i="4"/>
  <c r="AX127" i="4"/>
  <c r="AF128" i="4"/>
  <c r="AI128" i="4"/>
  <c r="AL128" i="4"/>
  <c r="AC128" i="4"/>
  <c r="AK136" i="8"/>
  <c r="BJ135" i="8" s="1"/>
  <c r="AC135" i="8"/>
  <c r="AD135" i="8"/>
  <c r="BA135" i="8" s="1"/>
  <c r="AL135" i="8"/>
  <c r="BK135" i="8" s="1"/>
  <c r="AG136" i="8"/>
  <c r="U136" i="8"/>
  <c r="AM136" i="8"/>
  <c r="Y136" i="8"/>
  <c r="BB135" i="8"/>
  <c r="AB136" i="8"/>
  <c r="BH135" i="8"/>
  <c r="BG135" i="8"/>
  <c r="AH136" i="8"/>
  <c r="BD135" i="8"/>
  <c r="BE135" i="8"/>
  <c r="AP135" i="8"/>
  <c r="AO135" i="8"/>
  <c r="P136" i="8"/>
  <c r="AR135" i="8"/>
  <c r="W135" i="8"/>
  <c r="AS135" i="8"/>
  <c r="K136" i="8"/>
  <c r="L136" i="8" s="1"/>
  <c r="M136" i="8" s="1"/>
  <c r="BB130" i="7"/>
  <c r="BA130" i="7"/>
  <c r="AL131" i="7"/>
  <c r="AK132" i="7" s="1"/>
  <c r="F132" i="7"/>
  <c r="H132" i="7" s="1"/>
  <c r="K132" i="7" s="1"/>
  <c r="L132" i="7" s="1"/>
  <c r="M132" i="7" s="1"/>
  <c r="AF131" i="7"/>
  <c r="AE132" i="7" s="1"/>
  <c r="AG132" i="7" s="1"/>
  <c r="Q131" i="7"/>
  <c r="AP131" i="7" s="1"/>
  <c r="AM131" i="7"/>
  <c r="BJ130" i="7"/>
  <c r="Y131" i="7"/>
  <c r="AI131" i="7"/>
  <c r="BH131" i="7" s="1"/>
  <c r="AU130" i="7"/>
  <c r="AS131" i="7"/>
  <c r="AV130" i="7"/>
  <c r="X131" i="7"/>
  <c r="S132" i="7"/>
  <c r="U132" i="7" s="1"/>
  <c r="BM124" i="6"/>
  <c r="AI125" i="6"/>
  <c r="BK125" i="6"/>
  <c r="AK126" i="6"/>
  <c r="T125" i="6"/>
  <c r="Q125" i="6"/>
  <c r="Z125" i="6"/>
  <c r="AY125" i="6" s="1"/>
  <c r="AC125" i="6"/>
  <c r="AG126" i="6"/>
  <c r="BE125" i="6"/>
  <c r="BD125" i="6"/>
  <c r="G126" i="6"/>
  <c r="F126" i="6"/>
  <c r="Y129" i="5"/>
  <c r="AA129" i="5" s="1"/>
  <c r="H129" i="5"/>
  <c r="K129" i="5" s="1"/>
  <c r="L129" i="5" s="1"/>
  <c r="M129" i="5" s="1"/>
  <c r="AP128" i="5"/>
  <c r="AO128" i="5"/>
  <c r="P129" i="5"/>
  <c r="U129" i="5"/>
  <c r="W128" i="5"/>
  <c r="BG128" i="5"/>
  <c r="BH128" i="5"/>
  <c r="AH129" i="5"/>
  <c r="BB128" i="5"/>
  <c r="BA128" i="5"/>
  <c r="AB129" i="5"/>
  <c r="BK128" i="5"/>
  <c r="AK129" i="5"/>
  <c r="BD128" i="5"/>
  <c r="BE128" i="5"/>
  <c r="AE129" i="5"/>
  <c r="AX135" i="9" l="1"/>
  <c r="BM135" i="9" s="1"/>
  <c r="AA141" i="10"/>
  <c r="F142" i="10"/>
  <c r="H142" i="10" s="1"/>
  <c r="K142" i="10" s="1"/>
  <c r="L142" i="10" s="1"/>
  <c r="M142" i="10" s="1"/>
  <c r="O142" i="10" s="1"/>
  <c r="AF141" i="10"/>
  <c r="BE141" i="10" s="1"/>
  <c r="Q141" i="10"/>
  <c r="AP141" i="10" s="1"/>
  <c r="AI141" i="10"/>
  <c r="BG141" i="10" s="1"/>
  <c r="AL141" i="10"/>
  <c r="BK141" i="10" s="1"/>
  <c r="AV140" i="10"/>
  <c r="AU140" i="10"/>
  <c r="V141" i="10"/>
  <c r="BJ140" i="10"/>
  <c r="AM141" i="10"/>
  <c r="AC141" i="10" s="1"/>
  <c r="T141" i="10"/>
  <c r="Q136" i="9"/>
  <c r="AP136" i="9" s="1"/>
  <c r="AL136" i="9"/>
  <c r="AK137" i="9" s="1"/>
  <c r="BJ136" i="9" s="1"/>
  <c r="AC136" i="9"/>
  <c r="BA136" i="9" s="1"/>
  <c r="BG136" i="9"/>
  <c r="AH137" i="9"/>
  <c r="AJ137" i="9" s="1"/>
  <c r="BH136" i="9"/>
  <c r="AF136" i="9"/>
  <c r="BE136" i="9" s="1"/>
  <c r="AR136" i="9"/>
  <c r="AS136" i="9"/>
  <c r="F137" i="9"/>
  <c r="G137" i="9"/>
  <c r="Z136" i="9"/>
  <c r="AY136" i="9" s="1"/>
  <c r="X136" i="9"/>
  <c r="C136" i="9"/>
  <c r="D136" i="9" s="1"/>
  <c r="AV127" i="4"/>
  <c r="Q128" i="4"/>
  <c r="AP128" i="4" s="1"/>
  <c r="BM127" i="4"/>
  <c r="V128" i="4"/>
  <c r="X128" i="4" s="1"/>
  <c r="T128" i="4"/>
  <c r="O129" i="4"/>
  <c r="E130" i="4"/>
  <c r="F130" i="4" s="1"/>
  <c r="BN129" i="4"/>
  <c r="AK129" i="4"/>
  <c r="BK128" i="4"/>
  <c r="BD128" i="4"/>
  <c r="BE128" i="4"/>
  <c r="AE129" i="4"/>
  <c r="BB128" i="4"/>
  <c r="AB129" i="4"/>
  <c r="BA128" i="4"/>
  <c r="BG128" i="4"/>
  <c r="BH128" i="4"/>
  <c r="AH129" i="4"/>
  <c r="O136" i="8"/>
  <c r="N136" i="8"/>
  <c r="BN136" i="8"/>
  <c r="E137" i="8"/>
  <c r="AV135" i="8"/>
  <c r="AU135" i="8"/>
  <c r="V136" i="8"/>
  <c r="C136" i="8" s="1"/>
  <c r="D136" i="8" s="1"/>
  <c r="R136" i="8"/>
  <c r="AD136" i="8"/>
  <c r="AL136" i="8"/>
  <c r="AJ136" i="8"/>
  <c r="AX135" i="8"/>
  <c r="BM135" i="8" s="1"/>
  <c r="AA136" i="8"/>
  <c r="AC136" i="8"/>
  <c r="BD131" i="7"/>
  <c r="BK131" i="7"/>
  <c r="AC131" i="7"/>
  <c r="BB131" i="7" s="1"/>
  <c r="Z131" i="7"/>
  <c r="AY131" i="7" s="1"/>
  <c r="BE131" i="7"/>
  <c r="P132" i="7"/>
  <c r="R132" i="7" s="1"/>
  <c r="AO131" i="7"/>
  <c r="AX130" i="7"/>
  <c r="BM130" i="7" s="1"/>
  <c r="AA131" i="7"/>
  <c r="W131" i="7" s="1"/>
  <c r="V132" i="7" s="1"/>
  <c r="C131" i="7"/>
  <c r="D131" i="7" s="1"/>
  <c r="AH132" i="7"/>
  <c r="AJ132" i="7" s="1"/>
  <c r="BG131" i="7"/>
  <c r="E133" i="7"/>
  <c r="N132" i="7"/>
  <c r="O132" i="7"/>
  <c r="BN132" i="7"/>
  <c r="BJ131" i="7"/>
  <c r="AM132" i="7"/>
  <c r="Y126" i="6"/>
  <c r="AA126" i="6" s="1"/>
  <c r="H126" i="6"/>
  <c r="K126" i="6" s="1"/>
  <c r="L126" i="6" s="1"/>
  <c r="M126" i="6" s="1"/>
  <c r="N126" i="6" s="1"/>
  <c r="BB125" i="6"/>
  <c r="BA125" i="6"/>
  <c r="AB126" i="6"/>
  <c r="AS125" i="6"/>
  <c r="W125" i="6"/>
  <c r="AR125" i="6"/>
  <c r="S126" i="6"/>
  <c r="AP125" i="6"/>
  <c r="AO125" i="6"/>
  <c r="P126" i="6"/>
  <c r="BJ125" i="6"/>
  <c r="AM126" i="6"/>
  <c r="BG125" i="6"/>
  <c r="BH125" i="6"/>
  <c r="AH126" i="6"/>
  <c r="AX128" i="5"/>
  <c r="E130" i="5"/>
  <c r="G130" i="5" s="1"/>
  <c r="BJ128" i="5"/>
  <c r="AM129" i="5"/>
  <c r="AD129" i="5"/>
  <c r="AG129" i="5"/>
  <c r="AJ129" i="5"/>
  <c r="R129" i="5"/>
  <c r="BN129" i="5"/>
  <c r="O129" i="5"/>
  <c r="N129" i="5"/>
  <c r="AI129" i="5" s="1"/>
  <c r="AV128" i="5"/>
  <c r="AU128" i="5"/>
  <c r="V129" i="5"/>
  <c r="C129" i="5" s="1"/>
  <c r="D129" i="5" s="1"/>
  <c r="Y137" i="9" l="1"/>
  <c r="AX136" i="9" s="1"/>
  <c r="BB141" i="10"/>
  <c r="BA141" i="10"/>
  <c r="AB142" i="10"/>
  <c r="AD142" i="10" s="1"/>
  <c r="BH141" i="10"/>
  <c r="AH142" i="10"/>
  <c r="AJ142" i="10" s="1"/>
  <c r="AE142" i="10"/>
  <c r="AG142" i="10" s="1"/>
  <c r="BD141" i="10"/>
  <c r="AO141" i="10"/>
  <c r="P142" i="10"/>
  <c r="R142" i="10" s="1"/>
  <c r="AK142" i="10"/>
  <c r="BJ141" i="10" s="1"/>
  <c r="E143" i="10"/>
  <c r="G143" i="10" s="1"/>
  <c r="BN142" i="10"/>
  <c r="N142" i="10"/>
  <c r="W141" i="10"/>
  <c r="V142" i="10" s="1"/>
  <c r="BM140" i="10"/>
  <c r="S142" i="10"/>
  <c r="T142" i="10" s="1"/>
  <c r="AR141" i="10"/>
  <c r="X141" i="10"/>
  <c r="C141" i="10"/>
  <c r="D141" i="10" s="1"/>
  <c r="Z141" i="10"/>
  <c r="AY141" i="10" s="1"/>
  <c r="AS141" i="10"/>
  <c r="BD136" i="9"/>
  <c r="P137" i="9"/>
  <c r="R137" i="9" s="1"/>
  <c r="W136" i="9"/>
  <c r="AV136" i="9" s="1"/>
  <c r="BK136" i="9"/>
  <c r="AM137" i="9"/>
  <c r="AO136" i="9"/>
  <c r="AE137" i="9"/>
  <c r="AG137" i="9" s="1"/>
  <c r="AB137" i="9"/>
  <c r="AD137" i="9" s="1"/>
  <c r="BB136" i="9"/>
  <c r="H137" i="9"/>
  <c r="AO128" i="4"/>
  <c r="P129" i="4"/>
  <c r="R129" i="4" s="1"/>
  <c r="G130" i="4"/>
  <c r="H130" i="4" s="1"/>
  <c r="K130" i="4" s="1"/>
  <c r="L130" i="4" s="1"/>
  <c r="M130" i="4" s="1"/>
  <c r="C128" i="4"/>
  <c r="D128" i="4" s="1"/>
  <c r="W128" i="4"/>
  <c r="AU128" i="4" s="1"/>
  <c r="AR128" i="4"/>
  <c r="AS128" i="4"/>
  <c r="Z128" i="4"/>
  <c r="AY128" i="4" s="1"/>
  <c r="Y129" i="4"/>
  <c r="S129" i="4"/>
  <c r="AJ129" i="4"/>
  <c r="AD129" i="4"/>
  <c r="AL129" i="4"/>
  <c r="AG129" i="4"/>
  <c r="AI129" i="4"/>
  <c r="AF129" i="4"/>
  <c r="AE130" i="4" s="1"/>
  <c r="BJ128" i="4"/>
  <c r="AM129" i="4"/>
  <c r="BA136" i="8"/>
  <c r="BB136" i="8"/>
  <c r="F137" i="8"/>
  <c r="G137" i="8"/>
  <c r="AF136" i="8"/>
  <c r="AI136" i="8"/>
  <c r="BK136" i="8"/>
  <c r="AK137" i="8"/>
  <c r="AB137" i="8"/>
  <c r="Z136" i="8"/>
  <c r="AY136" i="8" s="1"/>
  <c r="X136" i="8"/>
  <c r="Q136" i="8"/>
  <c r="T136" i="8"/>
  <c r="BA131" i="7"/>
  <c r="AB132" i="7"/>
  <c r="AD132" i="7" s="1"/>
  <c r="Y132" i="7"/>
  <c r="AX131" i="7" s="1"/>
  <c r="AV131" i="7"/>
  <c r="AU131" i="7"/>
  <c r="T132" i="7"/>
  <c r="AR132" i="7" s="1"/>
  <c r="Q132" i="7"/>
  <c r="F133" i="7"/>
  <c r="G133" i="7"/>
  <c r="AF132" i="7"/>
  <c r="AI132" i="7"/>
  <c r="X132" i="7"/>
  <c r="AX125" i="6"/>
  <c r="BN126" i="6"/>
  <c r="O126" i="6"/>
  <c r="AC126" i="6" s="1"/>
  <c r="BB126" i="6" s="1"/>
  <c r="E127" i="6"/>
  <c r="F127" i="6" s="1"/>
  <c r="R126" i="6"/>
  <c r="AF126" i="6"/>
  <c r="AI126" i="6"/>
  <c r="AH127" i="6" s="1"/>
  <c r="U126" i="6"/>
  <c r="AJ126" i="6"/>
  <c r="AD126" i="6"/>
  <c r="AU125" i="6"/>
  <c r="AV125" i="6"/>
  <c r="V126" i="6"/>
  <c r="F130" i="5"/>
  <c r="H130" i="5" s="1"/>
  <c r="K130" i="5" s="1"/>
  <c r="L130" i="5" s="1"/>
  <c r="M130" i="5" s="1"/>
  <c r="BM128" i="5"/>
  <c r="BG129" i="5"/>
  <c r="BH129" i="5"/>
  <c r="AH130" i="5"/>
  <c r="X129" i="5"/>
  <c r="Z129" i="5"/>
  <c r="AY129" i="5" s="1"/>
  <c r="AC129" i="5"/>
  <c r="T129" i="5"/>
  <c r="Q129" i="5"/>
  <c r="AF129" i="5"/>
  <c r="AL129" i="5"/>
  <c r="AA137" i="9" l="1"/>
  <c r="Y142" i="10"/>
  <c r="AA142" i="10" s="1"/>
  <c r="AV141" i="10"/>
  <c r="F143" i="10"/>
  <c r="H143" i="10" s="1"/>
  <c r="K143" i="10" s="1"/>
  <c r="L143" i="10" s="1"/>
  <c r="M143" i="10" s="1"/>
  <c r="BN143" i="10" s="1"/>
  <c r="AI142" i="10"/>
  <c r="AH143" i="10" s="1"/>
  <c r="AJ143" i="10" s="1"/>
  <c r="AF142" i="10"/>
  <c r="AE143" i="10" s="1"/>
  <c r="AG143" i="10" s="1"/>
  <c r="AL142" i="10"/>
  <c r="BK142" i="10" s="1"/>
  <c r="AM142" i="10"/>
  <c r="AU141" i="10"/>
  <c r="U142" i="10"/>
  <c r="AR142" i="10" s="1"/>
  <c r="Q142" i="10"/>
  <c r="P143" i="10" s="1"/>
  <c r="R143" i="10" s="1"/>
  <c r="X142" i="10"/>
  <c r="AS142" i="10"/>
  <c r="S143" i="10"/>
  <c r="AU136" i="9"/>
  <c r="BM136" i="9" s="1"/>
  <c r="V137" i="9"/>
  <c r="X137" i="9" s="1"/>
  <c r="K137" i="9"/>
  <c r="L137" i="9" s="1"/>
  <c r="M137" i="9" s="1"/>
  <c r="Q129" i="4"/>
  <c r="P130" i="4" s="1"/>
  <c r="R130" i="4" s="1"/>
  <c r="AV128" i="4"/>
  <c r="V129" i="4"/>
  <c r="X129" i="4" s="1"/>
  <c r="AA129" i="4"/>
  <c r="AX128" i="4"/>
  <c r="BM128" i="4" s="1"/>
  <c r="AC129" i="4"/>
  <c r="BA129" i="4" s="1"/>
  <c r="U129" i="4"/>
  <c r="T129" i="4"/>
  <c r="S130" i="4" s="1"/>
  <c r="E131" i="4"/>
  <c r="G131" i="4" s="1"/>
  <c r="AG130" i="4"/>
  <c r="BH129" i="4"/>
  <c r="BG129" i="4"/>
  <c r="AH130" i="4"/>
  <c r="BE129" i="4"/>
  <c r="BD129" i="4"/>
  <c r="AK130" i="4"/>
  <c r="BK129" i="4"/>
  <c r="N130" i="4"/>
  <c r="AF130" i="4" s="1"/>
  <c r="O130" i="4"/>
  <c r="BN130" i="4"/>
  <c r="Y137" i="8"/>
  <c r="AX136" i="8" s="1"/>
  <c r="W136" i="8"/>
  <c r="AS136" i="8"/>
  <c r="AR136" i="8"/>
  <c r="S137" i="8"/>
  <c r="AD137" i="8"/>
  <c r="AO136" i="8"/>
  <c r="AP136" i="8"/>
  <c r="P137" i="8"/>
  <c r="AA137" i="8"/>
  <c r="BJ136" i="8"/>
  <c r="AM137" i="8"/>
  <c r="BG136" i="8"/>
  <c r="BH136" i="8"/>
  <c r="AH137" i="8"/>
  <c r="BE136" i="8"/>
  <c r="BD136" i="8"/>
  <c r="AE137" i="8"/>
  <c r="H137" i="8"/>
  <c r="C132" i="7"/>
  <c r="D132" i="7" s="1"/>
  <c r="Z132" i="7"/>
  <c r="AY132" i="7" s="1"/>
  <c r="AC132" i="7"/>
  <c r="BB132" i="7" s="1"/>
  <c r="AL132" i="7"/>
  <c r="BK132" i="7" s="1"/>
  <c r="AA132" i="7"/>
  <c r="W132" i="7" s="1"/>
  <c r="AV132" i="7" s="1"/>
  <c r="BM131" i="7"/>
  <c r="AS132" i="7"/>
  <c r="S133" i="7"/>
  <c r="U133" i="7" s="1"/>
  <c r="BM125" i="6"/>
  <c r="AB127" i="6"/>
  <c r="AD127" i="6" s="1"/>
  <c r="G127" i="6"/>
  <c r="H127" i="6" s="1"/>
  <c r="AP132" i="7"/>
  <c r="P133" i="7"/>
  <c r="R133" i="7" s="1"/>
  <c r="AO132" i="7"/>
  <c r="H133" i="7"/>
  <c r="K133" i="7" s="1"/>
  <c r="L133" i="7" s="1"/>
  <c r="M133" i="7" s="1"/>
  <c r="N133" i="7" s="1"/>
  <c r="BG132" i="7"/>
  <c r="BH132" i="7"/>
  <c r="AH133" i="7"/>
  <c r="AJ133" i="7" s="1"/>
  <c r="AE133" i="7"/>
  <c r="BD132" i="7"/>
  <c r="BE132" i="7"/>
  <c r="AL126" i="6"/>
  <c r="BK126" i="6" s="1"/>
  <c r="BA126" i="6"/>
  <c r="Q126" i="6"/>
  <c r="P127" i="6" s="1"/>
  <c r="R127" i="6" s="1"/>
  <c r="T126" i="6"/>
  <c r="AR126" i="6" s="1"/>
  <c r="AJ127" i="6"/>
  <c r="BD126" i="6"/>
  <c r="BE126" i="6"/>
  <c r="AE127" i="6"/>
  <c r="Z126" i="6"/>
  <c r="AY126" i="6" s="1"/>
  <c r="X126" i="6"/>
  <c r="BH126" i="6"/>
  <c r="BG126" i="6"/>
  <c r="C126" i="6"/>
  <c r="D126" i="6" s="1"/>
  <c r="Y130" i="5"/>
  <c r="AA130" i="5" s="1"/>
  <c r="AR129" i="5"/>
  <c r="AS129" i="5"/>
  <c r="W129" i="5"/>
  <c r="S130" i="5"/>
  <c r="BK129" i="5"/>
  <c r="AK130" i="5"/>
  <c r="AO129" i="5"/>
  <c r="AP129" i="5"/>
  <c r="P130" i="5"/>
  <c r="BA129" i="5"/>
  <c r="BB129" i="5"/>
  <c r="AB130" i="5"/>
  <c r="AJ130" i="5"/>
  <c r="BD129" i="5"/>
  <c r="BE129" i="5"/>
  <c r="AE130" i="5"/>
  <c r="O130" i="5"/>
  <c r="N130" i="5"/>
  <c r="BN130" i="5"/>
  <c r="E131" i="5"/>
  <c r="C142" i="10" l="1"/>
  <c r="D142" i="10" s="1"/>
  <c r="Z142" i="10"/>
  <c r="AY142" i="10" s="1"/>
  <c r="AC142" i="10"/>
  <c r="BB142" i="10" s="1"/>
  <c r="AX141" i="10"/>
  <c r="BM141" i="10" s="1"/>
  <c r="BE142" i="10"/>
  <c r="BD142" i="10"/>
  <c r="BG142" i="10"/>
  <c r="BH142" i="10"/>
  <c r="AO142" i="10"/>
  <c r="W142" i="10"/>
  <c r="AU142" i="10" s="1"/>
  <c r="AK143" i="10"/>
  <c r="E144" i="10"/>
  <c r="F144" i="10" s="1"/>
  <c r="AP142" i="10"/>
  <c r="O143" i="10"/>
  <c r="T143" i="10" s="1"/>
  <c r="N143" i="10"/>
  <c r="AI143" i="10" s="1"/>
  <c r="AH144" i="10" s="1"/>
  <c r="U143" i="10"/>
  <c r="C137" i="9"/>
  <c r="D137" i="9" s="1"/>
  <c r="E138" i="9"/>
  <c r="F138" i="9" s="1"/>
  <c r="N137" i="9"/>
  <c r="O137" i="9"/>
  <c r="BN137" i="9"/>
  <c r="C129" i="4"/>
  <c r="D129" i="4" s="1"/>
  <c r="AO129" i="4"/>
  <c r="AP129" i="4"/>
  <c r="Y130" i="4"/>
  <c r="AA130" i="4" s="1"/>
  <c r="Z129" i="4"/>
  <c r="AY129" i="4" s="1"/>
  <c r="AR129" i="4"/>
  <c r="BB129" i="4"/>
  <c r="AB130" i="4"/>
  <c r="AD130" i="4" s="1"/>
  <c r="W129" i="4"/>
  <c r="V130" i="4" s="1"/>
  <c r="AS129" i="4"/>
  <c r="F131" i="4"/>
  <c r="H131" i="4" s="1"/>
  <c r="AI130" i="4"/>
  <c r="AH131" i="4" s="1"/>
  <c r="AJ131" i="4" s="1"/>
  <c r="BE130" i="4"/>
  <c r="BD130" i="4"/>
  <c r="AE131" i="4"/>
  <c r="AJ130" i="4"/>
  <c r="BJ129" i="4"/>
  <c r="AM130" i="4"/>
  <c r="T130" i="4" s="1"/>
  <c r="S131" i="4" s="1"/>
  <c r="U131" i="4" s="1"/>
  <c r="U130" i="4"/>
  <c r="Q130" i="4"/>
  <c r="AG137" i="8"/>
  <c r="K137" i="8"/>
  <c r="L137" i="8" s="1"/>
  <c r="M137" i="8" s="1"/>
  <c r="AJ137" i="8"/>
  <c r="R137" i="8"/>
  <c r="U137" i="8"/>
  <c r="AU136" i="8"/>
  <c r="BM136" i="8" s="1"/>
  <c r="AV136" i="8"/>
  <c r="V137" i="8"/>
  <c r="Y133" i="7"/>
  <c r="AX132" i="7" s="1"/>
  <c r="BA132" i="7"/>
  <c r="AK133" i="7"/>
  <c r="AM133" i="7" s="1"/>
  <c r="AB133" i="7"/>
  <c r="AD133" i="7" s="1"/>
  <c r="V133" i="7"/>
  <c r="X133" i="7" s="1"/>
  <c r="AU132" i="7"/>
  <c r="O133" i="7"/>
  <c r="BN133" i="7"/>
  <c r="E134" i="7"/>
  <c r="G134" i="7" s="1"/>
  <c r="AG133" i="7"/>
  <c r="AF133" i="7"/>
  <c r="AE134" i="7" s="1"/>
  <c r="AI133" i="7"/>
  <c r="Y127" i="6"/>
  <c r="AX126" i="6" s="1"/>
  <c r="AK127" i="6"/>
  <c r="AM127" i="6" s="1"/>
  <c r="AO126" i="6"/>
  <c r="W126" i="6"/>
  <c r="V127" i="6" s="1"/>
  <c r="X127" i="6" s="1"/>
  <c r="AP126" i="6"/>
  <c r="S127" i="6"/>
  <c r="U127" i="6" s="1"/>
  <c r="AS126" i="6"/>
  <c r="AG127" i="6"/>
  <c r="K127" i="6"/>
  <c r="L127" i="6" s="1"/>
  <c r="M127" i="6" s="1"/>
  <c r="AF130" i="5"/>
  <c r="AE131" i="5" s="1"/>
  <c r="AX129" i="5"/>
  <c r="AC130" i="5"/>
  <c r="AB131" i="5" s="1"/>
  <c r="AG130" i="5"/>
  <c r="AI130" i="5"/>
  <c r="R130" i="5"/>
  <c r="AD130" i="5"/>
  <c r="AL130" i="5"/>
  <c r="AM130" i="5"/>
  <c r="T130" i="5" s="1"/>
  <c r="BJ129" i="5"/>
  <c r="Q130" i="5"/>
  <c r="U130" i="5"/>
  <c r="F131" i="5"/>
  <c r="G131" i="5"/>
  <c r="AU129" i="5"/>
  <c r="AV129" i="5"/>
  <c r="V130" i="5"/>
  <c r="Y143" i="10" l="1"/>
  <c r="AA143" i="10" s="1"/>
  <c r="AB143" i="10"/>
  <c r="AD143" i="10" s="1"/>
  <c r="BA142" i="10"/>
  <c r="G144" i="10"/>
  <c r="H144" i="10" s="1"/>
  <c r="AV142" i="10"/>
  <c r="V143" i="10"/>
  <c r="AM143" i="10"/>
  <c r="BJ142" i="10"/>
  <c r="Q143" i="10"/>
  <c r="AO143" i="10" s="1"/>
  <c r="BG143" i="10"/>
  <c r="BH143" i="10"/>
  <c r="AF143" i="10"/>
  <c r="BD143" i="10" s="1"/>
  <c r="AJ144" i="10"/>
  <c r="AS143" i="10"/>
  <c r="AR143" i="10"/>
  <c r="S144" i="10"/>
  <c r="G138" i="9"/>
  <c r="H138" i="9" s="1"/>
  <c r="AC137" i="9"/>
  <c r="Z137" i="9"/>
  <c r="AY137" i="9" s="1"/>
  <c r="Q137" i="9"/>
  <c r="AL137" i="9"/>
  <c r="T137" i="9"/>
  <c r="AF137" i="9"/>
  <c r="AI137" i="9"/>
  <c r="BG130" i="4"/>
  <c r="AC130" i="4"/>
  <c r="BA130" i="4" s="1"/>
  <c r="AX129" i="4"/>
  <c r="Z130" i="4"/>
  <c r="AY130" i="4" s="1"/>
  <c r="AU129" i="4"/>
  <c r="AL130" i="4"/>
  <c r="BK130" i="4" s="1"/>
  <c r="C130" i="4"/>
  <c r="D130" i="4" s="1"/>
  <c r="AV129" i="4"/>
  <c r="X130" i="4"/>
  <c r="BH130" i="4"/>
  <c r="Y131" i="4"/>
  <c r="AX130" i="4" s="1"/>
  <c r="K131" i="4"/>
  <c r="L131" i="4" s="1"/>
  <c r="M131" i="4" s="1"/>
  <c r="AP130" i="4"/>
  <c r="AO130" i="4"/>
  <c r="P131" i="4"/>
  <c r="AS130" i="4"/>
  <c r="AR130" i="4"/>
  <c r="W130" i="4"/>
  <c r="AG131" i="4"/>
  <c r="E138" i="8"/>
  <c r="F138" i="8" s="1"/>
  <c r="H138" i="8" s="1"/>
  <c r="K138" i="8" s="1"/>
  <c r="L138" i="8" s="1"/>
  <c r="M138" i="8" s="1"/>
  <c r="X137" i="8"/>
  <c r="C137" i="8"/>
  <c r="D137" i="8" s="1"/>
  <c r="N137" i="8"/>
  <c r="BN137" i="8"/>
  <c r="O137" i="8"/>
  <c r="G138" i="8"/>
  <c r="AA133" i="7"/>
  <c r="AL133" i="7"/>
  <c r="BK133" i="7" s="1"/>
  <c r="BJ132" i="7"/>
  <c r="BM132" i="7" s="1"/>
  <c r="C133" i="7"/>
  <c r="D133" i="7" s="1"/>
  <c r="Z133" i="7"/>
  <c r="AY133" i="7" s="1"/>
  <c r="AC133" i="7"/>
  <c r="BA133" i="7" s="1"/>
  <c r="Q133" i="7"/>
  <c r="AP133" i="7" s="1"/>
  <c r="T133" i="7"/>
  <c r="S134" i="7" s="1"/>
  <c r="U134" i="7" s="1"/>
  <c r="BJ126" i="6"/>
  <c r="AA127" i="6"/>
  <c r="F134" i="7"/>
  <c r="H134" i="7" s="1"/>
  <c r="K134" i="7" s="1"/>
  <c r="L134" i="7" s="1"/>
  <c r="M134" i="7" s="1"/>
  <c r="O134" i="7" s="1"/>
  <c r="BE133" i="7"/>
  <c r="BD133" i="7"/>
  <c r="BH133" i="7"/>
  <c r="BG133" i="7"/>
  <c r="AH134" i="7"/>
  <c r="AG134" i="7"/>
  <c r="AU126" i="6"/>
  <c r="AV126" i="6"/>
  <c r="C127" i="6"/>
  <c r="D127" i="6" s="1"/>
  <c r="E128" i="6"/>
  <c r="F128" i="6" s="1"/>
  <c r="N127" i="6"/>
  <c r="O127" i="6"/>
  <c r="BN127" i="6"/>
  <c r="BB130" i="5"/>
  <c r="BE130" i="5"/>
  <c r="BD130" i="5"/>
  <c r="BA130" i="5"/>
  <c r="BM129" i="5"/>
  <c r="H131" i="5"/>
  <c r="AP130" i="5"/>
  <c r="AO130" i="5"/>
  <c r="S131" i="5"/>
  <c r="AR130" i="5"/>
  <c r="W130" i="5"/>
  <c r="V131" i="5" s="1"/>
  <c r="AS130" i="5"/>
  <c r="AK131" i="5"/>
  <c r="BK130" i="5"/>
  <c r="P131" i="5"/>
  <c r="Z130" i="5"/>
  <c r="AY130" i="5" s="1"/>
  <c r="X130" i="5"/>
  <c r="AD131" i="5"/>
  <c r="C130" i="5"/>
  <c r="D130" i="5" s="1"/>
  <c r="BG130" i="5"/>
  <c r="BH130" i="5"/>
  <c r="AH131" i="5"/>
  <c r="AG131" i="5"/>
  <c r="AX142" i="10" l="1"/>
  <c r="BM142" i="10" s="1"/>
  <c r="Z143" i="10"/>
  <c r="AY143" i="10" s="1"/>
  <c r="AC143" i="10"/>
  <c r="AB144" i="10" s="1"/>
  <c r="AL143" i="10"/>
  <c r="AK144" i="10" s="1"/>
  <c r="Y138" i="9"/>
  <c r="AA138" i="9" s="1"/>
  <c r="K144" i="10"/>
  <c r="L144" i="10" s="1"/>
  <c r="M144" i="10" s="1"/>
  <c r="AE144" i="10"/>
  <c r="AG144" i="10" s="1"/>
  <c r="C143" i="10"/>
  <c r="D143" i="10" s="1"/>
  <c r="X143" i="10"/>
  <c r="W143" i="10"/>
  <c r="P144" i="10"/>
  <c r="AP143" i="10"/>
  <c r="BE143" i="10"/>
  <c r="U144" i="10"/>
  <c r="K138" i="9"/>
  <c r="L138" i="9" s="1"/>
  <c r="M138" i="9" s="1"/>
  <c r="BD137" i="9"/>
  <c r="AE138" i="9"/>
  <c r="BE137" i="9"/>
  <c r="BH137" i="9"/>
  <c r="BG137" i="9"/>
  <c r="AH138" i="9"/>
  <c r="AJ138" i="9" s="1"/>
  <c r="AS137" i="9"/>
  <c r="S138" i="9"/>
  <c r="AR137" i="9"/>
  <c r="W137" i="9"/>
  <c r="BK137" i="9"/>
  <c r="AK138" i="9"/>
  <c r="AO137" i="9"/>
  <c r="P138" i="9"/>
  <c r="AP137" i="9"/>
  <c r="AB138" i="9"/>
  <c r="BB137" i="9"/>
  <c r="BA137" i="9"/>
  <c r="BM129" i="4"/>
  <c r="BB130" i="4"/>
  <c r="AB131" i="4"/>
  <c r="AD131" i="4" s="1"/>
  <c r="AK131" i="4"/>
  <c r="AA131" i="4"/>
  <c r="E132" i="4"/>
  <c r="G132" i="4" s="1"/>
  <c r="N131" i="4"/>
  <c r="BN131" i="4"/>
  <c r="O131" i="4"/>
  <c r="Q131" i="4" s="1"/>
  <c r="AV130" i="4"/>
  <c r="AU130" i="4"/>
  <c r="V131" i="4"/>
  <c r="R131" i="4"/>
  <c r="O138" i="8"/>
  <c r="N138" i="8"/>
  <c r="BN138" i="8"/>
  <c r="E139" i="8"/>
  <c r="AL137" i="8"/>
  <c r="AC137" i="8"/>
  <c r="Q137" i="8"/>
  <c r="T137" i="8"/>
  <c r="AF137" i="8"/>
  <c r="AI137" i="8"/>
  <c r="Z137" i="8"/>
  <c r="AY137" i="8" s="1"/>
  <c r="AK134" i="7"/>
  <c r="AM134" i="7" s="1"/>
  <c r="AB134" i="7"/>
  <c r="AD134" i="7" s="1"/>
  <c r="Y134" i="7"/>
  <c r="AX133" i="7" s="1"/>
  <c r="BM126" i="6"/>
  <c r="G128" i="6"/>
  <c r="H128" i="6" s="1"/>
  <c r="K128" i="6" s="1"/>
  <c r="L128" i="6" s="1"/>
  <c r="M128" i="6" s="1"/>
  <c r="N128" i="6" s="1"/>
  <c r="AO133" i="7"/>
  <c r="P134" i="7"/>
  <c r="R134" i="7" s="1"/>
  <c r="AR133" i="7"/>
  <c r="BB133" i="7"/>
  <c r="W133" i="7"/>
  <c r="AV133" i="7" s="1"/>
  <c r="AS133" i="7"/>
  <c r="BN134" i="7"/>
  <c r="N134" i="7"/>
  <c r="E135" i="7"/>
  <c r="F135" i="7" s="1"/>
  <c r="AJ134" i="7"/>
  <c r="T134" i="7"/>
  <c r="AL127" i="6"/>
  <c r="T127" i="6"/>
  <c r="Q127" i="6"/>
  <c r="Z127" i="6"/>
  <c r="AY127" i="6" s="1"/>
  <c r="AC127" i="6"/>
  <c r="AI127" i="6"/>
  <c r="AF127" i="6"/>
  <c r="Y131" i="5"/>
  <c r="AA131" i="5" s="1"/>
  <c r="AJ131" i="5"/>
  <c r="X131" i="5"/>
  <c r="R131" i="5"/>
  <c r="AM131" i="5"/>
  <c r="BJ130" i="5"/>
  <c r="AV130" i="5"/>
  <c r="AU130" i="5"/>
  <c r="U131" i="5"/>
  <c r="K131" i="5"/>
  <c r="L131" i="5" s="1"/>
  <c r="M131" i="5" s="1"/>
  <c r="BK143" i="10" l="1"/>
  <c r="Y144" i="10"/>
  <c r="AA144" i="10" s="1"/>
  <c r="BB143" i="10"/>
  <c r="BA143" i="10"/>
  <c r="AU143" i="10"/>
  <c r="AX137" i="9"/>
  <c r="O144" i="10"/>
  <c r="T144" i="10" s="1"/>
  <c r="AS144" i="10" s="1"/>
  <c r="BN144" i="10"/>
  <c r="N144" i="10"/>
  <c r="E145" i="10"/>
  <c r="AV143" i="10"/>
  <c r="V144" i="10"/>
  <c r="X144" i="10" s="1"/>
  <c r="R144" i="10"/>
  <c r="AM144" i="10"/>
  <c r="BJ143" i="10"/>
  <c r="AD144" i="10"/>
  <c r="E139" i="9"/>
  <c r="N138" i="9"/>
  <c r="AI138" i="9" s="1"/>
  <c r="O138" i="9"/>
  <c r="BN138" i="9"/>
  <c r="AM138" i="9"/>
  <c r="BJ137" i="9"/>
  <c r="U138" i="9"/>
  <c r="AV137" i="9"/>
  <c r="AU137" i="9"/>
  <c r="V138" i="9"/>
  <c r="AG138" i="9"/>
  <c r="AD138" i="9"/>
  <c r="R138" i="9"/>
  <c r="F132" i="4"/>
  <c r="H132" i="4" s="1"/>
  <c r="K132" i="4" s="1"/>
  <c r="L132" i="4" s="1"/>
  <c r="M132" i="4" s="1"/>
  <c r="O132" i="4" s="1"/>
  <c r="AL131" i="4"/>
  <c r="BK131" i="4" s="1"/>
  <c r="BJ130" i="4"/>
  <c r="BM130" i="4" s="1"/>
  <c r="AM131" i="4"/>
  <c r="T131" i="4" s="1"/>
  <c r="W131" i="4" s="1"/>
  <c r="AC131" i="4"/>
  <c r="AF131" i="4"/>
  <c r="AI131" i="4"/>
  <c r="P132" i="4"/>
  <c r="R132" i="4" s="1"/>
  <c r="AP131" i="4"/>
  <c r="AO131" i="4"/>
  <c r="C131" i="4"/>
  <c r="D131" i="4" s="1"/>
  <c r="X131" i="4"/>
  <c r="Z131" i="4"/>
  <c r="AY131" i="4" s="1"/>
  <c r="Y138" i="8"/>
  <c r="AP137" i="8"/>
  <c r="AO137" i="8"/>
  <c r="P138" i="8"/>
  <c r="BH137" i="8"/>
  <c r="BG137" i="8"/>
  <c r="AH138" i="8"/>
  <c r="AR137" i="8"/>
  <c r="W137" i="8"/>
  <c r="AS137" i="8"/>
  <c r="S138" i="8"/>
  <c r="BB137" i="8"/>
  <c r="BA137" i="8"/>
  <c r="AB138" i="8"/>
  <c r="F139" i="8"/>
  <c r="G139" i="8"/>
  <c r="BD137" i="8"/>
  <c r="BE137" i="8"/>
  <c r="AE138" i="8"/>
  <c r="AK138" i="8"/>
  <c r="BK137" i="8"/>
  <c r="BJ133" i="7"/>
  <c r="AL134" i="7"/>
  <c r="BK134" i="7" s="1"/>
  <c r="AC134" i="7"/>
  <c r="AB135" i="7" s="1"/>
  <c r="AD135" i="7" s="1"/>
  <c r="AA134" i="7"/>
  <c r="V134" i="7"/>
  <c r="Z134" i="7" s="1"/>
  <c r="AY134" i="7" s="1"/>
  <c r="Q134" i="7"/>
  <c r="AU133" i="7"/>
  <c r="G135" i="7"/>
  <c r="H135" i="7" s="1"/>
  <c r="AI134" i="7"/>
  <c r="BG134" i="7" s="1"/>
  <c r="AF134" i="7"/>
  <c r="S135" i="7"/>
  <c r="AS134" i="7"/>
  <c r="AR134" i="7"/>
  <c r="Y128" i="6"/>
  <c r="AA128" i="6" s="1"/>
  <c r="BN128" i="6"/>
  <c r="O128" i="6"/>
  <c r="E129" i="6"/>
  <c r="F129" i="6" s="1"/>
  <c r="BB127" i="6"/>
  <c r="BA127" i="6"/>
  <c r="AB128" i="6"/>
  <c r="BD127" i="6"/>
  <c r="BE127" i="6"/>
  <c r="AE128" i="6"/>
  <c r="AP127" i="6"/>
  <c r="AO127" i="6"/>
  <c r="P128" i="6"/>
  <c r="BK127" i="6"/>
  <c r="AK128" i="6"/>
  <c r="BG127" i="6"/>
  <c r="BH127" i="6"/>
  <c r="AH128" i="6"/>
  <c r="W127" i="6"/>
  <c r="AS127" i="6"/>
  <c r="AR127" i="6"/>
  <c r="S128" i="6"/>
  <c r="AX130" i="5"/>
  <c r="BM130" i="5" s="1"/>
  <c r="C131" i="5"/>
  <c r="D131" i="5" s="1"/>
  <c r="BN131" i="5"/>
  <c r="O131" i="5"/>
  <c r="N131" i="5"/>
  <c r="E132" i="5"/>
  <c r="AX143" i="10" l="1"/>
  <c r="BM143" i="10" s="1"/>
  <c r="AC138" i="9"/>
  <c r="AB139" i="9" s="1"/>
  <c r="AD139" i="9" s="1"/>
  <c r="AL144" i="10"/>
  <c r="BK144" i="10" s="1"/>
  <c r="C144" i="10"/>
  <c r="D144" i="10" s="1"/>
  <c r="Z144" i="10"/>
  <c r="AY144" i="10" s="1"/>
  <c r="S145" i="10"/>
  <c r="U145" i="10" s="1"/>
  <c r="AF144" i="10"/>
  <c r="AI144" i="10"/>
  <c r="G145" i="10"/>
  <c r="F145" i="10"/>
  <c r="AR144" i="10"/>
  <c r="AC144" i="10"/>
  <c r="BA144" i="10" s="1"/>
  <c r="Q144" i="10"/>
  <c r="AO144" i="10" s="1"/>
  <c r="AL138" i="9"/>
  <c r="BK138" i="9" s="1"/>
  <c r="F139" i="9"/>
  <c r="G139" i="9"/>
  <c r="AF138" i="9"/>
  <c r="BE138" i="9" s="1"/>
  <c r="Q138" i="9"/>
  <c r="AP138" i="9" s="1"/>
  <c r="BM137" i="9"/>
  <c r="T138" i="9"/>
  <c r="AH139" i="9"/>
  <c r="AJ139" i="9" s="1"/>
  <c r="BH138" i="9"/>
  <c r="BG138" i="9"/>
  <c r="C138" i="9"/>
  <c r="D138" i="9" s="1"/>
  <c r="X138" i="9"/>
  <c r="Z138" i="9"/>
  <c r="AY138" i="9" s="1"/>
  <c r="Y132" i="4"/>
  <c r="AC132" i="4" s="1"/>
  <c r="AK132" i="4"/>
  <c r="AM132" i="4" s="1"/>
  <c r="E133" i="4"/>
  <c r="BN132" i="4"/>
  <c r="N132" i="4"/>
  <c r="BG131" i="4"/>
  <c r="AH132" i="4"/>
  <c r="AJ132" i="4" s="1"/>
  <c r="BH131" i="4"/>
  <c r="S132" i="4"/>
  <c r="U132" i="4" s="1"/>
  <c r="AR131" i="4"/>
  <c r="AS131" i="4"/>
  <c r="AE132" i="4"/>
  <c r="BE131" i="4"/>
  <c r="BD131" i="4"/>
  <c r="BB131" i="4"/>
  <c r="AB132" i="4"/>
  <c r="BA131" i="4"/>
  <c r="AU131" i="4"/>
  <c r="V132" i="4"/>
  <c r="AV131" i="4"/>
  <c r="AX137" i="8"/>
  <c r="BM137" i="8" s="1"/>
  <c r="AA138" i="8"/>
  <c r="AG138" i="8"/>
  <c r="AI138" i="8"/>
  <c r="AF138" i="8"/>
  <c r="AE139" i="8" s="1"/>
  <c r="H139" i="8"/>
  <c r="Q138" i="8"/>
  <c r="U138" i="8"/>
  <c r="T138" i="8"/>
  <c r="S139" i="8" s="1"/>
  <c r="AV137" i="8"/>
  <c r="AU137" i="8"/>
  <c r="V138" i="8"/>
  <c r="C138" i="8" s="1"/>
  <c r="D138" i="8" s="1"/>
  <c r="AH139" i="8"/>
  <c r="AJ138" i="8"/>
  <c r="BJ137" i="8"/>
  <c r="AM138" i="8"/>
  <c r="AC138" i="8" s="1"/>
  <c r="BB138" i="8" s="1"/>
  <c r="AB139" i="8"/>
  <c r="AD138" i="8"/>
  <c r="BA138" i="8" s="1"/>
  <c r="AL138" i="8"/>
  <c r="P139" i="8"/>
  <c r="R138" i="8"/>
  <c r="BM133" i="7"/>
  <c r="AK135" i="7"/>
  <c r="BJ134" i="7" s="1"/>
  <c r="X134" i="7"/>
  <c r="BB134" i="7"/>
  <c r="BA134" i="7"/>
  <c r="C134" i="7"/>
  <c r="D134" i="7" s="1"/>
  <c r="W134" i="7"/>
  <c r="Y135" i="7"/>
  <c r="AX134" i="7" s="1"/>
  <c r="AO134" i="7"/>
  <c r="AP134" i="7"/>
  <c r="P135" i="7"/>
  <c r="R135" i="7" s="1"/>
  <c r="G129" i="6"/>
  <c r="H129" i="6" s="1"/>
  <c r="AX127" i="6"/>
  <c r="K135" i="7"/>
  <c r="L135" i="7" s="1"/>
  <c r="M135" i="7" s="1"/>
  <c r="BH134" i="7"/>
  <c r="AH135" i="7"/>
  <c r="AJ135" i="7" s="1"/>
  <c r="AE135" i="7"/>
  <c r="BE134" i="7"/>
  <c r="BD134" i="7"/>
  <c r="U135" i="7"/>
  <c r="U128" i="6"/>
  <c r="AJ128" i="6"/>
  <c r="AG128" i="6"/>
  <c r="AF128" i="6"/>
  <c r="AE129" i="6" s="1"/>
  <c r="AI128" i="6"/>
  <c r="AH129" i="6" s="1"/>
  <c r="AU127" i="6"/>
  <c r="AV127" i="6"/>
  <c r="V128" i="6"/>
  <c r="C128" i="6" s="1"/>
  <c r="D128" i="6" s="1"/>
  <c r="BJ127" i="6"/>
  <c r="AM128" i="6"/>
  <c r="R128" i="6"/>
  <c r="Q128" i="6"/>
  <c r="P129" i="6" s="1"/>
  <c r="AD128" i="6"/>
  <c r="AL128" i="6"/>
  <c r="F132" i="5"/>
  <c r="G132" i="5"/>
  <c r="AL131" i="5"/>
  <c r="Z131" i="5"/>
  <c r="AY131" i="5" s="1"/>
  <c r="Q131" i="5"/>
  <c r="T131" i="5"/>
  <c r="AC131" i="5"/>
  <c r="AF131" i="5"/>
  <c r="AI131" i="5"/>
  <c r="AK145" i="10" l="1"/>
  <c r="AM145" i="10" s="1"/>
  <c r="H145" i="10"/>
  <c r="K145" i="10" s="1"/>
  <c r="L145" i="10" s="1"/>
  <c r="M145" i="10" s="1"/>
  <c r="BN145" i="10" s="1"/>
  <c r="BA138" i="9"/>
  <c r="BB138" i="9"/>
  <c r="Y139" i="9"/>
  <c r="AA139" i="9" s="1"/>
  <c r="Y145" i="10"/>
  <c r="AX144" i="10" s="1"/>
  <c r="AB145" i="10"/>
  <c r="AD145" i="10" s="1"/>
  <c r="BB144" i="10"/>
  <c r="AP144" i="10"/>
  <c r="P145" i="10"/>
  <c r="R145" i="10" s="1"/>
  <c r="W144" i="10"/>
  <c r="AV144" i="10" s="1"/>
  <c r="BH144" i="10"/>
  <c r="AH145" i="10"/>
  <c r="AJ145" i="10" s="1"/>
  <c r="BG144" i="10"/>
  <c r="BD144" i="10"/>
  <c r="AE145" i="10"/>
  <c r="AG145" i="10" s="1"/>
  <c r="BE144" i="10"/>
  <c r="AK139" i="9"/>
  <c r="AM139" i="9" s="1"/>
  <c r="AE139" i="9"/>
  <c r="AG139" i="9" s="1"/>
  <c r="W138" i="9"/>
  <c r="V139" i="9" s="1"/>
  <c r="BD138" i="9"/>
  <c r="H139" i="9"/>
  <c r="K139" i="9" s="1"/>
  <c r="L139" i="9" s="1"/>
  <c r="M139" i="9" s="1"/>
  <c r="P139" i="9"/>
  <c r="R139" i="9" s="1"/>
  <c r="AO138" i="9"/>
  <c r="S139" i="9"/>
  <c r="AR138" i="9"/>
  <c r="AS138" i="9"/>
  <c r="BJ131" i="4"/>
  <c r="Q132" i="4"/>
  <c r="AO132" i="4" s="1"/>
  <c r="T132" i="4"/>
  <c r="AA132" i="4"/>
  <c r="Y133" i="4" s="1"/>
  <c r="AX131" i="4"/>
  <c r="AB133" i="4"/>
  <c r="AD133" i="4" s="1"/>
  <c r="BB132" i="4"/>
  <c r="F133" i="4"/>
  <c r="G133" i="4"/>
  <c r="AD132" i="4"/>
  <c r="BA132" i="4" s="1"/>
  <c r="AL132" i="4"/>
  <c r="AG132" i="4"/>
  <c r="AF132" i="4"/>
  <c r="AI132" i="4"/>
  <c r="C132" i="4"/>
  <c r="D132" i="4" s="1"/>
  <c r="Z132" i="4"/>
  <c r="AY132" i="4" s="1"/>
  <c r="X132" i="4"/>
  <c r="AG139" i="8"/>
  <c r="R139" i="8"/>
  <c r="BK138" i="8"/>
  <c r="AK139" i="8"/>
  <c r="AD139" i="8"/>
  <c r="X138" i="8"/>
  <c r="Z138" i="8"/>
  <c r="AY138" i="8" s="1"/>
  <c r="W138" i="8"/>
  <c r="AS138" i="8"/>
  <c r="AR138" i="8"/>
  <c r="AO138" i="8"/>
  <c r="AP138" i="8"/>
  <c r="BG138" i="8"/>
  <c r="BH138" i="8"/>
  <c r="AJ139" i="8"/>
  <c r="U139" i="8"/>
  <c r="K139" i="8"/>
  <c r="L139" i="8" s="1"/>
  <c r="M139" i="8" s="1"/>
  <c r="BE138" i="8"/>
  <c r="BD138" i="8"/>
  <c r="AM135" i="7"/>
  <c r="AU134" i="7"/>
  <c r="BM134" i="7" s="1"/>
  <c r="AA135" i="7"/>
  <c r="V135" i="7"/>
  <c r="X135" i="7" s="1"/>
  <c r="AV134" i="7"/>
  <c r="E136" i="7"/>
  <c r="N135" i="7"/>
  <c r="AF135" i="7" s="1"/>
  <c r="BN135" i="7"/>
  <c r="O135" i="7"/>
  <c r="AG135" i="7"/>
  <c r="T128" i="6"/>
  <c r="S129" i="6" s="1"/>
  <c r="U129" i="6" s="1"/>
  <c r="AC128" i="6"/>
  <c r="BM127" i="6"/>
  <c r="AJ129" i="6"/>
  <c r="AK129" i="6"/>
  <c r="BK128" i="6"/>
  <c r="AP128" i="6"/>
  <c r="AO128" i="6"/>
  <c r="X128" i="6"/>
  <c r="Z128" i="6"/>
  <c r="AY128" i="6" s="1"/>
  <c r="AG129" i="6"/>
  <c r="BD128" i="6"/>
  <c r="BE128" i="6"/>
  <c r="R129" i="6"/>
  <c r="BH128" i="6"/>
  <c r="BG128" i="6"/>
  <c r="K129" i="6"/>
  <c r="L129" i="6" s="1"/>
  <c r="M129" i="6" s="1"/>
  <c r="H132" i="5"/>
  <c r="K132" i="5" s="1"/>
  <c r="L132" i="5" s="1"/>
  <c r="M132" i="5" s="1"/>
  <c r="BN132" i="5" s="1"/>
  <c r="Y132" i="5"/>
  <c r="AA132" i="5" s="1"/>
  <c r="BG131" i="5"/>
  <c r="BH131" i="5"/>
  <c r="AH132" i="5"/>
  <c r="AB132" i="5"/>
  <c r="BB131" i="5"/>
  <c r="BA131" i="5"/>
  <c r="AP131" i="5"/>
  <c r="AO131" i="5"/>
  <c r="P132" i="5"/>
  <c r="BD131" i="5"/>
  <c r="AE132" i="5"/>
  <c r="BE131" i="5"/>
  <c r="AR131" i="5"/>
  <c r="AS131" i="5"/>
  <c r="W131" i="5"/>
  <c r="S132" i="5"/>
  <c r="AK132" i="5"/>
  <c r="BK131" i="5"/>
  <c r="BJ144" i="10" l="1"/>
  <c r="E146" i="10"/>
  <c r="F146" i="10" s="1"/>
  <c r="N145" i="10"/>
  <c r="AF145" i="10" s="1"/>
  <c r="BD145" i="10" s="1"/>
  <c r="O145" i="10"/>
  <c r="T145" i="10" s="1"/>
  <c r="AR145" i="10" s="1"/>
  <c r="AX138" i="9"/>
  <c r="AA145" i="10"/>
  <c r="AU144" i="10"/>
  <c r="V145" i="10"/>
  <c r="BJ138" i="9"/>
  <c r="AU138" i="9"/>
  <c r="AV138" i="9"/>
  <c r="O139" i="9"/>
  <c r="Q139" i="9" s="1"/>
  <c r="AO139" i="9" s="1"/>
  <c r="N139" i="9"/>
  <c r="BN139" i="9"/>
  <c r="E140" i="9"/>
  <c r="U139" i="9"/>
  <c r="X139" i="9"/>
  <c r="C139" i="9"/>
  <c r="D139" i="9" s="1"/>
  <c r="BM131" i="4"/>
  <c r="AP132" i="4"/>
  <c r="P133" i="4"/>
  <c r="R133" i="4" s="1"/>
  <c r="W132" i="4"/>
  <c r="AV132" i="4" s="1"/>
  <c r="S133" i="4"/>
  <c r="U133" i="4" s="1"/>
  <c r="AS132" i="4"/>
  <c r="AR132" i="4"/>
  <c r="H133" i="4"/>
  <c r="BE132" i="4"/>
  <c r="BD132" i="4"/>
  <c r="AE133" i="4"/>
  <c r="BK132" i="4"/>
  <c r="AK133" i="4"/>
  <c r="BH132" i="4"/>
  <c r="BG132" i="4"/>
  <c r="AH133" i="4"/>
  <c r="AJ133" i="4" s="1"/>
  <c r="AA133" i="4"/>
  <c r="AX132" i="4"/>
  <c r="Y139" i="8"/>
  <c r="AA139" i="8" s="1"/>
  <c r="N139" i="8"/>
  <c r="BN139" i="8"/>
  <c r="O139" i="8"/>
  <c r="E140" i="8"/>
  <c r="AX138" i="8"/>
  <c r="AU138" i="8"/>
  <c r="AV138" i="8"/>
  <c r="V139" i="8"/>
  <c r="AM139" i="8"/>
  <c r="BJ138" i="8"/>
  <c r="Z135" i="7"/>
  <c r="AY135" i="7" s="1"/>
  <c r="C135" i="7"/>
  <c r="D135" i="7" s="1"/>
  <c r="AI135" i="7"/>
  <c r="BH135" i="7" s="1"/>
  <c r="F136" i="7"/>
  <c r="G136" i="7"/>
  <c r="AL135" i="7"/>
  <c r="AC135" i="7"/>
  <c r="T135" i="7"/>
  <c r="Q135" i="7"/>
  <c r="BD135" i="7"/>
  <c r="BE135" i="7"/>
  <c r="AE136" i="7"/>
  <c r="AG136" i="7" s="1"/>
  <c r="AR128" i="6"/>
  <c r="E133" i="5"/>
  <c r="G133" i="5" s="1"/>
  <c r="W128" i="6"/>
  <c r="V129" i="6" s="1"/>
  <c r="X129" i="6" s="1"/>
  <c r="AS128" i="6"/>
  <c r="Y129" i="6"/>
  <c r="AX128" i="6" s="1"/>
  <c r="BB128" i="6"/>
  <c r="AB129" i="6"/>
  <c r="AD129" i="6" s="1"/>
  <c r="BA128" i="6"/>
  <c r="E130" i="6"/>
  <c r="G130" i="6" s="1"/>
  <c r="O129" i="6"/>
  <c r="N129" i="6"/>
  <c r="BN129" i="6"/>
  <c r="BJ128" i="6"/>
  <c r="AM129" i="6"/>
  <c r="AX131" i="5"/>
  <c r="O132" i="5"/>
  <c r="AL132" i="5" s="1"/>
  <c r="N132" i="5"/>
  <c r="AI132" i="5" s="1"/>
  <c r="AH133" i="5" s="1"/>
  <c r="AM132" i="5"/>
  <c r="BJ131" i="5"/>
  <c r="V132" i="5"/>
  <c r="AU131" i="5"/>
  <c r="AV131" i="5"/>
  <c r="AG132" i="5"/>
  <c r="R132" i="5"/>
  <c r="AJ132" i="5"/>
  <c r="U132" i="5"/>
  <c r="AD132" i="5"/>
  <c r="BM144" i="10" l="1"/>
  <c r="AI145" i="10"/>
  <c r="BH145" i="10" s="1"/>
  <c r="G146" i="10"/>
  <c r="H146" i="10" s="1"/>
  <c r="K146" i="10" s="1"/>
  <c r="L146" i="10" s="1"/>
  <c r="M146" i="10" s="1"/>
  <c r="AC145" i="10"/>
  <c r="AB146" i="10" s="1"/>
  <c r="AD146" i="10" s="1"/>
  <c r="S146" i="10"/>
  <c r="U146" i="10" s="1"/>
  <c r="Q145" i="10"/>
  <c r="P146" i="10" s="1"/>
  <c r="R146" i="10" s="1"/>
  <c r="AS145" i="10"/>
  <c r="AL145" i="10"/>
  <c r="BK145" i="10" s="1"/>
  <c r="BE145" i="10"/>
  <c r="AE146" i="10"/>
  <c r="AG146" i="10" s="1"/>
  <c r="C145" i="10"/>
  <c r="D145" i="10" s="1"/>
  <c r="Z145" i="10"/>
  <c r="X145" i="10"/>
  <c r="BM138" i="9"/>
  <c r="T139" i="9"/>
  <c r="S140" i="9" s="1"/>
  <c r="U140" i="9" s="1"/>
  <c r="Z139" i="9"/>
  <c r="AY139" i="9" s="1"/>
  <c r="F140" i="9"/>
  <c r="G140" i="9"/>
  <c r="P140" i="9"/>
  <c r="R140" i="9" s="1"/>
  <c r="AF139" i="9"/>
  <c r="AI139" i="9"/>
  <c r="AP139" i="9"/>
  <c r="AL139" i="9"/>
  <c r="AC139" i="9"/>
  <c r="V133" i="4"/>
  <c r="X133" i="4" s="1"/>
  <c r="AU132" i="4"/>
  <c r="K133" i="4"/>
  <c r="L133" i="4" s="1"/>
  <c r="M133" i="4" s="1"/>
  <c r="AM133" i="4"/>
  <c r="BJ132" i="4"/>
  <c r="AG133" i="4"/>
  <c r="BM138" i="8"/>
  <c r="AC139" i="8"/>
  <c r="BB139" i="8"/>
  <c r="BA139" i="8"/>
  <c r="AB140" i="8"/>
  <c r="G140" i="8"/>
  <c r="F140" i="8"/>
  <c r="H140" i="8" s="1"/>
  <c r="K140" i="8" s="1"/>
  <c r="L140" i="8" s="1"/>
  <c r="M140" i="8" s="1"/>
  <c r="X139" i="8"/>
  <c r="Z139" i="8"/>
  <c r="AY139" i="8" s="1"/>
  <c r="C139" i="8"/>
  <c r="D139" i="8" s="1"/>
  <c r="AL139" i="8"/>
  <c r="T139" i="8"/>
  <c r="Q139" i="8"/>
  <c r="AF139" i="8"/>
  <c r="AI139" i="8"/>
  <c r="Y136" i="7"/>
  <c r="AA136" i="7" s="1"/>
  <c r="AH136" i="7"/>
  <c r="AJ136" i="7" s="1"/>
  <c r="BG135" i="7"/>
  <c r="AV128" i="6"/>
  <c r="H136" i="7"/>
  <c r="P136" i="7"/>
  <c r="R136" i="7" s="1"/>
  <c r="AO135" i="7"/>
  <c r="AP135" i="7"/>
  <c r="S136" i="7"/>
  <c r="U136" i="7" s="1"/>
  <c r="AS135" i="7"/>
  <c r="W135" i="7"/>
  <c r="AR135" i="7"/>
  <c r="BA135" i="7"/>
  <c r="BB135" i="7"/>
  <c r="AB136" i="7"/>
  <c r="AD136" i="7" s="1"/>
  <c r="BK135" i="7"/>
  <c r="AK136" i="7"/>
  <c r="T129" i="6"/>
  <c r="AR129" i="6" s="1"/>
  <c r="F133" i="5"/>
  <c r="H133" i="5" s="1"/>
  <c r="K133" i="5" s="1"/>
  <c r="L133" i="5" s="1"/>
  <c r="M133" i="5" s="1"/>
  <c r="AA129" i="6"/>
  <c r="C129" i="6"/>
  <c r="D129" i="6" s="1"/>
  <c r="AU128" i="6"/>
  <c r="BM128" i="6" s="1"/>
  <c r="F130" i="6"/>
  <c r="H130" i="6" s="1"/>
  <c r="BM131" i="5"/>
  <c r="AI129" i="6"/>
  <c r="AF129" i="6"/>
  <c r="AC129" i="6"/>
  <c r="Q129" i="6"/>
  <c r="AL129" i="6"/>
  <c r="Z129" i="6"/>
  <c r="AY129" i="6" s="1"/>
  <c r="AF132" i="5"/>
  <c r="AE133" i="5" s="1"/>
  <c r="AG133" i="5" s="1"/>
  <c r="AC132" i="5"/>
  <c r="BB132" i="5" s="1"/>
  <c r="Q132" i="5"/>
  <c r="AO132" i="5" s="1"/>
  <c r="T132" i="5"/>
  <c r="S133" i="5" s="1"/>
  <c r="U133" i="5" s="1"/>
  <c r="BK132" i="5"/>
  <c r="AK133" i="5"/>
  <c r="AJ133" i="5"/>
  <c r="C132" i="5"/>
  <c r="D132" i="5" s="1"/>
  <c r="Z132" i="5"/>
  <c r="AY132" i="5" s="1"/>
  <c r="X132" i="5"/>
  <c r="BH132" i="5"/>
  <c r="BG132" i="5"/>
  <c r="BG145" i="10" l="1"/>
  <c r="AH146" i="10"/>
  <c r="AJ146" i="10" s="1"/>
  <c r="W145" i="10"/>
  <c r="AV145" i="10" s="1"/>
  <c r="BA145" i="10"/>
  <c r="AK146" i="10"/>
  <c r="BJ145" i="10" s="1"/>
  <c r="AO145" i="10"/>
  <c r="BB145" i="10"/>
  <c r="AP145" i="10"/>
  <c r="Y140" i="9"/>
  <c r="AX139" i="9" s="1"/>
  <c r="AY145" i="10"/>
  <c r="Y146" i="10"/>
  <c r="E147" i="10"/>
  <c r="G147" i="10" s="1"/>
  <c r="N146" i="10"/>
  <c r="BN146" i="10"/>
  <c r="O146" i="10"/>
  <c r="AS139" i="9"/>
  <c r="AR139" i="9"/>
  <c r="W139" i="9"/>
  <c r="V140" i="9" s="1"/>
  <c r="X140" i="9" s="1"/>
  <c r="H140" i="9"/>
  <c r="BK139" i="9"/>
  <c r="AK140" i="9"/>
  <c r="BH139" i="9"/>
  <c r="BG139" i="9"/>
  <c r="AH140" i="9"/>
  <c r="AJ140" i="9" s="1"/>
  <c r="BE139" i="9"/>
  <c r="AE140" i="9"/>
  <c r="BD139" i="9"/>
  <c r="BB139" i="9"/>
  <c r="AB140" i="9"/>
  <c r="BA139" i="9"/>
  <c r="BM132" i="4"/>
  <c r="C133" i="4"/>
  <c r="D133" i="4" s="1"/>
  <c r="E134" i="4"/>
  <c r="F134" i="4" s="1"/>
  <c r="N133" i="4"/>
  <c r="BN133" i="4"/>
  <c r="O133" i="4"/>
  <c r="T133" i="4" s="1"/>
  <c r="Y140" i="8"/>
  <c r="O140" i="8"/>
  <c r="N140" i="8"/>
  <c r="BN140" i="8"/>
  <c r="AP139" i="8"/>
  <c r="AO139" i="8"/>
  <c r="P140" i="8"/>
  <c r="AK140" i="8"/>
  <c r="BK139" i="8"/>
  <c r="BD139" i="8"/>
  <c r="BE139" i="8"/>
  <c r="AE140" i="8"/>
  <c r="AR139" i="8"/>
  <c r="W139" i="8"/>
  <c r="AS139" i="8"/>
  <c r="S140" i="8"/>
  <c r="AX139" i="8"/>
  <c r="AA140" i="8"/>
  <c r="E141" i="8"/>
  <c r="BH139" i="8"/>
  <c r="BG139" i="8"/>
  <c r="AH140" i="8"/>
  <c r="AD140" i="8"/>
  <c r="AL140" i="8"/>
  <c r="AX135" i="7"/>
  <c r="K136" i="7"/>
  <c r="L136" i="7" s="1"/>
  <c r="M136" i="7" s="1"/>
  <c r="V136" i="7"/>
  <c r="AV135" i="7"/>
  <c r="AU135" i="7"/>
  <c r="AM136" i="7"/>
  <c r="BJ135" i="7"/>
  <c r="S130" i="6"/>
  <c r="U130" i="6" s="1"/>
  <c r="AS129" i="6"/>
  <c r="Y130" i="6"/>
  <c r="AA130" i="6" s="1"/>
  <c r="K130" i="6"/>
  <c r="L130" i="6" s="1"/>
  <c r="M130" i="6" s="1"/>
  <c r="O130" i="6" s="1"/>
  <c r="AP129" i="6"/>
  <c r="AO129" i="6"/>
  <c r="P130" i="6"/>
  <c r="AK130" i="6"/>
  <c r="BK129" i="6"/>
  <c r="BB129" i="6"/>
  <c r="BA129" i="6"/>
  <c r="AB130" i="6"/>
  <c r="BD129" i="6"/>
  <c r="BE129" i="6"/>
  <c r="AE130" i="6"/>
  <c r="W129" i="6"/>
  <c r="BH129" i="6"/>
  <c r="BG129" i="6"/>
  <c r="AH130" i="6"/>
  <c r="BD132" i="5"/>
  <c r="BE132" i="5"/>
  <c r="AR132" i="5"/>
  <c r="AB133" i="5"/>
  <c r="AD133" i="5" s="1"/>
  <c r="P133" i="5"/>
  <c r="R133" i="5" s="1"/>
  <c r="AP132" i="5"/>
  <c r="BA132" i="5"/>
  <c r="W132" i="5"/>
  <c r="AU132" i="5" s="1"/>
  <c r="AS132" i="5"/>
  <c r="Y133" i="5"/>
  <c r="AA133" i="5" s="1"/>
  <c r="E134" i="5"/>
  <c r="G134" i="5" s="1"/>
  <c r="BJ132" i="5"/>
  <c r="AM133" i="5"/>
  <c r="O133" i="5"/>
  <c r="BN133" i="5"/>
  <c r="N133" i="5"/>
  <c r="AU145" i="10" l="1"/>
  <c r="V146" i="10"/>
  <c r="X146" i="10" s="1"/>
  <c r="AM146" i="10"/>
  <c r="AC146" i="10" s="1"/>
  <c r="AA140" i="9"/>
  <c r="AX145" i="10"/>
  <c r="AA146" i="10"/>
  <c r="F147" i="10"/>
  <c r="H147" i="10" s="1"/>
  <c r="AI146" i="10"/>
  <c r="AF146" i="10"/>
  <c r="T146" i="10"/>
  <c r="AL146" i="10"/>
  <c r="Q146" i="10"/>
  <c r="AU139" i="9"/>
  <c r="AV139" i="9"/>
  <c r="K140" i="9"/>
  <c r="L140" i="9" s="1"/>
  <c r="M140" i="9" s="1"/>
  <c r="BN140" i="9" s="1"/>
  <c r="AG140" i="9"/>
  <c r="AD140" i="9"/>
  <c r="C140" i="9"/>
  <c r="D140" i="9" s="1"/>
  <c r="BJ139" i="9"/>
  <c r="AM140" i="9"/>
  <c r="G134" i="4"/>
  <c r="H134" i="4" s="1"/>
  <c r="Y134" i="4"/>
  <c r="AX133" i="4" s="1"/>
  <c r="S134" i="4"/>
  <c r="U134" i="4" s="1"/>
  <c r="AR133" i="4"/>
  <c r="AS133" i="4"/>
  <c r="Q133" i="4"/>
  <c r="AC133" i="4"/>
  <c r="Z133" i="4"/>
  <c r="AY133" i="4" s="1"/>
  <c r="AL133" i="4"/>
  <c r="AI133" i="4"/>
  <c r="AF133" i="4"/>
  <c r="F141" i="8"/>
  <c r="G141" i="8"/>
  <c r="AV139" i="8"/>
  <c r="AU139" i="8"/>
  <c r="V140" i="8"/>
  <c r="AJ140" i="8"/>
  <c r="C140" i="8"/>
  <c r="D140" i="8" s="1"/>
  <c r="R140" i="8"/>
  <c r="BK140" i="8"/>
  <c r="Q140" i="8"/>
  <c r="U140" i="8"/>
  <c r="T140" i="8"/>
  <c r="S141" i="8"/>
  <c r="AG140" i="8"/>
  <c r="AI140" i="8"/>
  <c r="AF140" i="8"/>
  <c r="AE141" i="8"/>
  <c r="BJ139" i="8"/>
  <c r="AM140" i="8"/>
  <c r="AK141" i="8" s="1"/>
  <c r="BM139" i="8"/>
  <c r="AX129" i="6"/>
  <c r="N136" i="7"/>
  <c r="O136" i="7"/>
  <c r="BN136" i="7"/>
  <c r="E137" i="7"/>
  <c r="BM135" i="7"/>
  <c r="X136" i="7"/>
  <c r="C136" i="7"/>
  <c r="D136" i="7" s="1"/>
  <c r="N130" i="6"/>
  <c r="AI130" i="6" s="1"/>
  <c r="Q130" i="6"/>
  <c r="AP130" i="6" s="1"/>
  <c r="BN130" i="6"/>
  <c r="E131" i="6"/>
  <c r="AJ130" i="6"/>
  <c r="AG130" i="6"/>
  <c r="AV129" i="6"/>
  <c r="AU129" i="6"/>
  <c r="V130" i="6"/>
  <c r="C130" i="6" s="1"/>
  <c r="D130" i="6" s="1"/>
  <c r="AD130" i="6"/>
  <c r="AL130" i="6"/>
  <c r="AM130" i="6"/>
  <c r="T130" i="6" s="1"/>
  <c r="BJ129" i="6"/>
  <c r="R130" i="6"/>
  <c r="V133" i="5"/>
  <c r="C133" i="5" s="1"/>
  <c r="D133" i="5" s="1"/>
  <c r="AC133" i="5"/>
  <c r="BA133" i="5" s="1"/>
  <c r="AV132" i="5"/>
  <c r="AX132" i="5"/>
  <c r="BM132" i="5" s="1"/>
  <c r="F134" i="5"/>
  <c r="H134" i="5" s="1"/>
  <c r="AF133" i="5"/>
  <c r="AI133" i="5"/>
  <c r="AL133" i="5"/>
  <c r="Q133" i="5"/>
  <c r="T133" i="5"/>
  <c r="Z146" i="10" l="1"/>
  <c r="AY146" i="10" s="1"/>
  <c r="C146" i="10"/>
  <c r="D146" i="10" s="1"/>
  <c r="BM145" i="10"/>
  <c r="AK147" i="10"/>
  <c r="BK146" i="10"/>
  <c r="AS146" i="10"/>
  <c r="W146" i="10"/>
  <c r="AR146" i="10"/>
  <c r="S147" i="10"/>
  <c r="BB146" i="10"/>
  <c r="BA146" i="10"/>
  <c r="AB147" i="10"/>
  <c r="BD146" i="10"/>
  <c r="BE146" i="10"/>
  <c r="AE147" i="10"/>
  <c r="AP146" i="10"/>
  <c r="AO146" i="10"/>
  <c r="P147" i="10"/>
  <c r="K147" i="10"/>
  <c r="L147" i="10" s="1"/>
  <c r="M147" i="10" s="1"/>
  <c r="BG146" i="10"/>
  <c r="BH146" i="10"/>
  <c r="AH147" i="10"/>
  <c r="O140" i="9"/>
  <c r="AL140" i="9" s="1"/>
  <c r="BK140" i="9" s="1"/>
  <c r="N140" i="9"/>
  <c r="AF140" i="9" s="1"/>
  <c r="AE141" i="9" s="1"/>
  <c r="E141" i="9"/>
  <c r="F141" i="9" s="1"/>
  <c r="BM139" i="9"/>
  <c r="AA134" i="4"/>
  <c r="AH134" i="4"/>
  <c r="AJ134" i="4" s="1"/>
  <c r="BH133" i="4"/>
  <c r="BG133" i="4"/>
  <c r="BD133" i="4"/>
  <c r="BE133" i="4"/>
  <c r="AE134" i="4"/>
  <c r="AK134" i="4"/>
  <c r="BK133" i="4"/>
  <c r="BA133" i="4"/>
  <c r="AB134" i="4"/>
  <c r="BB133" i="4"/>
  <c r="K134" i="4"/>
  <c r="L134" i="4" s="1"/>
  <c r="M134" i="4" s="1"/>
  <c r="P134" i="4"/>
  <c r="R134" i="4" s="1"/>
  <c r="AP133" i="4"/>
  <c r="AO133" i="4"/>
  <c r="W133" i="4"/>
  <c r="AC140" i="8"/>
  <c r="BJ140" i="8"/>
  <c r="AM141" i="8"/>
  <c r="BE140" i="8"/>
  <c r="BD140" i="8"/>
  <c r="W140" i="8"/>
  <c r="AS140" i="8"/>
  <c r="AR140" i="8"/>
  <c r="AO140" i="8"/>
  <c r="AP140" i="8"/>
  <c r="P141" i="8"/>
  <c r="V141" i="8"/>
  <c r="Z140" i="8"/>
  <c r="AY140" i="8" s="1"/>
  <c r="X140" i="8"/>
  <c r="H141" i="8"/>
  <c r="AG141" i="8"/>
  <c r="BG140" i="8"/>
  <c r="BH140" i="8"/>
  <c r="U141" i="8"/>
  <c r="AH141" i="8"/>
  <c r="X133" i="5"/>
  <c r="Q136" i="7"/>
  <c r="AL136" i="7"/>
  <c r="AC136" i="7"/>
  <c r="Z136" i="7"/>
  <c r="AF136" i="7"/>
  <c r="AI136" i="7"/>
  <c r="G137" i="7"/>
  <c r="F137" i="7"/>
  <c r="T136" i="7"/>
  <c r="P131" i="6"/>
  <c r="R131" i="6" s="1"/>
  <c r="BM129" i="6"/>
  <c r="AC130" i="6"/>
  <c r="BA130" i="6" s="1"/>
  <c r="AF130" i="6"/>
  <c r="AE131" i="6" s="1"/>
  <c r="AG131" i="6" s="1"/>
  <c r="BB133" i="5"/>
  <c r="AO130" i="6"/>
  <c r="F131" i="6"/>
  <c r="G131" i="6"/>
  <c r="Z133" i="5"/>
  <c r="AY133" i="5" s="1"/>
  <c r="W130" i="6"/>
  <c r="V131" i="6" s="1"/>
  <c r="AS130" i="6"/>
  <c r="AR130" i="6"/>
  <c r="S131" i="6"/>
  <c r="BK130" i="6"/>
  <c r="AK131" i="6"/>
  <c r="Z130" i="6"/>
  <c r="AY130" i="6" s="1"/>
  <c r="X130" i="6"/>
  <c r="BG130" i="6"/>
  <c r="BH130" i="6"/>
  <c r="AH131" i="6"/>
  <c r="AB134" i="5"/>
  <c r="AD134" i="5" s="1"/>
  <c r="K134" i="5"/>
  <c r="L134" i="5" s="1"/>
  <c r="M134" i="5" s="1"/>
  <c r="AP133" i="5"/>
  <c r="AO133" i="5"/>
  <c r="P134" i="5"/>
  <c r="R134" i="5" s="1"/>
  <c r="BG133" i="5"/>
  <c r="BH133" i="5"/>
  <c r="AH134" i="5"/>
  <c r="AJ134" i="5" s="1"/>
  <c r="AS133" i="5"/>
  <c r="W133" i="5"/>
  <c r="AR133" i="5"/>
  <c r="S134" i="5"/>
  <c r="BK133" i="5"/>
  <c r="AK134" i="5"/>
  <c r="BD133" i="5"/>
  <c r="BE133" i="5"/>
  <c r="AE134" i="5"/>
  <c r="Y147" i="10" l="1"/>
  <c r="AA147" i="10" s="1"/>
  <c r="AV146" i="10"/>
  <c r="AU146" i="10"/>
  <c r="V147" i="10"/>
  <c r="AD147" i="10"/>
  <c r="AM147" i="10"/>
  <c r="BJ146" i="10"/>
  <c r="AG147" i="10"/>
  <c r="E148" i="10"/>
  <c r="O147" i="10"/>
  <c r="N147" i="10"/>
  <c r="AF147" i="10" s="1"/>
  <c r="BN147" i="10"/>
  <c r="R147" i="10"/>
  <c r="AJ147" i="10"/>
  <c r="U147" i="10"/>
  <c r="T140" i="9"/>
  <c r="AS140" i="9" s="1"/>
  <c r="Q140" i="9"/>
  <c r="P141" i="9" s="1"/>
  <c r="Z140" i="9"/>
  <c r="AY140" i="9" s="1"/>
  <c r="AC140" i="9"/>
  <c r="BB140" i="9" s="1"/>
  <c r="AK141" i="9"/>
  <c r="BJ140" i="9" s="1"/>
  <c r="G141" i="9"/>
  <c r="H141" i="9" s="1"/>
  <c r="K141" i="9" s="1"/>
  <c r="L141" i="9" s="1"/>
  <c r="M141" i="9" s="1"/>
  <c r="O141" i="9" s="1"/>
  <c r="AI140" i="9"/>
  <c r="AH141" i="9" s="1"/>
  <c r="BE140" i="9"/>
  <c r="BD140" i="9"/>
  <c r="AG141" i="9"/>
  <c r="E135" i="4"/>
  <c r="F135" i="4" s="1"/>
  <c r="N134" i="4"/>
  <c r="AF134" i="4" s="1"/>
  <c r="BN134" i="4"/>
  <c r="O134" i="4"/>
  <c r="AL134" i="4" s="1"/>
  <c r="AD134" i="4"/>
  <c r="AG134" i="4"/>
  <c r="AV133" i="4"/>
  <c r="V134" i="4"/>
  <c r="AU133" i="4"/>
  <c r="BJ133" i="4"/>
  <c r="AM134" i="4"/>
  <c r="Y141" i="8"/>
  <c r="AX140" i="8" s="1"/>
  <c r="BB140" i="8"/>
  <c r="BA140" i="8"/>
  <c r="AB141" i="8"/>
  <c r="AD141" i="8" s="1"/>
  <c r="AJ141" i="8"/>
  <c r="R141" i="8"/>
  <c r="C141" i="8"/>
  <c r="D141" i="8" s="1"/>
  <c r="K141" i="8"/>
  <c r="L141" i="8" s="1"/>
  <c r="M141" i="8" s="1"/>
  <c r="AA141" i="8"/>
  <c r="X141" i="8"/>
  <c r="AU140" i="8"/>
  <c r="AV140" i="8"/>
  <c r="AY136" i="7"/>
  <c r="Y137" i="7"/>
  <c r="BE136" i="7"/>
  <c r="AE137" i="7"/>
  <c r="BD136" i="7"/>
  <c r="BK136" i="7"/>
  <c r="AK137" i="7"/>
  <c r="AP136" i="7"/>
  <c r="AO136" i="7"/>
  <c r="P137" i="7"/>
  <c r="R137" i="7" s="1"/>
  <c r="BH136" i="7"/>
  <c r="BG136" i="7"/>
  <c r="AH137" i="7"/>
  <c r="AB137" i="7"/>
  <c r="BB136" i="7"/>
  <c r="BA136" i="7"/>
  <c r="W136" i="7"/>
  <c r="S137" i="7"/>
  <c r="AR136" i="7"/>
  <c r="AS136" i="7"/>
  <c r="H137" i="7"/>
  <c r="Y131" i="6"/>
  <c r="AA131" i="6" s="1"/>
  <c r="BB130" i="6"/>
  <c r="AB131" i="6"/>
  <c r="AD131" i="6" s="1"/>
  <c r="BD130" i="6"/>
  <c r="BE130" i="6"/>
  <c r="Y134" i="5"/>
  <c r="AX133" i="5" s="1"/>
  <c r="H131" i="6"/>
  <c r="K131" i="6" s="1"/>
  <c r="L131" i="6" s="1"/>
  <c r="M131" i="6" s="1"/>
  <c r="BN131" i="6" s="1"/>
  <c r="X131" i="6"/>
  <c r="BJ130" i="6"/>
  <c r="AM131" i="6"/>
  <c r="U131" i="6"/>
  <c r="AJ131" i="6"/>
  <c r="AV130" i="6"/>
  <c r="AU130" i="6"/>
  <c r="AG134" i="5"/>
  <c r="N134" i="5"/>
  <c r="AI134" i="5" s="1"/>
  <c r="BN134" i="5"/>
  <c r="O134" i="5"/>
  <c r="Q134" i="5" s="1"/>
  <c r="AM134" i="5"/>
  <c r="BJ133" i="5"/>
  <c r="U134" i="5"/>
  <c r="AU133" i="5"/>
  <c r="AV133" i="5"/>
  <c r="V134" i="5"/>
  <c r="E135" i="5"/>
  <c r="AX146" i="10" l="1"/>
  <c r="BM146" i="10" s="1"/>
  <c r="C147" i="10"/>
  <c r="D147" i="10" s="1"/>
  <c r="Y141" i="9"/>
  <c r="AA141" i="9" s="1"/>
  <c r="AC147" i="10"/>
  <c r="AB148" i="10" s="1"/>
  <c r="BD147" i="10"/>
  <c r="BE147" i="10"/>
  <c r="AE148" i="10"/>
  <c r="G148" i="10"/>
  <c r="F148" i="10"/>
  <c r="AI147" i="10"/>
  <c r="AL147" i="10"/>
  <c r="X147" i="10"/>
  <c r="Z147" i="10"/>
  <c r="AY147" i="10" s="1"/>
  <c r="Q147" i="10"/>
  <c r="T147" i="10"/>
  <c r="S141" i="9"/>
  <c r="Q141" i="9" s="1"/>
  <c r="AR140" i="9"/>
  <c r="AO140" i="9"/>
  <c r="W140" i="9"/>
  <c r="AU140" i="9" s="1"/>
  <c r="AP140" i="9"/>
  <c r="BA140" i="9"/>
  <c r="AB141" i="9"/>
  <c r="AM141" i="9"/>
  <c r="E142" i="9"/>
  <c r="F142" i="9" s="1"/>
  <c r="BN141" i="9"/>
  <c r="BH140" i="9"/>
  <c r="BG140" i="9"/>
  <c r="N141" i="9"/>
  <c r="AF141" i="9" s="1"/>
  <c r="AE142" i="9" s="1"/>
  <c r="R141" i="9"/>
  <c r="AJ141" i="9"/>
  <c r="G135" i="4"/>
  <c r="H135" i="4" s="1"/>
  <c r="K135" i="4" s="1"/>
  <c r="L135" i="4" s="1"/>
  <c r="M135" i="4" s="1"/>
  <c r="BN135" i="4" s="1"/>
  <c r="BD134" i="4"/>
  <c r="AE135" i="4"/>
  <c r="BE134" i="4"/>
  <c r="T134" i="4"/>
  <c r="Z134" i="4"/>
  <c r="AY134" i="4" s="1"/>
  <c r="Y135" i="4"/>
  <c r="X134" i="4"/>
  <c r="C134" i="4"/>
  <c r="D134" i="4" s="1"/>
  <c r="AI134" i="4"/>
  <c r="BM133" i="4"/>
  <c r="AK135" i="4"/>
  <c r="BK134" i="4"/>
  <c r="Q134" i="4"/>
  <c r="AC134" i="4"/>
  <c r="BM140" i="8"/>
  <c r="E142" i="8"/>
  <c r="N141" i="8"/>
  <c r="BN141" i="8"/>
  <c r="O141" i="8"/>
  <c r="G142" i="8"/>
  <c r="K142" i="8"/>
  <c r="L142" i="8" s="1"/>
  <c r="M142" i="8" s="1"/>
  <c r="F142" i="8"/>
  <c r="H142" i="8" s="1"/>
  <c r="E143" i="8"/>
  <c r="AX136" i="7"/>
  <c r="AA137" i="7"/>
  <c r="C131" i="6"/>
  <c r="D131" i="6" s="1"/>
  <c r="U137" i="7"/>
  <c r="V137" i="7"/>
  <c r="AV136" i="7"/>
  <c r="AU136" i="7"/>
  <c r="AM137" i="7"/>
  <c r="BJ136" i="7"/>
  <c r="AD137" i="7"/>
  <c r="K137" i="7"/>
  <c r="L137" i="7" s="1"/>
  <c r="M137" i="7" s="1"/>
  <c r="AJ137" i="7"/>
  <c r="AG137" i="7"/>
  <c r="AX130" i="6"/>
  <c r="BM130" i="6" s="1"/>
  <c r="AA134" i="5"/>
  <c r="N131" i="6"/>
  <c r="AI131" i="6" s="1"/>
  <c r="O131" i="6"/>
  <c r="Z131" i="6" s="1"/>
  <c r="AY131" i="6" s="1"/>
  <c r="E132" i="6"/>
  <c r="F132" i="6" s="1"/>
  <c r="BM133" i="5"/>
  <c r="T134" i="5"/>
  <c r="S135" i="5" s="1"/>
  <c r="U135" i="5" s="1"/>
  <c r="AF134" i="5"/>
  <c r="BE134" i="5" s="1"/>
  <c r="G135" i="5"/>
  <c r="F135" i="5"/>
  <c r="AH135" i="5"/>
  <c r="BG134" i="5"/>
  <c r="BH134" i="5"/>
  <c r="C134" i="5"/>
  <c r="D134" i="5" s="1"/>
  <c r="X134" i="5"/>
  <c r="Z134" i="5"/>
  <c r="AY134" i="5" s="1"/>
  <c r="P135" i="5"/>
  <c r="AP134" i="5"/>
  <c r="AO134" i="5"/>
  <c r="AL134" i="5"/>
  <c r="AC134" i="5"/>
  <c r="BB147" i="10" l="1"/>
  <c r="BA147" i="10"/>
  <c r="AX140" i="9"/>
  <c r="BM140" i="9" s="1"/>
  <c r="AC141" i="9"/>
  <c r="BB141" i="9" s="1"/>
  <c r="H148" i="10"/>
  <c r="K148" i="10" s="1"/>
  <c r="L148" i="10" s="1"/>
  <c r="M148" i="10" s="1"/>
  <c r="O148" i="10" s="1"/>
  <c r="BK147" i="10"/>
  <c r="AK148" i="10"/>
  <c r="AG148" i="10"/>
  <c r="W147" i="10"/>
  <c r="AS147" i="10"/>
  <c r="AR147" i="10"/>
  <c r="S148" i="10"/>
  <c r="AD148" i="10"/>
  <c r="Y148" i="10"/>
  <c r="BH147" i="10"/>
  <c r="BG147" i="10"/>
  <c r="AH148" i="10"/>
  <c r="AP147" i="10"/>
  <c r="AO147" i="10"/>
  <c r="P148" i="10"/>
  <c r="U141" i="9"/>
  <c r="AL141" i="9"/>
  <c r="AK142" i="9" s="1"/>
  <c r="AV140" i="9"/>
  <c r="V141" i="9"/>
  <c r="T141" i="9"/>
  <c r="S142" i="9" s="1"/>
  <c r="U142" i="9" s="1"/>
  <c r="AD141" i="9"/>
  <c r="G142" i="9"/>
  <c r="H142" i="9" s="1"/>
  <c r="K142" i="9" s="1"/>
  <c r="L142" i="9" s="1"/>
  <c r="M142" i="9" s="1"/>
  <c r="AI141" i="9"/>
  <c r="BH141" i="9" s="1"/>
  <c r="BE141" i="9"/>
  <c r="BD141" i="9"/>
  <c r="AG142" i="9"/>
  <c r="P142" i="9"/>
  <c r="AP141" i="9"/>
  <c r="AO141" i="9"/>
  <c r="E136" i="4"/>
  <c r="G136" i="4" s="1"/>
  <c r="O135" i="4"/>
  <c r="AC135" i="4" s="1"/>
  <c r="N135" i="4"/>
  <c r="AI135" i="4" s="1"/>
  <c r="AO134" i="4"/>
  <c r="AP134" i="4"/>
  <c r="P135" i="4"/>
  <c r="BB134" i="4"/>
  <c r="BA134" i="4"/>
  <c r="AB135" i="4"/>
  <c r="AH135" i="4"/>
  <c r="BG134" i="4"/>
  <c r="BH134" i="4"/>
  <c r="BJ134" i="4"/>
  <c r="AM135" i="4"/>
  <c r="AX134" i="4"/>
  <c r="AA135" i="4"/>
  <c r="S135" i="4"/>
  <c r="AR134" i="4"/>
  <c r="AS134" i="4"/>
  <c r="W134" i="4"/>
  <c r="AG135" i="4"/>
  <c r="F143" i="8"/>
  <c r="G143" i="8"/>
  <c r="O142" i="8"/>
  <c r="N142" i="8"/>
  <c r="BN142" i="8"/>
  <c r="T141" i="8"/>
  <c r="Q141" i="8"/>
  <c r="AL141" i="8"/>
  <c r="Z141" i="8"/>
  <c r="AY141" i="8" s="1"/>
  <c r="AC141" i="8"/>
  <c r="AI141" i="8"/>
  <c r="AF141" i="8"/>
  <c r="AC131" i="6"/>
  <c r="BA131" i="6" s="1"/>
  <c r="BM136" i="7"/>
  <c r="C137" i="7"/>
  <c r="D137" i="7" s="1"/>
  <c r="X137" i="7"/>
  <c r="E138" i="7"/>
  <c r="N137" i="7"/>
  <c r="O137" i="7"/>
  <c r="BN137" i="7"/>
  <c r="AF131" i="6"/>
  <c r="BE131" i="6" s="1"/>
  <c r="AL131" i="6"/>
  <c r="AK132" i="6" s="1"/>
  <c r="G132" i="6"/>
  <c r="H132" i="6" s="1"/>
  <c r="K132" i="6" s="1"/>
  <c r="L132" i="6" s="1"/>
  <c r="M132" i="6" s="1"/>
  <c r="BN132" i="6" s="1"/>
  <c r="Q131" i="6"/>
  <c r="AP131" i="6" s="1"/>
  <c r="Y132" i="6"/>
  <c r="T131" i="6"/>
  <c r="BG131" i="6"/>
  <c r="BH131" i="6"/>
  <c r="AH132" i="6"/>
  <c r="AE135" i="5"/>
  <c r="AG135" i="5" s="1"/>
  <c r="BD134" i="5"/>
  <c r="Y135" i="5"/>
  <c r="AA135" i="5" s="1"/>
  <c r="AR134" i="5"/>
  <c r="AS134" i="5"/>
  <c r="W134" i="5"/>
  <c r="V135" i="5" s="1"/>
  <c r="X135" i="5" s="1"/>
  <c r="BK134" i="5"/>
  <c r="AK135" i="5"/>
  <c r="BB134" i="5"/>
  <c r="AB135" i="5"/>
  <c r="BA134" i="5"/>
  <c r="R135" i="5"/>
  <c r="AJ135" i="5"/>
  <c r="H135" i="5"/>
  <c r="AB142" i="9" l="1"/>
  <c r="AD142" i="9" s="1"/>
  <c r="BA141" i="9"/>
  <c r="E149" i="10"/>
  <c r="G149" i="10" s="1"/>
  <c r="BN148" i="10"/>
  <c r="N148" i="10"/>
  <c r="AF148" i="10" s="1"/>
  <c r="BE148" i="10" s="1"/>
  <c r="AL148" i="10"/>
  <c r="BK148" i="10" s="1"/>
  <c r="AJ148" i="10"/>
  <c r="U148" i="10"/>
  <c r="T148" i="10"/>
  <c r="Q148" i="10"/>
  <c r="P149" i="10" s="1"/>
  <c r="AV147" i="10"/>
  <c r="AU147" i="10"/>
  <c r="V148" i="10"/>
  <c r="C148" i="10" s="1"/>
  <c r="D148" i="10" s="1"/>
  <c r="R148" i="10"/>
  <c r="AM148" i="10"/>
  <c r="AC148" i="10" s="1"/>
  <c r="BJ147" i="10"/>
  <c r="AA148" i="10"/>
  <c r="AX147" i="10"/>
  <c r="BK141" i="9"/>
  <c r="C141" i="9"/>
  <c r="D141" i="9" s="1"/>
  <c r="Z141" i="9"/>
  <c r="AY141" i="9" s="1"/>
  <c r="X141" i="9"/>
  <c r="AR141" i="9"/>
  <c r="AS141" i="9"/>
  <c r="W141" i="9"/>
  <c r="V142" i="9" s="1"/>
  <c r="AH142" i="9"/>
  <c r="AJ142" i="9" s="1"/>
  <c r="BG141" i="9"/>
  <c r="E143" i="9"/>
  <c r="F143" i="9" s="1"/>
  <c r="N142" i="9"/>
  <c r="BN142" i="9"/>
  <c r="O142" i="9"/>
  <c r="AM142" i="9"/>
  <c r="BJ141" i="9"/>
  <c r="R142" i="9"/>
  <c r="F136" i="4"/>
  <c r="H136" i="4" s="1"/>
  <c r="AF135" i="4"/>
  <c r="AE136" i="4" s="1"/>
  <c r="BH135" i="4"/>
  <c r="U135" i="4"/>
  <c r="Q135" i="4"/>
  <c r="P136" i="4" s="1"/>
  <c r="R136" i="4" s="1"/>
  <c r="T135" i="4"/>
  <c r="AJ135" i="4"/>
  <c r="BG135" i="4" s="1"/>
  <c r="AH136" i="4"/>
  <c r="AJ136" i="4" s="1"/>
  <c r="R135" i="4"/>
  <c r="AV134" i="4"/>
  <c r="V135" i="4"/>
  <c r="C135" i="4" s="1"/>
  <c r="D135" i="4" s="1"/>
  <c r="AU134" i="4"/>
  <c r="BM134" i="4" s="1"/>
  <c r="BB135" i="4"/>
  <c r="AD135" i="4"/>
  <c r="BA135" i="4" s="1"/>
  <c r="AL135" i="4"/>
  <c r="AB136" i="4"/>
  <c r="Y142" i="8"/>
  <c r="AA142" i="8" s="1"/>
  <c r="BD141" i="8"/>
  <c r="BE141" i="8"/>
  <c r="AE142" i="8"/>
  <c r="BH141" i="8"/>
  <c r="BG141" i="8"/>
  <c r="AH142" i="8"/>
  <c r="BB141" i="8"/>
  <c r="BA141" i="8"/>
  <c r="AB142" i="8"/>
  <c r="AK142" i="8"/>
  <c r="BK141" i="8"/>
  <c r="AR141" i="8"/>
  <c r="W141" i="8"/>
  <c r="AS141" i="8"/>
  <c r="S142" i="8"/>
  <c r="AX141" i="8"/>
  <c r="AP141" i="8"/>
  <c r="AO141" i="8"/>
  <c r="P142" i="8"/>
  <c r="H143" i="8"/>
  <c r="AB132" i="6"/>
  <c r="AD132" i="6" s="1"/>
  <c r="BB131" i="6"/>
  <c r="AC137" i="7"/>
  <c r="T137" i="7"/>
  <c r="Q137" i="7"/>
  <c r="AL137" i="7"/>
  <c r="F138" i="7"/>
  <c r="G138" i="7"/>
  <c r="AI137" i="7"/>
  <c r="AF137" i="7"/>
  <c r="Z137" i="7"/>
  <c r="AY137" i="7" s="1"/>
  <c r="BD131" i="6"/>
  <c r="AE132" i="6"/>
  <c r="AG132" i="6" s="1"/>
  <c r="BK131" i="6"/>
  <c r="N132" i="6"/>
  <c r="E133" i="6"/>
  <c r="G133" i="6" s="1"/>
  <c r="O132" i="6"/>
  <c r="AA132" i="6"/>
  <c r="AX131" i="6"/>
  <c r="AS131" i="6"/>
  <c r="AR131" i="6"/>
  <c r="S132" i="6"/>
  <c r="U132" i="6" s="1"/>
  <c r="W131" i="6"/>
  <c r="P132" i="6"/>
  <c r="R132" i="6" s="1"/>
  <c r="AO131" i="6"/>
  <c r="BJ131" i="6"/>
  <c r="AM132" i="6"/>
  <c r="AJ132" i="6"/>
  <c r="AX134" i="5"/>
  <c r="AU134" i="5"/>
  <c r="AV134" i="5"/>
  <c r="K135" i="5"/>
  <c r="L135" i="5" s="1"/>
  <c r="M135" i="5" s="1"/>
  <c r="AD135" i="5"/>
  <c r="C135" i="5"/>
  <c r="D135" i="5" s="1"/>
  <c r="AM135" i="5"/>
  <c r="BJ134" i="5"/>
  <c r="F149" i="10" l="1"/>
  <c r="H149" i="10" s="1"/>
  <c r="AE149" i="10"/>
  <c r="AG149" i="10" s="1"/>
  <c r="BD148" i="10"/>
  <c r="AI148" i="10"/>
  <c r="BH148" i="10" s="1"/>
  <c r="Y142" i="9"/>
  <c r="AX141" i="9" s="1"/>
  <c r="AK149" i="10"/>
  <c r="AM149" i="10" s="1"/>
  <c r="BM147" i="10"/>
  <c r="R149" i="10"/>
  <c r="BB148" i="10"/>
  <c r="BA148" i="10"/>
  <c r="AB149" i="10"/>
  <c r="W148" i="10"/>
  <c r="V149" i="10" s="1"/>
  <c r="AS148" i="10"/>
  <c r="AR148" i="10"/>
  <c r="S149" i="10"/>
  <c r="X148" i="10"/>
  <c r="Z148" i="10"/>
  <c r="AY148" i="10" s="1"/>
  <c r="AO148" i="10"/>
  <c r="AP148" i="10"/>
  <c r="AV141" i="9"/>
  <c r="AU141" i="9"/>
  <c r="G143" i="9"/>
  <c r="H143" i="9" s="1"/>
  <c r="K143" i="9" s="1"/>
  <c r="L143" i="9" s="1"/>
  <c r="M143" i="9" s="1"/>
  <c r="O143" i="9" s="1"/>
  <c r="T142" i="9"/>
  <c r="Q142" i="9"/>
  <c r="AL142" i="9"/>
  <c r="AI142" i="9"/>
  <c r="AF142" i="9"/>
  <c r="X142" i="9"/>
  <c r="BD135" i="4"/>
  <c r="BE135" i="4"/>
  <c r="BK135" i="4"/>
  <c r="AK136" i="4"/>
  <c r="W135" i="4"/>
  <c r="V136" i="4" s="1"/>
  <c r="AS135" i="4"/>
  <c r="AR135" i="4"/>
  <c r="S136" i="4"/>
  <c r="AG136" i="4"/>
  <c r="AD136" i="4"/>
  <c r="X135" i="4"/>
  <c r="Z135" i="4"/>
  <c r="AY135" i="4" s="1"/>
  <c r="Y136" i="4"/>
  <c r="K136" i="4"/>
  <c r="L136" i="4" s="1"/>
  <c r="M136" i="4" s="1"/>
  <c r="AO135" i="4"/>
  <c r="AP135" i="4"/>
  <c r="R142" i="8"/>
  <c r="Q142" i="8"/>
  <c r="U142" i="8"/>
  <c r="T142" i="8"/>
  <c r="S143" i="8"/>
  <c r="K143" i="8"/>
  <c r="L143" i="8" s="1"/>
  <c r="M143" i="8" s="1"/>
  <c r="BJ141" i="8"/>
  <c r="AM142" i="8"/>
  <c r="AC142" i="8" s="1"/>
  <c r="BB142" i="8" s="1"/>
  <c r="AJ142" i="8"/>
  <c r="AV141" i="8"/>
  <c r="AU141" i="8"/>
  <c r="BM141" i="8" s="1"/>
  <c r="V142" i="8"/>
  <c r="AB143" i="8"/>
  <c r="AD142" i="8"/>
  <c r="AL142" i="8"/>
  <c r="AG142" i="8"/>
  <c r="AI142" i="8"/>
  <c r="AH143" i="8" s="1"/>
  <c r="AF142" i="8"/>
  <c r="Y138" i="7"/>
  <c r="AX137" i="7" s="1"/>
  <c r="AF132" i="6"/>
  <c r="AE133" i="6" s="1"/>
  <c r="AG133" i="6" s="1"/>
  <c r="F133" i="6"/>
  <c r="H133" i="6" s="1"/>
  <c r="K133" i="6" s="1"/>
  <c r="L133" i="6" s="1"/>
  <c r="M133" i="6" s="1"/>
  <c r="N133" i="6" s="1"/>
  <c r="BG137" i="7"/>
  <c r="BH137" i="7"/>
  <c r="AH138" i="7"/>
  <c r="H138" i="7"/>
  <c r="BK137" i="7"/>
  <c r="AK138" i="7"/>
  <c r="AP137" i="7"/>
  <c r="AO137" i="7"/>
  <c r="P138" i="7"/>
  <c r="W137" i="7"/>
  <c r="AS137" i="7"/>
  <c r="AR137" i="7"/>
  <c r="S138" i="7"/>
  <c r="AE138" i="7"/>
  <c r="BE137" i="7"/>
  <c r="BD137" i="7"/>
  <c r="AB138" i="7"/>
  <c r="BB137" i="7"/>
  <c r="BA137" i="7"/>
  <c r="AC132" i="6"/>
  <c r="BB132" i="6" s="1"/>
  <c r="AL132" i="6"/>
  <c r="BK132" i="6" s="1"/>
  <c r="AI132" i="6"/>
  <c r="AH133" i="6" s="1"/>
  <c r="AJ133" i="6" s="1"/>
  <c r="T132" i="6"/>
  <c r="AR132" i="6" s="1"/>
  <c r="Q132" i="6"/>
  <c r="AV131" i="6"/>
  <c r="AU131" i="6"/>
  <c r="BM131" i="6" s="1"/>
  <c r="V132" i="6"/>
  <c r="BM134" i="5"/>
  <c r="N135" i="5"/>
  <c r="O135" i="5"/>
  <c r="T135" i="5" s="1"/>
  <c r="BN135" i="5"/>
  <c r="E136" i="5"/>
  <c r="AC142" i="9" l="1"/>
  <c r="BB142" i="9" s="1"/>
  <c r="C142" i="9"/>
  <c r="D142" i="9" s="1"/>
  <c r="Z142" i="9"/>
  <c r="AY142" i="9" s="1"/>
  <c r="BM141" i="9"/>
  <c r="AA142" i="9"/>
  <c r="W142" i="9" s="1"/>
  <c r="AU142" i="9" s="1"/>
  <c r="AH149" i="10"/>
  <c r="AJ149" i="10" s="1"/>
  <c r="BG148" i="10"/>
  <c r="BJ148" i="10"/>
  <c r="U149" i="10"/>
  <c r="AD149" i="10"/>
  <c r="X149" i="10"/>
  <c r="Y149" i="10"/>
  <c r="K149" i="10"/>
  <c r="L149" i="10" s="1"/>
  <c r="M149" i="10" s="1"/>
  <c r="AU148" i="10"/>
  <c r="AV148" i="10"/>
  <c r="BN143" i="9"/>
  <c r="N143" i="9"/>
  <c r="E144" i="9"/>
  <c r="F144" i="9" s="1"/>
  <c r="BE142" i="9"/>
  <c r="BD142" i="9"/>
  <c r="AE143" i="9"/>
  <c r="BH142" i="9"/>
  <c r="BG142" i="9"/>
  <c r="AH143" i="9"/>
  <c r="BK142" i="9"/>
  <c r="AK143" i="9"/>
  <c r="AP142" i="9"/>
  <c r="AO142" i="9"/>
  <c r="P143" i="9"/>
  <c r="AR142" i="9"/>
  <c r="AS142" i="9"/>
  <c r="S143" i="9"/>
  <c r="X136" i="4"/>
  <c r="BN136" i="4"/>
  <c r="N136" i="4"/>
  <c r="O136" i="4"/>
  <c r="Q136" i="4" s="1"/>
  <c r="E137" i="4"/>
  <c r="U136" i="4"/>
  <c r="C136" i="4"/>
  <c r="D136" i="4" s="1"/>
  <c r="AM136" i="4"/>
  <c r="BJ135" i="4"/>
  <c r="AX135" i="4"/>
  <c r="AA136" i="4"/>
  <c r="AU135" i="4"/>
  <c r="AV135" i="4"/>
  <c r="BA142" i="8"/>
  <c r="BE142" i="8"/>
  <c r="BD142" i="8"/>
  <c r="X142" i="8"/>
  <c r="Z142" i="8"/>
  <c r="AY142" i="8" s="1"/>
  <c r="AE143" i="8"/>
  <c r="BG142" i="8"/>
  <c r="BH142" i="8"/>
  <c r="BK142" i="8"/>
  <c r="AK143" i="8"/>
  <c r="AD143" i="8"/>
  <c r="AL143" i="8"/>
  <c r="E144" i="8"/>
  <c r="W142" i="8"/>
  <c r="AS142" i="8"/>
  <c r="AR142" i="8"/>
  <c r="AO142" i="8"/>
  <c r="AP142" i="8"/>
  <c r="P143" i="8"/>
  <c r="AJ143" i="8"/>
  <c r="N143" i="8"/>
  <c r="BN143" i="8"/>
  <c r="O143" i="8"/>
  <c r="T143" i="8"/>
  <c r="Q143" i="8"/>
  <c r="U143" i="8"/>
  <c r="C142" i="8"/>
  <c r="D142" i="8" s="1"/>
  <c r="AA138" i="7"/>
  <c r="BD132" i="6"/>
  <c r="BE132" i="6"/>
  <c r="O133" i="6"/>
  <c r="AF133" i="6"/>
  <c r="AE134" i="6" s="1"/>
  <c r="AG134" i="6" s="1"/>
  <c r="BN133" i="6"/>
  <c r="E134" i="6"/>
  <c r="G134" i="6" s="1"/>
  <c r="AS132" i="6"/>
  <c r="AI133" i="6"/>
  <c r="BG133" i="6" s="1"/>
  <c r="AK133" i="6"/>
  <c r="BJ132" i="6" s="1"/>
  <c r="U138" i="7"/>
  <c r="V138" i="7"/>
  <c r="AU137" i="7"/>
  <c r="AV137" i="7"/>
  <c r="AM138" i="7"/>
  <c r="BJ137" i="7"/>
  <c r="AD138" i="7"/>
  <c r="K138" i="7"/>
  <c r="L138" i="7" s="1"/>
  <c r="M138" i="7" s="1"/>
  <c r="AJ138" i="7"/>
  <c r="AG138" i="7"/>
  <c r="R138" i="7"/>
  <c r="BA132" i="6"/>
  <c r="AB133" i="6"/>
  <c r="AD133" i="6" s="1"/>
  <c r="BH132" i="6"/>
  <c r="S133" i="6"/>
  <c r="U133" i="6" s="1"/>
  <c r="BG132" i="6"/>
  <c r="W132" i="6"/>
  <c r="AV132" i="6" s="1"/>
  <c r="AO132" i="6"/>
  <c r="P133" i="6"/>
  <c r="R133" i="6" s="1"/>
  <c r="AP132" i="6"/>
  <c r="X132" i="6"/>
  <c r="C132" i="6"/>
  <c r="D132" i="6" s="1"/>
  <c r="Z132" i="6"/>
  <c r="AY132" i="6" s="1"/>
  <c r="G136" i="5"/>
  <c r="F136" i="5"/>
  <c r="AI135" i="5"/>
  <c r="AF135" i="5"/>
  <c r="AR135" i="5"/>
  <c r="AS135" i="5"/>
  <c r="S136" i="5"/>
  <c r="Q135" i="5"/>
  <c r="W135" i="5" s="1"/>
  <c r="Z135" i="5"/>
  <c r="AY135" i="5" s="1"/>
  <c r="AC135" i="5"/>
  <c r="AL135" i="5"/>
  <c r="Y143" i="9" l="1"/>
  <c r="AA143" i="9" s="1"/>
  <c r="AB143" i="9"/>
  <c r="AD143" i="9" s="1"/>
  <c r="BA142" i="9"/>
  <c r="E150" i="10"/>
  <c r="G150" i="10" s="1"/>
  <c r="C149" i="10"/>
  <c r="D149" i="10" s="1"/>
  <c r="N149" i="10"/>
  <c r="BN149" i="10"/>
  <c r="O149" i="10"/>
  <c r="AA149" i="10"/>
  <c r="AX148" i="10"/>
  <c r="BM148" i="10" s="1"/>
  <c r="Q143" i="9"/>
  <c r="P144" i="9" s="1"/>
  <c r="V143" i="9"/>
  <c r="AV142" i="9"/>
  <c r="G144" i="9"/>
  <c r="H144" i="9" s="1"/>
  <c r="AI143" i="9"/>
  <c r="AH144" i="9" s="1"/>
  <c r="AJ144" i="9" s="1"/>
  <c r="AF143" i="9"/>
  <c r="AE144" i="9" s="1"/>
  <c r="AG143" i="9"/>
  <c r="R143" i="9"/>
  <c r="AJ143" i="9"/>
  <c r="U143" i="9"/>
  <c r="T143" i="9"/>
  <c r="BJ142" i="9"/>
  <c r="AM143" i="9"/>
  <c r="BM135" i="4"/>
  <c r="T136" i="4"/>
  <c r="W136" i="4" s="1"/>
  <c r="Y137" i="4"/>
  <c r="AX136" i="4" s="1"/>
  <c r="AC136" i="4"/>
  <c r="AL136" i="4"/>
  <c r="Z136" i="4"/>
  <c r="AY136" i="4" s="1"/>
  <c r="AP136" i="4"/>
  <c r="AO136" i="4"/>
  <c r="P137" i="4"/>
  <c r="F137" i="4"/>
  <c r="G137" i="4"/>
  <c r="AI136" i="4"/>
  <c r="AF136" i="4"/>
  <c r="AR143" i="8"/>
  <c r="AS143" i="8"/>
  <c r="R143" i="8"/>
  <c r="P144" i="8"/>
  <c r="S144" i="8"/>
  <c r="AU142" i="8"/>
  <c r="AV142" i="8"/>
  <c r="Y143" i="8"/>
  <c r="AP143" i="8"/>
  <c r="AO143" i="8"/>
  <c r="G144" i="8"/>
  <c r="F144" i="8"/>
  <c r="H144" i="8" s="1"/>
  <c r="K144" i="8" s="1"/>
  <c r="L144" i="8" s="1"/>
  <c r="M144" i="8" s="1"/>
  <c r="BK143" i="8"/>
  <c r="AM143" i="8"/>
  <c r="BJ142" i="8"/>
  <c r="AF143" i="8"/>
  <c r="AE144" i="8" s="1"/>
  <c r="AI143" i="8"/>
  <c r="AG143" i="8"/>
  <c r="V143" i="8"/>
  <c r="BE133" i="6"/>
  <c r="F134" i="6"/>
  <c r="H134" i="6" s="1"/>
  <c r="K134" i="6" s="1"/>
  <c r="L134" i="6" s="1"/>
  <c r="M134" i="6" s="1"/>
  <c r="N134" i="6" s="1"/>
  <c r="BD133" i="6"/>
  <c r="AH134" i="6"/>
  <c r="AJ134" i="6" s="1"/>
  <c r="BH133" i="6"/>
  <c r="AM133" i="6"/>
  <c r="BM137" i="7"/>
  <c r="E139" i="7"/>
  <c r="G139" i="7" s="1"/>
  <c r="X138" i="7"/>
  <c r="BN138" i="7"/>
  <c r="N138" i="7"/>
  <c r="O138" i="7"/>
  <c r="Z138" i="7" s="1"/>
  <c r="AY138" i="7" s="1"/>
  <c r="C138" i="7"/>
  <c r="D138" i="7" s="1"/>
  <c r="AL133" i="6"/>
  <c r="BK133" i="6" s="1"/>
  <c r="Y133" i="6"/>
  <c r="V133" i="6"/>
  <c r="AU132" i="6"/>
  <c r="Q133" i="6"/>
  <c r="AP133" i="6" s="1"/>
  <c r="T133" i="6"/>
  <c r="AR133" i="6" s="1"/>
  <c r="Y136" i="5"/>
  <c r="AA136" i="5" s="1"/>
  <c r="BA135" i="5"/>
  <c r="BB135" i="5"/>
  <c r="AB136" i="5"/>
  <c r="U136" i="5"/>
  <c r="V136" i="5"/>
  <c r="AV135" i="5"/>
  <c r="AU135" i="5"/>
  <c r="BD135" i="5"/>
  <c r="BE135" i="5"/>
  <c r="AE136" i="5"/>
  <c r="BK135" i="5"/>
  <c r="AK136" i="5"/>
  <c r="AP135" i="5"/>
  <c r="AO135" i="5"/>
  <c r="P136" i="5"/>
  <c r="BG135" i="5"/>
  <c r="BH135" i="5"/>
  <c r="AH136" i="5"/>
  <c r="H136" i="5"/>
  <c r="AL143" i="9" l="1"/>
  <c r="BK143" i="9" s="1"/>
  <c r="F150" i="10"/>
  <c r="H150" i="10" s="1"/>
  <c r="K150" i="10" s="1"/>
  <c r="L150" i="10" s="1"/>
  <c r="M150" i="10" s="1"/>
  <c r="C143" i="9"/>
  <c r="D143" i="9" s="1"/>
  <c r="AC143" i="9"/>
  <c r="AB144" i="9" s="1"/>
  <c r="AD144" i="9" s="1"/>
  <c r="AX142" i="9"/>
  <c r="BM142" i="9" s="1"/>
  <c r="Z149" i="10"/>
  <c r="AY149" i="10" s="1"/>
  <c r="AL149" i="10"/>
  <c r="T149" i="10"/>
  <c r="Q149" i="10"/>
  <c r="AF149" i="10"/>
  <c r="AI149" i="10"/>
  <c r="AC149" i="10"/>
  <c r="AO143" i="9"/>
  <c r="AP143" i="9"/>
  <c r="Z143" i="9"/>
  <c r="AY143" i="9" s="1"/>
  <c r="X143" i="9"/>
  <c r="K144" i="9"/>
  <c r="L144" i="9" s="1"/>
  <c r="M144" i="9" s="1"/>
  <c r="AS143" i="9"/>
  <c r="AR143" i="9"/>
  <c r="R144" i="9"/>
  <c r="BE143" i="9"/>
  <c r="BD143" i="9"/>
  <c r="S144" i="9"/>
  <c r="BG143" i="9"/>
  <c r="BH143" i="9"/>
  <c r="W143" i="9"/>
  <c r="AG144" i="9"/>
  <c r="AS136" i="4"/>
  <c r="AR136" i="4"/>
  <c r="S137" i="4"/>
  <c r="U137" i="4" s="1"/>
  <c r="H137" i="4"/>
  <c r="K137" i="4" s="1"/>
  <c r="L137" i="4" s="1"/>
  <c r="M137" i="4" s="1"/>
  <c r="O137" i="4" s="1"/>
  <c r="AA137" i="4"/>
  <c r="AE137" i="4"/>
  <c r="BD136" i="4"/>
  <c r="BE136" i="4"/>
  <c r="AH137" i="4"/>
  <c r="BH136" i="4"/>
  <c r="BG136" i="4"/>
  <c r="BB136" i="4"/>
  <c r="AB137" i="4"/>
  <c r="BA136" i="4"/>
  <c r="R137" i="4"/>
  <c r="BK136" i="4"/>
  <c r="AK137" i="4"/>
  <c r="V137" i="4"/>
  <c r="AU136" i="4"/>
  <c r="AV136" i="4"/>
  <c r="O144" i="8"/>
  <c r="N144" i="8"/>
  <c r="BN144" i="8"/>
  <c r="X143" i="8"/>
  <c r="Z143" i="8"/>
  <c r="AY143" i="8" s="1"/>
  <c r="BH143" i="8"/>
  <c r="BG143" i="8"/>
  <c r="AH144" i="8"/>
  <c r="BD143" i="8"/>
  <c r="BE143" i="8"/>
  <c r="AK144" i="8"/>
  <c r="E145" i="8"/>
  <c r="AA143" i="8"/>
  <c r="W143" i="8" s="1"/>
  <c r="AX142" i="8"/>
  <c r="BM142" i="8" s="1"/>
  <c r="AC143" i="8"/>
  <c r="R144" i="8"/>
  <c r="AG144" i="8"/>
  <c r="AI144" i="8"/>
  <c r="AF144" i="8"/>
  <c r="Q144" i="8"/>
  <c r="U144" i="8"/>
  <c r="T144" i="8"/>
  <c r="S145" i="8" s="1"/>
  <c r="C143" i="8"/>
  <c r="D143" i="8" s="1"/>
  <c r="BN134" i="6"/>
  <c r="O134" i="6"/>
  <c r="E135" i="6"/>
  <c r="G135" i="6" s="1"/>
  <c r="F139" i="7"/>
  <c r="H139" i="7" s="1"/>
  <c r="K139" i="7" s="1"/>
  <c r="L139" i="7" s="1"/>
  <c r="M139" i="7" s="1"/>
  <c r="O139" i="7" s="1"/>
  <c r="Y139" i="7"/>
  <c r="AA139" i="7" s="1"/>
  <c r="AL138" i="7"/>
  <c r="AC138" i="7"/>
  <c r="T138" i="7"/>
  <c r="Q138" i="7"/>
  <c r="AF138" i="7"/>
  <c r="AI138" i="7"/>
  <c r="Z133" i="6"/>
  <c r="AY133" i="6" s="1"/>
  <c r="AK134" i="6"/>
  <c r="AX132" i="6"/>
  <c r="BM132" i="6" s="1"/>
  <c r="AC133" i="6"/>
  <c r="AA133" i="6"/>
  <c r="W133" i="6" s="1"/>
  <c r="V134" i="6" s="1"/>
  <c r="X133" i="6"/>
  <c r="C133" i="6"/>
  <c r="D133" i="6" s="1"/>
  <c r="AS133" i="6"/>
  <c r="AO133" i="6"/>
  <c r="P134" i="6"/>
  <c r="R134" i="6" s="1"/>
  <c r="S134" i="6"/>
  <c r="AF134" i="6"/>
  <c r="AI134" i="6"/>
  <c r="AX135" i="5"/>
  <c r="K136" i="5"/>
  <c r="L136" i="5" s="1"/>
  <c r="M136" i="5" s="1"/>
  <c r="C136" i="5"/>
  <c r="D136" i="5" s="1"/>
  <c r="R136" i="5"/>
  <c r="BJ135" i="5"/>
  <c r="AM136" i="5"/>
  <c r="AG136" i="5"/>
  <c r="AD136" i="5"/>
  <c r="AJ136" i="5"/>
  <c r="X136" i="5"/>
  <c r="AK144" i="9" l="1"/>
  <c r="AM144" i="9" s="1"/>
  <c r="BB143" i="9"/>
  <c r="BA143" i="9"/>
  <c r="BD149" i="10"/>
  <c r="BE149" i="10"/>
  <c r="AE150" i="10"/>
  <c r="AK150" i="10"/>
  <c r="BK149" i="10"/>
  <c r="AS149" i="10"/>
  <c r="AR149" i="10"/>
  <c r="W149" i="10"/>
  <c r="S150" i="10"/>
  <c r="Y150" i="10"/>
  <c r="BB149" i="10"/>
  <c r="BA149" i="10"/>
  <c r="AB150" i="10"/>
  <c r="AP149" i="10"/>
  <c r="AO149" i="10"/>
  <c r="P150" i="10"/>
  <c r="BN150" i="10"/>
  <c r="O150" i="10"/>
  <c r="N150" i="10"/>
  <c r="BH149" i="10"/>
  <c r="BG149" i="10"/>
  <c r="AH150" i="10"/>
  <c r="E151" i="10"/>
  <c r="Y144" i="9"/>
  <c r="AA144" i="9" s="1"/>
  <c r="E145" i="9"/>
  <c r="N144" i="9"/>
  <c r="O144" i="9"/>
  <c r="T144" i="9" s="1"/>
  <c r="S145" i="9" s="1"/>
  <c r="BN144" i="9"/>
  <c r="U144" i="9"/>
  <c r="AV143" i="9"/>
  <c r="AU143" i="9"/>
  <c r="V144" i="9"/>
  <c r="N137" i="4"/>
  <c r="AI137" i="4" s="1"/>
  <c r="AH138" i="4" s="1"/>
  <c r="AJ138" i="4" s="1"/>
  <c r="E138" i="4"/>
  <c r="G138" i="4" s="1"/>
  <c r="BN137" i="4"/>
  <c r="Q137" i="4"/>
  <c r="AP137" i="4" s="1"/>
  <c r="T137" i="4"/>
  <c r="AR137" i="4" s="1"/>
  <c r="X137" i="4"/>
  <c r="Z137" i="4"/>
  <c r="AY137" i="4" s="1"/>
  <c r="AM137" i="4"/>
  <c r="Y138" i="4" s="1"/>
  <c r="BJ136" i="4"/>
  <c r="BM136" i="4" s="1"/>
  <c r="C137" i="4"/>
  <c r="D137" i="4" s="1"/>
  <c r="AJ137" i="4"/>
  <c r="AG137" i="4"/>
  <c r="AL137" i="4"/>
  <c r="AC137" i="4"/>
  <c r="AD137" i="4"/>
  <c r="Y144" i="8"/>
  <c r="U145" i="8"/>
  <c r="AV143" i="8"/>
  <c r="AU143" i="8"/>
  <c r="V144" i="8"/>
  <c r="AO144" i="8"/>
  <c r="AP144" i="8"/>
  <c r="BE144" i="8"/>
  <c r="BD144" i="8"/>
  <c r="P145" i="8"/>
  <c r="AE145" i="8"/>
  <c r="BH144" i="8"/>
  <c r="BJ143" i="8"/>
  <c r="AM144" i="8"/>
  <c r="AS144" i="8"/>
  <c r="AR144" i="8"/>
  <c r="BB143" i="8"/>
  <c r="BA143" i="8"/>
  <c r="AB144" i="8"/>
  <c r="F145" i="8"/>
  <c r="G145" i="8"/>
  <c r="AH145" i="8"/>
  <c r="AJ144" i="8"/>
  <c r="BG144" i="8" s="1"/>
  <c r="AX143" i="8"/>
  <c r="AA144" i="8"/>
  <c r="AC144" i="8"/>
  <c r="F135" i="6"/>
  <c r="H135" i="6" s="1"/>
  <c r="K135" i="6" s="1"/>
  <c r="L135" i="6" s="1"/>
  <c r="M135" i="6" s="1"/>
  <c r="AX138" i="7"/>
  <c r="N139" i="7"/>
  <c r="BN139" i="7"/>
  <c r="E140" i="7"/>
  <c r="G140" i="7" s="1"/>
  <c r="BA138" i="7"/>
  <c r="BB138" i="7"/>
  <c r="AB139" i="7"/>
  <c r="BH138" i="7"/>
  <c r="BG138" i="7"/>
  <c r="AH139" i="7"/>
  <c r="BD138" i="7"/>
  <c r="BE138" i="7"/>
  <c r="AE139" i="7"/>
  <c r="P139" i="7"/>
  <c r="AP138" i="7"/>
  <c r="AO138" i="7"/>
  <c r="S139" i="7"/>
  <c r="W138" i="7"/>
  <c r="AS138" i="7"/>
  <c r="AR138" i="7"/>
  <c r="BK138" i="7"/>
  <c r="AK139" i="7"/>
  <c r="Y134" i="6"/>
  <c r="AA134" i="6" s="1"/>
  <c r="BJ133" i="6"/>
  <c r="AM134" i="6"/>
  <c r="Q134" i="6"/>
  <c r="P135" i="6" s="1"/>
  <c r="R135" i="6" s="1"/>
  <c r="AB134" i="6"/>
  <c r="BB133" i="6"/>
  <c r="BA133" i="6"/>
  <c r="U134" i="6"/>
  <c r="X134" i="6"/>
  <c r="AU133" i="6"/>
  <c r="AV133" i="6"/>
  <c r="T134" i="6"/>
  <c r="S135" i="6" s="1"/>
  <c r="U135" i="6" s="1"/>
  <c r="BD134" i="6"/>
  <c r="BE134" i="6"/>
  <c r="AE135" i="6"/>
  <c r="BH134" i="6"/>
  <c r="BG134" i="6"/>
  <c r="AH135" i="6"/>
  <c r="BM135" i="5"/>
  <c r="O136" i="5"/>
  <c r="BN136" i="5"/>
  <c r="N136" i="5"/>
  <c r="E137" i="5"/>
  <c r="BJ143" i="9" l="1"/>
  <c r="AL150" i="10"/>
  <c r="AD150" i="10"/>
  <c r="AJ150" i="10"/>
  <c r="BJ149" i="10"/>
  <c r="AM150" i="10"/>
  <c r="AC150" i="10" s="1"/>
  <c r="AV149" i="10"/>
  <c r="AU149" i="10"/>
  <c r="V150" i="10"/>
  <c r="C150" i="10" s="1"/>
  <c r="D150" i="10" s="1"/>
  <c r="AI150" i="10"/>
  <c r="AH151" i="10" s="1"/>
  <c r="AG150" i="10"/>
  <c r="AF150" i="10"/>
  <c r="AE151" i="10" s="1"/>
  <c r="F151" i="10"/>
  <c r="G151" i="10"/>
  <c r="AA150" i="10"/>
  <c r="AX149" i="10"/>
  <c r="R150" i="10"/>
  <c r="U150" i="10"/>
  <c r="T150" i="10"/>
  <c r="Q150" i="10"/>
  <c r="P151" i="10" s="1"/>
  <c r="AX143" i="9"/>
  <c r="F145" i="9"/>
  <c r="G145" i="9"/>
  <c r="AL144" i="9"/>
  <c r="BK144" i="9" s="1"/>
  <c r="Q144" i="9"/>
  <c r="W144" i="9" s="1"/>
  <c r="AC144" i="9"/>
  <c r="BB144" i="9" s="1"/>
  <c r="AF144" i="9"/>
  <c r="AI144" i="9"/>
  <c r="U145" i="9"/>
  <c r="AS144" i="9"/>
  <c r="AR144" i="9"/>
  <c r="X144" i="9"/>
  <c r="Z144" i="9"/>
  <c r="AY144" i="9" s="1"/>
  <c r="C144" i="9"/>
  <c r="D144" i="9" s="1"/>
  <c r="AF137" i="4"/>
  <c r="AE138" i="4" s="1"/>
  <c r="S138" i="4"/>
  <c r="U138" i="4" s="1"/>
  <c r="P138" i="4"/>
  <c r="R138" i="4" s="1"/>
  <c r="F138" i="4"/>
  <c r="H138" i="4" s="1"/>
  <c r="K138" i="4" s="1"/>
  <c r="L138" i="4" s="1"/>
  <c r="M138" i="4" s="1"/>
  <c r="AS137" i="4"/>
  <c r="AO137" i="4"/>
  <c r="AA138" i="4"/>
  <c r="AX137" i="4"/>
  <c r="BA137" i="4"/>
  <c r="BB137" i="4"/>
  <c r="AK138" i="4"/>
  <c r="BK137" i="4"/>
  <c r="BG137" i="4"/>
  <c r="BH137" i="4"/>
  <c r="AB138" i="4"/>
  <c r="W137" i="4"/>
  <c r="W144" i="8"/>
  <c r="AV144" i="8" s="1"/>
  <c r="BA144" i="8"/>
  <c r="BB144" i="8"/>
  <c r="AJ145" i="8"/>
  <c r="H145" i="8"/>
  <c r="R145" i="8"/>
  <c r="BM143" i="8"/>
  <c r="AB145" i="8"/>
  <c r="AD144" i="8"/>
  <c r="AL144" i="8"/>
  <c r="AG145" i="8"/>
  <c r="V145" i="8"/>
  <c r="Z144" i="8"/>
  <c r="AY144" i="8" s="1"/>
  <c r="X144" i="8"/>
  <c r="AU144" i="8" s="1"/>
  <c r="C144" i="8"/>
  <c r="D144" i="8" s="1"/>
  <c r="F140" i="7"/>
  <c r="H140" i="7" s="1"/>
  <c r="K140" i="7" s="1"/>
  <c r="L140" i="7" s="1"/>
  <c r="M140" i="7" s="1"/>
  <c r="Z134" i="6"/>
  <c r="AY134" i="6" s="1"/>
  <c r="AV138" i="7"/>
  <c r="AU138" i="7"/>
  <c r="V139" i="7"/>
  <c r="C139" i="7" s="1"/>
  <c r="D139" i="7" s="1"/>
  <c r="U139" i="7"/>
  <c r="T139" i="7"/>
  <c r="S140" i="7" s="1"/>
  <c r="AJ139" i="7"/>
  <c r="BJ138" i="7"/>
  <c r="AM139" i="7"/>
  <c r="AC139" i="7" s="1"/>
  <c r="BB139" i="7" s="1"/>
  <c r="R139" i="7"/>
  <c r="AD139" i="7"/>
  <c r="AL139" i="7"/>
  <c r="Q139" i="7"/>
  <c r="P140" i="7" s="1"/>
  <c r="AG139" i="7"/>
  <c r="AI139" i="7"/>
  <c r="AF139" i="7"/>
  <c r="AE140" i="7" s="1"/>
  <c r="C134" i="6"/>
  <c r="D134" i="6" s="1"/>
  <c r="AX133" i="6"/>
  <c r="BM133" i="6" s="1"/>
  <c r="AP134" i="6"/>
  <c r="AO134" i="6"/>
  <c r="AD134" i="6"/>
  <c r="AL134" i="6"/>
  <c r="AC134" i="6"/>
  <c r="AS134" i="6"/>
  <c r="AR134" i="6"/>
  <c r="W134" i="6"/>
  <c r="AU134" i="6" s="1"/>
  <c r="E136" i="6"/>
  <c r="G136" i="6" s="1"/>
  <c r="O135" i="6"/>
  <c r="T135" i="6" s="1"/>
  <c r="N135" i="6"/>
  <c r="AI135" i="6" s="1"/>
  <c r="BN135" i="6"/>
  <c r="AJ135" i="6"/>
  <c r="AG135" i="6"/>
  <c r="F137" i="5"/>
  <c r="G137" i="5"/>
  <c r="AF136" i="5"/>
  <c r="AI136" i="5"/>
  <c r="Q136" i="5"/>
  <c r="AC136" i="5"/>
  <c r="AL136" i="5"/>
  <c r="Z136" i="5"/>
  <c r="AY136" i="5" s="1"/>
  <c r="T136" i="5"/>
  <c r="BM143" i="9" l="1"/>
  <c r="BM149" i="10"/>
  <c r="AG151" i="10"/>
  <c r="AP150" i="10"/>
  <c r="AO150" i="10"/>
  <c r="AS150" i="10"/>
  <c r="AR150" i="10"/>
  <c r="W150" i="10"/>
  <c r="V151" i="10" s="1"/>
  <c r="BA150" i="10"/>
  <c r="BB150" i="10"/>
  <c r="BH150" i="10"/>
  <c r="BG150" i="10"/>
  <c r="AJ151" i="10"/>
  <c r="S151" i="10"/>
  <c r="Z150" i="10"/>
  <c r="AY150" i="10" s="1"/>
  <c r="X150" i="10"/>
  <c r="BK150" i="10"/>
  <c r="AK151" i="10"/>
  <c r="R151" i="10"/>
  <c r="BE150" i="10"/>
  <c r="BD150" i="10"/>
  <c r="H151" i="10"/>
  <c r="AB151" i="10"/>
  <c r="AB145" i="9"/>
  <c r="AD145" i="9" s="1"/>
  <c r="H145" i="9"/>
  <c r="K145" i="9" s="1"/>
  <c r="L145" i="9" s="1"/>
  <c r="M145" i="9" s="1"/>
  <c r="BA144" i="9"/>
  <c r="AK145" i="9"/>
  <c r="P145" i="9"/>
  <c r="R145" i="9" s="1"/>
  <c r="AO144" i="9"/>
  <c r="AP144" i="9"/>
  <c r="BH144" i="9"/>
  <c r="BG144" i="9"/>
  <c r="AH145" i="9"/>
  <c r="BE144" i="9"/>
  <c r="AE145" i="9"/>
  <c r="BD144" i="9"/>
  <c r="Y145" i="9"/>
  <c r="V145" i="9"/>
  <c r="AU144" i="9"/>
  <c r="AV144" i="9"/>
  <c r="BE137" i="4"/>
  <c r="BD137" i="4"/>
  <c r="AG138" i="4"/>
  <c r="AV137" i="4"/>
  <c r="V138" i="4"/>
  <c r="AU137" i="4"/>
  <c r="AD138" i="4"/>
  <c r="BJ137" i="4"/>
  <c r="AM138" i="4"/>
  <c r="O138" i="4"/>
  <c r="AL138" i="4" s="1"/>
  <c r="N138" i="4"/>
  <c r="AI138" i="4" s="1"/>
  <c r="BN138" i="4"/>
  <c r="E139" i="4"/>
  <c r="BK144" i="8"/>
  <c r="AK145" i="8"/>
  <c r="Y145" i="8"/>
  <c r="X145" i="8"/>
  <c r="C145" i="8"/>
  <c r="D145" i="8" s="1"/>
  <c r="AD145" i="8"/>
  <c r="E146" i="8"/>
  <c r="K145" i="8"/>
  <c r="L145" i="8" s="1"/>
  <c r="M145" i="8" s="1"/>
  <c r="AB140" i="7"/>
  <c r="AD140" i="7" s="1"/>
  <c r="BA139" i="7"/>
  <c r="E141" i="7"/>
  <c r="G141" i="7" s="1"/>
  <c r="AV134" i="6"/>
  <c r="Y135" i="6"/>
  <c r="AX134" i="6" s="1"/>
  <c r="BN140" i="7"/>
  <c r="O140" i="7"/>
  <c r="N140" i="7"/>
  <c r="AF140" i="7" s="1"/>
  <c r="AE141" i="7" s="1"/>
  <c r="R140" i="7"/>
  <c r="BG139" i="7"/>
  <c r="BH139" i="7"/>
  <c r="AH140" i="7"/>
  <c r="U140" i="7"/>
  <c r="AR139" i="7"/>
  <c r="W139" i="7"/>
  <c r="AV139" i="7" s="1"/>
  <c r="AS139" i="7"/>
  <c r="BM138" i="7"/>
  <c r="AO139" i="7"/>
  <c r="AP139" i="7"/>
  <c r="AK140" i="7"/>
  <c r="BK139" i="7"/>
  <c r="Z139" i="7"/>
  <c r="AY139" i="7" s="1"/>
  <c r="X139" i="7"/>
  <c r="AG140" i="7"/>
  <c r="BD139" i="7"/>
  <c r="BE139" i="7"/>
  <c r="AK135" i="6"/>
  <c r="BK134" i="6"/>
  <c r="BA134" i="6"/>
  <c r="BB134" i="6"/>
  <c r="AB135" i="6"/>
  <c r="AD135" i="6" s="1"/>
  <c r="V135" i="6"/>
  <c r="F136" i="6"/>
  <c r="H136" i="6" s="1"/>
  <c r="AR135" i="6"/>
  <c r="AS135" i="6"/>
  <c r="AF135" i="6"/>
  <c r="AE136" i="6" s="1"/>
  <c r="AG136" i="6" s="1"/>
  <c r="S136" i="6"/>
  <c r="U136" i="6" s="1"/>
  <c r="Q135" i="6"/>
  <c r="BG135" i="6"/>
  <c r="BH135" i="6"/>
  <c r="AH136" i="6"/>
  <c r="Y137" i="5"/>
  <c r="AX136" i="5" s="1"/>
  <c r="S137" i="5"/>
  <c r="AS136" i="5"/>
  <c r="W136" i="5"/>
  <c r="AR136" i="5"/>
  <c r="BB136" i="5"/>
  <c r="BA136" i="5"/>
  <c r="AB137" i="5"/>
  <c r="BH136" i="5"/>
  <c r="BG136" i="5"/>
  <c r="AH137" i="5"/>
  <c r="BK136" i="5"/>
  <c r="AK137" i="5"/>
  <c r="P137" i="5"/>
  <c r="AP136" i="5"/>
  <c r="AO136" i="5"/>
  <c r="BE136" i="5"/>
  <c r="BD136" i="5"/>
  <c r="AE137" i="5"/>
  <c r="H137" i="5"/>
  <c r="Y151" i="10" l="1"/>
  <c r="AX150" i="10" s="1"/>
  <c r="X151" i="10"/>
  <c r="U151" i="10"/>
  <c r="K151" i="10"/>
  <c r="L151" i="10" s="1"/>
  <c r="M151" i="10" s="1"/>
  <c r="BJ150" i="10"/>
  <c r="AM151" i="10"/>
  <c r="AD151" i="10"/>
  <c r="AU150" i="10"/>
  <c r="AV150" i="10"/>
  <c r="E146" i="9"/>
  <c r="N145" i="9"/>
  <c r="AI145" i="9" s="1"/>
  <c r="AH146" i="9" s="1"/>
  <c r="AJ146" i="9" s="1"/>
  <c r="O145" i="9"/>
  <c r="T145" i="9" s="1"/>
  <c r="AS145" i="9" s="1"/>
  <c r="BN145" i="9"/>
  <c r="BJ144" i="9"/>
  <c r="AM145" i="9"/>
  <c r="AG145" i="9"/>
  <c r="AJ145" i="9"/>
  <c r="AA145" i="9"/>
  <c r="AX144" i="9"/>
  <c r="X145" i="9"/>
  <c r="C145" i="9"/>
  <c r="D145" i="9" s="1"/>
  <c r="BM137" i="4"/>
  <c r="F139" i="4"/>
  <c r="G139" i="4"/>
  <c r="T138" i="4"/>
  <c r="Q138" i="4"/>
  <c r="AC138" i="4"/>
  <c r="X138" i="4"/>
  <c r="C138" i="4"/>
  <c r="D138" i="4" s="1"/>
  <c r="Z138" i="4"/>
  <c r="AY138" i="4" s="1"/>
  <c r="Y139" i="4"/>
  <c r="AF138" i="4"/>
  <c r="AH139" i="4"/>
  <c r="AJ139" i="4" s="1"/>
  <c r="BH138" i="4"/>
  <c r="BG138" i="4"/>
  <c r="BK138" i="4"/>
  <c r="AK139" i="4"/>
  <c r="G146" i="8"/>
  <c r="F146" i="8"/>
  <c r="H146" i="8" s="1"/>
  <c r="K146" i="8" s="1"/>
  <c r="L146" i="8" s="1"/>
  <c r="M146" i="8" s="1"/>
  <c r="N145" i="8"/>
  <c r="BN145" i="8"/>
  <c r="O145" i="8"/>
  <c r="AX144" i="8"/>
  <c r="AA145" i="8"/>
  <c r="BJ144" i="8"/>
  <c r="AM145" i="8"/>
  <c r="AC145" i="8" s="1"/>
  <c r="F141" i="7"/>
  <c r="H141" i="7" s="1"/>
  <c r="K141" i="7" s="1"/>
  <c r="L141" i="7" s="1"/>
  <c r="M141" i="7" s="1"/>
  <c r="AL135" i="6"/>
  <c r="BK135" i="6" s="1"/>
  <c r="AA135" i="6"/>
  <c r="Y140" i="7"/>
  <c r="AX139" i="7" s="1"/>
  <c r="AL140" i="7"/>
  <c r="BK140" i="7" s="1"/>
  <c r="Q140" i="7"/>
  <c r="AP140" i="7" s="1"/>
  <c r="T140" i="7"/>
  <c r="S141" i="7" s="1"/>
  <c r="U141" i="7" s="1"/>
  <c r="AI140" i="7"/>
  <c r="BH140" i="7" s="1"/>
  <c r="AG141" i="7"/>
  <c r="BJ139" i="7"/>
  <c r="AM140" i="7"/>
  <c r="V140" i="7"/>
  <c r="BD140" i="7"/>
  <c r="BE140" i="7"/>
  <c r="AU139" i="7"/>
  <c r="AJ140" i="7"/>
  <c r="AM135" i="6"/>
  <c r="AC135" i="6" s="1"/>
  <c r="AB136" i="6" s="1"/>
  <c r="AD136" i="6" s="1"/>
  <c r="BJ134" i="6"/>
  <c r="BM134" i="6" s="1"/>
  <c r="C135" i="6"/>
  <c r="D135" i="6" s="1"/>
  <c r="Z135" i="6"/>
  <c r="AY135" i="6" s="1"/>
  <c r="X135" i="6"/>
  <c r="BD135" i="6"/>
  <c r="BE135" i="6"/>
  <c r="K136" i="6"/>
  <c r="L136" i="6" s="1"/>
  <c r="M136" i="6" s="1"/>
  <c r="P136" i="6"/>
  <c r="R136" i="6" s="1"/>
  <c r="AO135" i="6"/>
  <c r="AP135" i="6"/>
  <c r="AJ136" i="6"/>
  <c r="AA137" i="5"/>
  <c r="K137" i="5"/>
  <c r="L137" i="5" s="1"/>
  <c r="M137" i="5" s="1"/>
  <c r="R137" i="5"/>
  <c r="AD137" i="5"/>
  <c r="AG137" i="5"/>
  <c r="AM137" i="5"/>
  <c r="BJ136" i="5"/>
  <c r="AJ137" i="5"/>
  <c r="AV136" i="5"/>
  <c r="AU136" i="5"/>
  <c r="V137" i="5"/>
  <c r="C137" i="5" s="1"/>
  <c r="D137" i="5" s="1"/>
  <c r="U137" i="5"/>
  <c r="C151" i="10" l="1"/>
  <c r="D151" i="10" s="1"/>
  <c r="AA151" i="10"/>
  <c r="BM150" i="10"/>
  <c r="BN151" i="10"/>
  <c r="N151" i="10"/>
  <c r="O151" i="10"/>
  <c r="E152" i="10"/>
  <c r="Q145" i="9"/>
  <c r="P146" i="9" s="1"/>
  <c r="R146" i="9" s="1"/>
  <c r="AC145" i="9"/>
  <c r="AB146" i="9" s="1"/>
  <c r="AF145" i="9"/>
  <c r="BE145" i="9" s="1"/>
  <c r="AR145" i="9"/>
  <c r="G146" i="9"/>
  <c r="F146" i="9"/>
  <c r="Z145" i="9"/>
  <c r="AY145" i="9" s="1"/>
  <c r="S146" i="9"/>
  <c r="U146" i="9" s="1"/>
  <c r="AL145" i="9"/>
  <c r="BK145" i="9" s="1"/>
  <c r="BM144" i="9"/>
  <c r="BH145" i="9"/>
  <c r="BG145" i="9"/>
  <c r="AM139" i="4"/>
  <c r="BJ138" i="4"/>
  <c r="AA139" i="4"/>
  <c r="AX138" i="4"/>
  <c r="AE139" i="4"/>
  <c r="BE138" i="4"/>
  <c r="BD138" i="4"/>
  <c r="P139" i="4"/>
  <c r="R139" i="4" s="1"/>
  <c r="AO138" i="4"/>
  <c r="AP138" i="4"/>
  <c r="H139" i="4"/>
  <c r="BA138" i="4"/>
  <c r="AB139" i="4"/>
  <c r="AD139" i="4" s="1"/>
  <c r="BB138" i="4"/>
  <c r="AS138" i="4"/>
  <c r="W138" i="4"/>
  <c r="AR138" i="4"/>
  <c r="S139" i="4"/>
  <c r="O146" i="8"/>
  <c r="N146" i="8"/>
  <c r="BN146" i="8"/>
  <c r="BB145" i="8"/>
  <c r="BA145" i="8"/>
  <c r="AB146" i="8"/>
  <c r="T145" i="8"/>
  <c r="Q145" i="8"/>
  <c r="AL145" i="8"/>
  <c r="Z145" i="8"/>
  <c r="AY145" i="8" s="1"/>
  <c r="AF145" i="8"/>
  <c r="AI145" i="8"/>
  <c r="BM144" i="8"/>
  <c r="E147" i="8"/>
  <c r="AK136" i="6"/>
  <c r="AM136" i="6" s="1"/>
  <c r="AC140" i="7"/>
  <c r="BA140" i="7" s="1"/>
  <c r="AA140" i="7"/>
  <c r="W140" i="7" s="1"/>
  <c r="BG140" i="7"/>
  <c r="AH141" i="7"/>
  <c r="AJ141" i="7" s="1"/>
  <c r="AO140" i="7"/>
  <c r="E142" i="7"/>
  <c r="F142" i="7" s="1"/>
  <c r="AS140" i="7"/>
  <c r="AR140" i="7"/>
  <c r="P141" i="7"/>
  <c r="R141" i="7" s="1"/>
  <c r="BB135" i="6"/>
  <c r="O141" i="7"/>
  <c r="T141" i="7" s="1"/>
  <c r="S142" i="7" s="1"/>
  <c r="U142" i="7" s="1"/>
  <c r="N141" i="7"/>
  <c r="BN141" i="7"/>
  <c r="BM139" i="7"/>
  <c r="Z140" i="7"/>
  <c r="AY140" i="7" s="1"/>
  <c r="X140" i="7"/>
  <c r="C140" i="7"/>
  <c r="D140" i="7" s="1"/>
  <c r="AK141" i="7"/>
  <c r="BA135" i="6"/>
  <c r="Y136" i="6"/>
  <c r="W135" i="6"/>
  <c r="E137" i="6"/>
  <c r="G137" i="6" s="1"/>
  <c r="BN136" i="6"/>
  <c r="N136" i="6"/>
  <c r="O136" i="6"/>
  <c r="T136" i="6" s="1"/>
  <c r="E138" i="5"/>
  <c r="G138" i="5" s="1"/>
  <c r="BM136" i="5"/>
  <c r="X137" i="5"/>
  <c r="BN137" i="5"/>
  <c r="O137" i="5"/>
  <c r="N137" i="5"/>
  <c r="G152" i="10" l="1"/>
  <c r="F152" i="10"/>
  <c r="Z151" i="10"/>
  <c r="AY151" i="10" s="1"/>
  <c r="T151" i="10"/>
  <c r="AC151" i="10"/>
  <c r="Q151" i="10"/>
  <c r="AL151" i="10"/>
  <c r="AI151" i="10"/>
  <c r="AF151" i="10"/>
  <c r="AO145" i="9"/>
  <c r="AP145" i="9"/>
  <c r="W145" i="9"/>
  <c r="V146" i="9" s="1"/>
  <c r="X146" i="9" s="1"/>
  <c r="AE146" i="9"/>
  <c r="AG146" i="9" s="1"/>
  <c r="BD145" i="9"/>
  <c r="BA145" i="9"/>
  <c r="BB145" i="9"/>
  <c r="Y146" i="9"/>
  <c r="AA146" i="9" s="1"/>
  <c r="H146" i="9"/>
  <c r="AK146" i="9"/>
  <c r="AD146" i="9"/>
  <c r="V139" i="4"/>
  <c r="AV138" i="4"/>
  <c r="AU138" i="4"/>
  <c r="BM138" i="4" s="1"/>
  <c r="K139" i="4"/>
  <c r="L139" i="4" s="1"/>
  <c r="M139" i="4" s="1"/>
  <c r="AG139" i="4"/>
  <c r="U139" i="4"/>
  <c r="F147" i="8"/>
  <c r="G147" i="8"/>
  <c r="BH145" i="8"/>
  <c r="BG145" i="8"/>
  <c r="AH146" i="8"/>
  <c r="Y146" i="8"/>
  <c r="BD145" i="8"/>
  <c r="BE145" i="8"/>
  <c r="AE146" i="8"/>
  <c r="AK146" i="8"/>
  <c r="BK145" i="8"/>
  <c r="AP145" i="8"/>
  <c r="AO145" i="8"/>
  <c r="P146" i="8"/>
  <c r="AD146" i="8"/>
  <c r="AL146" i="8"/>
  <c r="AR145" i="8"/>
  <c r="W145" i="8"/>
  <c r="AS145" i="8"/>
  <c r="S146" i="8"/>
  <c r="BJ135" i="6"/>
  <c r="AB141" i="7"/>
  <c r="AD141" i="7" s="1"/>
  <c r="BB140" i="7"/>
  <c r="Y141" i="7"/>
  <c r="AX140" i="7" s="1"/>
  <c r="G142" i="7"/>
  <c r="H142" i="7" s="1"/>
  <c r="K142" i="7" s="1"/>
  <c r="L142" i="7" s="1"/>
  <c r="M142" i="7" s="1"/>
  <c r="AU140" i="7"/>
  <c r="Q141" i="7"/>
  <c r="P142" i="7" s="1"/>
  <c r="R142" i="7" s="1"/>
  <c r="AR141" i="7"/>
  <c r="AS141" i="7"/>
  <c r="V141" i="7"/>
  <c r="AI141" i="7"/>
  <c r="BG141" i="7" s="1"/>
  <c r="AF141" i="7"/>
  <c r="AV140" i="7"/>
  <c r="BJ140" i="7"/>
  <c r="AM141" i="7"/>
  <c r="AV135" i="6"/>
  <c r="V136" i="6"/>
  <c r="Z136" i="6" s="1"/>
  <c r="AY136" i="6" s="1"/>
  <c r="AU135" i="6"/>
  <c r="AA136" i="6"/>
  <c r="AX135" i="6"/>
  <c r="F137" i="6"/>
  <c r="H137" i="6" s="1"/>
  <c r="K137" i="6" s="1"/>
  <c r="L137" i="6" s="1"/>
  <c r="M137" i="6" s="1"/>
  <c r="AS136" i="6"/>
  <c r="S137" i="6"/>
  <c r="U137" i="6" s="1"/>
  <c r="AF136" i="6"/>
  <c r="AI136" i="6"/>
  <c r="AR136" i="6"/>
  <c r="Q136" i="6"/>
  <c r="AC136" i="6"/>
  <c r="AL136" i="6"/>
  <c r="F138" i="5"/>
  <c r="H138" i="5" s="1"/>
  <c r="K138" i="5" s="1"/>
  <c r="L138" i="5" s="1"/>
  <c r="M138" i="5" s="1"/>
  <c r="N138" i="5" s="1"/>
  <c r="AC137" i="5"/>
  <c r="AL137" i="5"/>
  <c r="Q137" i="5"/>
  <c r="T137" i="5"/>
  <c r="AI137" i="5"/>
  <c r="AF137" i="5"/>
  <c r="Z137" i="5"/>
  <c r="AY137" i="5" s="1"/>
  <c r="H152" i="10" l="1"/>
  <c r="K152" i="10" s="1"/>
  <c r="L152" i="10" s="1"/>
  <c r="M152" i="10" s="1"/>
  <c r="BN152" i="10" s="1"/>
  <c r="BB151" i="10"/>
  <c r="BA151" i="10"/>
  <c r="AB152" i="10"/>
  <c r="Y152" i="10"/>
  <c r="AR151" i="10"/>
  <c r="AS151" i="10"/>
  <c r="W151" i="10"/>
  <c r="S152" i="10"/>
  <c r="BE151" i="10"/>
  <c r="BD151" i="10"/>
  <c r="AE152" i="10"/>
  <c r="BH151" i="10"/>
  <c r="BG151" i="10"/>
  <c r="AH152" i="10"/>
  <c r="AK152" i="10"/>
  <c r="BK151" i="10"/>
  <c r="AP151" i="10"/>
  <c r="AO151" i="10"/>
  <c r="P152" i="10"/>
  <c r="AU145" i="9"/>
  <c r="AV145" i="9"/>
  <c r="AX145" i="9"/>
  <c r="K146" i="9"/>
  <c r="L146" i="9" s="1"/>
  <c r="M146" i="9" s="1"/>
  <c r="BJ145" i="9"/>
  <c r="AM146" i="9"/>
  <c r="C146" i="9"/>
  <c r="D146" i="9" s="1"/>
  <c r="E140" i="4"/>
  <c r="F140" i="4" s="1"/>
  <c r="N139" i="4"/>
  <c r="BN139" i="4"/>
  <c r="O139" i="4"/>
  <c r="Y140" i="4" s="1"/>
  <c r="C139" i="4"/>
  <c r="D139" i="4" s="1"/>
  <c r="X139" i="4"/>
  <c r="Q146" i="8"/>
  <c r="U146" i="8"/>
  <c r="T146" i="8"/>
  <c r="S147" i="8" s="1"/>
  <c r="BK146" i="8"/>
  <c r="AG146" i="8"/>
  <c r="AI146" i="8"/>
  <c r="AH147" i="8" s="1"/>
  <c r="AF146" i="8"/>
  <c r="AE147" i="8"/>
  <c r="AJ146" i="8"/>
  <c r="P147" i="8"/>
  <c r="R146" i="8"/>
  <c r="BJ145" i="8"/>
  <c r="AM146" i="8"/>
  <c r="AK147" i="8" s="1"/>
  <c r="AX145" i="8"/>
  <c r="AA146" i="8"/>
  <c r="AC146" i="8"/>
  <c r="AV145" i="8"/>
  <c r="AU145" i="8"/>
  <c r="BM145" i="8" s="1"/>
  <c r="V146" i="8"/>
  <c r="H147" i="8"/>
  <c r="AL141" i="7"/>
  <c r="AK142" i="7" s="1"/>
  <c r="AA141" i="7"/>
  <c r="W141" i="7" s="1"/>
  <c r="V142" i="7" s="1"/>
  <c r="X142" i="7" s="1"/>
  <c r="C141" i="7"/>
  <c r="D141" i="7" s="1"/>
  <c r="AC141" i="7"/>
  <c r="AB142" i="7" s="1"/>
  <c r="AD142" i="7" s="1"/>
  <c r="AO141" i="7"/>
  <c r="Z141" i="7"/>
  <c r="AY141" i="7" s="1"/>
  <c r="AP141" i="7"/>
  <c r="BM140" i="7"/>
  <c r="X141" i="7"/>
  <c r="E143" i="7"/>
  <c r="G143" i="7" s="1"/>
  <c r="BN142" i="7"/>
  <c r="O142" i="7"/>
  <c r="N142" i="7"/>
  <c r="AE142" i="7"/>
  <c r="BE141" i="7"/>
  <c r="BD141" i="7"/>
  <c r="AH142" i="7"/>
  <c r="BH141" i="7"/>
  <c r="Y137" i="6"/>
  <c r="AX136" i="6" s="1"/>
  <c r="BM135" i="6"/>
  <c r="X136" i="6"/>
  <c r="C136" i="6"/>
  <c r="D136" i="6" s="1"/>
  <c r="E138" i="6"/>
  <c r="F138" i="6" s="1"/>
  <c r="BB136" i="6"/>
  <c r="BA136" i="6"/>
  <c r="AB137" i="6"/>
  <c r="BD136" i="6"/>
  <c r="BE136" i="6"/>
  <c r="AE137" i="6"/>
  <c r="BK136" i="6"/>
  <c r="AK137" i="6"/>
  <c r="AP136" i="6"/>
  <c r="AO136" i="6"/>
  <c r="P137" i="6"/>
  <c r="R137" i="6" s="1"/>
  <c r="W136" i="6"/>
  <c r="BN137" i="6"/>
  <c r="N137" i="6"/>
  <c r="O137" i="6"/>
  <c r="AH137" i="6"/>
  <c r="BG136" i="6"/>
  <c r="BH136" i="6"/>
  <c r="Y138" i="5"/>
  <c r="AA138" i="5" s="1"/>
  <c r="O138" i="5"/>
  <c r="BN138" i="5"/>
  <c r="E139" i="5"/>
  <c r="F139" i="5" s="1"/>
  <c r="BH137" i="5"/>
  <c r="BG137" i="5"/>
  <c r="AH138" i="5"/>
  <c r="AO137" i="5"/>
  <c r="AP137" i="5"/>
  <c r="P138" i="5"/>
  <c r="BB137" i="5"/>
  <c r="BA137" i="5"/>
  <c r="AB138" i="5"/>
  <c r="BE137" i="5"/>
  <c r="BD137" i="5"/>
  <c r="AE138" i="5"/>
  <c r="AR137" i="5"/>
  <c r="W137" i="5"/>
  <c r="AS137" i="5"/>
  <c r="S138" i="5"/>
  <c r="BK137" i="5"/>
  <c r="AK138" i="5"/>
  <c r="N152" i="10" l="1"/>
  <c r="AI152" i="10" s="1"/>
  <c r="AH153" i="10" s="1"/>
  <c r="O152" i="10"/>
  <c r="T152" i="10" s="1"/>
  <c r="E153" i="10"/>
  <c r="G153" i="10" s="1"/>
  <c r="AA152" i="10"/>
  <c r="AX151" i="10"/>
  <c r="AG152" i="10"/>
  <c r="R152" i="10"/>
  <c r="AD152" i="10"/>
  <c r="AM152" i="10"/>
  <c r="BJ151" i="10"/>
  <c r="U152" i="10"/>
  <c r="AV151" i="10"/>
  <c r="AU151" i="10"/>
  <c r="V152" i="10"/>
  <c r="AJ152" i="10"/>
  <c r="BM145" i="9"/>
  <c r="E147" i="9"/>
  <c r="G147" i="9" s="1"/>
  <c r="BN146" i="9"/>
  <c r="O146" i="9"/>
  <c r="N146" i="9"/>
  <c r="G140" i="4"/>
  <c r="H140" i="4" s="1"/>
  <c r="Z139" i="4"/>
  <c r="AY139" i="4" s="1"/>
  <c r="AL139" i="4"/>
  <c r="AC139" i="4"/>
  <c r="Q139" i="4"/>
  <c r="T139" i="4"/>
  <c r="AF139" i="4"/>
  <c r="AI139" i="4"/>
  <c r="AX139" i="4"/>
  <c r="AA140" i="4"/>
  <c r="AM147" i="8"/>
  <c r="BJ146" i="8"/>
  <c r="U147" i="8"/>
  <c r="AJ147" i="8"/>
  <c r="BA146" i="8"/>
  <c r="BB146" i="8"/>
  <c r="AB147" i="8"/>
  <c r="X146" i="8"/>
  <c r="Z146" i="8"/>
  <c r="AY146" i="8" s="1"/>
  <c r="C146" i="8"/>
  <c r="D146" i="8" s="1"/>
  <c r="BE146" i="8"/>
  <c r="BD146" i="8"/>
  <c r="K147" i="8"/>
  <c r="L147" i="8" s="1"/>
  <c r="M147" i="8" s="1"/>
  <c r="R147" i="8"/>
  <c r="AG147" i="8"/>
  <c r="BG146" i="8"/>
  <c r="BH146" i="8"/>
  <c r="W146" i="8"/>
  <c r="AS146" i="8"/>
  <c r="AR146" i="8"/>
  <c r="AO146" i="8"/>
  <c r="AP146" i="8"/>
  <c r="BK141" i="7"/>
  <c r="BA141" i="7"/>
  <c r="Y142" i="7"/>
  <c r="Z142" i="7" s="1"/>
  <c r="AY142" i="7" s="1"/>
  <c r="BB141" i="7"/>
  <c r="AU141" i="7"/>
  <c r="AV141" i="7"/>
  <c r="AF137" i="6"/>
  <c r="BE137" i="6" s="1"/>
  <c r="F143" i="7"/>
  <c r="H143" i="7" s="1"/>
  <c r="K143" i="7" s="1"/>
  <c r="L143" i="7" s="1"/>
  <c r="M143" i="7" s="1"/>
  <c r="N143" i="7" s="1"/>
  <c r="AG142" i="7"/>
  <c r="AI142" i="7"/>
  <c r="AH143" i="7" s="1"/>
  <c r="AJ143" i="7" s="1"/>
  <c r="AF142" i="7"/>
  <c r="AE143" i="7" s="1"/>
  <c r="Q142" i="7"/>
  <c r="T142" i="7"/>
  <c r="AJ142" i="7"/>
  <c r="AL142" i="7"/>
  <c r="BK142" i="7" s="1"/>
  <c r="AM142" i="7"/>
  <c r="BJ141" i="7"/>
  <c r="G138" i="6"/>
  <c r="H138" i="6" s="1"/>
  <c r="K138" i="6" s="1"/>
  <c r="L138" i="6" s="1"/>
  <c r="M138" i="6" s="1"/>
  <c r="AA137" i="6"/>
  <c r="Q137" i="6"/>
  <c r="T137" i="6"/>
  <c r="AD137" i="6"/>
  <c r="AL137" i="6"/>
  <c r="AJ137" i="6"/>
  <c r="AV136" i="6"/>
  <c r="V137" i="6"/>
  <c r="AU136" i="6"/>
  <c r="AM137" i="6"/>
  <c r="AC137" i="6" s="1"/>
  <c r="BJ136" i="6"/>
  <c r="AG137" i="6"/>
  <c r="AI137" i="6"/>
  <c r="AX137" i="5"/>
  <c r="G139" i="5"/>
  <c r="H139" i="5" s="1"/>
  <c r="K139" i="5" s="1"/>
  <c r="L139" i="5" s="1"/>
  <c r="M139" i="5" s="1"/>
  <c r="BN139" i="5" s="1"/>
  <c r="AG138" i="5"/>
  <c r="AI138" i="5"/>
  <c r="AH139" i="5" s="1"/>
  <c r="AF138" i="5"/>
  <c r="R138" i="5"/>
  <c r="AJ138" i="5"/>
  <c r="BJ137" i="5"/>
  <c r="AM138" i="5"/>
  <c r="AC138" i="5" s="1"/>
  <c r="T138" i="5"/>
  <c r="S139" i="5" s="1"/>
  <c r="U138" i="5"/>
  <c r="Q138" i="5"/>
  <c r="AV137" i="5"/>
  <c r="AU137" i="5"/>
  <c r="V138" i="5"/>
  <c r="C138" i="5" s="1"/>
  <c r="D138" i="5" s="1"/>
  <c r="AD138" i="5"/>
  <c r="AL138" i="5"/>
  <c r="AF152" i="10" l="1"/>
  <c r="BE152" i="10" s="1"/>
  <c r="Q152" i="10"/>
  <c r="P153" i="10" s="1"/>
  <c r="R153" i="10" s="1"/>
  <c r="AC152" i="10"/>
  <c r="AB153" i="10" s="1"/>
  <c r="AD153" i="10" s="1"/>
  <c r="AL152" i="10"/>
  <c r="BK152" i="10" s="1"/>
  <c r="F153" i="10"/>
  <c r="H153" i="10" s="1"/>
  <c r="K153" i="10" s="1"/>
  <c r="L153" i="10" s="1"/>
  <c r="M153" i="10" s="1"/>
  <c r="BM151" i="10"/>
  <c r="BG152" i="10"/>
  <c r="BH152" i="10"/>
  <c r="AS152" i="10"/>
  <c r="AR152" i="10"/>
  <c r="AJ153" i="10"/>
  <c r="Z152" i="10"/>
  <c r="AY152" i="10" s="1"/>
  <c r="X152" i="10"/>
  <c r="S153" i="10"/>
  <c r="C152" i="10"/>
  <c r="D152" i="10" s="1"/>
  <c r="F147" i="9"/>
  <c r="H147" i="9" s="1"/>
  <c r="K147" i="9" s="1"/>
  <c r="L147" i="9" s="1"/>
  <c r="M147" i="9" s="1"/>
  <c r="AF146" i="9"/>
  <c r="AI146" i="9"/>
  <c r="AL146" i="9"/>
  <c r="T146" i="9"/>
  <c r="Q146" i="9"/>
  <c r="AC146" i="9"/>
  <c r="Z146" i="9"/>
  <c r="AY146" i="9" s="1"/>
  <c r="AE140" i="4"/>
  <c r="BE139" i="4"/>
  <c r="BD139" i="4"/>
  <c r="W139" i="4"/>
  <c r="AP139" i="4"/>
  <c r="AO139" i="4"/>
  <c r="P140" i="4"/>
  <c r="BK139" i="4"/>
  <c r="AK140" i="4"/>
  <c r="BH139" i="4"/>
  <c r="BG139" i="4"/>
  <c r="AH140" i="4"/>
  <c r="S140" i="4"/>
  <c r="AS139" i="4"/>
  <c r="AR139" i="4"/>
  <c r="AB140" i="4"/>
  <c r="BA139" i="4"/>
  <c r="BB139" i="4"/>
  <c r="K140" i="4"/>
  <c r="L140" i="4" s="1"/>
  <c r="M140" i="4" s="1"/>
  <c r="E148" i="8"/>
  <c r="F148" i="8" s="1"/>
  <c r="H148" i="8" s="1"/>
  <c r="K148" i="8" s="1"/>
  <c r="L148" i="8" s="1"/>
  <c r="M148" i="8" s="1"/>
  <c r="Y147" i="8"/>
  <c r="AU146" i="8"/>
  <c r="AV146" i="8"/>
  <c r="N147" i="8"/>
  <c r="BN147" i="8"/>
  <c r="O147" i="8"/>
  <c r="V147" i="8"/>
  <c r="G148" i="8"/>
  <c r="AA147" i="8"/>
  <c r="AX146" i="8"/>
  <c r="AC147" i="8"/>
  <c r="AB148" i="8" s="1"/>
  <c r="AD147" i="8"/>
  <c r="AL147" i="8"/>
  <c r="C142" i="7"/>
  <c r="D142" i="7" s="1"/>
  <c r="AX141" i="7"/>
  <c r="BM141" i="7" s="1"/>
  <c r="AA142" i="7"/>
  <c r="W142" i="7" s="1"/>
  <c r="AC142" i="7"/>
  <c r="AB143" i="7" s="1"/>
  <c r="BD137" i="6"/>
  <c r="AE138" i="6"/>
  <c r="AG138" i="6" s="1"/>
  <c r="E144" i="7"/>
  <c r="F144" i="7" s="1"/>
  <c r="O143" i="7"/>
  <c r="Y143" i="7"/>
  <c r="AG143" i="7"/>
  <c r="AF143" i="7"/>
  <c r="AE144" i="7" s="1"/>
  <c r="AG144" i="7" s="1"/>
  <c r="BN143" i="7"/>
  <c r="AO142" i="7"/>
  <c r="AP142" i="7"/>
  <c r="P143" i="7"/>
  <c r="R143" i="7" s="1"/>
  <c r="BD142" i="7"/>
  <c r="BE142" i="7"/>
  <c r="BG142" i="7"/>
  <c r="BH142" i="7"/>
  <c r="AS142" i="7"/>
  <c r="AR142" i="7"/>
  <c r="S143" i="7"/>
  <c r="AI143" i="7"/>
  <c r="AK143" i="7"/>
  <c r="BB137" i="6"/>
  <c r="AB138" i="6"/>
  <c r="AD138" i="6" s="1"/>
  <c r="BN138" i="6"/>
  <c r="N138" i="6"/>
  <c r="O138" i="6"/>
  <c r="E139" i="6"/>
  <c r="BG137" i="6"/>
  <c r="BH137" i="6"/>
  <c r="BM136" i="6"/>
  <c r="W137" i="6"/>
  <c r="AR137" i="6"/>
  <c r="S138" i="6"/>
  <c r="AS137" i="6"/>
  <c r="C137" i="6"/>
  <c r="D137" i="6" s="1"/>
  <c r="Z137" i="6"/>
  <c r="AY137" i="6" s="1"/>
  <c r="X137" i="6"/>
  <c r="AH138" i="6"/>
  <c r="AJ138" i="6" s="1"/>
  <c r="AK138" i="6"/>
  <c r="BK137" i="6"/>
  <c r="BA137" i="6"/>
  <c r="AP137" i="6"/>
  <c r="AO137" i="6"/>
  <c r="P138" i="6"/>
  <c r="BB138" i="5"/>
  <c r="AB139" i="5"/>
  <c r="AD139" i="5" s="1"/>
  <c r="BA138" i="5"/>
  <c r="E140" i="5"/>
  <c r="G140" i="5" s="1"/>
  <c r="O139" i="5"/>
  <c r="T139" i="5" s="1"/>
  <c r="N139" i="5"/>
  <c r="BM137" i="5"/>
  <c r="BK138" i="5"/>
  <c r="AK139" i="5"/>
  <c r="AP138" i="5"/>
  <c r="AO138" i="5"/>
  <c r="U139" i="5"/>
  <c r="AJ139" i="5"/>
  <c r="P139" i="5"/>
  <c r="BE138" i="5"/>
  <c r="BD138" i="5"/>
  <c r="X138" i="5"/>
  <c r="Z138" i="5"/>
  <c r="AY138" i="5" s="1"/>
  <c r="AS138" i="5"/>
  <c r="AR138" i="5"/>
  <c r="W138" i="5"/>
  <c r="AE139" i="5"/>
  <c r="BG138" i="5"/>
  <c r="BH138" i="5"/>
  <c r="BA152" i="10" l="1"/>
  <c r="AO152" i="10"/>
  <c r="AP152" i="10"/>
  <c r="BB152" i="10"/>
  <c r="BD152" i="10"/>
  <c r="AE153" i="10"/>
  <c r="AG153" i="10" s="1"/>
  <c r="W152" i="10"/>
  <c r="V153" i="10" s="1"/>
  <c r="AK153" i="10"/>
  <c r="BJ152" i="10" s="1"/>
  <c r="Y153" i="10"/>
  <c r="AX152" i="10" s="1"/>
  <c r="BN153" i="10"/>
  <c r="O153" i="10"/>
  <c r="N153" i="10"/>
  <c r="U153" i="10"/>
  <c r="E154" i="10"/>
  <c r="N147" i="9"/>
  <c r="BN147" i="9"/>
  <c r="O147" i="9"/>
  <c r="E148" i="9"/>
  <c r="AB147" i="9"/>
  <c r="BB146" i="9"/>
  <c r="BA146" i="9"/>
  <c r="BK146" i="9"/>
  <c r="AK147" i="9"/>
  <c r="AO146" i="9"/>
  <c r="AP146" i="9"/>
  <c r="P147" i="9"/>
  <c r="R147" i="9" s="1"/>
  <c r="BG146" i="9"/>
  <c r="BH146" i="9"/>
  <c r="AH147" i="9"/>
  <c r="AJ147" i="9" s="1"/>
  <c r="AS146" i="9"/>
  <c r="S147" i="9"/>
  <c r="AR146" i="9"/>
  <c r="W146" i="9"/>
  <c r="BD146" i="9"/>
  <c r="AE147" i="9"/>
  <c r="BE146" i="9"/>
  <c r="Y147" i="9"/>
  <c r="E141" i="4"/>
  <c r="AD140" i="4"/>
  <c r="AJ140" i="4"/>
  <c r="AU139" i="4"/>
  <c r="AV139" i="4"/>
  <c r="V140" i="4"/>
  <c r="C140" i="4" s="1"/>
  <c r="D140" i="4" s="1"/>
  <c r="O140" i="4"/>
  <c r="AC140" i="4" s="1"/>
  <c r="BB140" i="4" s="1"/>
  <c r="BN140" i="4"/>
  <c r="N140" i="4"/>
  <c r="AI140" i="4" s="1"/>
  <c r="AH141" i="4" s="1"/>
  <c r="U140" i="4"/>
  <c r="BJ139" i="4"/>
  <c r="AM140" i="4"/>
  <c r="R140" i="4"/>
  <c r="AG140" i="4"/>
  <c r="BM146" i="8"/>
  <c r="O148" i="8"/>
  <c r="N148" i="8"/>
  <c r="BN148" i="8"/>
  <c r="AK148" i="8"/>
  <c r="BK147" i="8"/>
  <c r="BB147" i="8"/>
  <c r="BA147" i="8"/>
  <c r="E149" i="8"/>
  <c r="T147" i="8"/>
  <c r="Q147" i="8"/>
  <c r="AF147" i="8"/>
  <c r="AI147" i="8"/>
  <c r="AD148" i="8"/>
  <c r="AL148" i="8"/>
  <c r="X147" i="8"/>
  <c r="Z147" i="8"/>
  <c r="AY147" i="8" s="1"/>
  <c r="C147" i="8"/>
  <c r="D147" i="8" s="1"/>
  <c r="BA142" i="7"/>
  <c r="AX142" i="7"/>
  <c r="BB142" i="7"/>
  <c r="AA143" i="7"/>
  <c r="T143" i="7"/>
  <c r="AS143" i="7" s="1"/>
  <c r="G144" i="7"/>
  <c r="H144" i="7" s="1"/>
  <c r="K144" i="7" s="1"/>
  <c r="L144" i="7" s="1"/>
  <c r="M144" i="7" s="1"/>
  <c r="BE143" i="7"/>
  <c r="BD143" i="7"/>
  <c r="AH144" i="7"/>
  <c r="AJ144" i="7" s="1"/>
  <c r="BG143" i="7"/>
  <c r="BH143" i="7"/>
  <c r="U143" i="7"/>
  <c r="Q143" i="7"/>
  <c r="AM143" i="7"/>
  <c r="AC143" i="7" s="1"/>
  <c r="BJ142" i="7"/>
  <c r="V143" i="7"/>
  <c r="AU142" i="7"/>
  <c r="AV142" i="7"/>
  <c r="AD143" i="7"/>
  <c r="AL143" i="7"/>
  <c r="AL138" i="6"/>
  <c r="BK138" i="6" s="1"/>
  <c r="Y138" i="6"/>
  <c r="AA138" i="6" s="1"/>
  <c r="AI138" i="6"/>
  <c r="BH138" i="6" s="1"/>
  <c r="AF138" i="6"/>
  <c r="BD138" i="6" s="1"/>
  <c r="G139" i="6"/>
  <c r="F139" i="6"/>
  <c r="R138" i="6"/>
  <c r="U138" i="6"/>
  <c r="T138" i="6"/>
  <c r="S139" i="6" s="1"/>
  <c r="U139" i="6" s="1"/>
  <c r="Q138" i="6"/>
  <c r="P139" i="6" s="1"/>
  <c r="R139" i="6" s="1"/>
  <c r="AV137" i="6"/>
  <c r="AU137" i="6"/>
  <c r="AM138" i="6"/>
  <c r="BJ137" i="6"/>
  <c r="V138" i="6"/>
  <c r="AL139" i="5"/>
  <c r="BK139" i="5" s="1"/>
  <c r="Y139" i="5"/>
  <c r="AA139" i="5" s="1"/>
  <c r="F140" i="5"/>
  <c r="H140" i="5" s="1"/>
  <c r="Q139" i="5"/>
  <c r="P140" i="5" s="1"/>
  <c r="AG139" i="5"/>
  <c r="AF139" i="5"/>
  <c r="V139" i="5"/>
  <c r="AV138" i="5"/>
  <c r="AU138" i="5"/>
  <c r="AI139" i="5"/>
  <c r="AS139" i="5"/>
  <c r="AR139" i="5"/>
  <c r="R139" i="5"/>
  <c r="S140" i="5"/>
  <c r="BJ138" i="5"/>
  <c r="AM139" i="5"/>
  <c r="AU152" i="10" l="1"/>
  <c r="BM152" i="10" s="1"/>
  <c r="AF153" i="10"/>
  <c r="BE153" i="10" s="1"/>
  <c r="AV152" i="10"/>
  <c r="AM153" i="10"/>
  <c r="AC153" i="10" s="1"/>
  <c r="AB154" i="10" s="1"/>
  <c r="C153" i="10"/>
  <c r="D153" i="10" s="1"/>
  <c r="AA153" i="10"/>
  <c r="X153" i="10"/>
  <c r="AL153" i="10"/>
  <c r="AK154" i="10" s="1"/>
  <c r="Q153" i="10"/>
  <c r="P154" i="10" s="1"/>
  <c r="Z153" i="10"/>
  <c r="AY153" i="10" s="1"/>
  <c r="AI153" i="10"/>
  <c r="G154" i="10"/>
  <c r="F154" i="10"/>
  <c r="T153" i="10"/>
  <c r="G148" i="9"/>
  <c r="F148" i="9"/>
  <c r="U147" i="9"/>
  <c r="T147" i="9"/>
  <c r="S148" i="9" s="1"/>
  <c r="U148" i="9" s="1"/>
  <c r="Q147" i="9"/>
  <c r="AM147" i="9"/>
  <c r="AC147" i="9" s="1"/>
  <c r="BJ146" i="9"/>
  <c r="AU146" i="9"/>
  <c r="AV146" i="9"/>
  <c r="V147" i="9"/>
  <c r="AX146" i="9"/>
  <c r="AA147" i="9"/>
  <c r="AG147" i="9"/>
  <c r="AI147" i="9"/>
  <c r="AF147" i="9"/>
  <c r="AD147" i="9"/>
  <c r="AL147" i="9"/>
  <c r="Q140" i="4"/>
  <c r="P141" i="4" s="1"/>
  <c r="R141" i="4" s="1"/>
  <c r="BM139" i="4"/>
  <c r="AJ141" i="4"/>
  <c r="AF140" i="4"/>
  <c r="T140" i="4"/>
  <c r="Z140" i="4"/>
  <c r="AY140" i="4" s="1"/>
  <c r="X140" i="4"/>
  <c r="Y141" i="4"/>
  <c r="BA140" i="4"/>
  <c r="AB141" i="4"/>
  <c r="BH140" i="4"/>
  <c r="BG140" i="4"/>
  <c r="AL140" i="4"/>
  <c r="G141" i="4"/>
  <c r="F141" i="4"/>
  <c r="Y148" i="8"/>
  <c r="BH147" i="8"/>
  <c r="BG147" i="8"/>
  <c r="AH148" i="8"/>
  <c r="AP147" i="8"/>
  <c r="AO147" i="8"/>
  <c r="P148" i="8"/>
  <c r="F149" i="8"/>
  <c r="G149" i="8"/>
  <c r="BJ147" i="8"/>
  <c r="AM148" i="8"/>
  <c r="BK148" i="8"/>
  <c r="AK149" i="8"/>
  <c r="BD147" i="8"/>
  <c r="BE147" i="8"/>
  <c r="AE148" i="8"/>
  <c r="AR147" i="8"/>
  <c r="W147" i="8"/>
  <c r="AS147" i="8"/>
  <c r="S148" i="8"/>
  <c r="S144" i="7"/>
  <c r="U144" i="7" s="1"/>
  <c r="AR143" i="7"/>
  <c r="AB144" i="7"/>
  <c r="AD144" i="7" s="1"/>
  <c r="BB143" i="7"/>
  <c r="BA143" i="7"/>
  <c r="BM142" i="7"/>
  <c r="BG138" i="6"/>
  <c r="AX137" i="6"/>
  <c r="BM137" i="6" s="1"/>
  <c r="AP143" i="7"/>
  <c r="AO143" i="7"/>
  <c r="P144" i="7"/>
  <c r="R144" i="7" s="1"/>
  <c r="BK143" i="7"/>
  <c r="AK144" i="7"/>
  <c r="X143" i="7"/>
  <c r="C143" i="7"/>
  <c r="D143" i="7" s="1"/>
  <c r="Z143" i="7"/>
  <c r="AY143" i="7" s="1"/>
  <c r="W143" i="7"/>
  <c r="O144" i="7"/>
  <c r="N144" i="7"/>
  <c r="BN144" i="7"/>
  <c r="E145" i="7"/>
  <c r="AH139" i="6"/>
  <c r="AJ139" i="6" s="1"/>
  <c r="AK139" i="6"/>
  <c r="AM139" i="6" s="1"/>
  <c r="AC138" i="6"/>
  <c r="BB138" i="6" s="1"/>
  <c r="AE139" i="6"/>
  <c r="AG139" i="6" s="1"/>
  <c r="BE138" i="6"/>
  <c r="H139" i="6"/>
  <c r="K139" i="6" s="1"/>
  <c r="L139" i="6" s="1"/>
  <c r="M139" i="6" s="1"/>
  <c r="O139" i="6" s="1"/>
  <c r="W138" i="6"/>
  <c r="AR138" i="6"/>
  <c r="AS138" i="6"/>
  <c r="X138" i="6"/>
  <c r="Z138" i="6"/>
  <c r="AY138" i="6" s="1"/>
  <c r="AP138" i="6"/>
  <c r="AO138" i="6"/>
  <c r="C138" i="6"/>
  <c r="D138" i="6" s="1"/>
  <c r="AC139" i="5"/>
  <c r="BB139" i="5" s="1"/>
  <c r="AO139" i="5"/>
  <c r="AP139" i="5"/>
  <c r="AX138" i="5"/>
  <c r="BM138" i="5" s="1"/>
  <c r="W139" i="5"/>
  <c r="AV139" i="5" s="1"/>
  <c r="AK140" i="5"/>
  <c r="BJ139" i="5" s="1"/>
  <c r="R140" i="5"/>
  <c r="BH139" i="5"/>
  <c r="BG139" i="5"/>
  <c r="AH140" i="5"/>
  <c r="X139" i="5"/>
  <c r="Z139" i="5"/>
  <c r="AY139" i="5" s="1"/>
  <c r="U140" i="5"/>
  <c r="C139" i="5"/>
  <c r="D139" i="5" s="1"/>
  <c r="K140" i="5"/>
  <c r="L140" i="5" s="1"/>
  <c r="M140" i="5" s="1"/>
  <c r="AE140" i="5"/>
  <c r="BD139" i="5"/>
  <c r="BE139" i="5"/>
  <c r="AE154" i="10" l="1"/>
  <c r="AG154" i="10" s="1"/>
  <c r="BD153" i="10"/>
  <c r="BA153" i="10"/>
  <c r="BB153" i="10"/>
  <c r="BK153" i="10"/>
  <c r="AP153" i="10"/>
  <c r="AO153" i="10"/>
  <c r="Y154" i="10"/>
  <c r="AX153" i="10" s="1"/>
  <c r="H154" i="10"/>
  <c r="K154" i="10" s="1"/>
  <c r="L154" i="10" s="1"/>
  <c r="M154" i="10" s="1"/>
  <c r="AM154" i="10"/>
  <c r="BJ153" i="10"/>
  <c r="R154" i="10"/>
  <c r="AD154" i="10"/>
  <c r="W153" i="10"/>
  <c r="AR153" i="10"/>
  <c r="AS153" i="10"/>
  <c r="S154" i="10"/>
  <c r="BH153" i="10"/>
  <c r="BG153" i="10"/>
  <c r="AH154" i="10"/>
  <c r="BM146" i="9"/>
  <c r="H148" i="9"/>
  <c r="K148" i="9" s="1"/>
  <c r="L148" i="9" s="1"/>
  <c r="M148" i="9" s="1"/>
  <c r="BN148" i="9" s="1"/>
  <c r="AH148" i="9"/>
  <c r="AJ148" i="9" s="1"/>
  <c r="BH147" i="9"/>
  <c r="BG147" i="9"/>
  <c r="AB148" i="9"/>
  <c r="AD148" i="9" s="1"/>
  <c r="BB147" i="9"/>
  <c r="BA147" i="9"/>
  <c r="AO147" i="9"/>
  <c r="AP147" i="9"/>
  <c r="BK147" i="9"/>
  <c r="AK148" i="9"/>
  <c r="AS147" i="9"/>
  <c r="W147" i="9"/>
  <c r="AR147" i="9"/>
  <c r="P148" i="9"/>
  <c r="AE148" i="9"/>
  <c r="AG148" i="9" s="1"/>
  <c r="BE147" i="9"/>
  <c r="BD147" i="9"/>
  <c r="C147" i="9"/>
  <c r="D147" i="9" s="1"/>
  <c r="X147" i="9"/>
  <c r="Z147" i="9"/>
  <c r="AY147" i="9" s="1"/>
  <c r="AO140" i="4"/>
  <c r="AP140" i="4"/>
  <c r="H141" i="4"/>
  <c r="BK140" i="4"/>
  <c r="AK141" i="4"/>
  <c r="AA141" i="4"/>
  <c r="AX140" i="4"/>
  <c r="AE141" i="4"/>
  <c r="BD140" i="4"/>
  <c r="BE140" i="4"/>
  <c r="AD141" i="4"/>
  <c r="AR140" i="4"/>
  <c r="AS140" i="4"/>
  <c r="W140" i="4"/>
  <c r="S141" i="4"/>
  <c r="Q148" i="8"/>
  <c r="U148" i="8"/>
  <c r="T148" i="8"/>
  <c r="S149" i="8" s="1"/>
  <c r="AV147" i="8"/>
  <c r="AU147" i="8"/>
  <c r="V148" i="8"/>
  <c r="C148" i="8" s="1"/>
  <c r="D148" i="8" s="1"/>
  <c r="AG148" i="8"/>
  <c r="AI148" i="8"/>
  <c r="AH149" i="8" s="1"/>
  <c r="AF148" i="8"/>
  <c r="AE149" i="8" s="1"/>
  <c r="H149" i="8"/>
  <c r="AJ148" i="8"/>
  <c r="BJ148" i="8"/>
  <c r="AM149" i="8"/>
  <c r="P149" i="8"/>
  <c r="R148" i="8"/>
  <c r="AX147" i="8"/>
  <c r="BM147" i="8" s="1"/>
  <c r="AA148" i="8"/>
  <c r="AC148" i="8"/>
  <c r="BA138" i="6"/>
  <c r="AU143" i="7"/>
  <c r="AV143" i="7"/>
  <c r="V144" i="7"/>
  <c r="Y144" i="7"/>
  <c r="BJ143" i="7"/>
  <c r="AM144" i="7"/>
  <c r="F145" i="7"/>
  <c r="G145" i="7"/>
  <c r="AF144" i="7"/>
  <c r="AI144" i="7"/>
  <c r="T144" i="7"/>
  <c r="AL144" i="7"/>
  <c r="Q144" i="7"/>
  <c r="AB139" i="6"/>
  <c r="AD139" i="6" s="1"/>
  <c r="BJ138" i="6"/>
  <c r="Y139" i="6"/>
  <c r="AA139" i="6" s="1"/>
  <c r="E140" i="6"/>
  <c r="F140" i="6" s="1"/>
  <c r="N139" i="6"/>
  <c r="T139" i="6"/>
  <c r="Q139" i="6"/>
  <c r="BN139" i="6"/>
  <c r="AV138" i="6"/>
  <c r="V139" i="6"/>
  <c r="AU138" i="6"/>
  <c r="BA139" i="5"/>
  <c r="AM140" i="5"/>
  <c r="AB140" i="5"/>
  <c r="AD140" i="5" s="1"/>
  <c r="Y140" i="5"/>
  <c r="AX139" i="5" s="1"/>
  <c r="V140" i="5"/>
  <c r="X140" i="5" s="1"/>
  <c r="AU139" i="5"/>
  <c r="AG140" i="5"/>
  <c r="O140" i="5"/>
  <c r="BN140" i="5"/>
  <c r="N140" i="5"/>
  <c r="AF140" i="5" s="1"/>
  <c r="AE141" i="5" s="1"/>
  <c r="E141" i="5"/>
  <c r="AJ140" i="5"/>
  <c r="AA154" i="10" l="1"/>
  <c r="BN154" i="10"/>
  <c r="O154" i="10"/>
  <c r="Q154" i="10" s="1"/>
  <c r="N154" i="10"/>
  <c r="U154" i="10"/>
  <c r="AV153" i="10"/>
  <c r="AU153" i="10"/>
  <c r="BM153" i="10" s="1"/>
  <c r="V154" i="10"/>
  <c r="C154" i="10" s="1"/>
  <c r="D154" i="10" s="1"/>
  <c r="AJ154" i="10"/>
  <c r="E155" i="10"/>
  <c r="E149" i="9"/>
  <c r="O148" i="9"/>
  <c r="T148" i="9" s="1"/>
  <c r="AR148" i="9" s="1"/>
  <c r="N148" i="9"/>
  <c r="AF148" i="9" s="1"/>
  <c r="Y148" i="9"/>
  <c r="AV147" i="9"/>
  <c r="V148" i="9"/>
  <c r="AU147" i="9"/>
  <c r="AM148" i="9"/>
  <c r="BJ147" i="9"/>
  <c r="R148" i="9"/>
  <c r="AV140" i="4"/>
  <c r="AU140" i="4"/>
  <c r="V141" i="4"/>
  <c r="C141" i="4" s="1"/>
  <c r="D141" i="4" s="1"/>
  <c r="U141" i="4"/>
  <c r="AG141" i="4"/>
  <c r="AM141" i="4"/>
  <c r="BJ140" i="4"/>
  <c r="K141" i="4"/>
  <c r="L141" i="4" s="1"/>
  <c r="M141" i="4" s="1"/>
  <c r="U149" i="8"/>
  <c r="AJ149" i="8"/>
  <c r="BA148" i="8"/>
  <c r="BB148" i="8"/>
  <c r="AB149" i="8"/>
  <c r="R149" i="8"/>
  <c r="E150" i="8"/>
  <c r="K149" i="8"/>
  <c r="L149" i="8" s="1"/>
  <c r="M149" i="8" s="1"/>
  <c r="BE148" i="8"/>
  <c r="BD148" i="8"/>
  <c r="AG149" i="8"/>
  <c r="BG148" i="8"/>
  <c r="BH148" i="8"/>
  <c r="Z148" i="8"/>
  <c r="AY148" i="8" s="1"/>
  <c r="Y149" i="8"/>
  <c r="X148" i="8"/>
  <c r="W148" i="8"/>
  <c r="AS148" i="8"/>
  <c r="AR148" i="8"/>
  <c r="AO148" i="8"/>
  <c r="AP148" i="8"/>
  <c r="AC144" i="7"/>
  <c r="AB145" i="7" s="1"/>
  <c r="AX143" i="7"/>
  <c r="BM143" i="7" s="1"/>
  <c r="AA144" i="7"/>
  <c r="W144" i="7" s="1"/>
  <c r="C144" i="7"/>
  <c r="D144" i="7" s="1"/>
  <c r="Z144" i="7"/>
  <c r="AY144" i="7" s="1"/>
  <c r="X144" i="7"/>
  <c r="AO144" i="7"/>
  <c r="P145" i="7"/>
  <c r="R145" i="7" s="1"/>
  <c r="AP144" i="7"/>
  <c r="AR144" i="7"/>
  <c r="S145" i="7"/>
  <c r="AS144" i="7"/>
  <c r="BG144" i="7"/>
  <c r="AH145" i="7"/>
  <c r="AJ145" i="7" s="1"/>
  <c r="BH144" i="7"/>
  <c r="AK145" i="7"/>
  <c r="BK144" i="7"/>
  <c r="BD144" i="7"/>
  <c r="BE144" i="7"/>
  <c r="AE145" i="7"/>
  <c r="H145" i="7"/>
  <c r="AL139" i="6"/>
  <c r="AK140" i="6" s="1"/>
  <c r="AC139" i="6"/>
  <c r="BB139" i="6" s="1"/>
  <c r="AX138" i="6"/>
  <c r="BM138" i="6" s="1"/>
  <c r="G140" i="6"/>
  <c r="H140" i="6" s="1"/>
  <c r="K140" i="6" s="1"/>
  <c r="L140" i="6" s="1"/>
  <c r="M140" i="6" s="1"/>
  <c r="N140" i="6" s="1"/>
  <c r="AF139" i="6"/>
  <c r="AI139" i="6"/>
  <c r="P140" i="6"/>
  <c r="R140" i="6" s="1"/>
  <c r="AP139" i="6"/>
  <c r="AO139" i="6"/>
  <c r="AR139" i="6"/>
  <c r="S140" i="6"/>
  <c r="U140" i="6" s="1"/>
  <c r="AS139" i="6"/>
  <c r="W139" i="6"/>
  <c r="AV139" i="6" s="1"/>
  <c r="Z139" i="6"/>
  <c r="AY139" i="6" s="1"/>
  <c r="X139" i="6"/>
  <c r="C139" i="6"/>
  <c r="D139" i="6" s="1"/>
  <c r="AA140" i="5"/>
  <c r="AC140" i="5"/>
  <c r="BB140" i="5" s="1"/>
  <c r="BM139" i="5"/>
  <c r="C140" i="5"/>
  <c r="D140" i="5" s="1"/>
  <c r="Z140" i="5"/>
  <c r="AY140" i="5" s="1"/>
  <c r="AL140" i="5"/>
  <c r="BK140" i="5" s="1"/>
  <c r="AG141" i="5"/>
  <c r="F141" i="5"/>
  <c r="G141" i="5"/>
  <c r="BE140" i="5"/>
  <c r="BD140" i="5"/>
  <c r="T140" i="5"/>
  <c r="Q140" i="5"/>
  <c r="AI140" i="5"/>
  <c r="T154" i="10" l="1"/>
  <c r="W154" i="10" s="1"/>
  <c r="V155" i="10" s="1"/>
  <c r="AO154" i="10"/>
  <c r="AP154" i="10"/>
  <c r="P155" i="10"/>
  <c r="AF154" i="10"/>
  <c r="AI154" i="10"/>
  <c r="G155" i="10"/>
  <c r="F155" i="10"/>
  <c r="X154" i="10"/>
  <c r="Z154" i="10"/>
  <c r="AY154" i="10" s="1"/>
  <c r="AL154" i="10"/>
  <c r="AC154" i="10"/>
  <c r="C148" i="9"/>
  <c r="D148" i="9" s="1"/>
  <c r="Q148" i="9"/>
  <c r="P149" i="9" s="1"/>
  <c r="R149" i="9" s="1"/>
  <c r="AI148" i="9"/>
  <c r="BH148" i="9" s="1"/>
  <c r="BE148" i="9"/>
  <c r="BD148" i="9"/>
  <c r="AE149" i="9"/>
  <c r="AG149" i="9" s="1"/>
  <c r="S149" i="9"/>
  <c r="U149" i="9" s="1"/>
  <c r="AS148" i="9"/>
  <c r="AL148" i="9"/>
  <c r="BK148" i="9" s="1"/>
  <c r="G149" i="9"/>
  <c r="F149" i="9"/>
  <c r="AX147" i="9"/>
  <c r="BM147" i="9" s="1"/>
  <c r="AA148" i="9"/>
  <c r="AC148" i="9"/>
  <c r="Z148" i="9"/>
  <c r="X148" i="9"/>
  <c r="E142" i="4"/>
  <c r="F142" i="4" s="1"/>
  <c r="BM140" i="4"/>
  <c r="BN141" i="4"/>
  <c r="N141" i="4"/>
  <c r="O141" i="4"/>
  <c r="Y142" i="4" s="1"/>
  <c r="X141" i="4"/>
  <c r="N149" i="8"/>
  <c r="BN149" i="8"/>
  <c r="O149" i="8"/>
  <c r="AU148" i="8"/>
  <c r="AV148" i="8"/>
  <c r="AX148" i="8"/>
  <c r="AC149" i="8"/>
  <c r="AA149" i="8"/>
  <c r="V149" i="8"/>
  <c r="G150" i="8"/>
  <c r="F150" i="8"/>
  <c r="H150" i="8" s="1"/>
  <c r="K150" i="8" s="1"/>
  <c r="L150" i="8" s="1"/>
  <c r="M150" i="8" s="1"/>
  <c r="AD149" i="8"/>
  <c r="AL149" i="8"/>
  <c r="AB150" i="8"/>
  <c r="BA144" i="7"/>
  <c r="BB144" i="7"/>
  <c r="Y145" i="7"/>
  <c r="AX144" i="7" s="1"/>
  <c r="AB140" i="6"/>
  <c r="AD140" i="6" s="1"/>
  <c r="AG145" i="7"/>
  <c r="K145" i="7"/>
  <c r="L145" i="7" s="1"/>
  <c r="M145" i="7" s="1"/>
  <c r="AD145" i="7"/>
  <c r="AM145" i="7"/>
  <c r="BJ144" i="7"/>
  <c r="AV144" i="7"/>
  <c r="V145" i="7"/>
  <c r="AU144" i="7"/>
  <c r="U145" i="7"/>
  <c r="BK139" i="6"/>
  <c r="BA139" i="6"/>
  <c r="Y140" i="6"/>
  <c r="AA140" i="6" s="1"/>
  <c r="V140" i="6"/>
  <c r="X140" i="6" s="1"/>
  <c r="BG139" i="6"/>
  <c r="BH139" i="6"/>
  <c r="AH140" i="6"/>
  <c r="AJ140" i="6" s="1"/>
  <c r="E141" i="6"/>
  <c r="AE140" i="6"/>
  <c r="BD139" i="6"/>
  <c r="BE139" i="6"/>
  <c r="BN140" i="6"/>
  <c r="O140" i="6"/>
  <c r="AU139" i="6"/>
  <c r="BJ139" i="6"/>
  <c r="AM140" i="6"/>
  <c r="Y141" i="5"/>
  <c r="AA141" i="5" s="1"/>
  <c r="AB141" i="5"/>
  <c r="AD141" i="5" s="1"/>
  <c r="BA140" i="5"/>
  <c r="AK141" i="5"/>
  <c r="BJ140" i="5" s="1"/>
  <c r="BG140" i="5"/>
  <c r="BH140" i="5"/>
  <c r="AH141" i="5"/>
  <c r="AR140" i="5"/>
  <c r="AS140" i="5"/>
  <c r="W140" i="5"/>
  <c r="S141" i="5"/>
  <c r="AO140" i="5"/>
  <c r="AP140" i="5"/>
  <c r="P141" i="5"/>
  <c r="H141" i="5"/>
  <c r="S155" i="10" l="1"/>
  <c r="U155" i="10" s="1"/>
  <c r="AR154" i="10"/>
  <c r="AS154" i="10"/>
  <c r="H155" i="10"/>
  <c r="K155" i="10" s="1"/>
  <c r="L155" i="10" s="1"/>
  <c r="M155" i="10" s="1"/>
  <c r="BG154" i="10"/>
  <c r="BH154" i="10"/>
  <c r="AH155" i="10"/>
  <c r="Y155" i="10"/>
  <c r="BE154" i="10"/>
  <c r="BD154" i="10"/>
  <c r="AE155" i="10"/>
  <c r="R155" i="10"/>
  <c r="BB154" i="10"/>
  <c r="BA154" i="10"/>
  <c r="AB155" i="10"/>
  <c r="X155" i="10"/>
  <c r="BK154" i="10"/>
  <c r="AK155" i="10"/>
  <c r="AV154" i="10"/>
  <c r="AU154" i="10"/>
  <c r="AO148" i="9"/>
  <c r="W148" i="9"/>
  <c r="AU148" i="9" s="1"/>
  <c r="AP148" i="9"/>
  <c r="BG148" i="9"/>
  <c r="AH149" i="9"/>
  <c r="AJ149" i="9" s="1"/>
  <c r="H149" i="9"/>
  <c r="K149" i="9" s="1"/>
  <c r="L149" i="9" s="1"/>
  <c r="M149" i="9" s="1"/>
  <c r="AK149" i="9"/>
  <c r="AM149" i="9" s="1"/>
  <c r="AY148" i="9"/>
  <c r="Y149" i="9"/>
  <c r="AB149" i="9"/>
  <c r="BB148" i="9"/>
  <c r="BA148" i="9"/>
  <c r="Z141" i="4"/>
  <c r="AY141" i="4" s="1"/>
  <c r="G142" i="4"/>
  <c r="H142" i="4" s="1"/>
  <c r="K142" i="4" s="1"/>
  <c r="L142" i="4" s="1"/>
  <c r="M142" i="4" s="1"/>
  <c r="BN142" i="4" s="1"/>
  <c r="AX141" i="4"/>
  <c r="AA142" i="4"/>
  <c r="AF141" i="4"/>
  <c r="AI141" i="4"/>
  <c r="AL141" i="4"/>
  <c r="AC141" i="4"/>
  <c r="Q141" i="4"/>
  <c r="T141" i="4"/>
  <c r="BM148" i="8"/>
  <c r="O150" i="8"/>
  <c r="AL150" i="8" s="1"/>
  <c r="N150" i="8"/>
  <c r="BN150" i="8"/>
  <c r="AK150" i="8"/>
  <c r="BK149" i="8"/>
  <c r="E151" i="8"/>
  <c r="X149" i="8"/>
  <c r="Z149" i="8"/>
  <c r="AY149" i="8" s="1"/>
  <c r="Y150" i="8"/>
  <c r="C149" i="8"/>
  <c r="D149" i="8" s="1"/>
  <c r="BB149" i="8"/>
  <c r="BA149" i="8"/>
  <c r="T149" i="8"/>
  <c r="Q149" i="8"/>
  <c r="AF149" i="8"/>
  <c r="AI149" i="8"/>
  <c r="AD150" i="8"/>
  <c r="AI140" i="6"/>
  <c r="BH140" i="6" s="1"/>
  <c r="AA145" i="7"/>
  <c r="E146" i="7"/>
  <c r="G146" i="7" s="1"/>
  <c r="AX139" i="6"/>
  <c r="BM139" i="6" s="1"/>
  <c r="BM144" i="7"/>
  <c r="N145" i="7"/>
  <c r="O145" i="7"/>
  <c r="Z145" i="7" s="1"/>
  <c r="AY145" i="7" s="1"/>
  <c r="BN145" i="7"/>
  <c r="C145" i="7"/>
  <c r="D145" i="7" s="1"/>
  <c r="X145" i="7"/>
  <c r="AC140" i="6"/>
  <c r="BB140" i="6" s="1"/>
  <c r="C140" i="6"/>
  <c r="D140" i="6" s="1"/>
  <c r="F141" i="6"/>
  <c r="G141" i="6"/>
  <c r="T140" i="6"/>
  <c r="Q140" i="6"/>
  <c r="AL140" i="6"/>
  <c r="BK140" i="6" s="1"/>
  <c r="AG140" i="6"/>
  <c r="AF140" i="6"/>
  <c r="Z140" i="6"/>
  <c r="AY140" i="6" s="1"/>
  <c r="AX140" i="5"/>
  <c r="AM141" i="5"/>
  <c r="U141" i="5"/>
  <c r="AJ141" i="5"/>
  <c r="K141" i="5"/>
  <c r="L141" i="5" s="1"/>
  <c r="M141" i="5" s="1"/>
  <c r="R141" i="5"/>
  <c r="AU140" i="5"/>
  <c r="AV140" i="5"/>
  <c r="V141" i="5"/>
  <c r="AG155" i="10" l="1"/>
  <c r="AA155" i="10"/>
  <c r="AX154" i="10"/>
  <c r="BN155" i="10"/>
  <c r="O155" i="10"/>
  <c r="N155" i="10"/>
  <c r="AF155" i="10" s="1"/>
  <c r="AJ155" i="10"/>
  <c r="C155" i="10"/>
  <c r="D155" i="10" s="1"/>
  <c r="AD155" i="10"/>
  <c r="AM155" i="10"/>
  <c r="BJ154" i="10"/>
  <c r="E156" i="10"/>
  <c r="AV148" i="9"/>
  <c r="V149" i="9"/>
  <c r="X149" i="9" s="1"/>
  <c r="BJ148" i="9"/>
  <c r="E150" i="9"/>
  <c r="O149" i="9"/>
  <c r="AL149" i="9" s="1"/>
  <c r="BN149" i="9"/>
  <c r="N149" i="9"/>
  <c r="AD149" i="9"/>
  <c r="AX148" i="9"/>
  <c r="AA149" i="9"/>
  <c r="O142" i="4"/>
  <c r="AC142" i="4" s="1"/>
  <c r="BB142" i="4" s="1"/>
  <c r="N142" i="4"/>
  <c r="E143" i="4"/>
  <c r="G143" i="4" s="1"/>
  <c r="AP141" i="4"/>
  <c r="AO141" i="4"/>
  <c r="P142" i="4"/>
  <c r="AR141" i="4"/>
  <c r="AS141" i="4"/>
  <c r="W141" i="4"/>
  <c r="S142" i="4"/>
  <c r="BB141" i="4"/>
  <c r="BA141" i="4"/>
  <c r="AB142" i="4"/>
  <c r="BE141" i="4"/>
  <c r="BD141" i="4"/>
  <c r="AE142" i="4"/>
  <c r="BK141" i="4"/>
  <c r="AK142" i="4"/>
  <c r="BG141" i="4"/>
  <c r="BH141" i="4"/>
  <c r="AH142" i="4"/>
  <c r="BH149" i="8"/>
  <c r="BG149" i="8"/>
  <c r="AH150" i="8"/>
  <c r="BK150" i="8"/>
  <c r="AK151" i="8"/>
  <c r="BD149" i="8"/>
  <c r="BE149" i="8"/>
  <c r="AE150" i="8"/>
  <c r="AR149" i="8"/>
  <c r="W149" i="8"/>
  <c r="AS149" i="8"/>
  <c r="S150" i="8"/>
  <c r="F151" i="8"/>
  <c r="H151" i="8" s="1"/>
  <c r="G151" i="8"/>
  <c r="BJ149" i="8"/>
  <c r="AM150" i="8"/>
  <c r="AP149" i="8"/>
  <c r="AO149" i="8"/>
  <c r="P150" i="8"/>
  <c r="AX149" i="8"/>
  <c r="AA150" i="8"/>
  <c r="AC150" i="8"/>
  <c r="F146" i="7"/>
  <c r="H146" i="7" s="1"/>
  <c r="K146" i="7" s="1"/>
  <c r="L146" i="7" s="1"/>
  <c r="M146" i="7" s="1"/>
  <c r="N146" i="7" s="1"/>
  <c r="AH141" i="6"/>
  <c r="AJ141" i="6" s="1"/>
  <c r="BG140" i="6"/>
  <c r="BM140" i="5"/>
  <c r="Y146" i="7"/>
  <c r="AC145" i="7"/>
  <c r="AL145" i="7"/>
  <c r="T145" i="7"/>
  <c r="Q145" i="7"/>
  <c r="AI145" i="7"/>
  <c r="AF145" i="7"/>
  <c r="AB141" i="6"/>
  <c r="AD141" i="6" s="1"/>
  <c r="BA140" i="6"/>
  <c r="Y141" i="6"/>
  <c r="W140" i="6"/>
  <c r="V141" i="6" s="1"/>
  <c r="AO140" i="6"/>
  <c r="AP140" i="6"/>
  <c r="P141" i="6"/>
  <c r="R141" i="6" s="1"/>
  <c r="AK141" i="6"/>
  <c r="H141" i="6"/>
  <c r="AE141" i="6"/>
  <c r="AG141" i="6" s="1"/>
  <c r="BD140" i="6"/>
  <c r="BE140" i="6"/>
  <c r="S141" i="6"/>
  <c r="U141" i="6" s="1"/>
  <c r="AS140" i="6"/>
  <c r="AR140" i="6"/>
  <c r="BN141" i="5"/>
  <c r="N141" i="5"/>
  <c r="O141" i="5"/>
  <c r="Z141" i="5" s="1"/>
  <c r="AY141" i="5" s="1"/>
  <c r="X141" i="5"/>
  <c r="C141" i="5"/>
  <c r="D141" i="5" s="1"/>
  <c r="E142" i="5"/>
  <c r="AC155" i="10" l="1"/>
  <c r="AB156" i="10" s="1"/>
  <c r="AD156" i="10" s="1"/>
  <c r="AL155" i="10"/>
  <c r="AK156" i="10" s="1"/>
  <c r="BM154" i="10"/>
  <c r="BE155" i="10"/>
  <c r="BD155" i="10"/>
  <c r="AE156" i="10"/>
  <c r="AI155" i="10"/>
  <c r="G156" i="10"/>
  <c r="F156" i="10"/>
  <c r="Z155" i="10"/>
  <c r="AY155" i="10" s="1"/>
  <c r="Q155" i="10"/>
  <c r="T155" i="10"/>
  <c r="C149" i="9"/>
  <c r="D149" i="9" s="1"/>
  <c r="Z149" i="9"/>
  <c r="AY149" i="9" s="1"/>
  <c r="AC149" i="9"/>
  <c r="BA149" i="9" s="1"/>
  <c r="BM148" i="9"/>
  <c r="AI149" i="9"/>
  <c r="AF149" i="9"/>
  <c r="T149" i="9"/>
  <c r="Q149" i="9"/>
  <c r="F150" i="9"/>
  <c r="G150" i="9"/>
  <c r="AK150" i="9"/>
  <c r="BK149" i="9"/>
  <c r="F143" i="4"/>
  <c r="H143" i="4" s="1"/>
  <c r="AJ142" i="4"/>
  <c r="AD142" i="4"/>
  <c r="BA142" i="4" s="1"/>
  <c r="AL142" i="4"/>
  <c r="AB143" i="4"/>
  <c r="AV141" i="4"/>
  <c r="AU141" i="4"/>
  <c r="V142" i="4"/>
  <c r="C142" i="4" s="1"/>
  <c r="D142" i="4" s="1"/>
  <c r="AM142" i="4"/>
  <c r="BJ141" i="4"/>
  <c r="AF142" i="4"/>
  <c r="AE143" i="4" s="1"/>
  <c r="AG142" i="4"/>
  <c r="AI142" i="4"/>
  <c r="AH143" i="4" s="1"/>
  <c r="U142" i="4"/>
  <c r="T142" i="4"/>
  <c r="Q142" i="4"/>
  <c r="R142" i="4"/>
  <c r="R150" i="8"/>
  <c r="BA150" i="8"/>
  <c r="BB150" i="8"/>
  <c r="AB151" i="8"/>
  <c r="K151" i="8"/>
  <c r="L151" i="8" s="1"/>
  <c r="M151" i="8" s="1"/>
  <c r="Q150" i="8"/>
  <c r="P151" i="8" s="1"/>
  <c r="U150" i="8"/>
  <c r="T150" i="8"/>
  <c r="S151" i="8"/>
  <c r="AV149" i="8"/>
  <c r="AU149" i="8"/>
  <c r="BM149" i="8" s="1"/>
  <c r="V150" i="8"/>
  <c r="AG150" i="8"/>
  <c r="AI150" i="8"/>
  <c r="AF150" i="8"/>
  <c r="AM151" i="8"/>
  <c r="BJ150" i="8"/>
  <c r="AH151" i="8"/>
  <c r="AJ150" i="8"/>
  <c r="O146" i="7"/>
  <c r="BN146" i="7"/>
  <c r="E147" i="7"/>
  <c r="G147" i="7" s="1"/>
  <c r="AH146" i="7"/>
  <c r="AJ146" i="7" s="1"/>
  <c r="BH145" i="7"/>
  <c r="BG145" i="7"/>
  <c r="AR145" i="7"/>
  <c r="W145" i="7"/>
  <c r="AS145" i="7"/>
  <c r="S146" i="7"/>
  <c r="BB145" i="7"/>
  <c r="AB146" i="7"/>
  <c r="BA145" i="7"/>
  <c r="BD145" i="7"/>
  <c r="AE146" i="7"/>
  <c r="BE145" i="7"/>
  <c r="AP145" i="7"/>
  <c r="AO145" i="7"/>
  <c r="P146" i="7"/>
  <c r="BK145" i="7"/>
  <c r="AK146" i="7"/>
  <c r="AX145" i="7"/>
  <c r="AA146" i="7"/>
  <c r="AX140" i="6"/>
  <c r="AA141" i="6"/>
  <c r="AU140" i="6"/>
  <c r="AV140" i="6"/>
  <c r="AM141" i="6"/>
  <c r="BJ140" i="6"/>
  <c r="K141" i="6"/>
  <c r="L141" i="6" s="1"/>
  <c r="M141" i="6" s="1"/>
  <c r="C141" i="6"/>
  <c r="D141" i="6" s="1"/>
  <c r="X141" i="6"/>
  <c r="Y142" i="5"/>
  <c r="AC141" i="5"/>
  <c r="AL141" i="5"/>
  <c r="T141" i="5"/>
  <c r="Q141" i="5"/>
  <c r="G142" i="5"/>
  <c r="F142" i="5"/>
  <c r="AF141" i="5"/>
  <c r="AI141" i="5"/>
  <c r="BA155" i="10" l="1"/>
  <c r="BB155" i="10"/>
  <c r="H156" i="10"/>
  <c r="K156" i="10" s="1"/>
  <c r="L156" i="10" s="1"/>
  <c r="M156" i="10" s="1"/>
  <c r="BN156" i="10" s="1"/>
  <c r="BK155" i="10"/>
  <c r="Y156" i="10"/>
  <c r="AA156" i="10" s="1"/>
  <c r="AR155" i="10"/>
  <c r="AS155" i="10"/>
  <c r="W155" i="10"/>
  <c r="S156" i="10"/>
  <c r="AG156" i="10"/>
  <c r="AP155" i="10"/>
  <c r="AO155" i="10"/>
  <c r="P156" i="10"/>
  <c r="BJ155" i="10"/>
  <c r="AM156" i="10"/>
  <c r="BH155" i="10"/>
  <c r="BG155" i="10"/>
  <c r="AH156" i="10"/>
  <c r="BB149" i="9"/>
  <c r="AB150" i="9"/>
  <c r="AD150" i="9" s="1"/>
  <c r="Y150" i="9"/>
  <c r="AX149" i="9" s="1"/>
  <c r="W149" i="9"/>
  <c r="AU149" i="9" s="1"/>
  <c r="P150" i="9"/>
  <c r="AO149" i="9"/>
  <c r="AP149" i="9"/>
  <c r="S150" i="9"/>
  <c r="AS149" i="9"/>
  <c r="AR149" i="9"/>
  <c r="AE150" i="9"/>
  <c r="BD149" i="9"/>
  <c r="BE149" i="9"/>
  <c r="H150" i="9"/>
  <c r="BH149" i="9"/>
  <c r="BG149" i="9"/>
  <c r="AH150" i="9"/>
  <c r="AM150" i="9"/>
  <c r="BJ149" i="9"/>
  <c r="P143" i="4"/>
  <c r="AO142" i="4"/>
  <c r="AP142" i="4"/>
  <c r="BH142" i="4"/>
  <c r="BG142" i="4"/>
  <c r="BD142" i="4"/>
  <c r="BE142" i="4"/>
  <c r="BM141" i="4"/>
  <c r="AD143" i="4"/>
  <c r="S143" i="4"/>
  <c r="AR142" i="4"/>
  <c r="AS142" i="4"/>
  <c r="W142" i="4"/>
  <c r="V143" i="4" s="1"/>
  <c r="AG143" i="4"/>
  <c r="X142" i="4"/>
  <c r="Z142" i="4"/>
  <c r="AY142" i="4" s="1"/>
  <c r="BK142" i="4"/>
  <c r="AK143" i="4"/>
  <c r="AJ143" i="4"/>
  <c r="K143" i="4"/>
  <c r="L143" i="4" s="1"/>
  <c r="M143" i="4" s="1"/>
  <c r="AJ151" i="8"/>
  <c r="BE150" i="8"/>
  <c r="BD150" i="8"/>
  <c r="AE151" i="8"/>
  <c r="BG150" i="8"/>
  <c r="BH150" i="8"/>
  <c r="X150" i="8"/>
  <c r="Z150" i="8"/>
  <c r="AY150" i="8" s="1"/>
  <c r="W150" i="8"/>
  <c r="AS150" i="8"/>
  <c r="AR150" i="8"/>
  <c r="AO150" i="8"/>
  <c r="AP150" i="8"/>
  <c r="C150" i="8"/>
  <c r="D150" i="8" s="1"/>
  <c r="U151" i="8"/>
  <c r="N151" i="8"/>
  <c r="BN151" i="8"/>
  <c r="O151" i="8"/>
  <c r="T151" i="8" s="1"/>
  <c r="AD151" i="8"/>
  <c r="AL151" i="8"/>
  <c r="R151" i="8"/>
  <c r="E152" i="8"/>
  <c r="F147" i="7"/>
  <c r="H147" i="7" s="1"/>
  <c r="BJ145" i="7"/>
  <c r="AM146" i="7"/>
  <c r="AC146" i="7" s="1"/>
  <c r="BB146" i="7" s="1"/>
  <c r="R146" i="7"/>
  <c r="AF146" i="7"/>
  <c r="AE147" i="7" s="1"/>
  <c r="AG146" i="7"/>
  <c r="AI146" i="7"/>
  <c r="AL146" i="7"/>
  <c r="BK146" i="7" s="1"/>
  <c r="AD146" i="7"/>
  <c r="Q146" i="7"/>
  <c r="U146" i="7"/>
  <c r="T146" i="7"/>
  <c r="AV145" i="7"/>
  <c r="AU145" i="7"/>
  <c r="V146" i="7"/>
  <c r="C146" i="7" s="1"/>
  <c r="D146" i="7" s="1"/>
  <c r="BM140" i="6"/>
  <c r="E142" i="6"/>
  <c r="BN141" i="6"/>
  <c r="O141" i="6"/>
  <c r="N141" i="6"/>
  <c r="H142" i="5"/>
  <c r="K142" i="5" s="1"/>
  <c r="L142" i="5" s="1"/>
  <c r="M142" i="5" s="1"/>
  <c r="BN142" i="5" s="1"/>
  <c r="BD141" i="5"/>
  <c r="BE141" i="5"/>
  <c r="AE142" i="5"/>
  <c r="AO141" i="5"/>
  <c r="AP141" i="5"/>
  <c r="P142" i="5"/>
  <c r="BK141" i="5"/>
  <c r="AK142" i="5"/>
  <c r="AA142" i="5"/>
  <c r="AX141" i="5"/>
  <c r="BG141" i="5"/>
  <c r="BH141" i="5"/>
  <c r="AH142" i="5"/>
  <c r="W141" i="5"/>
  <c r="AS141" i="5"/>
  <c r="AR141" i="5"/>
  <c r="S142" i="5"/>
  <c r="BA141" i="5"/>
  <c r="BB141" i="5"/>
  <c r="AB142" i="5"/>
  <c r="AX155" i="10" l="1"/>
  <c r="O156" i="10"/>
  <c r="AL156" i="10" s="1"/>
  <c r="AK157" i="10" s="1"/>
  <c r="E157" i="10"/>
  <c r="G157" i="10" s="1"/>
  <c r="N156" i="10"/>
  <c r="U156" i="10"/>
  <c r="AJ156" i="10"/>
  <c r="R156" i="10"/>
  <c r="AV155" i="10"/>
  <c r="AU155" i="10"/>
  <c r="V156" i="10"/>
  <c r="C156" i="10" s="1"/>
  <c r="D156" i="10" s="1"/>
  <c r="AA150" i="9"/>
  <c r="V150" i="9"/>
  <c r="X150" i="9" s="1"/>
  <c r="AV149" i="9"/>
  <c r="U150" i="9"/>
  <c r="AJ150" i="9"/>
  <c r="R150" i="9"/>
  <c r="K150" i="9"/>
  <c r="L150" i="9" s="1"/>
  <c r="M150" i="9" s="1"/>
  <c r="AG150" i="9"/>
  <c r="BM149" i="9"/>
  <c r="E144" i="4"/>
  <c r="F144" i="4" s="1"/>
  <c r="BJ142" i="4"/>
  <c r="AM143" i="4"/>
  <c r="O143" i="4"/>
  <c r="Q143" i="4" s="1"/>
  <c r="P144" i="4" s="1"/>
  <c r="N143" i="4"/>
  <c r="BN143" i="4"/>
  <c r="Y143" i="4"/>
  <c r="U143" i="4"/>
  <c r="X143" i="4"/>
  <c r="AV142" i="4"/>
  <c r="AU142" i="4"/>
  <c r="R143" i="4"/>
  <c r="Y151" i="8"/>
  <c r="AR151" i="8"/>
  <c r="AS151" i="8"/>
  <c r="S152" i="8"/>
  <c r="AK152" i="8"/>
  <c r="BK151" i="8"/>
  <c r="Q151" i="8"/>
  <c r="AU150" i="8"/>
  <c r="AV150" i="8"/>
  <c r="V151" i="8"/>
  <c r="G152" i="8"/>
  <c r="F152" i="8"/>
  <c r="AA151" i="8"/>
  <c r="AX150" i="8"/>
  <c r="BM150" i="8" s="1"/>
  <c r="AC151" i="8"/>
  <c r="AF151" i="8"/>
  <c r="AE152" i="8" s="1"/>
  <c r="AI151" i="8"/>
  <c r="AG151" i="8"/>
  <c r="BM145" i="7"/>
  <c r="BA146" i="7"/>
  <c r="AB147" i="7"/>
  <c r="AD147" i="7" s="1"/>
  <c r="AG147" i="7"/>
  <c r="Z146" i="7"/>
  <c r="AY146" i="7" s="1"/>
  <c r="X146" i="7"/>
  <c r="AH147" i="7"/>
  <c r="BH146" i="7"/>
  <c r="BG146" i="7"/>
  <c r="K147" i="7"/>
  <c r="L147" i="7" s="1"/>
  <c r="M147" i="7" s="1"/>
  <c r="AK147" i="7"/>
  <c r="S147" i="7"/>
  <c r="AS146" i="7"/>
  <c r="W146" i="7"/>
  <c r="AR146" i="7"/>
  <c r="AO146" i="7"/>
  <c r="AP146" i="7"/>
  <c r="BE146" i="7"/>
  <c r="BD146" i="7"/>
  <c r="P147" i="7"/>
  <c r="AF141" i="6"/>
  <c r="AI141" i="6"/>
  <c r="AC141" i="6"/>
  <c r="AL141" i="6"/>
  <c r="Z141" i="6"/>
  <c r="AY141" i="6" s="1"/>
  <c r="Q141" i="6"/>
  <c r="T141" i="6"/>
  <c r="G142" i="6"/>
  <c r="F142" i="6"/>
  <c r="O142" i="5"/>
  <c r="T142" i="5" s="1"/>
  <c r="N142" i="5"/>
  <c r="AI142" i="5" s="1"/>
  <c r="AH143" i="5" s="1"/>
  <c r="E143" i="5"/>
  <c r="G143" i="5" s="1"/>
  <c r="U142" i="5"/>
  <c r="AM142" i="5"/>
  <c r="BJ141" i="5"/>
  <c r="R142" i="5"/>
  <c r="AG142" i="5"/>
  <c r="AD142" i="5"/>
  <c r="AV141" i="5"/>
  <c r="AU141" i="5"/>
  <c r="V142" i="5"/>
  <c r="AJ142" i="5"/>
  <c r="F157" i="10" l="1"/>
  <c r="H157" i="10" s="1"/>
  <c r="K157" i="10" s="1"/>
  <c r="L157" i="10" s="1"/>
  <c r="M157" i="10" s="1"/>
  <c r="O157" i="10" s="1"/>
  <c r="Q156" i="10"/>
  <c r="AO156" i="10" s="1"/>
  <c r="BK156" i="10"/>
  <c r="BM155" i="10"/>
  <c r="T156" i="10"/>
  <c r="AR156" i="10" s="1"/>
  <c r="AC156" i="10"/>
  <c r="BA156" i="10" s="1"/>
  <c r="AI156" i="10"/>
  <c r="AF156" i="10"/>
  <c r="AM157" i="10"/>
  <c r="BJ156" i="10"/>
  <c r="Z156" i="10"/>
  <c r="AY156" i="10" s="1"/>
  <c r="X156" i="10"/>
  <c r="C150" i="9"/>
  <c r="D150" i="9" s="1"/>
  <c r="E151" i="9"/>
  <c r="F151" i="9" s="1"/>
  <c r="N150" i="9"/>
  <c r="BN150" i="9"/>
  <c r="O150" i="9"/>
  <c r="C143" i="4"/>
  <c r="D143" i="4" s="1"/>
  <c r="Z143" i="4"/>
  <c r="AY143" i="4" s="1"/>
  <c r="G144" i="4"/>
  <c r="H144" i="4" s="1"/>
  <c r="R144" i="4"/>
  <c r="AA143" i="4"/>
  <c r="AX142" i="4"/>
  <c r="BM142" i="4" s="1"/>
  <c r="AC143" i="4"/>
  <c r="AF143" i="4"/>
  <c r="AI143" i="4"/>
  <c r="AP143" i="4"/>
  <c r="AO143" i="4"/>
  <c r="T143" i="4"/>
  <c r="AL143" i="4"/>
  <c r="W151" i="8"/>
  <c r="AG152" i="8"/>
  <c r="AV151" i="8"/>
  <c r="BH151" i="8"/>
  <c r="BG151" i="8"/>
  <c r="AH152" i="8"/>
  <c r="BB151" i="8"/>
  <c r="BA151" i="8"/>
  <c r="AB152" i="8"/>
  <c r="H152" i="8"/>
  <c r="X151" i="8"/>
  <c r="AU151" i="8" s="1"/>
  <c r="Z151" i="8"/>
  <c r="AY151" i="8" s="1"/>
  <c r="V152" i="8"/>
  <c r="C151" i="8"/>
  <c r="D151" i="8" s="1"/>
  <c r="U152" i="8"/>
  <c r="BD151" i="8"/>
  <c r="BE151" i="8"/>
  <c r="AP151" i="8"/>
  <c r="AO151" i="8"/>
  <c r="P152" i="8"/>
  <c r="BJ151" i="8"/>
  <c r="AM152" i="8"/>
  <c r="AU146" i="7"/>
  <c r="AV146" i="7"/>
  <c r="U147" i="7"/>
  <c r="AJ147" i="7"/>
  <c r="BJ146" i="7"/>
  <c r="AM147" i="7"/>
  <c r="E148" i="7"/>
  <c r="Y147" i="7"/>
  <c r="R147" i="7"/>
  <c r="O147" i="7"/>
  <c r="BN147" i="7"/>
  <c r="N147" i="7"/>
  <c r="V147" i="7"/>
  <c r="Y142" i="6"/>
  <c r="AX141" i="6" s="1"/>
  <c r="AL142" i="5"/>
  <c r="AK143" i="5" s="1"/>
  <c r="H142" i="6"/>
  <c r="W141" i="6"/>
  <c r="S142" i="6"/>
  <c r="AS141" i="6"/>
  <c r="AR141" i="6"/>
  <c r="BB141" i="6"/>
  <c r="AB142" i="6"/>
  <c r="BA141" i="6"/>
  <c r="AH142" i="6"/>
  <c r="BH141" i="6"/>
  <c r="BG141" i="6"/>
  <c r="AP141" i="6"/>
  <c r="AO141" i="6"/>
  <c r="P142" i="6"/>
  <c r="BK141" i="6"/>
  <c r="AK142" i="6"/>
  <c r="BD141" i="6"/>
  <c r="AE142" i="6"/>
  <c r="BE141" i="6"/>
  <c r="AF142" i="5"/>
  <c r="BE142" i="5" s="1"/>
  <c r="F143" i="5"/>
  <c r="H143" i="5" s="1"/>
  <c r="AC142" i="5"/>
  <c r="BB142" i="5" s="1"/>
  <c r="BM141" i="5"/>
  <c r="Q142" i="5"/>
  <c r="P143" i="5" s="1"/>
  <c r="R143" i="5" s="1"/>
  <c r="AJ143" i="5"/>
  <c r="C142" i="5"/>
  <c r="D142" i="5" s="1"/>
  <c r="Z142" i="5"/>
  <c r="AY142" i="5" s="1"/>
  <c r="X142" i="5"/>
  <c r="BG142" i="5"/>
  <c r="BH142" i="5"/>
  <c r="S143" i="5"/>
  <c r="AS142" i="5"/>
  <c r="AR142" i="5"/>
  <c r="AP156" i="10" l="1"/>
  <c r="P157" i="10"/>
  <c r="R157" i="10" s="1"/>
  <c r="W156" i="10"/>
  <c r="AV156" i="10" s="1"/>
  <c r="S157" i="10"/>
  <c r="T157" i="10" s="1"/>
  <c r="S158" i="10" s="1"/>
  <c r="AS156" i="10"/>
  <c r="BB156" i="10"/>
  <c r="AB157" i="10"/>
  <c r="AD157" i="10" s="1"/>
  <c r="BH156" i="10"/>
  <c r="AH157" i="10"/>
  <c r="AJ157" i="10" s="1"/>
  <c r="BD156" i="10"/>
  <c r="AE157" i="10"/>
  <c r="AG157" i="10" s="1"/>
  <c r="BE156" i="10"/>
  <c r="E158" i="10"/>
  <c r="G158" i="10" s="1"/>
  <c r="BG156" i="10"/>
  <c r="BN157" i="10"/>
  <c r="N157" i="10"/>
  <c r="Y157" i="10"/>
  <c r="G151" i="9"/>
  <c r="H151" i="9" s="1"/>
  <c r="T150" i="9"/>
  <c r="AL150" i="9"/>
  <c r="Z150" i="9"/>
  <c r="AY150" i="9" s="1"/>
  <c r="AC150" i="9"/>
  <c r="Q150" i="9"/>
  <c r="AF150" i="9"/>
  <c r="AI150" i="9"/>
  <c r="Y144" i="4"/>
  <c r="BK143" i="4"/>
  <c r="AK144" i="4"/>
  <c r="BD143" i="4"/>
  <c r="BE143" i="4"/>
  <c r="AE144" i="4"/>
  <c r="K144" i="4"/>
  <c r="L144" i="4" s="1"/>
  <c r="M144" i="4" s="1"/>
  <c r="AS143" i="4"/>
  <c r="AR143" i="4"/>
  <c r="W143" i="4"/>
  <c r="S144" i="4"/>
  <c r="BG143" i="4"/>
  <c r="BH143" i="4"/>
  <c r="AH144" i="4"/>
  <c r="AJ144" i="4" s="1"/>
  <c r="BA143" i="4"/>
  <c r="BB143" i="4"/>
  <c r="AB144" i="4"/>
  <c r="Y152" i="8"/>
  <c r="AD152" i="8"/>
  <c r="C152" i="8"/>
  <c r="D152" i="8" s="1"/>
  <c r="R152" i="8"/>
  <c r="X152" i="8"/>
  <c r="E153" i="8"/>
  <c r="K152" i="8"/>
  <c r="L152" i="8" s="1"/>
  <c r="M152" i="8" s="1"/>
  <c r="AJ152" i="8"/>
  <c r="AA142" i="6"/>
  <c r="C147" i="7"/>
  <c r="D147" i="7" s="1"/>
  <c r="X147" i="7"/>
  <c r="Z147" i="7"/>
  <c r="AY147" i="7" s="1"/>
  <c r="F148" i="7"/>
  <c r="G148" i="7"/>
  <c r="AI147" i="7"/>
  <c r="AF147" i="7"/>
  <c r="T147" i="7"/>
  <c r="AL147" i="7"/>
  <c r="AX146" i="7"/>
  <c r="BM146" i="7" s="1"/>
  <c r="AA147" i="7"/>
  <c r="AC147" i="7"/>
  <c r="Q147" i="7"/>
  <c r="BK142" i="5"/>
  <c r="AG142" i="6"/>
  <c r="BJ141" i="6"/>
  <c r="AM142" i="6"/>
  <c r="R142" i="6"/>
  <c r="V142" i="6"/>
  <c r="AV141" i="6"/>
  <c r="AU141" i="6"/>
  <c r="AJ142" i="6"/>
  <c r="AD142" i="6"/>
  <c r="U142" i="6"/>
  <c r="K142" i="6"/>
  <c r="L142" i="6" s="1"/>
  <c r="M142" i="6" s="1"/>
  <c r="AE143" i="5"/>
  <c r="AG143" i="5" s="1"/>
  <c r="BD142" i="5"/>
  <c r="AB143" i="5"/>
  <c r="AD143" i="5" s="1"/>
  <c r="AO142" i="5"/>
  <c r="BA142" i="5"/>
  <c r="W142" i="5"/>
  <c r="V143" i="5" s="1"/>
  <c r="AP142" i="5"/>
  <c r="Y143" i="5"/>
  <c r="AA143" i="5" s="1"/>
  <c r="BJ142" i="5"/>
  <c r="AM143" i="5"/>
  <c r="U143" i="5"/>
  <c r="K143" i="5"/>
  <c r="L143" i="5" s="1"/>
  <c r="M143" i="5" s="1"/>
  <c r="U157" i="10" l="1"/>
  <c r="AR157" i="10" s="1"/>
  <c r="Q157" i="10"/>
  <c r="P158" i="10" s="1"/>
  <c r="R158" i="10" s="1"/>
  <c r="V157" i="10"/>
  <c r="C157" i="10" s="1"/>
  <c r="D157" i="10" s="1"/>
  <c r="AU156" i="10"/>
  <c r="AL157" i="10"/>
  <c r="AK158" i="10" s="1"/>
  <c r="AM158" i="10" s="1"/>
  <c r="F158" i="10"/>
  <c r="H158" i="10" s="1"/>
  <c r="K158" i="10" s="1"/>
  <c r="L158" i="10" s="1"/>
  <c r="M158" i="10" s="1"/>
  <c r="O158" i="10" s="1"/>
  <c r="AF157" i="10"/>
  <c r="AI157" i="10"/>
  <c r="U158" i="10"/>
  <c r="AX156" i="10"/>
  <c r="AA157" i="10"/>
  <c r="AC157" i="10"/>
  <c r="AS157" i="10"/>
  <c r="K151" i="9"/>
  <c r="L151" i="9" s="1"/>
  <c r="M151" i="9" s="1"/>
  <c r="BN151" i="9" s="1"/>
  <c r="AB151" i="9"/>
  <c r="BA150" i="9"/>
  <c r="BB150" i="9"/>
  <c r="BK150" i="9"/>
  <c r="AK151" i="9"/>
  <c r="S151" i="9"/>
  <c r="AS150" i="9"/>
  <c r="AR150" i="9"/>
  <c r="W150" i="9"/>
  <c r="AP150" i="9"/>
  <c r="AO150" i="9"/>
  <c r="P151" i="9"/>
  <c r="BH150" i="9"/>
  <c r="BG150" i="9"/>
  <c r="AH151" i="9"/>
  <c r="BD150" i="9"/>
  <c r="BE150" i="9"/>
  <c r="AE151" i="9"/>
  <c r="Y151" i="9"/>
  <c r="E145" i="4"/>
  <c r="F145" i="4" s="1"/>
  <c r="AX143" i="4"/>
  <c r="AA144" i="4"/>
  <c r="AD144" i="4"/>
  <c r="U144" i="4"/>
  <c r="AG144" i="4"/>
  <c r="AM144" i="4"/>
  <c r="BJ143" i="4"/>
  <c r="V144" i="4"/>
  <c r="AV143" i="4"/>
  <c r="AU143" i="4"/>
  <c r="O144" i="4"/>
  <c r="AC144" i="4" s="1"/>
  <c r="N144" i="4"/>
  <c r="AF144" i="4" s="1"/>
  <c r="AE145" i="4" s="1"/>
  <c r="BN144" i="4"/>
  <c r="F153" i="8"/>
  <c r="G153" i="8"/>
  <c r="O152" i="8"/>
  <c r="N152" i="8"/>
  <c r="BN152" i="8"/>
  <c r="AX151" i="8"/>
  <c r="BM151" i="8" s="1"/>
  <c r="AA152" i="8"/>
  <c r="Y148" i="7"/>
  <c r="AA148" i="7" s="1"/>
  <c r="H148" i="7"/>
  <c r="BA147" i="7"/>
  <c r="BB147" i="7"/>
  <c r="AB148" i="7"/>
  <c r="AS147" i="7"/>
  <c r="AR147" i="7"/>
  <c r="W147" i="7"/>
  <c r="S148" i="7"/>
  <c r="BG147" i="7"/>
  <c r="BH147" i="7"/>
  <c r="AH148" i="7"/>
  <c r="AP147" i="7"/>
  <c r="AO147" i="7"/>
  <c r="P148" i="7"/>
  <c r="AK148" i="7"/>
  <c r="BK147" i="7"/>
  <c r="BD147" i="7"/>
  <c r="BE147" i="7"/>
  <c r="AE148" i="7"/>
  <c r="BM141" i="6"/>
  <c r="O142" i="6"/>
  <c r="Z142" i="6" s="1"/>
  <c r="N142" i="6"/>
  <c r="BN142" i="6"/>
  <c r="E143" i="6"/>
  <c r="C142" i="6"/>
  <c r="D142" i="6" s="1"/>
  <c r="X142" i="6"/>
  <c r="AV142" i="5"/>
  <c r="AU142" i="5"/>
  <c r="AX142" i="5"/>
  <c r="E144" i="5"/>
  <c r="G144" i="5" s="1"/>
  <c r="C143" i="5"/>
  <c r="D143" i="5" s="1"/>
  <c r="N143" i="5"/>
  <c r="BN143" i="5"/>
  <c r="O143" i="5"/>
  <c r="Z143" i="5" s="1"/>
  <c r="AY143" i="5" s="1"/>
  <c r="X143" i="5"/>
  <c r="Q158" i="10" l="1"/>
  <c r="P159" i="10" s="1"/>
  <c r="R159" i="10" s="1"/>
  <c r="W157" i="10"/>
  <c r="AV157" i="10" s="1"/>
  <c r="Z157" i="10"/>
  <c r="AY157" i="10" s="1"/>
  <c r="BM156" i="10"/>
  <c r="X157" i="10"/>
  <c r="AP157" i="10"/>
  <c r="AO157" i="10"/>
  <c r="BN158" i="10"/>
  <c r="N158" i="10"/>
  <c r="BJ157" i="10"/>
  <c r="BK157" i="10"/>
  <c r="T158" i="10"/>
  <c r="S159" i="10" s="1"/>
  <c r="U159" i="10" s="1"/>
  <c r="E159" i="10"/>
  <c r="G159" i="10" s="1"/>
  <c r="AE158" i="10"/>
  <c r="BD157" i="10"/>
  <c r="BE157" i="10"/>
  <c r="BH157" i="10"/>
  <c r="BG157" i="10"/>
  <c r="AH158" i="10"/>
  <c r="AJ158" i="10" s="1"/>
  <c r="BA157" i="10"/>
  <c r="BB157" i="10"/>
  <c r="AB158" i="10"/>
  <c r="N151" i="9"/>
  <c r="AF151" i="9" s="1"/>
  <c r="AE152" i="9" s="1"/>
  <c r="O151" i="9"/>
  <c r="AL151" i="9" s="1"/>
  <c r="E152" i="9"/>
  <c r="R151" i="9"/>
  <c r="AG151" i="9"/>
  <c r="AM151" i="9"/>
  <c r="BJ150" i="9"/>
  <c r="AU150" i="9"/>
  <c r="AV150" i="9"/>
  <c r="V151" i="9"/>
  <c r="AJ151" i="9"/>
  <c r="AA151" i="9"/>
  <c r="AX150" i="9"/>
  <c r="U151" i="9"/>
  <c r="AD151" i="9"/>
  <c r="G145" i="4"/>
  <c r="H145" i="4" s="1"/>
  <c r="BM143" i="4"/>
  <c r="BB144" i="4"/>
  <c r="BA144" i="4"/>
  <c r="AG145" i="4"/>
  <c r="T144" i="4"/>
  <c r="AB145" i="4"/>
  <c r="BE144" i="4"/>
  <c r="BD144" i="4"/>
  <c r="X144" i="4"/>
  <c r="Z144" i="4"/>
  <c r="AY144" i="4" s="1"/>
  <c r="AI144" i="4"/>
  <c r="C144" i="4"/>
  <c r="D144" i="4" s="1"/>
  <c r="Q144" i="4"/>
  <c r="AL144" i="4"/>
  <c r="H153" i="8"/>
  <c r="E154" i="8"/>
  <c r="T152" i="8"/>
  <c r="Q152" i="8"/>
  <c r="AL152" i="8"/>
  <c r="Y153" i="8"/>
  <c r="Z152" i="8"/>
  <c r="AY152" i="8" s="1"/>
  <c r="AC152" i="8"/>
  <c r="AF152" i="8"/>
  <c r="AI152" i="8"/>
  <c r="K153" i="8"/>
  <c r="L153" i="8" s="1"/>
  <c r="M153" i="8" s="1"/>
  <c r="AX147" i="7"/>
  <c r="K148" i="7"/>
  <c r="L148" i="7" s="1"/>
  <c r="M148" i="7" s="1"/>
  <c r="AG148" i="7"/>
  <c r="AM148" i="7"/>
  <c r="BJ147" i="7"/>
  <c r="U148" i="7"/>
  <c r="AD148" i="7"/>
  <c r="R148" i="7"/>
  <c r="AJ148" i="7"/>
  <c r="V148" i="7"/>
  <c r="C148" i="7" s="1"/>
  <c r="D148" i="7" s="1"/>
  <c r="AU147" i="7"/>
  <c r="AV147" i="7"/>
  <c r="AY142" i="6"/>
  <c r="Y143" i="6"/>
  <c r="G143" i="6"/>
  <c r="F143" i="6"/>
  <c r="AI142" i="6"/>
  <c r="AF142" i="6"/>
  <c r="AC142" i="6"/>
  <c r="AL142" i="6"/>
  <c r="Q142" i="6"/>
  <c r="T142" i="6"/>
  <c r="F144" i="5"/>
  <c r="H144" i="5" s="1"/>
  <c r="K144" i="5" s="1"/>
  <c r="L144" i="5" s="1"/>
  <c r="M144" i="5" s="1"/>
  <c r="N144" i="5" s="1"/>
  <c r="BM142" i="5"/>
  <c r="Y144" i="5"/>
  <c r="AA144" i="5" s="1"/>
  <c r="AL143" i="5"/>
  <c r="Q143" i="5"/>
  <c r="AC143" i="5"/>
  <c r="T143" i="5"/>
  <c r="AI143" i="5"/>
  <c r="AF143" i="5"/>
  <c r="V158" i="10" l="1"/>
  <c r="X158" i="10" s="1"/>
  <c r="AP158" i="10"/>
  <c r="AU157" i="10"/>
  <c r="AO158" i="10"/>
  <c r="Y158" i="10"/>
  <c r="AX157" i="10" s="1"/>
  <c r="F159" i="10"/>
  <c r="H159" i="10" s="1"/>
  <c r="K159" i="10" s="1"/>
  <c r="L159" i="10" s="1"/>
  <c r="M159" i="10" s="1"/>
  <c r="AR158" i="10"/>
  <c r="AS158" i="10"/>
  <c r="BM150" i="9"/>
  <c r="AG158" i="10"/>
  <c r="AI158" i="10"/>
  <c r="AF158" i="10"/>
  <c r="AL158" i="10"/>
  <c r="AD158" i="10"/>
  <c r="T151" i="9"/>
  <c r="AS151" i="9" s="1"/>
  <c r="Q151" i="9"/>
  <c r="AP151" i="9" s="1"/>
  <c r="AC151" i="9"/>
  <c r="AB152" i="9" s="1"/>
  <c r="AD152" i="9" s="1"/>
  <c r="AI151" i="9"/>
  <c r="AH152" i="9" s="1"/>
  <c r="AJ152" i="9" s="1"/>
  <c r="F152" i="9"/>
  <c r="G152" i="9"/>
  <c r="AG152" i="9"/>
  <c r="BE151" i="9"/>
  <c r="BD151" i="9"/>
  <c r="AK152" i="9"/>
  <c r="BK151" i="9"/>
  <c r="Z151" i="9"/>
  <c r="AY151" i="9" s="1"/>
  <c r="X151" i="9"/>
  <c r="C151" i="9"/>
  <c r="D151" i="9" s="1"/>
  <c r="K145" i="4"/>
  <c r="L145" i="4" s="1"/>
  <c r="M145" i="4" s="1"/>
  <c r="AK145" i="4"/>
  <c r="BK144" i="4"/>
  <c r="AD145" i="4"/>
  <c r="AO144" i="4"/>
  <c r="AP144" i="4"/>
  <c r="P145" i="4"/>
  <c r="AH145" i="4"/>
  <c r="BG144" i="4"/>
  <c r="BH144" i="4"/>
  <c r="Y145" i="4"/>
  <c r="W144" i="4"/>
  <c r="AS144" i="4"/>
  <c r="AR144" i="4"/>
  <c r="S145" i="4"/>
  <c r="BG152" i="8"/>
  <c r="BH152" i="8"/>
  <c r="AH153" i="8"/>
  <c r="BA152" i="8"/>
  <c r="BB152" i="8"/>
  <c r="AB153" i="8"/>
  <c r="N153" i="8"/>
  <c r="BN153" i="8"/>
  <c r="O153" i="8"/>
  <c r="BE152" i="8"/>
  <c r="BD152" i="8"/>
  <c r="AE153" i="8"/>
  <c r="BK152" i="8"/>
  <c r="AK153" i="8"/>
  <c r="W152" i="8"/>
  <c r="AS152" i="8"/>
  <c r="AR152" i="8"/>
  <c r="S153" i="8"/>
  <c r="AX152" i="8"/>
  <c r="AA153" i="8"/>
  <c r="AO152" i="8"/>
  <c r="AP152" i="8"/>
  <c r="P153" i="8"/>
  <c r="G154" i="8"/>
  <c r="F154" i="8"/>
  <c r="BM147" i="7"/>
  <c r="E149" i="7"/>
  <c r="G149" i="7" s="1"/>
  <c r="BN148" i="7"/>
  <c r="O148" i="7"/>
  <c r="N148" i="7"/>
  <c r="X148" i="7"/>
  <c r="S143" i="6"/>
  <c r="AR142" i="6"/>
  <c r="W142" i="6"/>
  <c r="AS142" i="6"/>
  <c r="AK143" i="6"/>
  <c r="BK142" i="6"/>
  <c r="BE142" i="6"/>
  <c r="BD142" i="6"/>
  <c r="AE143" i="6"/>
  <c r="H143" i="6"/>
  <c r="AA143" i="6"/>
  <c r="AX142" i="6"/>
  <c r="AP142" i="6"/>
  <c r="AO142" i="6"/>
  <c r="P143" i="6"/>
  <c r="BB142" i="6"/>
  <c r="AB143" i="6"/>
  <c r="BA142" i="6"/>
  <c r="BG142" i="6"/>
  <c r="BH142" i="6"/>
  <c r="AH143" i="6"/>
  <c r="AX143" i="5"/>
  <c r="O144" i="5"/>
  <c r="BN144" i="5"/>
  <c r="E145" i="5"/>
  <c r="BH143" i="5"/>
  <c r="BG143" i="5"/>
  <c r="AH144" i="5"/>
  <c r="AJ144" i="5" s="1"/>
  <c r="BB143" i="5"/>
  <c r="BA143" i="5"/>
  <c r="AB144" i="5"/>
  <c r="BK143" i="5"/>
  <c r="AK144" i="5"/>
  <c r="BE143" i="5"/>
  <c r="BD143" i="5"/>
  <c r="AE144" i="5"/>
  <c r="AF144" i="5" s="1"/>
  <c r="AS143" i="5"/>
  <c r="W143" i="5"/>
  <c r="AR143" i="5"/>
  <c r="S144" i="5"/>
  <c r="AO143" i="5"/>
  <c r="AP143" i="5"/>
  <c r="P144" i="5"/>
  <c r="BM157" i="10" l="1"/>
  <c r="AA158" i="10"/>
  <c r="W158" i="10" s="1"/>
  <c r="V159" i="10" s="1"/>
  <c r="X159" i="10" s="1"/>
  <c r="Z158" i="10"/>
  <c r="AY158" i="10" s="1"/>
  <c r="C158" i="10"/>
  <c r="D158" i="10" s="1"/>
  <c r="AC158" i="10"/>
  <c r="AB159" i="10" s="1"/>
  <c r="AD159" i="10" s="1"/>
  <c r="BE158" i="10"/>
  <c r="AE159" i="10"/>
  <c r="AG159" i="10" s="1"/>
  <c r="BD158" i="10"/>
  <c r="AH159" i="10"/>
  <c r="AJ159" i="10" s="1"/>
  <c r="BH158" i="10"/>
  <c r="BG158" i="10"/>
  <c r="BK158" i="10"/>
  <c r="AK159" i="10"/>
  <c r="O159" i="10"/>
  <c r="N159" i="10"/>
  <c r="BN159" i="10"/>
  <c r="E160" i="10"/>
  <c r="S152" i="9"/>
  <c r="U152" i="9" s="1"/>
  <c r="H152" i="9"/>
  <c r="K152" i="9" s="1"/>
  <c r="L152" i="9" s="1"/>
  <c r="M152" i="9" s="1"/>
  <c r="BN152" i="9" s="1"/>
  <c r="BA151" i="9"/>
  <c r="BH151" i="9"/>
  <c r="P152" i="9"/>
  <c r="R152" i="9" s="1"/>
  <c r="AO151" i="9"/>
  <c r="BG151" i="9"/>
  <c r="BB151" i="9"/>
  <c r="W151" i="9"/>
  <c r="AV151" i="9" s="1"/>
  <c r="AR151" i="9"/>
  <c r="Y152" i="9"/>
  <c r="AX151" i="9" s="1"/>
  <c r="BJ151" i="9"/>
  <c r="AM152" i="9"/>
  <c r="E146" i="4"/>
  <c r="N145" i="4"/>
  <c r="BN145" i="4"/>
  <c r="O145" i="4"/>
  <c r="AL145" i="4" s="1"/>
  <c r="BK145" i="4" s="1"/>
  <c r="AU144" i="4"/>
  <c r="AV144" i="4"/>
  <c r="V145" i="4"/>
  <c r="C145" i="4" s="1"/>
  <c r="D145" i="4" s="1"/>
  <c r="AJ145" i="4"/>
  <c r="U145" i="4"/>
  <c r="AX144" i="4"/>
  <c r="AA145" i="4"/>
  <c r="R145" i="4"/>
  <c r="BJ144" i="4"/>
  <c r="AM145" i="4"/>
  <c r="H154" i="8"/>
  <c r="K154" i="8" s="1"/>
  <c r="L154" i="8" s="1"/>
  <c r="M154" i="8" s="1"/>
  <c r="O154" i="8"/>
  <c r="N154" i="8"/>
  <c r="BN154" i="8"/>
  <c r="E155" i="8"/>
  <c r="R153" i="8"/>
  <c r="T153" i="8"/>
  <c r="S154" i="8" s="1"/>
  <c r="Q153" i="8"/>
  <c r="U153" i="8"/>
  <c r="BJ152" i="8"/>
  <c r="AM153" i="8"/>
  <c r="AC153" i="8" s="1"/>
  <c r="AF153" i="8"/>
  <c r="AG153" i="8"/>
  <c r="AI153" i="8"/>
  <c r="AD153" i="8"/>
  <c r="AL153" i="8"/>
  <c r="AU152" i="8"/>
  <c r="BM152" i="8" s="1"/>
  <c r="AV152" i="8"/>
  <c r="V153" i="8"/>
  <c r="C153" i="8" s="1"/>
  <c r="D153" i="8" s="1"/>
  <c r="AJ153" i="8"/>
  <c r="AH154" i="8"/>
  <c r="F149" i="7"/>
  <c r="H149" i="7" s="1"/>
  <c r="AF148" i="7"/>
  <c r="AI148" i="7"/>
  <c r="AC148" i="7"/>
  <c r="AL148" i="7"/>
  <c r="T148" i="7"/>
  <c r="Q148" i="7"/>
  <c r="Z148" i="7"/>
  <c r="AJ143" i="6"/>
  <c r="AD143" i="6"/>
  <c r="R143" i="6"/>
  <c r="K143" i="6"/>
  <c r="L143" i="6" s="1"/>
  <c r="M143" i="6" s="1"/>
  <c r="AG143" i="6"/>
  <c r="BJ142" i="6"/>
  <c r="AM143" i="6"/>
  <c r="AU142" i="6"/>
  <c r="AV142" i="6"/>
  <c r="V143" i="6"/>
  <c r="U143" i="6"/>
  <c r="G145" i="5"/>
  <c r="F145" i="5"/>
  <c r="T144" i="5"/>
  <c r="U144" i="5"/>
  <c r="AU143" i="5"/>
  <c r="AV143" i="5"/>
  <c r="V144" i="5"/>
  <c r="AG144" i="5"/>
  <c r="BD144" i="5" s="1"/>
  <c r="AI144" i="5"/>
  <c r="AE145" i="5"/>
  <c r="R144" i="5"/>
  <c r="Q144" i="5"/>
  <c r="BJ143" i="5"/>
  <c r="AM144" i="5"/>
  <c r="AC144" i="5" s="1"/>
  <c r="BB144" i="5" s="1"/>
  <c r="AD144" i="5"/>
  <c r="AL144" i="5"/>
  <c r="BE144" i="5"/>
  <c r="Y159" i="10" l="1"/>
  <c r="C159" i="10" s="1"/>
  <c r="D159" i="10" s="1"/>
  <c r="AV158" i="10"/>
  <c r="AU158" i="10"/>
  <c r="BA158" i="10"/>
  <c r="BB158" i="10"/>
  <c r="AM159" i="10"/>
  <c r="BJ158" i="10"/>
  <c r="F160" i="10"/>
  <c r="G160" i="10"/>
  <c r="Q159" i="10"/>
  <c r="T159" i="10"/>
  <c r="AF159" i="10"/>
  <c r="AI159" i="10"/>
  <c r="AL159" i="10"/>
  <c r="O152" i="9"/>
  <c r="AL152" i="9" s="1"/>
  <c r="BK152" i="9" s="1"/>
  <c r="N152" i="9"/>
  <c r="AF152" i="9" s="1"/>
  <c r="E153" i="9"/>
  <c r="G153" i="9" s="1"/>
  <c r="AU151" i="9"/>
  <c r="BM151" i="9" s="1"/>
  <c r="AA152" i="9"/>
  <c r="V152" i="9"/>
  <c r="C152" i="9" s="1"/>
  <c r="D152" i="9" s="1"/>
  <c r="T145" i="4"/>
  <c r="S146" i="4" s="1"/>
  <c r="U146" i="4" s="1"/>
  <c r="AK146" i="4"/>
  <c r="AM146" i="4" s="1"/>
  <c r="AC145" i="4"/>
  <c r="BA145" i="4" s="1"/>
  <c r="Q145" i="4"/>
  <c r="P146" i="4" s="1"/>
  <c r="R146" i="4" s="1"/>
  <c r="BM144" i="4"/>
  <c r="AI145" i="4"/>
  <c r="BG145" i="4" s="1"/>
  <c r="AF145" i="4"/>
  <c r="G146" i="4"/>
  <c r="F146" i="4"/>
  <c r="X145" i="4"/>
  <c r="Z145" i="4"/>
  <c r="AY145" i="4" s="1"/>
  <c r="BB153" i="8"/>
  <c r="AB154" i="8"/>
  <c r="BA153" i="8"/>
  <c r="U154" i="8"/>
  <c r="T154" i="8"/>
  <c r="S155" i="8" s="1"/>
  <c r="AD154" i="8"/>
  <c r="BD153" i="8"/>
  <c r="BE153" i="8"/>
  <c r="AP153" i="8"/>
  <c r="AO153" i="8"/>
  <c r="AJ154" i="8"/>
  <c r="X153" i="8"/>
  <c r="Z153" i="8"/>
  <c r="AY153" i="8" s="1"/>
  <c r="AK154" i="8"/>
  <c r="AL154" i="8" s="1"/>
  <c r="BK153" i="8"/>
  <c r="BH153" i="8"/>
  <c r="BG153" i="8"/>
  <c r="AE154" i="8"/>
  <c r="P154" i="8"/>
  <c r="F155" i="8"/>
  <c r="G155" i="8"/>
  <c r="AR153" i="8"/>
  <c r="W153" i="8"/>
  <c r="AS153" i="8"/>
  <c r="BM142" i="6"/>
  <c r="AY148" i="7"/>
  <c r="Y149" i="7"/>
  <c r="P149" i="7"/>
  <c r="AP148" i="7"/>
  <c r="AO148" i="7"/>
  <c r="S149" i="7"/>
  <c r="AS148" i="7"/>
  <c r="AR148" i="7"/>
  <c r="W148" i="7"/>
  <c r="BK148" i="7"/>
  <c r="AK149" i="7"/>
  <c r="BA148" i="7"/>
  <c r="BB148" i="7"/>
  <c r="AB149" i="7"/>
  <c r="AH149" i="7"/>
  <c r="AJ149" i="7" s="1"/>
  <c r="BG148" i="7"/>
  <c r="BH148" i="7"/>
  <c r="AE149" i="7"/>
  <c r="BD148" i="7"/>
  <c r="BE148" i="7"/>
  <c r="K149" i="7"/>
  <c r="L149" i="7" s="1"/>
  <c r="M149" i="7" s="1"/>
  <c r="C143" i="6"/>
  <c r="D143" i="6" s="1"/>
  <c r="X143" i="6"/>
  <c r="E144" i="6"/>
  <c r="N143" i="6"/>
  <c r="O143" i="6"/>
  <c r="Z143" i="6" s="1"/>
  <c r="AY143" i="6" s="1"/>
  <c r="BN143" i="6"/>
  <c r="AB145" i="5"/>
  <c r="AD145" i="5" s="1"/>
  <c r="BA144" i="5"/>
  <c r="BM143" i="5"/>
  <c r="H145" i="5"/>
  <c r="K145" i="5" s="1"/>
  <c r="L145" i="5" s="1"/>
  <c r="M145" i="5" s="1"/>
  <c r="N145" i="5" s="1"/>
  <c r="AF145" i="5" s="1"/>
  <c r="AP144" i="5"/>
  <c r="AO144" i="5"/>
  <c r="P145" i="5"/>
  <c r="AG145" i="5"/>
  <c r="BK144" i="5"/>
  <c r="AK145" i="5"/>
  <c r="AH145" i="5"/>
  <c r="BH144" i="5"/>
  <c r="BG144" i="5"/>
  <c r="C144" i="5"/>
  <c r="D144" i="5" s="1"/>
  <c r="Z144" i="5"/>
  <c r="AY144" i="5" s="1"/>
  <c r="X144" i="5"/>
  <c r="S145" i="5"/>
  <c r="W144" i="5"/>
  <c r="AR144" i="5"/>
  <c r="AS144" i="5"/>
  <c r="Z159" i="10" l="1"/>
  <c r="AY159" i="10" s="1"/>
  <c r="AA159" i="10"/>
  <c r="W159" i="10" s="1"/>
  <c r="AX158" i="10"/>
  <c r="BM158" i="10" s="1"/>
  <c r="AC159" i="10"/>
  <c r="BB159" i="10" s="1"/>
  <c r="H160" i="10"/>
  <c r="K160" i="10" s="1"/>
  <c r="L160" i="10" s="1"/>
  <c r="M160" i="10" s="1"/>
  <c r="N160" i="10" s="1"/>
  <c r="AS159" i="10"/>
  <c r="AR159" i="10"/>
  <c r="S160" i="10"/>
  <c r="BD159" i="10"/>
  <c r="BE159" i="10"/>
  <c r="AE160" i="10"/>
  <c r="AP159" i="10"/>
  <c r="AO159" i="10"/>
  <c r="P160" i="10"/>
  <c r="BK159" i="10"/>
  <c r="AK160" i="10"/>
  <c r="BH159" i="10"/>
  <c r="BG159" i="10"/>
  <c r="AH160" i="10"/>
  <c r="F153" i="9"/>
  <c r="H153" i="9" s="1"/>
  <c r="K153" i="9" s="1"/>
  <c r="L153" i="9" s="1"/>
  <c r="M153" i="9" s="1"/>
  <c r="N153" i="9" s="1"/>
  <c r="AI152" i="9"/>
  <c r="BG152" i="9" s="1"/>
  <c r="AC152" i="9"/>
  <c r="BA152" i="9" s="1"/>
  <c r="Q152" i="9"/>
  <c r="AO152" i="9" s="1"/>
  <c r="AK153" i="9"/>
  <c r="BJ152" i="9" s="1"/>
  <c r="T152" i="9"/>
  <c r="S153" i="9" s="1"/>
  <c r="X152" i="9"/>
  <c r="Z152" i="9"/>
  <c r="AY152" i="9" s="1"/>
  <c r="AE153" i="9"/>
  <c r="BE152" i="9"/>
  <c r="BD152" i="9"/>
  <c r="BJ145" i="4"/>
  <c r="BB145" i="4"/>
  <c r="AS145" i="4"/>
  <c r="AR145" i="4"/>
  <c r="AO145" i="4"/>
  <c r="W145" i="4"/>
  <c r="V146" i="4" s="1"/>
  <c r="X146" i="4" s="1"/>
  <c r="AB146" i="4"/>
  <c r="AD146" i="4" s="1"/>
  <c r="AP145" i="4"/>
  <c r="H146" i="4"/>
  <c r="BE145" i="4"/>
  <c r="BD145" i="4"/>
  <c r="AE146" i="4"/>
  <c r="BH145" i="4"/>
  <c r="AH146" i="4"/>
  <c r="Y146" i="4"/>
  <c r="U155" i="8"/>
  <c r="AV153" i="8"/>
  <c r="AU153" i="8"/>
  <c r="H155" i="8"/>
  <c r="AG154" i="8"/>
  <c r="AI154" i="8"/>
  <c r="AF154" i="8"/>
  <c r="AE155" i="8" s="1"/>
  <c r="BJ153" i="8"/>
  <c r="AM154" i="8"/>
  <c r="Y154" i="8"/>
  <c r="R154" i="8"/>
  <c r="V154" i="8"/>
  <c r="C154" i="8" s="1"/>
  <c r="D154" i="8" s="1"/>
  <c r="BK154" i="8"/>
  <c r="AK155" i="8"/>
  <c r="AS154" i="8"/>
  <c r="AR154" i="8"/>
  <c r="Q154" i="8"/>
  <c r="AD149" i="7"/>
  <c r="U149" i="7"/>
  <c r="BN149" i="7"/>
  <c r="O149" i="7"/>
  <c r="Q149" i="7" s="1"/>
  <c r="P150" i="7" s="1"/>
  <c r="R150" i="7" s="1"/>
  <c r="N149" i="7"/>
  <c r="AF149" i="7" s="1"/>
  <c r="AE150" i="7" s="1"/>
  <c r="E150" i="7"/>
  <c r="BJ148" i="7"/>
  <c r="AM149" i="7"/>
  <c r="R149" i="7"/>
  <c r="AG149" i="7"/>
  <c r="AX148" i="7"/>
  <c r="AA149" i="7"/>
  <c r="AV148" i="7"/>
  <c r="AU148" i="7"/>
  <c r="V149" i="7"/>
  <c r="AI143" i="6"/>
  <c r="AF143" i="6"/>
  <c r="AC143" i="6"/>
  <c r="AL143" i="6"/>
  <c r="T143" i="6"/>
  <c r="Q143" i="6"/>
  <c r="F144" i="6"/>
  <c r="G144" i="6"/>
  <c r="Y144" i="6"/>
  <c r="BN145" i="5"/>
  <c r="O145" i="5"/>
  <c r="T145" i="5" s="1"/>
  <c r="S146" i="5" s="1"/>
  <c r="E146" i="5"/>
  <c r="G146" i="5" s="1"/>
  <c r="Y145" i="5"/>
  <c r="AX144" i="5" s="1"/>
  <c r="BD145" i="5"/>
  <c r="BE145" i="5"/>
  <c r="AE146" i="5"/>
  <c r="V145" i="5"/>
  <c r="AU144" i="5"/>
  <c r="AV144" i="5"/>
  <c r="AJ145" i="5"/>
  <c r="BJ144" i="5"/>
  <c r="AM145" i="5"/>
  <c r="AI145" i="5"/>
  <c r="AH146" i="5" s="1"/>
  <c r="AJ146" i="5" s="1"/>
  <c r="U145" i="5"/>
  <c r="R145" i="5"/>
  <c r="Y160" i="10" l="1"/>
  <c r="AA160" i="10" s="1"/>
  <c r="AB160" i="10"/>
  <c r="AD160" i="10" s="1"/>
  <c r="BA159" i="10"/>
  <c r="E161" i="10"/>
  <c r="F161" i="10" s="1"/>
  <c r="O160" i="10"/>
  <c r="BN160" i="10"/>
  <c r="O153" i="9"/>
  <c r="T153" i="9" s="1"/>
  <c r="S154" i="9" s="1"/>
  <c r="U160" i="10"/>
  <c r="BJ159" i="10"/>
  <c r="AM160" i="10"/>
  <c r="AU159" i="10"/>
  <c r="AV159" i="10"/>
  <c r="V160" i="10"/>
  <c r="AJ160" i="10"/>
  <c r="R160" i="10"/>
  <c r="AI160" i="10"/>
  <c r="AG160" i="10"/>
  <c r="AF160" i="10"/>
  <c r="AE161" i="10" s="1"/>
  <c r="BN153" i="9"/>
  <c r="E154" i="9"/>
  <c r="G154" i="9" s="1"/>
  <c r="AH153" i="9"/>
  <c r="AJ153" i="9" s="1"/>
  <c r="BH152" i="9"/>
  <c r="AB153" i="9"/>
  <c r="AD153" i="9" s="1"/>
  <c r="P153" i="9"/>
  <c r="R153" i="9" s="1"/>
  <c r="AM153" i="9"/>
  <c r="AP152" i="9"/>
  <c r="AR152" i="9"/>
  <c r="W152" i="9"/>
  <c r="V153" i="9" s="1"/>
  <c r="BB152" i="9"/>
  <c r="AS152" i="9"/>
  <c r="Y153" i="9"/>
  <c r="AA153" i="9" s="1"/>
  <c r="AG153" i="9"/>
  <c r="AF153" i="9"/>
  <c r="AE154" i="9" s="1"/>
  <c r="U153" i="9"/>
  <c r="AV145" i="4"/>
  <c r="AU145" i="4"/>
  <c r="AJ146" i="4"/>
  <c r="AG146" i="4"/>
  <c r="K146" i="4"/>
  <c r="L146" i="4" s="1"/>
  <c r="M146" i="4" s="1"/>
  <c r="AX145" i="4"/>
  <c r="AA146" i="4"/>
  <c r="C146" i="4"/>
  <c r="D146" i="4" s="1"/>
  <c r="AO154" i="8"/>
  <c r="AP154" i="8"/>
  <c r="AM155" i="8"/>
  <c r="BJ154" i="8"/>
  <c r="X154" i="8"/>
  <c r="Z154" i="8"/>
  <c r="AY154" i="8" s="1"/>
  <c r="Y155" i="8"/>
  <c r="P155" i="8"/>
  <c r="AX153" i="8"/>
  <c r="BM153" i="8" s="1"/>
  <c r="AA154" i="8"/>
  <c r="W154" i="8" s="1"/>
  <c r="AC154" i="8"/>
  <c r="BE154" i="8"/>
  <c r="BD154" i="8"/>
  <c r="AG155" i="8"/>
  <c r="BG154" i="8"/>
  <c r="BH154" i="8"/>
  <c r="AH155" i="8"/>
  <c r="K155" i="8"/>
  <c r="L155" i="8" s="1"/>
  <c r="M155" i="8" s="1"/>
  <c r="BM148" i="7"/>
  <c r="AI149" i="7"/>
  <c r="BG149" i="7" s="1"/>
  <c r="AC149" i="7"/>
  <c r="AB150" i="7" s="1"/>
  <c r="T149" i="7"/>
  <c r="S150" i="7" s="1"/>
  <c r="U150" i="7" s="1"/>
  <c r="AL149" i="7"/>
  <c r="BK149" i="7" s="1"/>
  <c r="AG150" i="7"/>
  <c r="G150" i="7"/>
  <c r="F150" i="7"/>
  <c r="AO149" i="7"/>
  <c r="AP149" i="7"/>
  <c r="Z149" i="7"/>
  <c r="AY149" i="7" s="1"/>
  <c r="X149" i="7"/>
  <c r="BE149" i="7"/>
  <c r="BD149" i="7"/>
  <c r="C149" i="7"/>
  <c r="D149" i="7" s="1"/>
  <c r="H144" i="6"/>
  <c r="K144" i="6" s="1"/>
  <c r="L144" i="6" s="1"/>
  <c r="M144" i="6" s="1"/>
  <c r="O144" i="6" s="1"/>
  <c r="AP143" i="6"/>
  <c r="AO143" i="6"/>
  <c r="P144" i="6"/>
  <c r="AK144" i="6"/>
  <c r="BK143" i="6"/>
  <c r="BD143" i="6"/>
  <c r="BE143" i="6"/>
  <c r="AE144" i="6"/>
  <c r="AA144" i="6"/>
  <c r="AX143" i="6"/>
  <c r="W143" i="6"/>
  <c r="AS143" i="6"/>
  <c r="AR143" i="6"/>
  <c r="S144" i="6"/>
  <c r="BA143" i="6"/>
  <c r="BB143" i="6"/>
  <c r="AB144" i="6"/>
  <c r="BG143" i="6"/>
  <c r="BH143" i="6"/>
  <c r="AH144" i="6"/>
  <c r="Q145" i="5"/>
  <c r="P146" i="5" s="1"/>
  <c r="R146" i="5" s="1"/>
  <c r="AL145" i="5"/>
  <c r="AK146" i="5" s="1"/>
  <c r="F146" i="5"/>
  <c r="H146" i="5" s="1"/>
  <c r="K146" i="5" s="1"/>
  <c r="L146" i="5" s="1"/>
  <c r="M146" i="5" s="1"/>
  <c r="C145" i="5"/>
  <c r="D145" i="5" s="1"/>
  <c r="AA145" i="5"/>
  <c r="AC145" i="5"/>
  <c r="U146" i="5"/>
  <c r="X145" i="5"/>
  <c r="Z145" i="5"/>
  <c r="AY145" i="5" s="1"/>
  <c r="AR145" i="5"/>
  <c r="AS145" i="5"/>
  <c r="BH145" i="5"/>
  <c r="BG145" i="5"/>
  <c r="BM144" i="5"/>
  <c r="AG146" i="5"/>
  <c r="AX159" i="10" l="1"/>
  <c r="BM159" i="10" s="1"/>
  <c r="C160" i="10"/>
  <c r="D160" i="10" s="1"/>
  <c r="AI153" i="9"/>
  <c r="AH154" i="9" s="1"/>
  <c r="AJ154" i="9" s="1"/>
  <c r="AC160" i="10"/>
  <c r="AB161" i="10" s="1"/>
  <c r="AD161" i="10" s="1"/>
  <c r="AL160" i="10"/>
  <c r="BK160" i="10" s="1"/>
  <c r="Q160" i="10"/>
  <c r="AP160" i="10" s="1"/>
  <c r="T160" i="10"/>
  <c r="S161" i="10" s="1"/>
  <c r="G161" i="10"/>
  <c r="H161" i="10" s="1"/>
  <c r="K161" i="10" s="1"/>
  <c r="L161" i="10" s="1"/>
  <c r="M161" i="10" s="1"/>
  <c r="F154" i="9"/>
  <c r="H154" i="9" s="1"/>
  <c r="K154" i="9" s="1"/>
  <c r="L154" i="9" s="1"/>
  <c r="M154" i="9" s="1"/>
  <c r="O154" i="9" s="1"/>
  <c r="T154" i="9" s="1"/>
  <c r="S155" i="9" s="1"/>
  <c r="AL153" i="9"/>
  <c r="AK154" i="9" s="1"/>
  <c r="AG161" i="10"/>
  <c r="BH160" i="10"/>
  <c r="BG160" i="10"/>
  <c r="AH161" i="10"/>
  <c r="BE160" i="10"/>
  <c r="BD160" i="10"/>
  <c r="X160" i="10"/>
  <c r="Z160" i="10"/>
  <c r="AY160" i="10" s="1"/>
  <c r="Q153" i="9"/>
  <c r="P154" i="9" s="1"/>
  <c r="AV152" i="9"/>
  <c r="AU152" i="9"/>
  <c r="AC153" i="9"/>
  <c r="AB154" i="9" s="1"/>
  <c r="AD154" i="9" s="1"/>
  <c r="AX152" i="9"/>
  <c r="C153" i="9"/>
  <c r="D153" i="9" s="1"/>
  <c r="U154" i="9"/>
  <c r="AG154" i="9"/>
  <c r="Z153" i="9"/>
  <c r="AY153" i="9" s="1"/>
  <c r="X153" i="9"/>
  <c r="BD153" i="9"/>
  <c r="BE153" i="9"/>
  <c r="AR153" i="9"/>
  <c r="AS153" i="9"/>
  <c r="BM145" i="4"/>
  <c r="E147" i="4"/>
  <c r="O146" i="4"/>
  <c r="N146" i="4"/>
  <c r="BN146" i="4"/>
  <c r="AU154" i="8"/>
  <c r="AV154" i="8"/>
  <c r="V155" i="8"/>
  <c r="E156" i="8"/>
  <c r="AJ155" i="8"/>
  <c r="R155" i="8"/>
  <c r="N155" i="8"/>
  <c r="BN155" i="8"/>
  <c r="O155" i="8"/>
  <c r="BA154" i="8"/>
  <c r="BB154" i="8"/>
  <c r="AB155" i="8"/>
  <c r="AC155" i="8" s="1"/>
  <c r="AA155" i="8"/>
  <c r="AX154" i="8"/>
  <c r="BB149" i="7"/>
  <c r="BA149" i="7"/>
  <c r="AS149" i="7"/>
  <c r="H150" i="7"/>
  <c r="K150" i="7" s="1"/>
  <c r="L150" i="7" s="1"/>
  <c r="M150" i="7" s="1"/>
  <c r="O150" i="7" s="1"/>
  <c r="BH149" i="7"/>
  <c r="AH150" i="7"/>
  <c r="AJ150" i="7" s="1"/>
  <c r="Y150" i="7"/>
  <c r="AX149" i="7" s="1"/>
  <c r="AR149" i="7"/>
  <c r="W149" i="7"/>
  <c r="V150" i="7" s="1"/>
  <c r="X150" i="7" s="1"/>
  <c r="AK150" i="7"/>
  <c r="AM150" i="7" s="1"/>
  <c r="AD150" i="7"/>
  <c r="BK145" i="5"/>
  <c r="N144" i="6"/>
  <c r="AI144" i="6" s="1"/>
  <c r="BN144" i="6"/>
  <c r="E145" i="6"/>
  <c r="F145" i="6" s="1"/>
  <c r="W145" i="5"/>
  <c r="V146" i="5" s="1"/>
  <c r="X146" i="5" s="1"/>
  <c r="AJ144" i="6"/>
  <c r="U144" i="6"/>
  <c r="Q144" i="6"/>
  <c r="P145" i="6" s="1"/>
  <c r="R145" i="6" s="1"/>
  <c r="T144" i="6"/>
  <c r="S145" i="6" s="1"/>
  <c r="AD144" i="6"/>
  <c r="AL144" i="6"/>
  <c r="AV143" i="6"/>
  <c r="AU143" i="6"/>
  <c r="V144" i="6"/>
  <c r="C144" i="6" s="1"/>
  <c r="D144" i="6" s="1"/>
  <c r="R144" i="6"/>
  <c r="AG144" i="6"/>
  <c r="BJ143" i="6"/>
  <c r="AM144" i="6"/>
  <c r="AC144" i="6" s="1"/>
  <c r="AP145" i="5"/>
  <c r="AO145" i="5"/>
  <c r="E147" i="5"/>
  <c r="F147" i="5" s="1"/>
  <c r="AB146" i="5"/>
  <c r="AD146" i="5" s="1"/>
  <c r="BA145" i="5"/>
  <c r="BB145" i="5"/>
  <c r="Y146" i="5"/>
  <c r="BJ145" i="5"/>
  <c r="AM146" i="5"/>
  <c r="N146" i="5"/>
  <c r="O146" i="5"/>
  <c r="BN146" i="5"/>
  <c r="AK161" i="10" l="1"/>
  <c r="BJ160" i="10" s="1"/>
  <c r="AO160" i="10"/>
  <c r="BH153" i="9"/>
  <c r="BA160" i="10"/>
  <c r="BB160" i="10"/>
  <c r="BG153" i="9"/>
  <c r="P161" i="10"/>
  <c r="R161" i="10" s="1"/>
  <c r="AS160" i="10"/>
  <c r="W160" i="10"/>
  <c r="V161" i="10" s="1"/>
  <c r="AR160" i="10"/>
  <c r="N154" i="9"/>
  <c r="AF154" i="9" s="1"/>
  <c r="AE155" i="9" s="1"/>
  <c r="Q154" i="9"/>
  <c r="AP154" i="9" s="1"/>
  <c r="E155" i="9"/>
  <c r="G155" i="9" s="1"/>
  <c r="BN154" i="9"/>
  <c r="O161" i="10"/>
  <c r="N161" i="10"/>
  <c r="BN161" i="10"/>
  <c r="E162" i="10"/>
  <c r="G162" i="10" s="1"/>
  <c r="BK153" i="9"/>
  <c r="Y161" i="10"/>
  <c r="U161" i="10"/>
  <c r="AJ161" i="10"/>
  <c r="W153" i="9"/>
  <c r="AU153" i="9" s="1"/>
  <c r="R154" i="9"/>
  <c r="AP153" i="9"/>
  <c r="AO153" i="9"/>
  <c r="BM152" i="9"/>
  <c r="BB153" i="9"/>
  <c r="BA153" i="9"/>
  <c r="U155" i="9"/>
  <c r="BJ153" i="9"/>
  <c r="AM154" i="9"/>
  <c r="AL154" i="9"/>
  <c r="AS154" i="9"/>
  <c r="AR154" i="9"/>
  <c r="Y154" i="9"/>
  <c r="AI146" i="4"/>
  <c r="AF146" i="4"/>
  <c r="G147" i="4"/>
  <c r="F147" i="4"/>
  <c r="T146" i="4"/>
  <c r="Q146" i="4"/>
  <c r="AL146" i="4"/>
  <c r="AC146" i="4"/>
  <c r="Z146" i="4"/>
  <c r="C155" i="8"/>
  <c r="D155" i="8" s="1"/>
  <c r="BM154" i="8"/>
  <c r="T155" i="8"/>
  <c r="Q155" i="8"/>
  <c r="AD155" i="8"/>
  <c r="AL155" i="8"/>
  <c r="AB156" i="8"/>
  <c r="G156" i="8"/>
  <c r="F156" i="8"/>
  <c r="BB155" i="8"/>
  <c r="BA155" i="8"/>
  <c r="AI155" i="8"/>
  <c r="AF155" i="8"/>
  <c r="X155" i="8"/>
  <c r="Z155" i="8"/>
  <c r="AY155" i="8" s="1"/>
  <c r="E151" i="7"/>
  <c r="G151" i="7" s="1"/>
  <c r="N150" i="7"/>
  <c r="AF150" i="7" s="1"/>
  <c r="BN150" i="7"/>
  <c r="G145" i="6"/>
  <c r="H145" i="6" s="1"/>
  <c r="K145" i="6" s="1"/>
  <c r="L145" i="6" s="1"/>
  <c r="M145" i="6" s="1"/>
  <c r="AV149" i="7"/>
  <c r="AA150" i="7"/>
  <c r="BJ149" i="7"/>
  <c r="AU149" i="7"/>
  <c r="C150" i="7"/>
  <c r="D150" i="7" s="1"/>
  <c r="AL150" i="7"/>
  <c r="Z150" i="7"/>
  <c r="AY150" i="7" s="1"/>
  <c r="Q150" i="7"/>
  <c r="T150" i="7"/>
  <c r="AC150" i="7"/>
  <c r="AF144" i="6"/>
  <c r="AE145" i="6" s="1"/>
  <c r="AG145" i="6" s="1"/>
  <c r="BB144" i="6"/>
  <c r="AB145" i="6"/>
  <c r="AD145" i="6" s="1"/>
  <c r="BA144" i="6"/>
  <c r="AU145" i="5"/>
  <c r="AV145" i="5"/>
  <c r="BM143" i="6"/>
  <c r="U145" i="6"/>
  <c r="BG144" i="6"/>
  <c r="BH144" i="6"/>
  <c r="X144" i="6"/>
  <c r="Z144" i="6"/>
  <c r="AY144" i="6" s="1"/>
  <c r="BK144" i="6"/>
  <c r="AK145" i="6"/>
  <c r="AP144" i="6"/>
  <c r="AO144" i="6"/>
  <c r="AH145" i="6"/>
  <c r="AJ145" i="6" s="1"/>
  <c r="AS144" i="6"/>
  <c r="W144" i="6"/>
  <c r="AR144" i="6"/>
  <c r="C146" i="5"/>
  <c r="D146" i="5" s="1"/>
  <c r="G147" i="5"/>
  <c r="H147" i="5" s="1"/>
  <c r="Q146" i="5"/>
  <c r="AL146" i="5"/>
  <c r="T146" i="5"/>
  <c r="Z146" i="5"/>
  <c r="AY146" i="5" s="1"/>
  <c r="AF146" i="5"/>
  <c r="AI146" i="5"/>
  <c r="AA146" i="5"/>
  <c r="AX145" i="5"/>
  <c r="AC146" i="5"/>
  <c r="Q161" i="10" l="1"/>
  <c r="P162" i="10" s="1"/>
  <c r="AM161" i="10"/>
  <c r="AC161" i="10" s="1"/>
  <c r="AV160" i="10"/>
  <c r="AU160" i="10"/>
  <c r="AL161" i="10"/>
  <c r="BK161" i="10" s="1"/>
  <c r="T161" i="10"/>
  <c r="AS161" i="10" s="1"/>
  <c r="BE154" i="9"/>
  <c r="BD154" i="9"/>
  <c r="AI154" i="9"/>
  <c r="AH155" i="9" s="1"/>
  <c r="AJ155" i="9" s="1"/>
  <c r="P155" i="9"/>
  <c r="R155" i="9" s="1"/>
  <c r="AO154" i="9"/>
  <c r="F155" i="9"/>
  <c r="H155" i="9" s="1"/>
  <c r="K155" i="9" s="1"/>
  <c r="L155" i="9" s="1"/>
  <c r="M155" i="9" s="1"/>
  <c r="AF161" i="10"/>
  <c r="AI161" i="10"/>
  <c r="F162" i="10"/>
  <c r="H162" i="10" s="1"/>
  <c r="C161" i="10"/>
  <c r="D161" i="10" s="1"/>
  <c r="R162" i="10"/>
  <c r="X161" i="10"/>
  <c r="Z161" i="10"/>
  <c r="AY161" i="10" s="1"/>
  <c r="AA161" i="10"/>
  <c r="AX160" i="10"/>
  <c r="AV153" i="9"/>
  <c r="V154" i="9"/>
  <c r="Z154" i="9" s="1"/>
  <c r="AY154" i="9" s="1"/>
  <c r="AK155" i="9"/>
  <c r="BK154" i="9"/>
  <c r="AX153" i="9"/>
  <c r="BM153" i="9" s="1"/>
  <c r="AC154" i="9"/>
  <c r="AA154" i="9"/>
  <c r="AG155" i="9"/>
  <c r="BA146" i="4"/>
  <c r="AB147" i="4"/>
  <c r="BB146" i="4"/>
  <c r="AO146" i="4"/>
  <c r="AP146" i="4"/>
  <c r="P147" i="4"/>
  <c r="H147" i="4"/>
  <c r="BE146" i="4"/>
  <c r="BD146" i="4"/>
  <c r="AE147" i="4"/>
  <c r="Y147" i="4"/>
  <c r="AY146" i="4"/>
  <c r="BK146" i="4"/>
  <c r="AK147" i="4"/>
  <c r="AS146" i="4"/>
  <c r="S147" i="4"/>
  <c r="AR146" i="4"/>
  <c r="W146" i="4"/>
  <c r="BG146" i="4"/>
  <c r="BH146" i="4"/>
  <c r="AH147" i="4"/>
  <c r="H156" i="8"/>
  <c r="K156" i="8" s="1"/>
  <c r="L156" i="8" s="1"/>
  <c r="M156" i="8" s="1"/>
  <c r="N156" i="8" s="1"/>
  <c r="O156" i="8"/>
  <c r="BN156" i="8"/>
  <c r="BD155" i="8"/>
  <c r="BE155" i="8"/>
  <c r="AE156" i="8"/>
  <c r="Y156" i="8"/>
  <c r="BH155" i="8"/>
  <c r="BG155" i="8"/>
  <c r="AH156" i="8"/>
  <c r="E157" i="8"/>
  <c r="BK155" i="8"/>
  <c r="AK156" i="8"/>
  <c r="AP155" i="8"/>
  <c r="AO155" i="8"/>
  <c r="P156" i="8"/>
  <c r="AD156" i="8"/>
  <c r="AR155" i="8"/>
  <c r="W155" i="8"/>
  <c r="AS155" i="8"/>
  <c r="S156" i="8"/>
  <c r="AI150" i="7"/>
  <c r="BH150" i="7" s="1"/>
  <c r="F151" i="7"/>
  <c r="H151" i="7" s="1"/>
  <c r="K151" i="7" s="1"/>
  <c r="L151" i="7" s="1"/>
  <c r="M151" i="7" s="1"/>
  <c r="BM149" i="7"/>
  <c r="BM145" i="5"/>
  <c r="BA150" i="7"/>
  <c r="BB150" i="7"/>
  <c r="AB151" i="7"/>
  <c r="BD150" i="7"/>
  <c r="BE150" i="7"/>
  <c r="AE151" i="7"/>
  <c r="AO150" i="7"/>
  <c r="AP150" i="7"/>
  <c r="P151" i="7"/>
  <c r="BK150" i="7"/>
  <c r="AK151" i="7"/>
  <c r="AR150" i="7"/>
  <c r="AS150" i="7"/>
  <c r="W150" i="7"/>
  <c r="S151" i="7"/>
  <c r="Y151" i="7"/>
  <c r="BE144" i="6"/>
  <c r="BD144" i="6"/>
  <c r="Y145" i="6"/>
  <c r="AA145" i="6" s="1"/>
  <c r="E146" i="6"/>
  <c r="O145" i="6"/>
  <c r="N145" i="6"/>
  <c r="BN145" i="6"/>
  <c r="AV144" i="6"/>
  <c r="AU144" i="6"/>
  <c r="BJ144" i="6"/>
  <c r="AM145" i="6"/>
  <c r="V145" i="6"/>
  <c r="Y147" i="5"/>
  <c r="AA147" i="5" s="1"/>
  <c r="AH147" i="5"/>
  <c r="BG146" i="5"/>
  <c r="BH146" i="5"/>
  <c r="K147" i="5"/>
  <c r="L147" i="5" s="1"/>
  <c r="M147" i="5" s="1"/>
  <c r="AK147" i="5"/>
  <c r="BK146" i="5"/>
  <c r="BA146" i="5"/>
  <c r="BB146" i="5"/>
  <c r="AB147" i="5"/>
  <c r="AE147" i="5"/>
  <c r="BD146" i="5"/>
  <c r="BE146" i="5"/>
  <c r="S147" i="5"/>
  <c r="AR146" i="5"/>
  <c r="AS146" i="5"/>
  <c r="W146" i="5"/>
  <c r="AP146" i="5"/>
  <c r="AO146" i="5"/>
  <c r="P147" i="5"/>
  <c r="AO161" i="10" l="1"/>
  <c r="AP161" i="10"/>
  <c r="BM160" i="10"/>
  <c r="AK162" i="10"/>
  <c r="BJ161" i="10" s="1"/>
  <c r="S162" i="10"/>
  <c r="U162" i="10" s="1"/>
  <c r="W161" i="10"/>
  <c r="AV161" i="10" s="1"/>
  <c r="AR161" i="10"/>
  <c r="BH154" i="9"/>
  <c r="BG154" i="9"/>
  <c r="AH162" i="10"/>
  <c r="AJ162" i="10" s="1"/>
  <c r="BH161" i="10"/>
  <c r="BE161" i="10"/>
  <c r="BD161" i="10"/>
  <c r="AE162" i="10"/>
  <c r="AG162" i="10" s="1"/>
  <c r="BG161" i="10"/>
  <c r="K162" i="10"/>
  <c r="L162" i="10" s="1"/>
  <c r="M162" i="10" s="1"/>
  <c r="Y162" i="10"/>
  <c r="BA161" i="10"/>
  <c r="BB161" i="10"/>
  <c r="AB162" i="10"/>
  <c r="C154" i="9"/>
  <c r="D154" i="9" s="1"/>
  <c r="X154" i="9"/>
  <c r="W154" i="9"/>
  <c r="V155" i="9" s="1"/>
  <c r="E156" i="9"/>
  <c r="BN155" i="9"/>
  <c r="N155" i="9"/>
  <c r="O155" i="9"/>
  <c r="AB155" i="9"/>
  <c r="BB154" i="9"/>
  <c r="BA154" i="9"/>
  <c r="Y155" i="9"/>
  <c r="AM155" i="9"/>
  <c r="BJ154" i="9"/>
  <c r="V147" i="4"/>
  <c r="C147" i="4" s="1"/>
  <c r="D147" i="4" s="1"/>
  <c r="AU146" i="4"/>
  <c r="AV146" i="4"/>
  <c r="U147" i="4"/>
  <c r="BJ146" i="4"/>
  <c r="AM147" i="4"/>
  <c r="AG147" i="4"/>
  <c r="R147" i="4"/>
  <c r="AD147" i="4"/>
  <c r="AJ147" i="4"/>
  <c r="AX146" i="4"/>
  <c r="AA147" i="4"/>
  <c r="K147" i="4"/>
  <c r="L147" i="4" s="1"/>
  <c r="M147" i="4" s="1"/>
  <c r="AL156" i="8"/>
  <c r="BK156" i="8" s="1"/>
  <c r="AV155" i="8"/>
  <c r="AU155" i="8"/>
  <c r="V156" i="8"/>
  <c r="C156" i="8" s="1"/>
  <c r="D156" i="8" s="1"/>
  <c r="BJ155" i="8"/>
  <c r="AM156" i="8"/>
  <c r="AK157" i="8" s="1"/>
  <c r="R156" i="8"/>
  <c r="AJ156" i="8"/>
  <c r="AF156" i="8"/>
  <c r="AE157" i="8" s="1"/>
  <c r="AG156" i="8"/>
  <c r="AI156" i="8"/>
  <c r="Q156" i="8"/>
  <c r="P157" i="8" s="1"/>
  <c r="U156" i="8"/>
  <c r="S157" i="8"/>
  <c r="T156" i="8"/>
  <c r="BM155" i="8"/>
  <c r="G157" i="8"/>
  <c r="K157" i="8"/>
  <c r="L157" i="8" s="1"/>
  <c r="M157" i="8" s="1"/>
  <c r="F157" i="8"/>
  <c r="H157" i="8" s="1"/>
  <c r="E158" i="8"/>
  <c r="AX155" i="8"/>
  <c r="AA156" i="8"/>
  <c r="AC156" i="8"/>
  <c r="AH151" i="7"/>
  <c r="AJ151" i="7" s="1"/>
  <c r="BG150" i="7"/>
  <c r="E152" i="7"/>
  <c r="O151" i="7"/>
  <c r="Q151" i="7" s="1"/>
  <c r="N151" i="7"/>
  <c r="AF151" i="7" s="1"/>
  <c r="AE152" i="7" s="1"/>
  <c r="AG152" i="7" s="1"/>
  <c r="BN151" i="7"/>
  <c r="AX144" i="6"/>
  <c r="BM144" i="6" s="1"/>
  <c r="AD151" i="7"/>
  <c r="U151" i="7"/>
  <c r="R151" i="7"/>
  <c r="AA151" i="7"/>
  <c r="AX150" i="7"/>
  <c r="BJ150" i="7"/>
  <c r="AM151" i="7"/>
  <c r="AU150" i="7"/>
  <c r="AV150" i="7"/>
  <c r="V151" i="7"/>
  <c r="AG151" i="7"/>
  <c r="AC145" i="6"/>
  <c r="BB145" i="6" s="1"/>
  <c r="Q145" i="6"/>
  <c r="AL145" i="6"/>
  <c r="BK145" i="6" s="1"/>
  <c r="T145" i="6"/>
  <c r="AI145" i="6"/>
  <c r="AF145" i="6"/>
  <c r="G146" i="6"/>
  <c r="F146" i="6"/>
  <c r="Z145" i="6"/>
  <c r="AY145" i="6" s="1"/>
  <c r="X145" i="6"/>
  <c r="C145" i="6"/>
  <c r="D145" i="6" s="1"/>
  <c r="AX146" i="5"/>
  <c r="E148" i="5"/>
  <c r="G148" i="5" s="1"/>
  <c r="AV146" i="5"/>
  <c r="AU146" i="5"/>
  <c r="V147" i="5"/>
  <c r="C147" i="5" s="1"/>
  <c r="D147" i="5" s="1"/>
  <c r="AD147" i="5"/>
  <c r="AM147" i="5"/>
  <c r="BJ146" i="5"/>
  <c r="O147" i="5"/>
  <c r="N147" i="5"/>
  <c r="AI147" i="5" s="1"/>
  <c r="AH148" i="5" s="1"/>
  <c r="BN147" i="5"/>
  <c r="R147" i="5"/>
  <c r="U147" i="5"/>
  <c r="AG147" i="5"/>
  <c r="AJ147" i="5"/>
  <c r="AM162" i="10" l="1"/>
  <c r="V162" i="10"/>
  <c r="C162" i="10" s="1"/>
  <c r="D162" i="10" s="1"/>
  <c r="AU161" i="10"/>
  <c r="AD162" i="10"/>
  <c r="AA162" i="10"/>
  <c r="AX161" i="10"/>
  <c r="BN162" i="10"/>
  <c r="N162" i="10"/>
  <c r="O162" i="10"/>
  <c r="AL162" i="10" s="1"/>
  <c r="E163" i="10"/>
  <c r="AU154" i="9"/>
  <c r="AV154" i="9"/>
  <c r="G156" i="9"/>
  <c r="F156" i="9"/>
  <c r="T155" i="9"/>
  <c r="Q155" i="9"/>
  <c r="AI155" i="9"/>
  <c r="AF155" i="9"/>
  <c r="X155" i="9"/>
  <c r="Z155" i="9"/>
  <c r="AY155" i="9" s="1"/>
  <c r="C155" i="9"/>
  <c r="D155" i="9" s="1"/>
  <c r="AD155" i="9"/>
  <c r="AL155" i="9"/>
  <c r="AC155" i="9"/>
  <c r="AA155" i="9"/>
  <c r="AX154" i="9"/>
  <c r="BM146" i="4"/>
  <c r="E148" i="4"/>
  <c r="O147" i="4"/>
  <c r="Z147" i="4" s="1"/>
  <c r="AY147" i="4" s="1"/>
  <c r="N147" i="4"/>
  <c r="BN147" i="4"/>
  <c r="X147" i="4"/>
  <c r="AG157" i="8"/>
  <c r="R157" i="8"/>
  <c r="BJ156" i="8"/>
  <c r="AM157" i="8"/>
  <c r="F158" i="8"/>
  <c r="G158" i="8"/>
  <c r="BB156" i="8"/>
  <c r="BA156" i="8"/>
  <c r="AB157" i="8"/>
  <c r="W156" i="8"/>
  <c r="AR156" i="8"/>
  <c r="AS156" i="8"/>
  <c r="BH156" i="8"/>
  <c r="BG156" i="8"/>
  <c r="AH157" i="8"/>
  <c r="O157" i="8"/>
  <c r="Q157" i="8" s="1"/>
  <c r="N157" i="8"/>
  <c r="AF157" i="8" s="1"/>
  <c r="BN157" i="8"/>
  <c r="U157" i="8"/>
  <c r="AP156" i="8"/>
  <c r="AO156" i="8"/>
  <c r="BD156" i="8"/>
  <c r="BE156" i="8"/>
  <c r="Z156" i="8"/>
  <c r="AY156" i="8" s="1"/>
  <c r="Y157" i="8"/>
  <c r="X156" i="8"/>
  <c r="V157" i="8"/>
  <c r="AI151" i="7"/>
  <c r="AH152" i="7" s="1"/>
  <c r="AJ152" i="7" s="1"/>
  <c r="AC151" i="7"/>
  <c r="BB151" i="7" s="1"/>
  <c r="AL151" i="7"/>
  <c r="AK152" i="7" s="1"/>
  <c r="T151" i="7"/>
  <c r="S152" i="7" s="1"/>
  <c r="U152" i="7" s="1"/>
  <c r="F152" i="7"/>
  <c r="G152" i="7"/>
  <c r="W145" i="6"/>
  <c r="V146" i="6" s="1"/>
  <c r="BD151" i="7"/>
  <c r="BE151" i="7"/>
  <c r="BM150" i="7"/>
  <c r="AO151" i="7"/>
  <c r="AP151" i="7"/>
  <c r="X151" i="7"/>
  <c r="Z151" i="7"/>
  <c r="AY151" i="7" s="1"/>
  <c r="C151" i="7"/>
  <c r="D151" i="7" s="1"/>
  <c r="P152" i="7"/>
  <c r="AB146" i="6"/>
  <c r="AD146" i="6" s="1"/>
  <c r="BA145" i="6"/>
  <c r="H146" i="6"/>
  <c r="K146" i="6" s="1"/>
  <c r="L146" i="6" s="1"/>
  <c r="M146" i="6" s="1"/>
  <c r="N146" i="6" s="1"/>
  <c r="AH146" i="6"/>
  <c r="BH145" i="6"/>
  <c r="BG145" i="6"/>
  <c r="AK146" i="6"/>
  <c r="Y146" i="6"/>
  <c r="AA146" i="6" s="1"/>
  <c r="BE145" i="6"/>
  <c r="AE146" i="6"/>
  <c r="BD145" i="6"/>
  <c r="AS145" i="6"/>
  <c r="S146" i="6"/>
  <c r="AR145" i="6"/>
  <c r="AO145" i="6"/>
  <c r="AP145" i="6"/>
  <c r="P146" i="6"/>
  <c r="AC147" i="5"/>
  <c r="AB148" i="5" s="1"/>
  <c r="F148" i="5"/>
  <c r="H148" i="5" s="1"/>
  <c r="K148" i="5" s="1"/>
  <c r="L148" i="5" s="1"/>
  <c r="M148" i="5" s="1"/>
  <c r="N148" i="5" s="1"/>
  <c r="AF147" i="5"/>
  <c r="AE148" i="5" s="1"/>
  <c r="AG148" i="5" s="1"/>
  <c r="T147" i="5"/>
  <c r="S148" i="5" s="1"/>
  <c r="U148" i="5" s="1"/>
  <c r="Q147" i="5"/>
  <c r="AO147" i="5" s="1"/>
  <c r="BM146" i="5"/>
  <c r="AL147" i="5"/>
  <c r="BK147" i="5" s="1"/>
  <c r="AJ148" i="5"/>
  <c r="BH147" i="5"/>
  <c r="BG147" i="5"/>
  <c r="X147" i="5"/>
  <c r="Z147" i="5"/>
  <c r="AY147" i="5" s="1"/>
  <c r="BM161" i="10" l="1"/>
  <c r="X162" i="10"/>
  <c r="BM154" i="9"/>
  <c r="BK162" i="10"/>
  <c r="AK163" i="10"/>
  <c r="Z162" i="10"/>
  <c r="AY162" i="10" s="1"/>
  <c r="AC162" i="10"/>
  <c r="T162" i="10"/>
  <c r="Q162" i="10"/>
  <c r="G163" i="10"/>
  <c r="F163" i="10"/>
  <c r="AF162" i="10"/>
  <c r="AI162" i="10"/>
  <c r="H156" i="9"/>
  <c r="K156" i="9" s="1"/>
  <c r="L156" i="9" s="1"/>
  <c r="M156" i="9" s="1"/>
  <c r="O156" i="9" s="1"/>
  <c r="W155" i="9"/>
  <c r="V156" i="9" s="1"/>
  <c r="BE155" i="9"/>
  <c r="BD155" i="9"/>
  <c r="AE156" i="9"/>
  <c r="BG155" i="9"/>
  <c r="AH156" i="9"/>
  <c r="AJ156" i="9" s="1"/>
  <c r="BH155" i="9"/>
  <c r="P156" i="9"/>
  <c r="R156" i="9" s="1"/>
  <c r="AO155" i="9"/>
  <c r="AP155" i="9"/>
  <c r="AS155" i="9"/>
  <c r="AR155" i="9"/>
  <c r="S156" i="9"/>
  <c r="Y156" i="9"/>
  <c r="BB155" i="9"/>
  <c r="BA155" i="9"/>
  <c r="AB156" i="9"/>
  <c r="AK156" i="9"/>
  <c r="BK155" i="9"/>
  <c r="Y148" i="4"/>
  <c r="AX147" i="4" s="1"/>
  <c r="Q147" i="4"/>
  <c r="AL147" i="4"/>
  <c r="T147" i="4"/>
  <c r="AC147" i="4"/>
  <c r="AI147" i="4"/>
  <c r="AF147" i="4"/>
  <c r="F148" i="4"/>
  <c r="G148" i="4"/>
  <c r="BE157" i="8"/>
  <c r="BD157" i="8"/>
  <c r="AE158" i="8"/>
  <c r="AO157" i="8"/>
  <c r="AP157" i="8"/>
  <c r="P158" i="8"/>
  <c r="T157" i="8"/>
  <c r="AJ157" i="8"/>
  <c r="AD157" i="8"/>
  <c r="AL157" i="8"/>
  <c r="H158" i="8"/>
  <c r="AI157" i="8"/>
  <c r="X157" i="8"/>
  <c r="Z157" i="8"/>
  <c r="AY157" i="8" s="1"/>
  <c r="AX156" i="8"/>
  <c r="AA157" i="8"/>
  <c r="AC157" i="8"/>
  <c r="AV156" i="8"/>
  <c r="AU156" i="8"/>
  <c r="BM156" i="8" s="1"/>
  <c r="C157" i="8"/>
  <c r="D157" i="8" s="1"/>
  <c r="BG151" i="7"/>
  <c r="BH151" i="7"/>
  <c r="BK151" i="7"/>
  <c r="AB152" i="7"/>
  <c r="AD152" i="7" s="1"/>
  <c r="BA151" i="7"/>
  <c r="W151" i="7"/>
  <c r="AV151" i="7" s="1"/>
  <c r="AR151" i="7"/>
  <c r="AS151" i="7"/>
  <c r="AV145" i="6"/>
  <c r="AU145" i="6"/>
  <c r="H152" i="7"/>
  <c r="Y152" i="7"/>
  <c r="AX151" i="7" s="1"/>
  <c r="R152" i="7"/>
  <c r="BJ151" i="7"/>
  <c r="AM152" i="7"/>
  <c r="BN146" i="6"/>
  <c r="O146" i="6"/>
  <c r="AL146" i="6" s="1"/>
  <c r="E147" i="6"/>
  <c r="F147" i="6" s="1"/>
  <c r="AX145" i="6"/>
  <c r="R146" i="6"/>
  <c r="U146" i="6"/>
  <c r="AJ146" i="6"/>
  <c r="AG146" i="6"/>
  <c r="AI146" i="6"/>
  <c r="AF146" i="6"/>
  <c r="AE147" i="6" s="1"/>
  <c r="AG147" i="6" s="1"/>
  <c r="AM146" i="6"/>
  <c r="BJ145" i="6"/>
  <c r="X146" i="6"/>
  <c r="C146" i="6"/>
  <c r="D146" i="6" s="1"/>
  <c r="BB147" i="5"/>
  <c r="AP147" i="5"/>
  <c r="BA147" i="5"/>
  <c r="P148" i="5"/>
  <c r="R148" i="5" s="1"/>
  <c r="BE147" i="5"/>
  <c r="AK148" i="5"/>
  <c r="AM148" i="5" s="1"/>
  <c r="BD147" i="5"/>
  <c r="AF148" i="5"/>
  <c r="AE149" i="5" s="1"/>
  <c r="BN148" i="5"/>
  <c r="AR147" i="5"/>
  <c r="AS147" i="5"/>
  <c r="W147" i="5"/>
  <c r="V148" i="5" s="1"/>
  <c r="X148" i="5" s="1"/>
  <c r="E149" i="5"/>
  <c r="F149" i="5" s="1"/>
  <c r="O148" i="5"/>
  <c r="T148" i="5" s="1"/>
  <c r="S149" i="5" s="1"/>
  <c r="Y148" i="5"/>
  <c r="AD148" i="5"/>
  <c r="AI148" i="5"/>
  <c r="H163" i="10" l="1"/>
  <c r="K163" i="10" s="1"/>
  <c r="L163" i="10" s="1"/>
  <c r="M163" i="10" s="1"/>
  <c r="Y163" i="10"/>
  <c r="AX162" i="10" s="1"/>
  <c r="AR162" i="10"/>
  <c r="W162" i="10"/>
  <c r="AS162" i="10"/>
  <c r="S163" i="10"/>
  <c r="BA162" i="10"/>
  <c r="BB162" i="10"/>
  <c r="AB163" i="10"/>
  <c r="AP162" i="10"/>
  <c r="AO162" i="10"/>
  <c r="P163" i="10"/>
  <c r="BE162" i="10"/>
  <c r="BD162" i="10"/>
  <c r="AE163" i="10"/>
  <c r="BJ162" i="10"/>
  <c r="AM163" i="10"/>
  <c r="BH162" i="10"/>
  <c r="BG162" i="10"/>
  <c r="AH163" i="10"/>
  <c r="N156" i="9"/>
  <c r="AI156" i="9" s="1"/>
  <c r="AH157" i="9" s="1"/>
  <c r="AJ157" i="9" s="1"/>
  <c r="E157" i="9"/>
  <c r="F157" i="9" s="1"/>
  <c r="BN156" i="9"/>
  <c r="AU155" i="9"/>
  <c r="AV155" i="9"/>
  <c r="U156" i="9"/>
  <c r="Q156" i="9"/>
  <c r="P157" i="9" s="1"/>
  <c r="R157" i="9" s="1"/>
  <c r="T156" i="9"/>
  <c r="AG156" i="9"/>
  <c r="AD156" i="9"/>
  <c r="AL156" i="9"/>
  <c r="BJ155" i="9"/>
  <c r="AM156" i="9"/>
  <c r="AC156" i="9" s="1"/>
  <c r="AA156" i="9"/>
  <c r="AX155" i="9"/>
  <c r="X156" i="9"/>
  <c r="C156" i="9"/>
  <c r="D156" i="9" s="1"/>
  <c r="Z156" i="9"/>
  <c r="H148" i="4"/>
  <c r="K148" i="4" s="1"/>
  <c r="L148" i="4" s="1"/>
  <c r="M148" i="4" s="1"/>
  <c r="N148" i="4" s="1"/>
  <c r="AA148" i="4"/>
  <c r="BH147" i="4"/>
  <c r="BG147" i="4"/>
  <c r="AH148" i="4"/>
  <c r="BB147" i="4"/>
  <c r="AB148" i="4"/>
  <c r="BA147" i="4"/>
  <c r="BK147" i="4"/>
  <c r="AK148" i="4"/>
  <c r="BD147" i="4"/>
  <c r="BE147" i="4"/>
  <c r="AE148" i="4"/>
  <c r="AR147" i="4"/>
  <c r="W147" i="4"/>
  <c r="AS147" i="4"/>
  <c r="S148" i="4"/>
  <c r="AP147" i="4"/>
  <c r="AO147" i="4"/>
  <c r="P148" i="4"/>
  <c r="R148" i="4" s="1"/>
  <c r="BA157" i="8"/>
  <c r="BB157" i="8"/>
  <c r="Y158" i="8"/>
  <c r="BG157" i="8"/>
  <c r="BH157" i="8"/>
  <c r="BK157" i="8"/>
  <c r="AK158" i="8"/>
  <c r="AB158" i="8"/>
  <c r="AH158" i="8"/>
  <c r="R158" i="8"/>
  <c r="K158" i="8"/>
  <c r="L158" i="8" s="1"/>
  <c r="M158" i="8" s="1"/>
  <c r="W157" i="8"/>
  <c r="AS157" i="8"/>
  <c r="AR157" i="8"/>
  <c r="S158" i="8"/>
  <c r="AG158" i="8"/>
  <c r="AU151" i="7"/>
  <c r="BM151" i="7" s="1"/>
  <c r="V152" i="7"/>
  <c r="X152" i="7" s="1"/>
  <c r="AA152" i="7"/>
  <c r="K152" i="7"/>
  <c r="L152" i="7" s="1"/>
  <c r="M152" i="7" s="1"/>
  <c r="G147" i="6"/>
  <c r="H147" i="6" s="1"/>
  <c r="K147" i="6" s="1"/>
  <c r="L147" i="6" s="1"/>
  <c r="M147" i="6" s="1"/>
  <c r="BM145" i="6"/>
  <c r="Z146" i="6"/>
  <c r="AY146" i="6" s="1"/>
  <c r="AK147" i="6"/>
  <c r="AM147" i="6" s="1"/>
  <c r="BK146" i="6"/>
  <c r="Q146" i="6"/>
  <c r="P147" i="6" s="1"/>
  <c r="R147" i="6" s="1"/>
  <c r="T146" i="6"/>
  <c r="S147" i="6" s="1"/>
  <c r="U147" i="6" s="1"/>
  <c r="AC146" i="6"/>
  <c r="AB147" i="6" s="1"/>
  <c r="AD147" i="6" s="1"/>
  <c r="BG146" i="6"/>
  <c r="BH146" i="6"/>
  <c r="BE146" i="6"/>
  <c r="BD146" i="6"/>
  <c r="AH147" i="6"/>
  <c r="AJ147" i="6" s="1"/>
  <c r="G149" i="5"/>
  <c r="H149" i="5" s="1"/>
  <c r="C148" i="5"/>
  <c r="D148" i="5" s="1"/>
  <c r="BJ147" i="5"/>
  <c r="BD148" i="5"/>
  <c r="AU147" i="5"/>
  <c r="BE148" i="5"/>
  <c r="AV147" i="5"/>
  <c r="AS148" i="5"/>
  <c r="Q148" i="5"/>
  <c r="AP148" i="5" s="1"/>
  <c r="AL148" i="5"/>
  <c r="AK149" i="5" s="1"/>
  <c r="AR148" i="5"/>
  <c r="U149" i="5"/>
  <c r="AX147" i="5"/>
  <c r="AA148" i="5"/>
  <c r="AC148" i="5"/>
  <c r="Z148" i="5"/>
  <c r="AY148" i="5" s="1"/>
  <c r="BH148" i="5"/>
  <c r="BG148" i="5"/>
  <c r="AH149" i="5"/>
  <c r="AG149" i="5"/>
  <c r="AA163" i="10" l="1"/>
  <c r="BN163" i="10"/>
  <c r="O163" i="10"/>
  <c r="AC163" i="10" s="1"/>
  <c r="BB163" i="10" s="1"/>
  <c r="N163" i="10"/>
  <c r="AI163" i="10" s="1"/>
  <c r="AH164" i="10" s="1"/>
  <c r="E164" i="10"/>
  <c r="U163" i="10"/>
  <c r="AV162" i="10"/>
  <c r="AU162" i="10"/>
  <c r="BM162" i="10" s="1"/>
  <c r="V163" i="10"/>
  <c r="C163" i="10" s="1"/>
  <c r="D163" i="10" s="1"/>
  <c r="AJ163" i="10"/>
  <c r="AD163" i="10"/>
  <c r="AG163" i="10"/>
  <c r="R163" i="10"/>
  <c r="G157" i="9"/>
  <c r="H157" i="9" s="1"/>
  <c r="K157" i="9" s="1"/>
  <c r="L157" i="9" s="1"/>
  <c r="M157" i="9" s="1"/>
  <c r="O157" i="9" s="1"/>
  <c r="AF156" i="9"/>
  <c r="BD156" i="9" s="1"/>
  <c r="BM155" i="9"/>
  <c r="AR156" i="9"/>
  <c r="AS156" i="9"/>
  <c r="S157" i="9"/>
  <c r="U157" i="9" s="1"/>
  <c r="BG156" i="9"/>
  <c r="BH156" i="9"/>
  <c r="AP156" i="9"/>
  <c r="AO156" i="9"/>
  <c r="BB156" i="9"/>
  <c r="BA156" i="9"/>
  <c r="W156" i="9"/>
  <c r="AB157" i="9"/>
  <c r="AD157" i="9" s="1"/>
  <c r="BK156" i="9"/>
  <c r="AK157" i="9"/>
  <c r="AY156" i="9"/>
  <c r="Y157" i="9"/>
  <c r="E149" i="4"/>
  <c r="G149" i="4" s="1"/>
  <c r="O148" i="4"/>
  <c r="AC148" i="4" s="1"/>
  <c r="BB148" i="4" s="1"/>
  <c r="BN148" i="4"/>
  <c r="AD148" i="4"/>
  <c r="AJ148" i="4"/>
  <c r="U148" i="4"/>
  <c r="AV147" i="4"/>
  <c r="AU147" i="4"/>
  <c r="V148" i="4"/>
  <c r="AG148" i="4"/>
  <c r="AI148" i="4"/>
  <c r="AF148" i="4"/>
  <c r="AE149" i="4" s="1"/>
  <c r="BJ147" i="4"/>
  <c r="AM148" i="4"/>
  <c r="AU157" i="8"/>
  <c r="AV157" i="8"/>
  <c r="V158" i="8"/>
  <c r="E159" i="8"/>
  <c r="AD158" i="8"/>
  <c r="U158" i="8"/>
  <c r="N158" i="8"/>
  <c r="BN158" i="8"/>
  <c r="O158" i="8"/>
  <c r="AL158" i="8" s="1"/>
  <c r="C158" i="8"/>
  <c r="D158" i="8" s="1"/>
  <c r="AJ158" i="8"/>
  <c r="BJ157" i="8"/>
  <c r="AM158" i="8"/>
  <c r="AX157" i="8"/>
  <c r="AA158" i="8"/>
  <c r="C152" i="7"/>
  <c r="D152" i="7" s="1"/>
  <c r="E153" i="7"/>
  <c r="F153" i="7" s="1"/>
  <c r="O152" i="7"/>
  <c r="N152" i="7"/>
  <c r="BN152" i="7"/>
  <c r="BJ146" i="6"/>
  <c r="AO146" i="6"/>
  <c r="Y147" i="6"/>
  <c r="AA147" i="6" s="1"/>
  <c r="BK148" i="5"/>
  <c r="AP146" i="6"/>
  <c r="AS146" i="6"/>
  <c r="BA146" i="6"/>
  <c r="BB146" i="6"/>
  <c r="W146" i="6"/>
  <c r="AU146" i="6" s="1"/>
  <c r="AR146" i="6"/>
  <c r="E148" i="6"/>
  <c r="F148" i="6" s="1"/>
  <c r="O147" i="6"/>
  <c r="BN147" i="6"/>
  <c r="N147" i="6"/>
  <c r="P149" i="5"/>
  <c r="R149" i="5" s="1"/>
  <c r="BM147" i="5"/>
  <c r="W148" i="5"/>
  <c r="AU148" i="5" s="1"/>
  <c r="AO148" i="5"/>
  <c r="Y149" i="5"/>
  <c r="AA149" i="5" s="1"/>
  <c r="BA148" i="5"/>
  <c r="BB148" i="5"/>
  <c r="AB149" i="5"/>
  <c r="K149" i="5"/>
  <c r="L149" i="5" s="1"/>
  <c r="M149" i="5" s="1"/>
  <c r="AJ149" i="5"/>
  <c r="AM149" i="5"/>
  <c r="BJ148" i="5"/>
  <c r="T163" i="10" l="1"/>
  <c r="S164" i="10" s="1"/>
  <c r="U164" i="10" s="1"/>
  <c r="AL163" i="10"/>
  <c r="AK164" i="10" s="1"/>
  <c r="Q163" i="10"/>
  <c r="P164" i="10" s="1"/>
  <c r="BA163" i="10"/>
  <c r="AB164" i="10"/>
  <c r="AD164" i="10" s="1"/>
  <c r="AF163" i="10"/>
  <c r="BE163" i="10" s="1"/>
  <c r="G164" i="10"/>
  <c r="F164" i="10"/>
  <c r="AJ164" i="10"/>
  <c r="BG163" i="10"/>
  <c r="BH163" i="10"/>
  <c r="Z163" i="10"/>
  <c r="AY163" i="10" s="1"/>
  <c r="X163" i="10"/>
  <c r="BE156" i="9"/>
  <c r="AE157" i="9"/>
  <c r="AG157" i="9" s="1"/>
  <c r="BN157" i="9"/>
  <c r="N157" i="9"/>
  <c r="E158" i="9"/>
  <c r="F158" i="9" s="1"/>
  <c r="AA157" i="9"/>
  <c r="AX156" i="9"/>
  <c r="BJ156" i="9"/>
  <c r="AM157" i="9"/>
  <c r="AC157" i="9" s="1"/>
  <c r="V157" i="9"/>
  <c r="Z157" i="9" s="1"/>
  <c r="AY157" i="9" s="1"/>
  <c r="AU156" i="9"/>
  <c r="AV156" i="9"/>
  <c r="T157" i="9"/>
  <c r="Q157" i="9"/>
  <c r="AL157" i="9"/>
  <c r="F149" i="4"/>
  <c r="H149" i="4" s="1"/>
  <c r="K149" i="4" s="1"/>
  <c r="L149" i="4" s="1"/>
  <c r="M149" i="4" s="1"/>
  <c r="T148" i="4"/>
  <c r="S149" i="4" s="1"/>
  <c r="U149" i="4" s="1"/>
  <c r="BA148" i="4"/>
  <c r="AB149" i="4"/>
  <c r="AD149" i="4" s="1"/>
  <c r="Q148" i="4"/>
  <c r="P149" i="4" s="1"/>
  <c r="AL148" i="4"/>
  <c r="AK149" i="4" s="1"/>
  <c r="BM147" i="4"/>
  <c r="BD148" i="4"/>
  <c r="BE148" i="4"/>
  <c r="AG149" i="4"/>
  <c r="BH148" i="4"/>
  <c r="BG148" i="4"/>
  <c r="C148" i="4"/>
  <c r="D148" i="4" s="1"/>
  <c r="X148" i="4"/>
  <c r="Z148" i="4"/>
  <c r="AY148" i="4" s="1"/>
  <c r="AH149" i="4"/>
  <c r="AC158" i="8"/>
  <c r="AB159" i="8" s="1"/>
  <c r="AD159" i="8" s="1"/>
  <c r="AK159" i="8"/>
  <c r="BK158" i="8"/>
  <c r="BA158" i="8"/>
  <c r="AI158" i="8"/>
  <c r="AF158" i="8"/>
  <c r="Q158" i="8"/>
  <c r="T158" i="8"/>
  <c r="G159" i="8"/>
  <c r="F159" i="8"/>
  <c r="H159" i="8" s="1"/>
  <c r="K159" i="8" s="1"/>
  <c r="L159" i="8" s="1"/>
  <c r="M159" i="8" s="1"/>
  <c r="X158" i="8"/>
  <c r="Z158" i="8"/>
  <c r="AY158" i="8" s="1"/>
  <c r="BM157" i="8"/>
  <c r="G153" i="7"/>
  <c r="H153" i="7" s="1"/>
  <c r="K153" i="7" s="1"/>
  <c r="L153" i="7" s="1"/>
  <c r="M153" i="7" s="1"/>
  <c r="BN153" i="7" s="1"/>
  <c r="AX146" i="6"/>
  <c r="BM146" i="6" s="1"/>
  <c r="AF152" i="7"/>
  <c r="AI152" i="7"/>
  <c r="T152" i="7"/>
  <c r="AL152" i="7"/>
  <c r="Q152" i="7"/>
  <c r="AC152" i="7"/>
  <c r="Z152" i="7"/>
  <c r="V147" i="6"/>
  <c r="C147" i="6" s="1"/>
  <c r="D147" i="6" s="1"/>
  <c r="G148" i="6"/>
  <c r="H148" i="6" s="1"/>
  <c r="AV146" i="6"/>
  <c r="AF147" i="6"/>
  <c r="AI147" i="6"/>
  <c r="AC147" i="6"/>
  <c r="Q147" i="6"/>
  <c r="AL147" i="6"/>
  <c r="T147" i="6"/>
  <c r="AV148" i="5"/>
  <c r="V149" i="5"/>
  <c r="C149" i="5" s="1"/>
  <c r="D149" i="5" s="1"/>
  <c r="AX148" i="5"/>
  <c r="BM148" i="5" s="1"/>
  <c r="E150" i="5"/>
  <c r="AD149" i="5"/>
  <c r="O149" i="5"/>
  <c r="N149" i="5"/>
  <c r="BN149" i="5"/>
  <c r="H164" i="10" l="1"/>
  <c r="K164" i="10" s="1"/>
  <c r="L164" i="10" s="1"/>
  <c r="M164" i="10" s="1"/>
  <c r="AS163" i="10"/>
  <c r="AR163" i="10"/>
  <c r="AO163" i="10"/>
  <c r="AP163" i="10"/>
  <c r="W163" i="10"/>
  <c r="V164" i="10" s="1"/>
  <c r="X164" i="10" s="1"/>
  <c r="BK163" i="10"/>
  <c r="AE164" i="10"/>
  <c r="AG164" i="10" s="1"/>
  <c r="BD163" i="10"/>
  <c r="Y164" i="10"/>
  <c r="R164" i="10"/>
  <c r="AM164" i="10"/>
  <c r="BJ163" i="10"/>
  <c r="AI157" i="9"/>
  <c r="BH157" i="9" s="1"/>
  <c r="G158" i="9"/>
  <c r="H158" i="9" s="1"/>
  <c r="K158" i="9" s="1"/>
  <c r="L158" i="9" s="1"/>
  <c r="M158" i="9" s="1"/>
  <c r="O158" i="9" s="1"/>
  <c r="AF157" i="9"/>
  <c r="BE157" i="9" s="1"/>
  <c r="BM156" i="9"/>
  <c r="X157" i="9"/>
  <c r="C157" i="9"/>
  <c r="D157" i="9" s="1"/>
  <c r="Y158" i="9"/>
  <c r="AK158" i="9"/>
  <c r="BK157" i="9"/>
  <c r="AP157" i="9"/>
  <c r="AO157" i="9"/>
  <c r="P158" i="9"/>
  <c r="BB157" i="9"/>
  <c r="BA157" i="9"/>
  <c r="AB158" i="9"/>
  <c r="W157" i="9"/>
  <c r="AS157" i="9"/>
  <c r="AR157" i="9"/>
  <c r="S158" i="9"/>
  <c r="AS148" i="4"/>
  <c r="AR148" i="4"/>
  <c r="W148" i="4"/>
  <c r="AV148" i="4" s="1"/>
  <c r="BK148" i="4"/>
  <c r="AP148" i="4"/>
  <c r="AO148" i="4"/>
  <c r="Y149" i="4"/>
  <c r="AX148" i="4" s="1"/>
  <c r="E150" i="4"/>
  <c r="G150" i="4" s="1"/>
  <c r="AJ149" i="4"/>
  <c r="BJ148" i="4"/>
  <c r="AM149" i="4"/>
  <c r="R149" i="4"/>
  <c r="BN149" i="4"/>
  <c r="O149" i="4"/>
  <c r="N149" i="4"/>
  <c r="BB158" i="8"/>
  <c r="O159" i="8"/>
  <c r="AL159" i="8" s="1"/>
  <c r="N159" i="8"/>
  <c r="BN159" i="8"/>
  <c r="Y159" i="8"/>
  <c r="E160" i="8"/>
  <c r="AR158" i="8"/>
  <c r="W158" i="8"/>
  <c r="AS158" i="8"/>
  <c r="S159" i="8"/>
  <c r="BD158" i="8"/>
  <c r="BE158" i="8"/>
  <c r="AE159" i="8"/>
  <c r="AP158" i="8"/>
  <c r="AO158" i="8"/>
  <c r="P159" i="8"/>
  <c r="BH158" i="8"/>
  <c r="BG158" i="8"/>
  <c r="AH159" i="8"/>
  <c r="BJ158" i="8"/>
  <c r="AM159" i="8"/>
  <c r="O153" i="7"/>
  <c r="N153" i="7"/>
  <c r="E154" i="7"/>
  <c r="F154" i="7" s="1"/>
  <c r="BB152" i="7"/>
  <c r="BA152" i="7"/>
  <c r="AB153" i="7"/>
  <c r="AD153" i="7" s="1"/>
  <c r="AY152" i="7"/>
  <c r="Y153" i="7"/>
  <c r="P153" i="7"/>
  <c r="AP152" i="7"/>
  <c r="AO152" i="7"/>
  <c r="BK152" i="7"/>
  <c r="AK153" i="7"/>
  <c r="AS152" i="7"/>
  <c r="S153" i="7"/>
  <c r="U153" i="7" s="1"/>
  <c r="AR152" i="7"/>
  <c r="W152" i="7"/>
  <c r="AH153" i="7"/>
  <c r="AJ153" i="7" s="1"/>
  <c r="BH152" i="7"/>
  <c r="BG152" i="7"/>
  <c r="BE152" i="7"/>
  <c r="AE153" i="7"/>
  <c r="AG153" i="7" s="1"/>
  <c r="BD152" i="7"/>
  <c r="X147" i="6"/>
  <c r="Z147" i="6"/>
  <c r="AY147" i="6" s="1"/>
  <c r="AK148" i="6"/>
  <c r="BK147" i="6"/>
  <c r="BB147" i="6"/>
  <c r="BA147" i="6"/>
  <c r="AB148" i="6"/>
  <c r="AD148" i="6" s="1"/>
  <c r="BD147" i="6"/>
  <c r="BE147" i="6"/>
  <c r="AE148" i="6"/>
  <c r="AG148" i="6" s="1"/>
  <c r="AS147" i="6"/>
  <c r="AR147" i="6"/>
  <c r="S148" i="6"/>
  <c r="U148" i="6" s="1"/>
  <c r="AP147" i="6"/>
  <c r="P148" i="6"/>
  <c r="R148" i="6" s="1"/>
  <c r="AO147" i="6"/>
  <c r="BG147" i="6"/>
  <c r="AH148" i="6"/>
  <c r="AJ148" i="6" s="1"/>
  <c r="BH147" i="6"/>
  <c r="W147" i="6"/>
  <c r="K148" i="6"/>
  <c r="L148" i="6" s="1"/>
  <c r="M148" i="6" s="1"/>
  <c r="Z149" i="5"/>
  <c r="AY149" i="5" s="1"/>
  <c r="X149" i="5"/>
  <c r="AF149" i="5"/>
  <c r="AI149" i="5"/>
  <c r="Q149" i="5"/>
  <c r="T149" i="5"/>
  <c r="AC149" i="5"/>
  <c r="AL149" i="5"/>
  <c r="F150" i="5"/>
  <c r="G150" i="5"/>
  <c r="AU163" i="10" l="1"/>
  <c r="AV163" i="10"/>
  <c r="E165" i="10"/>
  <c r="G165" i="10" s="1"/>
  <c r="BN164" i="10"/>
  <c r="O164" i="10"/>
  <c r="Z164" i="10" s="1"/>
  <c r="AY164" i="10" s="1"/>
  <c r="N164" i="10"/>
  <c r="AX163" i="10"/>
  <c r="AA164" i="10"/>
  <c r="C164" i="10"/>
  <c r="D164" i="10" s="1"/>
  <c r="BG157" i="9"/>
  <c r="AH158" i="9"/>
  <c r="AJ158" i="9" s="1"/>
  <c r="AE158" i="9"/>
  <c r="AG158" i="9" s="1"/>
  <c r="BD157" i="9"/>
  <c r="BN158" i="9"/>
  <c r="E159" i="9"/>
  <c r="F159" i="9" s="1"/>
  <c r="N158" i="9"/>
  <c r="AA158" i="9"/>
  <c r="AX157" i="9"/>
  <c r="AM158" i="9"/>
  <c r="AC158" i="9" s="1"/>
  <c r="BB158" i="9" s="1"/>
  <c r="BJ157" i="9"/>
  <c r="V158" i="9"/>
  <c r="AV157" i="9"/>
  <c r="AU157" i="9"/>
  <c r="AD158" i="9"/>
  <c r="AL158" i="9"/>
  <c r="T158" i="9"/>
  <c r="S159" i="9" s="1"/>
  <c r="Q158" i="9"/>
  <c r="U158" i="9"/>
  <c r="R158" i="9"/>
  <c r="F150" i="4"/>
  <c r="H150" i="4" s="1"/>
  <c r="K150" i="4" s="1"/>
  <c r="L150" i="4" s="1"/>
  <c r="M150" i="4" s="1"/>
  <c r="AA149" i="4"/>
  <c r="AU148" i="4"/>
  <c r="BM148" i="4" s="1"/>
  <c r="V149" i="4"/>
  <c r="C149" i="4" s="1"/>
  <c r="D149" i="4" s="1"/>
  <c r="AC149" i="4"/>
  <c r="BA149" i="4" s="1"/>
  <c r="AI149" i="4"/>
  <c r="AF149" i="4"/>
  <c r="AL149" i="4"/>
  <c r="Q149" i="4"/>
  <c r="T149" i="4"/>
  <c r="AJ159" i="8"/>
  <c r="AG159" i="8"/>
  <c r="AI159" i="8"/>
  <c r="AF159" i="8"/>
  <c r="AE160" i="8"/>
  <c r="AX158" i="8"/>
  <c r="AA159" i="8"/>
  <c r="AC159" i="8"/>
  <c r="R159" i="8"/>
  <c r="Q159" i="8"/>
  <c r="U159" i="8"/>
  <c r="T159" i="8"/>
  <c r="S160" i="8" s="1"/>
  <c r="AV158" i="8"/>
  <c r="AU158" i="8"/>
  <c r="BM158" i="8" s="1"/>
  <c r="V159" i="8"/>
  <c r="C159" i="8" s="1"/>
  <c r="D159" i="8" s="1"/>
  <c r="F160" i="8"/>
  <c r="G160" i="8"/>
  <c r="BK159" i="8"/>
  <c r="AK160" i="8"/>
  <c r="G154" i="7"/>
  <c r="H154" i="7" s="1"/>
  <c r="K154" i="7" s="1"/>
  <c r="L154" i="7" s="1"/>
  <c r="M154" i="7" s="1"/>
  <c r="AL153" i="7"/>
  <c r="BK153" i="7" s="1"/>
  <c r="T153" i="7"/>
  <c r="AS153" i="7" s="1"/>
  <c r="Q153" i="7"/>
  <c r="P154" i="7" s="1"/>
  <c r="R154" i="7" s="1"/>
  <c r="AF153" i="7"/>
  <c r="BE153" i="7" s="1"/>
  <c r="AI153" i="7"/>
  <c r="BH153" i="7" s="1"/>
  <c r="R153" i="7"/>
  <c r="V153" i="7"/>
  <c r="AV152" i="7"/>
  <c r="AU152" i="7"/>
  <c r="AX152" i="7"/>
  <c r="AA153" i="7"/>
  <c r="AM153" i="7"/>
  <c r="BJ152" i="7"/>
  <c r="Y148" i="6"/>
  <c r="AA148" i="6" s="1"/>
  <c r="E149" i="6"/>
  <c r="G149" i="6" s="1"/>
  <c r="AV147" i="6"/>
  <c r="V148" i="6"/>
  <c r="X148" i="6" s="1"/>
  <c r="AU147" i="6"/>
  <c r="AM148" i="6"/>
  <c r="BJ147" i="6"/>
  <c r="N148" i="6"/>
  <c r="BN148" i="6"/>
  <c r="O148" i="6"/>
  <c r="Y150" i="5"/>
  <c r="AA150" i="5" s="1"/>
  <c r="H150" i="5"/>
  <c r="BB149" i="5"/>
  <c r="BA149" i="5"/>
  <c r="AB150" i="5"/>
  <c r="AP149" i="5"/>
  <c r="AO149" i="5"/>
  <c r="P150" i="5"/>
  <c r="BD149" i="5"/>
  <c r="BE149" i="5"/>
  <c r="AE150" i="5"/>
  <c r="AK150" i="5"/>
  <c r="BK149" i="5"/>
  <c r="W149" i="5"/>
  <c r="AS149" i="5"/>
  <c r="AR149" i="5"/>
  <c r="S150" i="5"/>
  <c r="BG149" i="5"/>
  <c r="BH149" i="5"/>
  <c r="AH150" i="5"/>
  <c r="BM163" i="10" l="1"/>
  <c r="F165" i="10"/>
  <c r="H165" i="10" s="1"/>
  <c r="K165" i="10" s="1"/>
  <c r="L165" i="10" s="1"/>
  <c r="M165" i="10" s="1"/>
  <c r="N165" i="10" s="1"/>
  <c r="AC164" i="10"/>
  <c r="BB164" i="10" s="1"/>
  <c r="AF164" i="10"/>
  <c r="AI164" i="10"/>
  <c r="T164" i="10"/>
  <c r="AL164" i="10"/>
  <c r="Q164" i="10"/>
  <c r="Y165" i="10"/>
  <c r="AF158" i="9"/>
  <c r="AE159" i="9" s="1"/>
  <c r="C158" i="9"/>
  <c r="D158" i="9" s="1"/>
  <c r="G159" i="9"/>
  <c r="H159" i="9" s="1"/>
  <c r="K159" i="9" s="1"/>
  <c r="L159" i="9" s="1"/>
  <c r="M159" i="9" s="1"/>
  <c r="AI158" i="9"/>
  <c r="BH158" i="9" s="1"/>
  <c r="BA158" i="9"/>
  <c r="AB159" i="9"/>
  <c r="AD159" i="9" s="1"/>
  <c r="BM157" i="9"/>
  <c r="U159" i="9"/>
  <c r="AP158" i="9"/>
  <c r="AO158" i="9"/>
  <c r="BK158" i="9"/>
  <c r="AK159" i="9"/>
  <c r="X158" i="9"/>
  <c r="Z158" i="9"/>
  <c r="AY158" i="9" s="1"/>
  <c r="P159" i="9"/>
  <c r="W158" i="9"/>
  <c r="AS158" i="9"/>
  <c r="AR158" i="9"/>
  <c r="BB149" i="4"/>
  <c r="Z149" i="4"/>
  <c r="AY149" i="4" s="1"/>
  <c r="X149" i="4"/>
  <c r="AB150" i="4"/>
  <c r="AD150" i="4" s="1"/>
  <c r="E151" i="4"/>
  <c r="G151" i="4" s="1"/>
  <c r="S150" i="4"/>
  <c r="AS149" i="4"/>
  <c r="AR149" i="4"/>
  <c r="AK150" i="4"/>
  <c r="BK149" i="4"/>
  <c r="BD149" i="4"/>
  <c r="BE149" i="4"/>
  <c r="AE150" i="4"/>
  <c r="W149" i="4"/>
  <c r="AP149" i="4"/>
  <c r="AO149" i="4"/>
  <c r="P150" i="4"/>
  <c r="BH149" i="4"/>
  <c r="BG149" i="4"/>
  <c r="AH150" i="4"/>
  <c r="BN150" i="4"/>
  <c r="O150" i="4"/>
  <c r="N150" i="4"/>
  <c r="H160" i="8"/>
  <c r="K160" i="8" s="1"/>
  <c r="AM160" i="8"/>
  <c r="BJ159" i="8"/>
  <c r="X159" i="8"/>
  <c r="Z159" i="8"/>
  <c r="AY159" i="8" s="1"/>
  <c r="W159" i="8"/>
  <c r="AS159" i="8"/>
  <c r="AR159" i="8"/>
  <c r="AO159" i="8"/>
  <c r="AP159" i="8"/>
  <c r="P160" i="8"/>
  <c r="BA159" i="8"/>
  <c r="BB159" i="8"/>
  <c r="AB160" i="8"/>
  <c r="BE159" i="8"/>
  <c r="BD159" i="8"/>
  <c r="U160" i="8"/>
  <c r="AG160" i="8"/>
  <c r="BG159" i="8"/>
  <c r="BH159" i="8"/>
  <c r="AH160" i="8"/>
  <c r="AK154" i="7"/>
  <c r="BJ153" i="7" s="1"/>
  <c r="AC153" i="7"/>
  <c r="BB153" i="7" s="1"/>
  <c r="S154" i="7"/>
  <c r="U154" i="7" s="1"/>
  <c r="AP153" i="7"/>
  <c r="AR153" i="7"/>
  <c r="AE154" i="7"/>
  <c r="AG154" i="7" s="1"/>
  <c r="BD153" i="7"/>
  <c r="AO153" i="7"/>
  <c r="W153" i="7"/>
  <c r="AV153" i="7" s="1"/>
  <c r="BM152" i="7"/>
  <c r="BG153" i="7"/>
  <c r="AH154" i="7"/>
  <c r="AJ154" i="7" s="1"/>
  <c r="X153" i="7"/>
  <c r="Z153" i="7"/>
  <c r="C153" i="7"/>
  <c r="D153" i="7" s="1"/>
  <c r="E155" i="7"/>
  <c r="F155" i="7" s="1"/>
  <c r="BN154" i="7"/>
  <c r="N154" i="7"/>
  <c r="O154" i="7"/>
  <c r="F149" i="6"/>
  <c r="H149" i="6" s="1"/>
  <c r="AX147" i="6"/>
  <c r="BM147" i="6" s="1"/>
  <c r="AC148" i="6"/>
  <c r="BB148" i="6" s="1"/>
  <c r="C148" i="6"/>
  <c r="D148" i="6" s="1"/>
  <c r="Q148" i="6"/>
  <c r="AL148" i="6"/>
  <c r="T148" i="6"/>
  <c r="Z148" i="6"/>
  <c r="AI148" i="6"/>
  <c r="AF148" i="6"/>
  <c r="AX149" i="5"/>
  <c r="U150" i="5"/>
  <c r="AG150" i="5"/>
  <c r="AD150" i="5"/>
  <c r="AJ150" i="5"/>
  <c r="AV149" i="5"/>
  <c r="AU149" i="5"/>
  <c r="V150" i="5"/>
  <c r="BJ149" i="5"/>
  <c r="AM150" i="5"/>
  <c r="R150" i="5"/>
  <c r="K150" i="5"/>
  <c r="L150" i="5" s="1"/>
  <c r="M150" i="5" s="1"/>
  <c r="BA164" i="10" l="1"/>
  <c r="AB165" i="10"/>
  <c r="AD165" i="10" s="1"/>
  <c r="O165" i="10"/>
  <c r="E166" i="10"/>
  <c r="BN165" i="10"/>
  <c r="W164" i="10"/>
  <c r="AU164" i="10" s="1"/>
  <c r="P165" i="10"/>
  <c r="AP164" i="10"/>
  <c r="AO164" i="10"/>
  <c r="BK164" i="10"/>
  <c r="AK165" i="10"/>
  <c r="AR164" i="10"/>
  <c r="AS164" i="10"/>
  <c r="S165" i="10"/>
  <c r="BG164" i="10"/>
  <c r="AH165" i="10"/>
  <c r="BH164" i="10"/>
  <c r="AE165" i="10"/>
  <c r="BE164" i="10"/>
  <c r="BD164" i="10"/>
  <c r="AX164" i="10"/>
  <c r="AA165" i="10"/>
  <c r="BD158" i="9"/>
  <c r="BE158" i="9"/>
  <c r="AH159" i="9"/>
  <c r="AJ159" i="9" s="1"/>
  <c r="BG158" i="9"/>
  <c r="E160" i="9"/>
  <c r="F160" i="9" s="1"/>
  <c r="AM159" i="9"/>
  <c r="BJ158" i="9"/>
  <c r="AG159" i="9"/>
  <c r="BN159" i="9"/>
  <c r="N159" i="9"/>
  <c r="O159" i="9"/>
  <c r="Y159" i="9"/>
  <c r="V159" i="9"/>
  <c r="AU158" i="9"/>
  <c r="AV158" i="9"/>
  <c r="R159" i="9"/>
  <c r="F151" i="4"/>
  <c r="H151" i="4" s="1"/>
  <c r="Y150" i="4"/>
  <c r="AX149" i="4" s="1"/>
  <c r="AL150" i="4"/>
  <c r="BK150" i="4" s="1"/>
  <c r="AV149" i="4"/>
  <c r="AU149" i="4"/>
  <c r="V150" i="4"/>
  <c r="U150" i="4"/>
  <c r="Q150" i="4"/>
  <c r="P151" i="4" s="1"/>
  <c r="R151" i="4" s="1"/>
  <c r="T150" i="4"/>
  <c r="S151" i="4" s="1"/>
  <c r="AJ150" i="4"/>
  <c r="R150" i="4"/>
  <c r="AG150" i="4"/>
  <c r="AF150" i="4"/>
  <c r="AE151" i="4" s="1"/>
  <c r="AI150" i="4"/>
  <c r="AM150" i="4"/>
  <c r="BJ149" i="4"/>
  <c r="L160" i="8"/>
  <c r="M160" i="8" s="1"/>
  <c r="N160" i="8" s="1"/>
  <c r="E161" i="8"/>
  <c r="AD160" i="8"/>
  <c r="AJ160" i="8"/>
  <c r="R160" i="8"/>
  <c r="Y160" i="8"/>
  <c r="BN160" i="8"/>
  <c r="AU159" i="8"/>
  <c r="AV159" i="8"/>
  <c r="V160" i="8"/>
  <c r="C160" i="8" s="1"/>
  <c r="D160" i="8" s="1"/>
  <c r="G161" i="8"/>
  <c r="F161" i="8"/>
  <c r="AM154" i="7"/>
  <c r="AB154" i="7"/>
  <c r="AD154" i="7" s="1"/>
  <c r="BA153" i="7"/>
  <c r="AI154" i="7"/>
  <c r="AH155" i="7" s="1"/>
  <c r="AJ155" i="7" s="1"/>
  <c r="AU153" i="7"/>
  <c r="V154" i="7"/>
  <c r="X154" i="7" s="1"/>
  <c r="AY153" i="7"/>
  <c r="Y154" i="7"/>
  <c r="G155" i="7"/>
  <c r="H155" i="7" s="1"/>
  <c r="T154" i="7"/>
  <c r="S155" i="7" s="1"/>
  <c r="U155" i="7" s="1"/>
  <c r="AF154" i="7"/>
  <c r="BE154" i="7" s="1"/>
  <c r="Q154" i="7"/>
  <c r="AB149" i="6"/>
  <c r="AD149" i="6" s="1"/>
  <c r="BA148" i="6"/>
  <c r="K149" i="6"/>
  <c r="L149" i="6" s="1"/>
  <c r="M149" i="6" s="1"/>
  <c r="AH149" i="6"/>
  <c r="BG148" i="6"/>
  <c r="BH148" i="6"/>
  <c r="S149" i="6"/>
  <c r="AR148" i="6"/>
  <c r="W148" i="6"/>
  <c r="AS148" i="6"/>
  <c r="P149" i="6"/>
  <c r="AO148" i="6"/>
  <c r="AP148" i="6"/>
  <c r="AE149" i="6"/>
  <c r="BD148" i="6"/>
  <c r="BE148" i="6"/>
  <c r="AY148" i="6"/>
  <c r="Y149" i="6"/>
  <c r="AK149" i="6"/>
  <c r="BK148" i="6"/>
  <c r="BM149" i="5"/>
  <c r="N150" i="5"/>
  <c r="O150" i="5"/>
  <c r="BN150" i="5"/>
  <c r="E151" i="5"/>
  <c r="C150" i="5"/>
  <c r="D150" i="5" s="1"/>
  <c r="X150" i="5"/>
  <c r="AI159" i="9" l="1"/>
  <c r="BH159" i="9" s="1"/>
  <c r="AL165" i="10"/>
  <c r="BK165" i="10" s="1"/>
  <c r="F166" i="10"/>
  <c r="G166" i="10"/>
  <c r="V165" i="10"/>
  <c r="Z165" i="10" s="1"/>
  <c r="AY165" i="10" s="1"/>
  <c r="AV164" i="10"/>
  <c r="U165" i="10"/>
  <c r="Q165" i="10"/>
  <c r="T165" i="10"/>
  <c r="AM165" i="10"/>
  <c r="AC165" i="10" s="1"/>
  <c r="BJ164" i="10"/>
  <c r="BM164" i="10" s="1"/>
  <c r="AG165" i="10"/>
  <c r="AI165" i="10"/>
  <c r="AH166" i="10" s="1"/>
  <c r="AJ166" i="10" s="1"/>
  <c r="AF165" i="10"/>
  <c r="AE166" i="10" s="1"/>
  <c r="AG166" i="10" s="1"/>
  <c r="AJ165" i="10"/>
  <c r="R165" i="10"/>
  <c r="G160" i="9"/>
  <c r="H160" i="9" s="1"/>
  <c r="AL159" i="9"/>
  <c r="Q159" i="9"/>
  <c r="T159" i="9"/>
  <c r="X159" i="9"/>
  <c r="Z159" i="9"/>
  <c r="AY159" i="9" s="1"/>
  <c r="AX158" i="9"/>
  <c r="BM158" i="9" s="1"/>
  <c r="AA159" i="9"/>
  <c r="AC159" i="9"/>
  <c r="AF159" i="9"/>
  <c r="C159" i="9"/>
  <c r="D159" i="9" s="1"/>
  <c r="C150" i="4"/>
  <c r="D150" i="4" s="1"/>
  <c r="AA150" i="4"/>
  <c r="W150" i="4" s="1"/>
  <c r="V151" i="4" s="1"/>
  <c r="AC150" i="4"/>
  <c r="BB150" i="4" s="1"/>
  <c r="BM149" i="4"/>
  <c r="AK151" i="4"/>
  <c r="AM151" i="4" s="1"/>
  <c r="U151" i="4"/>
  <c r="BG150" i="4"/>
  <c r="BH150" i="4"/>
  <c r="AH151" i="4"/>
  <c r="AJ151" i="4" s="1"/>
  <c r="AP150" i="4"/>
  <c r="AO150" i="4"/>
  <c r="K151" i="4"/>
  <c r="L151" i="4" s="1"/>
  <c r="M151" i="4" s="1"/>
  <c r="AG151" i="4"/>
  <c r="BD150" i="4"/>
  <c r="BE150" i="4"/>
  <c r="AR150" i="4"/>
  <c r="AS150" i="4"/>
  <c r="X150" i="4"/>
  <c r="Z150" i="4"/>
  <c r="AY150" i="4" s="1"/>
  <c r="O160" i="8"/>
  <c r="AL160" i="8" s="1"/>
  <c r="AK161" i="8" s="1"/>
  <c r="BK160" i="8"/>
  <c r="H161" i="8"/>
  <c r="X160" i="8"/>
  <c r="AA160" i="8"/>
  <c r="AX159" i="8"/>
  <c r="BM159" i="8" s="1"/>
  <c r="AC160" i="8"/>
  <c r="Q160" i="8"/>
  <c r="AF160" i="8"/>
  <c r="AI160" i="8"/>
  <c r="C154" i="7"/>
  <c r="D154" i="7" s="1"/>
  <c r="AL154" i="7"/>
  <c r="BK154" i="7" s="1"/>
  <c r="BG154" i="7"/>
  <c r="BH154" i="7"/>
  <c r="Z154" i="7"/>
  <c r="AY154" i="7" s="1"/>
  <c r="AE155" i="7"/>
  <c r="AG155" i="7" s="1"/>
  <c r="AC154" i="7"/>
  <c r="AS154" i="7"/>
  <c r="AA154" i="7"/>
  <c r="W154" i="7" s="1"/>
  <c r="AX153" i="7"/>
  <c r="BM153" i="7" s="1"/>
  <c r="BD154" i="7"/>
  <c r="AR154" i="7"/>
  <c r="AO154" i="7"/>
  <c r="P155" i="7"/>
  <c r="R155" i="7" s="1"/>
  <c r="AP154" i="7"/>
  <c r="K155" i="7"/>
  <c r="L155" i="7" s="1"/>
  <c r="M155" i="7" s="1"/>
  <c r="E150" i="6"/>
  <c r="F150" i="6" s="1"/>
  <c r="BN149" i="6"/>
  <c r="N149" i="6"/>
  <c r="AF149" i="6" s="1"/>
  <c r="AE150" i="6" s="1"/>
  <c r="O149" i="6"/>
  <c r="AL149" i="6" s="1"/>
  <c r="BK149" i="6" s="1"/>
  <c r="AA149" i="6"/>
  <c r="AX148" i="6"/>
  <c r="AG149" i="6"/>
  <c r="R149" i="6"/>
  <c r="BJ148" i="6"/>
  <c r="AM149" i="6"/>
  <c r="AJ149" i="6"/>
  <c r="V149" i="6"/>
  <c r="AU148" i="6"/>
  <c r="AV148" i="6"/>
  <c r="U149" i="6"/>
  <c r="G151" i="5"/>
  <c r="F151" i="5"/>
  <c r="Z150" i="5"/>
  <c r="AC150" i="5"/>
  <c r="Q150" i="5"/>
  <c r="AL150" i="5"/>
  <c r="T150" i="5"/>
  <c r="AI150" i="5"/>
  <c r="AF150" i="5"/>
  <c r="AH160" i="9" l="1"/>
  <c r="AJ160" i="9" s="1"/>
  <c r="BG159" i="9"/>
  <c r="AB166" i="10"/>
  <c r="AD166" i="10" s="1"/>
  <c r="BB165" i="10"/>
  <c r="BA165" i="10"/>
  <c r="X165" i="10"/>
  <c r="AK166" i="10"/>
  <c r="AM166" i="10" s="1"/>
  <c r="H166" i="10"/>
  <c r="K166" i="10" s="1"/>
  <c r="L166" i="10" s="1"/>
  <c r="M166" i="10" s="1"/>
  <c r="O166" i="10" s="1"/>
  <c r="C165" i="10"/>
  <c r="D165" i="10" s="1"/>
  <c r="S166" i="10"/>
  <c r="U166" i="10" s="1"/>
  <c r="AS165" i="10"/>
  <c r="AR165" i="10"/>
  <c r="AO165" i="10"/>
  <c r="AP165" i="10"/>
  <c r="Y166" i="10"/>
  <c r="P166" i="10"/>
  <c r="BE165" i="10"/>
  <c r="BD165" i="10"/>
  <c r="W165" i="10"/>
  <c r="BG165" i="10"/>
  <c r="BH165" i="10"/>
  <c r="K160" i="9"/>
  <c r="L160" i="9" s="1"/>
  <c r="M160" i="9" s="1"/>
  <c r="BD159" i="9"/>
  <c r="BE159" i="9"/>
  <c r="AE160" i="9"/>
  <c r="AR159" i="9"/>
  <c r="W159" i="9"/>
  <c r="AS159" i="9"/>
  <c r="S160" i="9"/>
  <c r="BB159" i="9"/>
  <c r="BA159" i="9"/>
  <c r="AB160" i="9"/>
  <c r="AP159" i="9"/>
  <c r="AO159" i="9"/>
  <c r="P160" i="9"/>
  <c r="AK160" i="9"/>
  <c r="BK159" i="9"/>
  <c r="Y160" i="9"/>
  <c r="BA150" i="4"/>
  <c r="AB151" i="4"/>
  <c r="AD151" i="4" s="1"/>
  <c r="BJ150" i="4"/>
  <c r="E152" i="4"/>
  <c r="F152" i="4" s="1"/>
  <c r="X151" i="4"/>
  <c r="Y151" i="4"/>
  <c r="N151" i="4"/>
  <c r="BN151" i="4"/>
  <c r="O151" i="4"/>
  <c r="AV150" i="4"/>
  <c r="AU150" i="4"/>
  <c r="T160" i="8"/>
  <c r="W160" i="8" s="1"/>
  <c r="Z160" i="8"/>
  <c r="AY160" i="8" s="1"/>
  <c r="AR160" i="8"/>
  <c r="AS160" i="8"/>
  <c r="BH160" i="8"/>
  <c r="BG160" i="8"/>
  <c r="AH161" i="8"/>
  <c r="AP160" i="8"/>
  <c r="AO160" i="8"/>
  <c r="P161" i="8"/>
  <c r="BB160" i="8"/>
  <c r="BA160" i="8"/>
  <c r="AB161" i="8"/>
  <c r="Y161" i="8"/>
  <c r="BD160" i="8"/>
  <c r="BE160" i="8"/>
  <c r="AE161" i="8"/>
  <c r="K161" i="8"/>
  <c r="L161" i="8" s="1"/>
  <c r="M161" i="8" s="1"/>
  <c r="E162" i="8"/>
  <c r="BJ160" i="8"/>
  <c r="AM161" i="8"/>
  <c r="Y155" i="7"/>
  <c r="AA155" i="7" s="1"/>
  <c r="AK155" i="7"/>
  <c r="BJ154" i="7" s="1"/>
  <c r="AB155" i="7"/>
  <c r="AD155" i="7" s="1"/>
  <c r="BA154" i="7"/>
  <c r="BB154" i="7"/>
  <c r="V155" i="7"/>
  <c r="X155" i="7" s="1"/>
  <c r="AU154" i="7"/>
  <c r="AV154" i="7"/>
  <c r="E156" i="7"/>
  <c r="G156" i="7" s="1"/>
  <c r="BN155" i="7"/>
  <c r="N155" i="7"/>
  <c r="O155" i="7"/>
  <c r="AC149" i="6"/>
  <c r="BA149" i="6" s="1"/>
  <c r="Q149" i="6"/>
  <c r="AP149" i="6" s="1"/>
  <c r="AI149" i="6"/>
  <c r="BG149" i="6" s="1"/>
  <c r="G150" i="6"/>
  <c r="H150" i="6" s="1"/>
  <c r="T149" i="6"/>
  <c r="S150" i="6" s="1"/>
  <c r="U150" i="6" s="1"/>
  <c r="AG150" i="6"/>
  <c r="X149" i="6"/>
  <c r="AK150" i="6"/>
  <c r="C149" i="6"/>
  <c r="D149" i="6" s="1"/>
  <c r="Z149" i="6"/>
  <c r="AY149" i="6" s="1"/>
  <c r="BD149" i="6"/>
  <c r="BE149" i="6"/>
  <c r="BM148" i="6"/>
  <c r="BE150" i="5"/>
  <c r="BD150" i="5"/>
  <c r="AE151" i="5"/>
  <c r="AR150" i="5"/>
  <c r="W150" i="5"/>
  <c r="AS150" i="5"/>
  <c r="S151" i="5"/>
  <c r="AP150" i="5"/>
  <c r="AO150" i="5"/>
  <c r="P151" i="5"/>
  <c r="AY150" i="5"/>
  <c r="Y151" i="5"/>
  <c r="H151" i="5"/>
  <c r="BH150" i="5"/>
  <c r="BG150" i="5"/>
  <c r="AH151" i="5"/>
  <c r="BK150" i="5"/>
  <c r="AK151" i="5"/>
  <c r="BA150" i="5"/>
  <c r="BB150" i="5"/>
  <c r="AB151" i="5"/>
  <c r="BJ165" i="10" l="1"/>
  <c r="BN166" i="10"/>
  <c r="N166" i="10"/>
  <c r="AF166" i="10" s="1"/>
  <c r="E167" i="10"/>
  <c r="G167" i="10" s="1"/>
  <c r="AC166" i="10"/>
  <c r="BB166" i="10" s="1"/>
  <c r="R166" i="10"/>
  <c r="AA166" i="10"/>
  <c r="AX165" i="10"/>
  <c r="V166" i="10"/>
  <c r="X166" i="10" s="1"/>
  <c r="AV165" i="10"/>
  <c r="AU165" i="10"/>
  <c r="T166" i="10"/>
  <c r="Q166" i="10"/>
  <c r="AL166" i="10"/>
  <c r="E161" i="9"/>
  <c r="N160" i="9"/>
  <c r="AI160" i="9" s="1"/>
  <c r="BN160" i="9"/>
  <c r="O160" i="9"/>
  <c r="Q160" i="9" s="1"/>
  <c r="P161" i="9" s="1"/>
  <c r="U160" i="9"/>
  <c r="AM160" i="9"/>
  <c r="BJ159" i="9"/>
  <c r="AV159" i="9"/>
  <c r="AU159" i="9"/>
  <c r="V160" i="9"/>
  <c r="R160" i="9"/>
  <c r="AG160" i="9"/>
  <c r="AA160" i="9"/>
  <c r="AX159" i="9"/>
  <c r="AD160" i="9"/>
  <c r="G152" i="4"/>
  <c r="H152" i="4" s="1"/>
  <c r="K152" i="4" s="1"/>
  <c r="L152" i="4" s="1"/>
  <c r="M152" i="4" s="1"/>
  <c r="Z151" i="4"/>
  <c r="AY151" i="4" s="1"/>
  <c r="AL151" i="4"/>
  <c r="AA151" i="4"/>
  <c r="AX150" i="4"/>
  <c r="BM150" i="4" s="1"/>
  <c r="C151" i="4"/>
  <c r="D151" i="4" s="1"/>
  <c r="AC151" i="4"/>
  <c r="T151" i="4"/>
  <c r="Q151" i="4"/>
  <c r="AI151" i="4"/>
  <c r="AF151" i="4"/>
  <c r="S161" i="8"/>
  <c r="O161" i="8"/>
  <c r="AC161" i="8" s="1"/>
  <c r="N161" i="8"/>
  <c r="AI161" i="8" s="1"/>
  <c r="AH162" i="8" s="1"/>
  <c r="BN161" i="8"/>
  <c r="AX160" i="8"/>
  <c r="AA161" i="8"/>
  <c r="C161" i="8"/>
  <c r="D161" i="8" s="1"/>
  <c r="R161" i="8"/>
  <c r="U161" i="8"/>
  <c r="AV160" i="8"/>
  <c r="AU160" i="8"/>
  <c r="BM160" i="8" s="1"/>
  <c r="V161" i="8"/>
  <c r="F162" i="8"/>
  <c r="H162" i="8" s="1"/>
  <c r="G162" i="8"/>
  <c r="AG161" i="8"/>
  <c r="AF161" i="8"/>
  <c r="AD161" i="8"/>
  <c r="AL161" i="8"/>
  <c r="AJ161" i="8"/>
  <c r="AX154" i="7"/>
  <c r="BM154" i="7" s="1"/>
  <c r="AM155" i="7"/>
  <c r="AC155" i="7" s="1"/>
  <c r="C155" i="7"/>
  <c r="D155" i="7" s="1"/>
  <c r="Z155" i="7"/>
  <c r="Y156" i="7" s="1"/>
  <c r="BB149" i="6"/>
  <c r="P150" i="6"/>
  <c r="R150" i="6" s="1"/>
  <c r="AO149" i="6"/>
  <c r="F156" i="7"/>
  <c r="H156" i="7" s="1"/>
  <c r="K156" i="7" s="1"/>
  <c r="L156" i="7" s="1"/>
  <c r="M156" i="7" s="1"/>
  <c r="AB150" i="6"/>
  <c r="AD150" i="6" s="1"/>
  <c r="T155" i="7"/>
  <c r="AL155" i="7"/>
  <c r="Q155" i="7"/>
  <c r="AF155" i="7"/>
  <c r="AI155" i="7"/>
  <c r="BH149" i="6"/>
  <c r="AH150" i="6"/>
  <c r="AJ150" i="6" s="1"/>
  <c r="W149" i="6"/>
  <c r="AU149" i="6" s="1"/>
  <c r="AR149" i="6"/>
  <c r="AS149" i="6"/>
  <c r="K150" i="6"/>
  <c r="L150" i="6" s="1"/>
  <c r="M150" i="6" s="1"/>
  <c r="BJ149" i="6"/>
  <c r="AM150" i="6"/>
  <c r="Y150" i="6"/>
  <c r="AD151" i="5"/>
  <c r="U151" i="5"/>
  <c r="AM151" i="5"/>
  <c r="BJ150" i="5"/>
  <c r="AJ151" i="5"/>
  <c r="AX150" i="5"/>
  <c r="AA151" i="5"/>
  <c r="R151" i="5"/>
  <c r="K151" i="5"/>
  <c r="L151" i="5" s="1"/>
  <c r="M151" i="5" s="1"/>
  <c r="AU150" i="5"/>
  <c r="AV150" i="5"/>
  <c r="V151" i="5"/>
  <c r="AG151" i="5"/>
  <c r="AI166" i="10" l="1"/>
  <c r="BG166" i="10" s="1"/>
  <c r="T160" i="9"/>
  <c r="AS160" i="9" s="1"/>
  <c r="F167" i="10"/>
  <c r="H167" i="10" s="1"/>
  <c r="K167" i="10" s="1"/>
  <c r="L167" i="10" s="1"/>
  <c r="M167" i="10" s="1"/>
  <c r="O167" i="10" s="1"/>
  <c r="AB167" i="10"/>
  <c r="AD167" i="10" s="1"/>
  <c r="BA166" i="10"/>
  <c r="BM165" i="10"/>
  <c r="C166" i="10"/>
  <c r="D166" i="10" s="1"/>
  <c r="Z166" i="10"/>
  <c r="AY166" i="10" s="1"/>
  <c r="W166" i="10"/>
  <c r="AS166" i="10"/>
  <c r="AR166" i="10"/>
  <c r="S167" i="10"/>
  <c r="BD166" i="10"/>
  <c r="BE166" i="10"/>
  <c r="AE167" i="10"/>
  <c r="BK166" i="10"/>
  <c r="AK167" i="10"/>
  <c r="AO166" i="10"/>
  <c r="AP166" i="10"/>
  <c r="P167" i="10"/>
  <c r="AL160" i="9"/>
  <c r="AK161" i="9" s="1"/>
  <c r="AC160" i="9"/>
  <c r="BB160" i="9" s="1"/>
  <c r="AF160" i="9"/>
  <c r="BE160" i="9" s="1"/>
  <c r="G161" i="9"/>
  <c r="F161" i="9"/>
  <c r="AH161" i="9"/>
  <c r="AJ161" i="9" s="1"/>
  <c r="BG160" i="9"/>
  <c r="BH160" i="9"/>
  <c r="BM159" i="9"/>
  <c r="Z160" i="9"/>
  <c r="AY160" i="9" s="1"/>
  <c r="X160" i="9"/>
  <c r="C160" i="9"/>
  <c r="D160" i="9" s="1"/>
  <c r="R161" i="9"/>
  <c r="AO160" i="9"/>
  <c r="AP160" i="9"/>
  <c r="Y152" i="4"/>
  <c r="AX151" i="4" s="1"/>
  <c r="BN152" i="4"/>
  <c r="N152" i="4"/>
  <c r="O152" i="4"/>
  <c r="E153" i="4"/>
  <c r="AE152" i="4"/>
  <c r="BE151" i="4"/>
  <c r="BD151" i="4"/>
  <c r="P152" i="4"/>
  <c r="AP151" i="4"/>
  <c r="AO151" i="4"/>
  <c r="BB151" i="4"/>
  <c r="BA151" i="4"/>
  <c r="AB152" i="4"/>
  <c r="AH152" i="4"/>
  <c r="BH151" i="4"/>
  <c r="BG151" i="4"/>
  <c r="S152" i="4"/>
  <c r="AR151" i="4"/>
  <c r="AS151" i="4"/>
  <c r="W151" i="4"/>
  <c r="AK152" i="4"/>
  <c r="BK151" i="4"/>
  <c r="BA161" i="8"/>
  <c r="BB161" i="8"/>
  <c r="AB162" i="8"/>
  <c r="AJ162" i="8"/>
  <c r="BE161" i="8"/>
  <c r="BD161" i="8"/>
  <c r="AE162" i="8"/>
  <c r="BG161" i="8"/>
  <c r="BH161" i="8"/>
  <c r="K162" i="8"/>
  <c r="L162" i="8" s="1"/>
  <c r="M162" i="8" s="1"/>
  <c r="Z161" i="8"/>
  <c r="AY161" i="8" s="1"/>
  <c r="X161" i="8"/>
  <c r="T161" i="8"/>
  <c r="Q161" i="8"/>
  <c r="BK161" i="8"/>
  <c r="AK162" i="8"/>
  <c r="AY155" i="7"/>
  <c r="E157" i="7"/>
  <c r="F157" i="7" s="1"/>
  <c r="BK155" i="7"/>
  <c r="AK156" i="7"/>
  <c r="AP155" i="7"/>
  <c r="P156" i="7"/>
  <c r="AO155" i="7"/>
  <c r="AE156" i="7"/>
  <c r="BE155" i="7"/>
  <c r="BD155" i="7"/>
  <c r="AS155" i="7"/>
  <c r="AR155" i="7"/>
  <c r="S156" i="7"/>
  <c r="W155" i="7"/>
  <c r="AH156" i="7"/>
  <c r="BG155" i="7"/>
  <c r="BH155" i="7"/>
  <c r="BA155" i="7"/>
  <c r="AB156" i="7"/>
  <c r="BB155" i="7"/>
  <c r="O156" i="7"/>
  <c r="N156" i="7"/>
  <c r="BN156" i="7"/>
  <c r="AA156" i="7"/>
  <c r="AX155" i="7"/>
  <c r="AV149" i="6"/>
  <c r="V150" i="6"/>
  <c r="C150" i="6" s="1"/>
  <c r="D150" i="6" s="1"/>
  <c r="N150" i="6"/>
  <c r="BN150" i="6"/>
  <c r="O150" i="6"/>
  <c r="AC150" i="6" s="1"/>
  <c r="E151" i="6"/>
  <c r="AA150" i="6"/>
  <c r="AX149" i="6"/>
  <c r="BM149" i="6" s="1"/>
  <c r="BM150" i="5"/>
  <c r="E152" i="5"/>
  <c r="G152" i="5" s="1"/>
  <c r="C151" i="5"/>
  <c r="D151" i="5" s="1"/>
  <c r="X151" i="5"/>
  <c r="BN151" i="5"/>
  <c r="O151" i="5"/>
  <c r="N151" i="5"/>
  <c r="AH167" i="10" l="1"/>
  <c r="AJ167" i="10" s="1"/>
  <c r="BH166" i="10"/>
  <c r="S161" i="9"/>
  <c r="U161" i="9" s="1"/>
  <c r="W160" i="9"/>
  <c r="V161" i="9" s="1"/>
  <c r="X161" i="9" s="1"/>
  <c r="AR160" i="9"/>
  <c r="BN167" i="10"/>
  <c r="N167" i="10"/>
  <c r="E168" i="10"/>
  <c r="G168" i="10" s="1"/>
  <c r="AL167" i="10"/>
  <c r="BK167" i="10" s="1"/>
  <c r="Y167" i="10"/>
  <c r="U167" i="10"/>
  <c r="T167" i="10"/>
  <c r="S168" i="10" s="1"/>
  <c r="Q167" i="10"/>
  <c r="AG167" i="10"/>
  <c r="AM167" i="10"/>
  <c r="BJ166" i="10"/>
  <c r="R167" i="10"/>
  <c r="AV166" i="10"/>
  <c r="AU166" i="10"/>
  <c r="V167" i="10"/>
  <c r="H161" i="9"/>
  <c r="K161" i="9" s="1"/>
  <c r="L161" i="9" s="1"/>
  <c r="M161" i="9" s="1"/>
  <c r="O161" i="9" s="1"/>
  <c r="AB161" i="9"/>
  <c r="AD161" i="9" s="1"/>
  <c r="AE161" i="9"/>
  <c r="AG161" i="9" s="1"/>
  <c r="BD160" i="9"/>
  <c r="BA160" i="9"/>
  <c r="BK160" i="9"/>
  <c r="Y161" i="9"/>
  <c r="AM161" i="9"/>
  <c r="BJ160" i="9"/>
  <c r="AA152" i="4"/>
  <c r="AC152" i="4"/>
  <c r="AB153" i="4" s="1"/>
  <c r="AD153" i="4" s="1"/>
  <c r="F153" i="4"/>
  <c r="G153" i="4"/>
  <c r="BJ151" i="4"/>
  <c r="AM152" i="4"/>
  <c r="U152" i="4"/>
  <c r="T152" i="4"/>
  <c r="S153" i="4" s="1"/>
  <c r="U153" i="4" s="1"/>
  <c r="Q152" i="4"/>
  <c r="P153" i="4" s="1"/>
  <c r="R153" i="4" s="1"/>
  <c r="R152" i="4"/>
  <c r="V152" i="4"/>
  <c r="AU151" i="4"/>
  <c r="AV151" i="4"/>
  <c r="AJ152" i="4"/>
  <c r="AD152" i="4"/>
  <c r="AL152" i="4"/>
  <c r="AG152" i="4"/>
  <c r="AI152" i="4"/>
  <c r="AH153" i="4" s="1"/>
  <c r="AJ153" i="4" s="1"/>
  <c r="AF152" i="4"/>
  <c r="AE153" i="4" s="1"/>
  <c r="AG153" i="4" s="1"/>
  <c r="Y162" i="8"/>
  <c r="AC162" i="8" s="1"/>
  <c r="AB163" i="8" s="1"/>
  <c r="BJ161" i="8"/>
  <c r="AM162" i="8"/>
  <c r="AO161" i="8"/>
  <c r="AP161" i="8"/>
  <c r="P162" i="8"/>
  <c r="N162" i="8"/>
  <c r="AF162" i="8" s="1"/>
  <c r="BN162" i="8"/>
  <c r="O162" i="8"/>
  <c r="AL162" i="8" s="1"/>
  <c r="E163" i="8"/>
  <c r="W161" i="8"/>
  <c r="AS161" i="8"/>
  <c r="AR161" i="8"/>
  <c r="S162" i="8"/>
  <c r="AX161" i="8"/>
  <c r="AA162" i="8"/>
  <c r="AG162" i="8"/>
  <c r="AD162" i="8"/>
  <c r="G157" i="7"/>
  <c r="H157" i="7" s="1"/>
  <c r="K157" i="7" s="1"/>
  <c r="AJ156" i="7"/>
  <c r="R156" i="7"/>
  <c r="U156" i="7"/>
  <c r="T156" i="7"/>
  <c r="S157" i="7" s="1"/>
  <c r="Q156" i="7"/>
  <c r="P157" i="7" s="1"/>
  <c r="R157" i="7" s="1"/>
  <c r="AM156" i="7"/>
  <c r="AC156" i="7" s="1"/>
  <c r="BJ155" i="7"/>
  <c r="AG156" i="7"/>
  <c r="AF156" i="7"/>
  <c r="AI156" i="7"/>
  <c r="AV155" i="7"/>
  <c r="V156" i="7"/>
  <c r="AU155" i="7"/>
  <c r="AD156" i="7"/>
  <c r="AL156" i="7"/>
  <c r="Z150" i="6"/>
  <c r="AY150" i="6" s="1"/>
  <c r="X150" i="6"/>
  <c r="G151" i="6"/>
  <c r="F151" i="6"/>
  <c r="T150" i="6"/>
  <c r="AL150" i="6"/>
  <c r="Q150" i="6"/>
  <c r="AF150" i="6"/>
  <c r="AI150" i="6"/>
  <c r="AB151" i="6"/>
  <c r="BB150" i="6"/>
  <c r="BA150" i="6"/>
  <c r="F152" i="5"/>
  <c r="H152" i="5" s="1"/>
  <c r="K152" i="5" s="1"/>
  <c r="L152" i="5" s="1"/>
  <c r="M152" i="5" s="1"/>
  <c r="BN152" i="5" s="1"/>
  <c r="AL151" i="5"/>
  <c r="T151" i="5"/>
  <c r="AC151" i="5"/>
  <c r="Q151" i="5"/>
  <c r="Z151" i="5"/>
  <c r="AY151" i="5" s="1"/>
  <c r="AF151" i="5"/>
  <c r="AI151" i="5"/>
  <c r="AI167" i="10" l="1"/>
  <c r="AH168" i="10" s="1"/>
  <c r="AJ168" i="10" s="1"/>
  <c r="AC167" i="10"/>
  <c r="AB168" i="10" s="1"/>
  <c r="AF167" i="10"/>
  <c r="AE168" i="10" s="1"/>
  <c r="AG168" i="10" s="1"/>
  <c r="F168" i="10"/>
  <c r="H168" i="10" s="1"/>
  <c r="K168" i="10" s="1"/>
  <c r="L168" i="10" s="1"/>
  <c r="M168" i="10" s="1"/>
  <c r="AK168" i="10"/>
  <c r="BJ167" i="10" s="1"/>
  <c r="AV160" i="9"/>
  <c r="AU160" i="9"/>
  <c r="AA167" i="10"/>
  <c r="W167" i="10" s="1"/>
  <c r="V168" i="10" s="1"/>
  <c r="C167" i="10"/>
  <c r="D167" i="10" s="1"/>
  <c r="AX166" i="10"/>
  <c r="BM166" i="10" s="1"/>
  <c r="U168" i="10"/>
  <c r="X167" i="10"/>
  <c r="Z167" i="10"/>
  <c r="AY167" i="10" s="1"/>
  <c r="AP167" i="10"/>
  <c r="AO167" i="10"/>
  <c r="P168" i="10"/>
  <c r="AS167" i="10"/>
  <c r="AR167" i="10"/>
  <c r="E162" i="9"/>
  <c r="G162" i="9" s="1"/>
  <c r="N161" i="9"/>
  <c r="AI161" i="9" s="1"/>
  <c r="AH162" i="9" s="1"/>
  <c r="AJ162" i="9" s="1"/>
  <c r="BN161" i="9"/>
  <c r="C161" i="9"/>
  <c r="D161" i="9" s="1"/>
  <c r="AL161" i="9"/>
  <c r="AK162" i="9" s="1"/>
  <c r="AX160" i="9"/>
  <c r="AA161" i="9"/>
  <c r="AC161" i="9"/>
  <c r="Q161" i="9"/>
  <c r="T161" i="9"/>
  <c r="Z161" i="9"/>
  <c r="AY161" i="9" s="1"/>
  <c r="BB152" i="4"/>
  <c r="BA152" i="4"/>
  <c r="BM151" i="4"/>
  <c r="H153" i="4"/>
  <c r="BE152" i="4"/>
  <c r="BD152" i="4"/>
  <c r="AK153" i="4"/>
  <c r="BK152" i="4"/>
  <c r="X152" i="4"/>
  <c r="Z152" i="4"/>
  <c r="AY152" i="4" s="1"/>
  <c r="C152" i="4"/>
  <c r="D152" i="4" s="1"/>
  <c r="AS152" i="4"/>
  <c r="AR152" i="4"/>
  <c r="W152" i="4"/>
  <c r="BH152" i="4"/>
  <c r="BG152" i="4"/>
  <c r="AP152" i="4"/>
  <c r="AO152" i="4"/>
  <c r="AI162" i="8"/>
  <c r="BH162" i="8" s="1"/>
  <c r="BD162" i="8"/>
  <c r="BE162" i="8"/>
  <c r="AK163" i="8"/>
  <c r="BK162" i="8"/>
  <c r="BG162" i="8"/>
  <c r="AE163" i="8"/>
  <c r="AU161" i="8"/>
  <c r="BM161" i="8" s="1"/>
  <c r="AV161" i="8"/>
  <c r="V162" i="8"/>
  <c r="AD163" i="8"/>
  <c r="BB162" i="8"/>
  <c r="BA162" i="8"/>
  <c r="T162" i="8"/>
  <c r="S163" i="8" s="1"/>
  <c r="Q162" i="8"/>
  <c r="P163" i="8" s="1"/>
  <c r="U162" i="8"/>
  <c r="G163" i="8"/>
  <c r="F163" i="8"/>
  <c r="R162" i="8"/>
  <c r="C162" i="8"/>
  <c r="D162" i="8" s="1"/>
  <c r="BB156" i="7"/>
  <c r="AB157" i="7"/>
  <c r="AD157" i="7" s="1"/>
  <c r="BA156" i="7"/>
  <c r="L157" i="7"/>
  <c r="M157" i="7" s="1"/>
  <c r="BN157" i="7" s="1"/>
  <c r="E158" i="7"/>
  <c r="F158" i="7" s="1"/>
  <c r="W156" i="7"/>
  <c r="V157" i="7" s="1"/>
  <c r="X157" i="7" s="1"/>
  <c r="BM155" i="7"/>
  <c r="BH156" i="7"/>
  <c r="BG156" i="7"/>
  <c r="X156" i="7"/>
  <c r="Z156" i="7"/>
  <c r="AY156" i="7" s="1"/>
  <c r="C156" i="7"/>
  <c r="D156" i="7" s="1"/>
  <c r="AO156" i="7"/>
  <c r="AP156" i="7"/>
  <c r="BE156" i="7"/>
  <c r="BD156" i="7"/>
  <c r="AK157" i="7"/>
  <c r="BK156" i="7"/>
  <c r="U157" i="7"/>
  <c r="AH157" i="7"/>
  <c r="AE157" i="7"/>
  <c r="AR156" i="7"/>
  <c r="AS156" i="7"/>
  <c r="W150" i="6"/>
  <c r="V151" i="6" s="1"/>
  <c r="X151" i="6" s="1"/>
  <c r="Y151" i="6"/>
  <c r="H151" i="6"/>
  <c r="K151" i="6" s="1"/>
  <c r="L151" i="6" s="1"/>
  <c r="M151" i="6" s="1"/>
  <c r="N151" i="6" s="1"/>
  <c r="BD150" i="6"/>
  <c r="AE151" i="6"/>
  <c r="BE150" i="6"/>
  <c r="AK151" i="6"/>
  <c r="BK150" i="6"/>
  <c r="BH150" i="6"/>
  <c r="AH151" i="6"/>
  <c r="BG150" i="6"/>
  <c r="AO150" i="6"/>
  <c r="P151" i="6"/>
  <c r="AP150" i="6"/>
  <c r="AS150" i="6"/>
  <c r="AR150" i="6"/>
  <c r="S151" i="6"/>
  <c r="AD151" i="6"/>
  <c r="E153" i="5"/>
  <c r="F153" i="5" s="1"/>
  <c r="O152" i="5"/>
  <c r="Y152" i="5"/>
  <c r="AA152" i="5" s="1"/>
  <c r="N152" i="5"/>
  <c r="BH151" i="5"/>
  <c r="BG151" i="5"/>
  <c r="AH152" i="5"/>
  <c r="AP151" i="5"/>
  <c r="AO151" i="5"/>
  <c r="P152" i="5"/>
  <c r="S152" i="5"/>
  <c r="AR151" i="5"/>
  <c r="AS151" i="5"/>
  <c r="W151" i="5"/>
  <c r="BD151" i="5"/>
  <c r="BE151" i="5"/>
  <c r="AE152" i="5"/>
  <c r="BB151" i="5"/>
  <c r="AB152" i="5"/>
  <c r="BA151" i="5"/>
  <c r="BK151" i="5"/>
  <c r="AK152" i="5"/>
  <c r="BH167" i="10" l="1"/>
  <c r="BG167" i="10"/>
  <c r="BB167" i="10"/>
  <c r="BA167" i="10"/>
  <c r="BD167" i="10"/>
  <c r="AM168" i="10"/>
  <c r="BE167" i="10"/>
  <c r="BM160" i="9"/>
  <c r="E169" i="10"/>
  <c r="F169" i="10" s="1"/>
  <c r="Y168" i="10"/>
  <c r="AX167" i="10" s="1"/>
  <c r="X168" i="10"/>
  <c r="AU167" i="10"/>
  <c r="AV167" i="10"/>
  <c r="N168" i="10"/>
  <c r="BN168" i="10"/>
  <c r="O168" i="10"/>
  <c r="R168" i="10"/>
  <c r="AD168" i="10"/>
  <c r="AF161" i="9"/>
  <c r="AE162" i="9" s="1"/>
  <c r="AG162" i="9" s="1"/>
  <c r="F162" i="9"/>
  <c r="H162" i="9" s="1"/>
  <c r="K162" i="9" s="1"/>
  <c r="L162" i="9" s="1"/>
  <c r="M162" i="9" s="1"/>
  <c r="N162" i="9" s="1"/>
  <c r="BK161" i="9"/>
  <c r="BG161" i="9"/>
  <c r="BH161" i="9"/>
  <c r="AR161" i="9"/>
  <c r="AS161" i="9"/>
  <c r="W161" i="9"/>
  <c r="S162" i="9"/>
  <c r="AP161" i="9"/>
  <c r="AO161" i="9"/>
  <c r="P162" i="9"/>
  <c r="BB161" i="9"/>
  <c r="BA161" i="9"/>
  <c r="AB162" i="9"/>
  <c r="Y162" i="9"/>
  <c r="BJ161" i="9"/>
  <c r="AM162" i="9"/>
  <c r="K153" i="4"/>
  <c r="L153" i="4" s="1"/>
  <c r="M153" i="4" s="1"/>
  <c r="Y153" i="4"/>
  <c r="AX152" i="4" s="1"/>
  <c r="AU152" i="4"/>
  <c r="AV152" i="4"/>
  <c r="V153" i="4"/>
  <c r="AM153" i="4"/>
  <c r="BJ152" i="4"/>
  <c r="H163" i="8"/>
  <c r="K163" i="8" s="1"/>
  <c r="L163" i="8" s="1"/>
  <c r="M163" i="8" s="1"/>
  <c r="N163" i="8" s="1"/>
  <c r="AH163" i="8"/>
  <c r="O163" i="8"/>
  <c r="AL163" i="8" s="1"/>
  <c r="BN163" i="8"/>
  <c r="U163" i="8"/>
  <c r="R163" i="8"/>
  <c r="AG163" i="8"/>
  <c r="AP162" i="8"/>
  <c r="AO162" i="8"/>
  <c r="AR162" i="8"/>
  <c r="W162" i="8"/>
  <c r="AS162" i="8"/>
  <c r="X162" i="8"/>
  <c r="Z162" i="8"/>
  <c r="AY162" i="8" s="1"/>
  <c r="AJ163" i="8"/>
  <c r="BJ162" i="8"/>
  <c r="AM163" i="8"/>
  <c r="N157" i="7"/>
  <c r="AI157" i="7" s="1"/>
  <c r="AH158" i="7" s="1"/>
  <c r="AJ158" i="7" s="1"/>
  <c r="AV156" i="7"/>
  <c r="O157" i="7"/>
  <c r="T157" i="7" s="1"/>
  <c r="AS157" i="7" s="1"/>
  <c r="G158" i="7"/>
  <c r="H158" i="7" s="1"/>
  <c r="K158" i="7" s="1"/>
  <c r="L158" i="7" s="1"/>
  <c r="M158" i="7" s="1"/>
  <c r="AV150" i="6"/>
  <c r="AU156" i="7"/>
  <c r="Y157" i="7"/>
  <c r="AJ157" i="7"/>
  <c r="BJ156" i="7"/>
  <c r="AM157" i="7"/>
  <c r="AG157" i="7"/>
  <c r="AU150" i="6"/>
  <c r="BN151" i="6"/>
  <c r="AA151" i="6"/>
  <c r="AX150" i="6"/>
  <c r="E152" i="6"/>
  <c r="G152" i="6" s="1"/>
  <c r="O151" i="6"/>
  <c r="AJ151" i="6"/>
  <c r="AM151" i="6"/>
  <c r="BJ150" i="6"/>
  <c r="AG151" i="6"/>
  <c r="AI151" i="6"/>
  <c r="AH152" i="6" s="1"/>
  <c r="AJ152" i="6" s="1"/>
  <c r="C151" i="6"/>
  <c r="D151" i="6" s="1"/>
  <c r="U151" i="6"/>
  <c r="R151" i="6"/>
  <c r="AF151" i="6"/>
  <c r="AE152" i="6" s="1"/>
  <c r="AG152" i="6" s="1"/>
  <c r="AX151" i="5"/>
  <c r="G153" i="5"/>
  <c r="H153" i="5" s="1"/>
  <c r="BJ151" i="5"/>
  <c r="AM152" i="5"/>
  <c r="AC152" i="5" s="1"/>
  <c r="AB153" i="5" s="1"/>
  <c r="AG152" i="5"/>
  <c r="AI152" i="5"/>
  <c r="AH153" i="5" s="1"/>
  <c r="AF152" i="5"/>
  <c r="AE153" i="5" s="1"/>
  <c r="V152" i="5"/>
  <c r="C152" i="5" s="1"/>
  <c r="D152" i="5" s="1"/>
  <c r="AV151" i="5"/>
  <c r="AU151" i="5"/>
  <c r="R152" i="5"/>
  <c r="AD152" i="5"/>
  <c r="AL152" i="5"/>
  <c r="U152" i="5"/>
  <c r="Q152" i="5"/>
  <c r="P153" i="5" s="1"/>
  <c r="T152" i="5"/>
  <c r="AJ152" i="5"/>
  <c r="AA168" i="10" l="1"/>
  <c r="C168" i="10"/>
  <c r="D168" i="10" s="1"/>
  <c r="G169" i="10"/>
  <c r="H169" i="10" s="1"/>
  <c r="K169" i="10" s="1"/>
  <c r="L169" i="10" s="1"/>
  <c r="M169" i="10" s="1"/>
  <c r="BN169" i="10" s="1"/>
  <c r="BM167" i="10"/>
  <c r="T168" i="10"/>
  <c r="Q168" i="10"/>
  <c r="AC168" i="10"/>
  <c r="Z168" i="10"/>
  <c r="AY168" i="10" s="1"/>
  <c r="AI168" i="10"/>
  <c r="AF168" i="10"/>
  <c r="AL168" i="10"/>
  <c r="AI162" i="9"/>
  <c r="BG162" i="9" s="1"/>
  <c r="BD161" i="9"/>
  <c r="BE161" i="9"/>
  <c r="O162" i="9"/>
  <c r="Q162" i="9" s="1"/>
  <c r="P163" i="9" s="1"/>
  <c r="BN162" i="9"/>
  <c r="E163" i="9"/>
  <c r="G163" i="9" s="1"/>
  <c r="AF162" i="9"/>
  <c r="AE163" i="9" s="1"/>
  <c r="AG163" i="9" s="1"/>
  <c r="AX161" i="9"/>
  <c r="AA162" i="9"/>
  <c r="AD162" i="9"/>
  <c r="AV161" i="9"/>
  <c r="AU161" i="9"/>
  <c r="V162" i="9"/>
  <c r="C162" i="9" s="1"/>
  <c r="D162" i="9" s="1"/>
  <c r="U162" i="9"/>
  <c r="R162" i="9"/>
  <c r="E154" i="4"/>
  <c r="F154" i="4" s="1"/>
  <c r="BN153" i="4"/>
  <c r="O153" i="4"/>
  <c r="Z153" i="4" s="1"/>
  <c r="N153" i="4"/>
  <c r="AA153" i="4"/>
  <c r="BM152" i="4"/>
  <c r="C153" i="4"/>
  <c r="D153" i="4" s="1"/>
  <c r="X153" i="4"/>
  <c r="AF163" i="8"/>
  <c r="AE164" i="8" s="1"/>
  <c r="AI163" i="8"/>
  <c r="AH164" i="8" s="1"/>
  <c r="Y163" i="8"/>
  <c r="AA163" i="8" s="1"/>
  <c r="E164" i="8"/>
  <c r="AV162" i="8"/>
  <c r="AU162" i="8"/>
  <c r="V163" i="8"/>
  <c r="BD163" i="8"/>
  <c r="T163" i="8"/>
  <c r="Q163" i="8"/>
  <c r="AJ164" i="8"/>
  <c r="AX162" i="8"/>
  <c r="BM162" i="8" s="1"/>
  <c r="AC163" i="8"/>
  <c r="AG164" i="8"/>
  <c r="BG163" i="8"/>
  <c r="BH163" i="8"/>
  <c r="F164" i="8"/>
  <c r="G164" i="8"/>
  <c r="BK163" i="8"/>
  <c r="AK164" i="8"/>
  <c r="AL157" i="7"/>
  <c r="BK157" i="7" s="1"/>
  <c r="AF157" i="7"/>
  <c r="AE158" i="7" s="1"/>
  <c r="Q157" i="7"/>
  <c r="AO157" i="7" s="1"/>
  <c r="E159" i="7"/>
  <c r="G159" i="7" s="1"/>
  <c r="S158" i="7"/>
  <c r="U158" i="7" s="1"/>
  <c r="AR157" i="7"/>
  <c r="F152" i="6"/>
  <c r="H152" i="6" s="1"/>
  <c r="BG157" i="7"/>
  <c r="BH157" i="7"/>
  <c r="C157" i="7"/>
  <c r="D157" i="7" s="1"/>
  <c r="AX156" i="7"/>
  <c r="BM156" i="7" s="1"/>
  <c r="AC157" i="7"/>
  <c r="AA157" i="7"/>
  <c r="Z157" i="7"/>
  <c r="AY157" i="7" s="1"/>
  <c r="N158" i="7"/>
  <c r="O158" i="7"/>
  <c r="BN158" i="7"/>
  <c r="BM150" i="6"/>
  <c r="AC151" i="6"/>
  <c r="BA151" i="6" s="1"/>
  <c r="Q151" i="6"/>
  <c r="AP151" i="6" s="1"/>
  <c r="T151" i="6"/>
  <c r="AR151" i="6" s="1"/>
  <c r="AL151" i="6"/>
  <c r="BK151" i="6" s="1"/>
  <c r="Z151" i="6"/>
  <c r="BE151" i="6"/>
  <c r="BD151" i="6"/>
  <c r="BH151" i="6"/>
  <c r="BG151" i="6"/>
  <c r="BM151" i="5"/>
  <c r="BB152" i="5"/>
  <c r="BA152" i="5"/>
  <c r="AG153" i="5"/>
  <c r="AJ153" i="5"/>
  <c r="AR152" i="5"/>
  <c r="W152" i="5"/>
  <c r="V153" i="5" s="1"/>
  <c r="AS152" i="5"/>
  <c r="S153" i="5"/>
  <c r="AP152" i="5"/>
  <c r="AO152" i="5"/>
  <c r="AD153" i="5"/>
  <c r="X152" i="5"/>
  <c r="Z152" i="5"/>
  <c r="AY152" i="5" s="1"/>
  <c r="BG152" i="5"/>
  <c r="BH152" i="5"/>
  <c r="AK153" i="5"/>
  <c r="BK152" i="5"/>
  <c r="R153" i="5"/>
  <c r="K153" i="5"/>
  <c r="L153" i="5" s="1"/>
  <c r="M153" i="5" s="1"/>
  <c r="BE152" i="5"/>
  <c r="BD152" i="5"/>
  <c r="F163" i="9" l="1"/>
  <c r="H163" i="9" s="1"/>
  <c r="K163" i="9" s="1"/>
  <c r="L163" i="9" s="1"/>
  <c r="M163" i="9" s="1"/>
  <c r="N163" i="9" s="1"/>
  <c r="N169" i="10"/>
  <c r="O169" i="10"/>
  <c r="E170" i="10"/>
  <c r="G170" i="10" s="1"/>
  <c r="AS168" i="10"/>
  <c r="AR168" i="10"/>
  <c r="W168" i="10"/>
  <c r="S169" i="10"/>
  <c r="AK169" i="10"/>
  <c r="BK168" i="10"/>
  <c r="BH168" i="10"/>
  <c r="BG168" i="10"/>
  <c r="AH169" i="10"/>
  <c r="Y169" i="10"/>
  <c r="BE168" i="10"/>
  <c r="BD168" i="10"/>
  <c r="AE169" i="10"/>
  <c r="BB168" i="10"/>
  <c r="BA168" i="10"/>
  <c r="AB169" i="10"/>
  <c r="AO168" i="10"/>
  <c r="AP168" i="10"/>
  <c r="P169" i="10"/>
  <c r="AL162" i="9"/>
  <c r="BK162" i="9" s="1"/>
  <c r="BH162" i="9"/>
  <c r="T162" i="9"/>
  <c r="S163" i="9" s="1"/>
  <c r="U163" i="9" s="1"/>
  <c r="AC162" i="9"/>
  <c r="BA162" i="9" s="1"/>
  <c r="AH163" i="9"/>
  <c r="AJ163" i="9" s="1"/>
  <c r="BD162" i="9"/>
  <c r="BE162" i="9"/>
  <c r="AP162" i="9"/>
  <c r="AO162" i="9"/>
  <c r="BM161" i="9"/>
  <c r="R163" i="9"/>
  <c r="Z162" i="9"/>
  <c r="AY162" i="9" s="1"/>
  <c r="X162" i="9"/>
  <c r="G154" i="4"/>
  <c r="H154" i="4" s="1"/>
  <c r="AF153" i="4"/>
  <c r="AI153" i="4"/>
  <c r="AL153" i="4"/>
  <c r="Q153" i="4"/>
  <c r="T153" i="4"/>
  <c r="AC153" i="4"/>
  <c r="AY153" i="4"/>
  <c r="Y154" i="4"/>
  <c r="BE163" i="8"/>
  <c r="H164" i="8"/>
  <c r="BA163" i="8"/>
  <c r="BB163" i="8"/>
  <c r="AB164" i="8"/>
  <c r="W163" i="8"/>
  <c r="V164" i="8" s="1"/>
  <c r="AS163" i="8"/>
  <c r="AR163" i="8"/>
  <c r="S164" i="8"/>
  <c r="AM164" i="8"/>
  <c r="BJ163" i="8"/>
  <c r="AO163" i="8"/>
  <c r="AP163" i="8"/>
  <c r="P164" i="8"/>
  <c r="X163" i="8"/>
  <c r="Z163" i="8"/>
  <c r="AY163" i="8" s="1"/>
  <c r="C163" i="8"/>
  <c r="D163" i="8" s="1"/>
  <c r="AK158" i="7"/>
  <c r="BJ157" i="7" s="1"/>
  <c r="BD157" i="7"/>
  <c r="BE157" i="7"/>
  <c r="P158" i="7"/>
  <c r="R158" i="7" s="1"/>
  <c r="W157" i="7"/>
  <c r="V158" i="7" s="1"/>
  <c r="AP157" i="7"/>
  <c r="F159" i="7"/>
  <c r="H159" i="7" s="1"/>
  <c r="Y158" i="7"/>
  <c r="AA158" i="7" s="1"/>
  <c r="T158" i="7"/>
  <c r="BB157" i="7"/>
  <c r="AB158" i="7"/>
  <c r="BA157" i="7"/>
  <c r="AG158" i="7"/>
  <c r="AI158" i="7"/>
  <c r="AF158" i="7"/>
  <c r="AO151" i="6"/>
  <c r="BB151" i="6"/>
  <c r="AB152" i="6"/>
  <c r="AD152" i="6" s="1"/>
  <c r="AS151" i="6"/>
  <c r="S152" i="6"/>
  <c r="U152" i="6" s="1"/>
  <c r="W151" i="6"/>
  <c r="V152" i="6" s="1"/>
  <c r="P152" i="6"/>
  <c r="R152" i="6" s="1"/>
  <c r="AK152" i="6"/>
  <c r="AY151" i="6"/>
  <c r="Y152" i="6"/>
  <c r="K152" i="6"/>
  <c r="L152" i="6" s="1"/>
  <c r="M152" i="6" s="1"/>
  <c r="Y153" i="5"/>
  <c r="C153" i="5" s="1"/>
  <c r="D153" i="5" s="1"/>
  <c r="X153" i="5"/>
  <c r="E154" i="5"/>
  <c r="BN153" i="5"/>
  <c r="O153" i="5"/>
  <c r="T153" i="5" s="1"/>
  <c r="N153" i="5"/>
  <c r="BJ152" i="5"/>
  <c r="AM153" i="5"/>
  <c r="U153" i="5"/>
  <c r="AV152" i="5"/>
  <c r="AU152" i="5"/>
  <c r="E164" i="9" l="1"/>
  <c r="F164" i="9" s="1"/>
  <c r="O163" i="9"/>
  <c r="Q163" i="9" s="1"/>
  <c r="BN163" i="9"/>
  <c r="F170" i="10"/>
  <c r="H170" i="10" s="1"/>
  <c r="K170" i="10" s="1"/>
  <c r="L170" i="10" s="1"/>
  <c r="M170" i="10" s="1"/>
  <c r="BN170" i="10" s="1"/>
  <c r="AI169" i="10"/>
  <c r="AH170" i="10" s="1"/>
  <c r="AG169" i="10"/>
  <c r="AF169" i="10"/>
  <c r="AE170" i="10" s="1"/>
  <c r="R169" i="10"/>
  <c r="U169" i="10"/>
  <c r="T169" i="10"/>
  <c r="Q169" i="10"/>
  <c r="P170" i="10" s="1"/>
  <c r="AA169" i="10"/>
  <c r="AX168" i="10"/>
  <c r="AL169" i="10"/>
  <c r="AD169" i="10"/>
  <c r="BJ168" i="10"/>
  <c r="AM169" i="10"/>
  <c r="AC169" i="10" s="1"/>
  <c r="AB170" i="10" s="1"/>
  <c r="AV168" i="10"/>
  <c r="AU168" i="10"/>
  <c r="V169" i="10"/>
  <c r="C169" i="10" s="1"/>
  <c r="D169" i="10" s="1"/>
  <c r="AJ169" i="10"/>
  <c r="AK163" i="9"/>
  <c r="AM163" i="9" s="1"/>
  <c r="AB163" i="9"/>
  <c r="BB162" i="9"/>
  <c r="AS162" i="9"/>
  <c r="W162" i="9"/>
  <c r="V163" i="9" s="1"/>
  <c r="X163" i="9" s="1"/>
  <c r="AR162" i="9"/>
  <c r="Y163" i="9"/>
  <c r="AI163" i="9"/>
  <c r="AF163" i="9"/>
  <c r="K154" i="4"/>
  <c r="L154" i="4" s="1"/>
  <c r="M154" i="4" s="1"/>
  <c r="AS153" i="4"/>
  <c r="AR153" i="4"/>
  <c r="S154" i="4"/>
  <c r="BK153" i="4"/>
  <c r="AK154" i="4"/>
  <c r="AE154" i="4"/>
  <c r="BD153" i="4"/>
  <c r="BE153" i="4"/>
  <c r="BB153" i="4"/>
  <c r="BA153" i="4"/>
  <c r="AB154" i="4"/>
  <c r="AD154" i="4" s="1"/>
  <c r="AP153" i="4"/>
  <c r="P154" i="4"/>
  <c r="R154" i="4" s="1"/>
  <c r="AO153" i="4"/>
  <c r="BH153" i="4"/>
  <c r="AH154" i="4"/>
  <c r="BG153" i="4"/>
  <c r="W153" i="4"/>
  <c r="AA154" i="4"/>
  <c r="AX153" i="4"/>
  <c r="Y164" i="8"/>
  <c r="AX163" i="8" s="1"/>
  <c r="X164" i="8"/>
  <c r="AA164" i="8"/>
  <c r="R164" i="8"/>
  <c r="U164" i="8"/>
  <c r="AD164" i="8"/>
  <c r="AU163" i="8"/>
  <c r="AV163" i="8"/>
  <c r="E165" i="8"/>
  <c r="K164" i="8"/>
  <c r="L164" i="8" s="1"/>
  <c r="M164" i="8" s="1"/>
  <c r="AM158" i="7"/>
  <c r="AC158" i="7" s="1"/>
  <c r="AB159" i="7" s="1"/>
  <c r="AD159" i="7" s="1"/>
  <c r="Q158" i="7"/>
  <c r="AO158" i="7" s="1"/>
  <c r="AU157" i="7"/>
  <c r="AV157" i="7"/>
  <c r="K159" i="7"/>
  <c r="L159" i="7" s="1"/>
  <c r="M159" i="7" s="1"/>
  <c r="AX157" i="7"/>
  <c r="BD158" i="7"/>
  <c r="BE158" i="7"/>
  <c r="AE159" i="7"/>
  <c r="AG159" i="7" s="1"/>
  <c r="BH158" i="7"/>
  <c r="AH159" i="7"/>
  <c r="AJ159" i="7" s="1"/>
  <c r="BG158" i="7"/>
  <c r="S159" i="7"/>
  <c r="U159" i="7" s="1"/>
  <c r="AR158" i="7"/>
  <c r="AS158" i="7"/>
  <c r="AD158" i="7"/>
  <c r="AL158" i="7"/>
  <c r="Z158" i="7"/>
  <c r="AY158" i="7" s="1"/>
  <c r="X158" i="7"/>
  <c r="C158" i="7"/>
  <c r="D158" i="7" s="1"/>
  <c r="AV151" i="6"/>
  <c r="AU151" i="6"/>
  <c r="BJ151" i="6"/>
  <c r="AM152" i="6"/>
  <c r="AX151" i="6"/>
  <c r="AA152" i="6"/>
  <c r="E153" i="6"/>
  <c r="G153" i="6" s="1"/>
  <c r="X152" i="6"/>
  <c r="C152" i="6"/>
  <c r="D152" i="6" s="1"/>
  <c r="O152" i="6"/>
  <c r="N152" i="6"/>
  <c r="BN152" i="6"/>
  <c r="AX152" i="5"/>
  <c r="BM152" i="5" s="1"/>
  <c r="Q153" i="5"/>
  <c r="P154" i="5" s="1"/>
  <c r="AA153" i="5"/>
  <c r="S154" i="5"/>
  <c r="AR153" i="5"/>
  <c r="AS153" i="5"/>
  <c r="AC153" i="5"/>
  <c r="AL153" i="5"/>
  <c r="G154" i="5"/>
  <c r="F154" i="5"/>
  <c r="Z153" i="5"/>
  <c r="AI153" i="5"/>
  <c r="AF153" i="5"/>
  <c r="G164" i="9" l="1"/>
  <c r="H164" i="9" s="1"/>
  <c r="K164" i="9" s="1"/>
  <c r="L164" i="9" s="1"/>
  <c r="M164" i="9" s="1"/>
  <c r="BN164" i="9" s="1"/>
  <c r="T163" i="9"/>
  <c r="AR163" i="9" s="1"/>
  <c r="N170" i="10"/>
  <c r="AF170" i="10" s="1"/>
  <c r="AE171" i="10" s="1"/>
  <c r="E171" i="10"/>
  <c r="G171" i="10" s="1"/>
  <c r="O170" i="10"/>
  <c r="BM168" i="10"/>
  <c r="AK170" i="10"/>
  <c r="BK169" i="10"/>
  <c r="R170" i="10"/>
  <c r="AD170" i="10"/>
  <c r="BA169" i="10"/>
  <c r="BB169" i="10"/>
  <c r="AG170" i="10"/>
  <c r="Z169" i="10"/>
  <c r="AY169" i="10" s="1"/>
  <c r="X169" i="10"/>
  <c r="AP169" i="10"/>
  <c r="AO169" i="10"/>
  <c r="BD169" i="10"/>
  <c r="BE169" i="10"/>
  <c r="AS169" i="10"/>
  <c r="AR169" i="10"/>
  <c r="W169" i="10"/>
  <c r="V170" i="10" s="1"/>
  <c r="AJ170" i="10"/>
  <c r="S170" i="10"/>
  <c r="BH169" i="10"/>
  <c r="BG169" i="10"/>
  <c r="AL163" i="9"/>
  <c r="BK163" i="9" s="1"/>
  <c r="Z163" i="9"/>
  <c r="AY163" i="9" s="1"/>
  <c r="AD163" i="9"/>
  <c r="BJ162" i="9"/>
  <c r="AV162" i="9"/>
  <c r="AU162" i="9"/>
  <c r="C163" i="9"/>
  <c r="D163" i="9" s="1"/>
  <c r="AC163" i="9"/>
  <c r="AB164" i="9" s="1"/>
  <c r="AA163" i="9"/>
  <c r="AX162" i="9"/>
  <c r="BE163" i="9"/>
  <c r="BD163" i="9"/>
  <c r="AE164" i="9"/>
  <c r="AP163" i="9"/>
  <c r="AO163" i="9"/>
  <c r="P164" i="9"/>
  <c r="BH163" i="9"/>
  <c r="BG163" i="9"/>
  <c r="AH164" i="9"/>
  <c r="BJ153" i="4"/>
  <c r="AM154" i="4"/>
  <c r="U154" i="4"/>
  <c r="BN154" i="4"/>
  <c r="O154" i="4"/>
  <c r="Q154" i="4" s="1"/>
  <c r="N154" i="4"/>
  <c r="AF154" i="4" s="1"/>
  <c r="AE155" i="4" s="1"/>
  <c r="AG155" i="4" s="1"/>
  <c r="AV153" i="4"/>
  <c r="AU153" i="4"/>
  <c r="V154" i="4"/>
  <c r="AJ154" i="4"/>
  <c r="AG154" i="4"/>
  <c r="E155" i="4"/>
  <c r="C164" i="8"/>
  <c r="D164" i="8" s="1"/>
  <c r="BM163" i="8"/>
  <c r="N164" i="8"/>
  <c r="BN164" i="8"/>
  <c r="O164" i="8"/>
  <c r="G165" i="8"/>
  <c r="F165" i="8"/>
  <c r="Y159" i="7"/>
  <c r="AA159" i="7" s="1"/>
  <c r="W158" i="7"/>
  <c r="AU158" i="7" s="1"/>
  <c r="AP158" i="7"/>
  <c r="P159" i="7"/>
  <c r="R159" i="7" s="1"/>
  <c r="BM157" i="7"/>
  <c r="E160" i="7"/>
  <c r="BB158" i="7"/>
  <c r="N159" i="7"/>
  <c r="AI159" i="7" s="1"/>
  <c r="BN159" i="7"/>
  <c r="O159" i="7"/>
  <c r="T159" i="7" s="1"/>
  <c r="BA158" i="7"/>
  <c r="BK158" i="7"/>
  <c r="AK159" i="7"/>
  <c r="BM151" i="6"/>
  <c r="F153" i="6"/>
  <c r="H153" i="6" s="1"/>
  <c r="K153" i="6" s="1"/>
  <c r="L153" i="6" s="1"/>
  <c r="M153" i="6" s="1"/>
  <c r="AC152" i="6"/>
  <c r="AL152" i="6"/>
  <c r="Q152" i="6"/>
  <c r="T152" i="6"/>
  <c r="Z152" i="6"/>
  <c r="AY152" i="6" s="1"/>
  <c r="AF152" i="6"/>
  <c r="AI152" i="6"/>
  <c r="W153" i="5"/>
  <c r="AU153" i="5" s="1"/>
  <c r="AO153" i="5"/>
  <c r="AP153" i="5"/>
  <c r="BD153" i="5"/>
  <c r="BE153" i="5"/>
  <c r="AE154" i="5"/>
  <c r="R154" i="5"/>
  <c r="H154" i="5"/>
  <c r="AK154" i="5"/>
  <c r="BK153" i="5"/>
  <c r="BG153" i="5"/>
  <c r="BH153" i="5"/>
  <c r="AH154" i="5"/>
  <c r="AY153" i="5"/>
  <c r="Y154" i="5"/>
  <c r="BB153" i="5"/>
  <c r="AB154" i="5"/>
  <c r="BA153" i="5"/>
  <c r="U154" i="5"/>
  <c r="F171" i="10" l="1"/>
  <c r="H171" i="10" s="1"/>
  <c r="K171" i="10" s="1"/>
  <c r="L171" i="10" s="1"/>
  <c r="M171" i="10" s="1"/>
  <c r="BN171" i="10" s="1"/>
  <c r="S164" i="9"/>
  <c r="U164" i="9" s="1"/>
  <c r="AS163" i="9"/>
  <c r="W163" i="9"/>
  <c r="AU163" i="9" s="1"/>
  <c r="E165" i="9"/>
  <c r="G165" i="9" s="1"/>
  <c r="N164" i="9"/>
  <c r="AI164" i="9" s="1"/>
  <c r="AH165" i="9" s="1"/>
  <c r="O164" i="9"/>
  <c r="AI170" i="10"/>
  <c r="AH171" i="10" s="1"/>
  <c r="AJ171" i="10" s="1"/>
  <c r="AK164" i="9"/>
  <c r="AM164" i="9" s="1"/>
  <c r="BM162" i="9"/>
  <c r="X170" i="10"/>
  <c r="U170" i="10"/>
  <c r="T170" i="10"/>
  <c r="Q170" i="10"/>
  <c r="AM170" i="10"/>
  <c r="BJ169" i="10"/>
  <c r="AV169" i="10"/>
  <c r="AU169" i="10"/>
  <c r="Y170" i="10"/>
  <c r="Z170" i="10" s="1"/>
  <c r="AY170" i="10" s="1"/>
  <c r="AL170" i="10"/>
  <c r="AG171" i="10"/>
  <c r="BE170" i="10"/>
  <c r="BD170" i="10"/>
  <c r="Y164" i="9"/>
  <c r="AX163" i="9" s="1"/>
  <c r="BB163" i="9"/>
  <c r="BA163" i="9"/>
  <c r="AD164" i="9"/>
  <c r="R164" i="9"/>
  <c r="AG164" i="9"/>
  <c r="AJ164" i="9"/>
  <c r="BM153" i="4"/>
  <c r="BE154" i="4"/>
  <c r="BD154" i="4"/>
  <c r="P155" i="4"/>
  <c r="R155" i="4" s="1"/>
  <c r="AO154" i="4"/>
  <c r="AP154" i="4"/>
  <c r="F155" i="4"/>
  <c r="G155" i="4"/>
  <c r="AI154" i="4"/>
  <c r="X154" i="4"/>
  <c r="Z154" i="4"/>
  <c r="AY154" i="4" s="1"/>
  <c r="C154" i="4"/>
  <c r="D154" i="4" s="1"/>
  <c r="AL154" i="4"/>
  <c r="AC154" i="4"/>
  <c r="T154" i="4"/>
  <c r="H165" i="8"/>
  <c r="K165" i="8" s="1"/>
  <c r="L165" i="8" s="1"/>
  <c r="M165" i="8" s="1"/>
  <c r="N165" i="8" s="1"/>
  <c r="O165" i="8"/>
  <c r="BN165" i="8"/>
  <c r="AC164" i="8"/>
  <c r="T164" i="8"/>
  <c r="Q164" i="8"/>
  <c r="Z164" i="8"/>
  <c r="AY164" i="8" s="1"/>
  <c r="AL164" i="8"/>
  <c r="AF164" i="8"/>
  <c r="AI164" i="8"/>
  <c r="AX158" i="7"/>
  <c r="V159" i="7"/>
  <c r="X159" i="7" s="1"/>
  <c r="AV158" i="7"/>
  <c r="AF159" i="7"/>
  <c r="AE160" i="7" s="1"/>
  <c r="AG160" i="7" s="1"/>
  <c r="AL159" i="7"/>
  <c r="BK159" i="7" s="1"/>
  <c r="Q159" i="7"/>
  <c r="P160" i="7" s="1"/>
  <c r="R160" i="7" s="1"/>
  <c r="G160" i="7"/>
  <c r="F160" i="7"/>
  <c r="S160" i="7"/>
  <c r="U160" i="7" s="1"/>
  <c r="AR159" i="7"/>
  <c r="AS159" i="7"/>
  <c r="AM159" i="7"/>
  <c r="BJ158" i="7"/>
  <c r="AH160" i="7"/>
  <c r="AJ160" i="7" s="1"/>
  <c r="BH159" i="7"/>
  <c r="BG159" i="7"/>
  <c r="Y153" i="6"/>
  <c r="AA153" i="6" s="1"/>
  <c r="BN153" i="6"/>
  <c r="O153" i="6"/>
  <c r="E154" i="6"/>
  <c r="N153" i="6"/>
  <c r="AE153" i="6"/>
  <c r="BD152" i="6"/>
  <c r="BE152" i="6"/>
  <c r="P153" i="6"/>
  <c r="R153" i="6" s="1"/>
  <c r="AP152" i="6"/>
  <c r="AO152" i="6"/>
  <c r="AB153" i="6"/>
  <c r="BB152" i="6"/>
  <c r="BA152" i="6"/>
  <c r="BG152" i="6"/>
  <c r="BH152" i="6"/>
  <c r="AH153" i="6"/>
  <c r="AJ153" i="6" s="1"/>
  <c r="AS152" i="6"/>
  <c r="AR152" i="6"/>
  <c r="S153" i="6"/>
  <c r="W152" i="6"/>
  <c r="BK152" i="6"/>
  <c r="AK153" i="6"/>
  <c r="V154" i="5"/>
  <c r="C154" i="5" s="1"/>
  <c r="D154" i="5" s="1"/>
  <c r="AV153" i="5"/>
  <c r="AD154" i="5"/>
  <c r="AA154" i="5"/>
  <c r="AX153" i="5"/>
  <c r="AJ154" i="5"/>
  <c r="K154" i="5"/>
  <c r="L154" i="5" s="1"/>
  <c r="M154" i="5" s="1"/>
  <c r="AM154" i="5"/>
  <c r="BJ153" i="5"/>
  <c r="AG154" i="5"/>
  <c r="V164" i="9" l="1"/>
  <c r="C164" i="9" s="1"/>
  <c r="D164" i="9" s="1"/>
  <c r="BG170" i="10"/>
  <c r="AV163" i="9"/>
  <c r="T164" i="9"/>
  <c r="S165" i="9" s="1"/>
  <c r="U165" i="9" s="1"/>
  <c r="Q164" i="9"/>
  <c r="P165" i="9" s="1"/>
  <c r="R165" i="9" s="1"/>
  <c r="F165" i="9"/>
  <c r="H165" i="9" s="1"/>
  <c r="K165" i="9" s="1"/>
  <c r="L165" i="9" s="1"/>
  <c r="M165" i="9" s="1"/>
  <c r="AF164" i="9"/>
  <c r="AE165" i="9" s="1"/>
  <c r="AG165" i="9" s="1"/>
  <c r="BH170" i="10"/>
  <c r="AL164" i="9"/>
  <c r="AK165" i="9" s="1"/>
  <c r="O171" i="10"/>
  <c r="N171" i="10"/>
  <c r="E172" i="10"/>
  <c r="F172" i="10" s="1"/>
  <c r="BJ163" i="9"/>
  <c r="BM163" i="9" s="1"/>
  <c r="AS170" i="10"/>
  <c r="AR170" i="10"/>
  <c r="Y171" i="10"/>
  <c r="AC170" i="10"/>
  <c r="AA170" i="10"/>
  <c r="W170" i="10" s="1"/>
  <c r="AX169" i="10"/>
  <c r="BM169" i="10" s="1"/>
  <c r="C170" i="10"/>
  <c r="D170" i="10" s="1"/>
  <c r="AP170" i="10"/>
  <c r="AO170" i="10"/>
  <c r="P171" i="10"/>
  <c r="AK171" i="10"/>
  <c r="BK170" i="10"/>
  <c r="S171" i="10"/>
  <c r="AC164" i="9"/>
  <c r="AB165" i="9" s="1"/>
  <c r="AD165" i="9" s="1"/>
  <c r="AA164" i="9"/>
  <c r="AJ165" i="9"/>
  <c r="BH164" i="9"/>
  <c r="BG164" i="9"/>
  <c r="C159" i="7"/>
  <c r="D159" i="7" s="1"/>
  <c r="BM158" i="7"/>
  <c r="Y155" i="4"/>
  <c r="AX154" i="4" s="1"/>
  <c r="H155" i="4"/>
  <c r="S155" i="4"/>
  <c r="AS154" i="4"/>
  <c r="W154" i="4"/>
  <c r="AR154" i="4"/>
  <c r="AK155" i="4"/>
  <c r="BK154" i="4"/>
  <c r="BB154" i="4"/>
  <c r="BA154" i="4"/>
  <c r="AB155" i="4"/>
  <c r="BG154" i="4"/>
  <c r="BH154" i="4"/>
  <c r="AH155" i="4"/>
  <c r="AJ155" i="4" s="1"/>
  <c r="E166" i="8"/>
  <c r="F166" i="8" s="1"/>
  <c r="BH164" i="8"/>
  <c r="BG164" i="8"/>
  <c r="AH165" i="8"/>
  <c r="AK165" i="8"/>
  <c r="BK164" i="8"/>
  <c r="AP164" i="8"/>
  <c r="AO164" i="8"/>
  <c r="P165" i="8"/>
  <c r="BB164" i="8"/>
  <c r="BA164" i="8"/>
  <c r="AB165" i="8"/>
  <c r="G166" i="8"/>
  <c r="BD164" i="8"/>
  <c r="BE164" i="8"/>
  <c r="AE165" i="8"/>
  <c r="AR164" i="8"/>
  <c r="W164" i="8"/>
  <c r="AS164" i="8"/>
  <c r="S165" i="8"/>
  <c r="Y165" i="8"/>
  <c r="Z159" i="7"/>
  <c r="AY159" i="7" s="1"/>
  <c r="BD159" i="7"/>
  <c r="BE159" i="7"/>
  <c r="H160" i="7"/>
  <c r="K160" i="7" s="1"/>
  <c r="L160" i="7" s="1"/>
  <c r="M160" i="7" s="1"/>
  <c r="N160" i="7" s="1"/>
  <c r="AI160" i="7" s="1"/>
  <c r="AO159" i="7"/>
  <c r="AP159" i="7"/>
  <c r="W159" i="7"/>
  <c r="V160" i="7" s="1"/>
  <c r="AC159" i="7"/>
  <c r="AK160" i="7"/>
  <c r="AM160" i="7" s="1"/>
  <c r="AX152" i="6"/>
  <c r="X154" i="5"/>
  <c r="F154" i="6"/>
  <c r="G154" i="6"/>
  <c r="BJ152" i="6"/>
  <c r="AM153" i="6"/>
  <c r="AC153" i="6" s="1"/>
  <c r="AB154" i="6" s="1"/>
  <c r="AD154" i="6" s="1"/>
  <c r="V153" i="6"/>
  <c r="AU152" i="6"/>
  <c r="AV152" i="6"/>
  <c r="U153" i="6"/>
  <c r="T153" i="6"/>
  <c r="Q153" i="6"/>
  <c r="P154" i="6" s="1"/>
  <c r="R154" i="6" s="1"/>
  <c r="AD153" i="6"/>
  <c r="AL153" i="6"/>
  <c r="AG153" i="6"/>
  <c r="AI153" i="6"/>
  <c r="AF153" i="6"/>
  <c r="BM153" i="5"/>
  <c r="O154" i="5"/>
  <c r="N154" i="5"/>
  <c r="BN154" i="5"/>
  <c r="E155" i="5"/>
  <c r="Z164" i="9" l="1"/>
  <c r="AY164" i="9" s="1"/>
  <c r="X164" i="9"/>
  <c r="AS164" i="9"/>
  <c r="AR164" i="9"/>
  <c r="W164" i="9"/>
  <c r="AV164" i="9" s="1"/>
  <c r="AP164" i="9"/>
  <c r="AO164" i="9"/>
  <c r="BE164" i="9"/>
  <c r="BD164" i="9"/>
  <c r="BK164" i="9"/>
  <c r="G172" i="10"/>
  <c r="H172" i="10" s="1"/>
  <c r="AI171" i="10"/>
  <c r="AF171" i="10"/>
  <c r="T171" i="10"/>
  <c r="U171" i="10"/>
  <c r="Q171" i="10"/>
  <c r="P172" i="10" s="1"/>
  <c r="AV170" i="10"/>
  <c r="AU170" i="10"/>
  <c r="V171" i="10"/>
  <c r="BA170" i="10"/>
  <c r="BB170" i="10"/>
  <c r="AB171" i="10"/>
  <c r="AM171" i="10"/>
  <c r="BJ170" i="10"/>
  <c r="R171" i="10"/>
  <c r="AX170" i="10"/>
  <c r="AA171" i="10"/>
  <c r="BB164" i="9"/>
  <c r="BA164" i="9"/>
  <c r="E166" i="9"/>
  <c r="F166" i="9" s="1"/>
  <c r="AM165" i="9"/>
  <c r="BJ164" i="9"/>
  <c r="O165" i="9"/>
  <c r="N165" i="9"/>
  <c r="BN165" i="9"/>
  <c r="AA155" i="4"/>
  <c r="K155" i="4"/>
  <c r="L155" i="4" s="1"/>
  <c r="M155" i="4" s="1"/>
  <c r="AD155" i="4"/>
  <c r="BJ154" i="4"/>
  <c r="AM155" i="4"/>
  <c r="AU154" i="4"/>
  <c r="V155" i="4"/>
  <c r="AV154" i="4"/>
  <c r="U155" i="4"/>
  <c r="Y160" i="7"/>
  <c r="AX159" i="7" s="1"/>
  <c r="AX164" i="8"/>
  <c r="AA165" i="8"/>
  <c r="Q165" i="8"/>
  <c r="U165" i="8"/>
  <c r="T165" i="8"/>
  <c r="S166" i="8" s="1"/>
  <c r="AV164" i="8"/>
  <c r="AU164" i="8"/>
  <c r="V165" i="8"/>
  <c r="C165" i="8" s="1"/>
  <c r="D165" i="8" s="1"/>
  <c r="AG165" i="8"/>
  <c r="AI165" i="8"/>
  <c r="AH166" i="8" s="1"/>
  <c r="AF165" i="8"/>
  <c r="AE166" i="8" s="1"/>
  <c r="H166" i="8"/>
  <c r="P166" i="8"/>
  <c r="R165" i="8"/>
  <c r="BJ164" i="8"/>
  <c r="AM165" i="8"/>
  <c r="AC165" i="8" s="1"/>
  <c r="AB166" i="8" s="1"/>
  <c r="AD165" i="8"/>
  <c r="AL165" i="8"/>
  <c r="AJ165" i="8"/>
  <c r="E161" i="7"/>
  <c r="F161" i="7" s="1"/>
  <c r="BN160" i="7"/>
  <c r="O160" i="7"/>
  <c r="T160" i="7" s="1"/>
  <c r="AR160" i="7" s="1"/>
  <c r="AF160" i="7"/>
  <c r="BD160" i="7" s="1"/>
  <c r="AV159" i="7"/>
  <c r="AU159" i="7"/>
  <c r="BB159" i="7"/>
  <c r="AB160" i="7"/>
  <c r="AD160" i="7" s="1"/>
  <c r="BA159" i="7"/>
  <c r="BJ159" i="7"/>
  <c r="X160" i="7"/>
  <c r="BH160" i="7"/>
  <c r="BG160" i="7"/>
  <c r="AH161" i="7"/>
  <c r="BA153" i="6"/>
  <c r="BB153" i="6"/>
  <c r="BM152" i="6"/>
  <c r="H154" i="6"/>
  <c r="K154" i="6" s="1"/>
  <c r="L154" i="6" s="1"/>
  <c r="M154" i="6" s="1"/>
  <c r="BN154" i="6" s="1"/>
  <c r="BD153" i="6"/>
  <c r="AE154" i="6"/>
  <c r="BE153" i="6"/>
  <c r="AS153" i="6"/>
  <c r="AR153" i="6"/>
  <c r="S154" i="6"/>
  <c r="W153" i="6"/>
  <c r="BH153" i="6"/>
  <c r="AH154" i="6"/>
  <c r="AJ154" i="6" s="1"/>
  <c r="BG153" i="6"/>
  <c r="BK153" i="6"/>
  <c r="AK154" i="6"/>
  <c r="AO153" i="6"/>
  <c r="AP153" i="6"/>
  <c r="C153" i="6"/>
  <c r="D153" i="6" s="1"/>
  <c r="Z153" i="6"/>
  <c r="AY153" i="6" s="1"/>
  <c r="X153" i="6"/>
  <c r="G155" i="5"/>
  <c r="F155" i="5"/>
  <c r="AF154" i="5"/>
  <c r="AI154" i="5"/>
  <c r="Q154" i="5"/>
  <c r="T154" i="5"/>
  <c r="AL154" i="5"/>
  <c r="AC154" i="5"/>
  <c r="Z154" i="5"/>
  <c r="AY154" i="5" s="1"/>
  <c r="AC171" i="10" l="1"/>
  <c r="AB172" i="10" s="1"/>
  <c r="Y165" i="9"/>
  <c r="AX164" i="9" s="1"/>
  <c r="AU164" i="9"/>
  <c r="V165" i="9"/>
  <c r="K172" i="10"/>
  <c r="L172" i="10" s="1"/>
  <c r="M172" i="10" s="1"/>
  <c r="BN172" i="10" s="1"/>
  <c r="AH172" i="10"/>
  <c r="AJ172" i="10" s="1"/>
  <c r="BH171" i="10"/>
  <c r="BG171" i="10"/>
  <c r="BE171" i="10"/>
  <c r="BD171" i="10"/>
  <c r="AE172" i="10"/>
  <c r="AG172" i="10" s="1"/>
  <c r="BM170" i="10"/>
  <c r="AL171" i="10"/>
  <c r="AD171" i="10"/>
  <c r="AP171" i="10"/>
  <c r="AO171" i="10"/>
  <c r="C171" i="10"/>
  <c r="D171" i="10" s="1"/>
  <c r="X171" i="10"/>
  <c r="Z171" i="10"/>
  <c r="AY171" i="10" s="1"/>
  <c r="W171" i="10"/>
  <c r="V172" i="10" s="1"/>
  <c r="AS171" i="10"/>
  <c r="AR171" i="10"/>
  <c r="S172" i="10"/>
  <c r="R172" i="10"/>
  <c r="G166" i="9"/>
  <c r="H166" i="9" s="1"/>
  <c r="K166" i="9" s="1"/>
  <c r="L166" i="9" s="1"/>
  <c r="M166" i="9" s="1"/>
  <c r="O166" i="9" s="1"/>
  <c r="Q165" i="9"/>
  <c r="T165" i="9"/>
  <c r="AL165" i="9"/>
  <c r="AF165" i="9"/>
  <c r="AI165" i="9"/>
  <c r="BM154" i="4"/>
  <c r="E156" i="4"/>
  <c r="BN155" i="4"/>
  <c r="O155" i="4"/>
  <c r="N155" i="4"/>
  <c r="X155" i="4"/>
  <c r="C155" i="4"/>
  <c r="D155" i="4" s="1"/>
  <c r="AA160" i="7"/>
  <c r="BM164" i="8"/>
  <c r="AS160" i="7"/>
  <c r="AG166" i="8"/>
  <c r="AJ166" i="8"/>
  <c r="BG165" i="8"/>
  <c r="BH165" i="8"/>
  <c r="Z165" i="8"/>
  <c r="AY165" i="8" s="1"/>
  <c r="Y166" i="8"/>
  <c r="X165" i="8"/>
  <c r="W165" i="8"/>
  <c r="AS165" i="8"/>
  <c r="AR165" i="8"/>
  <c r="AO165" i="8"/>
  <c r="AP165" i="8"/>
  <c r="BK165" i="8"/>
  <c r="AK166" i="8"/>
  <c r="AD166" i="8"/>
  <c r="R166" i="8"/>
  <c r="K166" i="8"/>
  <c r="L166" i="8" s="1"/>
  <c r="M166" i="8" s="1"/>
  <c r="BE165" i="8"/>
  <c r="BD165" i="8"/>
  <c r="U166" i="8"/>
  <c r="BA165" i="8"/>
  <c r="BB165" i="8"/>
  <c r="S161" i="7"/>
  <c r="U161" i="7" s="1"/>
  <c r="G161" i="7"/>
  <c r="H161" i="7" s="1"/>
  <c r="K161" i="7" s="1"/>
  <c r="L161" i="7" s="1"/>
  <c r="M161" i="7" s="1"/>
  <c r="O161" i="7" s="1"/>
  <c r="Q160" i="7"/>
  <c r="AO160" i="7" s="1"/>
  <c r="AE161" i="7"/>
  <c r="AG161" i="7" s="1"/>
  <c r="BE160" i="7"/>
  <c r="Z160" i="7"/>
  <c r="AY160" i="7" s="1"/>
  <c r="AC160" i="7"/>
  <c r="BA160" i="7" s="1"/>
  <c r="AL160" i="7"/>
  <c r="AK161" i="7" s="1"/>
  <c r="AM161" i="7" s="1"/>
  <c r="C160" i="7"/>
  <c r="D160" i="7" s="1"/>
  <c r="BM159" i="7"/>
  <c r="AJ161" i="7"/>
  <c r="Y154" i="6"/>
  <c r="AX153" i="6" s="1"/>
  <c r="E155" i="6"/>
  <c r="F155" i="6" s="1"/>
  <c r="N154" i="6"/>
  <c r="AI154" i="6" s="1"/>
  <c r="BH154" i="6" s="1"/>
  <c r="O154" i="6"/>
  <c r="Q154" i="6" s="1"/>
  <c r="AU153" i="6"/>
  <c r="V154" i="6"/>
  <c r="AV153" i="6"/>
  <c r="AM154" i="6"/>
  <c r="BJ153" i="6"/>
  <c r="U154" i="6"/>
  <c r="AG154" i="6"/>
  <c r="Y155" i="5"/>
  <c r="BB154" i="5"/>
  <c r="BA154" i="5"/>
  <c r="AB155" i="5"/>
  <c r="AR154" i="5"/>
  <c r="W154" i="5"/>
  <c r="AS154" i="5"/>
  <c r="S155" i="5"/>
  <c r="BH154" i="5"/>
  <c r="BG154" i="5"/>
  <c r="AH155" i="5"/>
  <c r="H155" i="5"/>
  <c r="BK154" i="5"/>
  <c r="AK155" i="5"/>
  <c r="AP154" i="5"/>
  <c r="AO154" i="5"/>
  <c r="P155" i="5"/>
  <c r="AE155" i="5"/>
  <c r="BE154" i="5"/>
  <c r="BD154" i="5"/>
  <c r="BB171" i="10" l="1"/>
  <c r="BA171" i="10"/>
  <c r="N172" i="10"/>
  <c r="AI172" i="10" s="1"/>
  <c r="O172" i="10"/>
  <c r="Q172" i="10" s="1"/>
  <c r="AA165" i="9"/>
  <c r="W165" i="9" s="1"/>
  <c r="Z165" i="9"/>
  <c r="AY165" i="9" s="1"/>
  <c r="AC165" i="9"/>
  <c r="BB165" i="9" s="1"/>
  <c r="C165" i="9"/>
  <c r="D165" i="9" s="1"/>
  <c r="X165" i="9"/>
  <c r="BM164" i="9"/>
  <c r="E173" i="10"/>
  <c r="Y172" i="10"/>
  <c r="X172" i="10"/>
  <c r="AU171" i="10"/>
  <c r="AV171" i="10"/>
  <c r="U172" i="10"/>
  <c r="AD172" i="10"/>
  <c r="BK171" i="10"/>
  <c r="AK172" i="10"/>
  <c r="BN166" i="9"/>
  <c r="N166" i="9"/>
  <c r="E167" i="9"/>
  <c r="AK166" i="9"/>
  <c r="BK165" i="9"/>
  <c r="S166" i="9"/>
  <c r="AS165" i="9"/>
  <c r="AR165" i="9"/>
  <c r="AP165" i="9"/>
  <c r="AO165" i="9"/>
  <c r="P166" i="9"/>
  <c r="BH165" i="9"/>
  <c r="BG165" i="9"/>
  <c r="AH166" i="9"/>
  <c r="AE166" i="9"/>
  <c r="BE165" i="9"/>
  <c r="BD165" i="9"/>
  <c r="AC155" i="4"/>
  <c r="AL155" i="4"/>
  <c r="T155" i="4"/>
  <c r="Q155" i="4"/>
  <c r="F156" i="4"/>
  <c r="G156" i="4"/>
  <c r="Z155" i="4"/>
  <c r="AI155" i="4"/>
  <c r="AF155" i="4"/>
  <c r="W160" i="7"/>
  <c r="AV160" i="7" s="1"/>
  <c r="E167" i="8"/>
  <c r="N166" i="8"/>
  <c r="BN166" i="8"/>
  <c r="O166" i="8"/>
  <c r="BJ165" i="8"/>
  <c r="AM166" i="8"/>
  <c r="AU165" i="8"/>
  <c r="AV165" i="8"/>
  <c r="AX165" i="8"/>
  <c r="AC166" i="8"/>
  <c r="AA166" i="8"/>
  <c r="V166" i="8"/>
  <c r="BN161" i="7"/>
  <c r="AP160" i="7"/>
  <c r="E162" i="7"/>
  <c r="G162" i="7" s="1"/>
  <c r="P161" i="7"/>
  <c r="R161" i="7" s="1"/>
  <c r="N161" i="7"/>
  <c r="AI161" i="7" s="1"/>
  <c r="BG161" i="7" s="1"/>
  <c r="Y161" i="7"/>
  <c r="AX160" i="7" s="1"/>
  <c r="AB161" i="7"/>
  <c r="AD161" i="7" s="1"/>
  <c r="BK160" i="7"/>
  <c r="BB160" i="7"/>
  <c r="BJ160" i="7"/>
  <c r="T161" i="7"/>
  <c r="AF154" i="6"/>
  <c r="AE155" i="6" s="1"/>
  <c r="AG155" i="6" s="1"/>
  <c r="AA154" i="6"/>
  <c r="AC154" i="6"/>
  <c r="BB154" i="6" s="1"/>
  <c r="AL154" i="6"/>
  <c r="BK154" i="6" s="1"/>
  <c r="G155" i="6"/>
  <c r="H155" i="6" s="1"/>
  <c r="BG154" i="6"/>
  <c r="AH155" i="6"/>
  <c r="AJ155" i="6" s="1"/>
  <c r="AO154" i="6"/>
  <c r="AP154" i="6"/>
  <c r="P155" i="6"/>
  <c r="R155" i="6" s="1"/>
  <c r="T154" i="6"/>
  <c r="S155" i="6" s="1"/>
  <c r="BM153" i="6"/>
  <c r="X154" i="6"/>
  <c r="C154" i="6"/>
  <c r="D154" i="6" s="1"/>
  <c r="Z154" i="6"/>
  <c r="AG155" i="5"/>
  <c r="AM155" i="5"/>
  <c r="BJ154" i="5"/>
  <c r="K155" i="5"/>
  <c r="L155" i="5" s="1"/>
  <c r="M155" i="5" s="1"/>
  <c r="U155" i="5"/>
  <c r="AU154" i="5"/>
  <c r="AV154" i="5"/>
  <c r="V155" i="5"/>
  <c r="AD155" i="5"/>
  <c r="R155" i="5"/>
  <c r="AJ155" i="5"/>
  <c r="AX154" i="5"/>
  <c r="AA155" i="5"/>
  <c r="Z172" i="10" l="1"/>
  <c r="AY172" i="10" s="1"/>
  <c r="AF172" i="10"/>
  <c r="BE172" i="10" s="1"/>
  <c r="AB166" i="9"/>
  <c r="AD166" i="9" s="1"/>
  <c r="T172" i="10"/>
  <c r="S173" i="10" s="1"/>
  <c r="Y166" i="9"/>
  <c r="AA166" i="9" s="1"/>
  <c r="BA165" i="9"/>
  <c r="AA172" i="10"/>
  <c r="G173" i="10"/>
  <c r="F173" i="10"/>
  <c r="AX171" i="10"/>
  <c r="C172" i="10"/>
  <c r="D172" i="10" s="1"/>
  <c r="AO172" i="10"/>
  <c r="AP172" i="10"/>
  <c r="P173" i="10"/>
  <c r="AL172" i="10"/>
  <c r="BH172" i="10"/>
  <c r="BG172" i="10"/>
  <c r="AH173" i="10"/>
  <c r="BJ171" i="10"/>
  <c r="AM172" i="10"/>
  <c r="G167" i="9"/>
  <c r="F167" i="9"/>
  <c r="V166" i="9"/>
  <c r="AV165" i="9"/>
  <c r="AU165" i="9"/>
  <c r="U166" i="9"/>
  <c r="T166" i="9"/>
  <c r="S167" i="9" s="1"/>
  <c r="Q166" i="9"/>
  <c r="P167" i="9" s="1"/>
  <c r="AG166" i="9"/>
  <c r="AI166" i="9"/>
  <c r="AF166" i="9"/>
  <c r="AE167" i="9" s="1"/>
  <c r="AJ166" i="9"/>
  <c r="R166" i="9"/>
  <c r="BJ165" i="9"/>
  <c r="AM166" i="9"/>
  <c r="H156" i="4"/>
  <c r="K156" i="4" s="1"/>
  <c r="L156" i="4" s="1"/>
  <c r="M156" i="4" s="1"/>
  <c r="AY155" i="4"/>
  <c r="Y156" i="4"/>
  <c r="AO155" i="4"/>
  <c r="P156" i="4"/>
  <c r="R156" i="4" s="1"/>
  <c r="AP155" i="4"/>
  <c r="AK156" i="4"/>
  <c r="BK155" i="4"/>
  <c r="AE156" i="4"/>
  <c r="AG156" i="4" s="1"/>
  <c r="BD155" i="4"/>
  <c r="BE155" i="4"/>
  <c r="AH156" i="4"/>
  <c r="AJ156" i="4" s="1"/>
  <c r="BH155" i="4"/>
  <c r="BG155" i="4"/>
  <c r="S156" i="4"/>
  <c r="U156" i="4" s="1"/>
  <c r="W155" i="4"/>
  <c r="AR155" i="4"/>
  <c r="AS155" i="4"/>
  <c r="AB156" i="4"/>
  <c r="AD156" i="4" s="1"/>
  <c r="BA155" i="4"/>
  <c r="BB155" i="4"/>
  <c r="AU160" i="7"/>
  <c r="BM160" i="7" s="1"/>
  <c r="BH161" i="7"/>
  <c r="V161" i="7"/>
  <c r="Z161" i="7" s="1"/>
  <c r="AY161" i="7" s="1"/>
  <c r="BM165" i="8"/>
  <c r="BB166" i="8"/>
  <c r="BA166" i="8"/>
  <c r="AB167" i="8"/>
  <c r="X166" i="8"/>
  <c r="Z166" i="8"/>
  <c r="AY166" i="8" s="1"/>
  <c r="C166" i="8"/>
  <c r="D166" i="8" s="1"/>
  <c r="AL166" i="8"/>
  <c r="T166" i="8"/>
  <c r="Q166" i="8"/>
  <c r="AF166" i="8"/>
  <c r="AI166" i="8"/>
  <c r="G167" i="8"/>
  <c r="F167" i="8"/>
  <c r="H167" i="8" s="1"/>
  <c r="K167" i="8" s="1"/>
  <c r="L167" i="8" s="1"/>
  <c r="M167" i="8" s="1"/>
  <c r="Q161" i="7"/>
  <c r="AO161" i="7" s="1"/>
  <c r="F162" i="7"/>
  <c r="H162" i="7" s="1"/>
  <c r="AF161" i="7"/>
  <c r="BD161" i="7" s="1"/>
  <c r="AH162" i="7"/>
  <c r="AJ162" i="7" s="1"/>
  <c r="AA161" i="7"/>
  <c r="AL161" i="7"/>
  <c r="BK161" i="7" s="1"/>
  <c r="AC161" i="7"/>
  <c r="BB161" i="7" s="1"/>
  <c r="BA154" i="6"/>
  <c r="AS161" i="7"/>
  <c r="AR161" i="7"/>
  <c r="S162" i="7"/>
  <c r="BD154" i="6"/>
  <c r="W154" i="6"/>
  <c r="AU154" i="6" s="1"/>
  <c r="BE154" i="6"/>
  <c r="AK155" i="6"/>
  <c r="AM155" i="6" s="1"/>
  <c r="AR154" i="6"/>
  <c r="AB155" i="6"/>
  <c r="AD155" i="6" s="1"/>
  <c r="AS154" i="6"/>
  <c r="K155" i="6"/>
  <c r="L155" i="6" s="1"/>
  <c r="M155" i="6" s="1"/>
  <c r="AY154" i="6"/>
  <c r="Y155" i="6"/>
  <c r="U155" i="6"/>
  <c r="E156" i="5"/>
  <c r="F156" i="5" s="1"/>
  <c r="BM154" i="5"/>
  <c r="BN155" i="5"/>
  <c r="O155" i="5"/>
  <c r="Z155" i="5" s="1"/>
  <c r="AY155" i="5" s="1"/>
  <c r="N155" i="5"/>
  <c r="C155" i="5"/>
  <c r="D155" i="5" s="1"/>
  <c r="X155" i="5"/>
  <c r="Y173" i="10" l="1"/>
  <c r="AA173" i="10" s="1"/>
  <c r="AE173" i="10"/>
  <c r="AG173" i="10" s="1"/>
  <c r="BD172" i="10"/>
  <c r="AL166" i="9"/>
  <c r="BK166" i="9" s="1"/>
  <c r="AR172" i="10"/>
  <c r="W172" i="10"/>
  <c r="AV172" i="10" s="1"/>
  <c r="AC172" i="10"/>
  <c r="AB173" i="10" s="1"/>
  <c r="AD173" i="10" s="1"/>
  <c r="AS172" i="10"/>
  <c r="AX165" i="9"/>
  <c r="BM165" i="9" s="1"/>
  <c r="AC166" i="9"/>
  <c r="BB166" i="9" s="1"/>
  <c r="H173" i="10"/>
  <c r="K173" i="10" s="1"/>
  <c r="L173" i="10" s="1"/>
  <c r="M173" i="10" s="1"/>
  <c r="BN173" i="10" s="1"/>
  <c r="BM171" i="10"/>
  <c r="AK173" i="10"/>
  <c r="BK172" i="10"/>
  <c r="R173" i="10"/>
  <c r="U173" i="10"/>
  <c r="AJ173" i="10"/>
  <c r="H167" i="9"/>
  <c r="K167" i="9" s="1"/>
  <c r="L167" i="9" s="1"/>
  <c r="M167" i="9" s="1"/>
  <c r="BD166" i="9"/>
  <c r="BE166" i="9"/>
  <c r="BG166" i="9"/>
  <c r="BH166" i="9"/>
  <c r="X166" i="9"/>
  <c r="Z166" i="9"/>
  <c r="AY166" i="9" s="1"/>
  <c r="C166" i="9"/>
  <c r="D166" i="9" s="1"/>
  <c r="R167" i="9"/>
  <c r="U167" i="9"/>
  <c r="AG167" i="9"/>
  <c r="AP166" i="9"/>
  <c r="AO166" i="9"/>
  <c r="AH167" i="9"/>
  <c r="W166" i="9"/>
  <c r="V167" i="9" s="1"/>
  <c r="AS166" i="9"/>
  <c r="AR166" i="9"/>
  <c r="E157" i="4"/>
  <c r="G157" i="4" s="1"/>
  <c r="X161" i="7"/>
  <c r="BN156" i="4"/>
  <c r="O156" i="4"/>
  <c r="N156" i="4"/>
  <c r="AM156" i="4"/>
  <c r="BJ155" i="4"/>
  <c r="AX155" i="4"/>
  <c r="AA156" i="4"/>
  <c r="AV155" i="4"/>
  <c r="V156" i="4"/>
  <c r="AU155" i="4"/>
  <c r="C161" i="7"/>
  <c r="D161" i="7" s="1"/>
  <c r="Y162" i="7"/>
  <c r="AX161" i="7" s="1"/>
  <c r="BE161" i="7"/>
  <c r="E168" i="8"/>
  <c r="F168" i="8" s="1"/>
  <c r="AE162" i="7"/>
  <c r="AG162" i="7" s="1"/>
  <c r="O167" i="8"/>
  <c r="N167" i="8"/>
  <c r="BN167" i="8"/>
  <c r="BD166" i="8"/>
  <c r="BE166" i="8"/>
  <c r="AE167" i="8"/>
  <c r="AR166" i="8"/>
  <c r="W166" i="8"/>
  <c r="AS166" i="8"/>
  <c r="S167" i="8"/>
  <c r="Y167" i="8"/>
  <c r="G168" i="8"/>
  <c r="BH166" i="8"/>
  <c r="BG166" i="8"/>
  <c r="AH167" i="8"/>
  <c r="AP166" i="8"/>
  <c r="AO166" i="8"/>
  <c r="P167" i="8"/>
  <c r="AK167" i="8"/>
  <c r="BK166" i="8"/>
  <c r="AD167" i="8"/>
  <c r="AL167" i="8"/>
  <c r="W161" i="7"/>
  <c r="AV161" i="7" s="1"/>
  <c r="AP161" i="7"/>
  <c r="P162" i="7"/>
  <c r="R162" i="7" s="1"/>
  <c r="AB162" i="7"/>
  <c r="AD162" i="7" s="1"/>
  <c r="BA161" i="7"/>
  <c r="AK162" i="7"/>
  <c r="BJ161" i="7" s="1"/>
  <c r="U162" i="7"/>
  <c r="K162" i="7"/>
  <c r="L162" i="7" s="1"/>
  <c r="M162" i="7" s="1"/>
  <c r="BJ154" i="6"/>
  <c r="AV154" i="6"/>
  <c r="V155" i="6"/>
  <c r="C155" i="6" s="1"/>
  <c r="D155" i="6" s="1"/>
  <c r="BN155" i="6"/>
  <c r="O155" i="6"/>
  <c r="AC155" i="6" s="1"/>
  <c r="N155" i="6"/>
  <c r="E156" i="6"/>
  <c r="AA155" i="6"/>
  <c r="AX154" i="6"/>
  <c r="G156" i="5"/>
  <c r="H156" i="5" s="1"/>
  <c r="Y156" i="5"/>
  <c r="AF155" i="5"/>
  <c r="AI155" i="5"/>
  <c r="Q155" i="5"/>
  <c r="T155" i="5"/>
  <c r="AL155" i="5"/>
  <c r="AC155" i="5"/>
  <c r="AX172" i="10" l="1"/>
  <c r="BA172" i="10"/>
  <c r="V173" i="10"/>
  <c r="C173" i="10" s="1"/>
  <c r="D173" i="10" s="1"/>
  <c r="AU172" i="10"/>
  <c r="BB172" i="10"/>
  <c r="AK167" i="9"/>
  <c r="AM167" i="9" s="1"/>
  <c r="AB167" i="9"/>
  <c r="AD167" i="9" s="1"/>
  <c r="BA166" i="9"/>
  <c r="N173" i="10"/>
  <c r="AF173" i="10" s="1"/>
  <c r="BD173" i="10" s="1"/>
  <c r="O173" i="10"/>
  <c r="E174" i="10"/>
  <c r="G174" i="10" s="1"/>
  <c r="BJ172" i="10"/>
  <c r="AM173" i="10"/>
  <c r="E168" i="9"/>
  <c r="G168" i="9" s="1"/>
  <c r="Y167" i="9"/>
  <c r="BN167" i="9"/>
  <c r="N167" i="9"/>
  <c r="O167" i="9"/>
  <c r="X167" i="9"/>
  <c r="AU166" i="9"/>
  <c r="AV166" i="9"/>
  <c r="AJ167" i="9"/>
  <c r="F157" i="4"/>
  <c r="H157" i="4" s="1"/>
  <c r="BM155" i="4"/>
  <c r="Q156" i="4"/>
  <c r="AC156" i="4"/>
  <c r="T156" i="4"/>
  <c r="AL156" i="4"/>
  <c r="AI156" i="4"/>
  <c r="AF156" i="4"/>
  <c r="X156" i="4"/>
  <c r="C156" i="4"/>
  <c r="D156" i="4" s="1"/>
  <c r="Z156" i="4"/>
  <c r="AY156" i="4" s="1"/>
  <c r="AA162" i="7"/>
  <c r="V162" i="7"/>
  <c r="C162" i="7" s="1"/>
  <c r="D162" i="7" s="1"/>
  <c r="AU161" i="7"/>
  <c r="BM161" i="7" s="1"/>
  <c r="BK167" i="8"/>
  <c r="BJ166" i="8"/>
  <c r="AM167" i="8"/>
  <c r="AK168" i="8" s="1"/>
  <c r="AJ167" i="8"/>
  <c r="H168" i="8"/>
  <c r="Q167" i="8"/>
  <c r="U167" i="8"/>
  <c r="T167" i="8"/>
  <c r="S168" i="8" s="1"/>
  <c r="AV166" i="8"/>
  <c r="AU166" i="8"/>
  <c r="V167" i="8"/>
  <c r="C167" i="8" s="1"/>
  <c r="D167" i="8" s="1"/>
  <c r="AG167" i="8"/>
  <c r="AI167" i="8"/>
  <c r="AH168" i="8" s="1"/>
  <c r="AF167" i="8"/>
  <c r="AE168" i="8" s="1"/>
  <c r="P168" i="8"/>
  <c r="R167" i="8"/>
  <c r="AX166" i="8"/>
  <c r="BM166" i="8" s="1"/>
  <c r="AA167" i="8"/>
  <c r="AC167" i="8"/>
  <c r="AM162" i="7"/>
  <c r="X155" i="6"/>
  <c r="BN162" i="7"/>
  <c r="O162" i="7"/>
  <c r="N162" i="7"/>
  <c r="E163" i="7"/>
  <c r="BM154" i="6"/>
  <c r="G156" i="6"/>
  <c r="F156" i="6"/>
  <c r="Q155" i="6"/>
  <c r="T155" i="6"/>
  <c r="AL155" i="6"/>
  <c r="Z155" i="6"/>
  <c r="AI155" i="6"/>
  <c r="AF155" i="6"/>
  <c r="BB155" i="6"/>
  <c r="AB156" i="6"/>
  <c r="AD156" i="6" s="1"/>
  <c r="BA155" i="6"/>
  <c r="BA155" i="5"/>
  <c r="BB155" i="5"/>
  <c r="AB156" i="5"/>
  <c r="W155" i="5"/>
  <c r="AR155" i="5"/>
  <c r="AS155" i="5"/>
  <c r="S156" i="5"/>
  <c r="K156" i="5"/>
  <c r="L156" i="5" s="1"/>
  <c r="M156" i="5" s="1"/>
  <c r="BE155" i="5"/>
  <c r="BD155" i="5"/>
  <c r="AE156" i="5"/>
  <c r="BK155" i="5"/>
  <c r="AK156" i="5"/>
  <c r="AP155" i="5"/>
  <c r="AO155" i="5"/>
  <c r="P156" i="5"/>
  <c r="BG155" i="5"/>
  <c r="BH155" i="5"/>
  <c r="AH156" i="5"/>
  <c r="AJ156" i="5" s="1"/>
  <c r="AX155" i="5"/>
  <c r="AA156" i="5"/>
  <c r="BM172" i="10" l="1"/>
  <c r="Z173" i="10"/>
  <c r="AY173" i="10" s="1"/>
  <c r="X173" i="10"/>
  <c r="BJ166" i="9"/>
  <c r="C167" i="9"/>
  <c r="D167" i="9" s="1"/>
  <c r="AI173" i="10"/>
  <c r="AH174" i="10" s="1"/>
  <c r="AJ174" i="10" s="1"/>
  <c r="F174" i="10"/>
  <c r="H174" i="10" s="1"/>
  <c r="K174" i="10" s="1"/>
  <c r="L174" i="10" s="1"/>
  <c r="M174" i="10" s="1"/>
  <c r="AE174" i="10"/>
  <c r="AG174" i="10" s="1"/>
  <c r="AL173" i="10"/>
  <c r="AK174" i="10" s="1"/>
  <c r="BE173" i="10"/>
  <c r="T173" i="10"/>
  <c r="S174" i="10" s="1"/>
  <c r="U174" i="10" s="1"/>
  <c r="Q173" i="10"/>
  <c r="AC173" i="10"/>
  <c r="F168" i="9"/>
  <c r="H168" i="9" s="1"/>
  <c r="K168" i="9" s="1"/>
  <c r="L168" i="9" s="1"/>
  <c r="M168" i="9" s="1"/>
  <c r="AX166" i="9"/>
  <c r="AA167" i="9"/>
  <c r="T167" i="9"/>
  <c r="Q167" i="9"/>
  <c r="AC167" i="9"/>
  <c r="AB168" i="9" s="1"/>
  <c r="Z167" i="9"/>
  <c r="AY167" i="9" s="1"/>
  <c r="AF167" i="9"/>
  <c r="AI167" i="9"/>
  <c r="AL167" i="9"/>
  <c r="BE156" i="4"/>
  <c r="AE157" i="4"/>
  <c r="AG157" i="4" s="1"/>
  <c r="BD156" i="4"/>
  <c r="BK156" i="4"/>
  <c r="AK157" i="4"/>
  <c r="AB157" i="4"/>
  <c r="AD157" i="4" s="1"/>
  <c r="BB156" i="4"/>
  <c r="BA156" i="4"/>
  <c r="BG156" i="4"/>
  <c r="AH157" i="4"/>
  <c r="AJ157" i="4" s="1"/>
  <c r="BH156" i="4"/>
  <c r="W156" i="4"/>
  <c r="AS156" i="4"/>
  <c r="AR156" i="4"/>
  <c r="S157" i="4"/>
  <c r="U157" i="4" s="1"/>
  <c r="AP156" i="4"/>
  <c r="P157" i="4"/>
  <c r="R157" i="4" s="1"/>
  <c r="AO156" i="4"/>
  <c r="Y157" i="4"/>
  <c r="K157" i="4"/>
  <c r="L157" i="4" s="1"/>
  <c r="M157" i="4" s="1"/>
  <c r="X162" i="7"/>
  <c r="Z162" i="7"/>
  <c r="AY162" i="7" s="1"/>
  <c r="AJ168" i="8"/>
  <c r="AM168" i="8"/>
  <c r="BJ167" i="8"/>
  <c r="U168" i="8"/>
  <c r="AG168" i="8"/>
  <c r="BE167" i="8"/>
  <c r="BD167" i="8"/>
  <c r="E169" i="8"/>
  <c r="K168" i="8"/>
  <c r="L168" i="8" s="1"/>
  <c r="M168" i="8" s="1"/>
  <c r="BA167" i="8"/>
  <c r="BB167" i="8"/>
  <c r="AB168" i="8"/>
  <c r="R168" i="8"/>
  <c r="BG167" i="8"/>
  <c r="BH167" i="8"/>
  <c r="X167" i="8"/>
  <c r="Z167" i="8"/>
  <c r="AY167" i="8" s="1"/>
  <c r="W167" i="8"/>
  <c r="AS167" i="8"/>
  <c r="AR167" i="8"/>
  <c r="AO167" i="8"/>
  <c r="AP167" i="8"/>
  <c r="G163" i="7"/>
  <c r="F163" i="7"/>
  <c r="AC162" i="7"/>
  <c r="T162" i="7"/>
  <c r="AL162" i="7"/>
  <c r="Q162" i="7"/>
  <c r="AF162" i="7"/>
  <c r="AI162" i="7"/>
  <c r="W155" i="6"/>
  <c r="AV155" i="6" s="1"/>
  <c r="H156" i="6"/>
  <c r="BE155" i="6"/>
  <c r="AE156" i="6"/>
  <c r="AG156" i="6" s="1"/>
  <c r="BD155" i="6"/>
  <c r="S156" i="6"/>
  <c r="U156" i="6" s="1"/>
  <c r="AR155" i="6"/>
  <c r="AS155" i="6"/>
  <c r="BH155" i="6"/>
  <c r="AH156" i="6"/>
  <c r="AJ156" i="6" s="1"/>
  <c r="BG155" i="6"/>
  <c r="AY155" i="6"/>
  <c r="Y156" i="6"/>
  <c r="BK155" i="6"/>
  <c r="AK156" i="6"/>
  <c r="P156" i="6"/>
  <c r="AO155" i="6"/>
  <c r="AP155" i="6"/>
  <c r="E157" i="5"/>
  <c r="F157" i="5" s="1"/>
  <c r="BJ155" i="5"/>
  <c r="AM156" i="5"/>
  <c r="AG156" i="5"/>
  <c r="BN156" i="5"/>
  <c r="N156" i="5"/>
  <c r="AF156" i="5" s="1"/>
  <c r="O156" i="5"/>
  <c r="AU155" i="5"/>
  <c r="AV155" i="5"/>
  <c r="V156" i="5"/>
  <c r="C156" i="5" s="1"/>
  <c r="D156" i="5" s="1"/>
  <c r="R156" i="5"/>
  <c r="U156" i="5"/>
  <c r="AD156" i="5"/>
  <c r="Y174" i="10" l="1"/>
  <c r="AA174" i="10" s="1"/>
  <c r="BM166" i="9"/>
  <c r="BG173" i="10"/>
  <c r="BH173" i="10"/>
  <c r="AS173" i="10"/>
  <c r="BK173" i="10"/>
  <c r="AR173" i="10"/>
  <c r="W173" i="10"/>
  <c r="V174" i="10" s="1"/>
  <c r="X174" i="10" s="1"/>
  <c r="BB173" i="10"/>
  <c r="AB174" i="10"/>
  <c r="AD174" i="10" s="1"/>
  <c r="BA173" i="10"/>
  <c r="P174" i="10"/>
  <c r="R174" i="10" s="1"/>
  <c r="AO173" i="10"/>
  <c r="AP173" i="10"/>
  <c r="E175" i="10"/>
  <c r="F175" i="10" s="1"/>
  <c r="AM174" i="10"/>
  <c r="BJ173" i="10"/>
  <c r="O174" i="10"/>
  <c r="BN174" i="10"/>
  <c r="N174" i="10"/>
  <c r="E169" i="9"/>
  <c r="G169" i="9" s="1"/>
  <c r="BA167" i="9"/>
  <c r="BB167" i="9"/>
  <c r="AH168" i="9"/>
  <c r="BH167" i="9"/>
  <c r="BG167" i="9"/>
  <c r="N168" i="9"/>
  <c r="O168" i="9"/>
  <c r="BN168" i="9"/>
  <c r="AE168" i="9"/>
  <c r="BE167" i="9"/>
  <c r="BD167" i="9"/>
  <c r="BK167" i="9"/>
  <c r="AK168" i="9"/>
  <c r="P168" i="9"/>
  <c r="R168" i="9" s="1"/>
  <c r="AO167" i="9"/>
  <c r="AP167" i="9"/>
  <c r="Y168" i="9"/>
  <c r="AX167" i="9" s="1"/>
  <c r="W167" i="9"/>
  <c r="AR167" i="9"/>
  <c r="S168" i="9"/>
  <c r="AS167" i="9"/>
  <c r="AD168" i="9"/>
  <c r="AV156" i="4"/>
  <c r="V157" i="4"/>
  <c r="AU156" i="4"/>
  <c r="AM157" i="4"/>
  <c r="BJ156" i="4"/>
  <c r="E158" i="4"/>
  <c r="AX156" i="4"/>
  <c r="AA157" i="4"/>
  <c r="N157" i="4"/>
  <c r="BN157" i="4"/>
  <c r="O157" i="4"/>
  <c r="Y163" i="7"/>
  <c r="AX162" i="7" s="1"/>
  <c r="AU167" i="8"/>
  <c r="AV167" i="8"/>
  <c r="V168" i="8"/>
  <c r="Y168" i="8"/>
  <c r="N168" i="8"/>
  <c r="BN168" i="8"/>
  <c r="O168" i="8"/>
  <c r="AD168" i="8"/>
  <c r="AL168" i="8"/>
  <c r="G169" i="8"/>
  <c r="F169" i="8"/>
  <c r="H169" i="8" s="1"/>
  <c r="H163" i="7"/>
  <c r="K163" i="7" s="1"/>
  <c r="L163" i="7" s="1"/>
  <c r="M163" i="7" s="1"/>
  <c r="O163" i="7" s="1"/>
  <c r="BG162" i="7"/>
  <c r="BH162" i="7"/>
  <c r="AH163" i="7"/>
  <c r="P163" i="7"/>
  <c r="AO162" i="7"/>
  <c r="AP162" i="7"/>
  <c r="AR162" i="7"/>
  <c r="W162" i="7"/>
  <c r="AS162" i="7"/>
  <c r="S163" i="7"/>
  <c r="AE163" i="7"/>
  <c r="BD162" i="7"/>
  <c r="BE162" i="7"/>
  <c r="BK162" i="7"/>
  <c r="AK163" i="7"/>
  <c r="BA162" i="7"/>
  <c r="BB162" i="7"/>
  <c r="AB163" i="7"/>
  <c r="V156" i="6"/>
  <c r="X156" i="6" s="1"/>
  <c r="AU155" i="6"/>
  <c r="K156" i="6"/>
  <c r="L156" i="6" s="1"/>
  <c r="M156" i="6" s="1"/>
  <c r="AM156" i="6"/>
  <c r="BJ155" i="6"/>
  <c r="AA156" i="6"/>
  <c r="AX155" i="6"/>
  <c r="R156" i="6"/>
  <c r="BM155" i="5"/>
  <c r="AC156" i="5"/>
  <c r="BA156" i="5" s="1"/>
  <c r="AL156" i="5"/>
  <c r="AK157" i="5" s="1"/>
  <c r="T156" i="5"/>
  <c r="AR156" i="5" s="1"/>
  <c r="Q156" i="5"/>
  <c r="P157" i="5" s="1"/>
  <c r="R157" i="5" s="1"/>
  <c r="G157" i="5"/>
  <c r="H157" i="5" s="1"/>
  <c r="X156" i="5"/>
  <c r="Z156" i="5"/>
  <c r="AY156" i="5" s="1"/>
  <c r="AE157" i="5"/>
  <c r="BD156" i="5"/>
  <c r="BE156" i="5"/>
  <c r="AI156" i="5"/>
  <c r="AX173" i="10" l="1"/>
  <c r="AV173" i="10"/>
  <c r="AU173" i="10"/>
  <c r="C174" i="10"/>
  <c r="D174" i="10" s="1"/>
  <c r="G175" i="10"/>
  <c r="H175" i="10" s="1"/>
  <c r="T174" i="10"/>
  <c r="Q174" i="10"/>
  <c r="AL174" i="10"/>
  <c r="Z174" i="10"/>
  <c r="AY174" i="10" s="1"/>
  <c r="AC174" i="10"/>
  <c r="AF174" i="10"/>
  <c r="AI174" i="10"/>
  <c r="F169" i="9"/>
  <c r="H169" i="9" s="1"/>
  <c r="K169" i="9" s="1"/>
  <c r="L169" i="9" s="1"/>
  <c r="M169" i="9" s="1"/>
  <c r="AL168" i="9"/>
  <c r="BK168" i="9" s="1"/>
  <c r="AA168" i="9"/>
  <c r="AU167" i="9"/>
  <c r="AV167" i="9"/>
  <c r="V168" i="9"/>
  <c r="AM168" i="9"/>
  <c r="AC168" i="9" s="1"/>
  <c r="BA168" i="9" s="1"/>
  <c r="BJ167" i="9"/>
  <c r="U168" i="9"/>
  <c r="Q168" i="9"/>
  <c r="T168" i="9"/>
  <c r="AG168" i="9"/>
  <c r="AI168" i="9"/>
  <c r="AF168" i="9"/>
  <c r="AE169" i="9" s="1"/>
  <c r="AG169" i="9" s="1"/>
  <c r="AJ168" i="9"/>
  <c r="BM156" i="4"/>
  <c r="X157" i="4"/>
  <c r="C157" i="4"/>
  <c r="D157" i="4" s="1"/>
  <c r="AC157" i="4"/>
  <c r="Q157" i="4"/>
  <c r="AL157" i="4"/>
  <c r="Z157" i="4"/>
  <c r="T157" i="4"/>
  <c r="AF157" i="4"/>
  <c r="AI157" i="4"/>
  <c r="G158" i="4"/>
  <c r="F158" i="4"/>
  <c r="AA163" i="7"/>
  <c r="K169" i="8"/>
  <c r="L169" i="8" s="1"/>
  <c r="M169" i="8" s="1"/>
  <c r="AK169" i="8"/>
  <c r="BK168" i="8"/>
  <c r="T168" i="8"/>
  <c r="Q168" i="8"/>
  <c r="AF168" i="8"/>
  <c r="AI168" i="8"/>
  <c r="AA168" i="8"/>
  <c r="AC168" i="8"/>
  <c r="AX167" i="8"/>
  <c r="BM167" i="8" s="1"/>
  <c r="X168" i="8"/>
  <c r="Z168" i="8"/>
  <c r="AY168" i="8" s="1"/>
  <c r="C168" i="8"/>
  <c r="D168" i="8" s="1"/>
  <c r="N163" i="7"/>
  <c r="AI163" i="7" s="1"/>
  <c r="AH164" i="7" s="1"/>
  <c r="BN163" i="7"/>
  <c r="E164" i="7"/>
  <c r="G164" i="7" s="1"/>
  <c r="C156" i="6"/>
  <c r="D156" i="6" s="1"/>
  <c r="BJ162" i="7"/>
  <c r="AM163" i="7"/>
  <c r="AC163" i="7" s="1"/>
  <c r="AG163" i="7"/>
  <c r="U163" i="7"/>
  <c r="Q163" i="7"/>
  <c r="P164" i="7" s="1"/>
  <c r="T163" i="7"/>
  <c r="S164" i="7" s="1"/>
  <c r="V163" i="7"/>
  <c r="C163" i="7" s="1"/>
  <c r="D163" i="7" s="1"/>
  <c r="AU162" i="7"/>
  <c r="AV162" i="7"/>
  <c r="R163" i="7"/>
  <c r="AD163" i="7"/>
  <c r="AL163" i="7"/>
  <c r="AJ163" i="7"/>
  <c r="BM155" i="6"/>
  <c r="E157" i="6"/>
  <c r="N156" i="6"/>
  <c r="O156" i="6"/>
  <c r="BN156" i="6"/>
  <c r="BB156" i="5"/>
  <c r="AB157" i="5"/>
  <c r="AD157" i="5" s="1"/>
  <c r="S157" i="5"/>
  <c r="U157" i="5" s="1"/>
  <c r="BK156" i="5"/>
  <c r="AS156" i="5"/>
  <c r="AO156" i="5"/>
  <c r="AP156" i="5"/>
  <c r="W156" i="5"/>
  <c r="V157" i="5" s="1"/>
  <c r="K157" i="5"/>
  <c r="L157" i="5" s="1"/>
  <c r="M157" i="5" s="1"/>
  <c r="AM157" i="5"/>
  <c r="BJ156" i="5"/>
  <c r="AH157" i="5"/>
  <c r="BH156" i="5"/>
  <c r="BG156" i="5"/>
  <c r="Y157" i="5"/>
  <c r="AG157" i="5"/>
  <c r="BM173" i="10" l="1"/>
  <c r="BK174" i="10"/>
  <c r="AK175" i="10"/>
  <c r="K175" i="10"/>
  <c r="L175" i="10" s="1"/>
  <c r="M175" i="10" s="1"/>
  <c r="Y175" i="10"/>
  <c r="BB174" i="10"/>
  <c r="BA174" i="10"/>
  <c r="AB175" i="10"/>
  <c r="AP174" i="10"/>
  <c r="AO174" i="10"/>
  <c r="P175" i="10"/>
  <c r="BE174" i="10"/>
  <c r="BD174" i="10"/>
  <c r="AE175" i="10"/>
  <c r="BH174" i="10"/>
  <c r="BG174" i="10"/>
  <c r="AH175" i="10"/>
  <c r="W174" i="10"/>
  <c r="AR174" i="10"/>
  <c r="AS174" i="10"/>
  <c r="S175" i="10"/>
  <c r="AB169" i="9"/>
  <c r="AD169" i="9" s="1"/>
  <c r="BB168" i="9"/>
  <c r="AK169" i="9"/>
  <c r="BM167" i="9"/>
  <c r="BH168" i="9"/>
  <c r="BG168" i="9"/>
  <c r="N169" i="9"/>
  <c r="AF169" i="9" s="1"/>
  <c r="AE170" i="9" s="1"/>
  <c r="AG170" i="9" s="1"/>
  <c r="BN169" i="9"/>
  <c r="O169" i="9"/>
  <c r="S169" i="9"/>
  <c r="AR168" i="9"/>
  <c r="AS168" i="9"/>
  <c r="W168" i="9"/>
  <c r="C168" i="9"/>
  <c r="D168" i="9" s="1"/>
  <c r="BE168" i="9"/>
  <c r="BD168" i="9"/>
  <c r="AH169" i="9"/>
  <c r="AJ169" i="9" s="1"/>
  <c r="P169" i="9"/>
  <c r="R169" i="9" s="1"/>
  <c r="AO168" i="9"/>
  <c r="AP168" i="9"/>
  <c r="X168" i="9"/>
  <c r="Z168" i="9"/>
  <c r="AY168" i="9" s="1"/>
  <c r="E170" i="9"/>
  <c r="H158" i="4"/>
  <c r="BD157" i="4"/>
  <c r="AE158" i="4"/>
  <c r="BE157" i="4"/>
  <c r="AY157" i="4"/>
  <c r="Y158" i="4"/>
  <c r="AP157" i="4"/>
  <c r="P158" i="4"/>
  <c r="R158" i="4" s="1"/>
  <c r="AO157" i="4"/>
  <c r="AH158" i="4"/>
  <c r="BH157" i="4"/>
  <c r="BG157" i="4"/>
  <c r="AR157" i="4"/>
  <c r="S158" i="4"/>
  <c r="W157" i="4"/>
  <c r="AS157" i="4"/>
  <c r="BK157" i="4"/>
  <c r="AK158" i="4"/>
  <c r="BA157" i="4"/>
  <c r="BB157" i="4"/>
  <c r="AB158" i="4"/>
  <c r="Y169" i="8"/>
  <c r="AX168" i="8" s="1"/>
  <c r="AA169" i="8"/>
  <c r="BB168" i="8"/>
  <c r="BA168" i="8"/>
  <c r="AB169" i="8"/>
  <c r="BH168" i="8"/>
  <c r="BG168" i="8"/>
  <c r="AH169" i="8"/>
  <c r="BD168" i="8"/>
  <c r="BE168" i="8"/>
  <c r="AE169" i="8"/>
  <c r="AR168" i="8"/>
  <c r="W168" i="8"/>
  <c r="AS168" i="8"/>
  <c r="S169" i="8"/>
  <c r="BJ168" i="8"/>
  <c r="AM169" i="8"/>
  <c r="AP168" i="8"/>
  <c r="AO168" i="8"/>
  <c r="P169" i="8"/>
  <c r="O169" i="8"/>
  <c r="AC169" i="8" s="1"/>
  <c r="N169" i="8"/>
  <c r="BN169" i="8"/>
  <c r="E170" i="8"/>
  <c r="AF163" i="7"/>
  <c r="AE164" i="7" s="1"/>
  <c r="AG164" i="7" s="1"/>
  <c r="F164" i="7"/>
  <c r="H164" i="7" s="1"/>
  <c r="K164" i="7" s="1"/>
  <c r="L164" i="7" s="1"/>
  <c r="M164" i="7" s="1"/>
  <c r="BB163" i="7"/>
  <c r="AB164" i="7"/>
  <c r="AD164" i="7" s="1"/>
  <c r="BA163" i="7"/>
  <c r="BM162" i="7"/>
  <c r="U164" i="7"/>
  <c r="AJ164" i="7"/>
  <c r="BK163" i="7"/>
  <c r="AK164" i="7"/>
  <c r="R164" i="7"/>
  <c r="AO163" i="7"/>
  <c r="AP163" i="7"/>
  <c r="BG163" i="7"/>
  <c r="BH163" i="7"/>
  <c r="X163" i="7"/>
  <c r="Z163" i="7"/>
  <c r="AY163" i="7" s="1"/>
  <c r="AR163" i="7"/>
  <c r="AS163" i="7"/>
  <c r="W163" i="7"/>
  <c r="V164" i="7" s="1"/>
  <c r="AI156" i="6"/>
  <c r="AF156" i="6"/>
  <c r="AC156" i="6"/>
  <c r="Q156" i="6"/>
  <c r="T156" i="6"/>
  <c r="Z156" i="6"/>
  <c r="AY156" i="6" s="1"/>
  <c r="AL156" i="6"/>
  <c r="G157" i="6"/>
  <c r="F157" i="6"/>
  <c r="AU156" i="5"/>
  <c r="AV156" i="5"/>
  <c r="E158" i="5"/>
  <c r="BN157" i="5"/>
  <c r="N157" i="5"/>
  <c r="O157" i="5"/>
  <c r="AC157" i="5" s="1"/>
  <c r="C157" i="5"/>
  <c r="D157" i="5" s="1"/>
  <c r="AA157" i="5"/>
  <c r="AX156" i="5"/>
  <c r="X157" i="5"/>
  <c r="AJ157" i="5"/>
  <c r="E176" i="10" l="1"/>
  <c r="F176" i="10" s="1"/>
  <c r="AD175" i="10"/>
  <c r="AG175" i="10"/>
  <c r="AA175" i="10"/>
  <c r="AX174" i="10"/>
  <c r="N175" i="10"/>
  <c r="AI175" i="10" s="1"/>
  <c r="BN175" i="10"/>
  <c r="O175" i="10"/>
  <c r="AL175" i="10" s="1"/>
  <c r="U175" i="10"/>
  <c r="AU174" i="10"/>
  <c r="AV174" i="10"/>
  <c r="V175" i="10"/>
  <c r="AM175" i="10"/>
  <c r="BJ174" i="10"/>
  <c r="R175" i="10"/>
  <c r="AJ175" i="10"/>
  <c r="AL169" i="9"/>
  <c r="BK169" i="9" s="1"/>
  <c r="BJ168" i="9"/>
  <c r="AM169" i="9"/>
  <c r="T169" i="9"/>
  <c r="AS169" i="9" s="1"/>
  <c r="F170" i="9"/>
  <c r="G170" i="9"/>
  <c r="BD169" i="9"/>
  <c r="BE169" i="9"/>
  <c r="AU168" i="9"/>
  <c r="V169" i="9"/>
  <c r="AV168" i="9"/>
  <c r="AI169" i="9"/>
  <c r="U169" i="9"/>
  <c r="Q169" i="9"/>
  <c r="Y169" i="9"/>
  <c r="BJ157" i="4"/>
  <c r="AM158" i="4"/>
  <c r="U158" i="4"/>
  <c r="AJ158" i="4"/>
  <c r="AX157" i="4"/>
  <c r="AA158" i="4"/>
  <c r="AD158" i="4"/>
  <c r="AU157" i="4"/>
  <c r="AV157" i="4"/>
  <c r="V158" i="4"/>
  <c r="AG158" i="4"/>
  <c r="K158" i="4"/>
  <c r="L158" i="4" s="1"/>
  <c r="M158" i="4" s="1"/>
  <c r="BB169" i="8"/>
  <c r="F170" i="8"/>
  <c r="G170" i="8"/>
  <c r="Q169" i="8"/>
  <c r="P170" i="8" s="1"/>
  <c r="U169" i="8"/>
  <c r="T169" i="8"/>
  <c r="S170" i="8" s="1"/>
  <c r="AV168" i="8"/>
  <c r="AU168" i="8"/>
  <c r="BM168" i="8" s="1"/>
  <c r="V169" i="8"/>
  <c r="AG169" i="8"/>
  <c r="AI169" i="8"/>
  <c r="AH170" i="8" s="1"/>
  <c r="AF169" i="8"/>
  <c r="AE170" i="8" s="1"/>
  <c r="AB170" i="8"/>
  <c r="AD169" i="8"/>
  <c r="BA169" i="8" s="1"/>
  <c r="AL169" i="8"/>
  <c r="C169" i="8"/>
  <c r="D169" i="8" s="1"/>
  <c r="R169" i="8"/>
  <c r="AJ169" i="8"/>
  <c r="BD163" i="7"/>
  <c r="BE163" i="7"/>
  <c r="E165" i="7"/>
  <c r="F165" i="7" s="1"/>
  <c r="BM156" i="5"/>
  <c r="Y164" i="7"/>
  <c r="AX163" i="7" s="1"/>
  <c r="X164" i="7"/>
  <c r="BJ163" i="7"/>
  <c r="AM164" i="7"/>
  <c r="AU163" i="7"/>
  <c r="AV163" i="7"/>
  <c r="N164" i="7"/>
  <c r="O164" i="7"/>
  <c r="BN164" i="7"/>
  <c r="H157" i="6"/>
  <c r="K157" i="6" s="1"/>
  <c r="L157" i="6" s="1"/>
  <c r="M157" i="6" s="1"/>
  <c r="BN157" i="6" s="1"/>
  <c r="AK157" i="6"/>
  <c r="BK156" i="6"/>
  <c r="P157" i="6"/>
  <c r="AP156" i="6"/>
  <c r="AO156" i="6"/>
  <c r="AE157" i="6"/>
  <c r="BD156" i="6"/>
  <c r="BE156" i="6"/>
  <c r="Y157" i="6"/>
  <c r="S157" i="6"/>
  <c r="AR156" i="6"/>
  <c r="W156" i="6"/>
  <c r="AS156" i="6"/>
  <c r="AB157" i="6"/>
  <c r="BB156" i="6"/>
  <c r="BA156" i="6"/>
  <c r="BH156" i="6"/>
  <c r="AH157" i="6"/>
  <c r="BG156" i="6"/>
  <c r="Z157" i="5"/>
  <c r="AY157" i="5" s="1"/>
  <c r="T157" i="5"/>
  <c r="AL157" i="5"/>
  <c r="Q157" i="5"/>
  <c r="AF157" i="5"/>
  <c r="AI157" i="5"/>
  <c r="BG157" i="5" s="1"/>
  <c r="G158" i="5"/>
  <c r="F158" i="5"/>
  <c r="BB157" i="5"/>
  <c r="BA157" i="5"/>
  <c r="AB158" i="5"/>
  <c r="G176" i="10" l="1"/>
  <c r="H176" i="10" s="1"/>
  <c r="K176" i="10" s="1"/>
  <c r="L176" i="10" s="1"/>
  <c r="M176" i="10" s="1"/>
  <c r="BN176" i="10" s="1"/>
  <c r="T175" i="10"/>
  <c r="S176" i="10" s="1"/>
  <c r="BM174" i="10"/>
  <c r="AF175" i="10"/>
  <c r="AE176" i="10" s="1"/>
  <c r="AG176" i="10" s="1"/>
  <c r="BG175" i="10"/>
  <c r="BH175" i="10"/>
  <c r="AH176" i="10"/>
  <c r="AK176" i="10"/>
  <c r="BK175" i="10"/>
  <c r="Z175" i="10"/>
  <c r="AY175" i="10" s="1"/>
  <c r="X175" i="10"/>
  <c r="C175" i="10"/>
  <c r="D175" i="10" s="1"/>
  <c r="Q175" i="10"/>
  <c r="AC175" i="10"/>
  <c r="AR169" i="9"/>
  <c r="AK170" i="9"/>
  <c r="BJ169" i="9" s="1"/>
  <c r="S170" i="9"/>
  <c r="U170" i="9" s="1"/>
  <c r="H170" i="9"/>
  <c r="X169" i="9"/>
  <c r="Z169" i="9"/>
  <c r="AY169" i="9" s="1"/>
  <c r="C169" i="9"/>
  <c r="D169" i="9" s="1"/>
  <c r="AX168" i="9"/>
  <c r="BM168" i="9" s="1"/>
  <c r="AC169" i="9"/>
  <c r="AA169" i="9"/>
  <c r="W169" i="9" s="1"/>
  <c r="AO169" i="9"/>
  <c r="AP169" i="9"/>
  <c r="P170" i="9"/>
  <c r="R170" i="9" s="1"/>
  <c r="AH170" i="9"/>
  <c r="AJ170" i="9" s="1"/>
  <c r="BG169" i="9"/>
  <c r="BH169" i="9"/>
  <c r="E159" i="4"/>
  <c r="X158" i="4"/>
  <c r="C158" i="4"/>
  <c r="D158" i="4" s="1"/>
  <c r="BM157" i="4"/>
  <c r="O158" i="4"/>
  <c r="N158" i="4"/>
  <c r="BN158" i="4"/>
  <c r="AJ170" i="8"/>
  <c r="R170" i="8"/>
  <c r="BE169" i="8"/>
  <c r="BD169" i="8"/>
  <c r="BG169" i="8"/>
  <c r="BH169" i="8"/>
  <c r="Z169" i="8"/>
  <c r="AY169" i="8" s="1"/>
  <c r="X169" i="8"/>
  <c r="W169" i="8"/>
  <c r="AS169" i="8"/>
  <c r="AR169" i="8"/>
  <c r="AO169" i="8"/>
  <c r="AP169" i="8"/>
  <c r="BK169" i="8"/>
  <c r="AK170" i="8"/>
  <c r="AD170" i="8"/>
  <c r="AG170" i="8"/>
  <c r="U170" i="8"/>
  <c r="H170" i="8"/>
  <c r="G165" i="7"/>
  <c r="H165" i="7" s="1"/>
  <c r="K165" i="7" s="1"/>
  <c r="L165" i="7" s="1"/>
  <c r="M165" i="7" s="1"/>
  <c r="C164" i="7"/>
  <c r="D164" i="7" s="1"/>
  <c r="AA164" i="7"/>
  <c r="BM163" i="7"/>
  <c r="T164" i="7"/>
  <c r="AL164" i="7"/>
  <c r="Q164" i="7"/>
  <c r="AC164" i="7"/>
  <c r="Z164" i="7"/>
  <c r="AY164" i="7" s="1"/>
  <c r="AF164" i="7"/>
  <c r="AI164" i="7"/>
  <c r="E158" i="6"/>
  <c r="F158" i="6" s="1"/>
  <c r="O157" i="6"/>
  <c r="T157" i="6" s="1"/>
  <c r="S158" i="6" s="1"/>
  <c r="N157" i="6"/>
  <c r="AI157" i="6" s="1"/>
  <c r="AJ157" i="6"/>
  <c r="AD157" i="6"/>
  <c r="V157" i="6"/>
  <c r="C157" i="6" s="1"/>
  <c r="D157" i="6" s="1"/>
  <c r="AU156" i="6"/>
  <c r="AV156" i="6"/>
  <c r="U157" i="6"/>
  <c r="R157" i="6"/>
  <c r="AM157" i="6"/>
  <c r="BJ156" i="6"/>
  <c r="AX156" i="6"/>
  <c r="AA157" i="6"/>
  <c r="AG157" i="6"/>
  <c r="Y158" i="5"/>
  <c r="AA158" i="5" s="1"/>
  <c r="H158" i="5"/>
  <c r="BH157" i="5"/>
  <c r="AH158" i="5"/>
  <c r="AP157" i="5"/>
  <c r="AO157" i="5"/>
  <c r="P158" i="5"/>
  <c r="R158" i="5" s="1"/>
  <c r="S158" i="5"/>
  <c r="AS157" i="5"/>
  <c r="AR157" i="5"/>
  <c r="W157" i="5"/>
  <c r="AE158" i="5"/>
  <c r="BD157" i="5"/>
  <c r="BE157" i="5"/>
  <c r="BK157" i="5"/>
  <c r="AK158" i="5"/>
  <c r="AD158" i="5"/>
  <c r="N176" i="10" l="1"/>
  <c r="AI176" i="10" s="1"/>
  <c r="BH176" i="10" s="1"/>
  <c r="O176" i="10"/>
  <c r="T176" i="10" s="1"/>
  <c r="S177" i="10" s="1"/>
  <c r="U177" i="10" s="1"/>
  <c r="E177" i="10"/>
  <c r="G177" i="10" s="1"/>
  <c r="AR175" i="10"/>
  <c r="U176" i="10"/>
  <c r="AS175" i="10"/>
  <c r="W175" i="10"/>
  <c r="V176" i="10" s="1"/>
  <c r="X176" i="10" s="1"/>
  <c r="BE175" i="10"/>
  <c r="BD175" i="10"/>
  <c r="BJ175" i="10"/>
  <c r="AM176" i="10"/>
  <c r="AJ176" i="10"/>
  <c r="BB175" i="10"/>
  <c r="BA175" i="10"/>
  <c r="AB176" i="10"/>
  <c r="Y176" i="10"/>
  <c r="AP175" i="10"/>
  <c r="AO175" i="10"/>
  <c r="P176" i="10"/>
  <c r="AM170" i="9"/>
  <c r="K170" i="9"/>
  <c r="L170" i="9" s="1"/>
  <c r="M170" i="9" s="1"/>
  <c r="AU169" i="9"/>
  <c r="V170" i="9"/>
  <c r="AV169" i="9"/>
  <c r="BA169" i="9"/>
  <c r="BB169" i="9"/>
  <c r="AB170" i="9"/>
  <c r="Y170" i="9"/>
  <c r="AC158" i="4"/>
  <c r="Q158" i="4"/>
  <c r="AL158" i="4"/>
  <c r="T158" i="4"/>
  <c r="Z158" i="4"/>
  <c r="AY158" i="4" s="1"/>
  <c r="AI158" i="4"/>
  <c r="AF158" i="4"/>
  <c r="F159" i="4"/>
  <c r="G159" i="4"/>
  <c r="K170" i="8"/>
  <c r="L170" i="8" s="1"/>
  <c r="M170" i="8" s="1"/>
  <c r="BJ169" i="8"/>
  <c r="AM170" i="8"/>
  <c r="AU169" i="8"/>
  <c r="AV169" i="8"/>
  <c r="Y170" i="8"/>
  <c r="V170" i="8"/>
  <c r="E166" i="7"/>
  <c r="G166" i="7" s="1"/>
  <c r="AL157" i="6"/>
  <c r="BK157" i="6" s="1"/>
  <c r="Q157" i="6"/>
  <c r="P158" i="6" s="1"/>
  <c r="R158" i="6" s="1"/>
  <c r="Y165" i="7"/>
  <c r="BD164" i="7"/>
  <c r="BE164" i="7"/>
  <c r="AE165" i="7"/>
  <c r="BA164" i="7"/>
  <c r="BB164" i="7"/>
  <c r="AB165" i="7"/>
  <c r="BK164" i="7"/>
  <c r="AK165" i="7"/>
  <c r="BG164" i="7"/>
  <c r="BH164" i="7"/>
  <c r="AH165" i="7"/>
  <c r="AP164" i="7"/>
  <c r="AO164" i="7"/>
  <c r="P165" i="7"/>
  <c r="AS164" i="7"/>
  <c r="W164" i="7"/>
  <c r="AR164" i="7"/>
  <c r="S165" i="7"/>
  <c r="BN165" i="7"/>
  <c r="O165" i="7"/>
  <c r="N165" i="7"/>
  <c r="AC157" i="6"/>
  <c r="BA157" i="6" s="1"/>
  <c r="AF157" i="6"/>
  <c r="BD157" i="6" s="1"/>
  <c r="G158" i="6"/>
  <c r="H158" i="6" s="1"/>
  <c r="K158" i="6" s="1"/>
  <c r="L158" i="6" s="1"/>
  <c r="M158" i="6" s="1"/>
  <c r="BN158" i="6" s="1"/>
  <c r="BM156" i="6"/>
  <c r="BG157" i="6"/>
  <c r="BH157" i="6"/>
  <c r="U158" i="6"/>
  <c r="AS157" i="6"/>
  <c r="AR157" i="6"/>
  <c r="X157" i="6"/>
  <c r="Z157" i="6"/>
  <c r="AY157" i="6" s="1"/>
  <c r="AH158" i="6"/>
  <c r="AX157" i="5"/>
  <c r="V158" i="5"/>
  <c r="C158" i="5" s="1"/>
  <c r="D158" i="5" s="1"/>
  <c r="AU157" i="5"/>
  <c r="AV157" i="5"/>
  <c r="AM158" i="5"/>
  <c r="BJ157" i="5"/>
  <c r="AG158" i="5"/>
  <c r="U158" i="5"/>
  <c r="AJ158" i="5"/>
  <c r="K158" i="5"/>
  <c r="L158" i="5" s="1"/>
  <c r="M158" i="5" s="1"/>
  <c r="F177" i="10" l="1"/>
  <c r="H177" i="10" s="1"/>
  <c r="K177" i="10" s="1"/>
  <c r="L177" i="10" s="1"/>
  <c r="M177" i="10" s="1"/>
  <c r="BN177" i="10" s="1"/>
  <c r="AF176" i="10"/>
  <c r="BE176" i="10" s="1"/>
  <c r="AR176" i="10"/>
  <c r="AS176" i="10"/>
  <c r="Z176" i="10"/>
  <c r="AY176" i="10" s="1"/>
  <c r="AV175" i="10"/>
  <c r="AU175" i="10"/>
  <c r="AH177" i="10"/>
  <c r="AJ177" i="10" s="1"/>
  <c r="BG176" i="10"/>
  <c r="AC176" i="10"/>
  <c r="AB177" i="10" s="1"/>
  <c r="AX175" i="10"/>
  <c r="AA176" i="10"/>
  <c r="R176" i="10"/>
  <c r="C176" i="10"/>
  <c r="D176" i="10" s="1"/>
  <c r="Q176" i="10"/>
  <c r="AL176" i="10"/>
  <c r="AD176" i="10"/>
  <c r="C170" i="9"/>
  <c r="D170" i="9" s="1"/>
  <c r="BN170" i="9"/>
  <c r="O170" i="9"/>
  <c r="Z170" i="9" s="1"/>
  <c r="AY170" i="9" s="1"/>
  <c r="N170" i="9"/>
  <c r="E171" i="9"/>
  <c r="AD170" i="9"/>
  <c r="AA170" i="9"/>
  <c r="AX169" i="9"/>
  <c r="BM169" i="9" s="1"/>
  <c r="X170" i="9"/>
  <c r="H159" i="4"/>
  <c r="Y159" i="4"/>
  <c r="AA159" i="4" s="1"/>
  <c r="BE158" i="4"/>
  <c r="BD158" i="4"/>
  <c r="AE159" i="4"/>
  <c r="AR158" i="4"/>
  <c r="W158" i="4"/>
  <c r="AS158" i="4"/>
  <c r="S159" i="4"/>
  <c r="P159" i="4"/>
  <c r="AO158" i="4"/>
  <c r="AP158" i="4"/>
  <c r="BH158" i="4"/>
  <c r="AH159" i="4"/>
  <c r="BG158" i="4"/>
  <c r="BK158" i="4"/>
  <c r="AK159" i="4"/>
  <c r="BA158" i="4"/>
  <c r="BB158" i="4"/>
  <c r="AB159" i="4"/>
  <c r="E171" i="8"/>
  <c r="K171" i="8" s="1"/>
  <c r="L171" i="8" s="1"/>
  <c r="M171" i="8" s="1"/>
  <c r="X170" i="8"/>
  <c r="C170" i="8"/>
  <c r="D170" i="8" s="1"/>
  <c r="N170" i="8"/>
  <c r="BN170" i="8"/>
  <c r="O170" i="8"/>
  <c r="AX169" i="8"/>
  <c r="BM169" i="8" s="1"/>
  <c r="AC170" i="8"/>
  <c r="AA170" i="8"/>
  <c r="G171" i="8"/>
  <c r="F171" i="8"/>
  <c r="H171" i="8" s="1"/>
  <c r="F166" i="7"/>
  <c r="H166" i="7" s="1"/>
  <c r="K166" i="7" s="1"/>
  <c r="L166" i="7" s="1"/>
  <c r="M166" i="7" s="1"/>
  <c r="AK158" i="6"/>
  <c r="AM158" i="6" s="1"/>
  <c r="AO157" i="6"/>
  <c r="AB158" i="6"/>
  <c r="AD158" i="6" s="1"/>
  <c r="AP157" i="6"/>
  <c r="W157" i="6"/>
  <c r="AV157" i="6" s="1"/>
  <c r="BE157" i="6"/>
  <c r="BB157" i="6"/>
  <c r="U165" i="7"/>
  <c r="T165" i="7"/>
  <c r="S166" i="7" s="1"/>
  <c r="Q165" i="7"/>
  <c r="P166" i="7" s="1"/>
  <c r="AU164" i="7"/>
  <c r="AV164" i="7"/>
  <c r="V165" i="7"/>
  <c r="C165" i="7" s="1"/>
  <c r="D165" i="7" s="1"/>
  <c r="R165" i="7"/>
  <c r="AG165" i="7"/>
  <c r="AI165" i="7"/>
  <c r="AH166" i="7" s="1"/>
  <c r="AJ166" i="7" s="1"/>
  <c r="AF165" i="7"/>
  <c r="AE166" i="7" s="1"/>
  <c r="AJ165" i="7"/>
  <c r="AM165" i="7"/>
  <c r="AC165" i="7" s="1"/>
  <c r="AB166" i="7" s="1"/>
  <c r="BJ164" i="7"/>
  <c r="AD165" i="7"/>
  <c r="AL165" i="7"/>
  <c r="AX164" i="7"/>
  <c r="AA165" i="7"/>
  <c r="AE158" i="6"/>
  <c r="AG158" i="6" s="1"/>
  <c r="N158" i="6"/>
  <c r="O158" i="6"/>
  <c r="Q158" i="6" s="1"/>
  <c r="P159" i="6" s="1"/>
  <c r="R159" i="6" s="1"/>
  <c r="E159" i="6"/>
  <c r="Y158" i="6"/>
  <c r="AJ158" i="6"/>
  <c r="BM157" i="5"/>
  <c r="E159" i="5"/>
  <c r="F159" i="5" s="1"/>
  <c r="O158" i="5"/>
  <c r="Z158" i="5" s="1"/>
  <c r="AY158" i="5" s="1"/>
  <c r="N158" i="5"/>
  <c r="BN158" i="5"/>
  <c r="X158" i="5"/>
  <c r="AE177" i="10" l="1"/>
  <c r="AG177" i="10" s="1"/>
  <c r="BD176" i="10"/>
  <c r="Y177" i="10"/>
  <c r="AX176" i="10" s="1"/>
  <c r="BM175" i="10"/>
  <c r="W176" i="10"/>
  <c r="AU176" i="10" s="1"/>
  <c r="E178" i="10"/>
  <c r="G178" i="10" s="1"/>
  <c r="N177" i="10"/>
  <c r="O177" i="10"/>
  <c r="P177" i="10"/>
  <c r="R177" i="10" s="1"/>
  <c r="BA176" i="10"/>
  <c r="BB176" i="10"/>
  <c r="BK176" i="10"/>
  <c r="AK177" i="10"/>
  <c r="AP176" i="10"/>
  <c r="AO176" i="10"/>
  <c r="AD177" i="10"/>
  <c r="AL170" i="9"/>
  <c r="AK171" i="9" s="1"/>
  <c r="G171" i="9"/>
  <c r="F171" i="9"/>
  <c r="T170" i="9"/>
  <c r="Q170" i="9"/>
  <c r="AF170" i="9"/>
  <c r="AI170" i="9"/>
  <c r="AC170" i="9"/>
  <c r="AB171" i="9" s="1"/>
  <c r="Y171" i="9"/>
  <c r="AX158" i="4"/>
  <c r="K159" i="4"/>
  <c r="L159" i="4" s="1"/>
  <c r="M159" i="4" s="1"/>
  <c r="AM159" i="4"/>
  <c r="BJ158" i="4"/>
  <c r="AJ159" i="4"/>
  <c r="U159" i="4"/>
  <c r="AU158" i="4"/>
  <c r="V159" i="4"/>
  <c r="C159" i="4" s="1"/>
  <c r="D159" i="4" s="1"/>
  <c r="AV158" i="4"/>
  <c r="AG159" i="4"/>
  <c r="AD159" i="4"/>
  <c r="R159" i="4"/>
  <c r="E172" i="8"/>
  <c r="BB170" i="8"/>
  <c r="BA170" i="8"/>
  <c r="AB171" i="8"/>
  <c r="AL170" i="8"/>
  <c r="T170" i="8"/>
  <c r="Q170" i="8"/>
  <c r="AI170" i="8"/>
  <c r="AF170" i="8"/>
  <c r="Z170" i="8"/>
  <c r="O171" i="8"/>
  <c r="N171" i="8"/>
  <c r="BN171" i="8"/>
  <c r="N166" i="7"/>
  <c r="AI166" i="7" s="1"/>
  <c r="BN166" i="7"/>
  <c r="O166" i="7"/>
  <c r="T166" i="7" s="1"/>
  <c r="E167" i="7"/>
  <c r="F167" i="7" s="1"/>
  <c r="BJ157" i="6"/>
  <c r="AU157" i="6"/>
  <c r="V158" i="6"/>
  <c r="Z158" i="6" s="1"/>
  <c r="AY158" i="6" s="1"/>
  <c r="BM164" i="7"/>
  <c r="AD166" i="7"/>
  <c r="AG166" i="7"/>
  <c r="BG165" i="7"/>
  <c r="BH165" i="7"/>
  <c r="X165" i="7"/>
  <c r="Z165" i="7"/>
  <c r="AY165" i="7" s="1"/>
  <c r="AP165" i="7"/>
  <c r="AO165" i="7"/>
  <c r="BB165" i="7"/>
  <c r="BA165" i="7"/>
  <c r="AK166" i="7"/>
  <c r="BK165" i="7"/>
  <c r="BE165" i="7"/>
  <c r="BD165" i="7"/>
  <c r="R166" i="7"/>
  <c r="U166" i="7"/>
  <c r="AS165" i="7"/>
  <c r="W165" i="7"/>
  <c r="V166" i="7" s="1"/>
  <c r="AR165" i="7"/>
  <c r="AF158" i="6"/>
  <c r="AE159" i="6" s="1"/>
  <c r="AG159" i="6" s="1"/>
  <c r="AI158" i="6"/>
  <c r="BH158" i="6" s="1"/>
  <c r="AP158" i="6"/>
  <c r="AO158" i="6"/>
  <c r="AL158" i="6"/>
  <c r="BK158" i="6" s="1"/>
  <c r="T158" i="6"/>
  <c r="G159" i="6"/>
  <c r="F159" i="6"/>
  <c r="AA158" i="6"/>
  <c r="AC158" i="6"/>
  <c r="AX157" i="6"/>
  <c r="G159" i="5"/>
  <c r="H159" i="5" s="1"/>
  <c r="Y159" i="5"/>
  <c r="AX158" i="5" s="1"/>
  <c r="AF158" i="5"/>
  <c r="AI158" i="5"/>
  <c r="AL158" i="5"/>
  <c r="AC158" i="5"/>
  <c r="T158" i="5"/>
  <c r="Q158" i="5"/>
  <c r="F178" i="10" l="1"/>
  <c r="H178" i="10" s="1"/>
  <c r="AA177" i="10"/>
  <c r="AF177" i="10"/>
  <c r="AE178" i="10" s="1"/>
  <c r="AG178" i="10" s="1"/>
  <c r="AI177" i="10"/>
  <c r="AH178" i="10" s="1"/>
  <c r="AJ178" i="10" s="1"/>
  <c r="AV176" i="10"/>
  <c r="V177" i="10"/>
  <c r="X177" i="10" s="1"/>
  <c r="AL177" i="10"/>
  <c r="BK177" i="10" s="1"/>
  <c r="Q177" i="10"/>
  <c r="P178" i="10" s="1"/>
  <c r="R178" i="10" s="1"/>
  <c r="T177" i="10"/>
  <c r="AR177" i="10" s="1"/>
  <c r="AM177" i="10"/>
  <c r="AC177" i="10" s="1"/>
  <c r="BJ176" i="10"/>
  <c r="BM176" i="10" s="1"/>
  <c r="BK170" i="9"/>
  <c r="H171" i="9"/>
  <c r="K171" i="9" s="1"/>
  <c r="L171" i="9" s="1"/>
  <c r="M171" i="9" s="1"/>
  <c r="N171" i="9" s="1"/>
  <c r="BB170" i="9"/>
  <c r="BA170" i="9"/>
  <c r="S171" i="9"/>
  <c r="AS170" i="9"/>
  <c r="AR170" i="9"/>
  <c r="BD170" i="9"/>
  <c r="BE170" i="9"/>
  <c r="AE171" i="9"/>
  <c r="P171" i="9"/>
  <c r="R171" i="9" s="1"/>
  <c r="AP170" i="9"/>
  <c r="AO170" i="9"/>
  <c r="W170" i="9"/>
  <c r="BG170" i="9"/>
  <c r="AH171" i="9"/>
  <c r="BH170" i="9"/>
  <c r="BJ170" i="9"/>
  <c r="AM171" i="9"/>
  <c r="AD171" i="9"/>
  <c r="AA171" i="9"/>
  <c r="AX170" i="9"/>
  <c r="BM158" i="4"/>
  <c r="BN159" i="4"/>
  <c r="N159" i="4"/>
  <c r="O159" i="4"/>
  <c r="Z159" i="4" s="1"/>
  <c r="AY159" i="4" s="1"/>
  <c r="E160" i="4"/>
  <c r="X159" i="4"/>
  <c r="AY170" i="8"/>
  <c r="Y171" i="8"/>
  <c r="BH170" i="8"/>
  <c r="BG170" i="8"/>
  <c r="AH171" i="8"/>
  <c r="AR170" i="8"/>
  <c r="W170" i="8"/>
  <c r="AS170" i="8"/>
  <c r="S171" i="8"/>
  <c r="AD171" i="8"/>
  <c r="BD170" i="8"/>
  <c r="BE170" i="8"/>
  <c r="AE171" i="8"/>
  <c r="AP170" i="8"/>
  <c r="AO170" i="8"/>
  <c r="P171" i="8"/>
  <c r="AK171" i="8"/>
  <c r="AL171" i="8" s="1"/>
  <c r="BK170" i="8"/>
  <c r="F172" i="8"/>
  <c r="H172" i="8" s="1"/>
  <c r="G172" i="8"/>
  <c r="AF166" i="7"/>
  <c r="AE167" i="7" s="1"/>
  <c r="Q166" i="7"/>
  <c r="AO166" i="7" s="1"/>
  <c r="G167" i="7"/>
  <c r="H167" i="7" s="1"/>
  <c r="BM157" i="6"/>
  <c r="X158" i="6"/>
  <c r="C158" i="6"/>
  <c r="D158" i="6" s="1"/>
  <c r="BG158" i="6"/>
  <c r="Y166" i="7"/>
  <c r="AA166" i="7" s="1"/>
  <c r="X166" i="7"/>
  <c r="AV165" i="7"/>
  <c r="AU165" i="7"/>
  <c r="S167" i="7"/>
  <c r="AR166" i="7"/>
  <c r="AS166" i="7"/>
  <c r="BJ165" i="7"/>
  <c r="AM166" i="7"/>
  <c r="AH167" i="7"/>
  <c r="BH166" i="7"/>
  <c r="BG166" i="7"/>
  <c r="AL166" i="7"/>
  <c r="BE158" i="6"/>
  <c r="BD158" i="6"/>
  <c r="AH159" i="6"/>
  <c r="AJ159" i="6" s="1"/>
  <c r="W158" i="6"/>
  <c r="V159" i="6" s="1"/>
  <c r="X159" i="6" s="1"/>
  <c r="H159" i="6"/>
  <c r="AS158" i="6"/>
  <c r="S159" i="6"/>
  <c r="AR158" i="6"/>
  <c r="AK159" i="6"/>
  <c r="Y159" i="6"/>
  <c r="BA158" i="6"/>
  <c r="BB158" i="6"/>
  <c r="AB159" i="6"/>
  <c r="AA159" i="5"/>
  <c r="BB158" i="5"/>
  <c r="BA158" i="5"/>
  <c r="AB159" i="5"/>
  <c r="AS158" i="5"/>
  <c r="AR158" i="5"/>
  <c r="W158" i="5"/>
  <c r="S159" i="5"/>
  <c r="BK158" i="5"/>
  <c r="AK159" i="5"/>
  <c r="BE158" i="5"/>
  <c r="BD158" i="5"/>
  <c r="AE159" i="5"/>
  <c r="P159" i="5"/>
  <c r="AO158" i="5"/>
  <c r="AP158" i="5"/>
  <c r="BG158" i="5"/>
  <c r="BH158" i="5"/>
  <c r="AH159" i="5"/>
  <c r="K159" i="5"/>
  <c r="L159" i="5" s="1"/>
  <c r="M159" i="5" s="1"/>
  <c r="AB178" i="10" l="1"/>
  <c r="AD178" i="10" s="1"/>
  <c r="BB177" i="10"/>
  <c r="BA177" i="10"/>
  <c r="BD177" i="10"/>
  <c r="BE177" i="10"/>
  <c r="BH177" i="10"/>
  <c r="BG177" i="10"/>
  <c r="S178" i="10"/>
  <c r="U178" i="10" s="1"/>
  <c r="C177" i="10"/>
  <c r="D177" i="10" s="1"/>
  <c r="W177" i="10"/>
  <c r="AV177" i="10" s="1"/>
  <c r="Z177" i="10"/>
  <c r="AY177" i="10" s="1"/>
  <c r="AS177" i="10"/>
  <c r="AO177" i="10"/>
  <c r="AP177" i="10"/>
  <c r="AK178" i="10"/>
  <c r="AM178" i="10" s="1"/>
  <c r="K178" i="10"/>
  <c r="L178" i="10" s="1"/>
  <c r="M178" i="10" s="1"/>
  <c r="O171" i="9"/>
  <c r="AC171" i="9" s="1"/>
  <c r="AB172" i="9" s="1"/>
  <c r="BN171" i="9"/>
  <c r="E172" i="9"/>
  <c r="F172" i="9" s="1"/>
  <c r="AF171" i="9"/>
  <c r="AE172" i="9" s="1"/>
  <c r="AG171" i="9"/>
  <c r="AI171" i="9"/>
  <c r="BH171" i="9" s="1"/>
  <c r="AV170" i="9"/>
  <c r="V171" i="9"/>
  <c r="AU170" i="9"/>
  <c r="BM170" i="9" s="1"/>
  <c r="AJ171" i="9"/>
  <c r="U171" i="9"/>
  <c r="BD166" i="7"/>
  <c r="Y160" i="4"/>
  <c r="AX159" i="4" s="1"/>
  <c r="AF159" i="4"/>
  <c r="AI159" i="4"/>
  <c r="G160" i="4"/>
  <c r="F160" i="4"/>
  <c r="AC159" i="4"/>
  <c r="Q159" i="4"/>
  <c r="AL159" i="4"/>
  <c r="T159" i="4"/>
  <c r="BK171" i="8"/>
  <c r="K172" i="8"/>
  <c r="L172" i="8" s="1"/>
  <c r="M172" i="8" s="1"/>
  <c r="R171" i="8"/>
  <c r="AX170" i="8"/>
  <c r="AA171" i="8"/>
  <c r="BJ170" i="8"/>
  <c r="AM171" i="8"/>
  <c r="AK172" i="8" s="1"/>
  <c r="AG171" i="8"/>
  <c r="AI171" i="8"/>
  <c r="AF171" i="8"/>
  <c r="AE172" i="8"/>
  <c r="Q171" i="8"/>
  <c r="P172" i="8" s="1"/>
  <c r="U171" i="8"/>
  <c r="T171" i="8"/>
  <c r="S172" i="8"/>
  <c r="AV170" i="8"/>
  <c r="AU170" i="8"/>
  <c r="BM170" i="8" s="1"/>
  <c r="V171" i="8"/>
  <c r="AH172" i="8"/>
  <c r="AJ171" i="8"/>
  <c r="BE166" i="7"/>
  <c r="P167" i="7"/>
  <c r="R167" i="7" s="1"/>
  <c r="AP166" i="7"/>
  <c r="Z166" i="7"/>
  <c r="AY166" i="7" s="1"/>
  <c r="C166" i="7"/>
  <c r="D166" i="7" s="1"/>
  <c r="W166" i="7"/>
  <c r="V167" i="7" s="1"/>
  <c r="X167" i="7" s="1"/>
  <c r="AC166" i="7"/>
  <c r="AB167" i="7" s="1"/>
  <c r="AX165" i="7"/>
  <c r="BM165" i="7" s="1"/>
  <c r="AJ167" i="7"/>
  <c r="BK166" i="7"/>
  <c r="AK167" i="7"/>
  <c r="AG167" i="7"/>
  <c r="K167" i="7"/>
  <c r="L167" i="7" s="1"/>
  <c r="M167" i="7" s="1"/>
  <c r="U167" i="7"/>
  <c r="AV158" i="6"/>
  <c r="AU158" i="6"/>
  <c r="BJ158" i="6"/>
  <c r="AM159" i="6"/>
  <c r="U159" i="6"/>
  <c r="K159" i="6"/>
  <c r="L159" i="6" s="1"/>
  <c r="M159" i="6" s="1"/>
  <c r="C159" i="6"/>
  <c r="D159" i="6" s="1"/>
  <c r="AA159" i="6"/>
  <c r="AX158" i="6"/>
  <c r="AD159" i="6"/>
  <c r="O159" i="5"/>
  <c r="AL159" i="5" s="1"/>
  <c r="BN159" i="5"/>
  <c r="N159" i="5"/>
  <c r="AF159" i="5" s="1"/>
  <c r="AE160" i="5" s="1"/>
  <c r="E160" i="5"/>
  <c r="AJ159" i="5"/>
  <c r="AG159" i="5"/>
  <c r="AV158" i="5"/>
  <c r="AU158" i="5"/>
  <c r="V159" i="5"/>
  <c r="C159" i="5" s="1"/>
  <c r="D159" i="5" s="1"/>
  <c r="R159" i="5"/>
  <c r="AM159" i="5"/>
  <c r="BJ158" i="5"/>
  <c r="U159" i="5"/>
  <c r="AD159" i="5"/>
  <c r="Y178" i="10" l="1"/>
  <c r="AA178" i="10" s="1"/>
  <c r="V178" i="10"/>
  <c r="X178" i="10" s="1"/>
  <c r="AU177" i="10"/>
  <c r="BJ177" i="10"/>
  <c r="O178" i="10"/>
  <c r="N178" i="10"/>
  <c r="BN178" i="10"/>
  <c r="E179" i="10"/>
  <c r="G172" i="9"/>
  <c r="H172" i="9" s="1"/>
  <c r="K172" i="9" s="1"/>
  <c r="L172" i="9" s="1"/>
  <c r="M172" i="9" s="1"/>
  <c r="BN172" i="9" s="1"/>
  <c r="Q171" i="9"/>
  <c r="P172" i="9" s="1"/>
  <c r="BB171" i="9"/>
  <c r="BA171" i="9"/>
  <c r="T171" i="9"/>
  <c r="AL171" i="9"/>
  <c r="BG171" i="9"/>
  <c r="Z171" i="9"/>
  <c r="AY171" i="9" s="1"/>
  <c r="X171" i="9"/>
  <c r="C171" i="9"/>
  <c r="D171" i="9" s="1"/>
  <c r="AG172" i="9"/>
  <c r="AH172" i="9"/>
  <c r="BD171" i="9"/>
  <c r="BE171" i="9"/>
  <c r="AD172" i="9"/>
  <c r="AA160" i="4"/>
  <c r="H160" i="4"/>
  <c r="S160" i="4"/>
  <c r="U160" i="4" s="1"/>
  <c r="AR159" i="4"/>
  <c r="W159" i="4"/>
  <c r="AS159" i="4"/>
  <c r="P160" i="4"/>
  <c r="AO159" i="4"/>
  <c r="AP159" i="4"/>
  <c r="AH160" i="4"/>
  <c r="AJ160" i="4" s="1"/>
  <c r="BG159" i="4"/>
  <c r="BH159" i="4"/>
  <c r="BK159" i="4"/>
  <c r="AK160" i="4"/>
  <c r="BB159" i="4"/>
  <c r="AB160" i="4"/>
  <c r="AD160" i="4" s="1"/>
  <c r="BA159" i="4"/>
  <c r="AE160" i="4"/>
  <c r="AG160" i="4" s="1"/>
  <c r="BE159" i="4"/>
  <c r="BD159" i="4"/>
  <c r="AC171" i="8"/>
  <c r="AM172" i="8"/>
  <c r="BJ171" i="8"/>
  <c r="AJ172" i="8"/>
  <c r="AG172" i="8"/>
  <c r="X171" i="8"/>
  <c r="Y172" i="8"/>
  <c r="Z171" i="8"/>
  <c r="AY171" i="8" s="1"/>
  <c r="W171" i="8"/>
  <c r="AS171" i="8"/>
  <c r="AR171" i="8"/>
  <c r="AO171" i="8"/>
  <c r="AP171" i="8"/>
  <c r="BE171" i="8"/>
  <c r="BD171" i="8"/>
  <c r="C171" i="8"/>
  <c r="D171" i="8" s="1"/>
  <c r="U172" i="8"/>
  <c r="BG171" i="8"/>
  <c r="BH171" i="8"/>
  <c r="BA171" i="8"/>
  <c r="BB171" i="8"/>
  <c r="AB172" i="8"/>
  <c r="R172" i="8"/>
  <c r="N172" i="8"/>
  <c r="AF172" i="8" s="1"/>
  <c r="BN172" i="8"/>
  <c r="O172" i="8"/>
  <c r="T172" i="8" s="1"/>
  <c r="E173" i="8"/>
  <c r="Y167" i="7"/>
  <c r="AX166" i="7" s="1"/>
  <c r="BB166" i="7"/>
  <c r="AU166" i="7"/>
  <c r="AV166" i="7"/>
  <c r="E168" i="7"/>
  <c r="F168" i="7" s="1"/>
  <c r="BA166" i="7"/>
  <c r="AD167" i="7"/>
  <c r="BN167" i="7"/>
  <c r="O167" i="7"/>
  <c r="AL167" i="7" s="1"/>
  <c r="N167" i="7"/>
  <c r="BJ166" i="7"/>
  <c r="AM167" i="7"/>
  <c r="BM158" i="6"/>
  <c r="E160" i="6"/>
  <c r="N159" i="6"/>
  <c r="O159" i="6"/>
  <c r="BN159" i="6"/>
  <c r="AC159" i="5"/>
  <c r="BB159" i="5" s="1"/>
  <c r="Q159" i="5"/>
  <c r="AP159" i="5" s="1"/>
  <c r="BM158" i="5"/>
  <c r="T159" i="5"/>
  <c r="S160" i="5" s="1"/>
  <c r="U160" i="5" s="1"/>
  <c r="AG160" i="5"/>
  <c r="AI159" i="5"/>
  <c r="F160" i="5"/>
  <c r="G160" i="5"/>
  <c r="AK160" i="5"/>
  <c r="BK159" i="5"/>
  <c r="Z159" i="5"/>
  <c r="AY159" i="5" s="1"/>
  <c r="X159" i="5"/>
  <c r="BE159" i="5"/>
  <c r="BD159" i="5"/>
  <c r="AX177" i="10" l="1"/>
  <c r="BM177" i="10" s="1"/>
  <c r="C178" i="10"/>
  <c r="D178" i="10" s="1"/>
  <c r="AI178" i="10"/>
  <c r="AF178" i="10"/>
  <c r="AL178" i="10"/>
  <c r="Q178" i="10"/>
  <c r="T178" i="10"/>
  <c r="G179" i="10"/>
  <c r="F179" i="10"/>
  <c r="Z178" i="10"/>
  <c r="AY178" i="10" s="1"/>
  <c r="AC178" i="10"/>
  <c r="AP171" i="9"/>
  <c r="AO171" i="9"/>
  <c r="N172" i="9"/>
  <c r="AI172" i="9" s="1"/>
  <c r="BH172" i="9" s="1"/>
  <c r="BK171" i="9"/>
  <c r="AK172" i="9"/>
  <c r="AS171" i="9"/>
  <c r="S172" i="9"/>
  <c r="U172" i="9" s="1"/>
  <c r="Y172" i="9"/>
  <c r="AX171" i="9" s="1"/>
  <c r="AR171" i="9"/>
  <c r="E173" i="9"/>
  <c r="F173" i="9" s="1"/>
  <c r="W171" i="9"/>
  <c r="O172" i="9"/>
  <c r="AJ172" i="9"/>
  <c r="R172" i="9"/>
  <c r="K160" i="4"/>
  <c r="L160" i="4" s="1"/>
  <c r="M160" i="4" s="1"/>
  <c r="AM160" i="4"/>
  <c r="BJ159" i="4"/>
  <c r="R160" i="4"/>
  <c r="V160" i="4"/>
  <c r="C160" i="4" s="1"/>
  <c r="D160" i="4" s="1"/>
  <c r="AV159" i="4"/>
  <c r="AU159" i="4"/>
  <c r="AR172" i="8"/>
  <c r="AS172" i="8"/>
  <c r="S173" i="8"/>
  <c r="BD172" i="8"/>
  <c r="BE172" i="8"/>
  <c r="AE173" i="8"/>
  <c r="G173" i="8"/>
  <c r="F173" i="8"/>
  <c r="AD172" i="8"/>
  <c r="AL172" i="8"/>
  <c r="Q172" i="8"/>
  <c r="AU171" i="8"/>
  <c r="AV171" i="8"/>
  <c r="AA172" i="8"/>
  <c r="AX171" i="8"/>
  <c r="AC172" i="8"/>
  <c r="V172" i="8"/>
  <c r="AI172" i="8"/>
  <c r="C167" i="7"/>
  <c r="D167" i="7" s="1"/>
  <c r="AA167" i="7"/>
  <c r="G168" i="7"/>
  <c r="H168" i="7" s="1"/>
  <c r="K168" i="7" s="1"/>
  <c r="L168" i="7" s="1"/>
  <c r="M168" i="7" s="1"/>
  <c r="N168" i="7" s="1"/>
  <c r="BM166" i="7"/>
  <c r="Q167" i="7"/>
  <c r="Z167" i="7"/>
  <c r="AY167" i="7" s="1"/>
  <c r="T167" i="7"/>
  <c r="AC167" i="7"/>
  <c r="AF167" i="7"/>
  <c r="AI167" i="7"/>
  <c r="AK168" i="7"/>
  <c r="BK167" i="7"/>
  <c r="Z159" i="6"/>
  <c r="AY159" i="6" s="1"/>
  <c r="AC159" i="6"/>
  <c r="T159" i="6"/>
  <c r="Q159" i="6"/>
  <c r="AL159" i="6"/>
  <c r="AI159" i="6"/>
  <c r="AF159" i="6"/>
  <c r="G160" i="6"/>
  <c r="F160" i="6"/>
  <c r="P160" i="5"/>
  <c r="R160" i="5" s="1"/>
  <c r="AB160" i="5"/>
  <c r="AD160" i="5" s="1"/>
  <c r="AO159" i="5"/>
  <c r="BA159" i="5"/>
  <c r="W159" i="5"/>
  <c r="V160" i="5" s="1"/>
  <c r="X160" i="5" s="1"/>
  <c r="AS159" i="5"/>
  <c r="H160" i="5"/>
  <c r="K160" i="5" s="1"/>
  <c r="L160" i="5" s="1"/>
  <c r="M160" i="5" s="1"/>
  <c r="N160" i="5" s="1"/>
  <c r="AR159" i="5"/>
  <c r="Y160" i="5"/>
  <c r="AX159" i="5" s="1"/>
  <c r="AM160" i="5"/>
  <c r="BJ159" i="5"/>
  <c r="BH159" i="5"/>
  <c r="BG159" i="5"/>
  <c r="AH160" i="5"/>
  <c r="H179" i="10" l="1"/>
  <c r="K179" i="10" s="1"/>
  <c r="L179" i="10" s="1"/>
  <c r="M179" i="10" s="1"/>
  <c r="O179" i="10" s="1"/>
  <c r="W178" i="10"/>
  <c r="AS178" i="10"/>
  <c r="AR178" i="10"/>
  <c r="S179" i="10"/>
  <c r="AO178" i="10"/>
  <c r="AP178" i="10"/>
  <c r="P179" i="10"/>
  <c r="Y179" i="10"/>
  <c r="BK178" i="10"/>
  <c r="AK179" i="10"/>
  <c r="BB178" i="10"/>
  <c r="BA178" i="10"/>
  <c r="AB179" i="10"/>
  <c r="BE178" i="10"/>
  <c r="BD178" i="10"/>
  <c r="AE179" i="10"/>
  <c r="BG178" i="10"/>
  <c r="BH178" i="10"/>
  <c r="AH179" i="10"/>
  <c r="AF172" i="9"/>
  <c r="BE172" i="9" s="1"/>
  <c r="AH173" i="9"/>
  <c r="AJ173" i="9" s="1"/>
  <c r="BG172" i="9"/>
  <c r="AA172" i="9"/>
  <c r="AV171" i="9"/>
  <c r="V172" i="9"/>
  <c r="Z172" i="9" s="1"/>
  <c r="AY172" i="9" s="1"/>
  <c r="AU171" i="9"/>
  <c r="G173" i="9"/>
  <c r="H173" i="9" s="1"/>
  <c r="K173" i="9" s="1"/>
  <c r="L173" i="9" s="1"/>
  <c r="M173" i="9" s="1"/>
  <c r="N173" i="9" s="1"/>
  <c r="BJ171" i="9"/>
  <c r="AM172" i="9"/>
  <c r="AC172" i="9" s="1"/>
  <c r="BA172" i="9" s="1"/>
  <c r="AL172" i="9"/>
  <c r="Q172" i="9"/>
  <c r="AO172" i="9" s="1"/>
  <c r="T172" i="9"/>
  <c r="AS172" i="9" s="1"/>
  <c r="E161" i="4"/>
  <c r="O160" i="4"/>
  <c r="Z160" i="4" s="1"/>
  <c r="AY160" i="4" s="1"/>
  <c r="N160" i="4"/>
  <c r="BN160" i="4"/>
  <c r="BM159" i="4"/>
  <c r="X160" i="4"/>
  <c r="BM171" i="8"/>
  <c r="H173" i="8"/>
  <c r="K173" i="8" s="1"/>
  <c r="L173" i="8" s="1"/>
  <c r="M173" i="8" s="1"/>
  <c r="O173" i="8"/>
  <c r="N173" i="8"/>
  <c r="BN173" i="8"/>
  <c r="BH172" i="8"/>
  <c r="BG172" i="8"/>
  <c r="AH173" i="8"/>
  <c r="BB172" i="8"/>
  <c r="BA172" i="8"/>
  <c r="AB173" i="8"/>
  <c r="X172" i="8"/>
  <c r="Z172" i="8"/>
  <c r="AY172" i="8" s="1"/>
  <c r="C172" i="8"/>
  <c r="D172" i="8" s="1"/>
  <c r="AP172" i="8"/>
  <c r="AO172" i="8"/>
  <c r="P173" i="8"/>
  <c r="AK173" i="8"/>
  <c r="BK172" i="8"/>
  <c r="E174" i="8"/>
  <c r="Q173" i="8"/>
  <c r="U173" i="8"/>
  <c r="T173" i="8"/>
  <c r="S174" i="8" s="1"/>
  <c r="W172" i="8"/>
  <c r="AG173" i="8"/>
  <c r="AI173" i="8"/>
  <c r="AF173" i="8"/>
  <c r="AE174" i="8" s="1"/>
  <c r="O168" i="7"/>
  <c r="BN168" i="7"/>
  <c r="E169" i="7"/>
  <c r="G169" i="7" s="1"/>
  <c r="AM168" i="7"/>
  <c r="BJ167" i="7"/>
  <c r="BE167" i="7"/>
  <c r="BD167" i="7"/>
  <c r="AE168" i="7"/>
  <c r="Y168" i="7"/>
  <c r="AS167" i="7"/>
  <c r="AR167" i="7"/>
  <c r="W167" i="7"/>
  <c r="S168" i="7"/>
  <c r="P168" i="7"/>
  <c r="AP167" i="7"/>
  <c r="AO167" i="7"/>
  <c r="BG167" i="7"/>
  <c r="BH167" i="7"/>
  <c r="AH168" i="7"/>
  <c r="BA167" i="7"/>
  <c r="BB167" i="7"/>
  <c r="AB168" i="7"/>
  <c r="Y160" i="6"/>
  <c r="AA160" i="6" s="1"/>
  <c r="H160" i="6"/>
  <c r="K160" i="6" s="1"/>
  <c r="L160" i="6" s="1"/>
  <c r="M160" i="6" s="1"/>
  <c r="BE159" i="6"/>
  <c r="AE160" i="6"/>
  <c r="BD159" i="6"/>
  <c r="BG159" i="6"/>
  <c r="BH159" i="6"/>
  <c r="AH160" i="6"/>
  <c r="AJ160" i="6" s="1"/>
  <c r="AR159" i="6"/>
  <c r="AS159" i="6"/>
  <c r="S160" i="6"/>
  <c r="W159" i="6"/>
  <c r="AK160" i="6"/>
  <c r="BK159" i="6"/>
  <c r="P160" i="6"/>
  <c r="AP159" i="6"/>
  <c r="AO159" i="6"/>
  <c r="BB159" i="6"/>
  <c r="AB160" i="6"/>
  <c r="BA159" i="6"/>
  <c r="O160" i="5"/>
  <c r="AC160" i="5" s="1"/>
  <c r="BB160" i="5" s="1"/>
  <c r="AV159" i="5"/>
  <c r="BN160" i="5"/>
  <c r="AU159" i="5"/>
  <c r="BM159" i="5" s="1"/>
  <c r="AA160" i="5"/>
  <c r="C160" i="5"/>
  <c r="D160" i="5" s="1"/>
  <c r="E161" i="5"/>
  <c r="AF160" i="5"/>
  <c r="AI160" i="5"/>
  <c r="AH161" i="5" s="1"/>
  <c r="AJ160" i="5"/>
  <c r="E180" i="10" l="1"/>
  <c r="F180" i="10" s="1"/>
  <c r="BN179" i="10"/>
  <c r="N179" i="10"/>
  <c r="AF179" i="10" s="1"/>
  <c r="U179" i="10"/>
  <c r="T179" i="10"/>
  <c r="Q179" i="10"/>
  <c r="P180" i="10" s="1"/>
  <c r="AM179" i="10"/>
  <c r="AC179" i="10" s="1"/>
  <c r="BJ178" i="10"/>
  <c r="AV178" i="10"/>
  <c r="AU178" i="10"/>
  <c r="V179" i="10"/>
  <c r="AJ179" i="10"/>
  <c r="AG179" i="10"/>
  <c r="AA179" i="10"/>
  <c r="AX178" i="10"/>
  <c r="AL179" i="10"/>
  <c r="AD179" i="10"/>
  <c r="R179" i="10"/>
  <c r="AE173" i="9"/>
  <c r="AI173" i="9" s="1"/>
  <c r="BD172" i="9"/>
  <c r="BM171" i="9"/>
  <c r="AB173" i="9"/>
  <c r="AD173" i="9" s="1"/>
  <c r="E174" i="9"/>
  <c r="F174" i="9" s="1"/>
  <c r="BN173" i="9"/>
  <c r="O173" i="9"/>
  <c r="X172" i="9"/>
  <c r="C172" i="9"/>
  <c r="D172" i="9" s="1"/>
  <c r="AR172" i="9"/>
  <c r="S173" i="9"/>
  <c r="U173" i="9" s="1"/>
  <c r="Y173" i="9"/>
  <c r="AA173" i="9" s="1"/>
  <c r="W172" i="9"/>
  <c r="AV172" i="9" s="1"/>
  <c r="BB172" i="9"/>
  <c r="AK173" i="9"/>
  <c r="BK172" i="9"/>
  <c r="AP172" i="9"/>
  <c r="P173" i="9"/>
  <c r="R173" i="9" s="1"/>
  <c r="T160" i="4"/>
  <c r="AL160" i="4"/>
  <c r="Q160" i="4"/>
  <c r="AC160" i="4"/>
  <c r="AI160" i="4"/>
  <c r="AF160" i="4"/>
  <c r="G161" i="4"/>
  <c r="F161" i="4"/>
  <c r="Y161" i="4"/>
  <c r="AG174" i="8"/>
  <c r="AV172" i="8"/>
  <c r="AU172" i="8"/>
  <c r="U174" i="8"/>
  <c r="BE173" i="8"/>
  <c r="BD173" i="8"/>
  <c r="AS173" i="8"/>
  <c r="AR173" i="8"/>
  <c r="F174" i="8"/>
  <c r="G174" i="8"/>
  <c r="BJ172" i="8"/>
  <c r="AM173" i="8"/>
  <c r="Y173" i="8"/>
  <c r="AH174" i="8"/>
  <c r="AJ173" i="8"/>
  <c r="BG173" i="8" s="1"/>
  <c r="BH173" i="8"/>
  <c r="AP173" i="8"/>
  <c r="P174" i="8"/>
  <c r="R173" i="8"/>
  <c r="AO173" i="8" s="1"/>
  <c r="V173" i="8"/>
  <c r="AD173" i="8"/>
  <c r="AL173" i="8"/>
  <c r="F169" i="7"/>
  <c r="H169" i="7" s="1"/>
  <c r="K169" i="7" s="1"/>
  <c r="L169" i="7" s="1"/>
  <c r="M169" i="7" s="1"/>
  <c r="T160" i="5"/>
  <c r="AS160" i="5" s="1"/>
  <c r="AJ168" i="7"/>
  <c r="U168" i="7"/>
  <c r="Q168" i="7"/>
  <c r="P169" i="7" s="1"/>
  <c r="T168" i="7"/>
  <c r="S169" i="7" s="1"/>
  <c r="AC168" i="7"/>
  <c r="AB169" i="7" s="1"/>
  <c r="AA168" i="7"/>
  <c r="AX167" i="7"/>
  <c r="AD168" i="7"/>
  <c r="AL168" i="7"/>
  <c r="R168" i="7"/>
  <c r="AV167" i="7"/>
  <c r="AU167" i="7"/>
  <c r="V168" i="7"/>
  <c r="C168" i="7" s="1"/>
  <c r="D168" i="7" s="1"/>
  <c r="AI168" i="7"/>
  <c r="BH168" i="7" s="1"/>
  <c r="AF168" i="7"/>
  <c r="AE169" i="7" s="1"/>
  <c r="AG168" i="7"/>
  <c r="AX159" i="6"/>
  <c r="Z160" i="5"/>
  <c r="AY160" i="5" s="1"/>
  <c r="V160" i="6"/>
  <c r="C160" i="6" s="1"/>
  <c r="D160" i="6" s="1"/>
  <c r="AV159" i="6"/>
  <c r="AU159" i="6"/>
  <c r="AD160" i="6"/>
  <c r="R160" i="6"/>
  <c r="AM160" i="6"/>
  <c r="BJ159" i="6"/>
  <c r="U160" i="6"/>
  <c r="O160" i="6"/>
  <c r="Q160" i="6" s="1"/>
  <c r="N160" i="6"/>
  <c r="AI160" i="6" s="1"/>
  <c r="BN160" i="6"/>
  <c r="AG160" i="6"/>
  <c r="E161" i="6"/>
  <c r="AL160" i="5"/>
  <c r="BK160" i="5" s="1"/>
  <c r="Q160" i="5"/>
  <c r="AP160" i="5" s="1"/>
  <c r="BA160" i="5"/>
  <c r="AB161" i="5"/>
  <c r="AD161" i="5" s="1"/>
  <c r="G161" i="5"/>
  <c r="F161" i="5"/>
  <c r="BD160" i="5"/>
  <c r="BE160" i="5"/>
  <c r="AE161" i="5"/>
  <c r="AJ161" i="5"/>
  <c r="BH160" i="5"/>
  <c r="BG160" i="5"/>
  <c r="AI179" i="10" l="1"/>
  <c r="AH180" i="10" s="1"/>
  <c r="AJ180" i="10" s="1"/>
  <c r="G180" i="10"/>
  <c r="H180" i="10" s="1"/>
  <c r="BM178" i="10"/>
  <c r="Z179" i="10"/>
  <c r="AY179" i="10" s="1"/>
  <c r="X179" i="10"/>
  <c r="R180" i="10"/>
  <c r="BB179" i="10"/>
  <c r="BA179" i="10"/>
  <c r="BK179" i="10"/>
  <c r="AK180" i="10"/>
  <c r="AP179" i="10"/>
  <c r="AO179" i="10"/>
  <c r="W179" i="10"/>
  <c r="AS179" i="10"/>
  <c r="AR179" i="10"/>
  <c r="AB180" i="10"/>
  <c r="S180" i="10"/>
  <c r="C179" i="10"/>
  <c r="D179" i="10" s="1"/>
  <c r="BD179" i="10"/>
  <c r="BE179" i="10"/>
  <c r="AE180" i="10"/>
  <c r="AG173" i="9"/>
  <c r="AF173" i="9"/>
  <c r="AE174" i="9" s="1"/>
  <c r="AG174" i="9" s="1"/>
  <c r="G174" i="9"/>
  <c r="H174" i="9" s="1"/>
  <c r="T173" i="9"/>
  <c r="AR173" i="9" s="1"/>
  <c r="AX172" i="9"/>
  <c r="AU172" i="9"/>
  <c r="V173" i="9"/>
  <c r="X173" i="9" s="1"/>
  <c r="BJ172" i="9"/>
  <c r="AM173" i="9"/>
  <c r="AC173" i="9" s="1"/>
  <c r="AB174" i="9" s="1"/>
  <c r="AD174" i="9" s="1"/>
  <c r="AL173" i="9"/>
  <c r="BK173" i="9" s="1"/>
  <c r="Q173" i="9"/>
  <c r="P174" i="9" s="1"/>
  <c r="R174" i="9" s="1"/>
  <c r="BH173" i="9"/>
  <c r="AH174" i="9"/>
  <c r="AJ174" i="9" s="1"/>
  <c r="BG173" i="9"/>
  <c r="H161" i="4"/>
  <c r="BE160" i="4"/>
  <c r="BD160" i="4"/>
  <c r="AE161" i="4"/>
  <c r="AB161" i="4"/>
  <c r="BA160" i="4"/>
  <c r="BB160" i="4"/>
  <c r="BK160" i="4"/>
  <c r="AK161" i="4"/>
  <c r="BH160" i="4"/>
  <c r="BG160" i="4"/>
  <c r="AH161" i="4"/>
  <c r="AJ161" i="4" s="1"/>
  <c r="AP160" i="4"/>
  <c r="AO160" i="4"/>
  <c r="P161" i="4"/>
  <c r="S161" i="4"/>
  <c r="AS160" i="4"/>
  <c r="W160" i="4"/>
  <c r="AR160" i="4"/>
  <c r="AX160" i="4"/>
  <c r="AA161" i="4"/>
  <c r="Z173" i="8"/>
  <c r="AY173" i="8" s="1"/>
  <c r="X173" i="8"/>
  <c r="BK173" i="8"/>
  <c r="AK174" i="8"/>
  <c r="C173" i="8"/>
  <c r="D173" i="8" s="1"/>
  <c r="AJ174" i="8"/>
  <c r="H174" i="8"/>
  <c r="R174" i="8"/>
  <c r="AX172" i="8"/>
  <c r="BM172" i="8" s="1"/>
  <c r="AA173" i="8"/>
  <c r="W173" i="8" s="1"/>
  <c r="AC173" i="8"/>
  <c r="S161" i="5"/>
  <c r="U161" i="5" s="1"/>
  <c r="AR160" i="5"/>
  <c r="Y161" i="5"/>
  <c r="AX160" i="5" s="1"/>
  <c r="E170" i="7"/>
  <c r="G170" i="7" s="1"/>
  <c r="AD169" i="7"/>
  <c r="U169" i="7"/>
  <c r="AG169" i="7"/>
  <c r="BE168" i="7"/>
  <c r="BD168" i="7"/>
  <c r="X168" i="7"/>
  <c r="Z168" i="7"/>
  <c r="AY168" i="7" s="1"/>
  <c r="R169" i="7"/>
  <c r="W168" i="7"/>
  <c r="AP168" i="7"/>
  <c r="AO168" i="7"/>
  <c r="AH169" i="7"/>
  <c r="BN169" i="7"/>
  <c r="N169" i="7"/>
  <c r="AF169" i="7" s="1"/>
  <c r="O169" i="7"/>
  <c r="BK168" i="7"/>
  <c r="AK169" i="7"/>
  <c r="BM167" i="7"/>
  <c r="BB168" i="7"/>
  <c r="BA168" i="7"/>
  <c r="AS168" i="7"/>
  <c r="AR168" i="7"/>
  <c r="BG168" i="7"/>
  <c r="AF160" i="6"/>
  <c r="BE160" i="6" s="1"/>
  <c r="BM159" i="6"/>
  <c r="AO160" i="6"/>
  <c r="AP160" i="6"/>
  <c r="P161" i="6"/>
  <c r="R161" i="6" s="1"/>
  <c r="G161" i="6"/>
  <c r="F161" i="6"/>
  <c r="T160" i="6"/>
  <c r="BG160" i="6"/>
  <c r="BH160" i="6"/>
  <c r="AH161" i="6"/>
  <c r="AJ161" i="6" s="1"/>
  <c r="Z160" i="6"/>
  <c r="AY160" i="6" s="1"/>
  <c r="AC160" i="6"/>
  <c r="AL160" i="6"/>
  <c r="X160" i="6"/>
  <c r="AK161" i="5"/>
  <c r="AM161" i="5" s="1"/>
  <c r="AO160" i="5"/>
  <c r="W160" i="5"/>
  <c r="AV160" i="5" s="1"/>
  <c r="P161" i="5"/>
  <c r="R161" i="5" s="1"/>
  <c r="H161" i="5"/>
  <c r="K161" i="5" s="1"/>
  <c r="L161" i="5" s="1"/>
  <c r="M161" i="5" s="1"/>
  <c r="O161" i="5" s="1"/>
  <c r="AG161" i="5"/>
  <c r="BG179" i="10" l="1"/>
  <c r="BH179" i="10"/>
  <c r="AV179" i="10"/>
  <c r="AU179" i="10"/>
  <c r="U180" i="10"/>
  <c r="K180" i="10"/>
  <c r="L180" i="10" s="1"/>
  <c r="M180" i="10" s="1"/>
  <c r="V180" i="10"/>
  <c r="AG180" i="10"/>
  <c r="AD180" i="10"/>
  <c r="AM180" i="10"/>
  <c r="BJ179" i="10"/>
  <c r="Y180" i="10"/>
  <c r="BD173" i="9"/>
  <c r="BE173" i="9"/>
  <c r="K174" i="9"/>
  <c r="L174" i="9" s="1"/>
  <c r="M174" i="9" s="1"/>
  <c r="BM172" i="9"/>
  <c r="S174" i="9"/>
  <c r="U174" i="9" s="1"/>
  <c r="AS173" i="9"/>
  <c r="W173" i="9"/>
  <c r="AV173" i="9" s="1"/>
  <c r="BA173" i="9"/>
  <c r="BB173" i="9"/>
  <c r="Z173" i="9"/>
  <c r="Y174" i="9" s="1"/>
  <c r="AX173" i="9" s="1"/>
  <c r="C173" i="9"/>
  <c r="D173" i="9" s="1"/>
  <c r="AK174" i="9"/>
  <c r="AM174" i="9" s="1"/>
  <c r="AO173" i="9"/>
  <c r="AP173" i="9"/>
  <c r="V161" i="4"/>
  <c r="C161" i="4" s="1"/>
  <c r="D161" i="4" s="1"/>
  <c r="AU160" i="4"/>
  <c r="AV160" i="4"/>
  <c r="U161" i="4"/>
  <c r="AG161" i="4"/>
  <c r="R161" i="4"/>
  <c r="AM161" i="4"/>
  <c r="BJ160" i="4"/>
  <c r="AD161" i="4"/>
  <c r="K161" i="4"/>
  <c r="L161" i="4" s="1"/>
  <c r="M161" i="4" s="1"/>
  <c r="Y174" i="8"/>
  <c r="AA174" i="8" s="1"/>
  <c r="AU173" i="8"/>
  <c r="AV173" i="8"/>
  <c r="V174" i="8"/>
  <c r="BA173" i="8"/>
  <c r="BB173" i="8"/>
  <c r="AB174" i="8"/>
  <c r="E175" i="8"/>
  <c r="K174" i="8"/>
  <c r="L174" i="8" s="1"/>
  <c r="M174" i="8" s="1"/>
  <c r="BJ173" i="8"/>
  <c r="AM174" i="8"/>
  <c r="AX173" i="8"/>
  <c r="F170" i="7"/>
  <c r="H170" i="7" s="1"/>
  <c r="K170" i="7" s="1"/>
  <c r="L170" i="7" s="1"/>
  <c r="M170" i="7" s="1"/>
  <c r="BN170" i="7" s="1"/>
  <c r="AL161" i="5"/>
  <c r="BK161" i="5" s="1"/>
  <c r="AA161" i="5"/>
  <c r="AE161" i="6"/>
  <c r="AG161" i="6" s="1"/>
  <c r="AL169" i="7"/>
  <c r="BK169" i="7" s="1"/>
  <c r="AI169" i="7"/>
  <c r="AH170" i="7" s="1"/>
  <c r="BD169" i="7"/>
  <c r="BE169" i="7"/>
  <c r="AE170" i="7"/>
  <c r="AV168" i="7"/>
  <c r="AU168" i="7"/>
  <c r="AJ169" i="7"/>
  <c r="Y169" i="7"/>
  <c r="Q169" i="7"/>
  <c r="AM169" i="7"/>
  <c r="BJ168" i="7"/>
  <c r="V169" i="7"/>
  <c r="T169" i="7"/>
  <c r="Y161" i="6"/>
  <c r="AA161" i="6" s="1"/>
  <c r="BD160" i="6"/>
  <c r="H161" i="6"/>
  <c r="K161" i="6" s="1"/>
  <c r="L161" i="6" s="1"/>
  <c r="M161" i="6" s="1"/>
  <c r="O161" i="6" s="1"/>
  <c r="AK161" i="6"/>
  <c r="BK160" i="6"/>
  <c r="BB160" i="6"/>
  <c r="BA160" i="6"/>
  <c r="AB161" i="6"/>
  <c r="AR160" i="6"/>
  <c r="W160" i="6"/>
  <c r="AS160" i="6"/>
  <c r="S161" i="6"/>
  <c r="BJ160" i="5"/>
  <c r="V161" i="5"/>
  <c r="Z161" i="5" s="1"/>
  <c r="AY161" i="5" s="1"/>
  <c r="AU160" i="5"/>
  <c r="E162" i="5"/>
  <c r="G162" i="5" s="1"/>
  <c r="N161" i="5"/>
  <c r="AF161" i="5" s="1"/>
  <c r="BE161" i="5" s="1"/>
  <c r="BN161" i="5"/>
  <c r="AC161" i="5"/>
  <c r="AB162" i="5" s="1"/>
  <c r="T161" i="5"/>
  <c r="S162" i="5" s="1"/>
  <c r="U162" i="5" s="1"/>
  <c r="Q161" i="5"/>
  <c r="AX179" i="10" l="1"/>
  <c r="BM179" i="10" s="1"/>
  <c r="AA180" i="10"/>
  <c r="O180" i="10"/>
  <c r="N180" i="10"/>
  <c r="BN180" i="10"/>
  <c r="X180" i="10"/>
  <c r="E181" i="10"/>
  <c r="C180" i="10"/>
  <c r="D180" i="10" s="1"/>
  <c r="E175" i="9"/>
  <c r="N174" i="9"/>
  <c r="O174" i="9"/>
  <c r="Q174" i="9" s="1"/>
  <c r="P175" i="9" s="1"/>
  <c r="R175" i="9" s="1"/>
  <c r="BN174" i="9"/>
  <c r="V174" i="9"/>
  <c r="X174" i="9" s="1"/>
  <c r="AU173" i="9"/>
  <c r="AY173" i="9"/>
  <c r="AA174" i="9"/>
  <c r="BJ173" i="9"/>
  <c r="E162" i="4"/>
  <c r="F162" i="4" s="1"/>
  <c r="BM160" i="4"/>
  <c r="O161" i="4"/>
  <c r="Z161" i="4" s="1"/>
  <c r="AY161" i="4" s="1"/>
  <c r="BN161" i="4"/>
  <c r="N161" i="4"/>
  <c r="X161" i="4"/>
  <c r="N174" i="8"/>
  <c r="BN174" i="8"/>
  <c r="O174" i="8"/>
  <c r="Z174" i="8" s="1"/>
  <c r="AD174" i="8"/>
  <c r="AL174" i="8"/>
  <c r="G175" i="8"/>
  <c r="F175" i="8"/>
  <c r="X174" i="8"/>
  <c r="C174" i="8"/>
  <c r="D174" i="8" s="1"/>
  <c r="BM173" i="8"/>
  <c r="AK162" i="5"/>
  <c r="BJ161" i="5" s="1"/>
  <c r="AK170" i="7"/>
  <c r="AM170" i="7" s="1"/>
  <c r="N170" i="7"/>
  <c r="AI170" i="7" s="1"/>
  <c r="O170" i="7"/>
  <c r="X161" i="5"/>
  <c r="BG169" i="7"/>
  <c r="BH169" i="7"/>
  <c r="E171" i="7"/>
  <c r="G171" i="7" s="1"/>
  <c r="AR169" i="7"/>
  <c r="AS169" i="7"/>
  <c r="S170" i="7"/>
  <c r="AA169" i="7"/>
  <c r="W169" i="7" s="1"/>
  <c r="AX168" i="7"/>
  <c r="BM168" i="7" s="1"/>
  <c r="AC169" i="7"/>
  <c r="X169" i="7"/>
  <c r="Z169" i="7"/>
  <c r="AY169" i="7" s="1"/>
  <c r="C169" i="7"/>
  <c r="D169" i="7" s="1"/>
  <c r="AO169" i="7"/>
  <c r="AP169" i="7"/>
  <c r="P170" i="7"/>
  <c r="AJ170" i="7"/>
  <c r="AG170" i="7"/>
  <c r="BM160" i="5"/>
  <c r="AX160" i="6"/>
  <c r="BN161" i="6"/>
  <c r="E162" i="6"/>
  <c r="F162" i="6" s="1"/>
  <c r="N161" i="6"/>
  <c r="AI161" i="6" s="1"/>
  <c r="U161" i="6"/>
  <c r="Q161" i="6"/>
  <c r="AV160" i="6"/>
  <c r="AU160" i="6"/>
  <c r="V161" i="6"/>
  <c r="AD161" i="6"/>
  <c r="AL161" i="6"/>
  <c r="BJ160" i="6"/>
  <c r="AM161" i="6"/>
  <c r="AC161" i="6" s="1"/>
  <c r="T161" i="6"/>
  <c r="C161" i="5"/>
  <c r="D161" i="5" s="1"/>
  <c r="AE162" i="5"/>
  <c r="AG162" i="5" s="1"/>
  <c r="F162" i="5"/>
  <c r="H162" i="5" s="1"/>
  <c r="K162" i="5" s="1"/>
  <c r="L162" i="5" s="1"/>
  <c r="M162" i="5" s="1"/>
  <c r="O162" i="5" s="1"/>
  <c r="BA161" i="5"/>
  <c r="BB161" i="5"/>
  <c r="BD161" i="5"/>
  <c r="AI161" i="5"/>
  <c r="BH161" i="5" s="1"/>
  <c r="AR161" i="5"/>
  <c r="W161" i="5"/>
  <c r="AV161" i="5" s="1"/>
  <c r="AS161" i="5"/>
  <c r="Y162" i="5"/>
  <c r="AP161" i="5"/>
  <c r="AO161" i="5"/>
  <c r="P162" i="5"/>
  <c r="AD162" i="5"/>
  <c r="AF180" i="10" l="1"/>
  <c r="AI180" i="10"/>
  <c r="Q180" i="10"/>
  <c r="AL180" i="10"/>
  <c r="T180" i="10"/>
  <c r="F181" i="10"/>
  <c r="G181" i="10"/>
  <c r="AC180" i="10"/>
  <c r="Z180" i="10"/>
  <c r="BM173" i="9"/>
  <c r="C174" i="9"/>
  <c r="D174" i="9" s="1"/>
  <c r="T174" i="9"/>
  <c r="S175" i="9" s="1"/>
  <c r="U175" i="9" s="1"/>
  <c r="F175" i="9"/>
  <c r="G175" i="9"/>
  <c r="Z174" i="9"/>
  <c r="AY174" i="9" s="1"/>
  <c r="AP174" i="9"/>
  <c r="AC174" i="9"/>
  <c r="AB175" i="9" s="1"/>
  <c r="AD175" i="9" s="1"/>
  <c r="AO174" i="9"/>
  <c r="AL174" i="9"/>
  <c r="BK174" i="9" s="1"/>
  <c r="AI174" i="9"/>
  <c r="AF174" i="9"/>
  <c r="G162" i="4"/>
  <c r="H162" i="4" s="1"/>
  <c r="AF161" i="4"/>
  <c r="AI161" i="4"/>
  <c r="AC161" i="4"/>
  <c r="Q161" i="4"/>
  <c r="AL161" i="4"/>
  <c r="T161" i="4"/>
  <c r="Y162" i="4"/>
  <c r="H175" i="8"/>
  <c r="K175" i="8" s="1"/>
  <c r="L175" i="8" s="1"/>
  <c r="M175" i="8" s="1"/>
  <c r="O175" i="8" s="1"/>
  <c r="N175" i="8"/>
  <c r="AY174" i="8"/>
  <c r="Y175" i="8"/>
  <c r="E176" i="8"/>
  <c r="AK175" i="8"/>
  <c r="BK174" i="8"/>
  <c r="T174" i="8"/>
  <c r="Q174" i="8"/>
  <c r="AC174" i="8"/>
  <c r="AF174" i="8"/>
  <c r="AI174" i="8"/>
  <c r="AF170" i="7"/>
  <c r="AE171" i="7" s="1"/>
  <c r="AG171" i="7" s="1"/>
  <c r="AM162" i="5"/>
  <c r="AC162" i="5" s="1"/>
  <c r="BJ169" i="7"/>
  <c r="F171" i="7"/>
  <c r="H171" i="7" s="1"/>
  <c r="K171" i="7" s="1"/>
  <c r="L171" i="7" s="1"/>
  <c r="M171" i="7" s="1"/>
  <c r="AV169" i="7"/>
  <c r="AU169" i="7"/>
  <c r="V170" i="7"/>
  <c r="Y170" i="7"/>
  <c r="U170" i="7"/>
  <c r="T170" i="7"/>
  <c r="S171" i="7" s="1"/>
  <c r="Q170" i="7"/>
  <c r="P171" i="7" s="1"/>
  <c r="BG170" i="7"/>
  <c r="BH170" i="7"/>
  <c r="AH171" i="7"/>
  <c r="AJ171" i="7" s="1"/>
  <c r="R170" i="7"/>
  <c r="BB169" i="7"/>
  <c r="BA169" i="7"/>
  <c r="AB170" i="7"/>
  <c r="G162" i="6"/>
  <c r="H162" i="6" s="1"/>
  <c r="K162" i="6" s="1"/>
  <c r="L162" i="6" s="1"/>
  <c r="M162" i="6" s="1"/>
  <c r="N162" i="6" s="1"/>
  <c r="AF161" i="6"/>
  <c r="BD161" i="6" s="1"/>
  <c r="BM160" i="6"/>
  <c r="BB161" i="6"/>
  <c r="BA161" i="6"/>
  <c r="AB162" i="6"/>
  <c r="AD162" i="6" s="1"/>
  <c r="S162" i="6"/>
  <c r="U162" i="6" s="1"/>
  <c r="AS161" i="6"/>
  <c r="AR161" i="6"/>
  <c r="BG161" i="6"/>
  <c r="BH161" i="6"/>
  <c r="AH162" i="6"/>
  <c r="AJ162" i="6" s="1"/>
  <c r="W161" i="6"/>
  <c r="AO161" i="6"/>
  <c r="P162" i="6"/>
  <c r="AP161" i="6"/>
  <c r="BK161" i="6"/>
  <c r="AK162" i="6"/>
  <c r="Z161" i="6"/>
  <c r="AY161" i="6" s="1"/>
  <c r="X161" i="6"/>
  <c r="C161" i="6"/>
  <c r="D161" i="6" s="1"/>
  <c r="BG161" i="5"/>
  <c r="AU161" i="5"/>
  <c r="AH162" i="5"/>
  <c r="AJ162" i="5" s="1"/>
  <c r="V162" i="5"/>
  <c r="X162" i="5" s="1"/>
  <c r="BN162" i="5"/>
  <c r="E163" i="5"/>
  <c r="F163" i="5" s="1"/>
  <c r="N162" i="5"/>
  <c r="R162" i="5"/>
  <c r="AX161" i="5"/>
  <c r="AA162" i="5"/>
  <c r="AL162" i="5"/>
  <c r="T162" i="5"/>
  <c r="Q162" i="5"/>
  <c r="H181" i="10" l="1"/>
  <c r="K181" i="10" s="1"/>
  <c r="L181" i="10" s="1"/>
  <c r="M181" i="10" s="1"/>
  <c r="W180" i="10"/>
  <c r="AS180" i="10"/>
  <c r="AR180" i="10"/>
  <c r="S181" i="10"/>
  <c r="BK180" i="10"/>
  <c r="AK181" i="10"/>
  <c r="AO180" i="10"/>
  <c r="AP180" i="10"/>
  <c r="P181" i="10"/>
  <c r="BB180" i="10"/>
  <c r="BA180" i="10"/>
  <c r="AB181" i="10"/>
  <c r="BH180" i="10"/>
  <c r="BG180" i="10"/>
  <c r="AH181" i="10"/>
  <c r="AY180" i="10"/>
  <c r="Y181" i="10"/>
  <c r="BE180" i="10"/>
  <c r="BD180" i="10"/>
  <c r="AE181" i="10"/>
  <c r="H175" i="9"/>
  <c r="K175" i="9" s="1"/>
  <c r="L175" i="9" s="1"/>
  <c r="M175" i="9" s="1"/>
  <c r="BN175" i="9" s="1"/>
  <c r="Y175" i="9"/>
  <c r="AA175" i="9" s="1"/>
  <c r="BB174" i="9"/>
  <c r="W174" i="9"/>
  <c r="AV174" i="9" s="1"/>
  <c r="AR174" i="9"/>
  <c r="AS174" i="9"/>
  <c r="BA174" i="9"/>
  <c r="AK175" i="9"/>
  <c r="BJ174" i="9" s="1"/>
  <c r="BD174" i="9"/>
  <c r="BE174" i="9"/>
  <c r="AE175" i="9"/>
  <c r="AG175" i="9" s="1"/>
  <c r="BH174" i="9"/>
  <c r="AH175" i="9"/>
  <c r="AJ175" i="9" s="1"/>
  <c r="BG174" i="9"/>
  <c r="AX161" i="4"/>
  <c r="AA162" i="4"/>
  <c r="BK161" i="4"/>
  <c r="AK162" i="4"/>
  <c r="BB161" i="4"/>
  <c r="BA161" i="4"/>
  <c r="AB162" i="4"/>
  <c r="BD161" i="4"/>
  <c r="BE161" i="4"/>
  <c r="AE162" i="4"/>
  <c r="AR161" i="4"/>
  <c r="AS161" i="4"/>
  <c r="S162" i="4"/>
  <c r="W161" i="4"/>
  <c r="AO161" i="4"/>
  <c r="AP161" i="4"/>
  <c r="P162" i="4"/>
  <c r="BH161" i="4"/>
  <c r="AH162" i="4"/>
  <c r="BG161" i="4"/>
  <c r="K162" i="4"/>
  <c r="L162" i="4" s="1"/>
  <c r="M162" i="4" s="1"/>
  <c r="BN175" i="8"/>
  <c r="BH174" i="8"/>
  <c r="BG174" i="8"/>
  <c r="AH175" i="8"/>
  <c r="BB174" i="8"/>
  <c r="BA174" i="8"/>
  <c r="AB175" i="8"/>
  <c r="BD174" i="8"/>
  <c r="BE174" i="8"/>
  <c r="AE175" i="8"/>
  <c r="AP174" i="8"/>
  <c r="AO174" i="8"/>
  <c r="P175" i="8"/>
  <c r="F176" i="8"/>
  <c r="G176" i="8"/>
  <c r="AR174" i="8"/>
  <c r="W174" i="8"/>
  <c r="AS174" i="8"/>
  <c r="S175" i="8"/>
  <c r="BJ174" i="8"/>
  <c r="AM175" i="8"/>
  <c r="AC175" i="8" s="1"/>
  <c r="AX174" i="8"/>
  <c r="AA175" i="8"/>
  <c r="BD170" i="7"/>
  <c r="BE170" i="7"/>
  <c r="AE162" i="6"/>
  <c r="AG162" i="6" s="1"/>
  <c r="E172" i="7"/>
  <c r="G172" i="7" s="1"/>
  <c r="C170" i="7"/>
  <c r="D170" i="7" s="1"/>
  <c r="AD170" i="7"/>
  <c r="AL170" i="7"/>
  <c r="R171" i="7"/>
  <c r="AO170" i="7"/>
  <c r="AP170" i="7"/>
  <c r="U171" i="7"/>
  <c r="AR170" i="7"/>
  <c r="AS170" i="7"/>
  <c r="AC170" i="7"/>
  <c r="AX169" i="7"/>
  <c r="BM169" i="7" s="1"/>
  <c r="AA170" i="7"/>
  <c r="W170" i="7" s="1"/>
  <c r="X170" i="7"/>
  <c r="Z170" i="7"/>
  <c r="AY170" i="7" s="1"/>
  <c r="O171" i="7"/>
  <c r="T171" i="7" s="1"/>
  <c r="BN171" i="7"/>
  <c r="N171" i="7"/>
  <c r="BE161" i="6"/>
  <c r="O162" i="6"/>
  <c r="T162" i="6" s="1"/>
  <c r="S163" i="6" s="1"/>
  <c r="BN162" i="6"/>
  <c r="E163" i="6"/>
  <c r="Y162" i="6"/>
  <c r="AA162" i="6" s="1"/>
  <c r="BJ161" i="6"/>
  <c r="AM162" i="6"/>
  <c r="R162" i="6"/>
  <c r="V162" i="6"/>
  <c r="AV161" i="6"/>
  <c r="AU161" i="6"/>
  <c r="G163" i="5"/>
  <c r="H163" i="5" s="1"/>
  <c r="K163" i="5" s="1"/>
  <c r="L163" i="5" s="1"/>
  <c r="M163" i="5" s="1"/>
  <c r="BN163" i="5" s="1"/>
  <c r="Z162" i="5"/>
  <c r="AY162" i="5" s="1"/>
  <c r="BM161" i="5"/>
  <c r="C162" i="5"/>
  <c r="D162" i="5" s="1"/>
  <c r="AF162" i="5"/>
  <c r="AI162" i="5"/>
  <c r="AO162" i="5"/>
  <c r="AP162" i="5"/>
  <c r="AK163" i="5"/>
  <c r="BK162" i="5"/>
  <c r="P163" i="5"/>
  <c r="W162" i="5"/>
  <c r="AS162" i="5"/>
  <c r="AR162" i="5"/>
  <c r="S163" i="5"/>
  <c r="BA162" i="5"/>
  <c r="BB162" i="5"/>
  <c r="AB163" i="5"/>
  <c r="U181" i="10" l="1"/>
  <c r="BJ180" i="10"/>
  <c r="AM181" i="10"/>
  <c r="AG181" i="10"/>
  <c r="AA181" i="10"/>
  <c r="AX180" i="10"/>
  <c r="R181" i="10"/>
  <c r="AU180" i="10"/>
  <c r="AV180" i="10"/>
  <c r="V181" i="10"/>
  <c r="C181" i="10" s="1"/>
  <c r="D181" i="10" s="1"/>
  <c r="N181" i="10"/>
  <c r="AI181" i="10" s="1"/>
  <c r="BN181" i="10"/>
  <c r="O181" i="10"/>
  <c r="T181" i="10" s="1"/>
  <c r="AD181" i="10"/>
  <c r="AJ181" i="10"/>
  <c r="E182" i="10"/>
  <c r="N175" i="9"/>
  <c r="AI175" i="9" s="1"/>
  <c r="E176" i="9"/>
  <c r="F176" i="9" s="1"/>
  <c r="O175" i="9"/>
  <c r="AL175" i="9" s="1"/>
  <c r="BK175" i="9" s="1"/>
  <c r="AX174" i="9"/>
  <c r="AU174" i="9"/>
  <c r="V175" i="9"/>
  <c r="X175" i="9" s="1"/>
  <c r="AM175" i="9"/>
  <c r="E163" i="4"/>
  <c r="AJ162" i="4"/>
  <c r="R162" i="4"/>
  <c r="U162" i="4"/>
  <c r="AD162" i="4"/>
  <c r="N162" i="4"/>
  <c r="AF162" i="4" s="1"/>
  <c r="O162" i="4"/>
  <c r="T162" i="4" s="1"/>
  <c r="S163" i="4" s="1"/>
  <c r="BN162" i="4"/>
  <c r="AV161" i="4"/>
  <c r="AU161" i="4"/>
  <c r="V162" i="4"/>
  <c r="AG162" i="4"/>
  <c r="AM162" i="4"/>
  <c r="BJ161" i="4"/>
  <c r="H176" i="8"/>
  <c r="BB175" i="8"/>
  <c r="Q175" i="8"/>
  <c r="U175" i="8"/>
  <c r="T175" i="8"/>
  <c r="S176" i="8"/>
  <c r="AV174" i="8"/>
  <c r="AU174" i="8"/>
  <c r="BM174" i="8" s="1"/>
  <c r="V175" i="8"/>
  <c r="K176" i="8"/>
  <c r="L176" i="8" s="1"/>
  <c r="M176" i="8" s="1"/>
  <c r="C175" i="8"/>
  <c r="D175" i="8" s="1"/>
  <c r="P176" i="8"/>
  <c r="R175" i="8"/>
  <c r="AB176" i="8"/>
  <c r="AD175" i="8"/>
  <c r="BA175" i="8" s="1"/>
  <c r="AL175" i="8"/>
  <c r="AG175" i="8"/>
  <c r="AI175" i="8"/>
  <c r="AF175" i="8"/>
  <c r="AE176" i="8" s="1"/>
  <c r="AH176" i="8"/>
  <c r="AJ175" i="8"/>
  <c r="AI162" i="6"/>
  <c r="AH163" i="6" s="1"/>
  <c r="AJ163" i="6" s="1"/>
  <c r="AF162" i="6"/>
  <c r="BD162" i="6" s="1"/>
  <c r="F172" i="7"/>
  <c r="H172" i="7" s="1"/>
  <c r="AS162" i="6"/>
  <c r="AL162" i="6"/>
  <c r="BK162" i="6" s="1"/>
  <c r="AU170" i="7"/>
  <c r="AV170" i="7"/>
  <c r="V171" i="7"/>
  <c r="AF171" i="7"/>
  <c r="AI171" i="7"/>
  <c r="S172" i="7"/>
  <c r="AR171" i="7"/>
  <c r="AS171" i="7"/>
  <c r="Y171" i="7"/>
  <c r="Q171" i="7"/>
  <c r="BK170" i="7"/>
  <c r="AK171" i="7"/>
  <c r="BB170" i="7"/>
  <c r="BA170" i="7"/>
  <c r="AB171" i="7"/>
  <c r="AR162" i="6"/>
  <c r="Q162" i="6"/>
  <c r="AC162" i="6"/>
  <c r="AX161" i="6"/>
  <c r="BM161" i="6" s="1"/>
  <c r="F163" i="6"/>
  <c r="G163" i="6"/>
  <c r="X162" i="6"/>
  <c r="Z162" i="6"/>
  <c r="C162" i="6"/>
  <c r="D162" i="6" s="1"/>
  <c r="U163" i="6"/>
  <c r="Y163" i="5"/>
  <c r="AA163" i="5" s="1"/>
  <c r="E164" i="5"/>
  <c r="G164" i="5" s="1"/>
  <c r="O163" i="5"/>
  <c r="AL163" i="5" s="1"/>
  <c r="N163" i="5"/>
  <c r="BH162" i="5"/>
  <c r="BG162" i="5"/>
  <c r="AH163" i="5"/>
  <c r="AJ163" i="5" s="1"/>
  <c r="BE162" i="5"/>
  <c r="BD162" i="5"/>
  <c r="AE163" i="5"/>
  <c r="AG163" i="5" s="1"/>
  <c r="AD163" i="5"/>
  <c r="U163" i="5"/>
  <c r="BJ162" i="5"/>
  <c r="AM163" i="5"/>
  <c r="AU162" i="5"/>
  <c r="AV162" i="5"/>
  <c r="V163" i="5"/>
  <c r="R163" i="5"/>
  <c r="AL181" i="10" l="1"/>
  <c r="BK181" i="10" s="1"/>
  <c r="BM180" i="10"/>
  <c r="AF181" i="10"/>
  <c r="AE182" i="10" s="1"/>
  <c r="AS181" i="10"/>
  <c r="AR181" i="10"/>
  <c r="S182" i="10"/>
  <c r="BH181" i="10"/>
  <c r="BG181" i="10"/>
  <c r="AH182" i="10"/>
  <c r="G182" i="10"/>
  <c r="F182" i="10"/>
  <c r="Q181" i="10"/>
  <c r="W181" i="10" s="1"/>
  <c r="X181" i="10"/>
  <c r="Z181" i="10"/>
  <c r="AY181" i="10" s="1"/>
  <c r="AC181" i="10"/>
  <c r="G176" i="9"/>
  <c r="H176" i="9" s="1"/>
  <c r="K176" i="9" s="1"/>
  <c r="L176" i="9" s="1"/>
  <c r="M176" i="9" s="1"/>
  <c r="AC175" i="9"/>
  <c r="BA175" i="9" s="1"/>
  <c r="T175" i="9"/>
  <c r="S176" i="9" s="1"/>
  <c r="Q175" i="9"/>
  <c r="P176" i="9" s="1"/>
  <c r="R176" i="9" s="1"/>
  <c r="AF175" i="9"/>
  <c r="BE175" i="9" s="1"/>
  <c r="Z175" i="9"/>
  <c r="AY175" i="9" s="1"/>
  <c r="BM174" i="9"/>
  <c r="C175" i="9"/>
  <c r="D175" i="9" s="1"/>
  <c r="AK176" i="9"/>
  <c r="BJ175" i="9" s="1"/>
  <c r="AH176" i="9"/>
  <c r="AJ176" i="9" s="1"/>
  <c r="BH175" i="9"/>
  <c r="BG175" i="9"/>
  <c r="BM161" i="4"/>
  <c r="AI162" i="4"/>
  <c r="BH162" i="4" s="1"/>
  <c r="BE162" i="4"/>
  <c r="BD162" i="4"/>
  <c r="AE163" i="4"/>
  <c r="U163" i="4"/>
  <c r="C162" i="4"/>
  <c r="D162" i="4" s="1"/>
  <c r="X162" i="4"/>
  <c r="Z162" i="4"/>
  <c r="AY162" i="4" s="1"/>
  <c r="AL162" i="4"/>
  <c r="AC162" i="4"/>
  <c r="Q162" i="4"/>
  <c r="W162" i="4" s="1"/>
  <c r="AR162" i="4"/>
  <c r="AS162" i="4"/>
  <c r="G163" i="4"/>
  <c r="F163" i="4"/>
  <c r="AG176" i="8"/>
  <c r="AJ176" i="8"/>
  <c r="BG175" i="8"/>
  <c r="BH175" i="8"/>
  <c r="X175" i="8"/>
  <c r="Z175" i="8"/>
  <c r="AY175" i="8" s="1"/>
  <c r="W175" i="8"/>
  <c r="AS175" i="8"/>
  <c r="AR175" i="8"/>
  <c r="AO175" i="8"/>
  <c r="AP175" i="8"/>
  <c r="BE175" i="8"/>
  <c r="BD175" i="8"/>
  <c r="BK175" i="8"/>
  <c r="AK176" i="8"/>
  <c r="AD176" i="8"/>
  <c r="AL176" i="8"/>
  <c r="R176" i="8"/>
  <c r="N176" i="8"/>
  <c r="AF176" i="8" s="1"/>
  <c r="BN176" i="8"/>
  <c r="O176" i="8"/>
  <c r="T176" i="8"/>
  <c r="U176" i="8"/>
  <c r="Q176" i="8"/>
  <c r="P177" i="8" s="1"/>
  <c r="E177" i="8"/>
  <c r="AE163" i="6"/>
  <c r="AG163" i="6" s="1"/>
  <c r="BE162" i="6"/>
  <c r="BG162" i="6"/>
  <c r="BH162" i="6"/>
  <c r="AK163" i="6"/>
  <c r="BJ162" i="6" s="1"/>
  <c r="AD171" i="7"/>
  <c r="AL171" i="7"/>
  <c r="BJ170" i="7"/>
  <c r="AM171" i="7"/>
  <c r="AC171" i="7" s="1"/>
  <c r="K172" i="7"/>
  <c r="L172" i="7" s="1"/>
  <c r="M172" i="7" s="1"/>
  <c r="AA171" i="7"/>
  <c r="AX170" i="7"/>
  <c r="U172" i="7"/>
  <c r="BE171" i="7"/>
  <c r="BD171" i="7"/>
  <c r="AE172" i="7"/>
  <c r="P172" i="7"/>
  <c r="AP171" i="7"/>
  <c r="AO171" i="7"/>
  <c r="AH172" i="7"/>
  <c r="BG171" i="7"/>
  <c r="BH171" i="7"/>
  <c r="Z171" i="7"/>
  <c r="AY171" i="7" s="1"/>
  <c r="X171" i="7"/>
  <c r="C171" i="7"/>
  <c r="D171" i="7" s="1"/>
  <c r="H163" i="6"/>
  <c r="K163" i="6" s="1"/>
  <c r="L163" i="6" s="1"/>
  <c r="M163" i="6" s="1"/>
  <c r="O163" i="6" s="1"/>
  <c r="AP162" i="6"/>
  <c r="P163" i="6"/>
  <c r="R163" i="6" s="1"/>
  <c r="W162" i="6"/>
  <c r="AO162" i="6"/>
  <c r="BB162" i="6"/>
  <c r="BA162" i="6"/>
  <c r="AB163" i="6"/>
  <c r="AD163" i="6" s="1"/>
  <c r="AY162" i="6"/>
  <c r="Y163" i="6"/>
  <c r="AX162" i="5"/>
  <c r="BM162" i="5" s="1"/>
  <c r="F164" i="5"/>
  <c r="H164" i="5" s="1"/>
  <c r="K164" i="5" s="1"/>
  <c r="L164" i="5" s="1"/>
  <c r="M164" i="5" s="1"/>
  <c r="BN164" i="5" s="1"/>
  <c r="AC163" i="5"/>
  <c r="BA163" i="5" s="1"/>
  <c r="T163" i="5"/>
  <c r="S164" i="5" s="1"/>
  <c r="U164" i="5" s="1"/>
  <c r="Q163" i="5"/>
  <c r="P164" i="5" s="1"/>
  <c r="R164" i="5" s="1"/>
  <c r="C163" i="5"/>
  <c r="D163" i="5" s="1"/>
  <c r="AF163" i="5"/>
  <c r="BE163" i="5" s="1"/>
  <c r="AI163" i="5"/>
  <c r="X163" i="5"/>
  <c r="Z163" i="5"/>
  <c r="AY163" i="5" s="1"/>
  <c r="BK163" i="5"/>
  <c r="AK164" i="5"/>
  <c r="AK182" i="10" l="1"/>
  <c r="BJ181" i="10" s="1"/>
  <c r="BE181" i="10"/>
  <c r="BD181" i="10"/>
  <c r="Y182" i="10"/>
  <c r="AA182" i="10" s="1"/>
  <c r="AV181" i="10"/>
  <c r="AU181" i="10"/>
  <c r="V182" i="10"/>
  <c r="AJ182" i="10"/>
  <c r="U182" i="10"/>
  <c r="H182" i="10"/>
  <c r="AG182" i="10"/>
  <c r="BB181" i="10"/>
  <c r="BA181" i="10"/>
  <c r="AB182" i="10"/>
  <c r="AP181" i="10"/>
  <c r="AO181" i="10"/>
  <c r="P182" i="10"/>
  <c r="AB176" i="9"/>
  <c r="AD176" i="9" s="1"/>
  <c r="BB175" i="9"/>
  <c r="AO175" i="9"/>
  <c r="AP175" i="9"/>
  <c r="AS175" i="9"/>
  <c r="W175" i="9"/>
  <c r="AV175" i="9" s="1"/>
  <c r="AR175" i="9"/>
  <c r="Y176" i="9"/>
  <c r="AX175" i="9" s="1"/>
  <c r="AM176" i="9"/>
  <c r="BD175" i="9"/>
  <c r="AE176" i="9"/>
  <c r="AG176" i="9" s="1"/>
  <c r="E177" i="9"/>
  <c r="G177" i="9" s="1"/>
  <c r="BN176" i="9"/>
  <c r="N176" i="9"/>
  <c r="O176" i="9"/>
  <c r="U176" i="9"/>
  <c r="BG162" i="4"/>
  <c r="AH163" i="4"/>
  <c r="AJ163" i="4" s="1"/>
  <c r="H163" i="4"/>
  <c r="K163" i="4" s="1"/>
  <c r="L163" i="4" s="1"/>
  <c r="M163" i="4" s="1"/>
  <c r="N163" i="4" s="1"/>
  <c r="Y163" i="4"/>
  <c r="AX162" i="4" s="1"/>
  <c r="AV162" i="4"/>
  <c r="AU162" i="4"/>
  <c r="V163" i="4"/>
  <c r="BB162" i="4"/>
  <c r="BA162" i="4"/>
  <c r="AB163" i="4"/>
  <c r="AP162" i="4"/>
  <c r="AO162" i="4"/>
  <c r="P163" i="4"/>
  <c r="AK163" i="4"/>
  <c r="BK162" i="4"/>
  <c r="AG163" i="4"/>
  <c r="BD176" i="8"/>
  <c r="BE176" i="8"/>
  <c r="AE177" i="8"/>
  <c r="G177" i="8"/>
  <c r="F177" i="8"/>
  <c r="AR176" i="8"/>
  <c r="AS176" i="8"/>
  <c r="R177" i="8"/>
  <c r="AP176" i="8"/>
  <c r="AO176" i="8"/>
  <c r="S177" i="8"/>
  <c r="Y176" i="8"/>
  <c r="BK176" i="8"/>
  <c r="AM176" i="8"/>
  <c r="BJ175" i="8"/>
  <c r="AU175" i="8"/>
  <c r="AV175" i="8"/>
  <c r="V176" i="8"/>
  <c r="AI176" i="8"/>
  <c r="AM163" i="6"/>
  <c r="AC163" i="6" s="1"/>
  <c r="E164" i="6"/>
  <c r="G164" i="6" s="1"/>
  <c r="BM170" i="7"/>
  <c r="Y172" i="7"/>
  <c r="AJ172" i="7"/>
  <c r="AG172" i="7"/>
  <c r="AB172" i="7"/>
  <c r="BA171" i="7"/>
  <c r="BB171" i="7"/>
  <c r="E173" i="7"/>
  <c r="W171" i="7"/>
  <c r="AK172" i="7"/>
  <c r="BK171" i="7"/>
  <c r="R172" i="7"/>
  <c r="BN172" i="7"/>
  <c r="O172" i="7"/>
  <c r="N172" i="7"/>
  <c r="AF172" i="7" s="1"/>
  <c r="N163" i="6"/>
  <c r="AI163" i="6" s="1"/>
  <c r="BN163" i="6"/>
  <c r="AV162" i="6"/>
  <c r="AU162" i="6"/>
  <c r="V163" i="6"/>
  <c r="X163" i="6" s="1"/>
  <c r="AA163" i="6"/>
  <c r="AX162" i="6"/>
  <c r="Q163" i="6"/>
  <c r="AL163" i="6"/>
  <c r="T163" i="6"/>
  <c r="AB164" i="5"/>
  <c r="AD164" i="5" s="1"/>
  <c r="AP163" i="5"/>
  <c r="AO163" i="5"/>
  <c r="O164" i="5"/>
  <c r="Q164" i="5" s="1"/>
  <c r="BB163" i="5"/>
  <c r="W163" i="5"/>
  <c r="AV163" i="5" s="1"/>
  <c r="AS163" i="5"/>
  <c r="AR163" i="5"/>
  <c r="N164" i="5"/>
  <c r="E165" i="5"/>
  <c r="G165" i="5" s="1"/>
  <c r="AE164" i="5"/>
  <c r="AG164" i="5" s="1"/>
  <c r="BD163" i="5"/>
  <c r="BH163" i="5"/>
  <c r="BG163" i="5"/>
  <c r="AH164" i="5"/>
  <c r="AJ164" i="5" s="1"/>
  <c r="AM164" i="5"/>
  <c r="BJ163" i="5"/>
  <c r="Y164" i="5"/>
  <c r="AM182" i="10" l="1"/>
  <c r="AX181" i="10"/>
  <c r="BM181" i="10" s="1"/>
  <c r="K182" i="10"/>
  <c r="L182" i="10" s="1"/>
  <c r="M182" i="10" s="1"/>
  <c r="X182" i="10"/>
  <c r="AD182" i="10"/>
  <c r="C182" i="10"/>
  <c r="D182" i="10" s="1"/>
  <c r="R182" i="10"/>
  <c r="AL176" i="9"/>
  <c r="BK176" i="9" s="1"/>
  <c r="AU175" i="9"/>
  <c r="BM175" i="9" s="1"/>
  <c r="AI176" i="9"/>
  <c r="AH177" i="9" s="1"/>
  <c r="AJ177" i="9" s="1"/>
  <c r="V176" i="9"/>
  <c r="X176" i="9" s="1"/>
  <c r="AA176" i="9"/>
  <c r="F177" i="9"/>
  <c r="H177" i="9" s="1"/>
  <c r="K177" i="9" s="1"/>
  <c r="L177" i="9" s="1"/>
  <c r="M177" i="9" s="1"/>
  <c r="AC176" i="9"/>
  <c r="AB177" i="9" s="1"/>
  <c r="AD177" i="9" s="1"/>
  <c r="AF176" i="9"/>
  <c r="AE177" i="9" s="1"/>
  <c r="AG177" i="9" s="1"/>
  <c r="T176" i="9"/>
  <c r="S177" i="9" s="1"/>
  <c r="U177" i="9" s="1"/>
  <c r="Q176" i="9"/>
  <c r="P177" i="9" s="1"/>
  <c r="R177" i="9" s="1"/>
  <c r="AA163" i="4"/>
  <c r="BN163" i="4"/>
  <c r="AF163" i="4"/>
  <c r="AE164" i="4" s="1"/>
  <c r="AG164" i="4" s="1"/>
  <c r="AI163" i="4"/>
  <c r="BG163" i="4" s="1"/>
  <c r="O163" i="4"/>
  <c r="AC163" i="4" s="1"/>
  <c r="BB163" i="4" s="1"/>
  <c r="E164" i="4"/>
  <c r="F164" i="4" s="1"/>
  <c r="AM163" i="4"/>
  <c r="BJ162" i="4"/>
  <c r="BM162" i="4" s="1"/>
  <c r="R163" i="4"/>
  <c r="C163" i="4"/>
  <c r="D163" i="4" s="1"/>
  <c r="AD163" i="4"/>
  <c r="X163" i="4"/>
  <c r="H177" i="8"/>
  <c r="K177" i="8" s="1"/>
  <c r="L177" i="8" s="1"/>
  <c r="M177" i="8" s="1"/>
  <c r="O177" i="8" s="1"/>
  <c r="N177" i="8"/>
  <c r="X176" i="8"/>
  <c r="Z176" i="8"/>
  <c r="AY176" i="8" s="1"/>
  <c r="C176" i="8"/>
  <c r="D176" i="8" s="1"/>
  <c r="AK177" i="8"/>
  <c r="BH176" i="8"/>
  <c r="BG176" i="8"/>
  <c r="AH177" i="8"/>
  <c r="AA176" i="8"/>
  <c r="W176" i="8" s="1"/>
  <c r="AC176" i="8"/>
  <c r="AX175" i="8"/>
  <c r="BM175" i="8" s="1"/>
  <c r="U177" i="8"/>
  <c r="E178" i="8"/>
  <c r="AG177" i="8"/>
  <c r="AI177" i="8"/>
  <c r="AF177" i="8"/>
  <c r="F164" i="6"/>
  <c r="H164" i="6" s="1"/>
  <c r="K164" i="6" s="1"/>
  <c r="L164" i="6" s="1"/>
  <c r="M164" i="6" s="1"/>
  <c r="N164" i="6" s="1"/>
  <c r="BD172" i="7"/>
  <c r="BE172" i="7"/>
  <c r="AE173" i="7"/>
  <c r="Q172" i="7"/>
  <c r="T172" i="7"/>
  <c r="V172" i="7"/>
  <c r="AU171" i="7"/>
  <c r="AV171" i="7"/>
  <c r="AD172" i="7"/>
  <c r="AL172" i="7"/>
  <c r="AI172" i="7"/>
  <c r="BJ171" i="7"/>
  <c r="AM172" i="7"/>
  <c r="AC172" i="7" s="1"/>
  <c r="G173" i="7"/>
  <c r="F173" i="7"/>
  <c r="AX171" i="7"/>
  <c r="AA172" i="7"/>
  <c r="AF163" i="6"/>
  <c r="BE163" i="6" s="1"/>
  <c r="BM162" i="6"/>
  <c r="C163" i="6"/>
  <c r="D163" i="6" s="1"/>
  <c r="Z163" i="6"/>
  <c r="AY163" i="6" s="1"/>
  <c r="AR163" i="6"/>
  <c r="AS163" i="6"/>
  <c r="W163" i="6"/>
  <c r="S164" i="6"/>
  <c r="AO163" i="6"/>
  <c r="AP163" i="6"/>
  <c r="P164" i="6"/>
  <c r="AK164" i="6"/>
  <c r="BK163" i="6"/>
  <c r="BA163" i="6"/>
  <c r="BB163" i="6"/>
  <c r="AB164" i="6"/>
  <c r="BG163" i="6"/>
  <c r="BH163" i="6"/>
  <c r="AH164" i="6"/>
  <c r="T164" i="5"/>
  <c r="AS164" i="5" s="1"/>
  <c r="AU163" i="5"/>
  <c r="AO164" i="5"/>
  <c r="AP164" i="5"/>
  <c r="AL164" i="5"/>
  <c r="BK164" i="5" s="1"/>
  <c r="V164" i="5"/>
  <c r="X164" i="5" s="1"/>
  <c r="P165" i="5"/>
  <c r="R165" i="5" s="1"/>
  <c r="AI164" i="5"/>
  <c r="BH164" i="5" s="1"/>
  <c r="AF164" i="5"/>
  <c r="AE165" i="5" s="1"/>
  <c r="F165" i="5"/>
  <c r="H165" i="5" s="1"/>
  <c r="K165" i="5" s="1"/>
  <c r="L165" i="5" s="1"/>
  <c r="M165" i="5" s="1"/>
  <c r="AX163" i="5"/>
  <c r="AA164" i="5"/>
  <c r="AC164" i="5"/>
  <c r="E183" i="10" l="1"/>
  <c r="F183" i="10" s="1"/>
  <c r="O182" i="10"/>
  <c r="BN182" i="10"/>
  <c r="N182" i="10"/>
  <c r="AK177" i="9"/>
  <c r="AM177" i="9" s="1"/>
  <c r="Z176" i="9"/>
  <c r="AY176" i="9" s="1"/>
  <c r="BH176" i="9"/>
  <c r="BG176" i="9"/>
  <c r="C176" i="9"/>
  <c r="D176" i="9" s="1"/>
  <c r="BA176" i="9"/>
  <c r="BB176" i="9"/>
  <c r="BN177" i="9"/>
  <c r="O177" i="9"/>
  <c r="Q177" i="9" s="1"/>
  <c r="N177" i="9"/>
  <c r="AF177" i="9" s="1"/>
  <c r="E178" i="9"/>
  <c r="BE176" i="9"/>
  <c r="BD176" i="9"/>
  <c r="AR176" i="9"/>
  <c r="AP176" i="9"/>
  <c r="AO176" i="9"/>
  <c r="AS176" i="9"/>
  <c r="W176" i="9"/>
  <c r="AL163" i="4"/>
  <c r="AK164" i="4" s="1"/>
  <c r="BH163" i="4"/>
  <c r="T163" i="4"/>
  <c r="AR163" i="4" s="1"/>
  <c r="G164" i="4"/>
  <c r="H164" i="4" s="1"/>
  <c r="K164" i="4" s="1"/>
  <c r="L164" i="4" s="1"/>
  <c r="M164" i="4" s="1"/>
  <c r="AH164" i="4"/>
  <c r="AJ164" i="4" s="1"/>
  <c r="Z163" i="4"/>
  <c r="AY163" i="4" s="1"/>
  <c r="BD163" i="4"/>
  <c r="AB164" i="4"/>
  <c r="AD164" i="4" s="1"/>
  <c r="BA163" i="4"/>
  <c r="BE163" i="4"/>
  <c r="Q163" i="4"/>
  <c r="P164" i="4" s="1"/>
  <c r="R164" i="4" s="1"/>
  <c r="Q177" i="8"/>
  <c r="T177" i="8"/>
  <c r="S178" i="8" s="1"/>
  <c r="BN177" i="8"/>
  <c r="AV176" i="8"/>
  <c r="AU176" i="8"/>
  <c r="V177" i="8"/>
  <c r="BE177" i="8"/>
  <c r="BD177" i="8"/>
  <c r="BH177" i="8"/>
  <c r="U178" i="8"/>
  <c r="AE178" i="8"/>
  <c r="F178" i="8"/>
  <c r="G178" i="8"/>
  <c r="AS177" i="8"/>
  <c r="AR177" i="8"/>
  <c r="AO177" i="8"/>
  <c r="AP177" i="8"/>
  <c r="P178" i="8"/>
  <c r="BB176" i="8"/>
  <c r="BA176" i="8"/>
  <c r="AB177" i="8"/>
  <c r="AH178" i="8"/>
  <c r="AJ177" i="8"/>
  <c r="BG177" i="8" s="1"/>
  <c r="Y177" i="8"/>
  <c r="BJ176" i="8"/>
  <c r="AM177" i="8"/>
  <c r="BD163" i="6"/>
  <c r="O164" i="6"/>
  <c r="Q164" i="6" s="1"/>
  <c r="P165" i="6" s="1"/>
  <c r="E165" i="6"/>
  <c r="F165" i="6" s="1"/>
  <c r="BN164" i="6"/>
  <c r="H173" i="7"/>
  <c r="BH172" i="7"/>
  <c r="BG172" i="7"/>
  <c r="AH173" i="7"/>
  <c r="BK172" i="7"/>
  <c r="AK173" i="7"/>
  <c r="X172" i="7"/>
  <c r="Z172" i="7"/>
  <c r="AY172" i="7" s="1"/>
  <c r="C172" i="7"/>
  <c r="D172" i="7" s="1"/>
  <c r="AO172" i="7"/>
  <c r="AP172" i="7"/>
  <c r="P173" i="7"/>
  <c r="R173" i="7" s="1"/>
  <c r="BB172" i="7"/>
  <c r="BA172" i="7"/>
  <c r="AB173" i="7"/>
  <c r="BM171" i="7"/>
  <c r="AR172" i="7"/>
  <c r="AS172" i="7"/>
  <c r="W172" i="7"/>
  <c r="V173" i="7" s="1"/>
  <c r="S173" i="7"/>
  <c r="AG173" i="7"/>
  <c r="AE164" i="6"/>
  <c r="AG164" i="6" s="1"/>
  <c r="Y164" i="6"/>
  <c r="AM164" i="6"/>
  <c r="BJ163" i="6"/>
  <c r="AJ164" i="6"/>
  <c r="U164" i="6"/>
  <c r="AD164" i="6"/>
  <c r="R164" i="6"/>
  <c r="AU163" i="6"/>
  <c r="AV163" i="6"/>
  <c r="V164" i="6"/>
  <c r="BG164" i="5"/>
  <c r="AR164" i="5"/>
  <c r="BE164" i="5"/>
  <c r="S165" i="5"/>
  <c r="U165" i="5" s="1"/>
  <c r="BM163" i="5"/>
  <c r="AK165" i="5"/>
  <c r="AM165" i="5" s="1"/>
  <c r="W164" i="5"/>
  <c r="V165" i="5" s="1"/>
  <c r="Z164" i="5"/>
  <c r="AY164" i="5" s="1"/>
  <c r="C164" i="5"/>
  <c r="D164" i="5" s="1"/>
  <c r="AH165" i="5"/>
  <c r="AJ165" i="5" s="1"/>
  <c r="BD164" i="5"/>
  <c r="BA164" i="5"/>
  <c r="BB164" i="5"/>
  <c r="AB165" i="5"/>
  <c r="N165" i="5"/>
  <c r="AF165" i="5" s="1"/>
  <c r="AE166" i="5" s="1"/>
  <c r="BN165" i="5"/>
  <c r="O165" i="5"/>
  <c r="AG165" i="5"/>
  <c r="E166" i="5"/>
  <c r="G183" i="10" l="1"/>
  <c r="H183" i="10" s="1"/>
  <c r="K183" i="10" s="1"/>
  <c r="L183" i="10" s="1"/>
  <c r="M183" i="10" s="1"/>
  <c r="BJ176" i="9"/>
  <c r="T182" i="10"/>
  <c r="AC182" i="10"/>
  <c r="Q182" i="10"/>
  <c r="Z182" i="10"/>
  <c r="AY182" i="10" s="1"/>
  <c r="AL182" i="10"/>
  <c r="AF182" i="10"/>
  <c r="AI182" i="10"/>
  <c r="Y177" i="9"/>
  <c r="AA177" i="9" s="1"/>
  <c r="T177" i="9"/>
  <c r="AS177" i="9" s="1"/>
  <c r="AI177" i="9"/>
  <c r="AH178" i="9" s="1"/>
  <c r="AJ178" i="9" s="1"/>
  <c r="AL177" i="9"/>
  <c r="BK177" i="9" s="1"/>
  <c r="AO177" i="9"/>
  <c r="P178" i="9"/>
  <c r="R178" i="9" s="1"/>
  <c r="F178" i="9"/>
  <c r="G178" i="9"/>
  <c r="AP177" i="9"/>
  <c r="AV176" i="9"/>
  <c r="AU176" i="9"/>
  <c r="V177" i="9"/>
  <c r="AE178" i="9"/>
  <c r="AG178" i="9" s="1"/>
  <c r="BE177" i="9"/>
  <c r="BD177" i="9"/>
  <c r="S164" i="4"/>
  <c r="U164" i="4" s="1"/>
  <c r="BK163" i="4"/>
  <c r="AS163" i="4"/>
  <c r="Y164" i="4"/>
  <c r="AX163" i="4" s="1"/>
  <c r="W163" i="4"/>
  <c r="AV163" i="4" s="1"/>
  <c r="AP163" i="4"/>
  <c r="E165" i="4"/>
  <c r="F165" i="4" s="1"/>
  <c r="AO163" i="4"/>
  <c r="BJ163" i="4"/>
  <c r="AM164" i="4"/>
  <c r="BN164" i="4"/>
  <c r="N164" i="4"/>
  <c r="O164" i="4"/>
  <c r="AB178" i="8"/>
  <c r="AD177" i="8"/>
  <c r="AL177" i="8"/>
  <c r="AX176" i="8"/>
  <c r="AA177" i="8"/>
  <c r="W177" i="8" s="1"/>
  <c r="V178" i="8" s="1"/>
  <c r="AC177" i="8"/>
  <c r="AJ178" i="8"/>
  <c r="R178" i="8"/>
  <c r="AG178" i="8"/>
  <c r="BM176" i="8"/>
  <c r="H178" i="8"/>
  <c r="Z177" i="8"/>
  <c r="AY177" i="8" s="1"/>
  <c r="X177" i="8"/>
  <c r="C177" i="8"/>
  <c r="D177" i="8" s="1"/>
  <c r="G165" i="6"/>
  <c r="H165" i="6" s="1"/>
  <c r="K165" i="6" s="1"/>
  <c r="L165" i="6" s="1"/>
  <c r="M165" i="6" s="1"/>
  <c r="O165" i="6" s="1"/>
  <c r="T164" i="6"/>
  <c r="S165" i="6" s="1"/>
  <c r="U165" i="6" s="1"/>
  <c r="AL164" i="6"/>
  <c r="AK165" i="6" s="1"/>
  <c r="AF164" i="6"/>
  <c r="BE164" i="6" s="1"/>
  <c r="Y173" i="7"/>
  <c r="AA173" i="7" s="1"/>
  <c r="X173" i="7"/>
  <c r="U173" i="7"/>
  <c r="AM173" i="7"/>
  <c r="BJ172" i="7"/>
  <c r="AJ173" i="7"/>
  <c r="AU172" i="7"/>
  <c r="AV172" i="7"/>
  <c r="AD173" i="7"/>
  <c r="K173" i="7"/>
  <c r="L173" i="7" s="1"/>
  <c r="M173" i="7" s="1"/>
  <c r="AI164" i="6"/>
  <c r="AH165" i="6" s="1"/>
  <c r="AJ165" i="6" s="1"/>
  <c r="AA164" i="6"/>
  <c r="AX163" i="6"/>
  <c r="BM163" i="6" s="1"/>
  <c r="AC164" i="6"/>
  <c r="Z164" i="6"/>
  <c r="AY164" i="6" s="1"/>
  <c r="X164" i="6"/>
  <c r="C164" i="6"/>
  <c r="D164" i="6" s="1"/>
  <c r="AP164" i="6"/>
  <c r="AO164" i="6"/>
  <c r="R165" i="6"/>
  <c r="AV164" i="5"/>
  <c r="BJ164" i="5"/>
  <c r="Y165" i="5"/>
  <c r="AX164" i="5" s="1"/>
  <c r="AU164" i="5"/>
  <c r="Q165" i="5"/>
  <c r="AP165" i="5" s="1"/>
  <c r="AI165" i="5"/>
  <c r="BH165" i="5" s="1"/>
  <c r="AG166" i="5"/>
  <c r="T165" i="5"/>
  <c r="AL165" i="5"/>
  <c r="AD165" i="5"/>
  <c r="X165" i="5"/>
  <c r="G166" i="5"/>
  <c r="F166" i="5"/>
  <c r="BD165" i="5"/>
  <c r="BE165" i="5"/>
  <c r="Y183" i="10" l="1"/>
  <c r="AA183" i="10" s="1"/>
  <c r="BE182" i="10"/>
  <c r="BD182" i="10"/>
  <c r="AE183" i="10"/>
  <c r="AP182" i="10"/>
  <c r="AO182" i="10"/>
  <c r="P183" i="10"/>
  <c r="BA182" i="10"/>
  <c r="BB182" i="10"/>
  <c r="AB183" i="10"/>
  <c r="W182" i="10"/>
  <c r="AS182" i="10"/>
  <c r="AR182" i="10"/>
  <c r="S183" i="10"/>
  <c r="BK182" i="10"/>
  <c r="AK183" i="10"/>
  <c r="N183" i="10"/>
  <c r="BN183" i="10"/>
  <c r="O183" i="10"/>
  <c r="BH182" i="10"/>
  <c r="BG182" i="10"/>
  <c r="AH183" i="10"/>
  <c r="E184" i="10"/>
  <c r="AX176" i="9"/>
  <c r="BM176" i="9" s="1"/>
  <c r="AC177" i="9"/>
  <c r="BA177" i="9" s="1"/>
  <c r="BH177" i="9"/>
  <c r="BG177" i="9"/>
  <c r="S178" i="9"/>
  <c r="U178" i="9" s="1"/>
  <c r="AR177" i="9"/>
  <c r="AK178" i="9"/>
  <c r="BJ177" i="9" s="1"/>
  <c r="W177" i="9"/>
  <c r="AV177" i="9" s="1"/>
  <c r="H178" i="9"/>
  <c r="X177" i="9"/>
  <c r="Z177" i="9"/>
  <c r="AY177" i="9" s="1"/>
  <c r="C177" i="9"/>
  <c r="D177" i="9" s="1"/>
  <c r="T164" i="4"/>
  <c r="AS164" i="4" s="1"/>
  <c r="V164" i="4"/>
  <c r="C164" i="4" s="1"/>
  <c r="D164" i="4" s="1"/>
  <c r="AA164" i="4"/>
  <c r="G165" i="4"/>
  <c r="H165" i="4" s="1"/>
  <c r="AU163" i="4"/>
  <c r="BM163" i="4" s="1"/>
  <c r="AI164" i="4"/>
  <c r="AF164" i="4"/>
  <c r="Q164" i="4"/>
  <c r="AL164" i="4"/>
  <c r="AC164" i="4"/>
  <c r="Y178" i="8"/>
  <c r="AX177" i="8" s="1"/>
  <c r="AA178" i="8"/>
  <c r="X178" i="8"/>
  <c r="K178" i="8"/>
  <c r="L178" i="8" s="1"/>
  <c r="M178" i="8" s="1"/>
  <c r="BA177" i="8"/>
  <c r="BB177" i="8"/>
  <c r="AU177" i="8"/>
  <c r="AV177" i="8"/>
  <c r="BK177" i="8"/>
  <c r="AK178" i="8"/>
  <c r="AD178" i="8"/>
  <c r="AX172" i="7"/>
  <c r="BM172" i="7" s="1"/>
  <c r="W164" i="6"/>
  <c r="AU164" i="6" s="1"/>
  <c r="AS164" i="6"/>
  <c r="AR164" i="6"/>
  <c r="BK164" i="6"/>
  <c r="E166" i="6"/>
  <c r="G166" i="6" s="1"/>
  <c r="Q165" i="6"/>
  <c r="P166" i="6" s="1"/>
  <c r="R166" i="6" s="1"/>
  <c r="E174" i="7"/>
  <c r="F174" i="7" s="1"/>
  <c r="N165" i="6"/>
  <c r="BN165" i="6"/>
  <c r="BD164" i="6"/>
  <c r="AE165" i="6"/>
  <c r="AG165" i="6" s="1"/>
  <c r="BH164" i="6"/>
  <c r="AA165" i="5"/>
  <c r="W165" i="5" s="1"/>
  <c r="C173" i="7"/>
  <c r="D173" i="7" s="1"/>
  <c r="BN173" i="7"/>
  <c r="N173" i="7"/>
  <c r="O173" i="7"/>
  <c r="BG164" i="6"/>
  <c r="Y165" i="6"/>
  <c r="AA165" i="6" s="1"/>
  <c r="AB165" i="6"/>
  <c r="AD165" i="6" s="1"/>
  <c r="BB164" i="6"/>
  <c r="BA164" i="6"/>
  <c r="T165" i="6"/>
  <c r="AS165" i="6" s="1"/>
  <c r="BJ164" i="6"/>
  <c r="AM165" i="6"/>
  <c r="C165" i="5"/>
  <c r="D165" i="5" s="1"/>
  <c r="Z165" i="5"/>
  <c r="AY165" i="5" s="1"/>
  <c r="AC165" i="5"/>
  <c r="AB166" i="5" s="1"/>
  <c r="AD166" i="5" s="1"/>
  <c r="BM164" i="5"/>
  <c r="AO165" i="5"/>
  <c r="AH166" i="5"/>
  <c r="AJ166" i="5" s="1"/>
  <c r="BG165" i="5"/>
  <c r="P166" i="5"/>
  <c r="R166" i="5" s="1"/>
  <c r="H166" i="5"/>
  <c r="BK165" i="5"/>
  <c r="AK166" i="5"/>
  <c r="AR165" i="5"/>
  <c r="AS165" i="5"/>
  <c r="S166" i="5"/>
  <c r="AX182" i="10" l="1"/>
  <c r="T183" i="10"/>
  <c r="Q183" i="10"/>
  <c r="U183" i="10"/>
  <c r="AJ183" i="10"/>
  <c r="R183" i="10"/>
  <c r="AL183" i="10"/>
  <c r="AD183" i="10"/>
  <c r="AI183" i="10"/>
  <c r="AH184" i="10" s="1"/>
  <c r="AG183" i="10"/>
  <c r="AF183" i="10"/>
  <c r="AU182" i="10"/>
  <c r="AV182" i="10"/>
  <c r="V183" i="10"/>
  <c r="AM183" i="10"/>
  <c r="AC183" i="10" s="1"/>
  <c r="BJ182" i="10"/>
  <c r="G184" i="10"/>
  <c r="F184" i="10"/>
  <c r="BB177" i="9"/>
  <c r="AB178" i="9"/>
  <c r="AD178" i="9" s="1"/>
  <c r="AM178" i="9"/>
  <c r="AU177" i="9"/>
  <c r="V178" i="9"/>
  <c r="X178" i="9" s="1"/>
  <c r="K178" i="9"/>
  <c r="L178" i="9" s="1"/>
  <c r="M178" i="9" s="1"/>
  <c r="Y178" i="9"/>
  <c r="AR164" i="4"/>
  <c r="S165" i="4"/>
  <c r="U165" i="4" s="1"/>
  <c r="X164" i="4"/>
  <c r="Z164" i="4"/>
  <c r="AY164" i="4" s="1"/>
  <c r="BA164" i="4"/>
  <c r="BB164" i="4"/>
  <c r="AB165" i="4"/>
  <c r="AP164" i="4"/>
  <c r="AO164" i="4"/>
  <c r="P165" i="4"/>
  <c r="W164" i="4"/>
  <c r="BH164" i="4"/>
  <c r="BG164" i="4"/>
  <c r="AH165" i="4"/>
  <c r="AK165" i="4"/>
  <c r="BK164" i="4"/>
  <c r="K165" i="4"/>
  <c r="L165" i="4" s="1"/>
  <c r="M165" i="4" s="1"/>
  <c r="BE164" i="4"/>
  <c r="BD164" i="4"/>
  <c r="AE165" i="4"/>
  <c r="BJ177" i="8"/>
  <c r="BM177" i="8" s="1"/>
  <c r="AM178" i="8"/>
  <c r="C178" i="8"/>
  <c r="D178" i="8" s="1"/>
  <c r="E179" i="8"/>
  <c r="N178" i="8"/>
  <c r="BN178" i="8"/>
  <c r="O178" i="8"/>
  <c r="V165" i="6"/>
  <c r="Z165" i="6" s="1"/>
  <c r="AY165" i="6" s="1"/>
  <c r="AV164" i="6"/>
  <c r="F166" i="6"/>
  <c r="H166" i="6" s="1"/>
  <c r="K166" i="6" s="1"/>
  <c r="L166" i="6" s="1"/>
  <c r="M166" i="6" s="1"/>
  <c r="BN166" i="6" s="1"/>
  <c r="G174" i="7"/>
  <c r="H174" i="7" s="1"/>
  <c r="AP165" i="6"/>
  <c r="AO165" i="6"/>
  <c r="AF165" i="6"/>
  <c r="AE166" i="6" s="1"/>
  <c r="AI165" i="6"/>
  <c r="BG165" i="6" s="1"/>
  <c r="AL165" i="6"/>
  <c r="BK165" i="6" s="1"/>
  <c r="AF173" i="7"/>
  <c r="AI173" i="7"/>
  <c r="Q173" i="7"/>
  <c r="Z173" i="7"/>
  <c r="AY173" i="7" s="1"/>
  <c r="T173" i="7"/>
  <c r="AC173" i="7"/>
  <c r="AL173" i="7"/>
  <c r="AC165" i="6"/>
  <c r="BA165" i="6" s="1"/>
  <c r="AX164" i="6"/>
  <c r="BM164" i="6" s="1"/>
  <c r="S166" i="6"/>
  <c r="U166" i="6" s="1"/>
  <c r="AR165" i="6"/>
  <c r="Y166" i="5"/>
  <c r="AA166" i="5" s="1"/>
  <c r="BB165" i="5"/>
  <c r="BA165" i="5"/>
  <c r="U166" i="5"/>
  <c r="AU165" i="5"/>
  <c r="AV165" i="5"/>
  <c r="V166" i="5"/>
  <c r="BJ165" i="5"/>
  <c r="AM166" i="5"/>
  <c r="K166" i="5"/>
  <c r="L166" i="5" s="1"/>
  <c r="M166" i="5" s="1"/>
  <c r="BM182" i="10" l="1"/>
  <c r="H184" i="10"/>
  <c r="BB183" i="10"/>
  <c r="BA183" i="10"/>
  <c r="AB184" i="10"/>
  <c r="AJ184" i="10"/>
  <c r="Z183" i="10"/>
  <c r="AY183" i="10" s="1"/>
  <c r="X183" i="10"/>
  <c r="AP183" i="10"/>
  <c r="AO183" i="10"/>
  <c r="AR183" i="10"/>
  <c r="AS183" i="10"/>
  <c r="W183" i="10"/>
  <c r="V184" i="10" s="1"/>
  <c r="AK184" i="10"/>
  <c r="BK183" i="10"/>
  <c r="BE183" i="10"/>
  <c r="BD183" i="10"/>
  <c r="S184" i="10"/>
  <c r="BH183" i="10"/>
  <c r="BG183" i="10"/>
  <c r="P184" i="10"/>
  <c r="AE184" i="10"/>
  <c r="C183" i="10"/>
  <c r="D183" i="10" s="1"/>
  <c r="C178" i="9"/>
  <c r="D178" i="9" s="1"/>
  <c r="O178" i="9"/>
  <c r="N178" i="9"/>
  <c r="BN178" i="9"/>
  <c r="E179" i="9"/>
  <c r="AA178" i="9"/>
  <c r="AX177" i="9"/>
  <c r="BM177" i="9" s="1"/>
  <c r="Y165" i="4"/>
  <c r="AX164" i="4" s="1"/>
  <c r="AG165" i="4"/>
  <c r="E166" i="4"/>
  <c r="AM165" i="4"/>
  <c r="BJ164" i="4"/>
  <c r="V165" i="4"/>
  <c r="AV164" i="4"/>
  <c r="AU164" i="4"/>
  <c r="AD165" i="4"/>
  <c r="BN165" i="4"/>
  <c r="O165" i="4"/>
  <c r="AL165" i="4" s="1"/>
  <c r="N165" i="4"/>
  <c r="AF165" i="4" s="1"/>
  <c r="AJ165" i="4"/>
  <c r="R165" i="4"/>
  <c r="T178" i="8"/>
  <c r="Q178" i="8"/>
  <c r="Z178" i="8"/>
  <c r="AY178" i="8" s="1"/>
  <c r="AC178" i="8"/>
  <c r="Y179" i="8"/>
  <c r="AL178" i="8"/>
  <c r="AF178" i="8"/>
  <c r="AI178" i="8"/>
  <c r="G179" i="8"/>
  <c r="F179" i="8"/>
  <c r="H179" i="8" s="1"/>
  <c r="K179" i="8" s="1"/>
  <c r="L179" i="8" s="1"/>
  <c r="M179" i="8" s="1"/>
  <c r="W165" i="6"/>
  <c r="AV165" i="6" s="1"/>
  <c r="X165" i="6"/>
  <c r="C165" i="6"/>
  <c r="D165" i="6" s="1"/>
  <c r="BD165" i="6"/>
  <c r="BE165" i="6"/>
  <c r="AK166" i="6"/>
  <c r="AM166" i="6" s="1"/>
  <c r="AH166" i="6"/>
  <c r="AJ166" i="6" s="1"/>
  <c r="BH165" i="6"/>
  <c r="AX165" i="5"/>
  <c r="BM165" i="5" s="1"/>
  <c r="BA173" i="7"/>
  <c r="BB173" i="7"/>
  <c r="AB174" i="7"/>
  <c r="Y174" i="7"/>
  <c r="AR173" i="7"/>
  <c r="AS173" i="7"/>
  <c r="W173" i="7"/>
  <c r="S174" i="7"/>
  <c r="P174" i="7"/>
  <c r="AO173" i="7"/>
  <c r="AP173" i="7"/>
  <c r="AE174" i="7"/>
  <c r="BE173" i="7"/>
  <c r="BD173" i="7"/>
  <c r="BK173" i="7"/>
  <c r="AK174" i="7"/>
  <c r="BH173" i="7"/>
  <c r="BG173" i="7"/>
  <c r="AH174" i="7"/>
  <c r="K174" i="7"/>
  <c r="L174" i="7" s="1"/>
  <c r="M174" i="7" s="1"/>
  <c r="AB166" i="6"/>
  <c r="AD166" i="6" s="1"/>
  <c r="BB165" i="6"/>
  <c r="E167" i="6"/>
  <c r="F167" i="6" s="1"/>
  <c r="N166" i="6"/>
  <c r="Y166" i="6"/>
  <c r="AA166" i="6" s="1"/>
  <c r="O166" i="6"/>
  <c r="T166" i="6" s="1"/>
  <c r="AG166" i="6"/>
  <c r="C166" i="5"/>
  <c r="D166" i="5" s="1"/>
  <c r="E167" i="5"/>
  <c r="X166" i="5"/>
  <c r="O166" i="5"/>
  <c r="N166" i="5"/>
  <c r="BN166" i="5"/>
  <c r="K184" i="10" l="1"/>
  <c r="L184" i="10" s="1"/>
  <c r="M184" i="10" s="1"/>
  <c r="BJ183" i="10"/>
  <c r="AM184" i="10"/>
  <c r="X184" i="10"/>
  <c r="AG184" i="10"/>
  <c r="R184" i="10"/>
  <c r="AD184" i="10"/>
  <c r="Y184" i="10"/>
  <c r="C184" i="10" s="1"/>
  <c r="D184" i="10" s="1"/>
  <c r="U184" i="10"/>
  <c r="AV183" i="10"/>
  <c r="AU183" i="10"/>
  <c r="AF178" i="9"/>
  <c r="AI178" i="9"/>
  <c r="T178" i="9"/>
  <c r="Q178" i="9"/>
  <c r="AL178" i="9"/>
  <c r="Z178" i="9"/>
  <c r="Y179" i="9" s="1"/>
  <c r="AC178" i="9"/>
  <c r="AB179" i="9" s="1"/>
  <c r="AD179" i="9" s="1"/>
  <c r="G179" i="9"/>
  <c r="F179" i="9"/>
  <c r="AA165" i="4"/>
  <c r="C165" i="4"/>
  <c r="D165" i="4" s="1"/>
  <c r="AC165" i="4"/>
  <c r="BB165" i="4" s="1"/>
  <c r="BM164" i="4"/>
  <c r="AI165" i="4"/>
  <c r="AH166" i="4" s="1"/>
  <c r="AJ166" i="4" s="1"/>
  <c r="BK165" i="4"/>
  <c r="AK166" i="4"/>
  <c r="BE165" i="4"/>
  <c r="BD165" i="4"/>
  <c r="AE166" i="4"/>
  <c r="X165" i="4"/>
  <c r="Z165" i="4"/>
  <c r="AY165" i="4" s="1"/>
  <c r="Q165" i="4"/>
  <c r="T165" i="4"/>
  <c r="F166" i="4"/>
  <c r="G166" i="4"/>
  <c r="O179" i="8"/>
  <c r="N179" i="8"/>
  <c r="BN179" i="8"/>
  <c r="E180" i="8"/>
  <c r="BH178" i="8"/>
  <c r="BG178" i="8"/>
  <c r="AH179" i="8"/>
  <c r="AK179" i="8"/>
  <c r="BK178" i="8"/>
  <c r="BB178" i="8"/>
  <c r="BA178" i="8"/>
  <c r="AB179" i="8"/>
  <c r="AP178" i="8"/>
  <c r="AO178" i="8"/>
  <c r="P179" i="8"/>
  <c r="BD178" i="8"/>
  <c r="BE178" i="8"/>
  <c r="AE179" i="8"/>
  <c r="AX178" i="8"/>
  <c r="AA179" i="8"/>
  <c r="AR178" i="8"/>
  <c r="W178" i="8"/>
  <c r="AS178" i="8"/>
  <c r="S179" i="8"/>
  <c r="V166" i="6"/>
  <c r="X166" i="6" s="1"/>
  <c r="AU165" i="6"/>
  <c r="AI166" i="6"/>
  <c r="BG166" i="6" s="1"/>
  <c r="BJ165" i="6"/>
  <c r="G167" i="6"/>
  <c r="H167" i="6" s="1"/>
  <c r="K167" i="6" s="1"/>
  <c r="L167" i="6" s="1"/>
  <c r="M167" i="6" s="1"/>
  <c r="O167" i="6" s="1"/>
  <c r="O174" i="7"/>
  <c r="BN174" i="7"/>
  <c r="N174" i="7"/>
  <c r="AI174" i="7" s="1"/>
  <c r="AJ174" i="7"/>
  <c r="R174" i="7"/>
  <c r="E175" i="7"/>
  <c r="AM174" i="7"/>
  <c r="BJ173" i="7"/>
  <c r="AG174" i="7"/>
  <c r="U174" i="7"/>
  <c r="AA174" i="7"/>
  <c r="AX173" i="7"/>
  <c r="AU173" i="7"/>
  <c r="AV173" i="7"/>
  <c r="V174" i="7"/>
  <c r="AD174" i="7"/>
  <c r="AF166" i="6"/>
  <c r="BD166" i="6" s="1"/>
  <c r="AX165" i="6"/>
  <c r="Q166" i="6"/>
  <c r="AL166" i="6"/>
  <c r="AK167" i="6" s="1"/>
  <c r="AC166" i="6"/>
  <c r="BB166" i="6" s="1"/>
  <c r="S167" i="6"/>
  <c r="U167" i="6" s="1"/>
  <c r="AR166" i="6"/>
  <c r="AS166" i="6"/>
  <c r="AF166" i="5"/>
  <c r="AI166" i="5"/>
  <c r="AL166" i="5"/>
  <c r="Q166" i="5"/>
  <c r="T166" i="5"/>
  <c r="AC166" i="5"/>
  <c r="Z166" i="5"/>
  <c r="AY166" i="5" s="1"/>
  <c r="G167" i="5"/>
  <c r="F167" i="5"/>
  <c r="O184" i="10" l="1"/>
  <c r="AC184" i="10" s="1"/>
  <c r="N184" i="10"/>
  <c r="BN184" i="10"/>
  <c r="E185" i="10"/>
  <c r="AA184" i="10"/>
  <c r="AX183" i="10"/>
  <c r="BM183" i="10" s="1"/>
  <c r="W178" i="9"/>
  <c r="AU178" i="9" s="1"/>
  <c r="BB178" i="9"/>
  <c r="BA178" i="9"/>
  <c r="H179" i="9"/>
  <c r="K179" i="9" s="1"/>
  <c r="L179" i="9" s="1"/>
  <c r="M179" i="9" s="1"/>
  <c r="N179" i="9" s="1"/>
  <c r="AK179" i="9"/>
  <c r="BK178" i="9"/>
  <c r="AY178" i="9"/>
  <c r="P179" i="9"/>
  <c r="AO178" i="9"/>
  <c r="AP178" i="9"/>
  <c r="S179" i="9"/>
  <c r="AR178" i="9"/>
  <c r="AS178" i="9"/>
  <c r="BG178" i="9"/>
  <c r="BH178" i="9"/>
  <c r="AH179" i="9"/>
  <c r="AE179" i="9"/>
  <c r="BD178" i="9"/>
  <c r="BE178" i="9"/>
  <c r="AX178" i="9"/>
  <c r="AA179" i="9"/>
  <c r="AB166" i="4"/>
  <c r="AD166" i="4" s="1"/>
  <c r="BA165" i="4"/>
  <c r="BH165" i="4"/>
  <c r="BG165" i="4"/>
  <c r="H166" i="4"/>
  <c r="K166" i="4" s="1"/>
  <c r="L166" i="4" s="1"/>
  <c r="M166" i="4" s="1"/>
  <c r="BN166" i="4" s="1"/>
  <c r="AO165" i="4"/>
  <c r="AP165" i="4"/>
  <c r="P166" i="4"/>
  <c r="R166" i="4" s="1"/>
  <c r="Y166" i="4"/>
  <c r="BJ165" i="4"/>
  <c r="AM166" i="4"/>
  <c r="AS165" i="4"/>
  <c r="W165" i="4"/>
  <c r="S166" i="4"/>
  <c r="AR165" i="4"/>
  <c r="AG166" i="4"/>
  <c r="AV178" i="8"/>
  <c r="AU178" i="8"/>
  <c r="V179" i="8"/>
  <c r="AG179" i="8"/>
  <c r="AI179" i="8"/>
  <c r="AF179" i="8"/>
  <c r="AE180" i="8" s="1"/>
  <c r="AD179" i="8"/>
  <c r="AL179" i="8"/>
  <c r="BJ178" i="8"/>
  <c r="AM179" i="8"/>
  <c r="AC179" i="8" s="1"/>
  <c r="AB180" i="8" s="1"/>
  <c r="F180" i="8"/>
  <c r="G180" i="8"/>
  <c r="Q179" i="8"/>
  <c r="U179" i="8"/>
  <c r="T179" i="8"/>
  <c r="S180" i="8"/>
  <c r="BB179" i="8"/>
  <c r="C179" i="8"/>
  <c r="D179" i="8" s="1"/>
  <c r="P180" i="8"/>
  <c r="R179" i="8"/>
  <c r="AH180" i="8"/>
  <c r="AJ179" i="8"/>
  <c r="Z166" i="6"/>
  <c r="AY166" i="6" s="1"/>
  <c r="C166" i="6"/>
  <c r="D166" i="6" s="1"/>
  <c r="W166" i="6"/>
  <c r="V167" i="6" s="1"/>
  <c r="X167" i="6" s="1"/>
  <c r="AH167" i="6"/>
  <c r="AJ167" i="6" s="1"/>
  <c r="BH166" i="6"/>
  <c r="BM165" i="6"/>
  <c r="AC174" i="7"/>
  <c r="AB175" i="7" s="1"/>
  <c r="AE167" i="6"/>
  <c r="AG167" i="6" s="1"/>
  <c r="P167" i="6"/>
  <c r="R167" i="6" s="1"/>
  <c r="BM173" i="7"/>
  <c r="AF174" i="7"/>
  <c r="AE175" i="7" s="1"/>
  <c r="AG175" i="7" s="1"/>
  <c r="BH174" i="7"/>
  <c r="BG174" i="7"/>
  <c r="AH175" i="7"/>
  <c r="X174" i="7"/>
  <c r="Z174" i="7"/>
  <c r="AY174" i="7" s="1"/>
  <c r="AL174" i="7"/>
  <c r="Q174" i="7"/>
  <c r="T174" i="7"/>
  <c r="F175" i="7"/>
  <c r="G175" i="7"/>
  <c r="C174" i="7"/>
  <c r="D174" i="7" s="1"/>
  <c r="BA166" i="6"/>
  <c r="AB167" i="6"/>
  <c r="AD167" i="6" s="1"/>
  <c r="BK166" i="6"/>
  <c r="BE166" i="6"/>
  <c r="AO166" i="6"/>
  <c r="AP166" i="6"/>
  <c r="N167" i="6"/>
  <c r="BN167" i="6"/>
  <c r="E168" i="6"/>
  <c r="BJ166" i="6"/>
  <c r="AM167" i="6"/>
  <c r="T167" i="6"/>
  <c r="Y167" i="5"/>
  <c r="AX166" i="5" s="1"/>
  <c r="H167" i="5"/>
  <c r="BB166" i="5"/>
  <c r="BA166" i="5"/>
  <c r="AB167" i="5"/>
  <c r="P167" i="5"/>
  <c r="AP166" i="5"/>
  <c r="AO166" i="5"/>
  <c r="BH166" i="5"/>
  <c r="BG166" i="5"/>
  <c r="AH167" i="5"/>
  <c r="AR166" i="5"/>
  <c r="W166" i="5"/>
  <c r="AS166" i="5"/>
  <c r="S167" i="5"/>
  <c r="AK167" i="5"/>
  <c r="BK166" i="5"/>
  <c r="BD166" i="5"/>
  <c r="BE166" i="5"/>
  <c r="AE167" i="5"/>
  <c r="G185" i="10" l="1"/>
  <c r="F185" i="10"/>
  <c r="AI184" i="10"/>
  <c r="AF184" i="10"/>
  <c r="Q184" i="10"/>
  <c r="T184" i="10"/>
  <c r="Z184" i="10"/>
  <c r="AL184" i="10"/>
  <c r="BA184" i="10"/>
  <c r="BB184" i="10"/>
  <c r="AB185" i="10"/>
  <c r="AV178" i="9"/>
  <c r="V179" i="9"/>
  <c r="X179" i="9" s="1"/>
  <c r="E180" i="9"/>
  <c r="F180" i="9" s="1"/>
  <c r="O179" i="9"/>
  <c r="AL179" i="9" s="1"/>
  <c r="BK179" i="9" s="1"/>
  <c r="BN179" i="9"/>
  <c r="U179" i="9"/>
  <c r="R179" i="9"/>
  <c r="AJ179" i="9"/>
  <c r="AI179" i="9"/>
  <c r="AH180" i="9" s="1"/>
  <c r="AJ180" i="9" s="1"/>
  <c r="AG179" i="9"/>
  <c r="AF179" i="9"/>
  <c r="BJ178" i="9"/>
  <c r="BM178" i="9" s="1"/>
  <c r="AM179" i="9"/>
  <c r="O166" i="4"/>
  <c r="AL166" i="4" s="1"/>
  <c r="AK167" i="4" s="1"/>
  <c r="N166" i="4"/>
  <c r="E167" i="4"/>
  <c r="G167" i="4" s="1"/>
  <c r="U166" i="4"/>
  <c r="AX165" i="4"/>
  <c r="AA166" i="4"/>
  <c r="AU165" i="4"/>
  <c r="AV165" i="4"/>
  <c r="V166" i="4"/>
  <c r="BA179" i="8"/>
  <c r="BM178" i="8"/>
  <c r="W179" i="8"/>
  <c r="V180" i="8" s="1"/>
  <c r="AS179" i="8"/>
  <c r="AR179" i="8"/>
  <c r="AO179" i="8"/>
  <c r="AP179" i="8"/>
  <c r="H180" i="8"/>
  <c r="BE179" i="8"/>
  <c r="BD179" i="8"/>
  <c r="AJ180" i="8"/>
  <c r="R180" i="8"/>
  <c r="U180" i="8"/>
  <c r="BK179" i="8"/>
  <c r="AK180" i="8"/>
  <c r="AD180" i="8"/>
  <c r="AG180" i="8"/>
  <c r="BG179" i="8"/>
  <c r="BH179" i="8"/>
  <c r="X179" i="8"/>
  <c r="Z179" i="8"/>
  <c r="AY179" i="8" s="1"/>
  <c r="AU166" i="6"/>
  <c r="Y167" i="6"/>
  <c r="AX166" i="6" s="1"/>
  <c r="AV166" i="6"/>
  <c r="AF167" i="6"/>
  <c r="BD167" i="6" s="1"/>
  <c r="BE174" i="7"/>
  <c r="Q167" i="6"/>
  <c r="AP167" i="6" s="1"/>
  <c r="BB174" i="7"/>
  <c r="BA174" i="7"/>
  <c r="AI167" i="6"/>
  <c r="AH168" i="6" s="1"/>
  <c r="Y175" i="7"/>
  <c r="AA175" i="7" s="1"/>
  <c r="BD174" i="7"/>
  <c r="H175" i="7"/>
  <c r="AO174" i="7"/>
  <c r="AP174" i="7"/>
  <c r="P175" i="7"/>
  <c r="AD175" i="7"/>
  <c r="S175" i="7"/>
  <c r="W174" i="7"/>
  <c r="AR174" i="7"/>
  <c r="AS174" i="7"/>
  <c r="AK175" i="7"/>
  <c r="BK174" i="7"/>
  <c r="AJ175" i="7"/>
  <c r="AL167" i="6"/>
  <c r="BK167" i="6" s="1"/>
  <c r="F168" i="6"/>
  <c r="G168" i="6"/>
  <c r="AS167" i="6"/>
  <c r="AR167" i="6"/>
  <c r="S168" i="6"/>
  <c r="AA167" i="5"/>
  <c r="U167" i="5"/>
  <c r="AG167" i="5"/>
  <c r="BJ166" i="5"/>
  <c r="AM167" i="5"/>
  <c r="AJ167" i="5"/>
  <c r="AD167" i="5"/>
  <c r="AU166" i="5"/>
  <c r="AV166" i="5"/>
  <c r="V167" i="5"/>
  <c r="C167" i="5" s="1"/>
  <c r="D167" i="5" s="1"/>
  <c r="R167" i="5"/>
  <c r="K167" i="5"/>
  <c r="L167" i="5" s="1"/>
  <c r="M167" i="5" s="1"/>
  <c r="H185" i="10" l="1"/>
  <c r="K185" i="10" s="1"/>
  <c r="L185" i="10" s="1"/>
  <c r="M185" i="10" s="1"/>
  <c r="O185" i="10" s="1"/>
  <c r="AY184" i="10"/>
  <c r="Y185" i="10"/>
  <c r="P185" i="10"/>
  <c r="R185" i="10" s="1"/>
  <c r="AO184" i="10"/>
  <c r="AP184" i="10"/>
  <c r="BD184" i="10"/>
  <c r="BE184" i="10"/>
  <c r="AE185" i="10"/>
  <c r="BH184" i="10"/>
  <c r="BG184" i="10"/>
  <c r="AH185" i="10"/>
  <c r="AS184" i="10"/>
  <c r="S185" i="10"/>
  <c r="W184" i="10"/>
  <c r="AR184" i="10"/>
  <c r="AK185" i="10"/>
  <c r="BK184" i="10"/>
  <c r="AD185" i="10"/>
  <c r="C179" i="9"/>
  <c r="D179" i="9" s="1"/>
  <c r="Q179" i="9"/>
  <c r="AO179" i="9" s="1"/>
  <c r="G180" i="9"/>
  <c r="H180" i="9" s="1"/>
  <c r="AC179" i="9"/>
  <c r="AB180" i="9" s="1"/>
  <c r="Z179" i="9"/>
  <c r="AY179" i="9" s="1"/>
  <c r="AK180" i="9"/>
  <c r="BJ179" i="9" s="1"/>
  <c r="T179" i="9"/>
  <c r="AE180" i="9"/>
  <c r="BD179" i="9"/>
  <c r="BE179" i="9"/>
  <c r="BG179" i="9"/>
  <c r="BH179" i="9"/>
  <c r="F167" i="4"/>
  <c r="H167" i="4" s="1"/>
  <c r="BK166" i="4"/>
  <c r="BM165" i="4"/>
  <c r="AC166" i="4"/>
  <c r="BA166" i="4" s="1"/>
  <c r="T166" i="4"/>
  <c r="S167" i="4" s="1"/>
  <c r="Q166" i="4"/>
  <c r="P167" i="4" s="1"/>
  <c r="AF166" i="4"/>
  <c r="AI166" i="4"/>
  <c r="AM167" i="4"/>
  <c r="BJ166" i="4"/>
  <c r="C166" i="4"/>
  <c r="D166" i="4" s="1"/>
  <c r="Z166" i="4"/>
  <c r="AY166" i="4" s="1"/>
  <c r="X166" i="4"/>
  <c r="Z167" i="6"/>
  <c r="AY167" i="6" s="1"/>
  <c r="C180" i="8"/>
  <c r="D180" i="8" s="1"/>
  <c r="Y180" i="8"/>
  <c r="AC167" i="6"/>
  <c r="BB167" i="6" s="1"/>
  <c r="AA180" i="8"/>
  <c r="AX179" i="8"/>
  <c r="K180" i="8"/>
  <c r="L180" i="8" s="1"/>
  <c r="M180" i="8" s="1"/>
  <c r="X180" i="8"/>
  <c r="AM180" i="8"/>
  <c r="BJ179" i="8"/>
  <c r="AU179" i="8"/>
  <c r="BM179" i="8" s="1"/>
  <c r="AV179" i="8"/>
  <c r="BM166" i="6"/>
  <c r="C167" i="6"/>
  <c r="D167" i="6" s="1"/>
  <c r="AA167" i="6"/>
  <c r="W167" i="6" s="1"/>
  <c r="AU167" i="6" s="1"/>
  <c r="AE168" i="6"/>
  <c r="AG168" i="6" s="1"/>
  <c r="BE167" i="6"/>
  <c r="BG167" i="6"/>
  <c r="BH167" i="6"/>
  <c r="P168" i="6"/>
  <c r="R168" i="6" s="1"/>
  <c r="AO167" i="6"/>
  <c r="AX174" i="7"/>
  <c r="AM175" i="7"/>
  <c r="BJ174" i="7"/>
  <c r="U175" i="7"/>
  <c r="R175" i="7"/>
  <c r="AU174" i="7"/>
  <c r="AV174" i="7"/>
  <c r="V175" i="7"/>
  <c r="K175" i="7"/>
  <c r="L175" i="7" s="1"/>
  <c r="M175" i="7" s="1"/>
  <c r="AK168" i="6"/>
  <c r="BJ167" i="6" s="1"/>
  <c r="H168" i="6"/>
  <c r="U168" i="6"/>
  <c r="AJ168" i="6"/>
  <c r="E168" i="5"/>
  <c r="G168" i="5" s="1"/>
  <c r="N167" i="5"/>
  <c r="O167" i="5"/>
  <c r="Z167" i="5" s="1"/>
  <c r="AY167" i="5" s="1"/>
  <c r="BN167" i="5"/>
  <c r="X167" i="5"/>
  <c r="BM166" i="5"/>
  <c r="E186" i="10" l="1"/>
  <c r="F186" i="10" s="1"/>
  <c r="BN185" i="10"/>
  <c r="N185" i="10"/>
  <c r="AF185" i="10" s="1"/>
  <c r="AG185" i="10"/>
  <c r="AU184" i="10"/>
  <c r="V185" i="10"/>
  <c r="AV184" i="10"/>
  <c r="AM185" i="10"/>
  <c r="AC185" i="10" s="1"/>
  <c r="BJ184" i="10"/>
  <c r="AJ185" i="10"/>
  <c r="AA185" i="10"/>
  <c r="AX184" i="10"/>
  <c r="T185" i="10"/>
  <c r="Q185" i="10"/>
  <c r="U185" i="10"/>
  <c r="AL185" i="10"/>
  <c r="BK185" i="10" s="1"/>
  <c r="W179" i="9"/>
  <c r="AU179" i="9" s="1"/>
  <c r="AP179" i="9"/>
  <c r="P180" i="9"/>
  <c r="R180" i="9" s="1"/>
  <c r="BB179" i="9"/>
  <c r="AR179" i="9"/>
  <c r="AS179" i="9"/>
  <c r="BA179" i="9"/>
  <c r="AM180" i="9"/>
  <c r="Y180" i="9"/>
  <c r="AX179" i="9" s="1"/>
  <c r="S180" i="9"/>
  <c r="U180" i="9" s="1"/>
  <c r="K180" i="9"/>
  <c r="L180" i="9" s="1"/>
  <c r="M180" i="9" s="1"/>
  <c r="AG180" i="9"/>
  <c r="AD180" i="9"/>
  <c r="AB167" i="4"/>
  <c r="AD167" i="4" s="1"/>
  <c r="AO166" i="4"/>
  <c r="Y168" i="6"/>
  <c r="AX167" i="6" s="1"/>
  <c r="AR166" i="4"/>
  <c r="AP166" i="4"/>
  <c r="BB166" i="4"/>
  <c r="W166" i="4"/>
  <c r="AV166" i="4" s="1"/>
  <c r="AS166" i="4"/>
  <c r="AB168" i="6"/>
  <c r="AD168" i="6" s="1"/>
  <c r="Y167" i="4"/>
  <c r="AX166" i="4" s="1"/>
  <c r="AH167" i="4"/>
  <c r="AJ167" i="4" s="1"/>
  <c r="BH166" i="4"/>
  <c r="BG166" i="4"/>
  <c r="AE167" i="4"/>
  <c r="AG167" i="4" s="1"/>
  <c r="BD166" i="4"/>
  <c r="BE166" i="4"/>
  <c r="R167" i="4"/>
  <c r="U167" i="4"/>
  <c r="K167" i="4"/>
  <c r="L167" i="4" s="1"/>
  <c r="M167" i="4" s="1"/>
  <c r="BA167" i="6"/>
  <c r="E181" i="8"/>
  <c r="N180" i="8"/>
  <c r="BN180" i="8"/>
  <c r="O180" i="8"/>
  <c r="AV167" i="6"/>
  <c r="V168" i="6"/>
  <c r="BM174" i="7"/>
  <c r="E176" i="7"/>
  <c r="N175" i="7"/>
  <c r="O175" i="7"/>
  <c r="BN175" i="7"/>
  <c r="X175" i="7"/>
  <c r="C175" i="7"/>
  <c r="D175" i="7" s="1"/>
  <c r="AM168" i="6"/>
  <c r="K168" i="6"/>
  <c r="L168" i="6" s="1"/>
  <c r="M168" i="6" s="1"/>
  <c r="Y168" i="5"/>
  <c r="AX167" i="5" s="1"/>
  <c r="F168" i="5"/>
  <c r="H168" i="5" s="1"/>
  <c r="AF167" i="5"/>
  <c r="AI167" i="5"/>
  <c r="AC167" i="5"/>
  <c r="T167" i="5"/>
  <c r="AL167" i="5"/>
  <c r="Q167" i="5"/>
  <c r="G186" i="10" l="1"/>
  <c r="H186" i="10" s="1"/>
  <c r="AI185" i="10"/>
  <c r="AH186" i="10" s="1"/>
  <c r="AJ186" i="10" s="1"/>
  <c r="BM184" i="10"/>
  <c r="AP185" i="10"/>
  <c r="AO185" i="10"/>
  <c r="P186" i="10"/>
  <c r="C185" i="10"/>
  <c r="D185" i="10" s="1"/>
  <c r="Z185" i="10"/>
  <c r="AY185" i="10" s="1"/>
  <c r="X185" i="10"/>
  <c r="AK186" i="10"/>
  <c r="AM186" i="10" s="1"/>
  <c r="BB185" i="10"/>
  <c r="AB186" i="10"/>
  <c r="BA185" i="10"/>
  <c r="BD185" i="10"/>
  <c r="BE185" i="10"/>
  <c r="AE186" i="10"/>
  <c r="AS185" i="10"/>
  <c r="W185" i="10"/>
  <c r="AR185" i="10"/>
  <c r="S186" i="10"/>
  <c r="AV179" i="9"/>
  <c r="V180" i="9"/>
  <c r="C180" i="9" s="1"/>
  <c r="D180" i="9" s="1"/>
  <c r="BM179" i="9"/>
  <c r="E181" i="9"/>
  <c r="G181" i="9" s="1"/>
  <c r="AA180" i="9"/>
  <c r="O180" i="9"/>
  <c r="BN180" i="9"/>
  <c r="N180" i="9"/>
  <c r="AA168" i="6"/>
  <c r="AU166" i="4"/>
  <c r="BM166" i="4" s="1"/>
  <c r="V167" i="4"/>
  <c r="C167" i="4" s="1"/>
  <c r="D167" i="4" s="1"/>
  <c r="C168" i="6"/>
  <c r="D168" i="6" s="1"/>
  <c r="AA167" i="4"/>
  <c r="E168" i="4"/>
  <c r="F168" i="4" s="1"/>
  <c r="O167" i="4"/>
  <c r="N167" i="4"/>
  <c r="BN167" i="4"/>
  <c r="BM167" i="6"/>
  <c r="G181" i="8"/>
  <c r="F181" i="8"/>
  <c r="AL180" i="8"/>
  <c r="T180" i="8"/>
  <c r="Q180" i="8"/>
  <c r="AC180" i="8"/>
  <c r="Z180" i="8"/>
  <c r="AY180" i="8" s="1"/>
  <c r="AF180" i="8"/>
  <c r="AI180" i="8"/>
  <c r="X168" i="6"/>
  <c r="AF175" i="7"/>
  <c r="AI175" i="7"/>
  <c r="Z175" i="7"/>
  <c r="AY175" i="7" s="1"/>
  <c r="AL175" i="7"/>
  <c r="AC175" i="7"/>
  <c r="Q175" i="7"/>
  <c r="T175" i="7"/>
  <c r="G176" i="7"/>
  <c r="F176" i="7"/>
  <c r="E169" i="6"/>
  <c r="G169" i="6" s="1"/>
  <c r="BN168" i="6"/>
  <c r="O168" i="6"/>
  <c r="N168" i="6"/>
  <c r="AA168" i="5"/>
  <c r="AO167" i="5"/>
  <c r="AP167" i="5"/>
  <c r="P168" i="5"/>
  <c r="AS167" i="5"/>
  <c r="W167" i="5"/>
  <c r="AR167" i="5"/>
  <c r="S168" i="5"/>
  <c r="K168" i="5"/>
  <c r="L168" i="5" s="1"/>
  <c r="M168" i="5" s="1"/>
  <c r="BD167" i="5"/>
  <c r="BE167" i="5"/>
  <c r="AE168" i="5"/>
  <c r="BK167" i="5"/>
  <c r="AK168" i="5"/>
  <c r="BA167" i="5"/>
  <c r="BB167" i="5"/>
  <c r="AB168" i="5"/>
  <c r="BG167" i="5"/>
  <c r="BH167" i="5"/>
  <c r="AH168" i="5"/>
  <c r="BJ185" i="10" l="1"/>
  <c r="F181" i="9"/>
  <c r="H181" i="9" s="1"/>
  <c r="BG185" i="10"/>
  <c r="BH185" i="10"/>
  <c r="Y186" i="10"/>
  <c r="AX185" i="10" s="1"/>
  <c r="K186" i="10"/>
  <c r="L186" i="10" s="1"/>
  <c r="M186" i="10" s="1"/>
  <c r="U186" i="10"/>
  <c r="AD186" i="10"/>
  <c r="AU185" i="10"/>
  <c r="AV185" i="10"/>
  <c r="R186" i="10"/>
  <c r="AG186" i="10"/>
  <c r="V186" i="10"/>
  <c r="X180" i="9"/>
  <c r="AI180" i="9"/>
  <c r="AF180" i="9"/>
  <c r="T180" i="9"/>
  <c r="Q180" i="9"/>
  <c r="Z180" i="9"/>
  <c r="AY180" i="9" s="1"/>
  <c r="AC180" i="9"/>
  <c r="AL180" i="9"/>
  <c r="X167" i="4"/>
  <c r="Z167" i="4"/>
  <c r="Y168" i="4" s="1"/>
  <c r="G168" i="4"/>
  <c r="H168" i="4" s="1"/>
  <c r="AF167" i="4"/>
  <c r="AI167" i="4"/>
  <c r="Q167" i="4"/>
  <c r="AL167" i="4"/>
  <c r="T167" i="4"/>
  <c r="AC167" i="4"/>
  <c r="BD180" i="8"/>
  <c r="BE180" i="8"/>
  <c r="AE181" i="8"/>
  <c r="BH180" i="8"/>
  <c r="BG180" i="8"/>
  <c r="AH181" i="8"/>
  <c r="Y181" i="8"/>
  <c r="BB180" i="8"/>
  <c r="BA180" i="8"/>
  <c r="AB181" i="8"/>
  <c r="AR180" i="8"/>
  <c r="W180" i="8"/>
  <c r="AS180" i="8"/>
  <c r="S181" i="8"/>
  <c r="H181" i="8"/>
  <c r="AP180" i="8"/>
  <c r="AO180" i="8"/>
  <c r="P181" i="8"/>
  <c r="AK181" i="8"/>
  <c r="BK180" i="8"/>
  <c r="F169" i="6"/>
  <c r="H169" i="6" s="1"/>
  <c r="K169" i="6" s="1"/>
  <c r="L169" i="6" s="1"/>
  <c r="M169" i="6" s="1"/>
  <c r="O169" i="6" s="1"/>
  <c r="Y176" i="7"/>
  <c r="AX175" i="7" s="1"/>
  <c r="H176" i="7"/>
  <c r="AR175" i="7"/>
  <c r="AS175" i="7"/>
  <c r="W175" i="7"/>
  <c r="S176" i="7"/>
  <c r="BA175" i="7"/>
  <c r="BB175" i="7"/>
  <c r="AB176" i="7"/>
  <c r="BD175" i="7"/>
  <c r="BE175" i="7"/>
  <c r="AE176" i="7"/>
  <c r="AO175" i="7"/>
  <c r="AP175" i="7"/>
  <c r="P176" i="7"/>
  <c r="BK175" i="7"/>
  <c r="AK176" i="7"/>
  <c r="BG175" i="7"/>
  <c r="BH175" i="7"/>
  <c r="AH176" i="7"/>
  <c r="AC168" i="6"/>
  <c r="Q168" i="6"/>
  <c r="T168" i="6"/>
  <c r="AL168" i="6"/>
  <c r="Z168" i="6"/>
  <c r="AI168" i="6"/>
  <c r="AF168" i="6"/>
  <c r="E169" i="5"/>
  <c r="F169" i="5" s="1"/>
  <c r="AJ168" i="5"/>
  <c r="AM168" i="5"/>
  <c r="BJ167" i="5"/>
  <c r="AG168" i="5"/>
  <c r="BN168" i="5"/>
  <c r="N168" i="5"/>
  <c r="AF168" i="5" s="1"/>
  <c r="O168" i="5"/>
  <c r="T168" i="5" s="1"/>
  <c r="AD168" i="5"/>
  <c r="U168" i="5"/>
  <c r="V168" i="5"/>
  <c r="C168" i="5" s="1"/>
  <c r="D168" i="5" s="1"/>
  <c r="AU167" i="5"/>
  <c r="AV167" i="5"/>
  <c r="R168" i="5"/>
  <c r="AA186" i="10" l="1"/>
  <c r="E187" i="10"/>
  <c r="F187" i="10" s="1"/>
  <c r="X186" i="10"/>
  <c r="C186" i="10"/>
  <c r="D186" i="10" s="1"/>
  <c r="N186" i="10"/>
  <c r="O186" i="10"/>
  <c r="BN186" i="10"/>
  <c r="BM185" i="10"/>
  <c r="BK180" i="9"/>
  <c r="AK181" i="9"/>
  <c r="Y181" i="9"/>
  <c r="AO180" i="9"/>
  <c r="AP180" i="9"/>
  <c r="P181" i="9"/>
  <c r="AS180" i="9"/>
  <c r="S181" i="9"/>
  <c r="AR180" i="9"/>
  <c r="W180" i="9"/>
  <c r="BB180" i="9"/>
  <c r="AB181" i="9"/>
  <c r="BA180" i="9"/>
  <c r="BD180" i="9"/>
  <c r="BE180" i="9"/>
  <c r="AE181" i="9"/>
  <c r="K181" i="9"/>
  <c r="L181" i="9" s="1"/>
  <c r="M181" i="9" s="1"/>
  <c r="BH180" i="9"/>
  <c r="BG180" i="9"/>
  <c r="AH181" i="9"/>
  <c r="AJ181" i="9" s="1"/>
  <c r="AY167" i="4"/>
  <c r="AS167" i="4"/>
  <c r="AR167" i="4"/>
  <c r="W167" i="4"/>
  <c r="S168" i="4"/>
  <c r="AO167" i="4"/>
  <c r="AP167" i="4"/>
  <c r="P168" i="4"/>
  <c r="BE167" i="4"/>
  <c r="BD167" i="4"/>
  <c r="AE168" i="4"/>
  <c r="AX167" i="4"/>
  <c r="AA168" i="4"/>
  <c r="BA167" i="4"/>
  <c r="BB167" i="4"/>
  <c r="AB168" i="4"/>
  <c r="BK167" i="4"/>
  <c r="AK168" i="4"/>
  <c r="AH168" i="4"/>
  <c r="BH167" i="4"/>
  <c r="BG167" i="4"/>
  <c r="K168" i="4"/>
  <c r="L168" i="4" s="1"/>
  <c r="M168" i="4" s="1"/>
  <c r="BJ180" i="8"/>
  <c r="AM181" i="8"/>
  <c r="E182" i="8"/>
  <c r="K181" i="8"/>
  <c r="L181" i="8" s="1"/>
  <c r="M181" i="8" s="1"/>
  <c r="C181" i="8"/>
  <c r="D181" i="8" s="1"/>
  <c r="R181" i="8"/>
  <c r="U181" i="8"/>
  <c r="AV180" i="8"/>
  <c r="AU180" i="8"/>
  <c r="V181" i="8"/>
  <c r="AD181" i="8"/>
  <c r="AJ181" i="8"/>
  <c r="AX180" i="8"/>
  <c r="AA181" i="8"/>
  <c r="AG181" i="8"/>
  <c r="AA176" i="7"/>
  <c r="E170" i="6"/>
  <c r="F170" i="6" s="1"/>
  <c r="BJ175" i="7"/>
  <c r="AM176" i="7"/>
  <c r="R176" i="7"/>
  <c r="AD176" i="7"/>
  <c r="AU175" i="7"/>
  <c r="AV175" i="7"/>
  <c r="V176" i="7"/>
  <c r="C176" i="7" s="1"/>
  <c r="D176" i="7" s="1"/>
  <c r="AJ176" i="7"/>
  <c r="AG176" i="7"/>
  <c r="U176" i="7"/>
  <c r="K176" i="7"/>
  <c r="L176" i="7" s="1"/>
  <c r="M176" i="7" s="1"/>
  <c r="N169" i="6"/>
  <c r="AH169" i="6"/>
  <c r="AJ169" i="6" s="1"/>
  <c r="BH168" i="6"/>
  <c r="BG168" i="6"/>
  <c r="BK168" i="6"/>
  <c r="AK169" i="6"/>
  <c r="P169" i="6"/>
  <c r="AO168" i="6"/>
  <c r="AP168" i="6"/>
  <c r="BN169" i="6"/>
  <c r="AE169" i="6"/>
  <c r="AG169" i="6" s="1"/>
  <c r="BD168" i="6"/>
  <c r="BE168" i="6"/>
  <c r="AY168" i="6"/>
  <c r="Y169" i="6"/>
  <c r="S169" i="6"/>
  <c r="U169" i="6" s="1"/>
  <c r="AS168" i="6"/>
  <c r="W168" i="6"/>
  <c r="AR168" i="6"/>
  <c r="AB169" i="6"/>
  <c r="AD169" i="6" s="1"/>
  <c r="BB168" i="6"/>
  <c r="BA168" i="6"/>
  <c r="BM167" i="5"/>
  <c r="G169" i="5"/>
  <c r="H169" i="5" s="1"/>
  <c r="AI168" i="5"/>
  <c r="AH169" i="5" s="1"/>
  <c r="AJ169" i="5" s="1"/>
  <c r="BE168" i="5"/>
  <c r="BD168" i="5"/>
  <c r="AE169" i="5"/>
  <c r="S169" i="5"/>
  <c r="AS168" i="5"/>
  <c r="AR168" i="5"/>
  <c r="Q168" i="5"/>
  <c r="W168" i="5" s="1"/>
  <c r="V169" i="5" s="1"/>
  <c r="X168" i="5"/>
  <c r="Z168" i="5"/>
  <c r="AY168" i="5" s="1"/>
  <c r="AL168" i="5"/>
  <c r="AC168" i="5"/>
  <c r="G187" i="10" l="1"/>
  <c r="H187" i="10" s="1"/>
  <c r="AC186" i="10"/>
  <c r="Q186" i="10"/>
  <c r="T186" i="10"/>
  <c r="AL186" i="10"/>
  <c r="AI186" i="10"/>
  <c r="AF186" i="10"/>
  <c r="Z186" i="10"/>
  <c r="AY186" i="10" s="1"/>
  <c r="E182" i="9"/>
  <c r="F182" i="9" s="1"/>
  <c r="AG181" i="9"/>
  <c r="U181" i="9"/>
  <c r="R181" i="9"/>
  <c r="AD181" i="9"/>
  <c r="AA181" i="9"/>
  <c r="AX180" i="9"/>
  <c r="N181" i="9"/>
  <c r="AF181" i="9" s="1"/>
  <c r="O181" i="9"/>
  <c r="T181" i="9" s="1"/>
  <c r="BN181" i="9"/>
  <c r="AV180" i="9"/>
  <c r="V181" i="9"/>
  <c r="AU180" i="9"/>
  <c r="AM181" i="9"/>
  <c r="BJ180" i="9"/>
  <c r="E169" i="4"/>
  <c r="BJ167" i="4"/>
  <c r="AM168" i="4"/>
  <c r="AD168" i="4"/>
  <c r="AG168" i="4"/>
  <c r="U168" i="4"/>
  <c r="BN168" i="4"/>
  <c r="O168" i="4"/>
  <c r="T168" i="4" s="1"/>
  <c r="S169" i="4" s="1"/>
  <c r="N168" i="4"/>
  <c r="AF168" i="4" s="1"/>
  <c r="AJ168" i="4"/>
  <c r="R168" i="4"/>
  <c r="AV167" i="4"/>
  <c r="AU167" i="4"/>
  <c r="V168" i="4"/>
  <c r="C168" i="4" s="1"/>
  <c r="D168" i="4" s="1"/>
  <c r="BM180" i="8"/>
  <c r="X181" i="8"/>
  <c r="O181" i="8"/>
  <c r="Z181" i="8" s="1"/>
  <c r="AY181" i="8" s="1"/>
  <c r="N181" i="8"/>
  <c r="BN181" i="8"/>
  <c r="F182" i="8"/>
  <c r="G182" i="8"/>
  <c r="G170" i="6"/>
  <c r="H170" i="6" s="1"/>
  <c r="E177" i="7"/>
  <c r="G177" i="7" s="1"/>
  <c r="BN176" i="7"/>
  <c r="N176" i="7"/>
  <c r="O176" i="7"/>
  <c r="X176" i="7"/>
  <c r="BM175" i="7"/>
  <c r="BH168" i="5"/>
  <c r="AI169" i="6"/>
  <c r="BG169" i="6" s="1"/>
  <c r="Q169" i="6"/>
  <c r="P170" i="6" s="1"/>
  <c r="AF169" i="6"/>
  <c r="BE169" i="6" s="1"/>
  <c r="AU168" i="6"/>
  <c r="AV168" i="6"/>
  <c r="V169" i="6"/>
  <c r="C169" i="6" s="1"/>
  <c r="D169" i="6" s="1"/>
  <c r="AM169" i="6"/>
  <c r="AC169" i="6" s="1"/>
  <c r="BA169" i="6" s="1"/>
  <c r="BJ168" i="6"/>
  <c r="T169" i="6"/>
  <c r="AS169" i="6" s="1"/>
  <c r="AL169" i="6"/>
  <c r="BK169" i="6" s="1"/>
  <c r="AX168" i="6"/>
  <c r="AA169" i="6"/>
  <c r="R169" i="6"/>
  <c r="BG168" i="5"/>
  <c r="Y169" i="5"/>
  <c r="AX168" i="5" s="1"/>
  <c r="BK168" i="5"/>
  <c r="AK169" i="5"/>
  <c r="P169" i="5"/>
  <c r="AP168" i="5"/>
  <c r="AO168" i="5"/>
  <c r="U169" i="5"/>
  <c r="BB168" i="5"/>
  <c r="BA168" i="5"/>
  <c r="AB169" i="5"/>
  <c r="X169" i="5"/>
  <c r="K169" i="5"/>
  <c r="L169" i="5" s="1"/>
  <c r="M169" i="5" s="1"/>
  <c r="AU168" i="5"/>
  <c r="AV168" i="5"/>
  <c r="AG169" i="5"/>
  <c r="K187" i="10" l="1"/>
  <c r="L187" i="10" s="1"/>
  <c r="M187" i="10" s="1"/>
  <c r="Y187" i="10"/>
  <c r="AX186" i="10" s="1"/>
  <c r="AK187" i="10"/>
  <c r="BK186" i="10"/>
  <c r="AR186" i="10"/>
  <c r="W186" i="10"/>
  <c r="AS186" i="10"/>
  <c r="S187" i="10"/>
  <c r="AO186" i="10"/>
  <c r="AP186" i="10"/>
  <c r="P187" i="10"/>
  <c r="BB186" i="10"/>
  <c r="AB187" i="10"/>
  <c r="BA186" i="10"/>
  <c r="AE187" i="10"/>
  <c r="BE186" i="10"/>
  <c r="BD186" i="10"/>
  <c r="AH187" i="10"/>
  <c r="BG186" i="10"/>
  <c r="BH186" i="10"/>
  <c r="G182" i="9"/>
  <c r="H182" i="9" s="1"/>
  <c r="K182" i="9" s="1"/>
  <c r="L182" i="9" s="1"/>
  <c r="M182" i="9" s="1"/>
  <c r="N182" i="9" s="1"/>
  <c r="AC181" i="9"/>
  <c r="BA181" i="9" s="1"/>
  <c r="BM180" i="9"/>
  <c r="Q181" i="9"/>
  <c r="AP181" i="9" s="1"/>
  <c r="Z181" i="9"/>
  <c r="AY181" i="9" s="1"/>
  <c r="AL181" i="9"/>
  <c r="BK181" i="9" s="1"/>
  <c r="X181" i="9"/>
  <c r="S182" i="9"/>
  <c r="AR181" i="9"/>
  <c r="AS181" i="9"/>
  <c r="AI181" i="9"/>
  <c r="AE182" i="9"/>
  <c r="BD181" i="9"/>
  <c r="BE181" i="9"/>
  <c r="C181" i="9"/>
  <c r="D181" i="9" s="1"/>
  <c r="BM167" i="4"/>
  <c r="U169" i="4"/>
  <c r="BD168" i="4"/>
  <c r="BE168" i="4"/>
  <c r="AE169" i="4"/>
  <c r="X168" i="4"/>
  <c r="Z168" i="4"/>
  <c r="AY168" i="4" s="1"/>
  <c r="Q168" i="4"/>
  <c r="W168" i="4" s="1"/>
  <c r="V169" i="4" s="1"/>
  <c r="AC168" i="4"/>
  <c r="AI168" i="4"/>
  <c r="AL168" i="4"/>
  <c r="AS168" i="4"/>
  <c r="AR168" i="4"/>
  <c r="G169" i="4"/>
  <c r="F169" i="4"/>
  <c r="H182" i="8"/>
  <c r="AI181" i="8"/>
  <c r="AF181" i="8"/>
  <c r="T181" i="8"/>
  <c r="Q181" i="8"/>
  <c r="AL181" i="8"/>
  <c r="AC181" i="8"/>
  <c r="Y182" i="8"/>
  <c r="F177" i="7"/>
  <c r="H177" i="7" s="1"/>
  <c r="BH169" i="6"/>
  <c r="AP169" i="6"/>
  <c r="AI176" i="7"/>
  <c r="AF176" i="7"/>
  <c r="Z176" i="7"/>
  <c r="AY176" i="7" s="1"/>
  <c r="AC176" i="7"/>
  <c r="AL176" i="7"/>
  <c r="Q176" i="7"/>
  <c r="T176" i="7"/>
  <c r="AB170" i="6"/>
  <c r="AD170" i="6" s="1"/>
  <c r="BB169" i="6"/>
  <c r="AO169" i="6"/>
  <c r="AH170" i="6"/>
  <c r="AJ170" i="6" s="1"/>
  <c r="AR169" i="6"/>
  <c r="BD169" i="6"/>
  <c r="W169" i="6"/>
  <c r="V170" i="6" s="1"/>
  <c r="AE170" i="6"/>
  <c r="AG170" i="6" s="1"/>
  <c r="BM168" i="6"/>
  <c r="AK170" i="6"/>
  <c r="AM170" i="6" s="1"/>
  <c r="S170" i="6"/>
  <c r="U170" i="6" s="1"/>
  <c r="X169" i="6"/>
  <c r="Z169" i="6"/>
  <c r="AY169" i="6" s="1"/>
  <c r="R170" i="6"/>
  <c r="K170" i="6"/>
  <c r="L170" i="6" s="1"/>
  <c r="M170" i="6" s="1"/>
  <c r="AA169" i="5"/>
  <c r="E170" i="5"/>
  <c r="F170" i="5" s="1"/>
  <c r="N169" i="5"/>
  <c r="BN169" i="5"/>
  <c r="O169" i="5"/>
  <c r="AL169" i="5" s="1"/>
  <c r="AD169" i="5"/>
  <c r="AM169" i="5"/>
  <c r="BJ168" i="5"/>
  <c r="BM168" i="5" s="1"/>
  <c r="R169" i="5"/>
  <c r="C169" i="5"/>
  <c r="D169" i="5" s="1"/>
  <c r="AA187" i="10" l="1"/>
  <c r="E188" i="10"/>
  <c r="G188" i="10" s="1"/>
  <c r="BN187" i="10"/>
  <c r="N187" i="10"/>
  <c r="AI187" i="10" s="1"/>
  <c r="O187" i="10"/>
  <c r="Q187" i="10" s="1"/>
  <c r="AJ187" i="10"/>
  <c r="U187" i="10"/>
  <c r="AG187" i="10"/>
  <c r="AU186" i="10"/>
  <c r="AV186" i="10"/>
  <c r="V187" i="10"/>
  <c r="C187" i="10" s="1"/>
  <c r="D187" i="10" s="1"/>
  <c r="AD187" i="10"/>
  <c r="R187" i="10"/>
  <c r="BJ186" i="10"/>
  <c r="AM187" i="10"/>
  <c r="P182" i="9"/>
  <c r="R182" i="9" s="1"/>
  <c r="AB182" i="9"/>
  <c r="AD182" i="9" s="1"/>
  <c r="E183" i="9"/>
  <c r="G183" i="9" s="1"/>
  <c r="O182" i="9"/>
  <c r="BN182" i="9"/>
  <c r="BB181" i="9"/>
  <c r="Y182" i="9"/>
  <c r="AA182" i="9" s="1"/>
  <c r="W181" i="9"/>
  <c r="AV181" i="9" s="1"/>
  <c r="AO181" i="9"/>
  <c r="AK182" i="9"/>
  <c r="AM182" i="9" s="1"/>
  <c r="U182" i="9"/>
  <c r="AG182" i="9"/>
  <c r="AF182" i="9"/>
  <c r="AE183" i="9" s="1"/>
  <c r="AH182" i="9"/>
  <c r="AI182" i="9" s="1"/>
  <c r="BG181" i="9"/>
  <c r="BH181" i="9"/>
  <c r="Y169" i="4"/>
  <c r="AX168" i="4" s="1"/>
  <c r="H169" i="4"/>
  <c r="K169" i="4" s="1"/>
  <c r="L169" i="4" s="1"/>
  <c r="M169" i="4" s="1"/>
  <c r="BN169" i="4" s="1"/>
  <c r="X169" i="4"/>
  <c r="BK168" i="4"/>
  <c r="AK169" i="4"/>
  <c r="AB169" i="4"/>
  <c r="BA168" i="4"/>
  <c r="BB168" i="4"/>
  <c r="AG169" i="4"/>
  <c r="AU168" i="4"/>
  <c r="AV168" i="4"/>
  <c r="BH168" i="4"/>
  <c r="BG168" i="4"/>
  <c r="AH169" i="4"/>
  <c r="AO168" i="4"/>
  <c r="AP168" i="4"/>
  <c r="P169" i="4"/>
  <c r="AO181" i="8"/>
  <c r="AP181" i="8"/>
  <c r="P182" i="8"/>
  <c r="AX181" i="8"/>
  <c r="AA182" i="8"/>
  <c r="BK181" i="8"/>
  <c r="AK182" i="8"/>
  <c r="W181" i="8"/>
  <c r="AS181" i="8"/>
  <c r="AR181" i="8"/>
  <c r="S182" i="8"/>
  <c r="BG181" i="8"/>
  <c r="BH181" i="8"/>
  <c r="AH182" i="8"/>
  <c r="BA181" i="8"/>
  <c r="BB181" i="8"/>
  <c r="AB182" i="8"/>
  <c r="BE181" i="8"/>
  <c r="BD181" i="8"/>
  <c r="AE182" i="8"/>
  <c r="K182" i="8"/>
  <c r="L182" i="8" s="1"/>
  <c r="M182" i="8" s="1"/>
  <c r="AR176" i="7"/>
  <c r="AS176" i="7"/>
  <c r="W176" i="7"/>
  <c r="S177" i="7"/>
  <c r="AK177" i="7"/>
  <c r="BK176" i="7"/>
  <c r="AP176" i="7"/>
  <c r="AO176" i="7"/>
  <c r="P177" i="7"/>
  <c r="BB176" i="7"/>
  <c r="BA176" i="7"/>
  <c r="AB177" i="7"/>
  <c r="BE176" i="7"/>
  <c r="BD176" i="7"/>
  <c r="AE177" i="7"/>
  <c r="K177" i="7"/>
  <c r="L177" i="7" s="1"/>
  <c r="M177" i="7" s="1"/>
  <c r="BG176" i="7"/>
  <c r="BH176" i="7"/>
  <c r="AH177" i="7"/>
  <c r="Y177" i="7"/>
  <c r="BJ169" i="6"/>
  <c r="AV169" i="6"/>
  <c r="AU169" i="6"/>
  <c r="Y170" i="6"/>
  <c r="AX169" i="6" s="1"/>
  <c r="E171" i="6"/>
  <c r="X170" i="6"/>
  <c r="O170" i="6"/>
  <c r="N170" i="6"/>
  <c r="BN170" i="6"/>
  <c r="G170" i="5"/>
  <c r="H170" i="5" s="1"/>
  <c r="K170" i="5" s="1"/>
  <c r="L170" i="5" s="1"/>
  <c r="M170" i="5" s="1"/>
  <c r="O170" i="5" s="1"/>
  <c r="AK170" i="5"/>
  <c r="BK169" i="5"/>
  <c r="Q169" i="5"/>
  <c r="Z169" i="5"/>
  <c r="AY169" i="5" s="1"/>
  <c r="AC169" i="5"/>
  <c r="T169" i="5"/>
  <c r="AI169" i="5"/>
  <c r="AF169" i="5"/>
  <c r="T187" i="10" l="1"/>
  <c r="S188" i="10" s="1"/>
  <c r="U188" i="10" s="1"/>
  <c r="F188" i="10"/>
  <c r="H188" i="10" s="1"/>
  <c r="K188" i="10" s="1"/>
  <c r="L188" i="10" s="1"/>
  <c r="M188" i="10" s="1"/>
  <c r="AC187" i="10"/>
  <c r="AB188" i="10" s="1"/>
  <c r="AD188" i="10" s="1"/>
  <c r="AF187" i="10"/>
  <c r="BD187" i="10" s="1"/>
  <c r="BH187" i="10"/>
  <c r="AH188" i="10"/>
  <c r="AJ188" i="10" s="1"/>
  <c r="BG187" i="10"/>
  <c r="AL187" i="10"/>
  <c r="BK187" i="10" s="1"/>
  <c r="BM186" i="10"/>
  <c r="X187" i="10"/>
  <c r="Z187" i="10"/>
  <c r="AY187" i="10" s="1"/>
  <c r="AO187" i="10"/>
  <c r="AP187" i="10"/>
  <c r="P188" i="10"/>
  <c r="F183" i="9"/>
  <c r="H183" i="9" s="1"/>
  <c r="K183" i="9" s="1"/>
  <c r="L183" i="9" s="1"/>
  <c r="M183" i="9" s="1"/>
  <c r="BN183" i="9" s="1"/>
  <c r="AL182" i="9"/>
  <c r="AK183" i="9" s="1"/>
  <c r="T182" i="9"/>
  <c r="S183" i="9" s="1"/>
  <c r="U183" i="9" s="1"/>
  <c r="Q182" i="9"/>
  <c r="AP182" i="9" s="1"/>
  <c r="BJ181" i="9"/>
  <c r="AX181" i="9"/>
  <c r="V182" i="9"/>
  <c r="X182" i="9" s="1"/>
  <c r="AC182" i="9"/>
  <c r="BB182" i="9" s="1"/>
  <c r="AU181" i="9"/>
  <c r="AG183" i="9"/>
  <c r="AJ182" i="9"/>
  <c r="BG182" i="9" s="1"/>
  <c r="AH183" i="9"/>
  <c r="AJ183" i="9" s="1"/>
  <c r="BH182" i="9"/>
  <c r="BE182" i="9"/>
  <c r="BD182" i="9"/>
  <c r="AA169" i="4"/>
  <c r="N169" i="4"/>
  <c r="E170" i="4"/>
  <c r="G170" i="4" s="1"/>
  <c r="O169" i="4"/>
  <c r="T169" i="4" s="1"/>
  <c r="R169" i="4"/>
  <c r="C169" i="4"/>
  <c r="D169" i="4" s="1"/>
  <c r="BJ168" i="4"/>
  <c r="BM168" i="4" s="1"/>
  <c r="AM169" i="4"/>
  <c r="AJ169" i="4"/>
  <c r="AD169" i="4"/>
  <c r="N182" i="8"/>
  <c r="AF182" i="8" s="1"/>
  <c r="BN182" i="8"/>
  <c r="O182" i="8"/>
  <c r="AL182" i="8" s="1"/>
  <c r="AG182" i="8"/>
  <c r="AI182" i="8"/>
  <c r="AH183" i="8" s="1"/>
  <c r="E183" i="8"/>
  <c r="AD182" i="8"/>
  <c r="U182" i="8"/>
  <c r="BJ181" i="8"/>
  <c r="AM182" i="8"/>
  <c r="AJ182" i="8"/>
  <c r="AU181" i="8"/>
  <c r="BM181" i="8" s="1"/>
  <c r="AV181" i="8"/>
  <c r="V182" i="8"/>
  <c r="R182" i="8"/>
  <c r="C182" i="8"/>
  <c r="D182" i="8" s="1"/>
  <c r="E178" i="7"/>
  <c r="F178" i="7" s="1"/>
  <c r="AA177" i="7"/>
  <c r="AX176" i="7"/>
  <c r="AJ177" i="7"/>
  <c r="BN177" i="7"/>
  <c r="N177" i="7"/>
  <c r="AI177" i="7" s="1"/>
  <c r="AH178" i="7" s="1"/>
  <c r="O177" i="7"/>
  <c r="AL177" i="7" s="1"/>
  <c r="AD177" i="7"/>
  <c r="U177" i="7"/>
  <c r="AG177" i="7"/>
  <c r="R177" i="7"/>
  <c r="AM177" i="7"/>
  <c r="BJ176" i="7"/>
  <c r="AU176" i="7"/>
  <c r="AV176" i="7"/>
  <c r="V177" i="7"/>
  <c r="C170" i="6"/>
  <c r="D170" i="6" s="1"/>
  <c r="AA170" i="6"/>
  <c r="BM169" i="6"/>
  <c r="AI170" i="6"/>
  <c r="AF170" i="6"/>
  <c r="AC170" i="6"/>
  <c r="AL170" i="6"/>
  <c r="Q170" i="6"/>
  <c r="T170" i="6"/>
  <c r="Z170" i="6"/>
  <c r="AY170" i="6" s="1"/>
  <c r="G171" i="6"/>
  <c r="F171" i="6"/>
  <c r="Y170" i="5"/>
  <c r="AA170" i="5" s="1"/>
  <c r="BN170" i="5"/>
  <c r="N170" i="5"/>
  <c r="E171" i="5"/>
  <c r="BG169" i="5"/>
  <c r="BH169" i="5"/>
  <c r="AH170" i="5"/>
  <c r="W169" i="5"/>
  <c r="AS169" i="5"/>
  <c r="AR169" i="5"/>
  <c r="S170" i="5"/>
  <c r="T170" i="5" s="1"/>
  <c r="BD169" i="5"/>
  <c r="BE169" i="5"/>
  <c r="AE170" i="5"/>
  <c r="BA169" i="5"/>
  <c r="BB169" i="5"/>
  <c r="AB170" i="5"/>
  <c r="AP169" i="5"/>
  <c r="AO169" i="5"/>
  <c r="P170" i="5"/>
  <c r="AM170" i="5"/>
  <c r="BJ169" i="5"/>
  <c r="AR187" i="10" l="1"/>
  <c r="W187" i="10"/>
  <c r="V188" i="10" s="1"/>
  <c r="X188" i="10" s="1"/>
  <c r="AS187" i="10"/>
  <c r="AE188" i="10"/>
  <c r="AG188" i="10" s="1"/>
  <c r="BA187" i="10"/>
  <c r="BB187" i="10"/>
  <c r="BE187" i="10"/>
  <c r="AK188" i="10"/>
  <c r="AM188" i="10" s="1"/>
  <c r="Y188" i="10"/>
  <c r="O188" i="10"/>
  <c r="N188" i="10"/>
  <c r="BN188" i="10"/>
  <c r="E189" i="10"/>
  <c r="R188" i="10"/>
  <c r="BK182" i="9"/>
  <c r="Z182" i="9"/>
  <c r="AY182" i="9" s="1"/>
  <c r="AR182" i="9"/>
  <c r="AS182" i="9"/>
  <c r="AO182" i="9"/>
  <c r="P183" i="9"/>
  <c r="R183" i="9" s="1"/>
  <c r="BA182" i="9"/>
  <c r="AB183" i="9"/>
  <c r="AD183" i="9" s="1"/>
  <c r="W182" i="9"/>
  <c r="AU182" i="9" s="1"/>
  <c r="BM181" i="9"/>
  <c r="C182" i="9"/>
  <c r="D182" i="9" s="1"/>
  <c r="N183" i="9"/>
  <c r="O183" i="9"/>
  <c r="E184" i="9"/>
  <c r="G184" i="9" s="1"/>
  <c r="BJ182" i="9"/>
  <c r="AM183" i="9"/>
  <c r="AL169" i="4"/>
  <c r="AK170" i="4" s="1"/>
  <c r="F170" i="4"/>
  <c r="H170" i="4" s="1"/>
  <c r="K170" i="4" s="1"/>
  <c r="L170" i="4" s="1"/>
  <c r="M170" i="4" s="1"/>
  <c r="BN170" i="4" s="1"/>
  <c r="Q169" i="4"/>
  <c r="AP169" i="4" s="1"/>
  <c r="AF169" i="4"/>
  <c r="AI169" i="4"/>
  <c r="Z169" i="4"/>
  <c r="AC169" i="4"/>
  <c r="AS169" i="4"/>
  <c r="AR169" i="4"/>
  <c r="S170" i="4"/>
  <c r="AK183" i="8"/>
  <c r="BK182" i="8"/>
  <c r="BD182" i="8"/>
  <c r="BE182" i="8"/>
  <c r="AE183" i="8"/>
  <c r="X182" i="8"/>
  <c r="Z182" i="8"/>
  <c r="AY182" i="8" s="1"/>
  <c r="Q182" i="8"/>
  <c r="T182" i="8"/>
  <c r="G183" i="8"/>
  <c r="F183" i="8"/>
  <c r="H183" i="8" s="1"/>
  <c r="K183" i="8" s="1"/>
  <c r="L183" i="8" s="1"/>
  <c r="M183" i="8" s="1"/>
  <c r="AJ183" i="8"/>
  <c r="BH182" i="8"/>
  <c r="BG182" i="8"/>
  <c r="AC182" i="8"/>
  <c r="G178" i="7"/>
  <c r="H178" i="7" s="1"/>
  <c r="AC177" i="7"/>
  <c r="BA177" i="7" s="1"/>
  <c r="AF177" i="7"/>
  <c r="AE178" i="7" s="1"/>
  <c r="AG178" i="7" s="1"/>
  <c r="BM176" i="7"/>
  <c r="AJ178" i="7"/>
  <c r="Q177" i="7"/>
  <c r="T177" i="7"/>
  <c r="X177" i="7"/>
  <c r="Z177" i="7"/>
  <c r="AY177" i="7" s="1"/>
  <c r="C177" i="7"/>
  <c r="D177" i="7" s="1"/>
  <c r="BG177" i="7"/>
  <c r="BH177" i="7"/>
  <c r="AK178" i="7"/>
  <c r="BK177" i="7"/>
  <c r="H171" i="6"/>
  <c r="K171" i="6" s="1"/>
  <c r="L171" i="6" s="1"/>
  <c r="M171" i="6" s="1"/>
  <c r="O171" i="6" s="1"/>
  <c r="AP170" i="6"/>
  <c r="P171" i="6"/>
  <c r="AO170" i="6"/>
  <c r="BB170" i="6"/>
  <c r="BA170" i="6"/>
  <c r="AB171" i="6"/>
  <c r="BH170" i="6"/>
  <c r="AH171" i="6"/>
  <c r="BG170" i="6"/>
  <c r="AS170" i="6"/>
  <c r="W170" i="6"/>
  <c r="AR170" i="6"/>
  <c r="S171" i="6"/>
  <c r="AK171" i="6"/>
  <c r="BK170" i="6"/>
  <c r="BD170" i="6"/>
  <c r="BE170" i="6"/>
  <c r="AE171" i="6"/>
  <c r="Y171" i="6"/>
  <c r="AX169" i="5"/>
  <c r="AC170" i="5"/>
  <c r="AB171" i="5" s="1"/>
  <c r="F171" i="5"/>
  <c r="G171" i="5"/>
  <c r="AS170" i="5"/>
  <c r="AL170" i="5"/>
  <c r="AD170" i="5"/>
  <c r="AI170" i="5"/>
  <c r="AH171" i="5" s="1"/>
  <c r="AG170" i="5"/>
  <c r="AF170" i="5"/>
  <c r="AV169" i="5"/>
  <c r="AU169" i="5"/>
  <c r="V170" i="5"/>
  <c r="C170" i="5" s="1"/>
  <c r="D170" i="5" s="1"/>
  <c r="R170" i="5"/>
  <c r="Q170" i="5"/>
  <c r="U170" i="5"/>
  <c r="AR170" i="5" s="1"/>
  <c r="S171" i="5"/>
  <c r="AJ170" i="5"/>
  <c r="AU187" i="10" l="1"/>
  <c r="AV187" i="10"/>
  <c r="Z188" i="10"/>
  <c r="AY188" i="10" s="1"/>
  <c r="AI188" i="10"/>
  <c r="BG188" i="10" s="1"/>
  <c r="AF188" i="10"/>
  <c r="AE189" i="10" s="1"/>
  <c r="BJ187" i="10"/>
  <c r="C188" i="10"/>
  <c r="D188" i="10" s="1"/>
  <c r="AX187" i="10"/>
  <c r="AA188" i="10"/>
  <c r="F189" i="10"/>
  <c r="G189" i="10"/>
  <c r="Q188" i="10"/>
  <c r="T188" i="10"/>
  <c r="AL188" i="10"/>
  <c r="BK188" i="10" s="1"/>
  <c r="AC188" i="10"/>
  <c r="Y183" i="9"/>
  <c r="AA183" i="9" s="1"/>
  <c r="F184" i="9"/>
  <c r="H184" i="9" s="1"/>
  <c r="K184" i="9" s="1"/>
  <c r="L184" i="9" s="1"/>
  <c r="M184" i="9" s="1"/>
  <c r="N184" i="9" s="1"/>
  <c r="V183" i="9"/>
  <c r="AV182" i="9"/>
  <c r="AL183" i="9"/>
  <c r="BK183" i="9" s="1"/>
  <c r="T183" i="9"/>
  <c r="S184" i="9" s="1"/>
  <c r="Q183" i="9"/>
  <c r="AP183" i="9" s="1"/>
  <c r="AF183" i="9"/>
  <c r="AI183" i="9"/>
  <c r="BK169" i="4"/>
  <c r="AO169" i="4"/>
  <c r="P170" i="4"/>
  <c r="R170" i="4" s="1"/>
  <c r="W169" i="4"/>
  <c r="AU169" i="4" s="1"/>
  <c r="O170" i="4"/>
  <c r="E171" i="4"/>
  <c r="F171" i="4" s="1"/>
  <c r="N170" i="4"/>
  <c r="AH170" i="4"/>
  <c r="AJ170" i="4" s="1"/>
  <c r="BG169" i="4"/>
  <c r="BH169" i="4"/>
  <c r="AE170" i="4"/>
  <c r="AG170" i="4" s="1"/>
  <c r="BE169" i="4"/>
  <c r="BD169" i="4"/>
  <c r="AY169" i="4"/>
  <c r="Y170" i="4"/>
  <c r="AB170" i="4"/>
  <c r="AD170" i="4" s="1"/>
  <c r="BB169" i="4"/>
  <c r="BA169" i="4"/>
  <c r="U170" i="4"/>
  <c r="AM170" i="4"/>
  <c r="BJ169" i="4"/>
  <c r="E184" i="8"/>
  <c r="G184" i="8" s="1"/>
  <c r="BB182" i="8"/>
  <c r="BA182" i="8"/>
  <c r="AB183" i="8"/>
  <c r="AP182" i="8"/>
  <c r="AO182" i="8"/>
  <c r="P183" i="8"/>
  <c r="Y183" i="8"/>
  <c r="F184" i="8"/>
  <c r="O183" i="8"/>
  <c r="N183" i="8"/>
  <c r="AI183" i="8" s="1"/>
  <c r="BN183" i="8"/>
  <c r="AR182" i="8"/>
  <c r="W182" i="8"/>
  <c r="AS182" i="8"/>
  <c r="S183" i="8"/>
  <c r="AG183" i="8"/>
  <c r="AF183" i="8"/>
  <c r="AE184" i="8" s="1"/>
  <c r="BJ182" i="8"/>
  <c r="AM183" i="8"/>
  <c r="BB177" i="7"/>
  <c r="AB178" i="7"/>
  <c r="AD178" i="7" s="1"/>
  <c r="BD177" i="7"/>
  <c r="BE177" i="7"/>
  <c r="Y178" i="7"/>
  <c r="AS177" i="7"/>
  <c r="AR177" i="7"/>
  <c r="S178" i="7"/>
  <c r="AM178" i="7"/>
  <c r="BJ177" i="7"/>
  <c r="K178" i="7"/>
  <c r="L178" i="7" s="1"/>
  <c r="M178" i="7" s="1"/>
  <c r="W177" i="7"/>
  <c r="AP177" i="7"/>
  <c r="AO177" i="7"/>
  <c r="P178" i="7"/>
  <c r="N171" i="6"/>
  <c r="AF171" i="6" s="1"/>
  <c r="BM169" i="5"/>
  <c r="BN171" i="6"/>
  <c r="E172" i="6"/>
  <c r="F172" i="6" s="1"/>
  <c r="U171" i="6"/>
  <c r="Q171" i="6"/>
  <c r="AP171" i="6" s="1"/>
  <c r="T171" i="6"/>
  <c r="S172" i="6" s="1"/>
  <c r="AG171" i="6"/>
  <c r="AM171" i="6"/>
  <c r="AC171" i="6" s="1"/>
  <c r="AB172" i="6" s="1"/>
  <c r="BJ170" i="6"/>
  <c r="AA171" i="6"/>
  <c r="AX170" i="6"/>
  <c r="AV170" i="6"/>
  <c r="V171" i="6"/>
  <c r="C171" i="6" s="1"/>
  <c r="D171" i="6" s="1"/>
  <c r="AU170" i="6"/>
  <c r="AJ171" i="6"/>
  <c r="AD171" i="6"/>
  <c r="AL171" i="6"/>
  <c r="R171" i="6"/>
  <c r="BB170" i="5"/>
  <c r="BA170" i="5"/>
  <c r="H171" i="5"/>
  <c r="K171" i="5" s="1"/>
  <c r="L171" i="5" s="1"/>
  <c r="M171" i="5" s="1"/>
  <c r="O171" i="5" s="1"/>
  <c r="T171" i="5" s="1"/>
  <c r="AJ171" i="5"/>
  <c r="U171" i="5"/>
  <c r="P171" i="5"/>
  <c r="AP170" i="5"/>
  <c r="AO170" i="5"/>
  <c r="AE171" i="5"/>
  <c r="BD170" i="5"/>
  <c r="BE170" i="5"/>
  <c r="BG170" i="5"/>
  <c r="BH170" i="5"/>
  <c r="W170" i="5"/>
  <c r="V171" i="5" s="1"/>
  <c r="X170" i="5"/>
  <c r="Z170" i="5"/>
  <c r="AY170" i="5" s="1"/>
  <c r="AD171" i="5"/>
  <c r="AK171" i="5"/>
  <c r="BK170" i="5"/>
  <c r="Y189" i="10" l="1"/>
  <c r="AA189" i="10" s="1"/>
  <c r="AH189" i="10"/>
  <c r="AJ189" i="10" s="1"/>
  <c r="BH188" i="10"/>
  <c r="BE188" i="10"/>
  <c r="BD188" i="10"/>
  <c r="BM187" i="10"/>
  <c r="S189" i="10"/>
  <c r="U189" i="10" s="1"/>
  <c r="AS188" i="10"/>
  <c r="AR188" i="10"/>
  <c r="W188" i="10"/>
  <c r="P189" i="10"/>
  <c r="R189" i="10" s="1"/>
  <c r="AP188" i="10"/>
  <c r="AO188" i="10"/>
  <c r="AK189" i="10"/>
  <c r="BJ188" i="10" s="1"/>
  <c r="H189" i="10"/>
  <c r="AG189" i="10"/>
  <c r="BB188" i="10"/>
  <c r="BA188" i="10"/>
  <c r="AB189" i="10"/>
  <c r="AC183" i="9"/>
  <c r="BA183" i="9" s="1"/>
  <c r="C183" i="9"/>
  <c r="D183" i="9" s="1"/>
  <c r="AX182" i="9"/>
  <c r="BM182" i="9" s="1"/>
  <c r="E185" i="9"/>
  <c r="G185" i="9" s="1"/>
  <c r="BN184" i="9"/>
  <c r="O184" i="9"/>
  <c r="T184" i="9" s="1"/>
  <c r="S185" i="9" s="1"/>
  <c r="Z183" i="9"/>
  <c r="AY183" i="9" s="1"/>
  <c r="X183" i="9"/>
  <c r="P184" i="9"/>
  <c r="R184" i="9" s="1"/>
  <c r="AO183" i="9"/>
  <c r="AK184" i="9"/>
  <c r="AS183" i="9"/>
  <c r="W183" i="9"/>
  <c r="AR183" i="9"/>
  <c r="BG183" i="9"/>
  <c r="AH184" i="9"/>
  <c r="BH183" i="9"/>
  <c r="AE184" i="9"/>
  <c r="BE183" i="9"/>
  <c r="BD183" i="9"/>
  <c r="U184" i="9"/>
  <c r="AI170" i="4"/>
  <c r="BG170" i="4" s="1"/>
  <c r="AV169" i="4"/>
  <c r="AC170" i="4"/>
  <c r="BA170" i="4" s="1"/>
  <c r="Q170" i="4"/>
  <c r="P171" i="4" s="1"/>
  <c r="R171" i="4" s="1"/>
  <c r="T170" i="4"/>
  <c r="S171" i="4" s="1"/>
  <c r="U171" i="4" s="1"/>
  <c r="G171" i="4"/>
  <c r="H171" i="4" s="1"/>
  <c r="K171" i="4" s="1"/>
  <c r="L171" i="4" s="1"/>
  <c r="M171" i="4" s="1"/>
  <c r="V170" i="4"/>
  <c r="X170" i="4" s="1"/>
  <c r="AL170" i="4"/>
  <c r="BK170" i="4" s="1"/>
  <c r="AF170" i="4"/>
  <c r="BD170" i="4" s="1"/>
  <c r="AA170" i="4"/>
  <c r="AX169" i="4"/>
  <c r="BM169" i="4" s="1"/>
  <c r="BG183" i="8"/>
  <c r="BH183" i="8"/>
  <c r="AH184" i="8"/>
  <c r="AG184" i="8"/>
  <c r="Q183" i="8"/>
  <c r="U183" i="8"/>
  <c r="T183" i="8"/>
  <c r="S184" i="8"/>
  <c r="AV182" i="8"/>
  <c r="AU182" i="8"/>
  <c r="V183" i="8"/>
  <c r="H184" i="8"/>
  <c r="C183" i="8"/>
  <c r="D183" i="8" s="1"/>
  <c r="P184" i="8"/>
  <c r="R183" i="8"/>
  <c r="BE183" i="8"/>
  <c r="BD183" i="8"/>
  <c r="AX182" i="8"/>
  <c r="AA183" i="8"/>
  <c r="AC183" i="8"/>
  <c r="AB184" i="8" s="1"/>
  <c r="AD183" i="8"/>
  <c r="AL183" i="8"/>
  <c r="AI171" i="6"/>
  <c r="AH172" i="6" s="1"/>
  <c r="AJ172" i="6" s="1"/>
  <c r="E179" i="7"/>
  <c r="F179" i="7" s="1"/>
  <c r="AV177" i="7"/>
  <c r="AU177" i="7"/>
  <c r="V178" i="7"/>
  <c r="C178" i="7" s="1"/>
  <c r="D178" i="7" s="1"/>
  <c r="BN178" i="7"/>
  <c r="O178" i="7"/>
  <c r="AL178" i="7" s="1"/>
  <c r="N178" i="7"/>
  <c r="U178" i="7"/>
  <c r="R178" i="7"/>
  <c r="AX177" i="7"/>
  <c r="AA178" i="7"/>
  <c r="G172" i="6"/>
  <c r="H172" i="6" s="1"/>
  <c r="P172" i="6"/>
  <c r="R172" i="6" s="1"/>
  <c r="AO171" i="6"/>
  <c r="BM170" i="6"/>
  <c r="U172" i="6"/>
  <c r="BK171" i="6"/>
  <c r="AK172" i="6"/>
  <c r="BE171" i="6"/>
  <c r="BD171" i="6"/>
  <c r="W171" i="6"/>
  <c r="V172" i="6" s="1"/>
  <c r="AE172" i="6"/>
  <c r="AD172" i="6"/>
  <c r="X171" i="6"/>
  <c r="Z171" i="6"/>
  <c r="AY171" i="6" s="1"/>
  <c r="BB171" i="6"/>
  <c r="BA171" i="6"/>
  <c r="AS171" i="6"/>
  <c r="AR171" i="6"/>
  <c r="N171" i="5"/>
  <c r="AI171" i="5" s="1"/>
  <c r="BN171" i="5"/>
  <c r="E172" i="5"/>
  <c r="F172" i="5" s="1"/>
  <c r="Y171" i="5"/>
  <c r="Z171" i="5" s="1"/>
  <c r="AY171" i="5" s="1"/>
  <c r="X171" i="5"/>
  <c r="S172" i="5"/>
  <c r="AS171" i="5"/>
  <c r="AR171" i="5"/>
  <c r="AM171" i="5"/>
  <c r="BJ170" i="5"/>
  <c r="AG171" i="5"/>
  <c r="R171" i="5"/>
  <c r="Q171" i="5"/>
  <c r="AL171" i="5"/>
  <c r="AV170" i="5"/>
  <c r="AU170" i="5"/>
  <c r="AX188" i="10" l="1"/>
  <c r="AM189" i="10"/>
  <c r="V189" i="10"/>
  <c r="C189" i="10" s="1"/>
  <c r="D189" i="10" s="1"/>
  <c r="AU188" i="10"/>
  <c r="AV188" i="10"/>
  <c r="K189" i="10"/>
  <c r="L189" i="10" s="1"/>
  <c r="M189" i="10" s="1"/>
  <c r="AD189" i="10"/>
  <c r="BB183" i="9"/>
  <c r="AB184" i="9"/>
  <c r="AL184" i="9" s="1"/>
  <c r="F185" i="9"/>
  <c r="H185" i="9" s="1"/>
  <c r="K185" i="9" s="1"/>
  <c r="L185" i="9" s="1"/>
  <c r="M185" i="9" s="1"/>
  <c r="N185" i="9" s="1"/>
  <c r="Y184" i="9"/>
  <c r="Q184" i="9"/>
  <c r="P185" i="9" s="1"/>
  <c r="R185" i="9" s="1"/>
  <c r="AU183" i="9"/>
  <c r="V184" i="9"/>
  <c r="X184" i="9" s="1"/>
  <c r="AV183" i="9"/>
  <c r="AM184" i="9"/>
  <c r="BJ183" i="9"/>
  <c r="AG184" i="9"/>
  <c r="AI184" i="9"/>
  <c r="AH185" i="9" s="1"/>
  <c r="AJ185" i="9" s="1"/>
  <c r="AJ184" i="9"/>
  <c r="AF184" i="9"/>
  <c r="U185" i="9"/>
  <c r="AS184" i="9"/>
  <c r="AR184" i="9"/>
  <c r="AH171" i="4"/>
  <c r="AJ171" i="4" s="1"/>
  <c r="BH170" i="4"/>
  <c r="BB170" i="4"/>
  <c r="AB171" i="4"/>
  <c r="AD171" i="4" s="1"/>
  <c r="AP170" i="4"/>
  <c r="AO170" i="4"/>
  <c r="AS170" i="4"/>
  <c r="AR170" i="4"/>
  <c r="Z170" i="4"/>
  <c r="AY170" i="4" s="1"/>
  <c r="AK171" i="4"/>
  <c r="AM171" i="4" s="1"/>
  <c r="C170" i="4"/>
  <c r="D170" i="4" s="1"/>
  <c r="AE171" i="4"/>
  <c r="AG171" i="4" s="1"/>
  <c r="E172" i="4"/>
  <c r="G172" i="4" s="1"/>
  <c r="W170" i="4"/>
  <c r="AU170" i="4" s="1"/>
  <c r="BE170" i="4"/>
  <c r="N171" i="4"/>
  <c r="BN171" i="4"/>
  <c r="O171" i="4"/>
  <c r="BM182" i="8"/>
  <c r="BK183" i="8"/>
  <c r="AK184" i="8"/>
  <c r="X183" i="8"/>
  <c r="Z183" i="8"/>
  <c r="AY183" i="8" s="1"/>
  <c r="W183" i="8"/>
  <c r="AS183" i="8"/>
  <c r="AR183" i="8"/>
  <c r="AO183" i="8"/>
  <c r="AP183" i="8"/>
  <c r="AD184" i="8"/>
  <c r="BA183" i="8"/>
  <c r="BB183" i="8"/>
  <c r="R184" i="8"/>
  <c r="K184" i="8"/>
  <c r="L184" i="8" s="1"/>
  <c r="M184" i="8" s="1"/>
  <c r="U184" i="8"/>
  <c r="AJ184" i="8"/>
  <c r="BG171" i="6"/>
  <c r="BH171" i="6"/>
  <c r="BM177" i="7"/>
  <c r="G179" i="7"/>
  <c r="H179" i="7" s="1"/>
  <c r="AC178" i="7"/>
  <c r="BB178" i="7" s="1"/>
  <c r="Q178" i="7"/>
  <c r="P179" i="7" s="1"/>
  <c r="R179" i="7" s="1"/>
  <c r="T178" i="7"/>
  <c r="AI178" i="7"/>
  <c r="AF178" i="7"/>
  <c r="BK178" i="7"/>
  <c r="AK179" i="7"/>
  <c r="X178" i="7"/>
  <c r="Z178" i="7"/>
  <c r="AY178" i="7" s="1"/>
  <c r="Y172" i="6"/>
  <c r="AA172" i="6" s="1"/>
  <c r="X172" i="6"/>
  <c r="AG172" i="6"/>
  <c r="AM172" i="6"/>
  <c r="BJ171" i="6"/>
  <c r="AV171" i="6"/>
  <c r="AU171" i="6"/>
  <c r="K172" i="6"/>
  <c r="L172" i="6" s="1"/>
  <c r="M172" i="6" s="1"/>
  <c r="AF171" i="5"/>
  <c r="AE172" i="5" s="1"/>
  <c r="AG172" i="5" s="1"/>
  <c r="C171" i="5"/>
  <c r="D171" i="5" s="1"/>
  <c r="AA171" i="5"/>
  <c r="W171" i="5" s="1"/>
  <c r="AV171" i="5" s="1"/>
  <c r="AC171" i="5"/>
  <c r="BA171" i="5" s="1"/>
  <c r="G172" i="5"/>
  <c r="H172" i="5" s="1"/>
  <c r="K172" i="5" s="1"/>
  <c r="L172" i="5" s="1"/>
  <c r="M172" i="5" s="1"/>
  <c r="AX170" i="5"/>
  <c r="BM170" i="5" s="1"/>
  <c r="AK172" i="5"/>
  <c r="BK171" i="5"/>
  <c r="AP171" i="5"/>
  <c r="AO171" i="5"/>
  <c r="P172" i="5"/>
  <c r="BH171" i="5"/>
  <c r="BG171" i="5"/>
  <c r="AH172" i="5"/>
  <c r="Y172" i="5"/>
  <c r="U172" i="5"/>
  <c r="BM188" i="10" l="1"/>
  <c r="E190" i="10"/>
  <c r="BN189" i="10"/>
  <c r="N189" i="10"/>
  <c r="O189" i="10"/>
  <c r="Z189" i="10" s="1"/>
  <c r="AY189" i="10" s="1"/>
  <c r="X189" i="10"/>
  <c r="AD184" i="9"/>
  <c r="AO184" i="9"/>
  <c r="AP184" i="9"/>
  <c r="Z184" i="9"/>
  <c r="AY184" i="9" s="1"/>
  <c r="AC184" i="9"/>
  <c r="AB185" i="9" s="1"/>
  <c r="AD185" i="9" s="1"/>
  <c r="AX183" i="9"/>
  <c r="BM183" i="9" s="1"/>
  <c r="AA184" i="9"/>
  <c r="W184" i="9" s="1"/>
  <c r="V185" i="9" s="1"/>
  <c r="X185" i="9" s="1"/>
  <c r="C184" i="9"/>
  <c r="D184" i="9" s="1"/>
  <c r="E186" i="9"/>
  <c r="G186" i="9" s="1"/>
  <c r="BN185" i="9"/>
  <c r="O185" i="9"/>
  <c r="T185" i="9" s="1"/>
  <c r="AR185" i="9" s="1"/>
  <c r="AE185" i="9"/>
  <c r="AG185" i="9" s="1"/>
  <c r="BE184" i="9"/>
  <c r="BD184" i="9"/>
  <c r="BG184" i="9"/>
  <c r="BH184" i="9"/>
  <c r="AK185" i="9"/>
  <c r="BK184" i="9"/>
  <c r="Y171" i="4"/>
  <c r="AX170" i="4" s="1"/>
  <c r="AV170" i="4"/>
  <c r="BJ170" i="4"/>
  <c r="V171" i="4"/>
  <c r="X171" i="4" s="1"/>
  <c r="AI171" i="4"/>
  <c r="AH172" i="4" s="1"/>
  <c r="F172" i="4"/>
  <c r="H172" i="4" s="1"/>
  <c r="K172" i="4" s="1"/>
  <c r="L172" i="4" s="1"/>
  <c r="M172" i="4" s="1"/>
  <c r="Q171" i="4"/>
  <c r="T171" i="4"/>
  <c r="AL171" i="4"/>
  <c r="AF171" i="4"/>
  <c r="N184" i="8"/>
  <c r="BN184" i="8"/>
  <c r="O184" i="8"/>
  <c r="AU183" i="8"/>
  <c r="AV183" i="8"/>
  <c r="V184" i="8"/>
  <c r="E185" i="8"/>
  <c r="Y184" i="8"/>
  <c r="AM184" i="8"/>
  <c r="BJ183" i="8"/>
  <c r="AB179" i="7"/>
  <c r="AD179" i="7" s="1"/>
  <c r="BA178" i="7"/>
  <c r="AO178" i="7"/>
  <c r="AP178" i="7"/>
  <c r="AM179" i="7"/>
  <c r="BJ178" i="7"/>
  <c r="Y179" i="7"/>
  <c r="BG178" i="7"/>
  <c r="BH178" i="7"/>
  <c r="AH179" i="7"/>
  <c r="K179" i="7"/>
  <c r="L179" i="7" s="1"/>
  <c r="M179" i="7" s="1"/>
  <c r="BD178" i="7"/>
  <c r="BE178" i="7"/>
  <c r="AE179" i="7"/>
  <c r="AS178" i="7"/>
  <c r="AR178" i="7"/>
  <c r="W178" i="7"/>
  <c r="S179" i="7"/>
  <c r="AX171" i="6"/>
  <c r="BM171" i="6" s="1"/>
  <c r="C172" i="6"/>
  <c r="D172" i="6" s="1"/>
  <c r="E173" i="6"/>
  <c r="BN172" i="6"/>
  <c r="O172" i="6"/>
  <c r="N172" i="6"/>
  <c r="BD171" i="5"/>
  <c r="BE171" i="5"/>
  <c r="BB171" i="5"/>
  <c r="AB172" i="5"/>
  <c r="AD172" i="5" s="1"/>
  <c r="AU171" i="5"/>
  <c r="V172" i="5"/>
  <c r="AA172" i="5"/>
  <c r="AX171" i="5"/>
  <c r="E173" i="5"/>
  <c r="AJ172" i="5"/>
  <c r="N172" i="5"/>
  <c r="BN172" i="5"/>
  <c r="O172" i="5"/>
  <c r="R172" i="5"/>
  <c r="AM172" i="5"/>
  <c r="BJ171" i="5"/>
  <c r="AF189" i="10" l="1"/>
  <c r="AI189" i="10"/>
  <c r="G190" i="10"/>
  <c r="F190" i="10"/>
  <c r="T189" i="10"/>
  <c r="Q189" i="10"/>
  <c r="AC189" i="10"/>
  <c r="AL189" i="10"/>
  <c r="Y190" i="10"/>
  <c r="Q185" i="9"/>
  <c r="P186" i="9" s="1"/>
  <c r="Y185" i="9"/>
  <c r="AA185" i="9" s="1"/>
  <c r="BB184" i="9"/>
  <c r="AU184" i="9"/>
  <c r="BA184" i="9"/>
  <c r="F186" i="9"/>
  <c r="H186" i="9" s="1"/>
  <c r="K186" i="9" s="1"/>
  <c r="L186" i="9" s="1"/>
  <c r="M186" i="9" s="1"/>
  <c r="AV184" i="9"/>
  <c r="AL185" i="9"/>
  <c r="BK185" i="9" s="1"/>
  <c r="S186" i="9"/>
  <c r="U186" i="9" s="1"/>
  <c r="AS185" i="9"/>
  <c r="AI185" i="9"/>
  <c r="AH186" i="9" s="1"/>
  <c r="AJ186" i="9" s="1"/>
  <c r="AF185" i="9"/>
  <c r="BD185" i="9" s="1"/>
  <c r="BJ184" i="9"/>
  <c r="AM185" i="9"/>
  <c r="BM170" i="4"/>
  <c r="AA171" i="4"/>
  <c r="W171" i="4" s="1"/>
  <c r="AC171" i="4"/>
  <c r="AB172" i="4" s="1"/>
  <c r="C171" i="4"/>
  <c r="D171" i="4" s="1"/>
  <c r="BH171" i="4"/>
  <c r="Z171" i="4"/>
  <c r="AY171" i="4" s="1"/>
  <c r="BG171" i="4"/>
  <c r="O172" i="4"/>
  <c r="BN172" i="4"/>
  <c r="N172" i="4"/>
  <c r="E173" i="4"/>
  <c r="F173" i="4" s="1"/>
  <c r="AE172" i="4"/>
  <c r="BD171" i="4"/>
  <c r="BE171" i="4"/>
  <c r="AJ172" i="4"/>
  <c r="AS171" i="4"/>
  <c r="AR171" i="4"/>
  <c r="S172" i="4"/>
  <c r="AK172" i="4"/>
  <c r="BK171" i="4"/>
  <c r="AO171" i="4"/>
  <c r="AP171" i="4"/>
  <c r="P172" i="4"/>
  <c r="AA184" i="8"/>
  <c r="AC184" i="8"/>
  <c r="AX183" i="8"/>
  <c r="BM183" i="8" s="1"/>
  <c r="G185" i="8"/>
  <c r="F185" i="8"/>
  <c r="T184" i="8"/>
  <c r="AL184" i="8"/>
  <c r="Q184" i="8"/>
  <c r="AF184" i="8"/>
  <c r="AI184" i="8"/>
  <c r="X184" i="8"/>
  <c r="Z184" i="8"/>
  <c r="AY184" i="8" s="1"/>
  <c r="C184" i="8"/>
  <c r="D184" i="8" s="1"/>
  <c r="U179" i="7"/>
  <c r="AG179" i="7"/>
  <c r="E180" i="7"/>
  <c r="AJ179" i="7"/>
  <c r="AU178" i="7"/>
  <c r="AV178" i="7"/>
  <c r="V179" i="7"/>
  <c r="N179" i="7"/>
  <c r="AF179" i="7" s="1"/>
  <c r="O179" i="7"/>
  <c r="BN179" i="7"/>
  <c r="AA179" i="7"/>
  <c r="AX178" i="7"/>
  <c r="AF172" i="6"/>
  <c r="AI172" i="6"/>
  <c r="T172" i="6"/>
  <c r="Q172" i="6"/>
  <c r="AL172" i="6"/>
  <c r="Z172" i="6"/>
  <c r="AY172" i="6" s="1"/>
  <c r="AC172" i="6"/>
  <c r="G173" i="6"/>
  <c r="F173" i="6"/>
  <c r="C172" i="5"/>
  <c r="D172" i="5" s="1"/>
  <c r="X172" i="5"/>
  <c r="Z172" i="5"/>
  <c r="AY172" i="5" s="1"/>
  <c r="BM171" i="5"/>
  <c r="Q172" i="5"/>
  <c r="T172" i="5"/>
  <c r="AI172" i="5"/>
  <c r="AF172" i="5"/>
  <c r="AC172" i="5"/>
  <c r="AL172" i="5"/>
  <c r="F173" i="5"/>
  <c r="G173" i="5"/>
  <c r="H190" i="10" l="1"/>
  <c r="K190" i="10" s="1"/>
  <c r="L190" i="10" s="1"/>
  <c r="M190" i="10" s="1"/>
  <c r="BK189" i="10"/>
  <c r="AK190" i="10"/>
  <c r="AP189" i="10"/>
  <c r="P190" i="10"/>
  <c r="AO189" i="10"/>
  <c r="AR189" i="10"/>
  <c r="W189" i="10"/>
  <c r="S190" i="10"/>
  <c r="U190" i="10" s="1"/>
  <c r="AS189" i="10"/>
  <c r="AB190" i="10"/>
  <c r="AD190" i="10" s="1"/>
  <c r="BB189" i="10"/>
  <c r="BA189" i="10"/>
  <c r="AH190" i="10"/>
  <c r="AJ190" i="10" s="1"/>
  <c r="BG189" i="10"/>
  <c r="BH189" i="10"/>
  <c r="AA190" i="10"/>
  <c r="AX189" i="10"/>
  <c r="AE190" i="10"/>
  <c r="AG190" i="10" s="1"/>
  <c r="BE189" i="10"/>
  <c r="BD189" i="10"/>
  <c r="Z185" i="9"/>
  <c r="AY185" i="9" s="1"/>
  <c r="AC185" i="9"/>
  <c r="BA185" i="9" s="1"/>
  <c r="AX184" i="9"/>
  <c r="BM184" i="9" s="1"/>
  <c r="C185" i="9"/>
  <c r="D185" i="9" s="1"/>
  <c r="AO185" i="9"/>
  <c r="AP185" i="9"/>
  <c r="AE186" i="9"/>
  <c r="AG186" i="9" s="1"/>
  <c r="BE185" i="9"/>
  <c r="BH185" i="9"/>
  <c r="BG185" i="9"/>
  <c r="E187" i="9"/>
  <c r="G187" i="9" s="1"/>
  <c r="AK186" i="9"/>
  <c r="BJ185" i="9" s="1"/>
  <c r="R186" i="9"/>
  <c r="BN186" i="9"/>
  <c r="O186" i="9"/>
  <c r="N186" i="9"/>
  <c r="W185" i="9"/>
  <c r="BB171" i="4"/>
  <c r="BA171" i="4"/>
  <c r="Y172" i="4"/>
  <c r="AX171" i="4" s="1"/>
  <c r="G173" i="4"/>
  <c r="H173" i="4" s="1"/>
  <c r="R172" i="4"/>
  <c r="AM172" i="4"/>
  <c r="BJ171" i="4"/>
  <c r="AD172" i="4"/>
  <c r="AL172" i="4"/>
  <c r="AG172" i="4"/>
  <c r="AF172" i="4"/>
  <c r="AE173" i="4" s="1"/>
  <c r="AI172" i="4"/>
  <c r="U172" i="4"/>
  <c r="T172" i="4"/>
  <c r="S173" i="4" s="1"/>
  <c r="Q172" i="4"/>
  <c r="P173" i="4" s="1"/>
  <c r="AV171" i="4"/>
  <c r="AU171" i="4"/>
  <c r="V172" i="4"/>
  <c r="Y185" i="8"/>
  <c r="AX184" i="8" s="1"/>
  <c r="H185" i="8"/>
  <c r="AA185" i="8"/>
  <c r="BD184" i="8"/>
  <c r="BE184" i="8"/>
  <c r="AE185" i="8"/>
  <c r="AK185" i="8"/>
  <c r="BK184" i="8"/>
  <c r="K185" i="8"/>
  <c r="L185" i="8" s="1"/>
  <c r="M185" i="8" s="1"/>
  <c r="BH184" i="8"/>
  <c r="BG184" i="8"/>
  <c r="AH185" i="8"/>
  <c r="AP184" i="8"/>
  <c r="AO184" i="8"/>
  <c r="P185" i="8"/>
  <c r="AR184" i="8"/>
  <c r="W184" i="8"/>
  <c r="AS184" i="8"/>
  <c r="S185" i="8"/>
  <c r="BB184" i="8"/>
  <c r="BA184" i="8"/>
  <c r="AB185" i="8"/>
  <c r="BM178" i="7"/>
  <c r="AI179" i="7"/>
  <c r="BH179" i="7" s="1"/>
  <c r="AE180" i="7"/>
  <c r="BD179" i="7"/>
  <c r="BE179" i="7"/>
  <c r="AC179" i="7"/>
  <c r="AL179" i="7"/>
  <c r="Z179" i="7"/>
  <c r="AY179" i="7" s="1"/>
  <c r="X179" i="7"/>
  <c r="G180" i="7"/>
  <c r="F180" i="7"/>
  <c r="C179" i="7"/>
  <c r="D179" i="7" s="1"/>
  <c r="Q179" i="7"/>
  <c r="T179" i="7"/>
  <c r="Y173" i="6"/>
  <c r="AA173" i="6" s="1"/>
  <c r="H173" i="6"/>
  <c r="AO172" i="6"/>
  <c r="AP172" i="6"/>
  <c r="P173" i="6"/>
  <c r="BH172" i="6"/>
  <c r="AH173" i="6"/>
  <c r="BG172" i="6"/>
  <c r="BA172" i="6"/>
  <c r="BB172" i="6"/>
  <c r="AB173" i="6"/>
  <c r="AK173" i="6"/>
  <c r="BK172" i="6"/>
  <c r="AR172" i="6"/>
  <c r="AS172" i="6"/>
  <c r="S173" i="6"/>
  <c r="W172" i="6"/>
  <c r="BD172" i="6"/>
  <c r="BE172" i="6"/>
  <c r="AE173" i="6"/>
  <c r="Y173" i="5"/>
  <c r="AA173" i="5" s="1"/>
  <c r="H173" i="5"/>
  <c r="BB172" i="5"/>
  <c r="BA172" i="5"/>
  <c r="AB173" i="5"/>
  <c r="BE172" i="5"/>
  <c r="BD172" i="5"/>
  <c r="AE173" i="5"/>
  <c r="AS172" i="5"/>
  <c r="W172" i="5"/>
  <c r="AR172" i="5"/>
  <c r="S173" i="5"/>
  <c r="BK172" i="5"/>
  <c r="AK173" i="5"/>
  <c r="BH172" i="5"/>
  <c r="BG172" i="5"/>
  <c r="AH173" i="5"/>
  <c r="AO172" i="5"/>
  <c r="AP172" i="5"/>
  <c r="P173" i="5"/>
  <c r="AV189" i="10" l="1"/>
  <c r="V190" i="10"/>
  <c r="C190" i="10" s="1"/>
  <c r="D190" i="10" s="1"/>
  <c r="AU189" i="10"/>
  <c r="R190" i="10"/>
  <c r="BN190" i="10"/>
  <c r="O190" i="10"/>
  <c r="AL190" i="10" s="1"/>
  <c r="N190" i="10"/>
  <c r="AI190" i="10" s="1"/>
  <c r="BH190" i="10" s="1"/>
  <c r="E191" i="10"/>
  <c r="AM190" i="10"/>
  <c r="BJ189" i="10"/>
  <c r="AB186" i="9"/>
  <c r="AD186" i="9" s="1"/>
  <c r="BB185" i="9"/>
  <c r="Y186" i="9"/>
  <c r="AX185" i="9" s="1"/>
  <c r="F187" i="9"/>
  <c r="H187" i="9" s="1"/>
  <c r="K187" i="9" s="1"/>
  <c r="L187" i="9" s="1"/>
  <c r="M187" i="9" s="1"/>
  <c r="N187" i="9" s="1"/>
  <c r="AF186" i="9"/>
  <c r="BD186" i="9" s="1"/>
  <c r="AI186" i="9"/>
  <c r="BG186" i="9" s="1"/>
  <c r="AM186" i="9"/>
  <c r="T186" i="9"/>
  <c r="Q186" i="9"/>
  <c r="AV185" i="9"/>
  <c r="V186" i="9"/>
  <c r="AU185" i="9"/>
  <c r="AC172" i="4"/>
  <c r="BB172" i="4" s="1"/>
  <c r="AA172" i="4"/>
  <c r="W172" i="4" s="1"/>
  <c r="V173" i="4" s="1"/>
  <c r="K173" i="4"/>
  <c r="L173" i="4" s="1"/>
  <c r="M173" i="4" s="1"/>
  <c r="BM171" i="4"/>
  <c r="X172" i="4"/>
  <c r="Z172" i="4"/>
  <c r="AY172" i="4" s="1"/>
  <c r="AO172" i="4"/>
  <c r="AP172" i="4"/>
  <c r="AG173" i="4"/>
  <c r="BE172" i="4"/>
  <c r="BD172" i="4"/>
  <c r="BK172" i="4"/>
  <c r="AK173" i="4"/>
  <c r="C172" i="4"/>
  <c r="D172" i="4" s="1"/>
  <c r="U173" i="4"/>
  <c r="AS172" i="4"/>
  <c r="AR172" i="4"/>
  <c r="BH172" i="4"/>
  <c r="BG172" i="4"/>
  <c r="AH173" i="4"/>
  <c r="R173" i="4"/>
  <c r="E186" i="8"/>
  <c r="G186" i="8" s="1"/>
  <c r="AD185" i="8"/>
  <c r="AJ185" i="8"/>
  <c r="AG185" i="8"/>
  <c r="F186" i="8"/>
  <c r="U185" i="8"/>
  <c r="AV184" i="8"/>
  <c r="AU184" i="8"/>
  <c r="V185" i="8"/>
  <c r="R185" i="8"/>
  <c r="O185" i="8"/>
  <c r="N185" i="8"/>
  <c r="AI185" i="8" s="1"/>
  <c r="BN185" i="8"/>
  <c r="BJ184" i="8"/>
  <c r="AM185" i="8"/>
  <c r="AH180" i="7"/>
  <c r="AJ180" i="7" s="1"/>
  <c r="Y180" i="7"/>
  <c r="AX179" i="7" s="1"/>
  <c r="BG179" i="7"/>
  <c r="H180" i="7"/>
  <c r="K180" i="7" s="1"/>
  <c r="L180" i="7" s="1"/>
  <c r="M180" i="7" s="1"/>
  <c r="S180" i="7"/>
  <c r="AS179" i="7"/>
  <c r="AR179" i="7"/>
  <c r="W179" i="7"/>
  <c r="AB180" i="7"/>
  <c r="BB179" i="7"/>
  <c r="BA179" i="7"/>
  <c r="P180" i="7"/>
  <c r="AO179" i="7"/>
  <c r="AP179" i="7"/>
  <c r="AK180" i="7"/>
  <c r="BK179" i="7"/>
  <c r="AG180" i="7"/>
  <c r="AX172" i="6"/>
  <c r="AU172" i="6"/>
  <c r="AV172" i="6"/>
  <c r="V173" i="6"/>
  <c r="C173" i="6" s="1"/>
  <c r="D173" i="6" s="1"/>
  <c r="AD173" i="6"/>
  <c r="AG173" i="6"/>
  <c r="U173" i="6"/>
  <c r="BJ172" i="6"/>
  <c r="AM173" i="6"/>
  <c r="AJ173" i="6"/>
  <c r="R173" i="6"/>
  <c r="K173" i="6"/>
  <c r="L173" i="6" s="1"/>
  <c r="M173" i="6" s="1"/>
  <c r="AX172" i="5"/>
  <c r="AJ173" i="5"/>
  <c r="AM173" i="5"/>
  <c r="BJ172" i="5"/>
  <c r="U173" i="5"/>
  <c r="R173" i="5"/>
  <c r="AD173" i="5"/>
  <c r="AV172" i="5"/>
  <c r="AU172" i="5"/>
  <c r="V173" i="5"/>
  <c r="AG173" i="5"/>
  <c r="K173" i="5"/>
  <c r="L173" i="5" s="1"/>
  <c r="M173" i="5" s="1"/>
  <c r="AK191" i="10" l="1"/>
  <c r="AM191" i="10" s="1"/>
  <c r="BM189" i="10"/>
  <c r="AL186" i="9"/>
  <c r="BK186" i="9" s="1"/>
  <c r="AC186" i="9"/>
  <c r="BA186" i="9" s="1"/>
  <c r="BM185" i="9"/>
  <c r="AH191" i="10"/>
  <c r="AJ191" i="10" s="1"/>
  <c r="BG190" i="10"/>
  <c r="Q190" i="10"/>
  <c r="AC190" i="10"/>
  <c r="AF190" i="10"/>
  <c r="BK190" i="10"/>
  <c r="F191" i="10"/>
  <c r="G191" i="10"/>
  <c r="X190" i="10"/>
  <c r="Z190" i="10"/>
  <c r="AY190" i="10" s="1"/>
  <c r="T190" i="10"/>
  <c r="AA186" i="9"/>
  <c r="W186" i="9" s="1"/>
  <c r="V187" i="9" s="1"/>
  <c r="BE186" i="9"/>
  <c r="AH187" i="9"/>
  <c r="AJ187" i="9" s="1"/>
  <c r="BH186" i="9"/>
  <c r="AE187" i="9"/>
  <c r="AF187" i="9" s="1"/>
  <c r="BN187" i="9"/>
  <c r="O187" i="9"/>
  <c r="E188" i="9"/>
  <c r="G188" i="9" s="1"/>
  <c r="AO186" i="9"/>
  <c r="P187" i="9"/>
  <c r="AP186" i="9"/>
  <c r="X186" i="9"/>
  <c r="Z186" i="9"/>
  <c r="AY186" i="9" s="1"/>
  <c r="C186" i="9"/>
  <c r="D186" i="9" s="1"/>
  <c r="AS186" i="9"/>
  <c r="AR186" i="9"/>
  <c r="S187" i="9"/>
  <c r="BA172" i="4"/>
  <c r="AB173" i="4"/>
  <c r="AD173" i="4" s="1"/>
  <c r="E174" i="4"/>
  <c r="O173" i="4"/>
  <c r="BN173" i="4"/>
  <c r="N173" i="4"/>
  <c r="Y173" i="4"/>
  <c r="X173" i="4"/>
  <c r="AJ173" i="4"/>
  <c r="AM173" i="4"/>
  <c r="BJ172" i="4"/>
  <c r="AV172" i="4"/>
  <c r="AU172" i="4"/>
  <c r="BM184" i="8"/>
  <c r="BG185" i="8"/>
  <c r="BH185" i="8"/>
  <c r="AH186" i="8"/>
  <c r="AC185" i="8"/>
  <c r="Z185" i="8"/>
  <c r="AY185" i="8" s="1"/>
  <c r="X185" i="8"/>
  <c r="T185" i="8"/>
  <c r="Q185" i="8"/>
  <c r="H186" i="8"/>
  <c r="AL185" i="8"/>
  <c r="C185" i="8"/>
  <c r="D185" i="8" s="1"/>
  <c r="AF185" i="8"/>
  <c r="AA180" i="7"/>
  <c r="E181" i="7"/>
  <c r="G181" i="7" s="1"/>
  <c r="BJ179" i="7"/>
  <c r="AM180" i="7"/>
  <c r="AD180" i="7"/>
  <c r="V180" i="7"/>
  <c r="C180" i="7" s="1"/>
  <c r="D180" i="7" s="1"/>
  <c r="AV179" i="7"/>
  <c r="AU179" i="7"/>
  <c r="R180" i="7"/>
  <c r="U180" i="7"/>
  <c r="O180" i="7"/>
  <c r="BN180" i="7"/>
  <c r="N180" i="7"/>
  <c r="BM172" i="6"/>
  <c r="E174" i="6"/>
  <c r="O173" i="6"/>
  <c r="Z173" i="6" s="1"/>
  <c r="AY173" i="6" s="1"/>
  <c r="BN173" i="6"/>
  <c r="N173" i="6"/>
  <c r="X173" i="6"/>
  <c r="BM172" i="5"/>
  <c r="E174" i="5"/>
  <c r="C173" i="5"/>
  <c r="D173" i="5" s="1"/>
  <c r="X173" i="5"/>
  <c r="N173" i="5"/>
  <c r="BN173" i="5"/>
  <c r="O173" i="5"/>
  <c r="BJ190" i="10" l="1"/>
  <c r="AK187" i="9"/>
  <c r="AM187" i="9" s="1"/>
  <c r="AB187" i="9"/>
  <c r="BB186" i="9"/>
  <c r="H191" i="10"/>
  <c r="W190" i="10"/>
  <c r="S191" i="10"/>
  <c r="AS190" i="10"/>
  <c r="AR190" i="10"/>
  <c r="BE190" i="10"/>
  <c r="AE191" i="10"/>
  <c r="BD190" i="10"/>
  <c r="AP190" i="10"/>
  <c r="AO190" i="10"/>
  <c r="P191" i="10"/>
  <c r="R191" i="10" s="1"/>
  <c r="Y191" i="10"/>
  <c r="BA190" i="10"/>
  <c r="BB190" i="10"/>
  <c r="AB191" i="10"/>
  <c r="AI187" i="9"/>
  <c r="AH188" i="9" s="1"/>
  <c r="AJ188" i="9" s="1"/>
  <c r="AG187" i="9"/>
  <c r="BD187" i="9" s="1"/>
  <c r="F188" i="9"/>
  <c r="H188" i="9" s="1"/>
  <c r="K188" i="9" s="1"/>
  <c r="X187" i="9"/>
  <c r="R187" i="9"/>
  <c r="AV186" i="9"/>
  <c r="AU186" i="9"/>
  <c r="U187" i="9"/>
  <c r="Q187" i="9"/>
  <c r="T187" i="9"/>
  <c r="S188" i="9" s="1"/>
  <c r="Y187" i="9"/>
  <c r="Z187" i="9" s="1"/>
  <c r="AY187" i="9" s="1"/>
  <c r="BE187" i="9"/>
  <c r="AE188" i="9"/>
  <c r="C173" i="4"/>
  <c r="D173" i="4" s="1"/>
  <c r="AL173" i="4"/>
  <c r="BK173" i="4" s="1"/>
  <c r="AC173" i="4"/>
  <c r="BA173" i="4" s="1"/>
  <c r="AA173" i="4"/>
  <c r="AX172" i="4"/>
  <c r="BM172" i="4" s="1"/>
  <c r="Z173" i="4"/>
  <c r="AY173" i="4" s="1"/>
  <c r="AI173" i="4"/>
  <c r="AF173" i="4"/>
  <c r="T173" i="4"/>
  <c r="Q173" i="4"/>
  <c r="G174" i="4"/>
  <c r="F174" i="4"/>
  <c r="Y186" i="8"/>
  <c r="AA186" i="8" s="1"/>
  <c r="E187" i="8"/>
  <c r="K186" i="8"/>
  <c r="L186" i="8" s="1"/>
  <c r="M186" i="8" s="1"/>
  <c r="W185" i="8"/>
  <c r="AS185" i="8"/>
  <c r="AR185" i="8"/>
  <c r="S186" i="8"/>
  <c r="AX185" i="8"/>
  <c r="AJ186" i="8"/>
  <c r="BE185" i="8"/>
  <c r="BD185" i="8"/>
  <c r="AE186" i="8"/>
  <c r="BK185" i="8"/>
  <c r="AK186" i="8"/>
  <c r="AO185" i="8"/>
  <c r="AP185" i="8"/>
  <c r="P186" i="8"/>
  <c r="BA185" i="8"/>
  <c r="BB185" i="8"/>
  <c r="AB186" i="8"/>
  <c r="AC180" i="7"/>
  <c r="BA180" i="7" s="1"/>
  <c r="F181" i="7"/>
  <c r="H181" i="7" s="1"/>
  <c r="T180" i="7"/>
  <c r="BM179" i="7"/>
  <c r="Z180" i="7"/>
  <c r="AY180" i="7" s="1"/>
  <c r="X180" i="7"/>
  <c r="AL180" i="7"/>
  <c r="AF180" i="7"/>
  <c r="AI180" i="7"/>
  <c r="Q180" i="7"/>
  <c r="Y174" i="6"/>
  <c r="AF173" i="6"/>
  <c r="AI173" i="6"/>
  <c r="AC173" i="6"/>
  <c r="T173" i="6"/>
  <c r="AL173" i="6"/>
  <c r="Q173" i="6"/>
  <c r="G174" i="6"/>
  <c r="F174" i="6"/>
  <c r="AL173" i="5"/>
  <c r="AC173" i="5"/>
  <c r="Q173" i="5"/>
  <c r="T173" i="5"/>
  <c r="AI173" i="5"/>
  <c r="AF173" i="5"/>
  <c r="Z173" i="5"/>
  <c r="AY173" i="5" s="1"/>
  <c r="F174" i="5"/>
  <c r="G174" i="5"/>
  <c r="BJ186" i="9" l="1"/>
  <c r="AL187" i="9"/>
  <c r="BK187" i="9" s="1"/>
  <c r="AD187" i="9"/>
  <c r="AD191" i="10"/>
  <c r="AG191" i="10"/>
  <c r="AX190" i="10"/>
  <c r="AA191" i="10"/>
  <c r="U191" i="10"/>
  <c r="AV190" i="10"/>
  <c r="AU190" i="10"/>
  <c r="V191" i="10"/>
  <c r="K191" i="10"/>
  <c r="L191" i="10" s="1"/>
  <c r="M191" i="10" s="1"/>
  <c r="BG187" i="9"/>
  <c r="BH187" i="9"/>
  <c r="L188" i="9"/>
  <c r="M188" i="9" s="1"/>
  <c r="O188" i="9" s="1"/>
  <c r="T188" i="9" s="1"/>
  <c r="E189" i="9"/>
  <c r="G189" i="9" s="1"/>
  <c r="U188" i="9"/>
  <c r="AC187" i="9"/>
  <c r="AA187" i="9"/>
  <c r="W187" i="9" s="1"/>
  <c r="AX186" i="9"/>
  <c r="Y188" i="9"/>
  <c r="AG188" i="9"/>
  <c r="C187" i="9"/>
  <c r="D187" i="9" s="1"/>
  <c r="AS187" i="9"/>
  <c r="AR187" i="9"/>
  <c r="P188" i="9"/>
  <c r="AP187" i="9"/>
  <c r="AO187" i="9"/>
  <c r="AK174" i="4"/>
  <c r="AM174" i="4" s="1"/>
  <c r="AB174" i="4"/>
  <c r="AD174" i="4" s="1"/>
  <c r="BB173" i="4"/>
  <c r="Y174" i="4"/>
  <c r="AX173" i="4" s="1"/>
  <c r="W173" i="4"/>
  <c r="AU173" i="4" s="1"/>
  <c r="H174" i="4"/>
  <c r="P174" i="4"/>
  <c r="R174" i="4" s="1"/>
  <c r="AO173" i="4"/>
  <c r="AP173" i="4"/>
  <c r="AE174" i="4"/>
  <c r="AG174" i="4" s="1"/>
  <c r="BE173" i="4"/>
  <c r="BD173" i="4"/>
  <c r="S174" i="4"/>
  <c r="U174" i="4" s="1"/>
  <c r="AS173" i="4"/>
  <c r="AR173" i="4"/>
  <c r="BH173" i="4"/>
  <c r="AH174" i="4"/>
  <c r="AJ174" i="4" s="1"/>
  <c r="BG173" i="4"/>
  <c r="R186" i="8"/>
  <c r="AU185" i="8"/>
  <c r="AV185" i="8"/>
  <c r="V186" i="8"/>
  <c r="G187" i="8"/>
  <c r="F187" i="8"/>
  <c r="H187" i="8" s="1"/>
  <c r="K187" i="8" s="1"/>
  <c r="L187" i="8" s="1"/>
  <c r="M187" i="8" s="1"/>
  <c r="AD186" i="8"/>
  <c r="BJ185" i="8"/>
  <c r="AM186" i="8"/>
  <c r="AG186" i="8"/>
  <c r="U186" i="8"/>
  <c r="N186" i="8"/>
  <c r="AI186" i="8" s="1"/>
  <c r="BN186" i="8"/>
  <c r="O186" i="8"/>
  <c r="AB181" i="7"/>
  <c r="AD181" i="7" s="1"/>
  <c r="BB180" i="7"/>
  <c r="Y181" i="7"/>
  <c r="AX180" i="7" s="1"/>
  <c r="BH180" i="7"/>
  <c r="BG180" i="7"/>
  <c r="AH181" i="7"/>
  <c r="AK181" i="7"/>
  <c r="BK180" i="7"/>
  <c r="K181" i="7"/>
  <c r="L181" i="7" s="1"/>
  <c r="M181" i="7" s="1"/>
  <c r="AO180" i="7"/>
  <c r="AP180" i="7"/>
  <c r="P181" i="7"/>
  <c r="BE180" i="7"/>
  <c r="BD180" i="7"/>
  <c r="AE181" i="7"/>
  <c r="AS180" i="7"/>
  <c r="W180" i="7"/>
  <c r="AR180" i="7"/>
  <c r="S181" i="7"/>
  <c r="H174" i="6"/>
  <c r="K174" i="6" s="1"/>
  <c r="L174" i="6" s="1"/>
  <c r="M174" i="6" s="1"/>
  <c r="AK174" i="6"/>
  <c r="BK173" i="6"/>
  <c r="BB173" i="6"/>
  <c r="BA173" i="6"/>
  <c r="AB174" i="6"/>
  <c r="BE173" i="6"/>
  <c r="BD173" i="6"/>
  <c r="AE174" i="6"/>
  <c r="AP173" i="6"/>
  <c r="AO173" i="6"/>
  <c r="P174" i="6"/>
  <c r="AS173" i="6"/>
  <c r="AR173" i="6"/>
  <c r="W173" i="6"/>
  <c r="S174" i="6"/>
  <c r="BG173" i="6"/>
  <c r="BH173" i="6"/>
  <c r="AH174" i="6"/>
  <c r="AA174" i="6"/>
  <c r="AX173" i="6"/>
  <c r="H174" i="5"/>
  <c r="K174" i="5" s="1"/>
  <c r="L174" i="5" s="1"/>
  <c r="M174" i="5" s="1"/>
  <c r="N174" i="5" s="1"/>
  <c r="Y174" i="5"/>
  <c r="AX173" i="5" s="1"/>
  <c r="BD173" i="5"/>
  <c r="BE173" i="5"/>
  <c r="AE174" i="5"/>
  <c r="AR173" i="5"/>
  <c r="W173" i="5"/>
  <c r="AS173" i="5"/>
  <c r="S174" i="5"/>
  <c r="BA173" i="5"/>
  <c r="BB173" i="5"/>
  <c r="AB174" i="5"/>
  <c r="BG173" i="5"/>
  <c r="BH173" i="5"/>
  <c r="AH174" i="5"/>
  <c r="AJ174" i="5" s="1"/>
  <c r="AP173" i="5"/>
  <c r="AO173" i="5"/>
  <c r="P174" i="5"/>
  <c r="AK174" i="5"/>
  <c r="BK173" i="5"/>
  <c r="BM186" i="9" l="1"/>
  <c r="BM190" i="10"/>
  <c r="AK188" i="9"/>
  <c r="AM188" i="9" s="1"/>
  <c r="E192" i="10"/>
  <c r="G192" i="10" s="1"/>
  <c r="X191" i="10"/>
  <c r="C191" i="10"/>
  <c r="D191" i="10" s="1"/>
  <c r="O191" i="10"/>
  <c r="BN191" i="10"/>
  <c r="N191" i="10"/>
  <c r="F189" i="9"/>
  <c r="H189" i="9" s="1"/>
  <c r="BN188" i="9"/>
  <c r="N188" i="9"/>
  <c r="AF188" i="9" s="1"/>
  <c r="BE188" i="9" s="1"/>
  <c r="Q188" i="9"/>
  <c r="AP188" i="9" s="1"/>
  <c r="S189" i="9"/>
  <c r="AS188" i="9"/>
  <c r="AR188" i="9"/>
  <c r="AX187" i="9"/>
  <c r="AA188" i="9"/>
  <c r="AV187" i="9"/>
  <c r="V188" i="9"/>
  <c r="AU187" i="9"/>
  <c r="BA187" i="9"/>
  <c r="BB187" i="9"/>
  <c r="AB188" i="9"/>
  <c r="R188" i="9"/>
  <c r="BJ173" i="4"/>
  <c r="BM173" i="4" s="1"/>
  <c r="AV173" i="4"/>
  <c r="AA174" i="4"/>
  <c r="V174" i="4"/>
  <c r="X174" i="4" s="1"/>
  <c r="K174" i="4"/>
  <c r="L174" i="4" s="1"/>
  <c r="M174" i="4" s="1"/>
  <c r="AC186" i="8"/>
  <c r="BA186" i="8" s="1"/>
  <c r="E188" i="8"/>
  <c r="BM185" i="8"/>
  <c r="BH186" i="8"/>
  <c r="BG186" i="8"/>
  <c r="AH187" i="8"/>
  <c r="BB186" i="8"/>
  <c r="Q186" i="8"/>
  <c r="T186" i="8"/>
  <c r="AF186" i="8"/>
  <c r="AL186" i="8"/>
  <c r="F188" i="8"/>
  <c r="G188" i="8"/>
  <c r="O187" i="8"/>
  <c r="N187" i="8"/>
  <c r="BN187" i="8"/>
  <c r="X186" i="8"/>
  <c r="Z186" i="8"/>
  <c r="AY186" i="8" s="1"/>
  <c r="C186" i="8"/>
  <c r="D186" i="8" s="1"/>
  <c r="AA181" i="7"/>
  <c r="U181" i="7"/>
  <c r="AU180" i="7"/>
  <c r="AV180" i="7"/>
  <c r="V181" i="7"/>
  <c r="C181" i="7" s="1"/>
  <c r="D181" i="7" s="1"/>
  <c r="AG181" i="7"/>
  <c r="E182" i="7"/>
  <c r="AJ181" i="7"/>
  <c r="R181" i="7"/>
  <c r="BN181" i="7"/>
  <c r="N181" i="7"/>
  <c r="AF181" i="7" s="1"/>
  <c r="O181" i="7"/>
  <c r="AM181" i="7"/>
  <c r="BJ180" i="7"/>
  <c r="E175" i="6"/>
  <c r="G175" i="6" s="1"/>
  <c r="AJ174" i="6"/>
  <c r="AV173" i="6"/>
  <c r="AU173" i="6"/>
  <c r="V174" i="6"/>
  <c r="C174" i="6" s="1"/>
  <c r="D174" i="6" s="1"/>
  <c r="AG174" i="6"/>
  <c r="O174" i="6"/>
  <c r="T174" i="6" s="1"/>
  <c r="S175" i="6" s="1"/>
  <c r="BN174" i="6"/>
  <c r="N174" i="6"/>
  <c r="AI174" i="6" s="1"/>
  <c r="AH175" i="6" s="1"/>
  <c r="U174" i="6"/>
  <c r="R174" i="6"/>
  <c r="AD174" i="6"/>
  <c r="AM174" i="6"/>
  <c r="BJ173" i="6"/>
  <c r="AA174" i="5"/>
  <c r="BN174" i="5"/>
  <c r="E175" i="5"/>
  <c r="G175" i="5" s="1"/>
  <c r="O174" i="5"/>
  <c r="AL174" i="5" s="1"/>
  <c r="BJ173" i="5"/>
  <c r="AM174" i="5"/>
  <c r="R174" i="5"/>
  <c r="U174" i="5"/>
  <c r="AU173" i="5"/>
  <c r="AV173" i="5"/>
  <c r="V174" i="5"/>
  <c r="C174" i="5" s="1"/>
  <c r="D174" i="5" s="1"/>
  <c r="AF174" i="5"/>
  <c r="AE175" i="5" s="1"/>
  <c r="AI174" i="5"/>
  <c r="AG174" i="5"/>
  <c r="AD174" i="5"/>
  <c r="BJ187" i="9" l="1"/>
  <c r="BM187" i="9" s="1"/>
  <c r="F192" i="10"/>
  <c r="H192" i="10" s="1"/>
  <c r="K192" i="10" s="1"/>
  <c r="L192" i="10" s="1"/>
  <c r="M192" i="10" s="1"/>
  <c r="AC191" i="10"/>
  <c r="AL191" i="10"/>
  <c r="Q191" i="10"/>
  <c r="T191" i="10"/>
  <c r="AF191" i="10"/>
  <c r="AI191" i="10"/>
  <c r="Z191" i="10"/>
  <c r="AY191" i="10" s="1"/>
  <c r="P189" i="9"/>
  <c r="R189" i="9" s="1"/>
  <c r="AC188" i="9"/>
  <c r="AB189" i="9" s="1"/>
  <c r="K189" i="9"/>
  <c r="L189" i="9" s="1"/>
  <c r="M189" i="9" s="1"/>
  <c r="BD188" i="9"/>
  <c r="AE189" i="9"/>
  <c r="AI188" i="9"/>
  <c r="AH189" i="9" s="1"/>
  <c r="AJ189" i="9" s="1"/>
  <c r="AO188" i="9"/>
  <c r="X188" i="9"/>
  <c r="Z188" i="9"/>
  <c r="AY188" i="9" s="1"/>
  <c r="W188" i="9"/>
  <c r="C188" i="9"/>
  <c r="D188" i="9" s="1"/>
  <c r="AL188" i="9"/>
  <c r="AD188" i="9"/>
  <c r="U189" i="9"/>
  <c r="C174" i="4"/>
  <c r="D174" i="4" s="1"/>
  <c r="E175" i="4"/>
  <c r="BN174" i="4"/>
  <c r="O174" i="4"/>
  <c r="N174" i="4"/>
  <c r="AB187" i="8"/>
  <c r="AD187" i="8" s="1"/>
  <c r="Y187" i="8"/>
  <c r="AX186" i="8"/>
  <c r="AA187" i="8"/>
  <c r="AK187" i="8"/>
  <c r="BK186" i="8"/>
  <c r="AR186" i="8"/>
  <c r="W186" i="8"/>
  <c r="AS186" i="8"/>
  <c r="S187" i="8"/>
  <c r="AJ187" i="8"/>
  <c r="AL187" i="8"/>
  <c r="H188" i="8"/>
  <c r="BD186" i="8"/>
  <c r="BE186" i="8"/>
  <c r="AE187" i="8"/>
  <c r="AP186" i="8"/>
  <c r="AO186" i="8"/>
  <c r="P187" i="8"/>
  <c r="BM180" i="7"/>
  <c r="BE181" i="7"/>
  <c r="BD181" i="7"/>
  <c r="AE182" i="7"/>
  <c r="AC181" i="7"/>
  <c r="AL181" i="7"/>
  <c r="G182" i="7"/>
  <c r="F182" i="7"/>
  <c r="AI181" i="7"/>
  <c r="Q181" i="7"/>
  <c r="Z181" i="7"/>
  <c r="AY181" i="7" s="1"/>
  <c r="X181" i="7"/>
  <c r="T181" i="7"/>
  <c r="AC174" i="6"/>
  <c r="AB175" i="6" s="1"/>
  <c r="AD175" i="6" s="1"/>
  <c r="BM173" i="6"/>
  <c r="F175" i="6"/>
  <c r="H175" i="6" s="1"/>
  <c r="K175" i="6" s="1"/>
  <c r="L175" i="6" s="1"/>
  <c r="M175" i="6" s="1"/>
  <c r="BN175" i="6" s="1"/>
  <c r="AL174" i="6"/>
  <c r="BK174" i="6" s="1"/>
  <c r="AJ175" i="6"/>
  <c r="Q174" i="6"/>
  <c r="W174" i="6" s="1"/>
  <c r="V175" i="6" s="1"/>
  <c r="U175" i="6"/>
  <c r="AR174" i="6"/>
  <c r="AS174" i="6"/>
  <c r="BG174" i="6"/>
  <c r="BH174" i="6"/>
  <c r="AF174" i="6"/>
  <c r="X174" i="6"/>
  <c r="Z174" i="6"/>
  <c r="AY174" i="6" s="1"/>
  <c r="BM173" i="5"/>
  <c r="F175" i="5"/>
  <c r="H175" i="5" s="1"/>
  <c r="AC174" i="5"/>
  <c r="BA174" i="5" s="1"/>
  <c r="Q174" i="5"/>
  <c r="AO174" i="5" s="1"/>
  <c r="T174" i="5"/>
  <c r="S175" i="5" s="1"/>
  <c r="U175" i="5" s="1"/>
  <c r="AG175" i="5"/>
  <c r="AH175" i="5"/>
  <c r="BH174" i="5"/>
  <c r="BG174" i="5"/>
  <c r="X174" i="5"/>
  <c r="Z174" i="5"/>
  <c r="AY174" i="5" s="1"/>
  <c r="AK175" i="5"/>
  <c r="BK174" i="5"/>
  <c r="BD174" i="5"/>
  <c r="BE174" i="5"/>
  <c r="N192" i="10" l="1"/>
  <c r="O192" i="10"/>
  <c r="BN192" i="10"/>
  <c r="E193" i="10"/>
  <c r="BG191" i="10"/>
  <c r="BH191" i="10"/>
  <c r="AH192" i="10"/>
  <c r="S192" i="10"/>
  <c r="W191" i="10"/>
  <c r="AR191" i="10"/>
  <c r="AS191" i="10"/>
  <c r="P192" i="10"/>
  <c r="AO191" i="10"/>
  <c r="AP191" i="10"/>
  <c r="BD191" i="10"/>
  <c r="BE191" i="10"/>
  <c r="AE192" i="10"/>
  <c r="Y192" i="10"/>
  <c r="AK192" i="10"/>
  <c r="BK191" i="10"/>
  <c r="BB191" i="10"/>
  <c r="BA191" i="10"/>
  <c r="AB192" i="10"/>
  <c r="BB188" i="9"/>
  <c r="E190" i="9"/>
  <c r="F190" i="9" s="1"/>
  <c r="BA188" i="9"/>
  <c r="BG188" i="9"/>
  <c r="O189" i="9"/>
  <c r="BN189" i="9"/>
  <c r="N189" i="9"/>
  <c r="AI189" i="9" s="1"/>
  <c r="AG189" i="9"/>
  <c r="BH188" i="9"/>
  <c r="Y189" i="9"/>
  <c r="AA189" i="9" s="1"/>
  <c r="V189" i="9"/>
  <c r="AU188" i="9"/>
  <c r="AV188" i="9"/>
  <c r="BK188" i="9"/>
  <c r="AK189" i="9"/>
  <c r="AD189" i="9"/>
  <c r="T174" i="4"/>
  <c r="Q174" i="4"/>
  <c r="AL174" i="4"/>
  <c r="AC174" i="4"/>
  <c r="Z174" i="4"/>
  <c r="AF174" i="4"/>
  <c r="AI174" i="4"/>
  <c r="G175" i="4"/>
  <c r="F175" i="4"/>
  <c r="C187" i="8"/>
  <c r="D187" i="8" s="1"/>
  <c r="R187" i="8"/>
  <c r="K188" i="8"/>
  <c r="L188" i="8" s="1"/>
  <c r="M188" i="8" s="1"/>
  <c r="Q187" i="8"/>
  <c r="U187" i="8"/>
  <c r="T187" i="8"/>
  <c r="S188" i="8"/>
  <c r="AV186" i="8"/>
  <c r="AU186" i="8"/>
  <c r="V187" i="8"/>
  <c r="AG187" i="8"/>
  <c r="AI187" i="8"/>
  <c r="AF187" i="8"/>
  <c r="AE188" i="8"/>
  <c r="BK187" i="8"/>
  <c r="BJ186" i="8"/>
  <c r="BM186" i="8" s="1"/>
  <c r="AM187" i="8"/>
  <c r="AC187" i="8" s="1"/>
  <c r="Y182" i="7"/>
  <c r="AX181" i="7" s="1"/>
  <c r="H182" i="7"/>
  <c r="K182" i="7" s="1"/>
  <c r="L182" i="7" s="1"/>
  <c r="M182" i="7" s="1"/>
  <c r="W181" i="7"/>
  <c r="AS181" i="7"/>
  <c r="AR181" i="7"/>
  <c r="S182" i="7"/>
  <c r="BH181" i="7"/>
  <c r="BG181" i="7"/>
  <c r="AH182" i="7"/>
  <c r="BB181" i="7"/>
  <c r="AB182" i="7"/>
  <c r="BA181" i="7"/>
  <c r="AP181" i="7"/>
  <c r="AO181" i="7"/>
  <c r="P182" i="7"/>
  <c r="AK182" i="7"/>
  <c r="BK181" i="7"/>
  <c r="AG182" i="7"/>
  <c r="BA174" i="6"/>
  <c r="BB174" i="6"/>
  <c r="AK175" i="6"/>
  <c r="AM175" i="6" s="1"/>
  <c r="N175" i="6"/>
  <c r="Y175" i="6"/>
  <c r="O175" i="6"/>
  <c r="E176" i="6"/>
  <c r="G176" i="6" s="1"/>
  <c r="X175" i="6"/>
  <c r="BE174" i="6"/>
  <c r="BD174" i="6"/>
  <c r="AE175" i="6"/>
  <c r="AV174" i="6"/>
  <c r="AU174" i="6"/>
  <c r="AO174" i="6"/>
  <c r="AP174" i="6"/>
  <c r="P175" i="6"/>
  <c r="P175" i="5"/>
  <c r="R175" i="5" s="1"/>
  <c r="AP174" i="5"/>
  <c r="AR174" i="5"/>
  <c r="BB174" i="5"/>
  <c r="AB175" i="5"/>
  <c r="AD175" i="5" s="1"/>
  <c r="W174" i="5"/>
  <c r="V175" i="5" s="1"/>
  <c r="X175" i="5" s="1"/>
  <c r="AS174" i="5"/>
  <c r="AM175" i="5"/>
  <c r="BJ174" i="5"/>
  <c r="AJ175" i="5"/>
  <c r="Y175" i="5"/>
  <c r="K175" i="5"/>
  <c r="L175" i="5" s="1"/>
  <c r="M175" i="5" s="1"/>
  <c r="G193" i="10" l="1"/>
  <c r="F193" i="10"/>
  <c r="AL189" i="9"/>
  <c r="BK189" i="9" s="1"/>
  <c r="BJ191" i="10"/>
  <c r="AM192" i="10"/>
  <c r="AC192" i="10" s="1"/>
  <c r="AB193" i="10" s="1"/>
  <c r="R192" i="10"/>
  <c r="AL192" i="10"/>
  <c r="AD192" i="10"/>
  <c r="AX191" i="10"/>
  <c r="AA192" i="10"/>
  <c r="AG192" i="10"/>
  <c r="AF192" i="10"/>
  <c r="AE193" i="10" s="1"/>
  <c r="AI192" i="10"/>
  <c r="AV191" i="10"/>
  <c r="AU191" i="10"/>
  <c r="V192" i="10"/>
  <c r="C192" i="10" s="1"/>
  <c r="D192" i="10" s="1"/>
  <c r="Q192" i="10"/>
  <c r="U192" i="10"/>
  <c r="T192" i="10"/>
  <c r="S193" i="10" s="1"/>
  <c r="AJ192" i="10"/>
  <c r="G190" i="9"/>
  <c r="H190" i="9" s="1"/>
  <c r="K190" i="9" s="1"/>
  <c r="L190" i="9" s="1"/>
  <c r="M190" i="9" s="1"/>
  <c r="AX188" i="9"/>
  <c r="AH190" i="9"/>
  <c r="AJ190" i="9" s="1"/>
  <c r="BH189" i="9"/>
  <c r="BG189" i="9"/>
  <c r="AF189" i="9"/>
  <c r="T189" i="9"/>
  <c r="Q189" i="9"/>
  <c r="C189" i="9"/>
  <c r="D189" i="9" s="1"/>
  <c r="AM189" i="9"/>
  <c r="AC189" i="9" s="1"/>
  <c r="BJ188" i="9"/>
  <c r="X189" i="9"/>
  <c r="Z189" i="9"/>
  <c r="AY189" i="9" s="1"/>
  <c r="H175" i="4"/>
  <c r="K175" i="4" s="1"/>
  <c r="L175" i="4" s="1"/>
  <c r="M175" i="4" s="1"/>
  <c r="N175" i="4" s="1"/>
  <c r="BE174" i="4"/>
  <c r="AE175" i="4"/>
  <c r="BD174" i="4"/>
  <c r="AB175" i="4"/>
  <c r="AD175" i="4" s="1"/>
  <c r="BA174" i="4"/>
  <c r="BB174" i="4"/>
  <c r="AP174" i="4"/>
  <c r="AO174" i="4"/>
  <c r="P175" i="4"/>
  <c r="BG174" i="4"/>
  <c r="BH174" i="4"/>
  <c r="AH175" i="4"/>
  <c r="AY174" i="4"/>
  <c r="Y175" i="4"/>
  <c r="AK175" i="4"/>
  <c r="BK174" i="4"/>
  <c r="AS174" i="4"/>
  <c r="AR174" i="4"/>
  <c r="S175" i="4"/>
  <c r="W174" i="4"/>
  <c r="BA187" i="8"/>
  <c r="BB187" i="8"/>
  <c r="AB188" i="8"/>
  <c r="AK188" i="8"/>
  <c r="AF188" i="8"/>
  <c r="AG188" i="8"/>
  <c r="BG187" i="8"/>
  <c r="BH187" i="8"/>
  <c r="AH188" i="8"/>
  <c r="U188" i="8"/>
  <c r="N188" i="8"/>
  <c r="AI188" i="8" s="1"/>
  <c r="BN188" i="8"/>
  <c r="O188" i="8"/>
  <c r="T188" i="8" s="1"/>
  <c r="BE187" i="8"/>
  <c r="BD187" i="8"/>
  <c r="X187" i="8"/>
  <c r="Z187" i="8"/>
  <c r="AY187" i="8" s="1"/>
  <c r="W187" i="8"/>
  <c r="AS187" i="8"/>
  <c r="AR187" i="8"/>
  <c r="AO187" i="8"/>
  <c r="AP187" i="8"/>
  <c r="E189" i="8"/>
  <c r="P188" i="8"/>
  <c r="AA182" i="7"/>
  <c r="E183" i="7"/>
  <c r="F183" i="7" s="1"/>
  <c r="AM182" i="7"/>
  <c r="BJ181" i="7"/>
  <c r="U182" i="7"/>
  <c r="R182" i="7"/>
  <c r="AD182" i="7"/>
  <c r="AJ182" i="7"/>
  <c r="V182" i="7"/>
  <c r="AU181" i="7"/>
  <c r="AV181" i="7"/>
  <c r="N182" i="7"/>
  <c r="BN182" i="7"/>
  <c r="O182" i="7"/>
  <c r="BJ174" i="6"/>
  <c r="Z175" i="6"/>
  <c r="AY175" i="6" s="1"/>
  <c r="AX174" i="6"/>
  <c r="AC175" i="6"/>
  <c r="BB175" i="6" s="1"/>
  <c r="F176" i="6"/>
  <c r="H176" i="6" s="1"/>
  <c r="K176" i="6" s="1"/>
  <c r="L176" i="6" s="1"/>
  <c r="M176" i="6" s="1"/>
  <c r="AA175" i="6"/>
  <c r="AL175" i="6"/>
  <c r="BK175" i="6" s="1"/>
  <c r="T175" i="6"/>
  <c r="R175" i="6"/>
  <c r="C175" i="6"/>
  <c r="D175" i="6" s="1"/>
  <c r="Q175" i="6"/>
  <c r="AG175" i="6"/>
  <c r="AF175" i="6"/>
  <c r="AE176" i="6" s="1"/>
  <c r="AI175" i="6"/>
  <c r="AV174" i="5"/>
  <c r="AU174" i="5"/>
  <c r="E176" i="5"/>
  <c r="F176" i="5" s="1"/>
  <c r="O175" i="5"/>
  <c r="AC175" i="5" s="1"/>
  <c r="BN175" i="5"/>
  <c r="N175" i="5"/>
  <c r="AX174" i="5"/>
  <c r="AA175" i="5"/>
  <c r="C175" i="5"/>
  <c r="D175" i="5" s="1"/>
  <c r="H193" i="10" l="1"/>
  <c r="BM191" i="10"/>
  <c r="AD193" i="10"/>
  <c r="AG193" i="10"/>
  <c r="AK193" i="10"/>
  <c r="BK192" i="10"/>
  <c r="U193" i="10"/>
  <c r="AS192" i="10"/>
  <c r="AR192" i="10"/>
  <c r="BE192" i="10"/>
  <c r="BD192" i="10"/>
  <c r="BG192" i="10"/>
  <c r="BH192" i="10"/>
  <c r="P193" i="10"/>
  <c r="AP192" i="10"/>
  <c r="AO192" i="10"/>
  <c r="AH193" i="10"/>
  <c r="BB192" i="10"/>
  <c r="BA192" i="10"/>
  <c r="X192" i="10"/>
  <c r="Z192" i="10"/>
  <c r="AY192" i="10" s="1"/>
  <c r="W192" i="10"/>
  <c r="BM188" i="9"/>
  <c r="S190" i="9"/>
  <c r="U190" i="9" s="1"/>
  <c r="AR189" i="9"/>
  <c r="AS189" i="9"/>
  <c r="BE189" i="9"/>
  <c r="BD189" i="9"/>
  <c r="AE190" i="9"/>
  <c r="AG190" i="9" s="1"/>
  <c r="AP189" i="9"/>
  <c r="AO189" i="9"/>
  <c r="P190" i="9"/>
  <c r="R190" i="9" s="1"/>
  <c r="E191" i="9"/>
  <c r="F191" i="9" s="1"/>
  <c r="O190" i="9"/>
  <c r="BN190" i="9"/>
  <c r="N190" i="9"/>
  <c r="W189" i="9"/>
  <c r="AB190" i="9"/>
  <c r="BA189" i="9"/>
  <c r="BB189" i="9"/>
  <c r="Y190" i="9"/>
  <c r="AK190" i="9"/>
  <c r="O175" i="4"/>
  <c r="Q175" i="4" s="1"/>
  <c r="BN175" i="4"/>
  <c r="E176" i="4"/>
  <c r="F176" i="4" s="1"/>
  <c r="AV174" i="4"/>
  <c r="V175" i="4"/>
  <c r="C175" i="4" s="1"/>
  <c r="D175" i="4" s="1"/>
  <c r="AU174" i="4"/>
  <c r="AA175" i="4"/>
  <c r="AX174" i="4"/>
  <c r="AJ175" i="4"/>
  <c r="R175" i="4"/>
  <c r="U175" i="4"/>
  <c r="AM175" i="4"/>
  <c r="BJ174" i="4"/>
  <c r="AG175" i="4"/>
  <c r="AF175" i="4"/>
  <c r="AE176" i="4" s="1"/>
  <c r="AI175" i="4"/>
  <c r="BH175" i="4" s="1"/>
  <c r="AR188" i="8"/>
  <c r="AS188" i="8"/>
  <c r="S189" i="8"/>
  <c r="R188" i="8"/>
  <c r="AU187" i="8"/>
  <c r="AV187" i="8"/>
  <c r="V188" i="8"/>
  <c r="Q188" i="8"/>
  <c r="AJ188" i="8"/>
  <c r="BG188" i="8" s="1"/>
  <c r="AH189" i="8"/>
  <c r="BH188" i="8"/>
  <c r="BD188" i="8"/>
  <c r="BE188" i="8"/>
  <c r="AD188" i="8"/>
  <c r="AL188" i="8"/>
  <c r="G189" i="8"/>
  <c r="F189" i="8"/>
  <c r="Y188" i="8"/>
  <c r="AE189" i="8"/>
  <c r="AM188" i="8"/>
  <c r="BJ187" i="8"/>
  <c r="AC182" i="7"/>
  <c r="AB183" i="7" s="1"/>
  <c r="AD183" i="7" s="1"/>
  <c r="G183" i="7"/>
  <c r="H183" i="7" s="1"/>
  <c r="K183" i="7" s="1"/>
  <c r="L183" i="7" s="1"/>
  <c r="M183" i="7" s="1"/>
  <c r="BN183" i="7" s="1"/>
  <c r="BM181" i="7"/>
  <c r="Y176" i="6"/>
  <c r="AX175" i="6" s="1"/>
  <c r="BM174" i="6"/>
  <c r="T182" i="7"/>
  <c r="S183" i="7" s="1"/>
  <c r="U183" i="7" s="1"/>
  <c r="X182" i="7"/>
  <c r="Z182" i="7"/>
  <c r="AY182" i="7" s="1"/>
  <c r="AF182" i="7"/>
  <c r="AI182" i="7"/>
  <c r="C182" i="7"/>
  <c r="D182" i="7" s="1"/>
  <c r="AL182" i="7"/>
  <c r="Q182" i="7"/>
  <c r="AB176" i="6"/>
  <c r="AD176" i="6" s="1"/>
  <c r="BA175" i="6"/>
  <c r="AK176" i="6"/>
  <c r="AM176" i="6" s="1"/>
  <c r="W175" i="6"/>
  <c r="AU175" i="6" s="1"/>
  <c r="S176" i="6"/>
  <c r="U176" i="6" s="1"/>
  <c r="AR175" i="6"/>
  <c r="AS175" i="6"/>
  <c r="AG176" i="6"/>
  <c r="BG175" i="6"/>
  <c r="BH175" i="6"/>
  <c r="AH176" i="6"/>
  <c r="BD175" i="6"/>
  <c r="BE175" i="6"/>
  <c r="AO175" i="6"/>
  <c r="AP175" i="6"/>
  <c r="P176" i="6"/>
  <c r="N176" i="6"/>
  <c r="BN176" i="6"/>
  <c r="O176" i="6"/>
  <c r="E177" i="6"/>
  <c r="G176" i="5"/>
  <c r="H176" i="5" s="1"/>
  <c r="BM174" i="5"/>
  <c r="BB175" i="5"/>
  <c r="BA175" i="5"/>
  <c r="AB176" i="5"/>
  <c r="AI175" i="5"/>
  <c r="AF175" i="5"/>
  <c r="AL175" i="5"/>
  <c r="T175" i="5"/>
  <c r="Q175" i="5"/>
  <c r="Z175" i="5"/>
  <c r="AY175" i="5" s="1"/>
  <c r="K193" i="10" l="1"/>
  <c r="L193" i="10" s="1"/>
  <c r="M193" i="10" s="1"/>
  <c r="AJ193" i="10"/>
  <c r="BJ192" i="10"/>
  <c r="AM193" i="10"/>
  <c r="AU192" i="10"/>
  <c r="AV192" i="10"/>
  <c r="V193" i="10"/>
  <c r="Y193" i="10"/>
  <c r="R193" i="10"/>
  <c r="G191" i="9"/>
  <c r="H191" i="9" s="1"/>
  <c r="K191" i="9" s="1"/>
  <c r="L191" i="9" s="1"/>
  <c r="M191" i="9" s="1"/>
  <c r="O191" i="9" s="1"/>
  <c r="AI190" i="9"/>
  <c r="AF190" i="9"/>
  <c r="Q190" i="9"/>
  <c r="T190" i="9"/>
  <c r="AU189" i="9"/>
  <c r="AV189" i="9"/>
  <c r="V190" i="9"/>
  <c r="AM190" i="9"/>
  <c r="AC190" i="9" s="1"/>
  <c r="BJ189" i="9"/>
  <c r="AA190" i="9"/>
  <c r="AX189" i="9"/>
  <c r="AD190" i="9"/>
  <c r="AL190" i="9"/>
  <c r="AC175" i="4"/>
  <c r="BA175" i="4" s="1"/>
  <c r="T175" i="4"/>
  <c r="AS175" i="4" s="1"/>
  <c r="AL175" i="4"/>
  <c r="AK176" i="4" s="1"/>
  <c r="G176" i="4"/>
  <c r="H176" i="4" s="1"/>
  <c r="K176" i="4" s="1"/>
  <c r="L176" i="4" s="1"/>
  <c r="M176" i="4" s="1"/>
  <c r="O176" i="4" s="1"/>
  <c r="AG176" i="4"/>
  <c r="BE175" i="4"/>
  <c r="BD175" i="4"/>
  <c r="AH176" i="4"/>
  <c r="BM174" i="4"/>
  <c r="Z175" i="4"/>
  <c r="AY175" i="4" s="1"/>
  <c r="X175" i="4"/>
  <c r="AP175" i="4"/>
  <c r="AO175" i="4"/>
  <c r="P176" i="4"/>
  <c r="BG175" i="4"/>
  <c r="H189" i="8"/>
  <c r="K189" i="8" s="1"/>
  <c r="L189" i="8" s="1"/>
  <c r="M189" i="8" s="1"/>
  <c r="N189" i="8" s="1"/>
  <c r="AI189" i="8" s="1"/>
  <c r="O189" i="8"/>
  <c r="BN189" i="8"/>
  <c r="AG189" i="8"/>
  <c r="AK189" i="8"/>
  <c r="BK188" i="8"/>
  <c r="AJ189" i="8"/>
  <c r="AP188" i="8"/>
  <c r="AO188" i="8"/>
  <c r="P189" i="8"/>
  <c r="AA188" i="8"/>
  <c r="W188" i="8" s="1"/>
  <c r="V189" i="8" s="1"/>
  <c r="AX187" i="8"/>
  <c r="BM187" i="8" s="1"/>
  <c r="AC188" i="8"/>
  <c r="X188" i="8"/>
  <c r="Z188" i="8"/>
  <c r="AY188" i="8" s="1"/>
  <c r="C188" i="8"/>
  <c r="D188" i="8" s="1"/>
  <c r="Q189" i="8"/>
  <c r="U189" i="8"/>
  <c r="T189" i="8"/>
  <c r="BA182" i="7"/>
  <c r="BB182" i="7"/>
  <c r="AA176" i="6"/>
  <c r="W182" i="7"/>
  <c r="AU182" i="7" s="1"/>
  <c r="AI176" i="6"/>
  <c r="AH177" i="6" s="1"/>
  <c r="N183" i="7"/>
  <c r="O183" i="7"/>
  <c r="T183" i="7" s="1"/>
  <c r="S184" i="7" s="1"/>
  <c r="AV175" i="6"/>
  <c r="AR182" i="7"/>
  <c r="AS182" i="7"/>
  <c r="E184" i="7"/>
  <c r="AO182" i="7"/>
  <c r="AP182" i="7"/>
  <c r="P183" i="7"/>
  <c r="BD182" i="7"/>
  <c r="BE182" i="7"/>
  <c r="AE183" i="7"/>
  <c r="Y183" i="7"/>
  <c r="BK182" i="7"/>
  <c r="AK183" i="7"/>
  <c r="BH182" i="7"/>
  <c r="BG182" i="7"/>
  <c r="AH183" i="7"/>
  <c r="AL176" i="6"/>
  <c r="BK176" i="6" s="1"/>
  <c r="BJ175" i="6"/>
  <c r="BM175" i="6" s="1"/>
  <c r="V176" i="6"/>
  <c r="X176" i="6" s="1"/>
  <c r="AF176" i="6"/>
  <c r="AE177" i="6" s="1"/>
  <c r="AG177" i="6" s="1"/>
  <c r="G177" i="6"/>
  <c r="F177" i="6"/>
  <c r="R176" i="6"/>
  <c r="AJ176" i="6"/>
  <c r="Q176" i="6"/>
  <c r="P177" i="6" s="1"/>
  <c r="T176" i="6"/>
  <c r="AC176" i="6"/>
  <c r="Y176" i="5"/>
  <c r="AX175" i="5" s="1"/>
  <c r="AS175" i="5"/>
  <c r="W175" i="5"/>
  <c r="AR175" i="5"/>
  <c r="S176" i="5"/>
  <c r="BE175" i="5"/>
  <c r="BD175" i="5"/>
  <c r="AE176" i="5"/>
  <c r="K176" i="5"/>
  <c r="L176" i="5" s="1"/>
  <c r="M176" i="5" s="1"/>
  <c r="AP175" i="5"/>
  <c r="AO175" i="5"/>
  <c r="P176" i="5"/>
  <c r="AK176" i="5"/>
  <c r="BK175" i="5"/>
  <c r="BH175" i="5"/>
  <c r="BG175" i="5"/>
  <c r="AH176" i="5"/>
  <c r="AD176" i="5"/>
  <c r="E194" i="10" l="1"/>
  <c r="G194" i="10" s="1"/>
  <c r="BN193" i="10"/>
  <c r="O193" i="10"/>
  <c r="N193" i="10"/>
  <c r="C193" i="10"/>
  <c r="D193" i="10" s="1"/>
  <c r="X193" i="10"/>
  <c r="AX192" i="10"/>
  <c r="BM192" i="10" s="1"/>
  <c r="AA193" i="10"/>
  <c r="N191" i="9"/>
  <c r="BM189" i="9"/>
  <c r="BN191" i="9"/>
  <c r="E192" i="9"/>
  <c r="AS190" i="9"/>
  <c r="AR190" i="9"/>
  <c r="S191" i="9"/>
  <c r="AP190" i="9"/>
  <c r="AO190" i="9"/>
  <c r="P191" i="9"/>
  <c r="R191" i="9" s="1"/>
  <c r="BE190" i="9"/>
  <c r="BD190" i="9"/>
  <c r="AE191" i="9"/>
  <c r="BG190" i="9"/>
  <c r="BH190" i="9"/>
  <c r="AH191" i="9"/>
  <c r="AJ191" i="9" s="1"/>
  <c r="BA190" i="9"/>
  <c r="BB190" i="9"/>
  <c r="Z190" i="9"/>
  <c r="AY190" i="9" s="1"/>
  <c r="X190" i="9"/>
  <c r="C190" i="9"/>
  <c r="D190" i="9" s="1"/>
  <c r="AB191" i="9"/>
  <c r="AK191" i="9"/>
  <c r="BK190" i="9"/>
  <c r="W190" i="9"/>
  <c r="AB176" i="4"/>
  <c r="AL176" i="4" s="1"/>
  <c r="BB175" i="4"/>
  <c r="S176" i="4"/>
  <c r="Q176" i="4" s="1"/>
  <c r="P177" i="4" s="1"/>
  <c r="W175" i="4"/>
  <c r="AU175" i="4" s="1"/>
  <c r="AR175" i="4"/>
  <c r="BK175" i="4"/>
  <c r="BN176" i="4"/>
  <c r="Y176" i="4"/>
  <c r="AA176" i="4" s="1"/>
  <c r="N176" i="4"/>
  <c r="AI176" i="4" s="1"/>
  <c r="AH177" i="4" s="1"/>
  <c r="E177" i="4"/>
  <c r="G177" i="4" s="1"/>
  <c r="R176" i="4"/>
  <c r="AJ176" i="4"/>
  <c r="BJ175" i="4"/>
  <c r="AM176" i="4"/>
  <c r="E190" i="8"/>
  <c r="G190" i="8" s="1"/>
  <c r="BG189" i="8"/>
  <c r="BH189" i="8"/>
  <c r="AH190" i="8"/>
  <c r="AS189" i="8"/>
  <c r="AR189" i="8"/>
  <c r="AP189" i="8"/>
  <c r="X189" i="8"/>
  <c r="F190" i="8"/>
  <c r="P190" i="8"/>
  <c r="R189" i="8"/>
  <c r="AO189" i="8" s="1"/>
  <c r="BJ188" i="8"/>
  <c r="AM189" i="8"/>
  <c r="AV188" i="8"/>
  <c r="AU188" i="8"/>
  <c r="S190" i="8"/>
  <c r="Y189" i="8"/>
  <c r="BB188" i="8"/>
  <c r="BA188" i="8"/>
  <c r="AB189" i="8"/>
  <c r="AF189" i="8"/>
  <c r="V183" i="7"/>
  <c r="Z183" i="7" s="1"/>
  <c r="AY183" i="7" s="1"/>
  <c r="AI183" i="7"/>
  <c r="AH184" i="7" s="1"/>
  <c r="BH176" i="6"/>
  <c r="AV182" i="7"/>
  <c r="C176" i="6"/>
  <c r="D176" i="6" s="1"/>
  <c r="BG176" i="6"/>
  <c r="Q183" i="7"/>
  <c r="AP183" i="7" s="1"/>
  <c r="AS183" i="7"/>
  <c r="AR183" i="7"/>
  <c r="AK177" i="6"/>
  <c r="AM177" i="6" s="1"/>
  <c r="F184" i="7"/>
  <c r="G184" i="7"/>
  <c r="AM183" i="7"/>
  <c r="AC183" i="7" s="1"/>
  <c r="BJ182" i="7"/>
  <c r="AL183" i="7"/>
  <c r="AG183" i="7"/>
  <c r="AF183" i="7"/>
  <c r="AE184" i="7" s="1"/>
  <c r="U184" i="7"/>
  <c r="AJ183" i="7"/>
  <c r="AX182" i="7"/>
  <c r="AA183" i="7"/>
  <c r="R183" i="7"/>
  <c r="Z176" i="6"/>
  <c r="AY176" i="6" s="1"/>
  <c r="BD176" i="6"/>
  <c r="BE176" i="6"/>
  <c r="BA176" i="6"/>
  <c r="BB176" i="6"/>
  <c r="AB177" i="6"/>
  <c r="AP176" i="6"/>
  <c r="AO176" i="6"/>
  <c r="H177" i="6"/>
  <c r="AR176" i="6"/>
  <c r="AS176" i="6"/>
  <c r="W176" i="6"/>
  <c r="S177" i="6"/>
  <c r="AJ177" i="6"/>
  <c r="R177" i="6"/>
  <c r="AA176" i="5"/>
  <c r="AJ176" i="5"/>
  <c r="AM176" i="5"/>
  <c r="BJ175" i="5"/>
  <c r="E177" i="5"/>
  <c r="U176" i="5"/>
  <c r="AU175" i="5"/>
  <c r="AV175" i="5"/>
  <c r="V176" i="5"/>
  <c r="C176" i="5" s="1"/>
  <c r="D176" i="5" s="1"/>
  <c r="R176" i="5"/>
  <c r="BN176" i="5"/>
  <c r="O176" i="5"/>
  <c r="Q176" i="5" s="1"/>
  <c r="P177" i="5" s="1"/>
  <c r="N176" i="5"/>
  <c r="AI176" i="5" s="1"/>
  <c r="AG176" i="5"/>
  <c r="F194" i="10" l="1"/>
  <c r="H194" i="10" s="1"/>
  <c r="K194" i="10" s="1"/>
  <c r="L194" i="10" s="1"/>
  <c r="M194" i="10" s="1"/>
  <c r="BN194" i="10" s="1"/>
  <c r="AI193" i="10"/>
  <c r="AF193" i="10"/>
  <c r="T193" i="10"/>
  <c r="Q193" i="10"/>
  <c r="AL193" i="10"/>
  <c r="Z193" i="10"/>
  <c r="AY193" i="10" s="1"/>
  <c r="AC193" i="10"/>
  <c r="AB194" i="10" s="1"/>
  <c r="F192" i="9"/>
  <c r="G192" i="9"/>
  <c r="Y191" i="9"/>
  <c r="U191" i="9"/>
  <c r="Q191" i="9"/>
  <c r="T191" i="9"/>
  <c r="S192" i="9" s="1"/>
  <c r="AG191" i="9"/>
  <c r="AF191" i="9"/>
  <c r="AE192" i="9" s="1"/>
  <c r="AI191" i="9"/>
  <c r="AD191" i="9"/>
  <c r="AL191" i="9"/>
  <c r="BJ190" i="9"/>
  <c r="AM191" i="9"/>
  <c r="V191" i="9"/>
  <c r="AV190" i="9"/>
  <c r="AU190" i="9"/>
  <c r="AD176" i="4"/>
  <c r="U176" i="4"/>
  <c r="T176" i="4"/>
  <c r="S177" i="4" s="1"/>
  <c r="U177" i="4" s="1"/>
  <c r="AV175" i="4"/>
  <c r="V176" i="4"/>
  <c r="C176" i="4" s="1"/>
  <c r="D176" i="4" s="1"/>
  <c r="AX175" i="4"/>
  <c r="BM175" i="4" s="1"/>
  <c r="AC176" i="4"/>
  <c r="BB176" i="4" s="1"/>
  <c r="BH176" i="4"/>
  <c r="F177" i="4"/>
  <c r="H177" i="4" s="1"/>
  <c r="AF176" i="4"/>
  <c r="BD176" i="4" s="1"/>
  <c r="BG176" i="4"/>
  <c r="R177" i="4"/>
  <c r="AP176" i="4"/>
  <c r="AO176" i="4"/>
  <c r="AJ177" i="4"/>
  <c r="AK177" i="4"/>
  <c r="BK176" i="4"/>
  <c r="AX188" i="8"/>
  <c r="BM188" i="8" s="1"/>
  <c r="AA189" i="8"/>
  <c r="W189" i="8" s="1"/>
  <c r="AC189" i="8"/>
  <c r="C189" i="8"/>
  <c r="D189" i="8" s="1"/>
  <c r="H190" i="8"/>
  <c r="AJ190" i="8"/>
  <c r="BE189" i="8"/>
  <c r="BD189" i="8"/>
  <c r="AE190" i="8"/>
  <c r="AB190" i="8"/>
  <c r="AD189" i="8"/>
  <c r="AL189" i="8"/>
  <c r="U190" i="8"/>
  <c r="R190" i="8"/>
  <c r="Z189" i="8"/>
  <c r="AY189" i="8" s="1"/>
  <c r="C183" i="7"/>
  <c r="D183" i="7" s="1"/>
  <c r="X183" i="7"/>
  <c r="BH183" i="7"/>
  <c r="BG183" i="7"/>
  <c r="P184" i="7"/>
  <c r="R184" i="7" s="1"/>
  <c r="BJ176" i="6"/>
  <c r="AO183" i="7"/>
  <c r="Y184" i="7"/>
  <c r="AX183" i="7" s="1"/>
  <c r="BM182" i="7"/>
  <c r="H184" i="7"/>
  <c r="K184" i="7" s="1"/>
  <c r="L184" i="7" s="1"/>
  <c r="M184" i="7" s="1"/>
  <c r="N184" i="7" s="1"/>
  <c r="AI184" i="7" s="1"/>
  <c r="W183" i="7"/>
  <c r="AV183" i="7" s="1"/>
  <c r="AG184" i="7"/>
  <c r="AJ184" i="7"/>
  <c r="BB183" i="7"/>
  <c r="BA183" i="7"/>
  <c r="AB184" i="7"/>
  <c r="BD183" i="7"/>
  <c r="BE183" i="7"/>
  <c r="AK184" i="7"/>
  <c r="BK183" i="7"/>
  <c r="Y177" i="6"/>
  <c r="AX176" i="6" s="1"/>
  <c r="AV176" i="6"/>
  <c r="AU176" i="6"/>
  <c r="V177" i="6"/>
  <c r="K177" i="6"/>
  <c r="L177" i="6" s="1"/>
  <c r="M177" i="6" s="1"/>
  <c r="U177" i="6"/>
  <c r="AD177" i="6"/>
  <c r="AF176" i="5"/>
  <c r="AE177" i="5" s="1"/>
  <c r="AG177" i="5" s="1"/>
  <c r="BM175" i="5"/>
  <c r="BH176" i="5"/>
  <c r="BG176" i="5"/>
  <c r="AH177" i="5"/>
  <c r="R177" i="5"/>
  <c r="AC176" i="5"/>
  <c r="AL176" i="5"/>
  <c r="T176" i="5"/>
  <c r="F177" i="5"/>
  <c r="G177" i="5"/>
  <c r="Z176" i="5"/>
  <c r="AY176" i="5" s="1"/>
  <c r="X176" i="5"/>
  <c r="AO176" i="5"/>
  <c r="AP176" i="5"/>
  <c r="E195" i="10" l="1"/>
  <c r="O194" i="10"/>
  <c r="N194" i="10"/>
  <c r="BA193" i="10"/>
  <c r="BB193" i="10"/>
  <c r="AO193" i="10"/>
  <c r="P194" i="10"/>
  <c r="R194" i="10" s="1"/>
  <c r="AP193" i="10"/>
  <c r="S194" i="10"/>
  <c r="AR193" i="10"/>
  <c r="AS193" i="10"/>
  <c r="AK194" i="10"/>
  <c r="BK193" i="10"/>
  <c r="AE194" i="10"/>
  <c r="BE193" i="10"/>
  <c r="BD193" i="10"/>
  <c r="AH194" i="10"/>
  <c r="AJ194" i="10" s="1"/>
  <c r="BH193" i="10"/>
  <c r="BG193" i="10"/>
  <c r="Y194" i="10"/>
  <c r="AX193" i="10" s="1"/>
  <c r="W193" i="10"/>
  <c r="AD194" i="10"/>
  <c r="H192" i="9"/>
  <c r="AC191" i="9"/>
  <c r="AB192" i="9" s="1"/>
  <c r="AD192" i="9" s="1"/>
  <c r="AG192" i="9"/>
  <c r="AX190" i="9"/>
  <c r="BM190" i="9" s="1"/>
  <c r="AA191" i="9"/>
  <c r="W191" i="9" s="1"/>
  <c r="U192" i="9"/>
  <c r="P192" i="9"/>
  <c r="R192" i="9" s="1"/>
  <c r="AP191" i="9"/>
  <c r="AO191" i="9"/>
  <c r="AS191" i="9"/>
  <c r="AR191" i="9"/>
  <c r="AH192" i="9"/>
  <c r="AJ192" i="9" s="1"/>
  <c r="BG191" i="9"/>
  <c r="BH191" i="9"/>
  <c r="BE191" i="9"/>
  <c r="BD191" i="9"/>
  <c r="BK191" i="9"/>
  <c r="AK192" i="9"/>
  <c r="X191" i="9"/>
  <c r="Z191" i="9"/>
  <c r="AY191" i="9" s="1"/>
  <c r="C191" i="9"/>
  <c r="D191" i="9" s="1"/>
  <c r="Z176" i="4"/>
  <c r="AY176" i="4" s="1"/>
  <c r="X176" i="4"/>
  <c r="AS176" i="4"/>
  <c r="AR176" i="4"/>
  <c r="W176" i="4"/>
  <c r="BA176" i="4"/>
  <c r="BE176" i="4"/>
  <c r="AB177" i="4"/>
  <c r="AD177" i="4" s="1"/>
  <c r="AE177" i="4"/>
  <c r="AG177" i="4" s="1"/>
  <c r="BJ176" i="4"/>
  <c r="AM177" i="4"/>
  <c r="K177" i="4"/>
  <c r="L177" i="4" s="1"/>
  <c r="M177" i="4" s="1"/>
  <c r="Y190" i="8"/>
  <c r="AA190" i="8" s="1"/>
  <c r="AX189" i="8"/>
  <c r="BK189" i="8"/>
  <c r="AK190" i="8"/>
  <c r="AD190" i="8"/>
  <c r="K190" i="8"/>
  <c r="L190" i="8" s="1"/>
  <c r="M190" i="8" s="1"/>
  <c r="BA189" i="8"/>
  <c r="BB189" i="8"/>
  <c r="AU189" i="8"/>
  <c r="AV189" i="8"/>
  <c r="V190" i="8"/>
  <c r="AG190" i="8"/>
  <c r="AA184" i="7"/>
  <c r="E185" i="7"/>
  <c r="G185" i="7" s="1"/>
  <c r="AU183" i="7"/>
  <c r="BN184" i="7"/>
  <c r="O184" i="7"/>
  <c r="T184" i="7" s="1"/>
  <c r="V184" i="7"/>
  <c r="X184" i="7" s="1"/>
  <c r="BG184" i="7"/>
  <c r="BH184" i="7"/>
  <c r="AH185" i="7"/>
  <c r="AM184" i="7"/>
  <c r="BJ183" i="7"/>
  <c r="AD184" i="7"/>
  <c r="AF184" i="7"/>
  <c r="C177" i="6"/>
  <c r="D177" i="6" s="1"/>
  <c r="BM176" i="6"/>
  <c r="AA177" i="6"/>
  <c r="E178" i="6"/>
  <c r="X177" i="6"/>
  <c r="BN177" i="6"/>
  <c r="N177" i="6"/>
  <c r="O177" i="6"/>
  <c r="Z177" i="6" s="1"/>
  <c r="AY177" i="6" s="1"/>
  <c r="BD176" i="5"/>
  <c r="BE176" i="5"/>
  <c r="Y177" i="5"/>
  <c r="H177" i="5"/>
  <c r="AK177" i="5"/>
  <c r="BK176" i="5"/>
  <c r="W176" i="5"/>
  <c r="AR176" i="5"/>
  <c r="AS176" i="5"/>
  <c r="S177" i="5"/>
  <c r="BB176" i="5"/>
  <c r="BA176" i="5"/>
  <c r="AB177" i="5"/>
  <c r="AJ177" i="5"/>
  <c r="AA194" i="10" l="1"/>
  <c r="G195" i="10"/>
  <c r="F195" i="10"/>
  <c r="AU193" i="10"/>
  <c r="V194" i="10"/>
  <c r="AV193" i="10"/>
  <c r="BJ193" i="10"/>
  <c r="AM194" i="10"/>
  <c r="AC194" i="10" s="1"/>
  <c r="AG194" i="10"/>
  <c r="AF194" i="10"/>
  <c r="AI194" i="10"/>
  <c r="AL194" i="10"/>
  <c r="BK194" i="10" s="1"/>
  <c r="U194" i="10"/>
  <c r="T194" i="10"/>
  <c r="S195" i="10" s="1"/>
  <c r="U195" i="10" s="1"/>
  <c r="Q194" i="10"/>
  <c r="BA191" i="9"/>
  <c r="BB191" i="9"/>
  <c r="K192" i="9"/>
  <c r="L192" i="9" s="1"/>
  <c r="M192" i="9" s="1"/>
  <c r="Y192" i="9"/>
  <c r="AA192" i="9" s="1"/>
  <c r="BJ191" i="9"/>
  <c r="AM192" i="9"/>
  <c r="V192" i="9"/>
  <c r="AV191" i="9"/>
  <c r="AU191" i="9"/>
  <c r="AU176" i="4"/>
  <c r="Y177" i="4"/>
  <c r="AA177" i="4" s="1"/>
  <c r="AV176" i="4"/>
  <c r="V177" i="4"/>
  <c r="X177" i="4" s="1"/>
  <c r="AL184" i="7"/>
  <c r="BK184" i="7" s="1"/>
  <c r="E178" i="4"/>
  <c r="G178" i="4" s="1"/>
  <c r="BN177" i="4"/>
  <c r="N177" i="4"/>
  <c r="O177" i="4"/>
  <c r="N190" i="8"/>
  <c r="BN190" i="8"/>
  <c r="O190" i="8"/>
  <c r="Y191" i="8" s="1"/>
  <c r="X190" i="8"/>
  <c r="Z190" i="8"/>
  <c r="AY190" i="8" s="1"/>
  <c r="C190" i="8"/>
  <c r="D190" i="8" s="1"/>
  <c r="E191" i="8"/>
  <c r="AM190" i="8"/>
  <c r="BJ189" i="8"/>
  <c r="BM189" i="8" s="1"/>
  <c r="F185" i="7"/>
  <c r="H185" i="7" s="1"/>
  <c r="K185" i="7" s="1"/>
  <c r="L185" i="7" s="1"/>
  <c r="M185" i="7" s="1"/>
  <c r="O185" i="7" s="1"/>
  <c r="BM183" i="7"/>
  <c r="Q184" i="7"/>
  <c r="AO184" i="7" s="1"/>
  <c r="C184" i="7"/>
  <c r="D184" i="7" s="1"/>
  <c r="AC184" i="7"/>
  <c r="AB185" i="7" s="1"/>
  <c r="AD185" i="7" s="1"/>
  <c r="Z184" i="7"/>
  <c r="AY184" i="7" s="1"/>
  <c r="BE184" i="7"/>
  <c r="BD184" i="7"/>
  <c r="AE185" i="7"/>
  <c r="S185" i="7"/>
  <c r="AS184" i="7"/>
  <c r="AR184" i="7"/>
  <c r="AJ185" i="7"/>
  <c r="AF177" i="6"/>
  <c r="AI177" i="6"/>
  <c r="AC177" i="6"/>
  <c r="T177" i="6"/>
  <c r="AL177" i="6"/>
  <c r="Q177" i="6"/>
  <c r="Y178" i="6"/>
  <c r="G178" i="6"/>
  <c r="F178" i="6"/>
  <c r="AD177" i="5"/>
  <c r="U177" i="5"/>
  <c r="K177" i="5"/>
  <c r="L177" i="5" s="1"/>
  <c r="M177" i="5" s="1"/>
  <c r="AV176" i="5"/>
  <c r="AU176" i="5"/>
  <c r="V177" i="5"/>
  <c r="C177" i="5" s="1"/>
  <c r="D177" i="5" s="1"/>
  <c r="AM177" i="5"/>
  <c r="BJ176" i="5"/>
  <c r="AA177" i="5"/>
  <c r="AX176" i="5"/>
  <c r="H195" i="10" l="1"/>
  <c r="K195" i="10" s="1"/>
  <c r="L195" i="10" s="1"/>
  <c r="M195" i="10" s="1"/>
  <c r="W194" i="10"/>
  <c r="AV194" i="10" s="1"/>
  <c r="BM193" i="10"/>
  <c r="BB194" i="10"/>
  <c r="AB195" i="10"/>
  <c r="AD195" i="10" s="1"/>
  <c r="BA194" i="10"/>
  <c r="BD194" i="10"/>
  <c r="BE194" i="10"/>
  <c r="P195" i="10"/>
  <c r="R195" i="10" s="1"/>
  <c r="AP194" i="10"/>
  <c r="AO194" i="10"/>
  <c r="Z194" i="10"/>
  <c r="X194" i="10"/>
  <c r="C194" i="10"/>
  <c r="D194" i="10" s="1"/>
  <c r="AK195" i="10"/>
  <c r="BJ194" i="10" s="1"/>
  <c r="AE195" i="10"/>
  <c r="AR194" i="10"/>
  <c r="AS194" i="10"/>
  <c r="BG194" i="10"/>
  <c r="BH194" i="10"/>
  <c r="AH195" i="10"/>
  <c r="AJ195" i="10" s="1"/>
  <c r="AX191" i="9"/>
  <c r="BM191" i="9" s="1"/>
  <c r="E193" i="9"/>
  <c r="F193" i="9" s="1"/>
  <c r="O192" i="9"/>
  <c r="AC192" i="9" s="1"/>
  <c r="N192" i="9"/>
  <c r="BN192" i="9"/>
  <c r="X192" i="9"/>
  <c r="C192" i="9"/>
  <c r="D192" i="9" s="1"/>
  <c r="AX176" i="4"/>
  <c r="BM176" i="4" s="1"/>
  <c r="AK185" i="7"/>
  <c r="AM185" i="7" s="1"/>
  <c r="Z177" i="4"/>
  <c r="AY177" i="4" s="1"/>
  <c r="C177" i="4"/>
  <c r="D177" i="4" s="1"/>
  <c r="F178" i="4"/>
  <c r="H178" i="4" s="1"/>
  <c r="AF177" i="4"/>
  <c r="AI177" i="4"/>
  <c r="Q177" i="4"/>
  <c r="AL177" i="4"/>
  <c r="T177" i="4"/>
  <c r="AC177" i="4"/>
  <c r="G191" i="8"/>
  <c r="F191" i="8"/>
  <c r="AX190" i="8"/>
  <c r="AA191" i="8"/>
  <c r="T190" i="8"/>
  <c r="Q190" i="8"/>
  <c r="AC190" i="8"/>
  <c r="AL190" i="8"/>
  <c r="AF190" i="8"/>
  <c r="AI190" i="8"/>
  <c r="W184" i="7"/>
  <c r="AU184" i="7" s="1"/>
  <c r="AP184" i="7"/>
  <c r="P185" i="7"/>
  <c r="R185" i="7" s="1"/>
  <c r="BA184" i="7"/>
  <c r="BB184" i="7"/>
  <c r="E186" i="7"/>
  <c r="N185" i="7"/>
  <c r="AI185" i="7" s="1"/>
  <c r="BN185" i="7"/>
  <c r="Y185" i="7"/>
  <c r="AX184" i="7" s="1"/>
  <c r="U185" i="7"/>
  <c r="T185" i="7"/>
  <c r="S186" i="7" s="1"/>
  <c r="AG185" i="7"/>
  <c r="H178" i="6"/>
  <c r="K178" i="6" s="1"/>
  <c r="L178" i="6" s="1"/>
  <c r="M178" i="6" s="1"/>
  <c r="N178" i="6" s="1"/>
  <c r="AO177" i="6"/>
  <c r="AP177" i="6"/>
  <c r="P178" i="6"/>
  <c r="W177" i="6"/>
  <c r="AR177" i="6"/>
  <c r="AS177" i="6"/>
  <c r="S178" i="6"/>
  <c r="BG177" i="6"/>
  <c r="BH177" i="6"/>
  <c r="AH178" i="6"/>
  <c r="AA178" i="6"/>
  <c r="AX177" i="6"/>
  <c r="AK178" i="6"/>
  <c r="BK177" i="6"/>
  <c r="BB177" i="6"/>
  <c r="BA177" i="6"/>
  <c r="AB178" i="6"/>
  <c r="BE177" i="6"/>
  <c r="BD177" i="6"/>
  <c r="AE178" i="6"/>
  <c r="E178" i="5"/>
  <c r="G178" i="5" s="1"/>
  <c r="BM176" i="5"/>
  <c r="X177" i="5"/>
  <c r="O177" i="5"/>
  <c r="N177" i="5"/>
  <c r="BN177" i="5"/>
  <c r="V195" i="10" l="1"/>
  <c r="X195" i="10" s="1"/>
  <c r="AM195" i="10"/>
  <c r="AU194" i="10"/>
  <c r="E196" i="10"/>
  <c r="BN195" i="10"/>
  <c r="O195" i="10"/>
  <c r="AL195" i="10" s="1"/>
  <c r="BK195" i="10" s="1"/>
  <c r="N195" i="10"/>
  <c r="AF195" i="10" s="1"/>
  <c r="AY194" i="10"/>
  <c r="Y195" i="10"/>
  <c r="AG195" i="10"/>
  <c r="G193" i="9"/>
  <c r="H193" i="9" s="1"/>
  <c r="K193" i="9" s="1"/>
  <c r="L193" i="9" s="1"/>
  <c r="M193" i="9" s="1"/>
  <c r="T192" i="9"/>
  <c r="Q192" i="9"/>
  <c r="AL192" i="9"/>
  <c r="Z192" i="9"/>
  <c r="AY192" i="9" s="1"/>
  <c r="AI192" i="9"/>
  <c r="AF192" i="9"/>
  <c r="BA192" i="9"/>
  <c r="BB192" i="9"/>
  <c r="AB193" i="9"/>
  <c r="BJ184" i="7"/>
  <c r="BM184" i="7" s="1"/>
  <c r="AL185" i="7"/>
  <c r="BK185" i="7" s="1"/>
  <c r="Y178" i="4"/>
  <c r="AX177" i="4" s="1"/>
  <c r="K178" i="4"/>
  <c r="L178" i="4" s="1"/>
  <c r="M178" i="4" s="1"/>
  <c r="BN178" i="4" s="1"/>
  <c r="AR177" i="4"/>
  <c r="AS177" i="4"/>
  <c r="S178" i="4"/>
  <c r="W177" i="4"/>
  <c r="BB177" i="4"/>
  <c r="BA177" i="4"/>
  <c r="AB178" i="4"/>
  <c r="AK178" i="4"/>
  <c r="BK177" i="4"/>
  <c r="BH177" i="4"/>
  <c r="BG177" i="4"/>
  <c r="AH178" i="4"/>
  <c r="AP177" i="4"/>
  <c r="AO177" i="4"/>
  <c r="P178" i="4"/>
  <c r="BD177" i="4"/>
  <c r="BE177" i="4"/>
  <c r="AE178" i="4"/>
  <c r="H191" i="8"/>
  <c r="K191" i="8" s="1"/>
  <c r="L191" i="8" s="1"/>
  <c r="M191" i="8" s="1"/>
  <c r="BD190" i="8"/>
  <c r="BE190" i="8"/>
  <c r="AE191" i="8"/>
  <c r="BB190" i="8"/>
  <c r="BA190" i="8"/>
  <c r="AB191" i="8"/>
  <c r="AR190" i="8"/>
  <c r="W190" i="8"/>
  <c r="AS190" i="8"/>
  <c r="S191" i="8"/>
  <c r="BH190" i="8"/>
  <c r="BG190" i="8"/>
  <c r="AH191" i="8"/>
  <c r="AK191" i="8"/>
  <c r="BK190" i="8"/>
  <c r="AP190" i="8"/>
  <c r="AO190" i="8"/>
  <c r="P191" i="8"/>
  <c r="Q185" i="7"/>
  <c r="P186" i="7" s="1"/>
  <c r="R186" i="7" s="1"/>
  <c r="AV184" i="7"/>
  <c r="V185" i="7"/>
  <c r="X185" i="7" s="1"/>
  <c r="AF185" i="7"/>
  <c r="BE185" i="7" s="1"/>
  <c r="AC185" i="7"/>
  <c r="AB186" i="7" s="1"/>
  <c r="G186" i="7"/>
  <c r="F186" i="7"/>
  <c r="AA185" i="7"/>
  <c r="BH185" i="7"/>
  <c r="BG185" i="7"/>
  <c r="AH186" i="7"/>
  <c r="U186" i="7"/>
  <c r="AR185" i="7"/>
  <c r="AS185" i="7"/>
  <c r="O178" i="6"/>
  <c r="AL178" i="6" s="1"/>
  <c r="BN178" i="6"/>
  <c r="E179" i="6"/>
  <c r="G179" i="6" s="1"/>
  <c r="AF178" i="6"/>
  <c r="AE179" i="6" s="1"/>
  <c r="AI178" i="6"/>
  <c r="AH179" i="6" s="1"/>
  <c r="AG178" i="6"/>
  <c r="AD178" i="6"/>
  <c r="AM178" i="6"/>
  <c r="BJ177" i="6"/>
  <c r="U178" i="6"/>
  <c r="R178" i="6"/>
  <c r="AJ178" i="6"/>
  <c r="AU177" i="6"/>
  <c r="AV177" i="6"/>
  <c r="V178" i="6"/>
  <c r="F178" i="5"/>
  <c r="H178" i="5" s="1"/>
  <c r="K178" i="5" s="1"/>
  <c r="L178" i="5" s="1"/>
  <c r="M178" i="5" s="1"/>
  <c r="O178" i="5" s="1"/>
  <c r="AL177" i="5"/>
  <c r="AC177" i="5"/>
  <c r="Q177" i="5"/>
  <c r="T177" i="5"/>
  <c r="Z177" i="5"/>
  <c r="AY177" i="5" s="1"/>
  <c r="AF177" i="5"/>
  <c r="AI177" i="5"/>
  <c r="AC195" i="10" l="1"/>
  <c r="BA195" i="10" s="1"/>
  <c r="F196" i="10"/>
  <c r="G196" i="10"/>
  <c r="AI195" i="10"/>
  <c r="AH196" i="10" s="1"/>
  <c r="AJ196" i="10" s="1"/>
  <c r="AK196" i="10"/>
  <c r="AM196" i="10" s="1"/>
  <c r="Q195" i="10"/>
  <c r="T195" i="10"/>
  <c r="AE196" i="10"/>
  <c r="BD195" i="10"/>
  <c r="BE195" i="10"/>
  <c r="AX194" i="10"/>
  <c r="BM194" i="10" s="1"/>
  <c r="C195" i="10"/>
  <c r="D195" i="10" s="1"/>
  <c r="AA195" i="10"/>
  <c r="Z195" i="10"/>
  <c r="Y193" i="9"/>
  <c r="AA193" i="9" s="1"/>
  <c r="E194" i="9"/>
  <c r="O193" i="9"/>
  <c r="N193" i="9"/>
  <c r="BN193" i="9"/>
  <c r="BE192" i="9"/>
  <c r="BD192" i="9"/>
  <c r="AE193" i="9"/>
  <c r="BH192" i="9"/>
  <c r="BG192" i="9"/>
  <c r="AH193" i="9"/>
  <c r="AK193" i="9"/>
  <c r="BK192" i="9"/>
  <c r="P193" i="9"/>
  <c r="AO192" i="9"/>
  <c r="AP192" i="9"/>
  <c r="S193" i="9"/>
  <c r="AS192" i="9"/>
  <c r="AR192" i="9"/>
  <c r="W192" i="9"/>
  <c r="AD193" i="9"/>
  <c r="AK186" i="7"/>
  <c r="BJ185" i="7" s="1"/>
  <c r="AA178" i="4"/>
  <c r="O178" i="4"/>
  <c r="AC178" i="4" s="1"/>
  <c r="BB178" i="4" s="1"/>
  <c r="N178" i="4"/>
  <c r="AI178" i="4" s="1"/>
  <c r="AH179" i="4" s="1"/>
  <c r="AJ179" i="4" s="1"/>
  <c r="E179" i="4"/>
  <c r="R178" i="4"/>
  <c r="AJ178" i="4"/>
  <c r="AM178" i="4"/>
  <c r="BJ177" i="4"/>
  <c r="AV177" i="4"/>
  <c r="AU177" i="4"/>
  <c r="V178" i="4"/>
  <c r="C178" i="4" s="1"/>
  <c r="D178" i="4" s="1"/>
  <c r="AG178" i="4"/>
  <c r="AD178" i="4"/>
  <c r="U178" i="4"/>
  <c r="R191" i="8"/>
  <c r="BJ190" i="8"/>
  <c r="AM191" i="8"/>
  <c r="O191" i="8"/>
  <c r="N191" i="8"/>
  <c r="AI191" i="8" s="1"/>
  <c r="AH192" i="8" s="1"/>
  <c r="BN191" i="8"/>
  <c r="AG191" i="8"/>
  <c r="AF191" i="8"/>
  <c r="AE192" i="8" s="1"/>
  <c r="AJ191" i="8"/>
  <c r="Q191" i="8"/>
  <c r="U191" i="8"/>
  <c r="T191" i="8"/>
  <c r="AV190" i="8"/>
  <c r="AU190" i="8"/>
  <c r="BM190" i="8" s="1"/>
  <c r="V191" i="8"/>
  <c r="AD191" i="8"/>
  <c r="E192" i="8"/>
  <c r="AP185" i="7"/>
  <c r="AO185" i="7"/>
  <c r="Z185" i="7"/>
  <c r="AY185" i="7" s="1"/>
  <c r="C185" i="7"/>
  <c r="D185" i="7" s="1"/>
  <c r="W185" i="7"/>
  <c r="V186" i="7" s="1"/>
  <c r="X186" i="7" s="1"/>
  <c r="H186" i="7"/>
  <c r="K186" i="7" s="1"/>
  <c r="L186" i="7" s="1"/>
  <c r="M186" i="7" s="1"/>
  <c r="N186" i="7" s="1"/>
  <c r="BD185" i="7"/>
  <c r="AE186" i="7"/>
  <c r="AG186" i="7" s="1"/>
  <c r="BA185" i="7"/>
  <c r="BB185" i="7"/>
  <c r="AJ186" i="7"/>
  <c r="AD186" i="7"/>
  <c r="AC178" i="6"/>
  <c r="BA178" i="6" s="1"/>
  <c r="F179" i="6"/>
  <c r="H179" i="6" s="1"/>
  <c r="T178" i="6"/>
  <c r="S179" i="6" s="1"/>
  <c r="U179" i="6" s="1"/>
  <c r="Q178" i="6"/>
  <c r="P179" i="6" s="1"/>
  <c r="R179" i="6" s="1"/>
  <c r="BM177" i="6"/>
  <c r="AG179" i="6"/>
  <c r="AJ179" i="6"/>
  <c r="BH178" i="6"/>
  <c r="BG178" i="6"/>
  <c r="C178" i="6"/>
  <c r="D178" i="6" s="1"/>
  <c r="Z178" i="6"/>
  <c r="AY178" i="6" s="1"/>
  <c r="X178" i="6"/>
  <c r="BK178" i="6"/>
  <c r="AK179" i="6"/>
  <c r="BE178" i="6"/>
  <c r="BD178" i="6"/>
  <c r="N178" i="5"/>
  <c r="BN178" i="5"/>
  <c r="Y178" i="5"/>
  <c r="AX177" i="5" s="1"/>
  <c r="E179" i="5"/>
  <c r="F179" i="5" s="1"/>
  <c r="BG177" i="5"/>
  <c r="BH177" i="5"/>
  <c r="AH178" i="5"/>
  <c r="AO177" i="5"/>
  <c r="AP177" i="5"/>
  <c r="P178" i="5"/>
  <c r="BK177" i="5"/>
  <c r="AK178" i="5"/>
  <c r="BE177" i="5"/>
  <c r="BD177" i="5"/>
  <c r="AE178" i="5"/>
  <c r="S178" i="5"/>
  <c r="AR177" i="5"/>
  <c r="AS177" i="5"/>
  <c r="W177" i="5"/>
  <c r="BB177" i="5"/>
  <c r="AB178" i="5"/>
  <c r="BA177" i="5"/>
  <c r="BG195" i="10" l="1"/>
  <c r="BB195" i="10"/>
  <c r="AB196" i="10"/>
  <c r="AD196" i="10" s="1"/>
  <c r="W195" i="10"/>
  <c r="AV195" i="10" s="1"/>
  <c r="H196" i="10"/>
  <c r="K196" i="10" s="1"/>
  <c r="L196" i="10" s="1"/>
  <c r="M196" i="10" s="1"/>
  <c r="N196" i="10" s="1"/>
  <c r="S196" i="10"/>
  <c r="AR195" i="10"/>
  <c r="AS195" i="10"/>
  <c r="AO195" i="10"/>
  <c r="AP195" i="10"/>
  <c r="P196" i="10"/>
  <c r="BJ195" i="10"/>
  <c r="BH195" i="10"/>
  <c r="AY195" i="10"/>
  <c r="Y196" i="10"/>
  <c r="AG196" i="10"/>
  <c r="AX192" i="9"/>
  <c r="AL193" i="9"/>
  <c r="BK193" i="9" s="1"/>
  <c r="AG193" i="9"/>
  <c r="AF193" i="9"/>
  <c r="AE194" i="9" s="1"/>
  <c r="AI193" i="9"/>
  <c r="AH194" i="9" s="1"/>
  <c r="AJ194" i="9" s="1"/>
  <c r="R193" i="9"/>
  <c r="V193" i="9"/>
  <c r="C193" i="9" s="1"/>
  <c r="D193" i="9" s="1"/>
  <c r="AV192" i="9"/>
  <c r="AU192" i="9"/>
  <c r="BJ192" i="9"/>
  <c r="AM193" i="9"/>
  <c r="AC193" i="9" s="1"/>
  <c r="AB194" i="9" s="1"/>
  <c r="AD194" i="9" s="1"/>
  <c r="AJ193" i="9"/>
  <c r="U193" i="9"/>
  <c r="T193" i="9"/>
  <c r="S194" i="9" s="1"/>
  <c r="Q193" i="9"/>
  <c r="P194" i="9" s="1"/>
  <c r="F194" i="9"/>
  <c r="G194" i="9"/>
  <c r="AF178" i="4"/>
  <c r="AE179" i="4" s="1"/>
  <c r="AG179" i="4" s="1"/>
  <c r="AM186" i="7"/>
  <c r="T178" i="4"/>
  <c r="S179" i="4" s="1"/>
  <c r="U179" i="4" s="1"/>
  <c r="BM177" i="4"/>
  <c r="Q178" i="4"/>
  <c r="AO178" i="4" s="1"/>
  <c r="AL178" i="4"/>
  <c r="AK179" i="4" s="1"/>
  <c r="AB179" i="4"/>
  <c r="AD179" i="4" s="1"/>
  <c r="BA178" i="4"/>
  <c r="G179" i="4"/>
  <c r="F179" i="4"/>
  <c r="BG178" i="4"/>
  <c r="BH178" i="4"/>
  <c r="X178" i="4"/>
  <c r="Z178" i="4"/>
  <c r="AY178" i="4" s="1"/>
  <c r="AC191" i="8"/>
  <c r="BA191" i="8" s="1"/>
  <c r="F192" i="8"/>
  <c r="G192" i="8"/>
  <c r="Z191" i="8"/>
  <c r="AY191" i="8" s="1"/>
  <c r="X191" i="8"/>
  <c r="W191" i="8"/>
  <c r="AS191" i="8"/>
  <c r="AR191" i="8"/>
  <c r="AO191" i="8"/>
  <c r="AP191" i="8"/>
  <c r="AJ192" i="8"/>
  <c r="AG192" i="8"/>
  <c r="BG191" i="8"/>
  <c r="BH191" i="8"/>
  <c r="BB191" i="8"/>
  <c r="P192" i="8"/>
  <c r="AL191" i="8"/>
  <c r="S192" i="8"/>
  <c r="BE191" i="8"/>
  <c r="BD191" i="8"/>
  <c r="C191" i="8"/>
  <c r="D191" i="8" s="1"/>
  <c r="Y186" i="7"/>
  <c r="AA186" i="7" s="1"/>
  <c r="AV185" i="7"/>
  <c r="AU185" i="7"/>
  <c r="BN186" i="7"/>
  <c r="E187" i="7"/>
  <c r="G187" i="7" s="1"/>
  <c r="O186" i="7"/>
  <c r="AL186" i="7" s="1"/>
  <c r="AK187" i="7" s="1"/>
  <c r="AF186" i="7"/>
  <c r="AI186" i="7"/>
  <c r="BB178" i="6"/>
  <c r="AB179" i="6"/>
  <c r="AD179" i="6" s="1"/>
  <c r="AS178" i="6"/>
  <c r="AR178" i="6"/>
  <c r="AP178" i="6"/>
  <c r="AO178" i="6"/>
  <c r="W178" i="6"/>
  <c r="V179" i="6" s="1"/>
  <c r="X179" i="6" s="1"/>
  <c r="Y179" i="6"/>
  <c r="AX178" i="6" s="1"/>
  <c r="AM179" i="6"/>
  <c r="BJ178" i="6"/>
  <c r="K179" i="6"/>
  <c r="L179" i="6" s="1"/>
  <c r="M179" i="6" s="1"/>
  <c r="G179" i="5"/>
  <c r="H179" i="5" s="1"/>
  <c r="K179" i="5" s="1"/>
  <c r="L179" i="5" s="1"/>
  <c r="M179" i="5" s="1"/>
  <c r="O179" i="5" s="1"/>
  <c r="AA178" i="5"/>
  <c r="AD178" i="5"/>
  <c r="AL178" i="5"/>
  <c r="AU177" i="5"/>
  <c r="AV177" i="5"/>
  <c r="V178" i="5"/>
  <c r="C178" i="5" s="1"/>
  <c r="D178" i="5" s="1"/>
  <c r="BJ177" i="5"/>
  <c r="AM178" i="5"/>
  <c r="AC178" i="5" s="1"/>
  <c r="AB179" i="5" s="1"/>
  <c r="R178" i="5"/>
  <c r="T178" i="5"/>
  <c r="U178" i="5"/>
  <c r="Q178" i="5"/>
  <c r="AG178" i="5"/>
  <c r="AI178" i="5"/>
  <c r="AH179" i="5" s="1"/>
  <c r="AJ179" i="5" s="1"/>
  <c r="AF178" i="5"/>
  <c r="AE179" i="5" s="1"/>
  <c r="AJ178" i="5"/>
  <c r="AU195" i="10" l="1"/>
  <c r="V196" i="10"/>
  <c r="X196" i="10" s="1"/>
  <c r="O196" i="10"/>
  <c r="AL196" i="10" s="1"/>
  <c r="AK197" i="10" s="1"/>
  <c r="BN196" i="10"/>
  <c r="AI196" i="10"/>
  <c r="BG196" i="10" s="1"/>
  <c r="AF196" i="10"/>
  <c r="AE197" i="10" s="1"/>
  <c r="AG197" i="10" s="1"/>
  <c r="E197" i="10"/>
  <c r="G197" i="10" s="1"/>
  <c r="R196" i="10"/>
  <c r="U196" i="10"/>
  <c r="AA196" i="10"/>
  <c r="AX195" i="10"/>
  <c r="AK194" i="9"/>
  <c r="BJ193" i="9" s="1"/>
  <c r="BM192" i="9"/>
  <c r="U194" i="9"/>
  <c r="R194" i="9"/>
  <c r="H194" i="9"/>
  <c r="AG194" i="9"/>
  <c r="BA193" i="9"/>
  <c r="AP193" i="9"/>
  <c r="AO193" i="9"/>
  <c r="BH193" i="9"/>
  <c r="BG193" i="9"/>
  <c r="X193" i="9"/>
  <c r="Z193" i="9"/>
  <c r="AY193" i="9" s="1"/>
  <c r="AS193" i="9"/>
  <c r="AR193" i="9"/>
  <c r="BD193" i="9"/>
  <c r="BE193" i="9"/>
  <c r="BB193" i="9"/>
  <c r="W193" i="9"/>
  <c r="BD178" i="4"/>
  <c r="BE178" i="4"/>
  <c r="AR178" i="4"/>
  <c r="AS178" i="4"/>
  <c r="W178" i="4"/>
  <c r="V179" i="4" s="1"/>
  <c r="X179" i="4" s="1"/>
  <c r="AP178" i="4"/>
  <c r="P179" i="4"/>
  <c r="R179" i="4" s="1"/>
  <c r="BK178" i="4"/>
  <c r="H179" i="4"/>
  <c r="K179" i="4" s="1"/>
  <c r="L179" i="4" s="1"/>
  <c r="M179" i="4" s="1"/>
  <c r="O179" i="4" s="1"/>
  <c r="Y179" i="4"/>
  <c r="AM179" i="4"/>
  <c r="BJ178" i="4"/>
  <c r="AB192" i="8"/>
  <c r="AD192" i="8" s="1"/>
  <c r="R192" i="8"/>
  <c r="U192" i="8"/>
  <c r="BK191" i="8"/>
  <c r="AK192" i="8"/>
  <c r="AU191" i="8"/>
  <c r="AV191" i="8"/>
  <c r="Y192" i="8"/>
  <c r="V192" i="8"/>
  <c r="H192" i="8"/>
  <c r="AX185" i="7"/>
  <c r="BM185" i="7" s="1"/>
  <c r="C186" i="7"/>
  <c r="D186" i="7" s="1"/>
  <c r="Z186" i="7"/>
  <c r="AY186" i="7" s="1"/>
  <c r="AC186" i="7"/>
  <c r="BA186" i="7" s="1"/>
  <c r="BK186" i="7"/>
  <c r="F187" i="7"/>
  <c r="H187" i="7" s="1"/>
  <c r="K187" i="7" s="1"/>
  <c r="L187" i="7" s="1"/>
  <c r="M187" i="7" s="1"/>
  <c r="T186" i="7"/>
  <c r="S187" i="7" s="1"/>
  <c r="Q186" i="7"/>
  <c r="AP186" i="7" s="1"/>
  <c r="BD186" i="7"/>
  <c r="BE186" i="7"/>
  <c r="AE187" i="7"/>
  <c r="BH186" i="7"/>
  <c r="BG186" i="7"/>
  <c r="AH187" i="7"/>
  <c r="AJ187" i="7" s="1"/>
  <c r="BJ186" i="7"/>
  <c r="AM187" i="7"/>
  <c r="AU178" i="6"/>
  <c r="BM178" i="6" s="1"/>
  <c r="AV178" i="6"/>
  <c r="AA179" i="6"/>
  <c r="C179" i="6"/>
  <c r="D179" i="6" s="1"/>
  <c r="E180" i="6"/>
  <c r="O179" i="6"/>
  <c r="N179" i="6"/>
  <c r="BN179" i="6"/>
  <c r="E180" i="5"/>
  <c r="G180" i="5" s="1"/>
  <c r="N179" i="5"/>
  <c r="AF179" i="5" s="1"/>
  <c r="AE180" i="5" s="1"/>
  <c r="BN179" i="5"/>
  <c r="BB178" i="5"/>
  <c r="BA178" i="5"/>
  <c r="W178" i="5"/>
  <c r="AV178" i="5" s="1"/>
  <c r="BM177" i="5"/>
  <c r="AG179" i="5"/>
  <c r="BH178" i="5"/>
  <c r="BG178" i="5"/>
  <c r="AO178" i="5"/>
  <c r="AP178" i="5"/>
  <c r="S179" i="5"/>
  <c r="P179" i="5"/>
  <c r="AK179" i="5"/>
  <c r="BK178" i="5"/>
  <c r="BD178" i="5"/>
  <c r="BE178" i="5"/>
  <c r="AS178" i="5"/>
  <c r="AR178" i="5"/>
  <c r="X178" i="5"/>
  <c r="Z178" i="5"/>
  <c r="AY178" i="5" s="1"/>
  <c r="AD179" i="5"/>
  <c r="AC196" i="10" l="1"/>
  <c r="BB196" i="10" s="1"/>
  <c r="BM195" i="10"/>
  <c r="Q196" i="10"/>
  <c r="AP196" i="10" s="1"/>
  <c r="AH197" i="10"/>
  <c r="AJ197" i="10" s="1"/>
  <c r="BH196" i="10"/>
  <c r="T196" i="10"/>
  <c r="C196" i="10"/>
  <c r="D196" i="10" s="1"/>
  <c r="BK196" i="10"/>
  <c r="BD196" i="10"/>
  <c r="Z196" i="10"/>
  <c r="AY196" i="10" s="1"/>
  <c r="F197" i="10"/>
  <c r="H197" i="10" s="1"/>
  <c r="K197" i="10" s="1"/>
  <c r="L197" i="10" s="1"/>
  <c r="M197" i="10" s="1"/>
  <c r="N197" i="10" s="1"/>
  <c r="BE196" i="10"/>
  <c r="BJ196" i="10"/>
  <c r="AM197" i="10"/>
  <c r="AM194" i="9"/>
  <c r="Y194" i="9"/>
  <c r="AA194" i="9" s="1"/>
  <c r="K194" i="9"/>
  <c r="L194" i="9" s="1"/>
  <c r="M194" i="9" s="1"/>
  <c r="V194" i="9"/>
  <c r="AU193" i="9"/>
  <c r="AV193" i="9"/>
  <c r="AV178" i="4"/>
  <c r="N179" i="4"/>
  <c r="AI179" i="4" s="1"/>
  <c r="AU178" i="4"/>
  <c r="C179" i="4"/>
  <c r="D179" i="4" s="1"/>
  <c r="BN179" i="4"/>
  <c r="E180" i="4"/>
  <c r="F180" i="4" s="1"/>
  <c r="Z179" i="4"/>
  <c r="AY179" i="4" s="1"/>
  <c r="Q179" i="4"/>
  <c r="AL179" i="4"/>
  <c r="T179" i="4"/>
  <c r="AA179" i="4"/>
  <c r="AX178" i="4"/>
  <c r="AC179" i="4"/>
  <c r="K192" i="8"/>
  <c r="L192" i="8" s="1"/>
  <c r="M192" i="8" s="1"/>
  <c r="AX191" i="8"/>
  <c r="BM191" i="8" s="1"/>
  <c r="AA192" i="8"/>
  <c r="C192" i="8"/>
  <c r="D192" i="8" s="1"/>
  <c r="X192" i="8"/>
  <c r="BJ191" i="8"/>
  <c r="AM192" i="8"/>
  <c r="Y187" i="7"/>
  <c r="AX186" i="7" s="1"/>
  <c r="BB186" i="7"/>
  <c r="AB187" i="7"/>
  <c r="AD187" i="7" s="1"/>
  <c r="AR186" i="7"/>
  <c r="AS186" i="7"/>
  <c r="P187" i="7"/>
  <c r="R187" i="7" s="1"/>
  <c r="AO186" i="7"/>
  <c r="W186" i="7"/>
  <c r="AU186" i="7" s="1"/>
  <c r="BN187" i="7"/>
  <c r="O187" i="7"/>
  <c r="N187" i="7"/>
  <c r="AI187" i="7" s="1"/>
  <c r="E188" i="7"/>
  <c r="U187" i="7"/>
  <c r="AG187" i="7"/>
  <c r="Q179" i="6"/>
  <c r="T179" i="6"/>
  <c r="AL179" i="6"/>
  <c r="Z179" i="6"/>
  <c r="AY179" i="6" s="1"/>
  <c r="AC179" i="6"/>
  <c r="F180" i="6"/>
  <c r="G180" i="6"/>
  <c r="AF179" i="6"/>
  <c r="AI179" i="6"/>
  <c r="AI179" i="5"/>
  <c r="AH180" i="5" s="1"/>
  <c r="F180" i="5"/>
  <c r="H180" i="5" s="1"/>
  <c r="K180" i="5" s="1"/>
  <c r="L180" i="5" s="1"/>
  <c r="M180" i="5" s="1"/>
  <c r="O180" i="5" s="1"/>
  <c r="AU178" i="5"/>
  <c r="V179" i="5"/>
  <c r="X179" i="5" s="1"/>
  <c r="Q179" i="5"/>
  <c r="AP179" i="5" s="1"/>
  <c r="AG180" i="5"/>
  <c r="R179" i="5"/>
  <c r="Y179" i="5"/>
  <c r="AL179" i="5"/>
  <c r="BK179" i="5" s="1"/>
  <c r="AM179" i="5"/>
  <c r="BJ178" i="5"/>
  <c r="U179" i="5"/>
  <c r="T179" i="5"/>
  <c r="BE179" i="5"/>
  <c r="BD179" i="5"/>
  <c r="BA196" i="10" l="1"/>
  <c r="AB197" i="10"/>
  <c r="AD197" i="10" s="1"/>
  <c r="AO196" i="10"/>
  <c r="P197" i="10"/>
  <c r="R197" i="10" s="1"/>
  <c r="W196" i="10"/>
  <c r="V197" i="10" s="1"/>
  <c r="X197" i="10" s="1"/>
  <c r="AS196" i="10"/>
  <c r="AR196" i="10"/>
  <c r="S197" i="10"/>
  <c r="O197" i="10"/>
  <c r="BN197" i="10"/>
  <c r="Y197" i="10"/>
  <c r="AA197" i="10" s="1"/>
  <c r="E198" i="10"/>
  <c r="G198" i="10" s="1"/>
  <c r="AI197" i="10"/>
  <c r="AF197" i="10"/>
  <c r="AX193" i="9"/>
  <c r="BM193" i="9" s="1"/>
  <c r="E195" i="9"/>
  <c r="F195" i="9" s="1"/>
  <c r="X194" i="9"/>
  <c r="C194" i="9"/>
  <c r="D194" i="9" s="1"/>
  <c r="N194" i="9"/>
  <c r="BN194" i="9"/>
  <c r="O194" i="9"/>
  <c r="AA187" i="7"/>
  <c r="AF179" i="4"/>
  <c r="BD179" i="4" s="1"/>
  <c r="BM178" i="4"/>
  <c r="G180" i="4"/>
  <c r="H180" i="4" s="1"/>
  <c r="AS179" i="4"/>
  <c r="S180" i="4"/>
  <c r="W179" i="4"/>
  <c r="AR179" i="4"/>
  <c r="AO179" i="4"/>
  <c r="AP179" i="4"/>
  <c r="P180" i="4"/>
  <c r="BG179" i="4"/>
  <c r="AH180" i="4"/>
  <c r="AJ180" i="4" s="1"/>
  <c r="BH179" i="4"/>
  <c r="BA179" i="4"/>
  <c r="BB179" i="4"/>
  <c r="AB180" i="4"/>
  <c r="BK179" i="4"/>
  <c r="AK180" i="4"/>
  <c r="Y180" i="4"/>
  <c r="N192" i="8"/>
  <c r="BN192" i="8"/>
  <c r="O192" i="8"/>
  <c r="E193" i="8"/>
  <c r="AL187" i="7"/>
  <c r="BK187" i="7" s="1"/>
  <c r="AC187" i="7"/>
  <c r="AB188" i="7" s="1"/>
  <c r="AD188" i="7" s="1"/>
  <c r="Q187" i="7"/>
  <c r="AO187" i="7" s="1"/>
  <c r="V187" i="7"/>
  <c r="C187" i="7" s="1"/>
  <c r="D187" i="7" s="1"/>
  <c r="AV186" i="7"/>
  <c r="T187" i="7"/>
  <c r="AS187" i="7" s="1"/>
  <c r="BM186" i="7"/>
  <c r="AF187" i="7"/>
  <c r="AE188" i="7" s="1"/>
  <c r="AH188" i="7"/>
  <c r="BG187" i="7"/>
  <c r="BH187" i="7"/>
  <c r="F188" i="7"/>
  <c r="G188" i="7"/>
  <c r="H180" i="6"/>
  <c r="K180" i="6" s="1"/>
  <c r="L180" i="6" s="1"/>
  <c r="M180" i="6" s="1"/>
  <c r="Y180" i="6"/>
  <c r="AX179" i="6" s="1"/>
  <c r="BG179" i="5"/>
  <c r="BH179" i="5"/>
  <c r="BE179" i="6"/>
  <c r="BD179" i="6"/>
  <c r="AE180" i="6"/>
  <c r="BH179" i="6"/>
  <c r="BG179" i="6"/>
  <c r="AH180" i="6"/>
  <c r="BB179" i="6"/>
  <c r="BA179" i="6"/>
  <c r="AB180" i="6"/>
  <c r="AR179" i="6"/>
  <c r="AS179" i="6"/>
  <c r="S180" i="6"/>
  <c r="W179" i="6"/>
  <c r="BK179" i="6"/>
  <c r="AK180" i="6"/>
  <c r="AO179" i="6"/>
  <c r="AP179" i="6"/>
  <c r="P180" i="6"/>
  <c r="C179" i="5"/>
  <c r="D179" i="5" s="1"/>
  <c r="E181" i="5"/>
  <c r="G181" i="5" s="1"/>
  <c r="Z179" i="5"/>
  <c r="AY179" i="5" s="1"/>
  <c r="BN180" i="5"/>
  <c r="N180" i="5"/>
  <c r="AF180" i="5" s="1"/>
  <c r="BD180" i="5" s="1"/>
  <c r="AO179" i="5"/>
  <c r="P180" i="5"/>
  <c r="R180" i="5" s="1"/>
  <c r="AK180" i="5"/>
  <c r="AM180" i="5" s="1"/>
  <c r="AJ180" i="5"/>
  <c r="S180" i="5"/>
  <c r="AR179" i="5"/>
  <c r="AS179" i="5"/>
  <c r="AC179" i="5"/>
  <c r="AA179" i="5"/>
  <c r="W179" i="5" s="1"/>
  <c r="AX178" i="5"/>
  <c r="BM178" i="5" s="1"/>
  <c r="AL197" i="10" l="1"/>
  <c r="BK197" i="10" s="1"/>
  <c r="AU196" i="10"/>
  <c r="AV196" i="10"/>
  <c r="Z197" i="10"/>
  <c r="AY197" i="10" s="1"/>
  <c r="T197" i="10"/>
  <c r="S198" i="10" s="1"/>
  <c r="U198" i="10" s="1"/>
  <c r="Q197" i="10"/>
  <c r="AP197" i="10" s="1"/>
  <c r="C197" i="10"/>
  <c r="D197" i="10" s="1"/>
  <c r="U197" i="10"/>
  <c r="AC197" i="10"/>
  <c r="BB197" i="10" s="1"/>
  <c r="AX196" i="10"/>
  <c r="F198" i="10"/>
  <c r="H198" i="10" s="1"/>
  <c r="K198" i="10" s="1"/>
  <c r="L198" i="10" s="1"/>
  <c r="M198" i="10" s="1"/>
  <c r="O198" i="10" s="1"/>
  <c r="BE197" i="10"/>
  <c r="AE198" i="10"/>
  <c r="BD197" i="10"/>
  <c r="BH197" i="10"/>
  <c r="AH198" i="10"/>
  <c r="BG197" i="10"/>
  <c r="G195" i="9"/>
  <c r="H195" i="9" s="1"/>
  <c r="K195" i="9" s="1"/>
  <c r="L195" i="9" s="1"/>
  <c r="M195" i="9" s="1"/>
  <c r="BN195" i="9" s="1"/>
  <c r="Q194" i="9"/>
  <c r="AL194" i="9"/>
  <c r="T194" i="9"/>
  <c r="AC194" i="9"/>
  <c r="AF194" i="9"/>
  <c r="AI194" i="9"/>
  <c r="Z194" i="9"/>
  <c r="AE180" i="4"/>
  <c r="AG180" i="4" s="1"/>
  <c r="BE179" i="4"/>
  <c r="K180" i="4"/>
  <c r="L180" i="4" s="1"/>
  <c r="M180" i="4" s="1"/>
  <c r="BN180" i="4" s="1"/>
  <c r="AX179" i="4"/>
  <c r="AA180" i="4"/>
  <c r="AM180" i="4"/>
  <c r="BJ179" i="4"/>
  <c r="AD180" i="4"/>
  <c r="U180" i="4"/>
  <c r="R180" i="4"/>
  <c r="AV179" i="4"/>
  <c r="V180" i="4"/>
  <c r="AU179" i="4"/>
  <c r="AL192" i="8"/>
  <c r="T192" i="8"/>
  <c r="Q192" i="8"/>
  <c r="AC192" i="8"/>
  <c r="Z192" i="8"/>
  <c r="AY192" i="8" s="1"/>
  <c r="AI192" i="8"/>
  <c r="AF192" i="8"/>
  <c r="G193" i="8"/>
  <c r="F193" i="8"/>
  <c r="AK188" i="7"/>
  <c r="BJ187" i="7" s="1"/>
  <c r="BA187" i="7"/>
  <c r="BB187" i="7"/>
  <c r="Z187" i="7"/>
  <c r="AY187" i="7" s="1"/>
  <c r="P188" i="7"/>
  <c r="R188" i="7" s="1"/>
  <c r="X187" i="7"/>
  <c r="AP187" i="7"/>
  <c r="W187" i="7"/>
  <c r="AV187" i="7" s="1"/>
  <c r="S188" i="7"/>
  <c r="U188" i="7" s="1"/>
  <c r="AR187" i="7"/>
  <c r="AA180" i="6"/>
  <c r="BE187" i="7"/>
  <c r="BD187" i="7"/>
  <c r="H188" i="7"/>
  <c r="K188" i="7" s="1"/>
  <c r="L188" i="7" s="1"/>
  <c r="M188" i="7" s="1"/>
  <c r="BN188" i="7" s="1"/>
  <c r="AJ188" i="7"/>
  <c r="AG188" i="7"/>
  <c r="BN180" i="6"/>
  <c r="N180" i="6"/>
  <c r="AF180" i="6" s="1"/>
  <c r="AE181" i="6" s="1"/>
  <c r="O180" i="6"/>
  <c r="E181" i="6"/>
  <c r="AM180" i="6"/>
  <c r="BJ179" i="6"/>
  <c r="AV179" i="6"/>
  <c r="AU179" i="6"/>
  <c r="V180" i="6"/>
  <c r="C180" i="6" s="1"/>
  <c r="D180" i="6" s="1"/>
  <c r="AD180" i="6"/>
  <c r="AG180" i="6"/>
  <c r="R180" i="6"/>
  <c r="U180" i="6"/>
  <c r="AJ180" i="6"/>
  <c r="F181" i="5"/>
  <c r="H181" i="5" s="1"/>
  <c r="K181" i="5" s="1"/>
  <c r="L181" i="5" s="1"/>
  <c r="M181" i="5" s="1"/>
  <c r="BN181" i="5" s="1"/>
  <c r="AE181" i="5"/>
  <c r="AG181" i="5" s="1"/>
  <c r="BJ179" i="5"/>
  <c r="Y180" i="5"/>
  <c r="AX179" i="5" s="1"/>
  <c r="AI180" i="5"/>
  <c r="BG180" i="5" s="1"/>
  <c r="BE180" i="5"/>
  <c r="AU179" i="5"/>
  <c r="AV179" i="5"/>
  <c r="V180" i="5"/>
  <c r="BB179" i="5"/>
  <c r="BA179" i="5"/>
  <c r="AB180" i="5"/>
  <c r="U180" i="5"/>
  <c r="T180" i="5"/>
  <c r="S181" i="5" s="1"/>
  <c r="Q180" i="5"/>
  <c r="AK198" i="10" l="1"/>
  <c r="BJ197" i="10" s="1"/>
  <c r="BM196" i="10"/>
  <c r="AR197" i="10"/>
  <c r="AS197" i="10"/>
  <c r="T198" i="10"/>
  <c r="AR198" i="10" s="1"/>
  <c r="Y198" i="10"/>
  <c r="AX197" i="10" s="1"/>
  <c r="P198" i="10"/>
  <c r="R198" i="10" s="1"/>
  <c r="W197" i="10"/>
  <c r="V198" i="10" s="1"/>
  <c r="AO197" i="10"/>
  <c r="BA197" i="10"/>
  <c r="AB198" i="10"/>
  <c r="BN198" i="10"/>
  <c r="E199" i="10"/>
  <c r="G199" i="10" s="1"/>
  <c r="N198" i="10"/>
  <c r="AI198" i="10" s="1"/>
  <c r="AJ198" i="10"/>
  <c r="AG198" i="10"/>
  <c r="O195" i="9"/>
  <c r="N195" i="9"/>
  <c r="E196" i="9"/>
  <c r="G196" i="9" s="1"/>
  <c r="BH194" i="9"/>
  <c r="BG194" i="9"/>
  <c r="AH195" i="9"/>
  <c r="AE195" i="9"/>
  <c r="BD194" i="9"/>
  <c r="BE194" i="9"/>
  <c r="BA194" i="9"/>
  <c r="AB195" i="9"/>
  <c r="BB194" i="9"/>
  <c r="AY194" i="9"/>
  <c r="Y195" i="9"/>
  <c r="AR194" i="9"/>
  <c r="AS194" i="9"/>
  <c r="S195" i="9"/>
  <c r="W194" i="9"/>
  <c r="BK194" i="9"/>
  <c r="AK195" i="9"/>
  <c r="AP194" i="9"/>
  <c r="AO194" i="9"/>
  <c r="P195" i="9"/>
  <c r="C180" i="4"/>
  <c r="D180" i="4" s="1"/>
  <c r="N180" i="4"/>
  <c r="O180" i="4"/>
  <c r="Q180" i="4" s="1"/>
  <c r="P181" i="4" s="1"/>
  <c r="E181" i="4"/>
  <c r="BM179" i="4"/>
  <c r="X180" i="4"/>
  <c r="H193" i="8"/>
  <c r="K193" i="8" s="1"/>
  <c r="L193" i="8" s="1"/>
  <c r="M193" i="8" s="1"/>
  <c r="O193" i="8" s="1"/>
  <c r="N193" i="8"/>
  <c r="BH192" i="8"/>
  <c r="BG192" i="8"/>
  <c r="AH193" i="8"/>
  <c r="BB192" i="8"/>
  <c r="BA192" i="8"/>
  <c r="AB193" i="8"/>
  <c r="AP192" i="8"/>
  <c r="AO192" i="8"/>
  <c r="P193" i="8"/>
  <c r="AK193" i="8"/>
  <c r="BK192" i="8"/>
  <c r="BD192" i="8"/>
  <c r="BE192" i="8"/>
  <c r="AE193" i="8"/>
  <c r="Y193" i="8"/>
  <c r="AR192" i="8"/>
  <c r="W192" i="8"/>
  <c r="AS192" i="8"/>
  <c r="S193" i="8"/>
  <c r="AM188" i="7"/>
  <c r="Y188" i="7"/>
  <c r="AX187" i="7" s="1"/>
  <c r="AU187" i="7"/>
  <c r="V188" i="7"/>
  <c r="X188" i="7" s="1"/>
  <c r="AI180" i="6"/>
  <c r="AH181" i="6" s="1"/>
  <c r="AJ181" i="6" s="1"/>
  <c r="N188" i="7"/>
  <c r="AI188" i="7" s="1"/>
  <c r="AH189" i="7" s="1"/>
  <c r="AJ189" i="7" s="1"/>
  <c r="O188" i="7"/>
  <c r="AL188" i="7" s="1"/>
  <c r="BK188" i="7" s="1"/>
  <c r="E189" i="7"/>
  <c r="F189" i="7" s="1"/>
  <c r="AC180" i="6"/>
  <c r="AB181" i="6" s="1"/>
  <c r="AD181" i="6" s="1"/>
  <c r="T180" i="6"/>
  <c r="S181" i="6" s="1"/>
  <c r="U181" i="6" s="1"/>
  <c r="BM179" i="6"/>
  <c r="Q180" i="6"/>
  <c r="P181" i="6" s="1"/>
  <c r="R181" i="6" s="1"/>
  <c r="AL180" i="6"/>
  <c r="BK180" i="6" s="1"/>
  <c r="F181" i="6"/>
  <c r="G181" i="6"/>
  <c r="AG181" i="6"/>
  <c r="BE180" i="6"/>
  <c r="BD180" i="6"/>
  <c r="X180" i="6"/>
  <c r="Z180" i="6"/>
  <c r="AY180" i="6" s="1"/>
  <c r="AC180" i="5"/>
  <c r="AB181" i="5" s="1"/>
  <c r="AA180" i="5"/>
  <c r="W180" i="5" s="1"/>
  <c r="AV180" i="5" s="1"/>
  <c r="BH180" i="5"/>
  <c r="AH181" i="5"/>
  <c r="AJ181" i="5" s="1"/>
  <c r="O181" i="5"/>
  <c r="T181" i="5" s="1"/>
  <c r="S182" i="5" s="1"/>
  <c r="N181" i="5"/>
  <c r="AF181" i="5" s="1"/>
  <c r="BD181" i="5" s="1"/>
  <c r="E182" i="5"/>
  <c r="C180" i="5"/>
  <c r="D180" i="5" s="1"/>
  <c r="AO180" i="5"/>
  <c r="AP180" i="5"/>
  <c r="P181" i="5"/>
  <c r="U181" i="5"/>
  <c r="AS180" i="5"/>
  <c r="AR180" i="5"/>
  <c r="AD180" i="5"/>
  <c r="AL180" i="5"/>
  <c r="X180" i="5"/>
  <c r="Z180" i="5"/>
  <c r="AY180" i="5" s="1"/>
  <c r="BM179" i="5"/>
  <c r="AM198" i="10" l="1"/>
  <c r="AC198" i="10" s="1"/>
  <c r="AB199" i="10" s="1"/>
  <c r="Z198" i="10"/>
  <c r="AY198" i="10" s="1"/>
  <c r="S199" i="10"/>
  <c r="U199" i="10" s="1"/>
  <c r="AS198" i="10"/>
  <c r="AA198" i="10"/>
  <c r="X198" i="10"/>
  <c r="Q198" i="10"/>
  <c r="AP198" i="10" s="1"/>
  <c r="AU197" i="10"/>
  <c r="BM197" i="10" s="1"/>
  <c r="AV197" i="10"/>
  <c r="C198" i="10"/>
  <c r="D198" i="10" s="1"/>
  <c r="AD198" i="10"/>
  <c r="AL198" i="10"/>
  <c r="BK198" i="10" s="1"/>
  <c r="AF198" i="10"/>
  <c r="BE198" i="10" s="1"/>
  <c r="F199" i="10"/>
  <c r="H199" i="10" s="1"/>
  <c r="BH198" i="10"/>
  <c r="BG198" i="10"/>
  <c r="AH199" i="10"/>
  <c r="F196" i="9"/>
  <c r="H196" i="9" s="1"/>
  <c r="AG195" i="9"/>
  <c r="AI195" i="9"/>
  <c r="AH196" i="9" s="1"/>
  <c r="AX194" i="9"/>
  <c r="AA195" i="9"/>
  <c r="AJ195" i="9"/>
  <c r="R195" i="9"/>
  <c r="BJ194" i="9"/>
  <c r="AM195" i="9"/>
  <c r="AC195" i="9" s="1"/>
  <c r="AF195" i="9"/>
  <c r="AD195" i="9"/>
  <c r="AL195" i="9"/>
  <c r="V195" i="9"/>
  <c r="AU194" i="9"/>
  <c r="AV194" i="9"/>
  <c r="U195" i="9"/>
  <c r="Q195" i="9"/>
  <c r="T195" i="9"/>
  <c r="S196" i="9" s="1"/>
  <c r="T180" i="4"/>
  <c r="AR180" i="4" s="1"/>
  <c r="AF180" i="4"/>
  <c r="AI180" i="4"/>
  <c r="Z180" i="4"/>
  <c r="AY180" i="4" s="1"/>
  <c r="F181" i="4"/>
  <c r="G181" i="4"/>
  <c r="AC180" i="4"/>
  <c r="AL180" i="4"/>
  <c r="AP180" i="4"/>
  <c r="AO180" i="4"/>
  <c r="R181" i="4"/>
  <c r="E194" i="8"/>
  <c r="G194" i="8" s="1"/>
  <c r="BN193" i="8"/>
  <c r="Q193" i="8"/>
  <c r="U193" i="8"/>
  <c r="T193" i="8"/>
  <c r="AV192" i="8"/>
  <c r="AU192" i="8"/>
  <c r="V193" i="8"/>
  <c r="AX192" i="8"/>
  <c r="AA193" i="8"/>
  <c r="F194" i="8"/>
  <c r="BJ192" i="8"/>
  <c r="AM193" i="8"/>
  <c r="AC193" i="8" s="1"/>
  <c r="BM192" i="8"/>
  <c r="AD193" i="8"/>
  <c r="AL193" i="8"/>
  <c r="AG193" i="8"/>
  <c r="AI193" i="8"/>
  <c r="AF193" i="8"/>
  <c r="C193" i="8"/>
  <c r="D193" i="8" s="1"/>
  <c r="R193" i="8"/>
  <c r="AH194" i="8"/>
  <c r="AJ193" i="8"/>
  <c r="AA188" i="7"/>
  <c r="C188" i="7"/>
  <c r="D188" i="7" s="1"/>
  <c r="AF188" i="7"/>
  <c r="AE189" i="7" s="1"/>
  <c r="AG189" i="7" s="1"/>
  <c r="BM187" i="7"/>
  <c r="Q188" i="7"/>
  <c r="P189" i="7" s="1"/>
  <c r="R189" i="7" s="1"/>
  <c r="T188" i="7"/>
  <c r="S189" i="7" s="1"/>
  <c r="U189" i="7" s="1"/>
  <c r="Z188" i="7"/>
  <c r="AY188" i="7" s="1"/>
  <c r="BH188" i="7"/>
  <c r="BG188" i="7"/>
  <c r="G189" i="7"/>
  <c r="H189" i="7" s="1"/>
  <c r="K189" i="7" s="1"/>
  <c r="L189" i="7" s="1"/>
  <c r="M189" i="7" s="1"/>
  <c r="O189" i="7" s="1"/>
  <c r="AC188" i="7"/>
  <c r="BB188" i="7" s="1"/>
  <c r="AK189" i="7"/>
  <c r="AM189" i="7" s="1"/>
  <c r="BH180" i="6"/>
  <c r="BG180" i="6"/>
  <c r="BA180" i="6"/>
  <c r="BB180" i="6"/>
  <c r="AR180" i="6"/>
  <c r="AS180" i="6"/>
  <c r="AO180" i="6"/>
  <c r="W180" i="6"/>
  <c r="V181" i="6" s="1"/>
  <c r="X181" i="6" s="1"/>
  <c r="BB180" i="5"/>
  <c r="AK181" i="6"/>
  <c r="AM181" i="6" s="1"/>
  <c r="AP180" i="6"/>
  <c r="H181" i="6"/>
  <c r="K181" i="6" s="1"/>
  <c r="L181" i="6" s="1"/>
  <c r="M181" i="6" s="1"/>
  <c r="N181" i="6" s="1"/>
  <c r="Y181" i="6"/>
  <c r="BA180" i="5"/>
  <c r="V181" i="5"/>
  <c r="X181" i="5" s="1"/>
  <c r="BE181" i="5"/>
  <c r="Q181" i="5"/>
  <c r="AP181" i="5" s="1"/>
  <c r="AI181" i="5"/>
  <c r="AH182" i="5" s="1"/>
  <c r="AJ182" i="5" s="1"/>
  <c r="AE182" i="5"/>
  <c r="AG182" i="5" s="1"/>
  <c r="G182" i="5"/>
  <c r="F182" i="5"/>
  <c r="Y181" i="5"/>
  <c r="AU180" i="5"/>
  <c r="U182" i="5"/>
  <c r="AD181" i="5"/>
  <c r="R181" i="5"/>
  <c r="AK181" i="5"/>
  <c r="AL181" i="5" s="1"/>
  <c r="BK180" i="5"/>
  <c r="AS181" i="5"/>
  <c r="AR181" i="5"/>
  <c r="Y199" i="10" l="1"/>
  <c r="AA199" i="10" s="1"/>
  <c r="AO198" i="10"/>
  <c r="W198" i="10"/>
  <c r="V199" i="10" s="1"/>
  <c r="X199" i="10" s="1"/>
  <c r="P199" i="10"/>
  <c r="R199" i="10" s="1"/>
  <c r="BA198" i="10"/>
  <c r="BB198" i="10"/>
  <c r="AK199" i="10"/>
  <c r="AM199" i="10" s="1"/>
  <c r="BD198" i="10"/>
  <c r="AE199" i="10"/>
  <c r="K199" i="10"/>
  <c r="L199" i="10" s="1"/>
  <c r="M199" i="10" s="1"/>
  <c r="AJ199" i="10"/>
  <c r="AD199" i="10"/>
  <c r="BM194" i="9"/>
  <c r="U196" i="9"/>
  <c r="AK196" i="9"/>
  <c r="BK195" i="9"/>
  <c r="AR195" i="9"/>
  <c r="AS195" i="9"/>
  <c r="W195" i="9"/>
  <c r="AJ196" i="9"/>
  <c r="P196" i="9"/>
  <c r="AO195" i="9"/>
  <c r="AP195" i="9"/>
  <c r="BA195" i="9"/>
  <c r="BB195" i="9"/>
  <c r="AB196" i="9"/>
  <c r="BE195" i="9"/>
  <c r="BD195" i="9"/>
  <c r="K196" i="9"/>
  <c r="L196" i="9" s="1"/>
  <c r="M196" i="9" s="1"/>
  <c r="AE196" i="9"/>
  <c r="Z195" i="9"/>
  <c r="AY195" i="9" s="1"/>
  <c r="X195" i="9"/>
  <c r="C195" i="9"/>
  <c r="D195" i="9" s="1"/>
  <c r="BH195" i="9"/>
  <c r="BG195" i="9"/>
  <c r="W180" i="4"/>
  <c r="V181" i="4" s="1"/>
  <c r="X181" i="4" s="1"/>
  <c r="AS180" i="4"/>
  <c r="S181" i="4"/>
  <c r="U181" i="4" s="1"/>
  <c r="Y181" i="4"/>
  <c r="AX180" i="4" s="1"/>
  <c r="AH181" i="4"/>
  <c r="AJ181" i="4" s="1"/>
  <c r="BH180" i="4"/>
  <c r="BG180" i="4"/>
  <c r="AE181" i="4"/>
  <c r="AG181" i="4" s="1"/>
  <c r="BE180" i="4"/>
  <c r="BD180" i="4"/>
  <c r="BB180" i="4"/>
  <c r="AB181" i="4"/>
  <c r="AD181" i="4" s="1"/>
  <c r="BA180" i="4"/>
  <c r="H181" i="4"/>
  <c r="K181" i="4" s="1"/>
  <c r="L181" i="4" s="1"/>
  <c r="M181" i="4" s="1"/>
  <c r="N181" i="4" s="1"/>
  <c r="BK180" i="4"/>
  <c r="AK181" i="4"/>
  <c r="BA193" i="8"/>
  <c r="BB193" i="8"/>
  <c r="AB194" i="8"/>
  <c r="BE193" i="8"/>
  <c r="BD193" i="8"/>
  <c r="H194" i="8"/>
  <c r="X193" i="8"/>
  <c r="Z193" i="8"/>
  <c r="AY193" i="8" s="1"/>
  <c r="W193" i="8"/>
  <c r="AS193" i="8"/>
  <c r="AR193" i="8"/>
  <c r="AO193" i="8"/>
  <c r="AP193" i="8"/>
  <c r="AJ194" i="8"/>
  <c r="P194" i="8"/>
  <c r="AE194" i="8"/>
  <c r="BG193" i="8"/>
  <c r="BH193" i="8"/>
  <c r="BK193" i="8"/>
  <c r="AK194" i="8"/>
  <c r="S194" i="8"/>
  <c r="BE188" i="7"/>
  <c r="BD188" i="7"/>
  <c r="AP188" i="7"/>
  <c r="AO188" i="7"/>
  <c r="Y189" i="7"/>
  <c r="AX188" i="7" s="1"/>
  <c r="AR188" i="7"/>
  <c r="AS188" i="7"/>
  <c r="W188" i="7"/>
  <c r="V189" i="7" s="1"/>
  <c r="X189" i="7" s="1"/>
  <c r="BJ188" i="7"/>
  <c r="AB189" i="7"/>
  <c r="BA188" i="7"/>
  <c r="BN189" i="7"/>
  <c r="N189" i="7"/>
  <c r="AF189" i="7" s="1"/>
  <c r="E190" i="7"/>
  <c r="F190" i="7" s="1"/>
  <c r="T189" i="7"/>
  <c r="Q189" i="7"/>
  <c r="AU180" i="6"/>
  <c r="BJ180" i="6"/>
  <c r="AV180" i="6"/>
  <c r="BN181" i="6"/>
  <c r="O181" i="6"/>
  <c r="T181" i="6" s="1"/>
  <c r="E182" i="6"/>
  <c r="AF181" i="6"/>
  <c r="AI181" i="6"/>
  <c r="AX180" i="6"/>
  <c r="AA181" i="6"/>
  <c r="C181" i="6"/>
  <c r="D181" i="6" s="1"/>
  <c r="BG181" i="5"/>
  <c r="BH181" i="5"/>
  <c r="Z181" i="5"/>
  <c r="AY181" i="5" s="1"/>
  <c r="AO181" i="5"/>
  <c r="P182" i="5"/>
  <c r="R182" i="5" s="1"/>
  <c r="AA181" i="5"/>
  <c r="AX180" i="5"/>
  <c r="H182" i="5"/>
  <c r="K182" i="5" s="1"/>
  <c r="L182" i="5" s="1"/>
  <c r="M182" i="5" s="1"/>
  <c r="O182" i="5" s="1"/>
  <c r="BJ180" i="5"/>
  <c r="AM181" i="5"/>
  <c r="AC181" i="5" s="1"/>
  <c r="C181" i="5"/>
  <c r="D181" i="5" s="1"/>
  <c r="BK181" i="5"/>
  <c r="AX198" i="10" l="1"/>
  <c r="AU198" i="10"/>
  <c r="C199" i="10"/>
  <c r="D199" i="10" s="1"/>
  <c r="AV198" i="10"/>
  <c r="BJ198" i="10"/>
  <c r="AG199" i="10"/>
  <c r="BN199" i="10"/>
  <c r="O199" i="10"/>
  <c r="AC199" i="10" s="1"/>
  <c r="N199" i="10"/>
  <c r="E200" i="10"/>
  <c r="Y196" i="9"/>
  <c r="AA196" i="9" s="1"/>
  <c r="AD196" i="9"/>
  <c r="V196" i="9"/>
  <c r="AV195" i="9"/>
  <c r="AU195" i="9"/>
  <c r="AG196" i="9"/>
  <c r="E197" i="9"/>
  <c r="BJ195" i="9"/>
  <c r="AM196" i="9"/>
  <c r="O196" i="9"/>
  <c r="N196" i="9"/>
  <c r="AI196" i="9" s="1"/>
  <c r="BN196" i="9"/>
  <c r="R196" i="9"/>
  <c r="AU180" i="4"/>
  <c r="AV180" i="4"/>
  <c r="AA181" i="4"/>
  <c r="O181" i="4"/>
  <c r="AL181" i="4" s="1"/>
  <c r="E182" i="4"/>
  <c r="G182" i="4" s="1"/>
  <c r="BN181" i="4"/>
  <c r="C181" i="4"/>
  <c r="D181" i="4" s="1"/>
  <c r="BJ180" i="4"/>
  <c r="AM181" i="4"/>
  <c r="AF181" i="4"/>
  <c r="AI181" i="4"/>
  <c r="AM194" i="8"/>
  <c r="BJ193" i="8"/>
  <c r="AG194" i="8"/>
  <c r="AU193" i="8"/>
  <c r="AV193" i="8"/>
  <c r="V194" i="8"/>
  <c r="AD194" i="8"/>
  <c r="U194" i="8"/>
  <c r="R194" i="8"/>
  <c r="Y194" i="8"/>
  <c r="K194" i="8"/>
  <c r="L194" i="8" s="1"/>
  <c r="M194" i="8" s="1"/>
  <c r="AC189" i="7"/>
  <c r="AB190" i="7" s="1"/>
  <c r="AA189" i="7"/>
  <c r="W189" i="7" s="1"/>
  <c r="AV188" i="7"/>
  <c r="C189" i="7"/>
  <c r="D189" i="7" s="1"/>
  <c r="AD189" i="7"/>
  <c r="AL189" i="7"/>
  <c r="AK190" i="7" s="1"/>
  <c r="Z189" i="7"/>
  <c r="AY189" i="7" s="1"/>
  <c r="AU188" i="7"/>
  <c r="BM188" i="7" s="1"/>
  <c r="G190" i="7"/>
  <c r="H190" i="7" s="1"/>
  <c r="K190" i="7" s="1"/>
  <c r="L190" i="7" s="1"/>
  <c r="M190" i="7" s="1"/>
  <c r="AI189" i="7"/>
  <c r="BH189" i="7" s="1"/>
  <c r="BD189" i="7"/>
  <c r="BE189" i="7"/>
  <c r="AE190" i="7"/>
  <c r="AO189" i="7"/>
  <c r="AP189" i="7"/>
  <c r="P190" i="7"/>
  <c r="AR189" i="7"/>
  <c r="AS189" i="7"/>
  <c r="S190" i="7"/>
  <c r="BM180" i="6"/>
  <c r="Q181" i="6"/>
  <c r="AP181" i="6" s="1"/>
  <c r="Z181" i="6"/>
  <c r="AY181" i="6" s="1"/>
  <c r="AC181" i="6"/>
  <c r="AB182" i="6" s="1"/>
  <c r="AL181" i="6"/>
  <c r="AK182" i="6" s="1"/>
  <c r="G182" i="6"/>
  <c r="F182" i="6"/>
  <c r="BE181" i="6"/>
  <c r="AE182" i="6"/>
  <c r="BD181" i="6"/>
  <c r="BH181" i="6"/>
  <c r="BG181" i="6"/>
  <c r="AH182" i="6"/>
  <c r="AS181" i="6"/>
  <c r="AR181" i="6"/>
  <c r="S182" i="6"/>
  <c r="Y182" i="5"/>
  <c r="AA182" i="5" s="1"/>
  <c r="AB182" i="5"/>
  <c r="AD182" i="5" s="1"/>
  <c r="BA181" i="5"/>
  <c r="BB181" i="5"/>
  <c r="BM180" i="5"/>
  <c r="N182" i="5"/>
  <c r="AF182" i="5" s="1"/>
  <c r="BN182" i="5"/>
  <c r="W181" i="5"/>
  <c r="AV181" i="5" s="1"/>
  <c r="AK182" i="5"/>
  <c r="AM182" i="5" s="1"/>
  <c r="E183" i="5"/>
  <c r="T182" i="5"/>
  <c r="Q182" i="5"/>
  <c r="BM198" i="10" l="1"/>
  <c r="F200" i="10"/>
  <c r="G200" i="10"/>
  <c r="AI199" i="10"/>
  <c r="AF199" i="10"/>
  <c r="Q199" i="10"/>
  <c r="T199" i="10"/>
  <c r="AL199" i="10"/>
  <c r="Z199" i="10"/>
  <c r="AY199" i="10" s="1"/>
  <c r="AB200" i="10"/>
  <c r="BA199" i="10"/>
  <c r="BB199" i="10"/>
  <c r="AX195" i="9"/>
  <c r="BM195" i="9" s="1"/>
  <c r="BH196" i="9"/>
  <c r="BG196" i="9"/>
  <c r="AH197" i="9"/>
  <c r="AJ197" i="9" s="1"/>
  <c r="X196" i="9"/>
  <c r="Q196" i="9"/>
  <c r="T196" i="9"/>
  <c r="AC196" i="9"/>
  <c r="G197" i="9"/>
  <c r="F197" i="9"/>
  <c r="C196" i="9"/>
  <c r="D196" i="9" s="1"/>
  <c r="AL196" i="9"/>
  <c r="AF196" i="9"/>
  <c r="Z196" i="9"/>
  <c r="AY196" i="9" s="1"/>
  <c r="BM180" i="4"/>
  <c r="T181" i="4"/>
  <c r="AS181" i="4" s="1"/>
  <c r="Q181" i="4"/>
  <c r="AO181" i="4" s="1"/>
  <c r="Z181" i="4"/>
  <c r="AY181" i="4" s="1"/>
  <c r="AC181" i="4"/>
  <c r="BB181" i="4" s="1"/>
  <c r="F182" i="4"/>
  <c r="H182" i="4" s="1"/>
  <c r="K182" i="4" s="1"/>
  <c r="L182" i="4" s="1"/>
  <c r="M182" i="4" s="1"/>
  <c r="BD181" i="4"/>
  <c r="BE181" i="4"/>
  <c r="AE182" i="4"/>
  <c r="AK182" i="4"/>
  <c r="BK181" i="4"/>
  <c r="AH182" i="4"/>
  <c r="AJ182" i="4" s="1"/>
  <c r="BH181" i="4"/>
  <c r="BG181" i="4"/>
  <c r="BM193" i="8"/>
  <c r="N194" i="8"/>
  <c r="BN194" i="8"/>
  <c r="O194" i="8"/>
  <c r="AA194" i="8"/>
  <c r="AX193" i="8"/>
  <c r="AC194" i="8"/>
  <c r="X194" i="8"/>
  <c r="Z194" i="8"/>
  <c r="AY194" i="8" s="1"/>
  <c r="E195" i="8"/>
  <c r="C194" i="8"/>
  <c r="D194" i="8" s="1"/>
  <c r="BB189" i="7"/>
  <c r="BA189" i="7"/>
  <c r="BK189" i="7"/>
  <c r="Y190" i="7"/>
  <c r="AX189" i="7" s="1"/>
  <c r="BG189" i="7"/>
  <c r="AH190" i="7"/>
  <c r="AJ190" i="7" s="1"/>
  <c r="O190" i="7"/>
  <c r="Q190" i="7" s="1"/>
  <c r="P191" i="7" s="1"/>
  <c r="N190" i="7"/>
  <c r="BN190" i="7"/>
  <c r="E191" i="7"/>
  <c r="AD190" i="7"/>
  <c r="U190" i="7"/>
  <c r="AU189" i="7"/>
  <c r="AV189" i="7"/>
  <c r="V190" i="7"/>
  <c r="AM190" i="7"/>
  <c r="BJ189" i="7"/>
  <c r="R190" i="7"/>
  <c r="AG190" i="7"/>
  <c r="W181" i="6"/>
  <c r="AV181" i="6" s="1"/>
  <c r="P182" i="6"/>
  <c r="R182" i="6" s="1"/>
  <c r="AO181" i="6"/>
  <c r="BK181" i="6"/>
  <c r="Y182" i="6"/>
  <c r="AA182" i="6" s="1"/>
  <c r="AX181" i="5"/>
  <c r="AC182" i="5"/>
  <c r="BA182" i="5" s="1"/>
  <c r="BA181" i="6"/>
  <c r="BB181" i="6"/>
  <c r="H182" i="6"/>
  <c r="K182" i="6" s="1"/>
  <c r="L182" i="6" s="1"/>
  <c r="M182" i="6" s="1"/>
  <c r="O182" i="6" s="1"/>
  <c r="AL182" i="6" s="1"/>
  <c r="BK182" i="6" s="1"/>
  <c r="U182" i="6"/>
  <c r="BJ181" i="6"/>
  <c r="AM182" i="6"/>
  <c r="AD182" i="6"/>
  <c r="AJ182" i="6"/>
  <c r="AG182" i="6"/>
  <c r="AI182" i="5"/>
  <c r="BH182" i="5" s="1"/>
  <c r="AU181" i="5"/>
  <c r="AL182" i="5"/>
  <c r="BK182" i="5" s="1"/>
  <c r="V182" i="5"/>
  <c r="W182" i="5" s="1"/>
  <c r="V183" i="5" s="1"/>
  <c r="BJ181" i="5"/>
  <c r="G183" i="5"/>
  <c r="F183" i="5"/>
  <c r="BD182" i="5"/>
  <c r="BE182" i="5"/>
  <c r="AE183" i="5"/>
  <c r="AR182" i="5"/>
  <c r="AS182" i="5"/>
  <c r="S183" i="5"/>
  <c r="AO182" i="5"/>
  <c r="AP182" i="5"/>
  <c r="P183" i="5"/>
  <c r="H200" i="10" l="1"/>
  <c r="K200" i="10" s="1"/>
  <c r="L200" i="10" s="1"/>
  <c r="M200" i="10" s="1"/>
  <c r="BN200" i="10" s="1"/>
  <c r="BK199" i="10"/>
  <c r="AK200" i="10"/>
  <c r="BD199" i="10"/>
  <c r="BE199" i="10"/>
  <c r="AE200" i="10"/>
  <c r="S200" i="10"/>
  <c r="AR199" i="10"/>
  <c r="AS199" i="10"/>
  <c r="W199" i="10"/>
  <c r="BG199" i="10"/>
  <c r="BH199" i="10"/>
  <c r="AH200" i="10"/>
  <c r="P200" i="10"/>
  <c r="AP199" i="10"/>
  <c r="AO199" i="10"/>
  <c r="Y200" i="10"/>
  <c r="AD200" i="10"/>
  <c r="Y197" i="9"/>
  <c r="AA197" i="9" s="1"/>
  <c r="H197" i="9"/>
  <c r="K197" i="9" s="1"/>
  <c r="L197" i="9" s="1"/>
  <c r="M197" i="9" s="1"/>
  <c r="BN197" i="9" s="1"/>
  <c r="BD196" i="9"/>
  <c r="BE196" i="9"/>
  <c r="AE197" i="9"/>
  <c r="BA196" i="9"/>
  <c r="BB196" i="9"/>
  <c r="AB197" i="9"/>
  <c r="S197" i="9"/>
  <c r="AR196" i="9"/>
  <c r="AS196" i="9"/>
  <c r="W196" i="9"/>
  <c r="P197" i="9"/>
  <c r="AO196" i="9"/>
  <c r="AP196" i="9"/>
  <c r="BK196" i="9"/>
  <c r="AK197" i="9"/>
  <c r="AR181" i="4"/>
  <c r="S182" i="4"/>
  <c r="U182" i="4" s="1"/>
  <c r="BA181" i="4"/>
  <c r="W181" i="4"/>
  <c r="AU181" i="4" s="1"/>
  <c r="AP181" i="4"/>
  <c r="P182" i="4"/>
  <c r="R182" i="4" s="1"/>
  <c r="AB182" i="4"/>
  <c r="AD182" i="4" s="1"/>
  <c r="Y182" i="4"/>
  <c r="AX181" i="4" s="1"/>
  <c r="E183" i="4"/>
  <c r="G183" i="4" s="1"/>
  <c r="BN182" i="4"/>
  <c r="O182" i="4"/>
  <c r="N182" i="4"/>
  <c r="AF182" i="4" s="1"/>
  <c r="AM182" i="4"/>
  <c r="BJ181" i="4"/>
  <c r="AG182" i="4"/>
  <c r="BB194" i="8"/>
  <c r="BA194" i="8"/>
  <c r="AB195" i="8"/>
  <c r="G195" i="8"/>
  <c r="F195" i="8"/>
  <c r="H195" i="8" s="1"/>
  <c r="Y195" i="8"/>
  <c r="AL194" i="8"/>
  <c r="T194" i="8"/>
  <c r="Q194" i="8"/>
  <c r="AF194" i="8"/>
  <c r="AI194" i="8"/>
  <c r="Z190" i="7"/>
  <c r="AY190" i="7" s="1"/>
  <c r="AI190" i="7"/>
  <c r="BG190" i="7" s="1"/>
  <c r="AC190" i="7"/>
  <c r="BB190" i="7" s="1"/>
  <c r="AA190" i="7"/>
  <c r="AL190" i="7"/>
  <c r="BK190" i="7" s="1"/>
  <c r="AF190" i="7"/>
  <c r="AE191" i="7" s="1"/>
  <c r="AG191" i="7" s="1"/>
  <c r="T190" i="7"/>
  <c r="S191" i="7" s="1"/>
  <c r="U191" i="7" s="1"/>
  <c r="F191" i="7"/>
  <c r="G191" i="7"/>
  <c r="BM189" i="7"/>
  <c r="AO190" i="7"/>
  <c r="AP190" i="7"/>
  <c r="R191" i="7"/>
  <c r="C190" i="7"/>
  <c r="D190" i="7" s="1"/>
  <c r="X190" i="7"/>
  <c r="AX181" i="6"/>
  <c r="AU181" i="6"/>
  <c r="V182" i="6"/>
  <c r="C182" i="6" s="1"/>
  <c r="D182" i="6" s="1"/>
  <c r="BB182" i="5"/>
  <c r="AB183" i="5"/>
  <c r="AD183" i="5" s="1"/>
  <c r="X182" i="5"/>
  <c r="AU182" i="5" s="1"/>
  <c r="BN182" i="6"/>
  <c r="E183" i="6"/>
  <c r="F183" i="6" s="1"/>
  <c r="N182" i="6"/>
  <c r="AF182" i="6" s="1"/>
  <c r="AE183" i="6" s="1"/>
  <c r="AG183" i="6" s="1"/>
  <c r="Q182" i="6"/>
  <c r="AO182" i="6" s="1"/>
  <c r="AC182" i="6"/>
  <c r="T182" i="6"/>
  <c r="AK183" i="6"/>
  <c r="AH183" i="5"/>
  <c r="AJ183" i="5" s="1"/>
  <c r="AK183" i="5"/>
  <c r="AM183" i="5" s="1"/>
  <c r="C182" i="5"/>
  <c r="D182" i="5" s="1"/>
  <c r="BG182" i="5"/>
  <c r="Z182" i="5"/>
  <c r="AY182" i="5" s="1"/>
  <c r="BM181" i="5"/>
  <c r="H183" i="5"/>
  <c r="K183" i="5" s="1"/>
  <c r="L183" i="5" s="1"/>
  <c r="M183" i="5" s="1"/>
  <c r="O183" i="5" s="1"/>
  <c r="X183" i="5"/>
  <c r="R183" i="5"/>
  <c r="AV182" i="5"/>
  <c r="U183" i="5"/>
  <c r="AG183" i="5"/>
  <c r="O200" i="10" l="1"/>
  <c r="T200" i="10" s="1"/>
  <c r="N200" i="10"/>
  <c r="AF200" i="10" s="1"/>
  <c r="AE201" i="10" s="1"/>
  <c r="AG201" i="10" s="1"/>
  <c r="E201" i="10"/>
  <c r="G201" i="10" s="1"/>
  <c r="U200" i="10"/>
  <c r="R200" i="10"/>
  <c r="AG200" i="10"/>
  <c r="AJ200" i="10"/>
  <c r="BJ199" i="10"/>
  <c r="AM200" i="10"/>
  <c r="AX199" i="10"/>
  <c r="AA200" i="10"/>
  <c r="AU199" i="10"/>
  <c r="AV199" i="10"/>
  <c r="V200" i="10"/>
  <c r="E198" i="9"/>
  <c r="F198" i="9" s="1"/>
  <c r="N197" i="9"/>
  <c r="AF197" i="9" s="1"/>
  <c r="O197" i="9"/>
  <c r="Q197" i="9" s="1"/>
  <c r="P198" i="9" s="1"/>
  <c r="AX196" i="9"/>
  <c r="AG197" i="9"/>
  <c r="U197" i="9"/>
  <c r="AD197" i="9"/>
  <c r="R197" i="9"/>
  <c r="AU196" i="9"/>
  <c r="AV196" i="9"/>
  <c r="V197" i="9"/>
  <c r="BJ196" i="9"/>
  <c r="AM197" i="9"/>
  <c r="T182" i="4"/>
  <c r="AS182" i="4" s="1"/>
  <c r="V182" i="4"/>
  <c r="C182" i="4" s="1"/>
  <c r="D182" i="4" s="1"/>
  <c r="AA182" i="4"/>
  <c r="AV181" i="4"/>
  <c r="Q182" i="4"/>
  <c r="AP182" i="4" s="1"/>
  <c r="AI182" i="4"/>
  <c r="AH183" i="4" s="1"/>
  <c r="AJ183" i="4" s="1"/>
  <c r="AC182" i="4"/>
  <c r="AB183" i="4" s="1"/>
  <c r="AD183" i="4" s="1"/>
  <c r="F183" i="4"/>
  <c r="H183" i="4" s="1"/>
  <c r="AL182" i="4"/>
  <c r="AK183" i="4" s="1"/>
  <c r="BM181" i="4"/>
  <c r="BD182" i="4"/>
  <c r="AE183" i="4"/>
  <c r="AG183" i="4" s="1"/>
  <c r="BE182" i="4"/>
  <c r="E196" i="8"/>
  <c r="BH194" i="8"/>
  <c r="BG194" i="8"/>
  <c r="AH195" i="8"/>
  <c r="AP194" i="8"/>
  <c r="AO194" i="8"/>
  <c r="P195" i="8"/>
  <c r="AK195" i="8"/>
  <c r="BK194" i="8"/>
  <c r="K195" i="8"/>
  <c r="L195" i="8" s="1"/>
  <c r="M195" i="8" s="1"/>
  <c r="AD195" i="8"/>
  <c r="BD194" i="8"/>
  <c r="BE194" i="8"/>
  <c r="AE195" i="8"/>
  <c r="AR194" i="8"/>
  <c r="W194" i="8"/>
  <c r="AS194" i="8"/>
  <c r="S195" i="8"/>
  <c r="AX194" i="8"/>
  <c r="AA195" i="8"/>
  <c r="AH191" i="7"/>
  <c r="AJ191" i="7" s="1"/>
  <c r="BH190" i="7"/>
  <c r="Y191" i="7"/>
  <c r="AA191" i="7" s="1"/>
  <c r="BA190" i="7"/>
  <c r="AB191" i="7"/>
  <c r="AD191" i="7" s="1"/>
  <c r="AR190" i="7"/>
  <c r="W190" i="7"/>
  <c r="V191" i="7" s="1"/>
  <c r="X191" i="7" s="1"/>
  <c r="AS190" i="7"/>
  <c r="BE190" i="7"/>
  <c r="AK191" i="7"/>
  <c r="AM191" i="7" s="1"/>
  <c r="BD190" i="7"/>
  <c r="H191" i="7"/>
  <c r="K191" i="7" s="1"/>
  <c r="L191" i="7" s="1"/>
  <c r="M191" i="7" s="1"/>
  <c r="O191" i="7" s="1"/>
  <c r="AI182" i="6"/>
  <c r="BH182" i="6" s="1"/>
  <c r="BM181" i="6"/>
  <c r="X182" i="6"/>
  <c r="G183" i="6"/>
  <c r="H183" i="6" s="1"/>
  <c r="K183" i="6" s="1"/>
  <c r="L183" i="6" s="1"/>
  <c r="M183" i="6" s="1"/>
  <c r="Z182" i="6"/>
  <c r="AY182" i="6" s="1"/>
  <c r="P183" i="6"/>
  <c r="R183" i="6" s="1"/>
  <c r="BE182" i="6"/>
  <c r="BD182" i="6"/>
  <c r="AP182" i="6"/>
  <c r="AS182" i="6"/>
  <c r="AR182" i="6"/>
  <c r="W182" i="6"/>
  <c r="S183" i="6"/>
  <c r="AM183" i="6"/>
  <c r="BJ182" i="6"/>
  <c r="BA182" i="6"/>
  <c r="BB182" i="6"/>
  <c r="AB183" i="6"/>
  <c r="BJ182" i="5"/>
  <c r="Y183" i="5"/>
  <c r="AA183" i="5" s="1"/>
  <c r="BN183" i="5"/>
  <c r="N183" i="5"/>
  <c r="AI183" i="5" s="1"/>
  <c r="BG183" i="5" s="1"/>
  <c r="Q183" i="5"/>
  <c r="AP183" i="5" s="1"/>
  <c r="E184" i="5"/>
  <c r="F184" i="5" s="1"/>
  <c r="T183" i="5"/>
  <c r="S184" i="5" s="1"/>
  <c r="U184" i="5" s="1"/>
  <c r="AL183" i="5"/>
  <c r="BK183" i="5" s="1"/>
  <c r="AI200" i="10" l="1"/>
  <c r="AH201" i="10" s="1"/>
  <c r="AJ201" i="10" s="1"/>
  <c r="F201" i="10"/>
  <c r="H201" i="10" s="1"/>
  <c r="AC200" i="10"/>
  <c r="BB200" i="10" s="1"/>
  <c r="AL200" i="10"/>
  <c r="BK200" i="10" s="1"/>
  <c r="Q200" i="10"/>
  <c r="AO200" i="10" s="1"/>
  <c r="Z200" i="10"/>
  <c r="AY200" i="10" s="1"/>
  <c r="X200" i="10"/>
  <c r="BM199" i="10"/>
  <c r="C200" i="10"/>
  <c r="D200" i="10" s="1"/>
  <c r="BE200" i="10"/>
  <c r="BD200" i="10"/>
  <c r="S201" i="10"/>
  <c r="AR200" i="10"/>
  <c r="AS200" i="10"/>
  <c r="G198" i="9"/>
  <c r="H198" i="9" s="1"/>
  <c r="AC197" i="9"/>
  <c r="AB198" i="9" s="1"/>
  <c r="AI197" i="9"/>
  <c r="BG197" i="9" s="1"/>
  <c r="AL197" i="9"/>
  <c r="BK197" i="9" s="1"/>
  <c r="T197" i="9"/>
  <c r="S198" i="9" s="1"/>
  <c r="U198" i="9" s="1"/>
  <c r="BM196" i="9"/>
  <c r="AE198" i="9"/>
  <c r="BD197" i="9"/>
  <c r="BE197" i="9"/>
  <c r="X197" i="9"/>
  <c r="Z197" i="9"/>
  <c r="AY197" i="9" s="1"/>
  <c r="C197" i="9"/>
  <c r="D197" i="9" s="1"/>
  <c r="R198" i="9"/>
  <c r="AO197" i="9"/>
  <c r="AP197" i="9"/>
  <c r="S183" i="4"/>
  <c r="U183" i="4" s="1"/>
  <c r="AR182" i="4"/>
  <c r="X182" i="4"/>
  <c r="Z182" i="4"/>
  <c r="AY182" i="4" s="1"/>
  <c r="AX190" i="7"/>
  <c r="BG182" i="4"/>
  <c r="AO182" i="4"/>
  <c r="W182" i="4"/>
  <c r="AV182" i="4" s="1"/>
  <c r="P183" i="4"/>
  <c r="R183" i="4" s="1"/>
  <c r="BH182" i="4"/>
  <c r="BB182" i="4"/>
  <c r="BK182" i="4"/>
  <c r="K183" i="4"/>
  <c r="L183" i="4" s="1"/>
  <c r="M183" i="4" s="1"/>
  <c r="BN183" i="4" s="1"/>
  <c r="BA182" i="4"/>
  <c r="BJ182" i="4"/>
  <c r="AM183" i="4"/>
  <c r="C195" i="8"/>
  <c r="D195" i="8" s="1"/>
  <c r="R195" i="8"/>
  <c r="F196" i="8"/>
  <c r="G196" i="8"/>
  <c r="U195" i="8"/>
  <c r="AV194" i="8"/>
  <c r="AU194" i="8"/>
  <c r="BM194" i="8" s="1"/>
  <c r="V195" i="8"/>
  <c r="AG195" i="8"/>
  <c r="O195" i="8"/>
  <c r="N195" i="8"/>
  <c r="AI195" i="8" s="1"/>
  <c r="BN195" i="8"/>
  <c r="BJ194" i="8"/>
  <c r="AM195" i="8"/>
  <c r="AJ195" i="8"/>
  <c r="AV190" i="7"/>
  <c r="C191" i="7"/>
  <c r="D191" i="7" s="1"/>
  <c r="AU190" i="7"/>
  <c r="BJ190" i="7"/>
  <c r="BN191" i="7"/>
  <c r="N191" i="7"/>
  <c r="AF191" i="7" s="1"/>
  <c r="E192" i="7"/>
  <c r="G192" i="7" s="1"/>
  <c r="BG182" i="6"/>
  <c r="AC191" i="7"/>
  <c r="AB192" i="7" s="1"/>
  <c r="AD192" i="7" s="1"/>
  <c r="AL191" i="7"/>
  <c r="BK191" i="7" s="1"/>
  <c r="Q191" i="7"/>
  <c r="T191" i="7"/>
  <c r="Z191" i="7"/>
  <c r="AH183" i="6"/>
  <c r="AJ183" i="6" s="1"/>
  <c r="Y183" i="6"/>
  <c r="AA183" i="6" s="1"/>
  <c r="E184" i="6"/>
  <c r="F184" i="6" s="1"/>
  <c r="N183" i="6"/>
  <c r="BN183" i="6"/>
  <c r="O183" i="6"/>
  <c r="AV182" i="6"/>
  <c r="AU182" i="6"/>
  <c r="V183" i="6"/>
  <c r="AD183" i="6"/>
  <c r="U183" i="6"/>
  <c r="G184" i="5"/>
  <c r="H184" i="5" s="1"/>
  <c r="K184" i="5" s="1"/>
  <c r="L184" i="5" s="1"/>
  <c r="M184" i="5" s="1"/>
  <c r="O184" i="5" s="1"/>
  <c r="AC183" i="5"/>
  <c r="BA183" i="5" s="1"/>
  <c r="C183" i="5"/>
  <c r="D183" i="5" s="1"/>
  <c r="AO183" i="5"/>
  <c r="Z183" i="5"/>
  <c r="AY183" i="5" s="1"/>
  <c r="AX182" i="5"/>
  <c r="BM182" i="5" s="1"/>
  <c r="P184" i="5"/>
  <c r="R184" i="5" s="1"/>
  <c r="BH183" i="5"/>
  <c r="AH184" i="5"/>
  <c r="AJ184" i="5" s="1"/>
  <c r="AK184" i="5"/>
  <c r="AM184" i="5" s="1"/>
  <c r="AF183" i="5"/>
  <c r="BE183" i="5" s="1"/>
  <c r="W183" i="5"/>
  <c r="AU183" i="5" s="1"/>
  <c r="AS183" i="5"/>
  <c r="AR183" i="5"/>
  <c r="BG200" i="10" l="1"/>
  <c r="BH200" i="10"/>
  <c r="AP200" i="10"/>
  <c r="W200" i="10"/>
  <c r="V201" i="10" s="1"/>
  <c r="K201" i="10"/>
  <c r="L201" i="10" s="1"/>
  <c r="M201" i="10" s="1"/>
  <c r="BN201" i="10" s="1"/>
  <c r="AK201" i="10"/>
  <c r="P201" i="10"/>
  <c r="R201" i="10" s="1"/>
  <c r="AB201" i="10"/>
  <c r="AD201" i="10" s="1"/>
  <c r="BA200" i="10"/>
  <c r="U201" i="10"/>
  <c r="Y201" i="10"/>
  <c r="BB197" i="9"/>
  <c r="BA197" i="9"/>
  <c r="AR197" i="9"/>
  <c r="AS197" i="9"/>
  <c r="BH197" i="9"/>
  <c r="AH198" i="9"/>
  <c r="AJ198" i="9" s="1"/>
  <c r="W197" i="9"/>
  <c r="V198" i="9" s="1"/>
  <c r="X198" i="9" s="1"/>
  <c r="AK198" i="9"/>
  <c r="BJ197" i="9" s="1"/>
  <c r="Y198" i="9"/>
  <c r="K198" i="9"/>
  <c r="L198" i="9" s="1"/>
  <c r="M198" i="9" s="1"/>
  <c r="AG198" i="9"/>
  <c r="AD198" i="9"/>
  <c r="Y183" i="4"/>
  <c r="AX182" i="4" s="1"/>
  <c r="V183" i="4"/>
  <c r="X183" i="4" s="1"/>
  <c r="AU182" i="4"/>
  <c r="N183" i="4"/>
  <c r="AF183" i="4" s="1"/>
  <c r="BD183" i="4" s="1"/>
  <c r="O183" i="4"/>
  <c r="E184" i="4"/>
  <c r="AF195" i="8"/>
  <c r="BE195" i="8" s="1"/>
  <c r="BG195" i="8"/>
  <c r="BH195" i="8"/>
  <c r="AH196" i="8"/>
  <c r="AL195" i="8"/>
  <c r="AC195" i="8"/>
  <c r="BD195" i="8"/>
  <c r="Z195" i="8"/>
  <c r="AY195" i="8" s="1"/>
  <c r="X195" i="8"/>
  <c r="T195" i="8"/>
  <c r="Q195" i="8"/>
  <c r="H196" i="8"/>
  <c r="BM190" i="7"/>
  <c r="AI191" i="7"/>
  <c r="AH192" i="7" s="1"/>
  <c r="F192" i="7"/>
  <c r="H192" i="7" s="1"/>
  <c r="K192" i="7" s="1"/>
  <c r="L192" i="7" s="1"/>
  <c r="M192" i="7" s="1"/>
  <c r="O192" i="7" s="1"/>
  <c r="BB191" i="7"/>
  <c r="BA191" i="7"/>
  <c r="AK192" i="7"/>
  <c r="AM192" i="7" s="1"/>
  <c r="W191" i="7"/>
  <c r="AR191" i="7"/>
  <c r="AS191" i="7"/>
  <c r="S192" i="7"/>
  <c r="BE191" i="7"/>
  <c r="BD191" i="7"/>
  <c r="AE192" i="7"/>
  <c r="AY191" i="7"/>
  <c r="Y192" i="7"/>
  <c r="AO191" i="7"/>
  <c r="AP191" i="7"/>
  <c r="P192" i="7"/>
  <c r="AC183" i="6"/>
  <c r="BB183" i="6" s="1"/>
  <c r="C183" i="6"/>
  <c r="D183" i="6" s="1"/>
  <c r="AX182" i="6"/>
  <c r="BM182" i="6" s="1"/>
  <c r="Q183" i="6"/>
  <c r="AP183" i="6" s="1"/>
  <c r="AL183" i="6"/>
  <c r="BK183" i="6" s="1"/>
  <c r="G184" i="6"/>
  <c r="H184" i="6" s="1"/>
  <c r="T183" i="6"/>
  <c r="S184" i="6" s="1"/>
  <c r="U184" i="6" s="1"/>
  <c r="AF183" i="6"/>
  <c r="AI183" i="6"/>
  <c r="BG183" i="6" s="1"/>
  <c r="X183" i="6"/>
  <c r="Z183" i="6"/>
  <c r="AY183" i="6" s="1"/>
  <c r="BB183" i="5"/>
  <c r="AB184" i="5"/>
  <c r="AL184" i="5" s="1"/>
  <c r="Y184" i="5"/>
  <c r="AA184" i="5" s="1"/>
  <c r="AV183" i="5"/>
  <c r="V184" i="5"/>
  <c r="BJ183" i="5"/>
  <c r="AE184" i="5"/>
  <c r="AG184" i="5" s="1"/>
  <c r="BD183" i="5"/>
  <c r="BN184" i="5"/>
  <c r="E185" i="5"/>
  <c r="G185" i="5" s="1"/>
  <c r="N184" i="5"/>
  <c r="T184" i="5"/>
  <c r="Q184" i="5"/>
  <c r="E202" i="10" l="1"/>
  <c r="G202" i="10" s="1"/>
  <c r="O201" i="10"/>
  <c r="Q201" i="10" s="1"/>
  <c r="AP201" i="10" s="1"/>
  <c r="AU200" i="10"/>
  <c r="AV200" i="10"/>
  <c r="N201" i="10"/>
  <c r="AI201" i="10" s="1"/>
  <c r="AM201" i="10"/>
  <c r="BJ200" i="10"/>
  <c r="C201" i="10"/>
  <c r="D201" i="10" s="1"/>
  <c r="AX200" i="10"/>
  <c r="AA201" i="10"/>
  <c r="X201" i="10"/>
  <c r="AV197" i="9"/>
  <c r="AU197" i="9"/>
  <c r="AM198" i="9"/>
  <c r="E199" i="9"/>
  <c r="G199" i="9" s="1"/>
  <c r="C198" i="9"/>
  <c r="D198" i="9" s="1"/>
  <c r="AA198" i="9"/>
  <c r="AX197" i="9"/>
  <c r="O198" i="9"/>
  <c r="N198" i="9"/>
  <c r="BN198" i="9"/>
  <c r="BM182" i="4"/>
  <c r="AA183" i="4"/>
  <c r="Z183" i="4"/>
  <c r="AY183" i="4" s="1"/>
  <c r="AC183" i="4"/>
  <c r="BA183" i="4" s="1"/>
  <c r="AI183" i="4"/>
  <c r="BG183" i="4" s="1"/>
  <c r="AL183" i="4"/>
  <c r="AK184" i="4" s="1"/>
  <c r="BJ183" i="4" s="1"/>
  <c r="C183" i="4"/>
  <c r="D183" i="4" s="1"/>
  <c r="AE184" i="4"/>
  <c r="AG184" i="4" s="1"/>
  <c r="BE183" i="4"/>
  <c r="F184" i="4"/>
  <c r="G184" i="4"/>
  <c r="Q183" i="4"/>
  <c r="T183" i="4"/>
  <c r="Y196" i="8"/>
  <c r="AA196" i="8" s="1"/>
  <c r="AE196" i="8"/>
  <c r="E197" i="8"/>
  <c r="K196" i="8"/>
  <c r="L196" i="8" s="1"/>
  <c r="M196" i="8" s="1"/>
  <c r="W195" i="8"/>
  <c r="AS195" i="8"/>
  <c r="AR195" i="8"/>
  <c r="S196" i="8"/>
  <c r="AX195" i="8"/>
  <c r="BA195" i="8"/>
  <c r="BB195" i="8"/>
  <c r="AB196" i="8"/>
  <c r="AJ196" i="8"/>
  <c r="AO195" i="8"/>
  <c r="AP195" i="8"/>
  <c r="P196" i="8"/>
  <c r="AG196" i="8"/>
  <c r="BK195" i="8"/>
  <c r="AK196" i="8"/>
  <c r="BH191" i="7"/>
  <c r="BG191" i="7"/>
  <c r="BJ191" i="7"/>
  <c r="AL192" i="7"/>
  <c r="AK193" i="7" s="1"/>
  <c r="BN192" i="7"/>
  <c r="E193" i="7"/>
  <c r="G193" i="7" s="1"/>
  <c r="N192" i="7"/>
  <c r="AF192" i="7" s="1"/>
  <c r="AE193" i="7" s="1"/>
  <c r="R192" i="7"/>
  <c r="AX191" i="7"/>
  <c r="AA192" i="7"/>
  <c r="AG192" i="7"/>
  <c r="AU191" i="7"/>
  <c r="AV191" i="7"/>
  <c r="V192" i="7"/>
  <c r="AJ192" i="7"/>
  <c r="AC192" i="7"/>
  <c r="T192" i="7"/>
  <c r="S193" i="7" s="1"/>
  <c r="Q192" i="7"/>
  <c r="U192" i="7"/>
  <c r="BA183" i="6"/>
  <c r="AB184" i="6"/>
  <c r="AD184" i="6" s="1"/>
  <c r="P184" i="6"/>
  <c r="R184" i="6" s="1"/>
  <c r="AO183" i="6"/>
  <c r="AK184" i="6"/>
  <c r="BJ183" i="6" s="1"/>
  <c r="AS183" i="6"/>
  <c r="W183" i="6"/>
  <c r="V184" i="6" s="1"/>
  <c r="X184" i="6" s="1"/>
  <c r="AR183" i="6"/>
  <c r="Y184" i="6"/>
  <c r="BH183" i="6"/>
  <c r="AH184" i="6"/>
  <c r="K184" i="6"/>
  <c r="L184" i="6" s="1"/>
  <c r="M184" i="6" s="1"/>
  <c r="BE183" i="6"/>
  <c r="BD183" i="6"/>
  <c r="AE184" i="6"/>
  <c r="AD184" i="5"/>
  <c r="AX183" i="5"/>
  <c r="BM183" i="5" s="1"/>
  <c r="Z184" i="5"/>
  <c r="AY184" i="5" s="1"/>
  <c r="AC184" i="5"/>
  <c r="BB184" i="5" s="1"/>
  <c r="X184" i="5"/>
  <c r="F185" i="5"/>
  <c r="H185" i="5" s="1"/>
  <c r="K185" i="5" s="1"/>
  <c r="L185" i="5" s="1"/>
  <c r="M185" i="5" s="1"/>
  <c r="BN185" i="5" s="1"/>
  <c r="AI184" i="5"/>
  <c r="BH184" i="5" s="1"/>
  <c r="AF184" i="5"/>
  <c r="BD184" i="5" s="1"/>
  <c r="C184" i="5"/>
  <c r="D184" i="5" s="1"/>
  <c r="AS184" i="5"/>
  <c r="AR184" i="5"/>
  <c r="W184" i="5"/>
  <c r="S185" i="5"/>
  <c r="AO184" i="5"/>
  <c r="AP184" i="5"/>
  <c r="P185" i="5"/>
  <c r="BK184" i="5"/>
  <c r="AK185" i="5"/>
  <c r="T201" i="10" l="1"/>
  <c r="AR201" i="10" s="1"/>
  <c r="Z201" i="10"/>
  <c r="AY201" i="10" s="1"/>
  <c r="AL201" i="10"/>
  <c r="AK202" i="10" s="1"/>
  <c r="AM202" i="10" s="1"/>
  <c r="F202" i="10"/>
  <c r="H202" i="10" s="1"/>
  <c r="K202" i="10" s="1"/>
  <c r="L202" i="10" s="1"/>
  <c r="M202" i="10" s="1"/>
  <c r="AC201" i="10"/>
  <c r="AB202" i="10" s="1"/>
  <c r="AF201" i="10"/>
  <c r="BD201" i="10" s="1"/>
  <c r="BM200" i="10"/>
  <c r="AO201" i="10"/>
  <c r="P202" i="10"/>
  <c r="R202" i="10" s="1"/>
  <c r="BH201" i="10"/>
  <c r="AH202" i="10"/>
  <c r="AJ202" i="10" s="1"/>
  <c r="BG201" i="10"/>
  <c r="F199" i="9"/>
  <c r="H199" i="9" s="1"/>
  <c r="BM197" i="9"/>
  <c r="AI198" i="9"/>
  <c r="AF198" i="9"/>
  <c r="T198" i="9"/>
  <c r="Q198" i="9"/>
  <c r="Z198" i="9"/>
  <c r="AY198" i="9" s="1"/>
  <c r="AC198" i="9"/>
  <c r="AL198" i="9"/>
  <c r="Y184" i="4"/>
  <c r="AA184" i="4" s="1"/>
  <c r="AH184" i="4"/>
  <c r="AJ184" i="4" s="1"/>
  <c r="BB183" i="4"/>
  <c r="AB184" i="4"/>
  <c r="AD184" i="4" s="1"/>
  <c r="AM184" i="4"/>
  <c r="BK183" i="4"/>
  <c r="BH183" i="4"/>
  <c r="H184" i="4"/>
  <c r="K184" i="4" s="1"/>
  <c r="L184" i="4" s="1"/>
  <c r="M184" i="4" s="1"/>
  <c r="BN184" i="4" s="1"/>
  <c r="AR183" i="4"/>
  <c r="S184" i="4"/>
  <c r="U184" i="4" s="1"/>
  <c r="AS183" i="4"/>
  <c r="W183" i="4"/>
  <c r="AO183" i="4"/>
  <c r="P184" i="4"/>
  <c r="R184" i="4" s="1"/>
  <c r="AP183" i="4"/>
  <c r="BJ195" i="8"/>
  <c r="AM196" i="8"/>
  <c r="R196" i="8"/>
  <c r="AU195" i="8"/>
  <c r="AV195" i="8"/>
  <c r="V196" i="8"/>
  <c r="G197" i="8"/>
  <c r="F197" i="8"/>
  <c r="H197" i="8" s="1"/>
  <c r="K197" i="8" s="1"/>
  <c r="L197" i="8" s="1"/>
  <c r="M197" i="8" s="1"/>
  <c r="AD196" i="8"/>
  <c r="U196" i="8"/>
  <c r="N196" i="8"/>
  <c r="BN196" i="8"/>
  <c r="O196" i="8"/>
  <c r="AC196" i="8" s="1"/>
  <c r="BK192" i="7"/>
  <c r="BM191" i="7"/>
  <c r="F193" i="7"/>
  <c r="H193" i="7" s="1"/>
  <c r="AI192" i="7"/>
  <c r="AH193" i="7" s="1"/>
  <c r="AJ193" i="7" s="1"/>
  <c r="AR192" i="7"/>
  <c r="AO192" i="7"/>
  <c r="AP192" i="7"/>
  <c r="AS192" i="7"/>
  <c r="W192" i="7"/>
  <c r="AB193" i="7"/>
  <c r="BA192" i="7"/>
  <c r="BB192" i="7"/>
  <c r="AG193" i="7"/>
  <c r="BD192" i="7"/>
  <c r="BE192" i="7"/>
  <c r="P193" i="7"/>
  <c r="BJ192" i="7"/>
  <c r="AM193" i="7"/>
  <c r="U193" i="7"/>
  <c r="C192" i="7"/>
  <c r="D192" i="7" s="1"/>
  <c r="Z192" i="7"/>
  <c r="AY192" i="7" s="1"/>
  <c r="X192" i="7"/>
  <c r="AM184" i="6"/>
  <c r="AU183" i="6"/>
  <c r="C184" i="6"/>
  <c r="D184" i="6" s="1"/>
  <c r="AV183" i="6"/>
  <c r="E185" i="6"/>
  <c r="AG184" i="6"/>
  <c r="N184" i="6"/>
  <c r="AF184" i="6" s="1"/>
  <c r="O184" i="6"/>
  <c r="BN184" i="6"/>
  <c r="AJ184" i="6"/>
  <c r="AA184" i="6"/>
  <c r="AX183" i="6"/>
  <c r="BE184" i="5"/>
  <c r="Y185" i="5"/>
  <c r="AX184" i="5" s="1"/>
  <c r="AB185" i="5"/>
  <c r="AD185" i="5" s="1"/>
  <c r="BA184" i="5"/>
  <c r="AE185" i="5"/>
  <c r="AG185" i="5" s="1"/>
  <c r="BG184" i="5"/>
  <c r="AH185" i="5"/>
  <c r="AJ185" i="5" s="1"/>
  <c r="E186" i="5"/>
  <c r="F186" i="5" s="1"/>
  <c r="N185" i="5"/>
  <c r="O185" i="5"/>
  <c r="BJ184" i="5"/>
  <c r="AM185" i="5"/>
  <c r="R185" i="5"/>
  <c r="U185" i="5"/>
  <c r="AV184" i="5"/>
  <c r="AU184" i="5"/>
  <c r="V185" i="5"/>
  <c r="AS201" i="10" l="1"/>
  <c r="S202" i="10"/>
  <c r="U202" i="10" s="1"/>
  <c r="W201" i="10"/>
  <c r="V202" i="10" s="1"/>
  <c r="X202" i="10" s="1"/>
  <c r="Y202" i="10"/>
  <c r="AA202" i="10" s="1"/>
  <c r="BE201" i="10"/>
  <c r="BK201" i="10"/>
  <c r="AE202" i="10"/>
  <c r="AG202" i="10" s="1"/>
  <c r="BJ201" i="10"/>
  <c r="BA201" i="10"/>
  <c r="BB201" i="10"/>
  <c r="E203" i="10"/>
  <c r="F203" i="10" s="1"/>
  <c r="O202" i="10"/>
  <c r="AL202" i="10" s="1"/>
  <c r="N202" i="10"/>
  <c r="BN202" i="10"/>
  <c r="AD202" i="10"/>
  <c r="K199" i="9"/>
  <c r="L199" i="9" s="1"/>
  <c r="M199" i="9" s="1"/>
  <c r="Y199" i="9"/>
  <c r="AK199" i="9"/>
  <c r="BK198" i="9"/>
  <c r="AB199" i="9"/>
  <c r="BA198" i="9"/>
  <c r="BB198" i="9"/>
  <c r="AP198" i="9"/>
  <c r="AO198" i="9"/>
  <c r="P199" i="9"/>
  <c r="AR198" i="9"/>
  <c r="AS198" i="9"/>
  <c r="S199" i="9"/>
  <c r="W198" i="9"/>
  <c r="BD198" i="9"/>
  <c r="BE198" i="9"/>
  <c r="AE199" i="9"/>
  <c r="BG198" i="9"/>
  <c r="BH198" i="9"/>
  <c r="AH199" i="9"/>
  <c r="AX183" i="4"/>
  <c r="N184" i="4"/>
  <c r="AF184" i="4" s="1"/>
  <c r="O184" i="4"/>
  <c r="AC184" i="4" s="1"/>
  <c r="E185" i="4"/>
  <c r="G185" i="4" s="1"/>
  <c r="V184" i="4"/>
  <c r="AU183" i="4"/>
  <c r="AV183" i="4"/>
  <c r="E198" i="8"/>
  <c r="G198" i="8" s="1"/>
  <c r="BM195" i="8"/>
  <c r="BB196" i="8"/>
  <c r="BA196" i="8"/>
  <c r="AF196" i="8"/>
  <c r="AI196" i="8"/>
  <c r="Q196" i="8"/>
  <c r="T196" i="8"/>
  <c r="AL196" i="8"/>
  <c r="F198" i="8"/>
  <c r="O197" i="8"/>
  <c r="N197" i="8"/>
  <c r="BN197" i="8"/>
  <c r="X196" i="8"/>
  <c r="Z196" i="8"/>
  <c r="AY196" i="8" s="1"/>
  <c r="C196" i="8"/>
  <c r="D196" i="8" s="1"/>
  <c r="AB197" i="8"/>
  <c r="BH192" i="7"/>
  <c r="BG192" i="7"/>
  <c r="BM183" i="6"/>
  <c r="Y193" i="7"/>
  <c r="AX192" i="7" s="1"/>
  <c r="AD193" i="7"/>
  <c r="R193" i="7"/>
  <c r="V193" i="7"/>
  <c r="AV192" i="7"/>
  <c r="AU192" i="7"/>
  <c r="K193" i="7"/>
  <c r="L193" i="7" s="1"/>
  <c r="M193" i="7" s="1"/>
  <c r="AC184" i="6"/>
  <c r="BA184" i="6" s="1"/>
  <c r="BE184" i="6"/>
  <c r="BD184" i="6"/>
  <c r="AE185" i="6"/>
  <c r="Q184" i="6"/>
  <c r="T184" i="6"/>
  <c r="Z184" i="6"/>
  <c r="AY184" i="6" s="1"/>
  <c r="AL184" i="6"/>
  <c r="AI184" i="6"/>
  <c r="G185" i="6"/>
  <c r="F185" i="6"/>
  <c r="G186" i="5"/>
  <c r="H186" i="5" s="1"/>
  <c r="K186" i="5" s="1"/>
  <c r="L186" i="5" s="1"/>
  <c r="M186" i="5" s="1"/>
  <c r="O186" i="5" s="1"/>
  <c r="AF185" i="5"/>
  <c r="AE186" i="5" s="1"/>
  <c r="AG186" i="5" s="1"/>
  <c r="AA185" i="5"/>
  <c r="AI185" i="5"/>
  <c r="BH185" i="5" s="1"/>
  <c r="AL185" i="5"/>
  <c r="BK185" i="5" s="1"/>
  <c r="T185" i="5"/>
  <c r="S186" i="5" s="1"/>
  <c r="U186" i="5" s="1"/>
  <c r="AC185" i="5"/>
  <c r="BA185" i="5" s="1"/>
  <c r="Q185" i="5"/>
  <c r="P186" i="5" s="1"/>
  <c r="R186" i="5" s="1"/>
  <c r="BM184" i="5"/>
  <c r="C185" i="5"/>
  <c r="D185" i="5" s="1"/>
  <c r="Z185" i="5"/>
  <c r="AY185" i="5" s="1"/>
  <c r="X185" i="5"/>
  <c r="G203" i="10" l="1"/>
  <c r="H203" i="10" s="1"/>
  <c r="K203" i="10" s="1"/>
  <c r="L203" i="10" s="1"/>
  <c r="M203" i="10" s="1"/>
  <c r="AV201" i="10"/>
  <c r="AU201" i="10"/>
  <c r="AF202" i="10"/>
  <c r="BE202" i="10" s="1"/>
  <c r="C202" i="10"/>
  <c r="D202" i="10" s="1"/>
  <c r="AX201" i="10"/>
  <c r="AI202" i="10"/>
  <c r="AH203" i="10" s="1"/>
  <c r="AJ203" i="10" s="1"/>
  <c r="Z202" i="10"/>
  <c r="AY202" i="10" s="1"/>
  <c r="AC202" i="10"/>
  <c r="BB202" i="10" s="1"/>
  <c r="T202" i="10"/>
  <c r="Q202" i="10"/>
  <c r="AK203" i="10"/>
  <c r="BK202" i="10"/>
  <c r="AA199" i="9"/>
  <c r="AX198" i="9"/>
  <c r="AG199" i="9"/>
  <c r="O199" i="9"/>
  <c r="Q199" i="9" s="1"/>
  <c r="P200" i="9" s="1"/>
  <c r="N199" i="9"/>
  <c r="AF199" i="9" s="1"/>
  <c r="AE200" i="9" s="1"/>
  <c r="BN199" i="9"/>
  <c r="AV198" i="9"/>
  <c r="AU198" i="9"/>
  <c r="V199" i="9"/>
  <c r="AJ199" i="9"/>
  <c r="U199" i="9"/>
  <c r="AD199" i="9"/>
  <c r="BJ198" i="9"/>
  <c r="AM199" i="9"/>
  <c r="R199" i="9"/>
  <c r="E200" i="9"/>
  <c r="BM183" i="4"/>
  <c r="AL184" i="4"/>
  <c r="BK184" i="4" s="1"/>
  <c r="AI184" i="4"/>
  <c r="AH185" i="4" s="1"/>
  <c r="F185" i="4"/>
  <c r="H185" i="4" s="1"/>
  <c r="K185" i="4" s="1"/>
  <c r="L185" i="4" s="1"/>
  <c r="M185" i="4" s="1"/>
  <c r="O185" i="4" s="1"/>
  <c r="Q184" i="4"/>
  <c r="AP184" i="4" s="1"/>
  <c r="T184" i="4"/>
  <c r="AR184" i="4" s="1"/>
  <c r="X184" i="4"/>
  <c r="C184" i="4"/>
  <c r="D184" i="4" s="1"/>
  <c r="Z184" i="4"/>
  <c r="Y197" i="8"/>
  <c r="AA197" i="8" s="1"/>
  <c r="AX196" i="8"/>
  <c r="AK197" i="8"/>
  <c r="AL197" i="8" s="1"/>
  <c r="BK196" i="8"/>
  <c r="AP196" i="8"/>
  <c r="AO196" i="8"/>
  <c r="P197" i="8"/>
  <c r="BD196" i="8"/>
  <c r="BE196" i="8"/>
  <c r="AE197" i="8"/>
  <c r="AD197" i="8"/>
  <c r="H198" i="8"/>
  <c r="AR196" i="8"/>
  <c r="W196" i="8"/>
  <c r="AS196" i="8"/>
  <c r="S197" i="8"/>
  <c r="BH196" i="8"/>
  <c r="BG196" i="8"/>
  <c r="AH197" i="8"/>
  <c r="BB184" i="4"/>
  <c r="BA184" i="4"/>
  <c r="AB185" i="4"/>
  <c r="BE184" i="4"/>
  <c r="BD184" i="4"/>
  <c r="AE185" i="4"/>
  <c r="AA193" i="7"/>
  <c r="C193" i="7"/>
  <c r="D193" i="7" s="1"/>
  <c r="BM192" i="7"/>
  <c r="E194" i="7"/>
  <c r="F194" i="7" s="1"/>
  <c r="N193" i="7"/>
  <c r="O193" i="7"/>
  <c r="Z193" i="7" s="1"/>
  <c r="AY193" i="7" s="1"/>
  <c r="BN193" i="7"/>
  <c r="X193" i="7"/>
  <c r="BB184" i="6"/>
  <c r="AB185" i="6"/>
  <c r="AD185" i="6" s="1"/>
  <c r="H185" i="6"/>
  <c r="BG184" i="6"/>
  <c r="BH184" i="6"/>
  <c r="AH185" i="6"/>
  <c r="BK184" i="6"/>
  <c r="AK185" i="6"/>
  <c r="Y185" i="6"/>
  <c r="AO184" i="6"/>
  <c r="AP184" i="6"/>
  <c r="P185" i="6"/>
  <c r="AR184" i="6"/>
  <c r="AS184" i="6"/>
  <c r="W184" i="6"/>
  <c r="S185" i="6"/>
  <c r="AG185" i="6"/>
  <c r="AK186" i="5"/>
  <c r="BJ185" i="5" s="1"/>
  <c r="AH186" i="5"/>
  <c r="AJ186" i="5" s="1"/>
  <c r="BE185" i="5"/>
  <c r="BD185" i="5"/>
  <c r="Q186" i="5"/>
  <c r="AO186" i="5" s="1"/>
  <c r="BG185" i="5"/>
  <c r="BB185" i="5"/>
  <c r="AB186" i="5"/>
  <c r="AD186" i="5" s="1"/>
  <c r="AR185" i="5"/>
  <c r="N186" i="5"/>
  <c r="AF186" i="5" s="1"/>
  <c r="AE187" i="5" s="1"/>
  <c r="AG187" i="5" s="1"/>
  <c r="E187" i="5"/>
  <c r="F187" i="5" s="1"/>
  <c r="AS185" i="5"/>
  <c r="AO185" i="5"/>
  <c r="BN186" i="5"/>
  <c r="AP185" i="5"/>
  <c r="W185" i="5"/>
  <c r="V186" i="5" s="1"/>
  <c r="X186" i="5" s="1"/>
  <c r="Y186" i="5"/>
  <c r="AX185" i="5" s="1"/>
  <c r="T186" i="5"/>
  <c r="AE203" i="10" l="1"/>
  <c r="AG203" i="10" s="1"/>
  <c r="BD202" i="10"/>
  <c r="BM201" i="10"/>
  <c r="Y203" i="10"/>
  <c r="AA203" i="10" s="1"/>
  <c r="BG202" i="10"/>
  <c r="BH202" i="10"/>
  <c r="AB203" i="10"/>
  <c r="BA202" i="10"/>
  <c r="E204" i="10"/>
  <c r="G204" i="10" s="1"/>
  <c r="O203" i="10"/>
  <c r="N203" i="10"/>
  <c r="BN203" i="10"/>
  <c r="P203" i="10"/>
  <c r="AO202" i="10"/>
  <c r="AP202" i="10"/>
  <c r="W202" i="10"/>
  <c r="S203" i="10"/>
  <c r="AS202" i="10"/>
  <c r="AR202" i="10"/>
  <c r="AM203" i="10"/>
  <c r="BJ202" i="10"/>
  <c r="AC199" i="9"/>
  <c r="BB199" i="9" s="1"/>
  <c r="AL199" i="9"/>
  <c r="AK200" i="9" s="1"/>
  <c r="AI199" i="9"/>
  <c r="AH200" i="9" s="1"/>
  <c r="AJ200" i="9" s="1"/>
  <c r="R200" i="9"/>
  <c r="G200" i="9"/>
  <c r="F200" i="9"/>
  <c r="T199" i="9"/>
  <c r="BE199" i="9"/>
  <c r="BD199" i="9"/>
  <c r="AO199" i="9"/>
  <c r="AP199" i="9"/>
  <c r="AG200" i="9"/>
  <c r="BM198" i="9"/>
  <c r="Z199" i="9"/>
  <c r="AY199" i="9" s="1"/>
  <c r="X199" i="9"/>
  <c r="C199" i="9"/>
  <c r="D199" i="9" s="1"/>
  <c r="AK185" i="4"/>
  <c r="AM185" i="4" s="1"/>
  <c r="BH184" i="4"/>
  <c r="BG184" i="4"/>
  <c r="BN185" i="4"/>
  <c r="N185" i="4"/>
  <c r="AI185" i="4" s="1"/>
  <c r="AH186" i="4" s="1"/>
  <c r="E186" i="4"/>
  <c r="G186" i="4" s="1"/>
  <c r="P185" i="4"/>
  <c r="R185" i="4" s="1"/>
  <c r="AO184" i="4"/>
  <c r="W184" i="4"/>
  <c r="AU184" i="4" s="1"/>
  <c r="AS184" i="4"/>
  <c r="S185" i="4"/>
  <c r="T185" i="4" s="1"/>
  <c r="S186" i="4" s="1"/>
  <c r="AY184" i="4"/>
  <c r="Y185" i="4"/>
  <c r="Q197" i="8"/>
  <c r="U197" i="8"/>
  <c r="T197" i="8"/>
  <c r="AV196" i="8"/>
  <c r="AU196" i="8"/>
  <c r="V197" i="8"/>
  <c r="K198" i="8"/>
  <c r="L198" i="8" s="1"/>
  <c r="M198" i="8" s="1"/>
  <c r="AG197" i="8"/>
  <c r="AI197" i="8"/>
  <c r="AF197" i="8"/>
  <c r="AE198" i="8" s="1"/>
  <c r="AH198" i="8"/>
  <c r="AJ197" i="8"/>
  <c r="BK197" i="8"/>
  <c r="C197" i="8"/>
  <c r="D197" i="8" s="1"/>
  <c r="R197" i="8"/>
  <c r="BJ196" i="8"/>
  <c r="BM196" i="8" s="1"/>
  <c r="AM197" i="8"/>
  <c r="AC197" i="8" s="1"/>
  <c r="AD185" i="4"/>
  <c r="AJ185" i="4"/>
  <c r="AG185" i="4"/>
  <c r="G194" i="7"/>
  <c r="H194" i="7" s="1"/>
  <c r="K194" i="7" s="1"/>
  <c r="L194" i="7" s="1"/>
  <c r="M194" i="7" s="1"/>
  <c r="Y194" i="7"/>
  <c r="Q193" i="7"/>
  <c r="T193" i="7"/>
  <c r="AL193" i="7"/>
  <c r="AC193" i="7"/>
  <c r="AF193" i="7"/>
  <c r="AI193" i="7"/>
  <c r="AU184" i="6"/>
  <c r="AV184" i="6"/>
  <c r="V185" i="6"/>
  <c r="C185" i="6" s="1"/>
  <c r="D185" i="6" s="1"/>
  <c r="R185" i="6"/>
  <c r="AM185" i="6"/>
  <c r="BJ184" i="6"/>
  <c r="AJ185" i="6"/>
  <c r="U185" i="6"/>
  <c r="AA185" i="6"/>
  <c r="AX184" i="6"/>
  <c r="K185" i="6"/>
  <c r="L185" i="6" s="1"/>
  <c r="M185" i="6" s="1"/>
  <c r="AM186" i="5"/>
  <c r="AC186" i="5" s="1"/>
  <c r="AB187" i="5" s="1"/>
  <c r="AD187" i="5" s="1"/>
  <c r="AP186" i="5"/>
  <c r="AI186" i="5"/>
  <c r="BH186" i="5" s="1"/>
  <c r="P187" i="5"/>
  <c r="R187" i="5" s="1"/>
  <c r="AL186" i="5"/>
  <c r="AK187" i="5" s="1"/>
  <c r="G187" i="5"/>
  <c r="H187" i="5" s="1"/>
  <c r="AV185" i="5"/>
  <c r="BD186" i="5"/>
  <c r="C186" i="5"/>
  <c r="D186" i="5" s="1"/>
  <c r="AU185" i="5"/>
  <c r="BM185" i="5" s="1"/>
  <c r="AA186" i="5"/>
  <c r="BE186" i="5"/>
  <c r="Z186" i="5"/>
  <c r="AY186" i="5" s="1"/>
  <c r="AR186" i="5"/>
  <c r="AS186" i="5"/>
  <c r="S187" i="5"/>
  <c r="AI203" i="10" l="1"/>
  <c r="BG203" i="10" s="1"/>
  <c r="AX202" i="10"/>
  <c r="AL203" i="10"/>
  <c r="BK203" i="10" s="1"/>
  <c r="AD203" i="10"/>
  <c r="F204" i="10"/>
  <c r="H204" i="10" s="1"/>
  <c r="AC203" i="10"/>
  <c r="BB203" i="10" s="1"/>
  <c r="AF203" i="10"/>
  <c r="AE204" i="10" s="1"/>
  <c r="AG204" i="10" s="1"/>
  <c r="R203" i="10"/>
  <c r="Q203" i="10"/>
  <c r="U203" i="10"/>
  <c r="T203" i="10"/>
  <c r="AV202" i="10"/>
  <c r="V203" i="10"/>
  <c r="AU202" i="10"/>
  <c r="AB200" i="9"/>
  <c r="AD200" i="9" s="1"/>
  <c r="BA199" i="9"/>
  <c r="BK199" i="9"/>
  <c r="BH199" i="9"/>
  <c r="BG199" i="9"/>
  <c r="H200" i="9"/>
  <c r="BJ199" i="9"/>
  <c r="AM200" i="9"/>
  <c r="Y200" i="9"/>
  <c r="AR199" i="9"/>
  <c r="AS199" i="9"/>
  <c r="W199" i="9"/>
  <c r="S200" i="9"/>
  <c r="AL185" i="4"/>
  <c r="AK186" i="4" s="1"/>
  <c r="BJ184" i="4"/>
  <c r="F186" i="4"/>
  <c r="H186" i="4" s="1"/>
  <c r="K186" i="4" s="1"/>
  <c r="L186" i="4" s="1"/>
  <c r="M186" i="4" s="1"/>
  <c r="U185" i="4"/>
  <c r="AR185" i="4" s="1"/>
  <c r="Q185" i="4"/>
  <c r="P186" i="4" s="1"/>
  <c r="R186" i="4" s="1"/>
  <c r="AF185" i="4"/>
  <c r="BE185" i="4" s="1"/>
  <c r="V185" i="4"/>
  <c r="Z185" i="4" s="1"/>
  <c r="AY185" i="4" s="1"/>
  <c r="AV184" i="4"/>
  <c r="AC185" i="4"/>
  <c r="BA185" i="4" s="1"/>
  <c r="AX184" i="4"/>
  <c r="AA185" i="4"/>
  <c r="BA197" i="8"/>
  <c r="BB197" i="8"/>
  <c r="AB198" i="8"/>
  <c r="AJ198" i="8"/>
  <c r="AG198" i="8"/>
  <c r="BG197" i="8"/>
  <c r="BH197" i="8"/>
  <c r="N198" i="8"/>
  <c r="AF198" i="8" s="1"/>
  <c r="BN198" i="8"/>
  <c r="O198" i="8"/>
  <c r="X197" i="8"/>
  <c r="Z197" i="8"/>
  <c r="AY197" i="8" s="1"/>
  <c r="W197" i="8"/>
  <c r="AS197" i="8"/>
  <c r="AR197" i="8"/>
  <c r="AO197" i="8"/>
  <c r="AP197" i="8"/>
  <c r="P198" i="8"/>
  <c r="AK198" i="8"/>
  <c r="BE197" i="8"/>
  <c r="BD197" i="8"/>
  <c r="E199" i="8"/>
  <c r="S198" i="8"/>
  <c r="AS185" i="4"/>
  <c r="U186" i="4"/>
  <c r="AJ186" i="4"/>
  <c r="BH185" i="4"/>
  <c r="BG185" i="4"/>
  <c r="W186" i="5"/>
  <c r="AV186" i="5" s="1"/>
  <c r="E195" i="7"/>
  <c r="F195" i="7" s="1"/>
  <c r="BK186" i="5"/>
  <c r="BG186" i="5"/>
  <c r="AE194" i="7"/>
  <c r="BE193" i="7"/>
  <c r="BD193" i="7"/>
  <c r="AK194" i="7"/>
  <c r="BK193" i="7"/>
  <c r="AP193" i="7"/>
  <c r="AO193" i="7"/>
  <c r="P194" i="7"/>
  <c r="O194" i="7"/>
  <c r="BN194" i="7"/>
  <c r="N194" i="7"/>
  <c r="BG193" i="7"/>
  <c r="BH193" i="7"/>
  <c r="AH194" i="7"/>
  <c r="AB194" i="7"/>
  <c r="BA193" i="7"/>
  <c r="BB193" i="7"/>
  <c r="W193" i="7"/>
  <c r="AR193" i="7"/>
  <c r="AS193" i="7"/>
  <c r="S194" i="7"/>
  <c r="AX193" i="7"/>
  <c r="AA194" i="7"/>
  <c r="BM184" i="6"/>
  <c r="E186" i="6"/>
  <c r="N185" i="6"/>
  <c r="BN185" i="6"/>
  <c r="O185" i="6"/>
  <c r="Z185" i="6" s="1"/>
  <c r="AY185" i="6" s="1"/>
  <c r="X185" i="6"/>
  <c r="AH187" i="5"/>
  <c r="AJ187" i="5" s="1"/>
  <c r="BA186" i="5"/>
  <c r="BB186" i="5"/>
  <c r="Y187" i="5"/>
  <c r="AX186" i="5" s="1"/>
  <c r="BJ186" i="5"/>
  <c r="AM187" i="5"/>
  <c r="U187" i="5"/>
  <c r="K187" i="5"/>
  <c r="L187" i="5" s="1"/>
  <c r="M187" i="5" s="1"/>
  <c r="AH204" i="10" l="1"/>
  <c r="AJ204" i="10" s="1"/>
  <c r="BH203" i="10"/>
  <c r="AK204" i="10"/>
  <c r="BJ203" i="10" s="1"/>
  <c r="BD203" i="10"/>
  <c r="BM202" i="10"/>
  <c r="K204" i="10"/>
  <c r="L204" i="10" s="1"/>
  <c r="M204" i="10" s="1"/>
  <c r="BE203" i="10"/>
  <c r="BA203" i="10"/>
  <c r="AB204" i="10"/>
  <c r="AD204" i="10" s="1"/>
  <c r="AP203" i="10"/>
  <c r="AO203" i="10"/>
  <c r="S204" i="10"/>
  <c r="U204" i="10" s="1"/>
  <c r="W203" i="10"/>
  <c r="AS203" i="10"/>
  <c r="AR203" i="10"/>
  <c r="X203" i="10"/>
  <c r="Z203" i="10"/>
  <c r="AY203" i="10" s="1"/>
  <c r="C203" i="10"/>
  <c r="D203" i="10" s="1"/>
  <c r="P204" i="10"/>
  <c r="K200" i="9"/>
  <c r="L200" i="9" s="1"/>
  <c r="M200" i="9" s="1"/>
  <c r="AA200" i="9"/>
  <c r="AX199" i="9"/>
  <c r="U200" i="9"/>
  <c r="AV199" i="9"/>
  <c r="AU199" i="9"/>
  <c r="V200" i="9"/>
  <c r="C200" i="9" s="1"/>
  <c r="D200" i="9" s="1"/>
  <c r="BM184" i="4"/>
  <c r="BK185" i="4"/>
  <c r="AO185" i="4"/>
  <c r="C185" i="4"/>
  <c r="D185" i="4" s="1"/>
  <c r="BD185" i="4"/>
  <c r="AE186" i="4"/>
  <c r="AG186" i="4" s="1"/>
  <c r="AP185" i="4"/>
  <c r="X185" i="4"/>
  <c r="BB185" i="4"/>
  <c r="W185" i="4"/>
  <c r="V186" i="4" s="1"/>
  <c r="X186" i="4" s="1"/>
  <c r="AB186" i="4"/>
  <c r="AD186" i="4" s="1"/>
  <c r="BD198" i="8"/>
  <c r="BE198" i="8"/>
  <c r="AE199" i="8"/>
  <c r="T198" i="8"/>
  <c r="S199" i="8"/>
  <c r="Q198" i="8"/>
  <c r="U198" i="8"/>
  <c r="AM198" i="8"/>
  <c r="BJ197" i="8"/>
  <c r="AU197" i="8"/>
  <c r="AV197" i="8"/>
  <c r="V198" i="8"/>
  <c r="AD198" i="8"/>
  <c r="AL198" i="8"/>
  <c r="G199" i="8"/>
  <c r="F199" i="8"/>
  <c r="R198" i="8"/>
  <c r="P199" i="8"/>
  <c r="Y198" i="8"/>
  <c r="C198" i="8" s="1"/>
  <c r="D198" i="8" s="1"/>
  <c r="AI198" i="8"/>
  <c r="BJ185" i="4"/>
  <c r="AM186" i="4"/>
  <c r="O186" i="4"/>
  <c r="BN186" i="4"/>
  <c r="N186" i="4"/>
  <c r="E187" i="4"/>
  <c r="Y186" i="4"/>
  <c r="V187" i="5"/>
  <c r="C187" i="5" s="1"/>
  <c r="D187" i="5" s="1"/>
  <c r="AU186" i="5"/>
  <c r="BM186" i="5" s="1"/>
  <c r="G195" i="7"/>
  <c r="H195" i="7" s="1"/>
  <c r="AA187" i="5"/>
  <c r="U194" i="7"/>
  <c r="Q194" i="7"/>
  <c r="P195" i="7" s="1"/>
  <c r="T194" i="7"/>
  <c r="S195" i="7" s="1"/>
  <c r="AD194" i="7"/>
  <c r="AL194" i="7"/>
  <c r="AG194" i="7"/>
  <c r="AF194" i="7"/>
  <c r="AE195" i="7" s="1"/>
  <c r="AI194" i="7"/>
  <c r="AH195" i="7" s="1"/>
  <c r="AJ195" i="7" s="1"/>
  <c r="AU193" i="7"/>
  <c r="AV193" i="7"/>
  <c r="V194" i="7"/>
  <c r="C194" i="7" s="1"/>
  <c r="D194" i="7" s="1"/>
  <c r="AJ194" i="7"/>
  <c r="R194" i="7"/>
  <c r="AM194" i="7"/>
  <c r="AC194" i="7" s="1"/>
  <c r="AB195" i="7" s="1"/>
  <c r="BJ193" i="7"/>
  <c r="Y186" i="6"/>
  <c r="AL185" i="6"/>
  <c r="T185" i="6"/>
  <c r="Q185" i="6"/>
  <c r="AC185" i="6"/>
  <c r="AI185" i="6"/>
  <c r="AF185" i="6"/>
  <c r="G186" i="6"/>
  <c r="F186" i="6"/>
  <c r="E188" i="5"/>
  <c r="BN187" i="5"/>
  <c r="O187" i="5"/>
  <c r="N187" i="5"/>
  <c r="AM204" i="10" l="1"/>
  <c r="E205" i="10"/>
  <c r="F205" i="10" s="1"/>
  <c r="N204" i="10"/>
  <c r="BN204" i="10"/>
  <c r="O204" i="10"/>
  <c r="AL204" i="10" s="1"/>
  <c r="BK204" i="10" s="1"/>
  <c r="Y204" i="10"/>
  <c r="R204" i="10"/>
  <c r="V204" i="10"/>
  <c r="AV203" i="10"/>
  <c r="AU203" i="10"/>
  <c r="E201" i="9"/>
  <c r="F201" i="9" s="1"/>
  <c r="BM199" i="9"/>
  <c r="N200" i="9"/>
  <c r="O200" i="9"/>
  <c r="Z200" i="9" s="1"/>
  <c r="AY200" i="9" s="1"/>
  <c r="BN200" i="9"/>
  <c r="X200" i="9"/>
  <c r="AI186" i="4"/>
  <c r="BG186" i="4" s="1"/>
  <c r="AV185" i="4"/>
  <c r="AU185" i="4"/>
  <c r="C186" i="4"/>
  <c r="D186" i="4" s="1"/>
  <c r="AL186" i="4"/>
  <c r="BK186" i="4" s="1"/>
  <c r="AF186" i="4"/>
  <c r="AE187" i="4" s="1"/>
  <c r="AG187" i="4" s="1"/>
  <c r="H199" i="8"/>
  <c r="BH198" i="8"/>
  <c r="BG198" i="8"/>
  <c r="AH199" i="8"/>
  <c r="K199" i="8"/>
  <c r="L199" i="8" s="1"/>
  <c r="M199" i="8" s="1"/>
  <c r="U199" i="8"/>
  <c r="AG199" i="8"/>
  <c r="AA198" i="8"/>
  <c r="AX197" i="8"/>
  <c r="BM197" i="8" s="1"/>
  <c r="AC198" i="8"/>
  <c r="R199" i="8"/>
  <c r="AK199" i="8"/>
  <c r="BK198" i="8"/>
  <c r="X198" i="8"/>
  <c r="Z198" i="8"/>
  <c r="AY198" i="8" s="1"/>
  <c r="AP198" i="8"/>
  <c r="AO198" i="8"/>
  <c r="AR198" i="8"/>
  <c r="W198" i="8"/>
  <c r="AS198" i="8"/>
  <c r="Z186" i="4"/>
  <c r="AY186" i="4" s="1"/>
  <c r="G187" i="4"/>
  <c r="F187" i="4"/>
  <c r="AC186" i="4"/>
  <c r="AX185" i="4"/>
  <c r="AA186" i="4"/>
  <c r="Q186" i="4"/>
  <c r="T186" i="4"/>
  <c r="Z187" i="5"/>
  <c r="AY187" i="5" s="1"/>
  <c r="X187" i="5"/>
  <c r="BM193" i="7"/>
  <c r="BA194" i="7"/>
  <c r="BB194" i="7"/>
  <c r="Z194" i="7"/>
  <c r="AY194" i="7" s="1"/>
  <c r="X194" i="7"/>
  <c r="BH194" i="7"/>
  <c r="BG194" i="7"/>
  <c r="BK194" i="7"/>
  <c r="AK195" i="7"/>
  <c r="AR194" i="7"/>
  <c r="AS194" i="7"/>
  <c r="W194" i="7"/>
  <c r="V195" i="7" s="1"/>
  <c r="R195" i="7"/>
  <c r="AG195" i="7"/>
  <c r="BD194" i="7"/>
  <c r="BE194" i="7"/>
  <c r="AD195" i="7"/>
  <c r="U195" i="7"/>
  <c r="AO194" i="7"/>
  <c r="AP194" i="7"/>
  <c r="K195" i="7"/>
  <c r="L195" i="7" s="1"/>
  <c r="M195" i="7" s="1"/>
  <c r="H186" i="6"/>
  <c r="BE185" i="6"/>
  <c r="BD185" i="6"/>
  <c r="AE186" i="6"/>
  <c r="BB185" i="6"/>
  <c r="BA185" i="6"/>
  <c r="AB186" i="6"/>
  <c r="AR185" i="6"/>
  <c r="AS185" i="6"/>
  <c r="W185" i="6"/>
  <c r="S186" i="6"/>
  <c r="AA186" i="6"/>
  <c r="AX185" i="6"/>
  <c r="BH185" i="6"/>
  <c r="BG185" i="6"/>
  <c r="AH186" i="6"/>
  <c r="AP185" i="6"/>
  <c r="AO185" i="6"/>
  <c r="P186" i="6"/>
  <c r="AK186" i="6"/>
  <c r="BK185" i="6"/>
  <c r="AI187" i="5"/>
  <c r="AF187" i="5"/>
  <c r="F188" i="5"/>
  <c r="G188" i="5"/>
  <c r="AL187" i="5"/>
  <c r="T187" i="5"/>
  <c r="Q187" i="5"/>
  <c r="AC187" i="5"/>
  <c r="AC204" i="10" l="1"/>
  <c r="AB205" i="10" s="1"/>
  <c r="AD205" i="10" s="1"/>
  <c r="T204" i="10"/>
  <c r="AR204" i="10" s="1"/>
  <c r="Q204" i="10"/>
  <c r="AP204" i="10" s="1"/>
  <c r="G205" i="10"/>
  <c r="H205" i="10" s="1"/>
  <c r="K205" i="10" s="1"/>
  <c r="L205" i="10" s="1"/>
  <c r="M205" i="10" s="1"/>
  <c r="AA204" i="10"/>
  <c r="AK205" i="10"/>
  <c r="BJ204" i="10" s="1"/>
  <c r="AI204" i="10"/>
  <c r="AF204" i="10"/>
  <c r="AX203" i="10"/>
  <c r="BM203" i="10" s="1"/>
  <c r="X204" i="10"/>
  <c r="Z204" i="10"/>
  <c r="AY204" i="10" s="1"/>
  <c r="C204" i="10"/>
  <c r="D204" i="10" s="1"/>
  <c r="G201" i="9"/>
  <c r="H201" i="9" s="1"/>
  <c r="K201" i="9" s="1"/>
  <c r="AL200" i="9"/>
  <c r="T200" i="9"/>
  <c r="AC200" i="9"/>
  <c r="Q200" i="9"/>
  <c r="AF200" i="9"/>
  <c r="AI200" i="9"/>
  <c r="Y201" i="9"/>
  <c r="AH187" i="4"/>
  <c r="AJ187" i="4" s="1"/>
  <c r="BH186" i="4"/>
  <c r="BM185" i="4"/>
  <c r="AK187" i="4"/>
  <c r="BJ186" i="4" s="1"/>
  <c r="BE186" i="4"/>
  <c r="BD186" i="4"/>
  <c r="AV198" i="8"/>
  <c r="AU198" i="8"/>
  <c r="V199" i="8"/>
  <c r="O199" i="8"/>
  <c r="N199" i="8"/>
  <c r="BN199" i="8"/>
  <c r="E200" i="8"/>
  <c r="Y199" i="8"/>
  <c r="BJ198" i="8"/>
  <c r="AM199" i="8"/>
  <c r="BB198" i="8"/>
  <c r="BA198" i="8"/>
  <c r="AB199" i="8"/>
  <c r="AJ199" i="8"/>
  <c r="H187" i="4"/>
  <c r="K187" i="4" s="1"/>
  <c r="L187" i="4" s="1"/>
  <c r="M187" i="4" s="1"/>
  <c r="O187" i="4" s="1"/>
  <c r="Y187" i="4"/>
  <c r="AA187" i="4" s="1"/>
  <c r="S187" i="4"/>
  <c r="W186" i="4"/>
  <c r="AR186" i="4"/>
  <c r="AS186" i="4"/>
  <c r="BA186" i="4"/>
  <c r="BB186" i="4"/>
  <c r="AB187" i="4"/>
  <c r="AP186" i="4"/>
  <c r="AO186" i="4"/>
  <c r="P187" i="4"/>
  <c r="Y188" i="5"/>
  <c r="AA188" i="5" s="1"/>
  <c r="Y195" i="7"/>
  <c r="AX194" i="7" s="1"/>
  <c r="E196" i="7"/>
  <c r="F196" i="7" s="1"/>
  <c r="N195" i="7"/>
  <c r="O195" i="7"/>
  <c r="BN195" i="7"/>
  <c r="AV194" i="7"/>
  <c r="AU194" i="7"/>
  <c r="BJ194" i="7"/>
  <c r="AM195" i="7"/>
  <c r="X195" i="7"/>
  <c r="BJ185" i="6"/>
  <c r="AM186" i="6"/>
  <c r="AJ186" i="6"/>
  <c r="U186" i="6"/>
  <c r="AD186" i="6"/>
  <c r="R186" i="6"/>
  <c r="AV185" i="6"/>
  <c r="V186" i="6"/>
  <c r="AU185" i="6"/>
  <c r="AG186" i="6"/>
  <c r="K186" i="6"/>
  <c r="L186" i="6" s="1"/>
  <c r="M186" i="6" s="1"/>
  <c r="H188" i="5"/>
  <c r="K188" i="5" s="1"/>
  <c r="L188" i="5" s="1"/>
  <c r="M188" i="5" s="1"/>
  <c r="BN188" i="5" s="1"/>
  <c r="AO187" i="5"/>
  <c r="AP187" i="5"/>
  <c r="P188" i="5"/>
  <c r="AK188" i="5"/>
  <c r="BK187" i="5"/>
  <c r="BB187" i="5"/>
  <c r="BA187" i="5"/>
  <c r="AB188" i="5"/>
  <c r="W187" i="5"/>
  <c r="AR187" i="5"/>
  <c r="AS187" i="5"/>
  <c r="S188" i="5"/>
  <c r="BE187" i="5"/>
  <c r="BD187" i="5"/>
  <c r="AE188" i="5"/>
  <c r="BH187" i="5"/>
  <c r="BG187" i="5"/>
  <c r="AH188" i="5"/>
  <c r="BA204" i="10" l="1"/>
  <c r="S205" i="10"/>
  <c r="U205" i="10" s="1"/>
  <c r="BB204" i="10"/>
  <c r="AS204" i="10"/>
  <c r="AO204" i="10"/>
  <c r="P205" i="10"/>
  <c r="R205" i="10" s="1"/>
  <c r="W204" i="10"/>
  <c r="AV204" i="10" s="1"/>
  <c r="AM205" i="10"/>
  <c r="O205" i="10"/>
  <c r="AL205" i="10" s="1"/>
  <c r="BK205" i="10" s="1"/>
  <c r="BN205" i="10"/>
  <c r="N205" i="10"/>
  <c r="E206" i="10"/>
  <c r="AE205" i="10"/>
  <c r="BE204" i="10"/>
  <c r="BD204" i="10"/>
  <c r="BG204" i="10"/>
  <c r="BH204" i="10"/>
  <c r="AH205" i="10"/>
  <c r="AJ205" i="10" s="1"/>
  <c r="Y205" i="10"/>
  <c r="AA205" i="10" s="1"/>
  <c r="L201" i="9"/>
  <c r="M201" i="9" s="1"/>
  <c r="O201" i="9" s="1"/>
  <c r="E202" i="9"/>
  <c r="G202" i="9" s="1"/>
  <c r="AP200" i="9"/>
  <c r="P201" i="9"/>
  <c r="R201" i="9" s="1"/>
  <c r="AO200" i="9"/>
  <c r="BH200" i="9"/>
  <c r="AH201" i="9"/>
  <c r="AJ201" i="9" s="1"/>
  <c r="BG200" i="9"/>
  <c r="BB200" i="9"/>
  <c r="BA200" i="9"/>
  <c r="AB201" i="9"/>
  <c r="BD200" i="9"/>
  <c r="BE200" i="9"/>
  <c r="AE201" i="9"/>
  <c r="S201" i="9"/>
  <c r="AR200" i="9"/>
  <c r="W200" i="9"/>
  <c r="AS200" i="9"/>
  <c r="AK201" i="9"/>
  <c r="BK200" i="9"/>
  <c r="AA201" i="9"/>
  <c r="AX200" i="9"/>
  <c r="AM187" i="4"/>
  <c r="AC187" i="4" s="1"/>
  <c r="BB187" i="4" s="1"/>
  <c r="AX186" i="4"/>
  <c r="N187" i="4"/>
  <c r="AF187" i="4" s="1"/>
  <c r="BN187" i="4"/>
  <c r="AX198" i="8"/>
  <c r="BM198" i="8" s="1"/>
  <c r="AA199" i="8"/>
  <c r="AC199" i="8"/>
  <c r="Q199" i="8"/>
  <c r="T199" i="8"/>
  <c r="AD199" i="8"/>
  <c r="AL199" i="8"/>
  <c r="F200" i="8"/>
  <c r="G200" i="8"/>
  <c r="AF199" i="8"/>
  <c r="AI199" i="8"/>
  <c r="Z199" i="8"/>
  <c r="AY199" i="8" s="1"/>
  <c r="X199" i="8"/>
  <c r="C199" i="8"/>
  <c r="D199" i="8" s="1"/>
  <c r="E188" i="4"/>
  <c r="F188" i="4" s="1"/>
  <c r="AL187" i="4"/>
  <c r="AD187" i="4"/>
  <c r="U187" i="4"/>
  <c r="T187" i="4"/>
  <c r="S188" i="4" s="1"/>
  <c r="Q187" i="4"/>
  <c r="P188" i="4" s="1"/>
  <c r="R187" i="4"/>
  <c r="V187" i="4"/>
  <c r="AU186" i="4"/>
  <c r="AV186" i="4"/>
  <c r="AX187" i="5"/>
  <c r="AA195" i="7"/>
  <c r="C195" i="7"/>
  <c r="D195" i="7" s="1"/>
  <c r="G196" i="7"/>
  <c r="H196" i="7" s="1"/>
  <c r="AC195" i="7"/>
  <c r="BB195" i="7" s="1"/>
  <c r="BM194" i="7"/>
  <c r="AF195" i="7"/>
  <c r="AI195" i="7"/>
  <c r="Z195" i="7"/>
  <c r="AL195" i="7"/>
  <c r="Q195" i="7"/>
  <c r="T195" i="7"/>
  <c r="BN186" i="6"/>
  <c r="N186" i="6"/>
  <c r="O186" i="6"/>
  <c r="Z186" i="6" s="1"/>
  <c r="AY186" i="6" s="1"/>
  <c r="E187" i="6"/>
  <c r="X186" i="6"/>
  <c r="C186" i="6"/>
  <c r="D186" i="6" s="1"/>
  <c r="BM185" i="6"/>
  <c r="N188" i="5"/>
  <c r="AF188" i="5" s="1"/>
  <c r="AE189" i="5" s="1"/>
  <c r="AG189" i="5" s="1"/>
  <c r="O188" i="5"/>
  <c r="T188" i="5" s="1"/>
  <c r="S189" i="5" s="1"/>
  <c r="U189" i="5" s="1"/>
  <c r="E189" i="5"/>
  <c r="F189" i="5" s="1"/>
  <c r="AG188" i="5"/>
  <c r="R188" i="5"/>
  <c r="AJ188" i="5"/>
  <c r="U188" i="5"/>
  <c r="AD188" i="5"/>
  <c r="BJ187" i="5"/>
  <c r="AM188" i="5"/>
  <c r="AV187" i="5"/>
  <c r="AU187" i="5"/>
  <c r="V188" i="5"/>
  <c r="V205" i="10" l="1"/>
  <c r="X205" i="10" s="1"/>
  <c r="AU204" i="10"/>
  <c r="AK206" i="10"/>
  <c r="AM206" i="10" s="1"/>
  <c r="AC205" i="10"/>
  <c r="AB206" i="10" s="1"/>
  <c r="AD206" i="10" s="1"/>
  <c r="T205" i="10"/>
  <c r="S206" i="10" s="1"/>
  <c r="U206" i="10" s="1"/>
  <c r="Q205" i="10"/>
  <c r="AP205" i="10" s="1"/>
  <c r="F206" i="10"/>
  <c r="G206" i="10"/>
  <c r="AI205" i="10"/>
  <c r="AG205" i="10"/>
  <c r="AF205" i="10"/>
  <c r="AX204" i="10"/>
  <c r="F202" i="9"/>
  <c r="H202" i="9" s="1"/>
  <c r="N201" i="9"/>
  <c r="AF201" i="9" s="1"/>
  <c r="BN201" i="9"/>
  <c r="AM201" i="9"/>
  <c r="AC201" i="9" s="1"/>
  <c r="BJ200" i="9"/>
  <c r="AG201" i="9"/>
  <c r="AU200" i="9"/>
  <c r="AV200" i="9"/>
  <c r="V201" i="9"/>
  <c r="AL201" i="9"/>
  <c r="AD201" i="9"/>
  <c r="Q201" i="9"/>
  <c r="U201" i="9"/>
  <c r="T201" i="9"/>
  <c r="BM186" i="4"/>
  <c r="AI187" i="4"/>
  <c r="BG187" i="4" s="1"/>
  <c r="Y200" i="8"/>
  <c r="AA200" i="8" s="1"/>
  <c r="AB188" i="4"/>
  <c r="AD188" i="4" s="1"/>
  <c r="G188" i="4"/>
  <c r="H188" i="4" s="1"/>
  <c r="BA187" i="4"/>
  <c r="AX199" i="8"/>
  <c r="BE199" i="8"/>
  <c r="BD199" i="8"/>
  <c r="AE200" i="8"/>
  <c r="H200" i="8"/>
  <c r="W199" i="8"/>
  <c r="AS199" i="8"/>
  <c r="AR199" i="8"/>
  <c r="S200" i="8"/>
  <c r="BA199" i="8"/>
  <c r="BB199" i="8"/>
  <c r="BG199" i="8"/>
  <c r="BH199" i="8"/>
  <c r="AH200" i="8"/>
  <c r="BK199" i="8"/>
  <c r="AK200" i="8"/>
  <c r="AB200" i="8"/>
  <c r="AO199" i="8"/>
  <c r="AP199" i="8"/>
  <c r="P200" i="8"/>
  <c r="X187" i="4"/>
  <c r="Z187" i="4"/>
  <c r="AY187" i="4" s="1"/>
  <c r="C187" i="4"/>
  <c r="D187" i="4" s="1"/>
  <c r="AO187" i="4"/>
  <c r="AP187" i="4"/>
  <c r="R188" i="4"/>
  <c r="AE188" i="4"/>
  <c r="BD187" i="4"/>
  <c r="BE187" i="4"/>
  <c r="U188" i="4"/>
  <c r="AS187" i="4"/>
  <c r="W187" i="4"/>
  <c r="AR187" i="4"/>
  <c r="BK187" i="4"/>
  <c r="AK188" i="4"/>
  <c r="AI188" i="5"/>
  <c r="AH189" i="5" s="1"/>
  <c r="AJ189" i="5" s="1"/>
  <c r="BA195" i="7"/>
  <c r="AB196" i="7"/>
  <c r="AD196" i="7" s="1"/>
  <c r="W195" i="7"/>
  <c r="AR195" i="7"/>
  <c r="AS195" i="7"/>
  <c r="S196" i="7"/>
  <c r="AP195" i="7"/>
  <c r="AO195" i="7"/>
  <c r="P196" i="7"/>
  <c r="R196" i="7" s="1"/>
  <c r="AY195" i="7"/>
  <c r="Y196" i="7"/>
  <c r="AE196" i="7"/>
  <c r="BD195" i="7"/>
  <c r="BE195" i="7"/>
  <c r="K196" i="7"/>
  <c r="L196" i="7" s="1"/>
  <c r="M196" i="7" s="1"/>
  <c r="AK196" i="7"/>
  <c r="BK195" i="7"/>
  <c r="BG195" i="7"/>
  <c r="AH196" i="7"/>
  <c r="BH195" i="7"/>
  <c r="Q188" i="5"/>
  <c r="AO188" i="5" s="1"/>
  <c r="G187" i="6"/>
  <c r="F187" i="6"/>
  <c r="AI186" i="6"/>
  <c r="AF186" i="6"/>
  <c r="Y187" i="6"/>
  <c r="Q186" i="6"/>
  <c r="AC186" i="6"/>
  <c r="AL186" i="6"/>
  <c r="T186" i="6"/>
  <c r="AC188" i="5"/>
  <c r="AB189" i="5" s="1"/>
  <c r="AD189" i="5" s="1"/>
  <c r="AL188" i="5"/>
  <c r="AK189" i="5" s="1"/>
  <c r="G189" i="5"/>
  <c r="H189" i="5" s="1"/>
  <c r="K189" i="5" s="1"/>
  <c r="L189" i="5" s="1"/>
  <c r="M189" i="5" s="1"/>
  <c r="X188" i="5"/>
  <c r="BM187" i="5"/>
  <c r="AS188" i="5"/>
  <c r="AR188" i="5"/>
  <c r="BD188" i="5"/>
  <c r="BE188" i="5"/>
  <c r="C188" i="5"/>
  <c r="D188" i="5" s="1"/>
  <c r="Z188" i="5"/>
  <c r="AY188" i="5" s="1"/>
  <c r="Z205" i="10" l="1"/>
  <c r="AY205" i="10" s="1"/>
  <c r="C205" i="10"/>
  <c r="D205" i="10" s="1"/>
  <c r="BA205" i="10"/>
  <c r="BJ205" i="10"/>
  <c r="W205" i="10"/>
  <c r="V206" i="10" s="1"/>
  <c r="X206" i="10" s="1"/>
  <c r="BM204" i="10"/>
  <c r="P206" i="10"/>
  <c r="R206" i="10" s="1"/>
  <c r="BB205" i="10"/>
  <c r="AR205" i="10"/>
  <c r="AO205" i="10"/>
  <c r="AS205" i="10"/>
  <c r="H206" i="10"/>
  <c r="K206" i="10" s="1"/>
  <c r="L206" i="10" s="1"/>
  <c r="M206" i="10" s="1"/>
  <c r="O206" i="10" s="1"/>
  <c r="BE205" i="10"/>
  <c r="BD205" i="10"/>
  <c r="AE206" i="10"/>
  <c r="BH205" i="10"/>
  <c r="BG205" i="10"/>
  <c r="AH206" i="10"/>
  <c r="AJ206" i="10" s="1"/>
  <c r="AI201" i="9"/>
  <c r="AH202" i="9" s="1"/>
  <c r="AJ202" i="9" s="1"/>
  <c r="K202" i="9"/>
  <c r="L202" i="9" s="1"/>
  <c r="M202" i="9" s="1"/>
  <c r="BM200" i="9"/>
  <c r="BB201" i="9"/>
  <c r="AB202" i="9"/>
  <c r="AD202" i="9" s="1"/>
  <c r="BA201" i="9"/>
  <c r="BK201" i="9"/>
  <c r="AK202" i="9"/>
  <c r="W201" i="9"/>
  <c r="S202" i="9"/>
  <c r="AS201" i="9"/>
  <c r="AR201" i="9"/>
  <c r="C201" i="9"/>
  <c r="D201" i="9" s="1"/>
  <c r="Z201" i="9"/>
  <c r="X201" i="9"/>
  <c r="BD201" i="9"/>
  <c r="BE201" i="9"/>
  <c r="P202" i="9"/>
  <c r="AP201" i="9"/>
  <c r="AO201" i="9"/>
  <c r="AE202" i="9"/>
  <c r="AH188" i="4"/>
  <c r="AJ188" i="4" s="1"/>
  <c r="BH187" i="4"/>
  <c r="AD200" i="8"/>
  <c r="U200" i="8"/>
  <c r="K200" i="8"/>
  <c r="L200" i="8" s="1"/>
  <c r="M200" i="8" s="1"/>
  <c r="R200" i="8"/>
  <c r="BJ199" i="8"/>
  <c r="AM200" i="8"/>
  <c r="AJ200" i="8"/>
  <c r="AU199" i="8"/>
  <c r="BM199" i="8" s="1"/>
  <c r="AV199" i="8"/>
  <c r="V200" i="8"/>
  <c r="AG200" i="8"/>
  <c r="AM188" i="4"/>
  <c r="BJ187" i="4"/>
  <c r="Y188" i="4"/>
  <c r="AU187" i="4"/>
  <c r="AV187" i="4"/>
  <c r="AG188" i="4"/>
  <c r="V188" i="4"/>
  <c r="K188" i="4"/>
  <c r="L188" i="4" s="1"/>
  <c r="M188" i="4" s="1"/>
  <c r="BH188" i="5"/>
  <c r="BG188" i="5"/>
  <c r="P189" i="5"/>
  <c r="R189" i="5" s="1"/>
  <c r="AP188" i="5"/>
  <c r="BJ195" i="7"/>
  <c r="AM196" i="7"/>
  <c r="AJ196" i="7"/>
  <c r="E197" i="7"/>
  <c r="AG196" i="7"/>
  <c r="U196" i="7"/>
  <c r="O196" i="7"/>
  <c r="AL196" i="7" s="1"/>
  <c r="BN196" i="7"/>
  <c r="N196" i="7"/>
  <c r="AF196" i="7" s="1"/>
  <c r="AX195" i="7"/>
  <c r="AA196" i="7"/>
  <c r="AV195" i="7"/>
  <c r="V196" i="7"/>
  <c r="AU195" i="7"/>
  <c r="W188" i="5"/>
  <c r="AV188" i="5" s="1"/>
  <c r="H187" i="6"/>
  <c r="K187" i="6" s="1"/>
  <c r="L187" i="6" s="1"/>
  <c r="M187" i="6" s="1"/>
  <c r="BN187" i="6" s="1"/>
  <c r="AS186" i="6"/>
  <c r="AR186" i="6"/>
  <c r="W186" i="6"/>
  <c r="S187" i="6"/>
  <c r="BA186" i="6"/>
  <c r="BB186" i="6"/>
  <c r="AB187" i="6"/>
  <c r="AA187" i="6"/>
  <c r="AX186" i="6"/>
  <c r="BG186" i="6"/>
  <c r="BH186" i="6"/>
  <c r="AH187" i="6"/>
  <c r="BK186" i="6"/>
  <c r="AK187" i="6"/>
  <c r="AO186" i="6"/>
  <c r="AP186" i="6"/>
  <c r="P187" i="6"/>
  <c r="BD186" i="6"/>
  <c r="BE186" i="6"/>
  <c r="AE187" i="6"/>
  <c r="BA188" i="5"/>
  <c r="BB188" i="5"/>
  <c r="BK188" i="5"/>
  <c r="N189" i="5"/>
  <c r="AI189" i="5" s="1"/>
  <c r="O189" i="5"/>
  <c r="BN189" i="5"/>
  <c r="E190" i="5"/>
  <c r="AM189" i="5"/>
  <c r="BJ188" i="5"/>
  <c r="Y189" i="5"/>
  <c r="Y206" i="10" l="1"/>
  <c r="AX205" i="10" s="1"/>
  <c r="AU205" i="10"/>
  <c r="AV205" i="10"/>
  <c r="BN206" i="10"/>
  <c r="N206" i="10"/>
  <c r="AF206" i="10" s="1"/>
  <c r="E207" i="10"/>
  <c r="F207" i="10" s="1"/>
  <c r="T206" i="10"/>
  <c r="AL206" i="10"/>
  <c r="Q206" i="10"/>
  <c r="AG206" i="10"/>
  <c r="BG201" i="9"/>
  <c r="BH201" i="9"/>
  <c r="E203" i="9"/>
  <c r="O202" i="9"/>
  <c r="T202" i="9" s="1"/>
  <c r="N202" i="9"/>
  <c r="AF202" i="9" s="1"/>
  <c r="AE203" i="9" s="1"/>
  <c r="BN202" i="9"/>
  <c r="AU201" i="9"/>
  <c r="V202" i="9"/>
  <c r="AV201" i="9"/>
  <c r="BJ201" i="9"/>
  <c r="AM202" i="9"/>
  <c r="AY201" i="9"/>
  <c r="Y202" i="9"/>
  <c r="R202" i="9"/>
  <c r="AG202" i="9"/>
  <c r="U202" i="9"/>
  <c r="N200" i="8"/>
  <c r="BN200" i="8"/>
  <c r="O200" i="8"/>
  <c r="X200" i="8"/>
  <c r="Z200" i="8"/>
  <c r="AY200" i="8" s="1"/>
  <c r="C200" i="8"/>
  <c r="D200" i="8" s="1"/>
  <c r="E201" i="8"/>
  <c r="E189" i="4"/>
  <c r="G189" i="4" s="1"/>
  <c r="O188" i="4"/>
  <c r="N188" i="4"/>
  <c r="BN188" i="4"/>
  <c r="AA188" i="4"/>
  <c r="AX187" i="4"/>
  <c r="BM187" i="4" s="1"/>
  <c r="X188" i="4"/>
  <c r="C188" i="4"/>
  <c r="D188" i="4" s="1"/>
  <c r="Q189" i="5"/>
  <c r="AO189" i="5" s="1"/>
  <c r="BM195" i="7"/>
  <c r="AE197" i="7"/>
  <c r="BE196" i="7"/>
  <c r="BD196" i="7"/>
  <c r="C196" i="7"/>
  <c r="D196" i="7" s="1"/>
  <c r="X196" i="7"/>
  <c r="Z196" i="7"/>
  <c r="AY196" i="7" s="1"/>
  <c r="T196" i="7"/>
  <c r="Q196" i="7"/>
  <c r="AI196" i="7"/>
  <c r="AC196" i="7"/>
  <c r="AK197" i="7"/>
  <c r="BK196" i="7"/>
  <c r="F197" i="7"/>
  <c r="G197" i="7"/>
  <c r="AU188" i="5"/>
  <c r="V189" i="5"/>
  <c r="C189" i="5" s="1"/>
  <c r="D189" i="5" s="1"/>
  <c r="E188" i="6"/>
  <c r="G188" i="6" s="1"/>
  <c r="O187" i="6"/>
  <c r="Q187" i="6" s="1"/>
  <c r="P188" i="6" s="1"/>
  <c r="N187" i="6"/>
  <c r="AF187" i="6" s="1"/>
  <c r="AE188" i="6" s="1"/>
  <c r="AG187" i="6"/>
  <c r="AM187" i="6"/>
  <c r="BJ186" i="6"/>
  <c r="U187" i="6"/>
  <c r="R187" i="6"/>
  <c r="AJ187" i="6"/>
  <c r="AD187" i="6"/>
  <c r="AV186" i="6"/>
  <c r="AU186" i="6"/>
  <c r="V187" i="6"/>
  <c r="AL189" i="5"/>
  <c r="BK189" i="5" s="1"/>
  <c r="T189" i="5"/>
  <c r="AR189" i="5" s="1"/>
  <c r="AF189" i="5"/>
  <c r="BE189" i="5" s="1"/>
  <c r="G190" i="5"/>
  <c r="F190" i="5"/>
  <c r="BG189" i="5"/>
  <c r="AH190" i="5"/>
  <c r="AJ190" i="5" s="1"/>
  <c r="BH189" i="5"/>
  <c r="AA189" i="5"/>
  <c r="AX188" i="5"/>
  <c r="AC189" i="5"/>
  <c r="C206" i="10" l="1"/>
  <c r="D206" i="10" s="1"/>
  <c r="AC206" i="10"/>
  <c r="BA206" i="10" s="1"/>
  <c r="AA206" i="10"/>
  <c r="W206" i="10" s="1"/>
  <c r="V207" i="10" s="1"/>
  <c r="X207" i="10" s="1"/>
  <c r="Z206" i="10"/>
  <c r="AY206" i="10" s="1"/>
  <c r="BM205" i="10"/>
  <c r="AI206" i="10"/>
  <c r="AH207" i="10" s="1"/>
  <c r="AJ207" i="10" s="1"/>
  <c r="G207" i="10"/>
  <c r="H207" i="10" s="1"/>
  <c r="AO206" i="10"/>
  <c r="P207" i="10"/>
  <c r="R207" i="10" s="1"/>
  <c r="AP206" i="10"/>
  <c r="AK207" i="10"/>
  <c r="BK206" i="10"/>
  <c r="S207" i="10"/>
  <c r="AS206" i="10"/>
  <c r="AR206" i="10"/>
  <c r="AE207" i="10"/>
  <c r="BE206" i="10"/>
  <c r="BD206" i="10"/>
  <c r="AI202" i="9"/>
  <c r="BH202" i="9" s="1"/>
  <c r="G203" i="9"/>
  <c r="F203" i="9"/>
  <c r="Q202" i="9"/>
  <c r="P203" i="9" s="1"/>
  <c r="R203" i="9" s="1"/>
  <c r="AL202" i="9"/>
  <c r="BK202" i="9" s="1"/>
  <c r="AG203" i="9"/>
  <c r="BD202" i="9"/>
  <c r="BE202" i="9"/>
  <c r="AX201" i="9"/>
  <c r="BM201" i="9" s="1"/>
  <c r="AC202" i="9"/>
  <c r="AA202" i="9"/>
  <c r="AS202" i="9"/>
  <c r="S203" i="9"/>
  <c r="AR202" i="9"/>
  <c r="C202" i="9"/>
  <c r="D202" i="9" s="1"/>
  <c r="X202" i="9"/>
  <c r="Z202" i="9"/>
  <c r="F189" i="4"/>
  <c r="H189" i="4" s="1"/>
  <c r="G201" i="8"/>
  <c r="F201" i="8"/>
  <c r="H201" i="8" s="1"/>
  <c r="K201" i="8" s="1"/>
  <c r="L201" i="8" s="1"/>
  <c r="M201" i="8" s="1"/>
  <c r="AC200" i="8"/>
  <c r="AL200" i="8"/>
  <c r="T200" i="8"/>
  <c r="Q200" i="8"/>
  <c r="AI200" i="8"/>
  <c r="AF200" i="8"/>
  <c r="Y201" i="8"/>
  <c r="AL188" i="4"/>
  <c r="Q188" i="4"/>
  <c r="T188" i="4"/>
  <c r="Z188" i="4"/>
  <c r="AC188" i="4"/>
  <c r="AI188" i="4"/>
  <c r="AF188" i="4"/>
  <c r="P190" i="5"/>
  <c r="R190" i="5" s="1"/>
  <c r="AP189" i="5"/>
  <c r="Y197" i="7"/>
  <c r="AX196" i="7" s="1"/>
  <c r="H197" i="7"/>
  <c r="AB197" i="7"/>
  <c r="BA196" i="7"/>
  <c r="BB196" i="7"/>
  <c r="P197" i="7"/>
  <c r="AP196" i="7"/>
  <c r="AO196" i="7"/>
  <c r="BJ196" i="7"/>
  <c r="AM197" i="7"/>
  <c r="BG196" i="7"/>
  <c r="BH196" i="7"/>
  <c r="AH197" i="7"/>
  <c r="S197" i="7"/>
  <c r="W196" i="7"/>
  <c r="AR196" i="7"/>
  <c r="AS196" i="7"/>
  <c r="AG197" i="7"/>
  <c r="AC187" i="6"/>
  <c r="AB188" i="6" s="1"/>
  <c r="F188" i="6"/>
  <c r="H188" i="6" s="1"/>
  <c r="K188" i="6" s="1"/>
  <c r="L188" i="6" s="1"/>
  <c r="M188" i="6" s="1"/>
  <c r="N188" i="6" s="1"/>
  <c r="AI187" i="6"/>
  <c r="BH187" i="6" s="1"/>
  <c r="X189" i="5"/>
  <c r="Z189" i="5"/>
  <c r="AY189" i="5" s="1"/>
  <c r="BM188" i="5"/>
  <c r="AE190" i="5"/>
  <c r="AG190" i="5" s="1"/>
  <c r="AK190" i="5"/>
  <c r="BJ189" i="5" s="1"/>
  <c r="AL187" i="6"/>
  <c r="BK187" i="6" s="1"/>
  <c r="T187" i="6"/>
  <c r="S188" i="6" s="1"/>
  <c r="U188" i="6" s="1"/>
  <c r="BM186" i="6"/>
  <c r="X187" i="6"/>
  <c r="Z187" i="6"/>
  <c r="AY187" i="6" s="1"/>
  <c r="R188" i="6"/>
  <c r="AG188" i="6"/>
  <c r="C187" i="6"/>
  <c r="D187" i="6" s="1"/>
  <c r="AP187" i="6"/>
  <c r="AO187" i="6"/>
  <c r="BE187" i="6"/>
  <c r="BD187" i="6"/>
  <c r="AS189" i="5"/>
  <c r="BD189" i="5"/>
  <c r="W189" i="5"/>
  <c r="S190" i="5"/>
  <c r="U190" i="5" s="1"/>
  <c r="H190" i="5"/>
  <c r="K190" i="5" s="1"/>
  <c r="BB189" i="5"/>
  <c r="AB190" i="5"/>
  <c r="BA189" i="5"/>
  <c r="Y207" i="10" l="1"/>
  <c r="AA207" i="10" s="1"/>
  <c r="AB207" i="10"/>
  <c r="AD207" i="10" s="1"/>
  <c r="BB206" i="10"/>
  <c r="BH206" i="10"/>
  <c r="BG206" i="10"/>
  <c r="AU206" i="10"/>
  <c r="AV206" i="10"/>
  <c r="U207" i="10"/>
  <c r="AM207" i="10"/>
  <c r="BJ206" i="10"/>
  <c r="K207" i="10"/>
  <c r="L207" i="10" s="1"/>
  <c r="M207" i="10" s="1"/>
  <c r="AG207" i="10"/>
  <c r="AH203" i="9"/>
  <c r="AJ203" i="9" s="1"/>
  <c r="BG202" i="9"/>
  <c r="H203" i="9"/>
  <c r="K203" i="9" s="1"/>
  <c r="L203" i="9" s="1"/>
  <c r="M203" i="9" s="1"/>
  <c r="BN203" i="9" s="1"/>
  <c r="AO202" i="9"/>
  <c r="AP202" i="9"/>
  <c r="AK203" i="9"/>
  <c r="W202" i="9"/>
  <c r="AV202" i="9" s="1"/>
  <c r="BB202" i="9"/>
  <c r="AB203" i="9"/>
  <c r="BA202" i="9"/>
  <c r="AY202" i="9"/>
  <c r="Y203" i="9"/>
  <c r="U203" i="9"/>
  <c r="K189" i="4"/>
  <c r="L189" i="4" s="1"/>
  <c r="M189" i="4" s="1"/>
  <c r="O189" i="4" s="1"/>
  <c r="O201" i="8"/>
  <c r="N201" i="8"/>
  <c r="BN201" i="8"/>
  <c r="BD200" i="8"/>
  <c r="BE200" i="8"/>
  <c r="AE201" i="8"/>
  <c r="AP200" i="8"/>
  <c r="AO200" i="8"/>
  <c r="P201" i="8"/>
  <c r="AK201" i="8"/>
  <c r="BK200" i="8"/>
  <c r="E202" i="8"/>
  <c r="AX200" i="8"/>
  <c r="AA201" i="8"/>
  <c r="BH200" i="8"/>
  <c r="BG200" i="8"/>
  <c r="AH201" i="8"/>
  <c r="AR200" i="8"/>
  <c r="W200" i="8"/>
  <c r="AS200" i="8"/>
  <c r="S201" i="8"/>
  <c r="BB200" i="8"/>
  <c r="BA200" i="8"/>
  <c r="AB201" i="8"/>
  <c r="BG188" i="4"/>
  <c r="BH188" i="4"/>
  <c r="AH189" i="4"/>
  <c r="AY188" i="4"/>
  <c r="Y189" i="4"/>
  <c r="AP188" i="4"/>
  <c r="AO188" i="4"/>
  <c r="P189" i="4"/>
  <c r="BE188" i="4"/>
  <c r="BD188" i="4"/>
  <c r="AE189" i="4"/>
  <c r="AB189" i="4"/>
  <c r="BB188" i="4"/>
  <c r="BA188" i="4"/>
  <c r="AS188" i="4"/>
  <c r="W188" i="4"/>
  <c r="AR188" i="4"/>
  <c r="S189" i="4"/>
  <c r="BK188" i="4"/>
  <c r="AK189" i="4"/>
  <c r="AA197" i="7"/>
  <c r="BG187" i="6"/>
  <c r="BB187" i="6"/>
  <c r="K197" i="7"/>
  <c r="L197" i="7" s="1"/>
  <c r="M197" i="7" s="1"/>
  <c r="AU196" i="7"/>
  <c r="BM196" i="7" s="1"/>
  <c r="AV196" i="7"/>
  <c r="V197" i="7"/>
  <c r="C197" i="7" s="1"/>
  <c r="D197" i="7" s="1"/>
  <c r="AJ197" i="7"/>
  <c r="R197" i="7"/>
  <c r="U197" i="7"/>
  <c r="AD197" i="7"/>
  <c r="BA187" i="6"/>
  <c r="AH188" i="6"/>
  <c r="AJ188" i="6" s="1"/>
  <c r="O188" i="6"/>
  <c r="Q188" i="6" s="1"/>
  <c r="AM190" i="5"/>
  <c r="AU189" i="5"/>
  <c r="Y190" i="5"/>
  <c r="AA190" i="5" s="1"/>
  <c r="AK188" i="6"/>
  <c r="W187" i="6"/>
  <c r="AV187" i="6" s="1"/>
  <c r="AR187" i="6"/>
  <c r="AS187" i="6"/>
  <c r="BN188" i="6"/>
  <c r="E189" i="6"/>
  <c r="AF188" i="6"/>
  <c r="BD188" i="6" s="1"/>
  <c r="AD188" i="6"/>
  <c r="Y188" i="6"/>
  <c r="V190" i="5"/>
  <c r="X190" i="5" s="1"/>
  <c r="AV189" i="5"/>
  <c r="L190" i="5"/>
  <c r="M190" i="5" s="1"/>
  <c r="O190" i="5" s="1"/>
  <c r="E191" i="5"/>
  <c r="G191" i="5" s="1"/>
  <c r="AD190" i="5"/>
  <c r="AX206" i="10" l="1"/>
  <c r="BM206" i="10" s="1"/>
  <c r="C207" i="10"/>
  <c r="D207" i="10" s="1"/>
  <c r="E208" i="10"/>
  <c r="G208" i="10" s="1"/>
  <c r="N207" i="10"/>
  <c r="O207" i="10"/>
  <c r="BN207" i="10"/>
  <c r="O203" i="9"/>
  <c r="Q203" i="9" s="1"/>
  <c r="P204" i="9" s="1"/>
  <c r="R204" i="9" s="1"/>
  <c r="N203" i="9"/>
  <c r="AI203" i="9" s="1"/>
  <c r="BG203" i="9" s="1"/>
  <c r="E204" i="9"/>
  <c r="F204" i="9" s="1"/>
  <c r="AU202" i="9"/>
  <c r="V203" i="9"/>
  <c r="C203" i="9" s="1"/>
  <c r="D203" i="9" s="1"/>
  <c r="BJ202" i="9"/>
  <c r="AM203" i="9"/>
  <c r="AD203" i="9"/>
  <c r="AA203" i="9"/>
  <c r="AX202" i="9"/>
  <c r="BN189" i="4"/>
  <c r="N189" i="4"/>
  <c r="AI189" i="4" s="1"/>
  <c r="E190" i="4"/>
  <c r="AD201" i="8"/>
  <c r="AL201" i="8"/>
  <c r="Q201" i="8"/>
  <c r="U201" i="8"/>
  <c r="T201" i="8"/>
  <c r="S202" i="8"/>
  <c r="AV200" i="8"/>
  <c r="AU200" i="8"/>
  <c r="V201" i="8"/>
  <c r="AJ201" i="8"/>
  <c r="F202" i="8"/>
  <c r="G202" i="8"/>
  <c r="BJ200" i="8"/>
  <c r="AM201" i="8"/>
  <c r="AC201" i="8" s="1"/>
  <c r="BM200" i="8"/>
  <c r="AG201" i="8"/>
  <c r="AI201" i="8"/>
  <c r="AF201" i="8"/>
  <c r="AE202" i="8" s="1"/>
  <c r="C201" i="8"/>
  <c r="D201" i="8" s="1"/>
  <c r="P202" i="8"/>
  <c r="R201" i="8"/>
  <c r="AM189" i="4"/>
  <c r="AC189" i="4" s="1"/>
  <c r="BJ188" i="4"/>
  <c r="Q189" i="4"/>
  <c r="P190" i="4" s="1"/>
  <c r="U189" i="4"/>
  <c r="T189" i="4"/>
  <c r="S190" i="4" s="1"/>
  <c r="AV188" i="4"/>
  <c r="AU188" i="4"/>
  <c r="V189" i="4"/>
  <c r="C189" i="4" s="1"/>
  <c r="D189" i="4" s="1"/>
  <c r="AD189" i="4"/>
  <c r="AL189" i="4"/>
  <c r="AA189" i="4"/>
  <c r="AX188" i="4"/>
  <c r="AJ189" i="4"/>
  <c r="AG189" i="4"/>
  <c r="R189" i="4"/>
  <c r="E198" i="7"/>
  <c r="F198" i="7" s="1"/>
  <c r="O197" i="7"/>
  <c r="Z197" i="7" s="1"/>
  <c r="AY197" i="7" s="1"/>
  <c r="N197" i="7"/>
  <c r="BN197" i="7"/>
  <c r="X197" i="7"/>
  <c r="AI188" i="6"/>
  <c r="AH189" i="6" s="1"/>
  <c r="AJ189" i="6" s="1"/>
  <c r="AP188" i="6"/>
  <c r="AO188" i="6"/>
  <c r="AU187" i="6"/>
  <c r="T188" i="6"/>
  <c r="AS188" i="6" s="1"/>
  <c r="AL188" i="6"/>
  <c r="BK188" i="6" s="1"/>
  <c r="AM188" i="6"/>
  <c r="AC188" i="6" s="1"/>
  <c r="P189" i="6"/>
  <c r="R189" i="6" s="1"/>
  <c r="AX189" i="5"/>
  <c r="BM189" i="5" s="1"/>
  <c r="BJ187" i="6"/>
  <c r="V188" i="6"/>
  <c r="X188" i="6" s="1"/>
  <c r="AE189" i="6"/>
  <c r="AG189" i="6" s="1"/>
  <c r="G189" i="6"/>
  <c r="F189" i="6"/>
  <c r="BE188" i="6"/>
  <c r="AX187" i="6"/>
  <c r="AA188" i="6"/>
  <c r="C190" i="5"/>
  <c r="D190" i="5" s="1"/>
  <c r="F191" i="5"/>
  <c r="H191" i="5" s="1"/>
  <c r="K191" i="5" s="1"/>
  <c r="L191" i="5" s="1"/>
  <c r="M191" i="5" s="1"/>
  <c r="O191" i="5" s="1"/>
  <c r="N190" i="5"/>
  <c r="AF190" i="5" s="1"/>
  <c r="BN190" i="5"/>
  <c r="Z190" i="5"/>
  <c r="AY190" i="5" s="1"/>
  <c r="AC190" i="5"/>
  <c r="AB191" i="5" s="1"/>
  <c r="AD191" i="5" s="1"/>
  <c r="AL190" i="5"/>
  <c r="BK190" i="5" s="1"/>
  <c r="T190" i="5"/>
  <c r="Q190" i="5"/>
  <c r="F208" i="10" l="1"/>
  <c r="H208" i="10" s="1"/>
  <c r="K208" i="10" s="1"/>
  <c r="L208" i="10" s="1"/>
  <c r="M208" i="10" s="1"/>
  <c r="BN208" i="10" s="1"/>
  <c r="T207" i="10"/>
  <c r="AL207" i="10"/>
  <c r="AC207" i="10"/>
  <c r="Z207" i="10"/>
  <c r="AY207" i="10" s="1"/>
  <c r="Q207" i="10"/>
  <c r="AF207" i="10"/>
  <c r="AI207" i="10"/>
  <c r="AF203" i="9"/>
  <c r="BD203" i="9" s="1"/>
  <c r="G204" i="9"/>
  <c r="H204" i="9" s="1"/>
  <c r="AL203" i="9"/>
  <c r="BK203" i="9" s="1"/>
  <c r="T203" i="9"/>
  <c r="AR203" i="9" s="1"/>
  <c r="AO203" i="9"/>
  <c r="AC203" i="9"/>
  <c r="BB203" i="9" s="1"/>
  <c r="AP203" i="9"/>
  <c r="Z203" i="9"/>
  <c r="AY203" i="9" s="1"/>
  <c r="X203" i="9"/>
  <c r="BH203" i="9"/>
  <c r="AH204" i="9"/>
  <c r="AJ204" i="9" s="1"/>
  <c r="BM202" i="9"/>
  <c r="AF189" i="4"/>
  <c r="AE190" i="4" s="1"/>
  <c r="AG190" i="4" s="1"/>
  <c r="F190" i="4"/>
  <c r="G190" i="4"/>
  <c r="BM188" i="4"/>
  <c r="AG202" i="8"/>
  <c r="BE201" i="8"/>
  <c r="BD201" i="8"/>
  <c r="BA201" i="8"/>
  <c r="BB201" i="8"/>
  <c r="X201" i="8"/>
  <c r="Z201" i="8"/>
  <c r="AY201" i="8" s="1"/>
  <c r="W201" i="8"/>
  <c r="AS201" i="8"/>
  <c r="AR201" i="8"/>
  <c r="AO201" i="8"/>
  <c r="AP201" i="8"/>
  <c r="R202" i="8"/>
  <c r="BG201" i="8"/>
  <c r="BH201" i="8"/>
  <c r="H202" i="8"/>
  <c r="AH202" i="8"/>
  <c r="U202" i="8"/>
  <c r="BK201" i="8"/>
  <c r="AK202" i="8"/>
  <c r="AB202" i="8"/>
  <c r="U190" i="4"/>
  <c r="R190" i="4"/>
  <c r="BH189" i="4"/>
  <c r="BG189" i="4"/>
  <c r="AH190" i="4"/>
  <c r="BK189" i="4"/>
  <c r="AK190" i="4"/>
  <c r="BB189" i="4"/>
  <c r="BA189" i="4"/>
  <c r="AB190" i="4"/>
  <c r="X189" i="4"/>
  <c r="Z189" i="4"/>
  <c r="AY189" i="4" s="1"/>
  <c r="W189" i="4"/>
  <c r="AR189" i="4"/>
  <c r="AS189" i="4"/>
  <c r="AP189" i="4"/>
  <c r="AO189" i="4"/>
  <c r="G198" i="7"/>
  <c r="H198" i="7" s="1"/>
  <c r="AR188" i="6"/>
  <c r="AI197" i="7"/>
  <c r="AF197" i="7"/>
  <c r="T197" i="7"/>
  <c r="Q197" i="7"/>
  <c r="AC197" i="7"/>
  <c r="AL197" i="7"/>
  <c r="Y198" i="7"/>
  <c r="BG188" i="6"/>
  <c r="BH188" i="6"/>
  <c r="S189" i="6"/>
  <c r="U189" i="6" s="1"/>
  <c r="AK189" i="6"/>
  <c r="AM189" i="6" s="1"/>
  <c r="BM187" i="6"/>
  <c r="Z188" i="6"/>
  <c r="AY188" i="6" s="1"/>
  <c r="W188" i="6"/>
  <c r="AU188" i="6" s="1"/>
  <c r="C188" i="6"/>
  <c r="D188" i="6" s="1"/>
  <c r="H189" i="6"/>
  <c r="K189" i="6" s="1"/>
  <c r="L189" i="6" s="1"/>
  <c r="M189" i="6" s="1"/>
  <c r="O189" i="6" s="1"/>
  <c r="BA188" i="6"/>
  <c r="BB188" i="6"/>
  <c r="AB189" i="6"/>
  <c r="AI190" i="5"/>
  <c r="BH190" i="5" s="1"/>
  <c r="BB190" i="5"/>
  <c r="BN191" i="5"/>
  <c r="E192" i="5"/>
  <c r="G192" i="5" s="1"/>
  <c r="N191" i="5"/>
  <c r="BA190" i="5"/>
  <c r="AK191" i="5"/>
  <c r="BJ190" i="5" s="1"/>
  <c r="Y191" i="5"/>
  <c r="AA191" i="5" s="1"/>
  <c r="BD190" i="5"/>
  <c r="AE191" i="5"/>
  <c r="AG191" i="5" s="1"/>
  <c r="BE190" i="5"/>
  <c r="P191" i="5"/>
  <c r="R191" i="5" s="1"/>
  <c r="AP190" i="5"/>
  <c r="AO190" i="5"/>
  <c r="S191" i="5"/>
  <c r="U191" i="5" s="1"/>
  <c r="W190" i="5"/>
  <c r="AR190" i="5"/>
  <c r="AS190" i="5"/>
  <c r="N208" i="10" l="1"/>
  <c r="E209" i="10"/>
  <c r="F209" i="10" s="1"/>
  <c r="O208" i="10"/>
  <c r="AH208" i="10"/>
  <c r="BH207" i="10"/>
  <c r="BG207" i="10"/>
  <c r="AE208" i="10"/>
  <c r="BD207" i="10"/>
  <c r="BE207" i="10"/>
  <c r="P208" i="10"/>
  <c r="AO207" i="10"/>
  <c r="AP207" i="10"/>
  <c r="Y208" i="10"/>
  <c r="BB207" i="10"/>
  <c r="AB208" i="10"/>
  <c r="BA207" i="10"/>
  <c r="AK208" i="10"/>
  <c r="BK207" i="10"/>
  <c r="AS207" i="10"/>
  <c r="AR207" i="10"/>
  <c r="W207" i="10"/>
  <c r="S208" i="10"/>
  <c r="K204" i="9"/>
  <c r="L204" i="9" s="1"/>
  <c r="M204" i="9" s="1"/>
  <c r="N204" i="9" s="1"/>
  <c r="BA203" i="9"/>
  <c r="S204" i="9"/>
  <c r="U204" i="9" s="1"/>
  <c r="AK204" i="9"/>
  <c r="BJ203" i="9" s="1"/>
  <c r="AE204" i="9"/>
  <c r="AG204" i="9" s="1"/>
  <c r="BE203" i="9"/>
  <c r="AB204" i="9"/>
  <c r="AD204" i="9" s="1"/>
  <c r="W203" i="9"/>
  <c r="AV203" i="9" s="1"/>
  <c r="AS203" i="9"/>
  <c r="Y204" i="9"/>
  <c r="AA204" i="9" s="1"/>
  <c r="BE189" i="4"/>
  <c r="BD189" i="4"/>
  <c r="H190" i="4"/>
  <c r="K190" i="4" s="1"/>
  <c r="L190" i="4" s="1"/>
  <c r="M190" i="4" s="1"/>
  <c r="BN190" i="4" s="1"/>
  <c r="AD202" i="8"/>
  <c r="AM202" i="8"/>
  <c r="BJ201" i="8"/>
  <c r="AJ202" i="8"/>
  <c r="Y202" i="8"/>
  <c r="K202" i="8"/>
  <c r="L202" i="8" s="1"/>
  <c r="M202" i="8" s="1"/>
  <c r="AU201" i="8"/>
  <c r="AV201" i="8"/>
  <c r="V202" i="8"/>
  <c r="Y190" i="4"/>
  <c r="AX189" i="4" s="1"/>
  <c r="V190" i="4"/>
  <c r="AV189" i="4"/>
  <c r="AU189" i="4"/>
  <c r="AD190" i="4"/>
  <c r="BJ189" i="4"/>
  <c r="AM190" i="4"/>
  <c r="AJ190" i="4"/>
  <c r="BJ188" i="6"/>
  <c r="AB198" i="7"/>
  <c r="AD198" i="7" s="1"/>
  <c r="BA197" i="7"/>
  <c r="BB197" i="7"/>
  <c r="S198" i="7"/>
  <c r="AS197" i="7"/>
  <c r="AR197" i="7"/>
  <c r="W197" i="7"/>
  <c r="BG197" i="7"/>
  <c r="AH198" i="7"/>
  <c r="BH197" i="7"/>
  <c r="AK198" i="7"/>
  <c r="BK197" i="7"/>
  <c r="P198" i="7"/>
  <c r="AO197" i="7"/>
  <c r="AP197" i="7"/>
  <c r="BE197" i="7"/>
  <c r="BD197" i="7"/>
  <c r="AE198" i="7"/>
  <c r="K198" i="7"/>
  <c r="L198" i="7" s="1"/>
  <c r="M198" i="7" s="1"/>
  <c r="AX197" i="7"/>
  <c r="AA198" i="7"/>
  <c r="AV188" i="6"/>
  <c r="Y189" i="6"/>
  <c r="V189" i="6"/>
  <c r="X189" i="6" s="1"/>
  <c r="N189" i="6"/>
  <c r="AI189" i="6" s="1"/>
  <c r="E190" i="6"/>
  <c r="F190" i="6" s="1"/>
  <c r="BN189" i="6"/>
  <c r="Q189" i="6"/>
  <c r="T189" i="6"/>
  <c r="AD189" i="6"/>
  <c r="AL189" i="6"/>
  <c r="AH191" i="5"/>
  <c r="AJ191" i="5" s="1"/>
  <c r="F192" i="5"/>
  <c r="H192" i="5" s="1"/>
  <c r="K192" i="5" s="1"/>
  <c r="L192" i="5" s="1"/>
  <c r="M192" i="5" s="1"/>
  <c r="O192" i="5" s="1"/>
  <c r="AM191" i="5"/>
  <c r="AC191" i="5" s="1"/>
  <c r="BA191" i="5" s="1"/>
  <c r="AX190" i="5"/>
  <c r="BG190" i="5"/>
  <c r="AL191" i="5"/>
  <c r="AK192" i="5" s="1"/>
  <c r="AF191" i="5"/>
  <c r="BE191" i="5" s="1"/>
  <c r="T191" i="5"/>
  <c r="AS191" i="5" s="1"/>
  <c r="Q191" i="5"/>
  <c r="AP191" i="5" s="1"/>
  <c r="AU190" i="5"/>
  <c r="AV190" i="5"/>
  <c r="V191" i="5"/>
  <c r="G209" i="10" l="1"/>
  <c r="H209" i="10" s="1"/>
  <c r="R208" i="10"/>
  <c r="AU207" i="10"/>
  <c r="AV207" i="10"/>
  <c r="V208" i="10"/>
  <c r="AD208" i="10"/>
  <c r="AL208" i="10"/>
  <c r="AG208" i="10"/>
  <c r="AF208" i="10"/>
  <c r="AE209" i="10" s="1"/>
  <c r="U208" i="10"/>
  <c r="T208" i="10"/>
  <c r="Q208" i="10"/>
  <c r="BJ207" i="10"/>
  <c r="AM208" i="10"/>
  <c r="AC208" i="10" s="1"/>
  <c r="AA208" i="10"/>
  <c r="AX207" i="10"/>
  <c r="AI208" i="10"/>
  <c r="BH208" i="10" s="1"/>
  <c r="AJ208" i="10"/>
  <c r="AM204" i="9"/>
  <c r="AU203" i="9"/>
  <c r="AI204" i="9"/>
  <c r="BG204" i="9" s="1"/>
  <c r="AF204" i="9"/>
  <c r="AE205" i="9" s="1"/>
  <c r="O204" i="9"/>
  <c r="BN204" i="9"/>
  <c r="E205" i="9"/>
  <c r="V204" i="9"/>
  <c r="X204" i="9" s="1"/>
  <c r="AX203" i="9"/>
  <c r="N190" i="4"/>
  <c r="AI190" i="4" s="1"/>
  <c r="O190" i="4"/>
  <c r="T190" i="4" s="1"/>
  <c r="S191" i="4" s="1"/>
  <c r="U191" i="4" s="1"/>
  <c r="E191" i="4"/>
  <c r="F191" i="4" s="1"/>
  <c r="AA190" i="4"/>
  <c r="BM189" i="4"/>
  <c r="BM201" i="8"/>
  <c r="X202" i="8"/>
  <c r="Z202" i="8"/>
  <c r="AY202" i="8" s="1"/>
  <c r="C202" i="8"/>
  <c r="D202" i="8" s="1"/>
  <c r="E203" i="8"/>
  <c r="N202" i="8"/>
  <c r="BN202" i="8"/>
  <c r="O202" i="8"/>
  <c r="AA202" i="8"/>
  <c r="AX201" i="8"/>
  <c r="AC202" i="8"/>
  <c r="C190" i="4"/>
  <c r="D190" i="4" s="1"/>
  <c r="X190" i="4"/>
  <c r="R198" i="7"/>
  <c r="E199" i="7"/>
  <c r="AG198" i="7"/>
  <c r="U198" i="7"/>
  <c r="BN198" i="7"/>
  <c r="O198" i="7"/>
  <c r="T198" i="7" s="1"/>
  <c r="N198" i="7"/>
  <c r="AF198" i="7" s="1"/>
  <c r="BJ197" i="7"/>
  <c r="AM198" i="7"/>
  <c r="AJ198" i="7"/>
  <c r="V198" i="7"/>
  <c r="C198" i="7" s="1"/>
  <c r="D198" i="7" s="1"/>
  <c r="AU197" i="7"/>
  <c r="AV197" i="7"/>
  <c r="Z189" i="6"/>
  <c r="AY189" i="6" s="1"/>
  <c r="AF189" i="6"/>
  <c r="BD189" i="6" s="1"/>
  <c r="AC189" i="6"/>
  <c r="BB189" i="6" s="1"/>
  <c r="C189" i="6"/>
  <c r="D189" i="6" s="1"/>
  <c r="AX188" i="6"/>
  <c r="BM188" i="6" s="1"/>
  <c r="AA189" i="6"/>
  <c r="W189" i="6" s="1"/>
  <c r="AI191" i="5"/>
  <c r="BG191" i="5" s="1"/>
  <c r="G190" i="6"/>
  <c r="H190" i="6" s="1"/>
  <c r="AO189" i="6"/>
  <c r="AP189" i="6"/>
  <c r="P190" i="6"/>
  <c r="BK189" i="6"/>
  <c r="AK190" i="6"/>
  <c r="AS189" i="6"/>
  <c r="AR189" i="6"/>
  <c r="S190" i="6"/>
  <c r="BH189" i="6"/>
  <c r="BG189" i="6"/>
  <c r="AH190" i="6"/>
  <c r="BK191" i="5"/>
  <c r="BM190" i="5"/>
  <c r="BB191" i="5"/>
  <c r="P192" i="5"/>
  <c r="R192" i="5" s="1"/>
  <c r="BD191" i="5"/>
  <c r="AE192" i="5"/>
  <c r="AG192" i="5" s="1"/>
  <c r="AB192" i="5"/>
  <c r="AL192" i="5" s="1"/>
  <c r="BN192" i="5"/>
  <c r="AR191" i="5"/>
  <c r="W191" i="5"/>
  <c r="V192" i="5" s="1"/>
  <c r="AO191" i="5"/>
  <c r="S192" i="5"/>
  <c r="T192" i="5" s="1"/>
  <c r="S193" i="5" s="1"/>
  <c r="N192" i="5"/>
  <c r="E193" i="5"/>
  <c r="F193" i="5" s="1"/>
  <c r="C191" i="5"/>
  <c r="D191" i="5" s="1"/>
  <c r="X191" i="5"/>
  <c r="Z191" i="5"/>
  <c r="AY191" i="5" s="1"/>
  <c r="AM192" i="5"/>
  <c r="BJ191" i="5"/>
  <c r="AH209" i="10" l="1"/>
  <c r="AJ209" i="10" s="1"/>
  <c r="BM207" i="10"/>
  <c r="AP208" i="10"/>
  <c r="AO208" i="10"/>
  <c r="K209" i="10"/>
  <c r="L209" i="10" s="1"/>
  <c r="M209" i="10" s="1"/>
  <c r="AG209" i="10"/>
  <c r="Z208" i="10"/>
  <c r="AY208" i="10" s="1"/>
  <c r="X208" i="10"/>
  <c r="BE208" i="10"/>
  <c r="BD208" i="10"/>
  <c r="C208" i="10"/>
  <c r="D208" i="10" s="1"/>
  <c r="AR208" i="10"/>
  <c r="AS208" i="10"/>
  <c r="W208" i="10"/>
  <c r="V209" i="10" s="1"/>
  <c r="BA208" i="10"/>
  <c r="BB208" i="10"/>
  <c r="P209" i="10"/>
  <c r="AB209" i="10"/>
  <c r="BG208" i="10"/>
  <c r="S209" i="10"/>
  <c r="AK209" i="10"/>
  <c r="BK208" i="10"/>
  <c r="AC204" i="9"/>
  <c r="BA204" i="9" s="1"/>
  <c r="BM203" i="9"/>
  <c r="BE204" i="9"/>
  <c r="BD204" i="9"/>
  <c r="BH204" i="9"/>
  <c r="AH205" i="9"/>
  <c r="AJ205" i="9" s="1"/>
  <c r="G205" i="9"/>
  <c r="F205" i="9"/>
  <c r="C204" i="9"/>
  <c r="D204" i="9" s="1"/>
  <c r="AL204" i="9"/>
  <c r="Q204" i="9"/>
  <c r="Z204" i="9"/>
  <c r="AY204" i="9" s="1"/>
  <c r="T204" i="9"/>
  <c r="AG205" i="9"/>
  <c r="AL190" i="4"/>
  <c r="BK190" i="4" s="1"/>
  <c r="G191" i="4"/>
  <c r="H191" i="4" s="1"/>
  <c r="Z190" i="4"/>
  <c r="AY190" i="4" s="1"/>
  <c r="AC190" i="4"/>
  <c r="BB190" i="4" s="1"/>
  <c r="Q190" i="4"/>
  <c r="AP190" i="4" s="1"/>
  <c r="AF190" i="4"/>
  <c r="BE190" i="4" s="1"/>
  <c r="AR190" i="4"/>
  <c r="AS190" i="4"/>
  <c r="BH190" i="4"/>
  <c r="AH191" i="4"/>
  <c r="AJ191" i="4" s="1"/>
  <c r="BG190" i="4"/>
  <c r="BB202" i="8"/>
  <c r="BA202" i="8"/>
  <c r="AB203" i="8"/>
  <c r="T202" i="8"/>
  <c r="Q202" i="8"/>
  <c r="AL202" i="8"/>
  <c r="AF202" i="8"/>
  <c r="AI202" i="8"/>
  <c r="Y203" i="8"/>
  <c r="G203" i="8"/>
  <c r="F203" i="8"/>
  <c r="BE189" i="6"/>
  <c r="BM197" i="7"/>
  <c r="AI198" i="7"/>
  <c r="AH199" i="7" s="1"/>
  <c r="AJ199" i="7" s="1"/>
  <c r="AL198" i="7"/>
  <c r="BK198" i="7" s="1"/>
  <c r="BE198" i="7"/>
  <c r="BD198" i="7"/>
  <c r="AE199" i="7"/>
  <c r="AG199" i="7" s="1"/>
  <c r="AS198" i="7"/>
  <c r="AR198" i="7"/>
  <c r="S199" i="7"/>
  <c r="U199" i="7" s="1"/>
  <c r="X198" i="7"/>
  <c r="Z198" i="7"/>
  <c r="AY198" i="7" s="1"/>
  <c r="AC198" i="7"/>
  <c r="Q198" i="7"/>
  <c r="W198" i="7" s="1"/>
  <c r="V199" i="7" s="1"/>
  <c r="G199" i="7"/>
  <c r="F199" i="7"/>
  <c r="Y190" i="6"/>
  <c r="AE190" i="6"/>
  <c r="AG190" i="6" s="1"/>
  <c r="BA189" i="6"/>
  <c r="AB190" i="6"/>
  <c r="AD190" i="6" s="1"/>
  <c r="AH192" i="5"/>
  <c r="AJ192" i="5" s="1"/>
  <c r="BH191" i="5"/>
  <c r="K190" i="6"/>
  <c r="L190" i="6" s="1"/>
  <c r="M190" i="6" s="1"/>
  <c r="U190" i="6"/>
  <c r="AV189" i="6"/>
  <c r="AU189" i="6"/>
  <c r="V190" i="6"/>
  <c r="AM190" i="6"/>
  <c r="BJ189" i="6"/>
  <c r="AJ190" i="6"/>
  <c r="R190" i="6"/>
  <c r="AU191" i="5"/>
  <c r="AD192" i="5"/>
  <c r="Q192" i="5"/>
  <c r="AO192" i="5" s="1"/>
  <c r="AF192" i="5"/>
  <c r="AE193" i="5" s="1"/>
  <c r="AV191" i="5"/>
  <c r="U192" i="5"/>
  <c r="AR192" i="5" s="1"/>
  <c r="Y192" i="5"/>
  <c r="G193" i="5"/>
  <c r="H193" i="5" s="1"/>
  <c r="K193" i="5" s="1"/>
  <c r="L193" i="5" s="1"/>
  <c r="M193" i="5" s="1"/>
  <c r="X192" i="5"/>
  <c r="BK192" i="5"/>
  <c r="AK193" i="5"/>
  <c r="U193" i="5"/>
  <c r="AS192" i="5"/>
  <c r="E210" i="10" l="1"/>
  <c r="G210" i="10" s="1"/>
  <c r="U209" i="10"/>
  <c r="AD209" i="10"/>
  <c r="R209" i="10"/>
  <c r="X209" i="10"/>
  <c r="N209" i="10"/>
  <c r="O209" i="10"/>
  <c r="AL209" i="10" s="1"/>
  <c r="BN209" i="10"/>
  <c r="Y209" i="10"/>
  <c r="AM209" i="10"/>
  <c r="BJ208" i="10"/>
  <c r="AV208" i="10"/>
  <c r="AU208" i="10"/>
  <c r="H205" i="9"/>
  <c r="K205" i="9" s="1"/>
  <c r="L205" i="9" s="1"/>
  <c r="M205" i="9" s="1"/>
  <c r="BB204" i="9"/>
  <c r="AB205" i="9"/>
  <c r="AD205" i="9" s="1"/>
  <c r="AO204" i="9"/>
  <c r="AP204" i="9"/>
  <c r="P205" i="9"/>
  <c r="R205" i="9" s="1"/>
  <c r="BK204" i="9"/>
  <c r="AK205" i="9"/>
  <c r="Y205" i="9"/>
  <c r="AX204" i="9" s="1"/>
  <c r="AR204" i="9"/>
  <c r="AS204" i="9"/>
  <c r="S205" i="9"/>
  <c r="W204" i="9"/>
  <c r="AK191" i="4"/>
  <c r="BJ190" i="4" s="1"/>
  <c r="Y191" i="4"/>
  <c r="AX190" i="4" s="1"/>
  <c r="W190" i="4"/>
  <c r="V191" i="4" s="1"/>
  <c r="X191" i="4" s="1"/>
  <c r="AB191" i="4"/>
  <c r="AD191" i="4" s="1"/>
  <c r="BA190" i="4"/>
  <c r="K191" i="4"/>
  <c r="L191" i="4" s="1"/>
  <c r="M191" i="4" s="1"/>
  <c r="BN191" i="4" s="1"/>
  <c r="AO190" i="4"/>
  <c r="P191" i="4"/>
  <c r="R191" i="4" s="1"/>
  <c r="AE191" i="4"/>
  <c r="AG191" i="4" s="1"/>
  <c r="BD190" i="4"/>
  <c r="H203" i="8"/>
  <c r="K203" i="8" s="1"/>
  <c r="L203" i="8" s="1"/>
  <c r="M203" i="8" s="1"/>
  <c r="O203" i="8" s="1"/>
  <c r="AL203" i="8" s="1"/>
  <c r="N203" i="8"/>
  <c r="AX202" i="8"/>
  <c r="AA203" i="8"/>
  <c r="E204" i="8"/>
  <c r="BH202" i="8"/>
  <c r="BG202" i="8"/>
  <c r="AH203" i="8"/>
  <c r="AK203" i="8"/>
  <c r="BK202" i="8"/>
  <c r="AR202" i="8"/>
  <c r="W202" i="8"/>
  <c r="AS202" i="8"/>
  <c r="S203" i="8"/>
  <c r="BD202" i="8"/>
  <c r="BE202" i="8"/>
  <c r="AE203" i="8"/>
  <c r="AP202" i="8"/>
  <c r="AO202" i="8"/>
  <c r="P203" i="8"/>
  <c r="AD203" i="8"/>
  <c r="BG198" i="7"/>
  <c r="BH198" i="7"/>
  <c r="Y199" i="7"/>
  <c r="AX198" i="7" s="1"/>
  <c r="AK199" i="7"/>
  <c r="X199" i="7"/>
  <c r="H199" i="7"/>
  <c r="AP198" i="7"/>
  <c r="AO198" i="7"/>
  <c r="P199" i="7"/>
  <c r="BA198" i="7"/>
  <c r="AB199" i="7"/>
  <c r="BB198" i="7"/>
  <c r="AU198" i="7"/>
  <c r="AV198" i="7"/>
  <c r="AA190" i="6"/>
  <c r="AX189" i="6"/>
  <c r="BM189" i="6" s="1"/>
  <c r="C190" i="6"/>
  <c r="D190" i="6" s="1"/>
  <c r="C192" i="5"/>
  <c r="D192" i="5" s="1"/>
  <c r="AI192" i="5"/>
  <c r="AH193" i="5" s="1"/>
  <c r="AJ193" i="5" s="1"/>
  <c r="E191" i="6"/>
  <c r="F191" i="6" s="1"/>
  <c r="O190" i="6"/>
  <c r="AC190" i="6" s="1"/>
  <c r="BN190" i="6"/>
  <c r="N190" i="6"/>
  <c r="X190" i="6"/>
  <c r="P193" i="5"/>
  <c r="R193" i="5" s="1"/>
  <c r="AP192" i="5"/>
  <c r="BE192" i="5"/>
  <c r="BD192" i="5"/>
  <c r="AA192" i="5"/>
  <c r="W192" i="5" s="1"/>
  <c r="V193" i="5" s="1"/>
  <c r="X193" i="5" s="1"/>
  <c r="Z192" i="5"/>
  <c r="AY192" i="5" s="1"/>
  <c r="AX191" i="5"/>
  <c r="BM191" i="5" s="1"/>
  <c r="AC192" i="5"/>
  <c r="BA192" i="5" s="1"/>
  <c r="E194" i="5"/>
  <c r="O193" i="5"/>
  <c r="BN193" i="5"/>
  <c r="N193" i="5"/>
  <c r="AF193" i="5" s="1"/>
  <c r="AE194" i="5" s="1"/>
  <c r="AG193" i="5"/>
  <c r="BJ192" i="5"/>
  <c r="AM193" i="5"/>
  <c r="F210" i="10" l="1"/>
  <c r="H210" i="10" s="1"/>
  <c r="AI209" i="10"/>
  <c r="AF209" i="10"/>
  <c r="AC209" i="10"/>
  <c r="Z209" i="10"/>
  <c r="AY209" i="10" s="1"/>
  <c r="T209" i="10"/>
  <c r="BK209" i="10"/>
  <c r="AK210" i="10"/>
  <c r="AX208" i="10"/>
  <c r="BM208" i="10" s="1"/>
  <c r="AA209" i="10"/>
  <c r="Q209" i="10"/>
  <c r="C209" i="10"/>
  <c r="D209" i="10" s="1"/>
  <c r="O205" i="9"/>
  <c r="AL205" i="9" s="1"/>
  <c r="N205" i="9"/>
  <c r="BN205" i="9"/>
  <c r="AM205" i="9"/>
  <c r="BJ204" i="9"/>
  <c r="AA205" i="9"/>
  <c r="U205" i="9"/>
  <c r="V205" i="9"/>
  <c r="AU204" i="9"/>
  <c r="AV204" i="9"/>
  <c r="E206" i="9"/>
  <c r="AM191" i="4"/>
  <c r="AA191" i="4"/>
  <c r="AU190" i="4"/>
  <c r="BM190" i="4" s="1"/>
  <c r="AV190" i="4"/>
  <c r="N191" i="4"/>
  <c r="AF191" i="4" s="1"/>
  <c r="BD191" i="4" s="1"/>
  <c r="O191" i="4"/>
  <c r="E192" i="4"/>
  <c r="C191" i="4"/>
  <c r="D191" i="4" s="1"/>
  <c r="BN203" i="8"/>
  <c r="AC203" i="8"/>
  <c r="BK203" i="8"/>
  <c r="AK204" i="8"/>
  <c r="R203" i="8"/>
  <c r="Q203" i="8"/>
  <c r="U203" i="8"/>
  <c r="T203" i="8"/>
  <c r="AV202" i="8"/>
  <c r="AU202" i="8"/>
  <c r="V203" i="8"/>
  <c r="C203" i="8" s="1"/>
  <c r="D203" i="8" s="1"/>
  <c r="AJ203" i="8"/>
  <c r="AG203" i="8"/>
  <c r="AI203" i="8"/>
  <c r="AF203" i="8"/>
  <c r="AE204" i="8" s="1"/>
  <c r="BJ202" i="8"/>
  <c r="BM202" i="8" s="1"/>
  <c r="AM203" i="8"/>
  <c r="F204" i="8"/>
  <c r="H204" i="8" s="1"/>
  <c r="G204" i="8"/>
  <c r="AA199" i="7"/>
  <c r="AM199" i="7"/>
  <c r="BJ198" i="7"/>
  <c r="BM198" i="7" s="1"/>
  <c r="AD199" i="7"/>
  <c r="R199" i="7"/>
  <c r="C199" i="7"/>
  <c r="D199" i="7" s="1"/>
  <c r="K199" i="7"/>
  <c r="L199" i="7" s="1"/>
  <c r="M199" i="7" s="1"/>
  <c r="BG192" i="5"/>
  <c r="BH192" i="5"/>
  <c r="G191" i="6"/>
  <c r="H191" i="6" s="1"/>
  <c r="Z190" i="6"/>
  <c r="AY190" i="6" s="1"/>
  <c r="BA190" i="6"/>
  <c r="AB191" i="6"/>
  <c r="AD191" i="6" s="1"/>
  <c r="BB190" i="6"/>
  <c r="AF190" i="6"/>
  <c r="AI190" i="6"/>
  <c r="AL190" i="6"/>
  <c r="T190" i="6"/>
  <c r="Q190" i="6"/>
  <c r="AU192" i="5"/>
  <c r="AV192" i="5"/>
  <c r="AI193" i="5"/>
  <c r="BG193" i="5" s="1"/>
  <c r="BB192" i="5"/>
  <c r="AB193" i="5"/>
  <c r="AD193" i="5" s="1"/>
  <c r="Y193" i="5"/>
  <c r="Q193" i="5"/>
  <c r="T193" i="5"/>
  <c r="F194" i="5"/>
  <c r="G194" i="5"/>
  <c r="AG194" i="5"/>
  <c r="BE193" i="5"/>
  <c r="BD193" i="5"/>
  <c r="AS209" i="10" l="1"/>
  <c r="AR209" i="10"/>
  <c r="W209" i="10"/>
  <c r="S210" i="10"/>
  <c r="AB210" i="10"/>
  <c r="BB209" i="10"/>
  <c r="BA209" i="10"/>
  <c r="BD209" i="10"/>
  <c r="AE210" i="10"/>
  <c r="BE209" i="10"/>
  <c r="AP209" i="10"/>
  <c r="AO209" i="10"/>
  <c r="P210" i="10"/>
  <c r="BH209" i="10"/>
  <c r="BG209" i="10"/>
  <c r="AH210" i="10"/>
  <c r="AJ210" i="10" s="1"/>
  <c r="BJ209" i="10"/>
  <c r="AM210" i="10"/>
  <c r="Y210" i="10"/>
  <c r="K210" i="10"/>
  <c r="L210" i="10" s="1"/>
  <c r="M210" i="10" s="1"/>
  <c r="Q205" i="9"/>
  <c r="AP205" i="9" s="1"/>
  <c r="AC205" i="9"/>
  <c r="AB206" i="9" s="1"/>
  <c r="AD206" i="9" s="1"/>
  <c r="BM204" i="9"/>
  <c r="Z205" i="9"/>
  <c r="X205" i="9"/>
  <c r="C205" i="9"/>
  <c r="D205" i="9" s="1"/>
  <c r="AI205" i="9"/>
  <c r="AF205" i="9"/>
  <c r="F206" i="9"/>
  <c r="G206" i="9"/>
  <c r="BK205" i="9"/>
  <c r="AK206" i="9"/>
  <c r="T205" i="9"/>
  <c r="AC191" i="4"/>
  <c r="AB192" i="4" s="1"/>
  <c r="AD192" i="4" s="1"/>
  <c r="Q191" i="4"/>
  <c r="AP191" i="4" s="1"/>
  <c r="Z191" i="4"/>
  <c r="AY191" i="4" s="1"/>
  <c r="BE191" i="4"/>
  <c r="AE192" i="4"/>
  <c r="AG192" i="4" s="1"/>
  <c r="AI191" i="4"/>
  <c r="BG191" i="4" s="1"/>
  <c r="AL191" i="4"/>
  <c r="T191" i="4"/>
  <c r="G192" i="4"/>
  <c r="F192" i="4"/>
  <c r="AG204" i="8"/>
  <c r="W203" i="8"/>
  <c r="AS203" i="8"/>
  <c r="AR203" i="8"/>
  <c r="K204" i="8"/>
  <c r="L204" i="8" s="1"/>
  <c r="M204" i="8" s="1"/>
  <c r="BG203" i="8"/>
  <c r="BH203" i="8"/>
  <c r="AH204" i="8"/>
  <c r="S204" i="8"/>
  <c r="BE203" i="8"/>
  <c r="BD203" i="8"/>
  <c r="V204" i="8"/>
  <c r="Z203" i="8"/>
  <c r="AY203" i="8" s="1"/>
  <c r="X203" i="8"/>
  <c r="AO203" i="8"/>
  <c r="AP203" i="8"/>
  <c r="P204" i="8"/>
  <c r="BJ203" i="8"/>
  <c r="AM204" i="8"/>
  <c r="BA203" i="8"/>
  <c r="BB203" i="8"/>
  <c r="AB204" i="8"/>
  <c r="E200" i="7"/>
  <c r="N199" i="7"/>
  <c r="BN199" i="7"/>
  <c r="O199" i="7"/>
  <c r="Y191" i="6"/>
  <c r="AX190" i="6" s="1"/>
  <c r="S191" i="6"/>
  <c r="W190" i="6"/>
  <c r="AS190" i="6"/>
  <c r="AR190" i="6"/>
  <c r="AH191" i="6"/>
  <c r="AJ191" i="6" s="1"/>
  <c r="BH190" i="6"/>
  <c r="BG190" i="6"/>
  <c r="K191" i="6"/>
  <c r="L191" i="6" s="1"/>
  <c r="M191" i="6" s="1"/>
  <c r="P191" i="6"/>
  <c r="AO190" i="6"/>
  <c r="AP190" i="6"/>
  <c r="BK190" i="6"/>
  <c r="AK191" i="6"/>
  <c r="BE190" i="6"/>
  <c r="AE191" i="6"/>
  <c r="BD190" i="6"/>
  <c r="AL193" i="5"/>
  <c r="AH194" i="5"/>
  <c r="AJ194" i="5" s="1"/>
  <c r="BH193" i="5"/>
  <c r="AC193" i="5"/>
  <c r="BB193" i="5" s="1"/>
  <c r="AX192" i="5"/>
  <c r="BM192" i="5" s="1"/>
  <c r="C193" i="5"/>
  <c r="D193" i="5" s="1"/>
  <c r="AA193" i="5"/>
  <c r="W193" i="5" s="1"/>
  <c r="Z193" i="5"/>
  <c r="AY193" i="5" s="1"/>
  <c r="H194" i="5"/>
  <c r="P194" i="5"/>
  <c r="R194" i="5" s="1"/>
  <c r="AO193" i="5"/>
  <c r="AP193" i="5"/>
  <c r="S194" i="5"/>
  <c r="U194" i="5" s="1"/>
  <c r="AS193" i="5"/>
  <c r="AR193" i="5"/>
  <c r="E211" i="10" l="1"/>
  <c r="F211" i="10" s="1"/>
  <c r="R210" i="10"/>
  <c r="AD210" i="10"/>
  <c r="BN210" i="10"/>
  <c r="O210" i="10"/>
  <c r="T210" i="10" s="1"/>
  <c r="S211" i="10" s="1"/>
  <c r="N210" i="10"/>
  <c r="AF210" i="10" s="1"/>
  <c r="U210" i="10"/>
  <c r="AU209" i="10"/>
  <c r="AV209" i="10"/>
  <c r="V210" i="10"/>
  <c r="C210" i="10" s="1"/>
  <c r="D210" i="10" s="1"/>
  <c r="AX209" i="10"/>
  <c r="AA210" i="10"/>
  <c r="AG210" i="10"/>
  <c r="P206" i="9"/>
  <c r="R206" i="9" s="1"/>
  <c r="AO205" i="9"/>
  <c r="BA205" i="9"/>
  <c r="BB205" i="9"/>
  <c r="H206" i="9"/>
  <c r="K206" i="9" s="1"/>
  <c r="L206" i="9" s="1"/>
  <c r="M206" i="9" s="1"/>
  <c r="AE206" i="9"/>
  <c r="BD205" i="9"/>
  <c r="BE205" i="9"/>
  <c r="AY205" i="9"/>
  <c r="Y206" i="9"/>
  <c r="AH206" i="9"/>
  <c r="BG205" i="9"/>
  <c r="BH205" i="9"/>
  <c r="S206" i="9"/>
  <c r="W205" i="9"/>
  <c r="AS205" i="9"/>
  <c r="AR205" i="9"/>
  <c r="BJ205" i="9"/>
  <c r="AM206" i="9"/>
  <c r="BA191" i="4"/>
  <c r="BB191" i="4"/>
  <c r="P192" i="4"/>
  <c r="R192" i="4" s="1"/>
  <c r="AO191" i="4"/>
  <c r="W191" i="4"/>
  <c r="AV191" i="4" s="1"/>
  <c r="Y192" i="4"/>
  <c r="AA192" i="4" s="1"/>
  <c r="BH191" i="4"/>
  <c r="AH192" i="4"/>
  <c r="AJ192" i="4" s="1"/>
  <c r="H192" i="4"/>
  <c r="AS191" i="4"/>
  <c r="AR191" i="4"/>
  <c r="S192" i="4"/>
  <c r="U192" i="4" s="1"/>
  <c r="AK192" i="4"/>
  <c r="BK191" i="4"/>
  <c r="R204" i="8"/>
  <c r="Y204" i="8"/>
  <c r="X204" i="8"/>
  <c r="AJ204" i="8"/>
  <c r="AU203" i="8"/>
  <c r="AV203" i="8"/>
  <c r="AD204" i="8"/>
  <c r="U204" i="8"/>
  <c r="N204" i="8"/>
  <c r="BN204" i="8"/>
  <c r="O204" i="8"/>
  <c r="E205" i="8"/>
  <c r="AC199" i="7"/>
  <c r="T199" i="7"/>
  <c r="Q199" i="7"/>
  <c r="Z199" i="7"/>
  <c r="AY199" i="7" s="1"/>
  <c r="AL199" i="7"/>
  <c r="AI199" i="7"/>
  <c r="AF199" i="7"/>
  <c r="G200" i="7"/>
  <c r="F200" i="7"/>
  <c r="AA191" i="6"/>
  <c r="AG191" i="6"/>
  <c r="BJ190" i="6"/>
  <c r="AM191" i="6"/>
  <c r="R191" i="6"/>
  <c r="E192" i="6"/>
  <c r="V191" i="6"/>
  <c r="AU190" i="6"/>
  <c r="AV190" i="6"/>
  <c r="O191" i="6"/>
  <c r="AL191" i="6" s="1"/>
  <c r="N191" i="6"/>
  <c r="AF191" i="6" s="1"/>
  <c r="BN191" i="6"/>
  <c r="U191" i="6"/>
  <c r="AK194" i="5"/>
  <c r="BK193" i="5"/>
  <c r="AB194" i="5"/>
  <c r="AD194" i="5" s="1"/>
  <c r="BA193" i="5"/>
  <c r="Y194" i="5"/>
  <c r="AV193" i="5"/>
  <c r="AU193" i="5"/>
  <c r="V194" i="5"/>
  <c r="X194" i="5" s="1"/>
  <c r="K194" i="5"/>
  <c r="L194" i="5" s="1"/>
  <c r="M194" i="5" s="1"/>
  <c r="G211" i="10" l="1"/>
  <c r="H211" i="10" s="1"/>
  <c r="AI210" i="10"/>
  <c r="BG210" i="10" s="1"/>
  <c r="AL210" i="10"/>
  <c r="AK211" i="10" s="1"/>
  <c r="AC210" i="10"/>
  <c r="AB211" i="10" s="1"/>
  <c r="AD211" i="10" s="1"/>
  <c r="Q210" i="10"/>
  <c r="P211" i="10" s="1"/>
  <c r="U211" i="10"/>
  <c r="AR210" i="10"/>
  <c r="AS210" i="10"/>
  <c r="BM209" i="10"/>
  <c r="BE210" i="10"/>
  <c r="BD210" i="10"/>
  <c r="X210" i="10"/>
  <c r="Z210" i="10"/>
  <c r="AY210" i="10" s="1"/>
  <c r="AE211" i="10"/>
  <c r="AJ206" i="9"/>
  <c r="AU205" i="9"/>
  <c r="AV205" i="9"/>
  <c r="V206" i="9"/>
  <c r="C206" i="9" s="1"/>
  <c r="D206" i="9" s="1"/>
  <c r="O206" i="9"/>
  <c r="Q206" i="9" s="1"/>
  <c r="N206" i="9"/>
  <c r="AI206" i="9" s="1"/>
  <c r="BN206" i="9"/>
  <c r="AX205" i="9"/>
  <c r="AA206" i="9"/>
  <c r="U206" i="9"/>
  <c r="E207" i="9"/>
  <c r="AG206" i="9"/>
  <c r="V192" i="4"/>
  <c r="C192" i="4" s="1"/>
  <c r="D192" i="4" s="1"/>
  <c r="AU191" i="4"/>
  <c r="AX191" i="4"/>
  <c r="AM192" i="4"/>
  <c r="BJ191" i="4"/>
  <c r="K192" i="4"/>
  <c r="L192" i="4" s="1"/>
  <c r="M192" i="4" s="1"/>
  <c r="Z204" i="8"/>
  <c r="AY204" i="8" s="1"/>
  <c r="AL204" i="8"/>
  <c r="AX203" i="8"/>
  <c r="BM203" i="8" s="1"/>
  <c r="AC204" i="8"/>
  <c r="AA204" i="8"/>
  <c r="G205" i="8"/>
  <c r="F205" i="8"/>
  <c r="H205" i="8" s="1"/>
  <c r="K205" i="8" s="1"/>
  <c r="L205" i="8" s="1"/>
  <c r="M205" i="8" s="1"/>
  <c r="Y205" i="8"/>
  <c r="AI204" i="8"/>
  <c r="AF204" i="8"/>
  <c r="Q204" i="8"/>
  <c r="T204" i="8"/>
  <c r="C204" i="8"/>
  <c r="D204" i="8" s="1"/>
  <c r="H200" i="7"/>
  <c r="BD199" i="7"/>
  <c r="AE200" i="7"/>
  <c r="BE199" i="7"/>
  <c r="BK199" i="7"/>
  <c r="AK200" i="7"/>
  <c r="Y200" i="7"/>
  <c r="S200" i="7"/>
  <c r="W199" i="7"/>
  <c r="AS199" i="7"/>
  <c r="AR199" i="7"/>
  <c r="BH199" i="7"/>
  <c r="AH200" i="7"/>
  <c r="AJ200" i="7" s="1"/>
  <c r="BG199" i="7"/>
  <c r="AO199" i="7"/>
  <c r="P200" i="7"/>
  <c r="AP199" i="7"/>
  <c r="BB199" i="7"/>
  <c r="BA199" i="7"/>
  <c r="AB200" i="7"/>
  <c r="Q191" i="6"/>
  <c r="P192" i="6" s="1"/>
  <c r="AI191" i="6"/>
  <c r="BG191" i="6" s="1"/>
  <c r="BE191" i="6"/>
  <c r="BD191" i="6"/>
  <c r="AE192" i="6"/>
  <c r="T191" i="6"/>
  <c r="Z191" i="6"/>
  <c r="AY191" i="6" s="1"/>
  <c r="X191" i="6"/>
  <c r="C191" i="6"/>
  <c r="D191" i="6" s="1"/>
  <c r="AC191" i="6"/>
  <c r="BK191" i="6"/>
  <c r="AK192" i="6"/>
  <c r="F192" i="6"/>
  <c r="G192" i="6"/>
  <c r="BM190" i="6"/>
  <c r="BJ193" i="5"/>
  <c r="AM194" i="5"/>
  <c r="AA194" i="5"/>
  <c r="AX193" i="5"/>
  <c r="C194" i="5"/>
  <c r="D194" i="5" s="1"/>
  <c r="E195" i="5"/>
  <c r="F195" i="5" s="1"/>
  <c r="O194" i="5"/>
  <c r="N194" i="5"/>
  <c r="BN194" i="5"/>
  <c r="BK210" i="10" l="1"/>
  <c r="BA210" i="10"/>
  <c r="AO210" i="10"/>
  <c r="BB210" i="10"/>
  <c r="AP210" i="10"/>
  <c r="W210" i="10"/>
  <c r="V211" i="10" s="1"/>
  <c r="X211" i="10" s="1"/>
  <c r="AH211" i="10"/>
  <c r="AJ211" i="10" s="1"/>
  <c r="BH210" i="10"/>
  <c r="K211" i="10"/>
  <c r="L211" i="10" s="1"/>
  <c r="M211" i="10" s="1"/>
  <c r="AG211" i="10"/>
  <c r="R211" i="10"/>
  <c r="Y211" i="10"/>
  <c r="AM211" i="10"/>
  <c r="BJ210" i="10"/>
  <c r="BM205" i="9"/>
  <c r="P207" i="9"/>
  <c r="R207" i="9" s="1"/>
  <c r="AP206" i="9"/>
  <c r="AO206" i="9"/>
  <c r="G207" i="9"/>
  <c r="F207" i="9"/>
  <c r="BH206" i="9"/>
  <c r="BG206" i="9"/>
  <c r="X206" i="9"/>
  <c r="Z206" i="9"/>
  <c r="AY206" i="9" s="1"/>
  <c r="AC206" i="9"/>
  <c r="AF206" i="9"/>
  <c r="AH207" i="9"/>
  <c r="T206" i="9"/>
  <c r="AL206" i="9"/>
  <c r="X192" i="4"/>
  <c r="BM191" i="4"/>
  <c r="E193" i="4"/>
  <c r="N192" i="4"/>
  <c r="O192" i="4"/>
  <c r="BN192" i="4"/>
  <c r="E206" i="8"/>
  <c r="F206" i="8" s="1"/>
  <c r="AR204" i="8"/>
  <c r="W204" i="8"/>
  <c r="AS204" i="8"/>
  <c r="S205" i="8"/>
  <c r="BD204" i="8"/>
  <c r="BE204" i="8"/>
  <c r="AE205" i="8"/>
  <c r="AX204" i="8"/>
  <c r="AA205" i="8"/>
  <c r="BB204" i="8"/>
  <c r="BA204" i="8"/>
  <c r="AB205" i="8"/>
  <c r="AK205" i="8"/>
  <c r="BK204" i="8"/>
  <c r="AP204" i="8"/>
  <c r="AO204" i="8"/>
  <c r="P205" i="8"/>
  <c r="BH204" i="8"/>
  <c r="BG204" i="8"/>
  <c r="AH205" i="8"/>
  <c r="G206" i="8"/>
  <c r="O205" i="8"/>
  <c r="N205" i="8"/>
  <c r="BN205" i="8"/>
  <c r="AH192" i="6"/>
  <c r="AJ192" i="6" s="1"/>
  <c r="AD200" i="7"/>
  <c r="R200" i="7"/>
  <c r="U200" i="7"/>
  <c r="AM200" i="7"/>
  <c r="BJ199" i="7"/>
  <c r="AV199" i="7"/>
  <c r="AU199" i="7"/>
  <c r="V200" i="7"/>
  <c r="AX199" i="7"/>
  <c r="AA200" i="7"/>
  <c r="AG200" i="7"/>
  <c r="K200" i="7"/>
  <c r="L200" i="7" s="1"/>
  <c r="M200" i="7" s="1"/>
  <c r="BH191" i="6"/>
  <c r="Y192" i="6"/>
  <c r="AX191" i="6" s="1"/>
  <c r="AO191" i="6"/>
  <c r="AP191" i="6"/>
  <c r="H192" i="6"/>
  <c r="K192" i="6" s="1"/>
  <c r="L192" i="6" s="1"/>
  <c r="M192" i="6" s="1"/>
  <c r="BJ191" i="6"/>
  <c r="AM192" i="6"/>
  <c r="R192" i="6"/>
  <c r="AR191" i="6"/>
  <c r="AS191" i="6"/>
  <c r="W191" i="6"/>
  <c r="S192" i="6"/>
  <c r="BB191" i="6"/>
  <c r="BA191" i="6"/>
  <c r="AB192" i="6"/>
  <c r="AG192" i="6"/>
  <c r="BM193" i="5"/>
  <c r="G195" i="5"/>
  <c r="H195" i="5" s="1"/>
  <c r="Q194" i="5"/>
  <c r="AL194" i="5"/>
  <c r="T194" i="5"/>
  <c r="AC194" i="5"/>
  <c r="Z194" i="5"/>
  <c r="AF194" i="5"/>
  <c r="AI194" i="5"/>
  <c r="E212" i="10" l="1"/>
  <c r="F212" i="10" s="1"/>
  <c r="AU210" i="10"/>
  <c r="AV210" i="10"/>
  <c r="O211" i="10"/>
  <c r="AC211" i="10" s="1"/>
  <c r="BN211" i="10"/>
  <c r="N211" i="10"/>
  <c r="AA211" i="10"/>
  <c r="AX210" i="10"/>
  <c r="C211" i="10"/>
  <c r="D211" i="10" s="1"/>
  <c r="H207" i="9"/>
  <c r="K207" i="9" s="1"/>
  <c r="L207" i="9" s="1"/>
  <c r="M207" i="9" s="1"/>
  <c r="BN207" i="9" s="1"/>
  <c r="Y207" i="9"/>
  <c r="AA207" i="9" s="1"/>
  <c r="AK207" i="9"/>
  <c r="BK206" i="9"/>
  <c r="BA206" i="9"/>
  <c r="AB207" i="9"/>
  <c r="BB206" i="9"/>
  <c r="S207" i="9"/>
  <c r="AR206" i="9"/>
  <c r="AS206" i="9"/>
  <c r="W206" i="9"/>
  <c r="AJ207" i="9"/>
  <c r="AE207" i="9"/>
  <c r="BD206" i="9"/>
  <c r="BE206" i="9"/>
  <c r="AF192" i="4"/>
  <c r="AI192" i="4"/>
  <c r="Q192" i="4"/>
  <c r="AL192" i="4"/>
  <c r="AC192" i="4"/>
  <c r="T192" i="4"/>
  <c r="Z192" i="4"/>
  <c r="AY192" i="4" s="1"/>
  <c r="F193" i="4"/>
  <c r="G193" i="4"/>
  <c r="H206" i="8"/>
  <c r="R205" i="8"/>
  <c r="BJ204" i="8"/>
  <c r="AM205" i="8"/>
  <c r="AC205" i="8" s="1"/>
  <c r="Q205" i="8"/>
  <c r="U205" i="8"/>
  <c r="T205" i="8"/>
  <c r="S206" i="8"/>
  <c r="AV204" i="8"/>
  <c r="AU204" i="8"/>
  <c r="V205" i="8"/>
  <c r="C205" i="8" s="1"/>
  <c r="D205" i="8" s="1"/>
  <c r="AJ205" i="8"/>
  <c r="BM204" i="8"/>
  <c r="AD205" i="8"/>
  <c r="AL205" i="8"/>
  <c r="AG205" i="8"/>
  <c r="AI205" i="8"/>
  <c r="AH206" i="8" s="1"/>
  <c r="AF205" i="8"/>
  <c r="AE206" i="8" s="1"/>
  <c r="BM199" i="7"/>
  <c r="AA192" i="6"/>
  <c r="E201" i="7"/>
  <c r="C200" i="7"/>
  <c r="D200" i="7" s="1"/>
  <c r="X200" i="7"/>
  <c r="O200" i="7"/>
  <c r="AC200" i="7" s="1"/>
  <c r="N200" i="7"/>
  <c r="BN200" i="7"/>
  <c r="U192" i="6"/>
  <c r="AD192" i="6"/>
  <c r="AV191" i="6"/>
  <c r="V192" i="6"/>
  <c r="AU191" i="6"/>
  <c r="BM191" i="6" s="1"/>
  <c r="N192" i="6"/>
  <c r="BN192" i="6"/>
  <c r="O192" i="6"/>
  <c r="Q192" i="6" s="1"/>
  <c r="E193" i="6"/>
  <c r="AH195" i="5"/>
  <c r="BH194" i="5"/>
  <c r="BG194" i="5"/>
  <c r="AY194" i="5"/>
  <c r="Y195" i="5"/>
  <c r="AS194" i="5"/>
  <c r="AR194" i="5"/>
  <c r="S195" i="5"/>
  <c r="W194" i="5"/>
  <c r="AP194" i="5"/>
  <c r="P195" i="5"/>
  <c r="R195" i="5" s="1"/>
  <c r="AO194" i="5"/>
  <c r="BE194" i="5"/>
  <c r="BD194" i="5"/>
  <c r="AE195" i="5"/>
  <c r="AB195" i="5"/>
  <c r="AD195" i="5" s="1"/>
  <c r="BB194" i="5"/>
  <c r="BA194" i="5"/>
  <c r="AK195" i="5"/>
  <c r="BK194" i="5"/>
  <c r="K195" i="5"/>
  <c r="L195" i="5" s="1"/>
  <c r="M195" i="5" s="1"/>
  <c r="G212" i="10" l="1"/>
  <c r="H212" i="10" s="1"/>
  <c r="K212" i="10" s="1"/>
  <c r="L212" i="10" s="1"/>
  <c r="M212" i="10" s="1"/>
  <c r="BM210" i="10"/>
  <c r="AI211" i="10"/>
  <c r="AF211" i="10"/>
  <c r="BB211" i="10"/>
  <c r="BA211" i="10"/>
  <c r="AB212" i="10"/>
  <c r="T211" i="10"/>
  <c r="Q211" i="10"/>
  <c r="AL211" i="10"/>
  <c r="Z211" i="10"/>
  <c r="AY211" i="10" s="1"/>
  <c r="O207" i="9"/>
  <c r="T207" i="9" s="1"/>
  <c r="S208" i="9" s="1"/>
  <c r="U208" i="9" s="1"/>
  <c r="N207" i="9"/>
  <c r="AI207" i="9" s="1"/>
  <c r="E208" i="9"/>
  <c r="G208" i="9" s="1"/>
  <c r="AX206" i="9"/>
  <c r="AG207" i="9"/>
  <c r="AU206" i="9"/>
  <c r="AV206" i="9"/>
  <c r="V207" i="9"/>
  <c r="C207" i="9" s="1"/>
  <c r="D207" i="9" s="1"/>
  <c r="AD207" i="9"/>
  <c r="U207" i="9"/>
  <c r="BJ206" i="9"/>
  <c r="AM207" i="9"/>
  <c r="H193" i="4"/>
  <c r="K193" i="4" s="1"/>
  <c r="L193" i="4" s="1"/>
  <c r="M193" i="4" s="1"/>
  <c r="Y193" i="4"/>
  <c r="AA193" i="4" s="1"/>
  <c r="BA192" i="4"/>
  <c r="AB193" i="4"/>
  <c r="BB192" i="4"/>
  <c r="AO192" i="4"/>
  <c r="P193" i="4"/>
  <c r="AP192" i="4"/>
  <c r="BE192" i="4"/>
  <c r="AE193" i="4"/>
  <c r="BD192" i="4"/>
  <c r="AR192" i="4"/>
  <c r="AS192" i="4"/>
  <c r="S193" i="4"/>
  <c r="W192" i="4"/>
  <c r="AK193" i="4"/>
  <c r="BK192" i="4"/>
  <c r="BG192" i="4"/>
  <c r="AH193" i="4"/>
  <c r="AJ193" i="4" s="1"/>
  <c r="BH192" i="4"/>
  <c r="BA205" i="8"/>
  <c r="BB205" i="8"/>
  <c r="AB206" i="8"/>
  <c r="AG206" i="8"/>
  <c r="BG205" i="8"/>
  <c r="BH205" i="8"/>
  <c r="BK205" i="8"/>
  <c r="AK206" i="8"/>
  <c r="X205" i="8"/>
  <c r="Z205" i="8"/>
  <c r="AY205" i="8" s="1"/>
  <c r="W205" i="8"/>
  <c r="AS205" i="8"/>
  <c r="AR205" i="8"/>
  <c r="AO205" i="8"/>
  <c r="AP205" i="8"/>
  <c r="P206" i="8"/>
  <c r="K206" i="8"/>
  <c r="L206" i="8" s="1"/>
  <c r="M206" i="8" s="1"/>
  <c r="BE205" i="8"/>
  <c r="BD205" i="8"/>
  <c r="AJ206" i="8"/>
  <c r="U206" i="8"/>
  <c r="Z200" i="7"/>
  <c r="AY200" i="7" s="1"/>
  <c r="BB200" i="7"/>
  <c r="BA200" i="7"/>
  <c r="AB201" i="7"/>
  <c r="AL200" i="7"/>
  <c r="T200" i="7"/>
  <c r="Q200" i="7"/>
  <c r="AI200" i="7"/>
  <c r="AF200" i="7"/>
  <c r="F201" i="7"/>
  <c r="G201" i="7"/>
  <c r="AC192" i="6"/>
  <c r="BB192" i="6" s="1"/>
  <c r="T192" i="6"/>
  <c r="AS192" i="6" s="1"/>
  <c r="AL192" i="6"/>
  <c r="AK193" i="6" s="1"/>
  <c r="X192" i="6"/>
  <c r="Z192" i="6"/>
  <c r="AY192" i="6" s="1"/>
  <c r="AO192" i="6"/>
  <c r="AP192" i="6"/>
  <c r="P193" i="6"/>
  <c r="AF192" i="6"/>
  <c r="AI192" i="6"/>
  <c r="C192" i="6"/>
  <c r="D192" i="6" s="1"/>
  <c r="F193" i="6"/>
  <c r="G193" i="6"/>
  <c r="E196" i="5"/>
  <c r="G196" i="5" s="1"/>
  <c r="BN195" i="5"/>
  <c r="O195" i="5"/>
  <c r="T195" i="5" s="1"/>
  <c r="S196" i="5" s="1"/>
  <c r="N195" i="5"/>
  <c r="AF195" i="5" s="1"/>
  <c r="U195" i="5"/>
  <c r="BJ194" i="5"/>
  <c r="AM195" i="5"/>
  <c r="AG195" i="5"/>
  <c r="V195" i="5"/>
  <c r="AV194" i="5"/>
  <c r="AU194" i="5"/>
  <c r="AA195" i="5"/>
  <c r="AX194" i="5"/>
  <c r="AJ195" i="5"/>
  <c r="W211" i="10" l="1"/>
  <c r="AV211" i="10" s="1"/>
  <c r="AD212" i="10"/>
  <c r="Y212" i="10"/>
  <c r="AE212" i="10"/>
  <c r="BE211" i="10"/>
  <c r="BD211" i="10"/>
  <c r="N212" i="10"/>
  <c r="BN212" i="10"/>
  <c r="O212" i="10"/>
  <c r="AK212" i="10"/>
  <c r="BK211" i="10"/>
  <c r="BG211" i="10"/>
  <c r="BH211" i="10"/>
  <c r="AH212" i="10"/>
  <c r="P212" i="10"/>
  <c r="AO211" i="10"/>
  <c r="AP211" i="10"/>
  <c r="S212" i="10"/>
  <c r="AS211" i="10"/>
  <c r="AR211" i="10"/>
  <c r="E213" i="10"/>
  <c r="F208" i="9"/>
  <c r="H208" i="9" s="1"/>
  <c r="AF207" i="9"/>
  <c r="AE208" i="9" s="1"/>
  <c r="Q207" i="9"/>
  <c r="P208" i="9" s="1"/>
  <c r="AC207" i="9"/>
  <c r="AB208" i="9" s="1"/>
  <c r="AD208" i="9" s="1"/>
  <c r="AL207" i="9"/>
  <c r="BK207" i="9" s="1"/>
  <c r="AR207" i="9"/>
  <c r="AS207" i="9"/>
  <c r="BM206" i="9"/>
  <c r="BG207" i="9"/>
  <c r="BH207" i="9"/>
  <c r="AH208" i="9"/>
  <c r="AJ208" i="9" s="1"/>
  <c r="X207" i="9"/>
  <c r="Z207" i="9"/>
  <c r="AY207" i="9" s="1"/>
  <c r="AX192" i="4"/>
  <c r="E194" i="4"/>
  <c r="F194" i="4" s="1"/>
  <c r="BJ192" i="4"/>
  <c r="AM193" i="4"/>
  <c r="U193" i="4"/>
  <c r="AG193" i="4"/>
  <c r="AD193" i="4"/>
  <c r="BN193" i="4"/>
  <c r="N193" i="4"/>
  <c r="AI193" i="4" s="1"/>
  <c r="O193" i="4"/>
  <c r="T193" i="4" s="1"/>
  <c r="V193" i="4"/>
  <c r="C193" i="4" s="1"/>
  <c r="D193" i="4" s="1"/>
  <c r="AU192" i="4"/>
  <c r="AV192" i="4"/>
  <c r="R193" i="4"/>
  <c r="Y206" i="8"/>
  <c r="AA206" i="8" s="1"/>
  <c r="E207" i="8"/>
  <c r="AU205" i="8"/>
  <c r="AV205" i="8"/>
  <c r="V206" i="8"/>
  <c r="N206" i="8"/>
  <c r="BN206" i="8"/>
  <c r="O206" i="8"/>
  <c r="AC206" i="8" s="1"/>
  <c r="R206" i="8"/>
  <c r="C206" i="8"/>
  <c r="D206" i="8" s="1"/>
  <c r="AX205" i="8"/>
  <c r="AM206" i="8"/>
  <c r="BJ205" i="8"/>
  <c r="AD206" i="8"/>
  <c r="Y201" i="7"/>
  <c r="AA201" i="7" s="1"/>
  <c r="S193" i="6"/>
  <c r="U193" i="6" s="1"/>
  <c r="H201" i="7"/>
  <c r="AH201" i="7"/>
  <c r="BH200" i="7"/>
  <c r="BG200" i="7"/>
  <c r="AO200" i="7"/>
  <c r="AP200" i="7"/>
  <c r="P201" i="7"/>
  <c r="BK200" i="7"/>
  <c r="AK201" i="7"/>
  <c r="BD200" i="7"/>
  <c r="BE200" i="7"/>
  <c r="AE201" i="7"/>
  <c r="S201" i="7"/>
  <c r="AR200" i="7"/>
  <c r="AS200" i="7"/>
  <c r="W200" i="7"/>
  <c r="AD201" i="7"/>
  <c r="AR192" i="6"/>
  <c r="W192" i="6"/>
  <c r="AU192" i="6" s="1"/>
  <c r="AB193" i="6"/>
  <c r="AD193" i="6" s="1"/>
  <c r="BK192" i="6"/>
  <c r="BA192" i="6"/>
  <c r="H193" i="6"/>
  <c r="AH193" i="6"/>
  <c r="AJ193" i="6" s="1"/>
  <c r="BG192" i="6"/>
  <c r="BH192" i="6"/>
  <c r="R193" i="6"/>
  <c r="Y193" i="6"/>
  <c r="AM193" i="6"/>
  <c r="BJ192" i="6"/>
  <c r="BD192" i="6"/>
  <c r="BE192" i="6"/>
  <c r="AE193" i="6"/>
  <c r="F196" i="5"/>
  <c r="H196" i="5" s="1"/>
  <c r="Q195" i="5"/>
  <c r="AO195" i="5" s="1"/>
  <c r="AI195" i="5"/>
  <c r="AH196" i="5" s="1"/>
  <c r="AJ196" i="5" s="1"/>
  <c r="AC195" i="5"/>
  <c r="AB196" i="5" s="1"/>
  <c r="AL195" i="5"/>
  <c r="BK195" i="5" s="1"/>
  <c r="U196" i="5"/>
  <c r="BM194" i="5"/>
  <c r="C195" i="5"/>
  <c r="D195" i="5" s="1"/>
  <c r="X195" i="5"/>
  <c r="Z195" i="5"/>
  <c r="AE196" i="5"/>
  <c r="BE195" i="5"/>
  <c r="BD195" i="5"/>
  <c r="AR195" i="5"/>
  <c r="AS195" i="5"/>
  <c r="V212" i="10" l="1"/>
  <c r="Z212" i="10" s="1"/>
  <c r="AY212" i="10" s="1"/>
  <c r="AU211" i="10"/>
  <c r="AL212" i="10"/>
  <c r="BK212" i="10" s="1"/>
  <c r="AA212" i="10"/>
  <c r="AX211" i="10"/>
  <c r="AG212" i="10"/>
  <c r="AI212" i="10"/>
  <c r="AF212" i="10"/>
  <c r="AE213" i="10" s="1"/>
  <c r="U212" i="10"/>
  <c r="T212" i="10"/>
  <c r="S213" i="10" s="1"/>
  <c r="Q212" i="10"/>
  <c r="R212" i="10"/>
  <c r="AM212" i="10"/>
  <c r="AC212" i="10" s="1"/>
  <c r="BJ211" i="10"/>
  <c r="AJ212" i="10"/>
  <c r="G213" i="10"/>
  <c r="F213" i="10"/>
  <c r="BE207" i="9"/>
  <c r="BD207" i="9"/>
  <c r="W207" i="9"/>
  <c r="AV207" i="9" s="1"/>
  <c r="BB207" i="9"/>
  <c r="BA207" i="9"/>
  <c r="AP207" i="9"/>
  <c r="AO207" i="9"/>
  <c r="AK208" i="9"/>
  <c r="BJ207" i="9" s="1"/>
  <c r="Y208" i="9"/>
  <c r="AX207" i="9" s="1"/>
  <c r="AG208" i="9"/>
  <c r="R208" i="9"/>
  <c r="K208" i="9"/>
  <c r="L208" i="9" s="1"/>
  <c r="M208" i="9" s="1"/>
  <c r="G194" i="4"/>
  <c r="H194" i="4" s="1"/>
  <c r="BM192" i="4"/>
  <c r="AF193" i="4"/>
  <c r="AE194" i="4" s="1"/>
  <c r="S194" i="4"/>
  <c r="U194" i="4" s="1"/>
  <c r="AR193" i="4"/>
  <c r="AS193" i="4"/>
  <c r="AH194" i="4"/>
  <c r="AJ194" i="4" s="1"/>
  <c r="BG193" i="4"/>
  <c r="BH193" i="4"/>
  <c r="Z193" i="4"/>
  <c r="AY193" i="4" s="1"/>
  <c r="X193" i="4"/>
  <c r="AL193" i="4"/>
  <c r="Q193" i="4"/>
  <c r="W193" i="4" s="1"/>
  <c r="AC193" i="4"/>
  <c r="BM205" i="8"/>
  <c r="BB206" i="8"/>
  <c r="BA206" i="8"/>
  <c r="AB207" i="8"/>
  <c r="AL206" i="8"/>
  <c r="X206" i="8"/>
  <c r="Z206" i="8"/>
  <c r="AY206" i="8" s="1"/>
  <c r="Y207" i="8"/>
  <c r="T206" i="8"/>
  <c r="Q206" i="8"/>
  <c r="AF206" i="8"/>
  <c r="AI206" i="8"/>
  <c r="G207" i="8"/>
  <c r="F207" i="8"/>
  <c r="AX200" i="7"/>
  <c r="AV192" i="6"/>
  <c r="AV200" i="7"/>
  <c r="AU200" i="7"/>
  <c r="V201" i="7"/>
  <c r="C201" i="7" s="1"/>
  <c r="D201" i="7" s="1"/>
  <c r="AG201" i="7"/>
  <c r="AJ201" i="7"/>
  <c r="U201" i="7"/>
  <c r="BJ200" i="7"/>
  <c r="AM201" i="7"/>
  <c r="R201" i="7"/>
  <c r="K201" i="7"/>
  <c r="L201" i="7" s="1"/>
  <c r="M201" i="7" s="1"/>
  <c r="P196" i="5"/>
  <c r="R196" i="5" s="1"/>
  <c r="V193" i="6"/>
  <c r="X193" i="6" s="1"/>
  <c r="AA193" i="6"/>
  <c r="AX192" i="6"/>
  <c r="BM192" i="6" s="1"/>
  <c r="K193" i="6"/>
  <c r="L193" i="6" s="1"/>
  <c r="M193" i="6" s="1"/>
  <c r="AG193" i="6"/>
  <c r="AK196" i="5"/>
  <c r="AM196" i="5" s="1"/>
  <c r="BG195" i="5"/>
  <c r="BB195" i="5"/>
  <c r="W195" i="5"/>
  <c r="AU195" i="5" s="1"/>
  <c r="AP195" i="5"/>
  <c r="BH195" i="5"/>
  <c r="BA195" i="5"/>
  <c r="K196" i="5"/>
  <c r="L196" i="5" s="1"/>
  <c r="M196" i="5" s="1"/>
  <c r="AG196" i="5"/>
  <c r="AD196" i="5"/>
  <c r="AY195" i="5"/>
  <c r="Y196" i="5"/>
  <c r="X212" i="10" l="1"/>
  <c r="C212" i="10"/>
  <c r="D212" i="10" s="1"/>
  <c r="H213" i="10"/>
  <c r="K213" i="10" s="1"/>
  <c r="L213" i="10" s="1"/>
  <c r="M213" i="10" s="1"/>
  <c r="BN213" i="10" s="1"/>
  <c r="AK213" i="10"/>
  <c r="AM213" i="10" s="1"/>
  <c r="BM211" i="10"/>
  <c r="Y213" i="10"/>
  <c r="AX212" i="10" s="1"/>
  <c r="BA212" i="10"/>
  <c r="BB212" i="10"/>
  <c r="AB213" i="10"/>
  <c r="U213" i="10"/>
  <c r="AP212" i="10"/>
  <c r="AO212" i="10"/>
  <c r="W212" i="10"/>
  <c r="AS212" i="10"/>
  <c r="AR212" i="10"/>
  <c r="AG213" i="10"/>
  <c r="BH212" i="10"/>
  <c r="BG212" i="10"/>
  <c r="AH213" i="10"/>
  <c r="P213" i="10"/>
  <c r="BE212" i="10"/>
  <c r="BD212" i="10"/>
  <c r="V208" i="9"/>
  <c r="C208" i="9" s="1"/>
  <c r="D208" i="9" s="1"/>
  <c r="AU207" i="9"/>
  <c r="BM207" i="9" s="1"/>
  <c r="AM208" i="9"/>
  <c r="AA208" i="9"/>
  <c r="N208" i="9"/>
  <c r="O208" i="9"/>
  <c r="BN208" i="9"/>
  <c r="E209" i="9"/>
  <c r="Y194" i="4"/>
  <c r="AX193" i="4" s="1"/>
  <c r="BE193" i="4"/>
  <c r="BD193" i="4"/>
  <c r="K194" i="4"/>
  <c r="L194" i="4" s="1"/>
  <c r="M194" i="4" s="1"/>
  <c r="AB194" i="4"/>
  <c r="BA193" i="4"/>
  <c r="BB193" i="4"/>
  <c r="AG194" i="4"/>
  <c r="AO193" i="4"/>
  <c r="AP193" i="4"/>
  <c r="P194" i="4"/>
  <c r="R194" i="4" s="1"/>
  <c r="AK194" i="4"/>
  <c r="BK193" i="4"/>
  <c r="AV193" i="4"/>
  <c r="AU193" i="4"/>
  <c r="V194" i="4"/>
  <c r="H207" i="8"/>
  <c r="BH206" i="8"/>
  <c r="BG206" i="8"/>
  <c r="AH207" i="8"/>
  <c r="AP206" i="8"/>
  <c r="AO206" i="8"/>
  <c r="P207" i="8"/>
  <c r="AK207" i="8"/>
  <c r="BK206" i="8"/>
  <c r="BD206" i="8"/>
  <c r="BE206" i="8"/>
  <c r="AE207" i="8"/>
  <c r="AR206" i="8"/>
  <c r="W206" i="8"/>
  <c r="AS206" i="8"/>
  <c r="S207" i="8"/>
  <c r="AX206" i="8"/>
  <c r="AA207" i="8"/>
  <c r="AD207" i="8"/>
  <c r="BM200" i="7"/>
  <c r="E202" i="7"/>
  <c r="O201" i="7"/>
  <c r="Z201" i="7" s="1"/>
  <c r="AY201" i="7" s="1"/>
  <c r="N201" i="7"/>
  <c r="BN201" i="7"/>
  <c r="X201" i="7"/>
  <c r="C193" i="6"/>
  <c r="D193" i="6" s="1"/>
  <c r="E194" i="6"/>
  <c r="F194" i="6" s="1"/>
  <c r="O193" i="6"/>
  <c r="N193" i="6"/>
  <c r="BN193" i="6"/>
  <c r="BJ195" i="5"/>
  <c r="V196" i="5"/>
  <c r="C196" i="5" s="1"/>
  <c r="D196" i="5" s="1"/>
  <c r="AV195" i="5"/>
  <c r="E197" i="5"/>
  <c r="G197" i="5" s="1"/>
  <c r="BN196" i="5"/>
  <c r="N196" i="5"/>
  <c r="O196" i="5"/>
  <c r="AC196" i="5" s="1"/>
  <c r="AA196" i="5"/>
  <c r="AX195" i="5"/>
  <c r="O213" i="10" l="1"/>
  <c r="T213" i="10" s="1"/>
  <c r="S214" i="10" s="1"/>
  <c r="N213" i="10"/>
  <c r="AF213" i="10" s="1"/>
  <c r="BD213" i="10" s="1"/>
  <c r="E214" i="10"/>
  <c r="G214" i="10" s="1"/>
  <c r="AA213" i="10"/>
  <c r="BJ212" i="10"/>
  <c r="R213" i="10"/>
  <c r="AD213" i="10"/>
  <c r="AJ213" i="10"/>
  <c r="AV212" i="10"/>
  <c r="AU212" i="10"/>
  <c r="V213" i="10"/>
  <c r="Z208" i="9"/>
  <c r="AY208" i="9" s="1"/>
  <c r="X208" i="9"/>
  <c r="T208" i="9"/>
  <c r="Q208" i="9"/>
  <c r="AL208" i="9"/>
  <c r="AC208" i="9"/>
  <c r="AI208" i="9"/>
  <c r="AF208" i="9"/>
  <c r="G209" i="9"/>
  <c r="F209" i="9"/>
  <c r="AA194" i="4"/>
  <c r="E195" i="4"/>
  <c r="F195" i="4" s="1"/>
  <c r="N194" i="4"/>
  <c r="BN194" i="4"/>
  <c r="O194" i="4"/>
  <c r="T194" i="4" s="1"/>
  <c r="C194" i="4"/>
  <c r="D194" i="4" s="1"/>
  <c r="X194" i="4"/>
  <c r="AM194" i="4"/>
  <c r="BJ193" i="4"/>
  <c r="BM193" i="4" s="1"/>
  <c r="AD194" i="4"/>
  <c r="U207" i="8"/>
  <c r="AV206" i="8"/>
  <c r="AU206" i="8"/>
  <c r="BM206" i="8" s="1"/>
  <c r="V207" i="8"/>
  <c r="AG207" i="8"/>
  <c r="BJ206" i="8"/>
  <c r="AM207" i="8"/>
  <c r="AJ207" i="8"/>
  <c r="C207" i="8"/>
  <c r="D207" i="8" s="1"/>
  <c r="R207" i="8"/>
  <c r="K207" i="8"/>
  <c r="L207" i="8" s="1"/>
  <c r="M207" i="8" s="1"/>
  <c r="G194" i="6"/>
  <c r="H194" i="6" s="1"/>
  <c r="BM195" i="5"/>
  <c r="Y202" i="7"/>
  <c r="AX201" i="7" s="1"/>
  <c r="AC201" i="7"/>
  <c r="AL201" i="7"/>
  <c r="Q201" i="7"/>
  <c r="T201" i="7"/>
  <c r="AI201" i="7"/>
  <c r="AF201" i="7"/>
  <c r="G202" i="7"/>
  <c r="F202" i="7"/>
  <c r="T193" i="6"/>
  <c r="Q193" i="6"/>
  <c r="AL193" i="6"/>
  <c r="Z193" i="6"/>
  <c r="AY193" i="6" s="1"/>
  <c r="AC193" i="6"/>
  <c r="AF193" i="6"/>
  <c r="AI193" i="6"/>
  <c r="X196" i="5"/>
  <c r="F197" i="5"/>
  <c r="H197" i="5" s="1"/>
  <c r="Z196" i="5"/>
  <c r="AY196" i="5" s="1"/>
  <c r="AI196" i="5"/>
  <c r="AF196" i="5"/>
  <c r="T196" i="5"/>
  <c r="AL196" i="5"/>
  <c r="Q196" i="5"/>
  <c r="BB196" i="5"/>
  <c r="BA196" i="5"/>
  <c r="AB197" i="5"/>
  <c r="AE214" i="10" l="1"/>
  <c r="AG214" i="10" s="1"/>
  <c r="BE213" i="10"/>
  <c r="AI213" i="10"/>
  <c r="AH214" i="10" s="1"/>
  <c r="AL213" i="10"/>
  <c r="BK213" i="10" s="1"/>
  <c r="AC213" i="10"/>
  <c r="AB214" i="10" s="1"/>
  <c r="AD214" i="10" s="1"/>
  <c r="Q213" i="10"/>
  <c r="AP213" i="10" s="1"/>
  <c r="AS213" i="10"/>
  <c r="AR213" i="10"/>
  <c r="F214" i="10"/>
  <c r="H214" i="10" s="1"/>
  <c r="K214" i="10" s="1"/>
  <c r="L214" i="10" s="1"/>
  <c r="M214" i="10" s="1"/>
  <c r="N214" i="10" s="1"/>
  <c r="AF214" i="10" s="1"/>
  <c r="AE215" i="10" s="1"/>
  <c r="AG215" i="10" s="1"/>
  <c r="BM212" i="10"/>
  <c r="U214" i="10"/>
  <c r="C213" i="10"/>
  <c r="D213" i="10" s="1"/>
  <c r="X213" i="10"/>
  <c r="Z213" i="10"/>
  <c r="AY213" i="10" s="1"/>
  <c r="Y209" i="9"/>
  <c r="AX208" i="9" s="1"/>
  <c r="AH209" i="9"/>
  <c r="BG208" i="9"/>
  <c r="BH208" i="9"/>
  <c r="AE209" i="9"/>
  <c r="BD208" i="9"/>
  <c r="BE208" i="9"/>
  <c r="AB209" i="9"/>
  <c r="BB208" i="9"/>
  <c r="BA208" i="9"/>
  <c r="BK208" i="9"/>
  <c r="AK209" i="9"/>
  <c r="P209" i="9"/>
  <c r="AO208" i="9"/>
  <c r="AP208" i="9"/>
  <c r="AS208" i="9"/>
  <c r="AR208" i="9"/>
  <c r="W208" i="9"/>
  <c r="S209" i="9"/>
  <c r="H209" i="9"/>
  <c r="Z194" i="4"/>
  <c r="AY194" i="4" s="1"/>
  <c r="AL194" i="4"/>
  <c r="BK194" i="4" s="1"/>
  <c r="G195" i="4"/>
  <c r="H195" i="4" s="1"/>
  <c r="S195" i="4"/>
  <c r="AR194" i="4"/>
  <c r="AS194" i="4"/>
  <c r="AF194" i="4"/>
  <c r="AI194" i="4"/>
  <c r="Q194" i="4"/>
  <c r="W194" i="4" s="1"/>
  <c r="AC194" i="4"/>
  <c r="O207" i="8"/>
  <c r="Z207" i="8" s="1"/>
  <c r="N207" i="8"/>
  <c r="BN207" i="8"/>
  <c r="E208" i="8"/>
  <c r="X207" i="8"/>
  <c r="H202" i="7"/>
  <c r="K202" i="7" s="1"/>
  <c r="L202" i="7" s="1"/>
  <c r="M202" i="7" s="1"/>
  <c r="N202" i="7" s="1"/>
  <c r="AA202" i="7"/>
  <c r="BH201" i="7"/>
  <c r="BG201" i="7"/>
  <c r="AH202" i="7"/>
  <c r="W201" i="7"/>
  <c r="AR201" i="7"/>
  <c r="AS201" i="7"/>
  <c r="S202" i="7"/>
  <c r="AK202" i="7"/>
  <c r="BK201" i="7"/>
  <c r="BD201" i="7"/>
  <c r="BE201" i="7"/>
  <c r="AE202" i="7"/>
  <c r="AO201" i="7"/>
  <c r="AP201" i="7"/>
  <c r="P202" i="7"/>
  <c r="BA201" i="7"/>
  <c r="BB201" i="7"/>
  <c r="AB202" i="7"/>
  <c r="Y194" i="6"/>
  <c r="AA194" i="6" s="1"/>
  <c r="BA193" i="6"/>
  <c r="BB193" i="6"/>
  <c r="AB194" i="6"/>
  <c r="BD193" i="6"/>
  <c r="BE193" i="6"/>
  <c r="AE194" i="6"/>
  <c r="BK193" i="6"/>
  <c r="AK194" i="6"/>
  <c r="AR193" i="6"/>
  <c r="W193" i="6"/>
  <c r="S194" i="6"/>
  <c r="AS193" i="6"/>
  <c r="BH193" i="6"/>
  <c r="BG193" i="6"/>
  <c r="AH194" i="6"/>
  <c r="AJ194" i="6" s="1"/>
  <c r="AP193" i="6"/>
  <c r="AO193" i="6"/>
  <c r="P194" i="6"/>
  <c r="K194" i="6"/>
  <c r="L194" i="6" s="1"/>
  <c r="M194" i="6" s="1"/>
  <c r="Y197" i="5"/>
  <c r="AX196" i="5" s="1"/>
  <c r="W196" i="5"/>
  <c r="V197" i="5" s="1"/>
  <c r="X197" i="5" s="1"/>
  <c r="AK197" i="5"/>
  <c r="BK196" i="5"/>
  <c r="BH196" i="5"/>
  <c r="BG196" i="5"/>
  <c r="AH197" i="5"/>
  <c r="AJ197" i="5" s="1"/>
  <c r="P197" i="5"/>
  <c r="AP196" i="5"/>
  <c r="AO196" i="5"/>
  <c r="AR196" i="5"/>
  <c r="S197" i="5"/>
  <c r="AS196" i="5"/>
  <c r="AE197" i="5"/>
  <c r="BE196" i="5"/>
  <c r="BD196" i="5"/>
  <c r="K197" i="5"/>
  <c r="L197" i="5" s="1"/>
  <c r="M197" i="5" s="1"/>
  <c r="AD197" i="5"/>
  <c r="AK214" i="10" l="1"/>
  <c r="AM214" i="10" s="1"/>
  <c r="BG213" i="10"/>
  <c r="BH213" i="10"/>
  <c r="P214" i="10"/>
  <c r="R214" i="10" s="1"/>
  <c r="W213" i="10"/>
  <c r="V214" i="10" s="1"/>
  <c r="X214" i="10" s="1"/>
  <c r="AO213" i="10"/>
  <c r="BA213" i="10"/>
  <c r="BB213" i="10"/>
  <c r="E215" i="10"/>
  <c r="G215" i="10" s="1"/>
  <c r="BN214" i="10"/>
  <c r="O214" i="10"/>
  <c r="T214" i="10" s="1"/>
  <c r="S215" i="10" s="1"/>
  <c r="Y214" i="10"/>
  <c r="AJ214" i="10"/>
  <c r="BE214" i="10"/>
  <c r="BD214" i="10"/>
  <c r="AI214" i="10"/>
  <c r="AH215" i="10" s="1"/>
  <c r="AJ215" i="10" s="1"/>
  <c r="AA209" i="9"/>
  <c r="AD209" i="9"/>
  <c r="R209" i="9"/>
  <c r="AG209" i="9"/>
  <c r="K209" i="9"/>
  <c r="L209" i="9" s="1"/>
  <c r="M209" i="9" s="1"/>
  <c r="AM209" i="9"/>
  <c r="BJ208" i="9"/>
  <c r="U209" i="9"/>
  <c r="V209" i="9"/>
  <c r="C209" i="9" s="1"/>
  <c r="D209" i="9" s="1"/>
  <c r="AV208" i="9"/>
  <c r="AU208" i="9"/>
  <c r="AJ209" i="9"/>
  <c r="Y195" i="4"/>
  <c r="AX194" i="4" s="1"/>
  <c r="P195" i="4"/>
  <c r="R195" i="4" s="1"/>
  <c r="AO194" i="4"/>
  <c r="AK195" i="4"/>
  <c r="BJ194" i="4" s="1"/>
  <c r="AE195" i="4"/>
  <c r="BE194" i="4"/>
  <c r="BD194" i="4"/>
  <c r="AP194" i="4"/>
  <c r="K195" i="4"/>
  <c r="L195" i="4" s="1"/>
  <c r="M195" i="4" s="1"/>
  <c r="BG194" i="4"/>
  <c r="AH195" i="4"/>
  <c r="BH194" i="4"/>
  <c r="U195" i="4"/>
  <c r="AU194" i="4"/>
  <c r="V195" i="4"/>
  <c r="AV194" i="4"/>
  <c r="BB194" i="4"/>
  <c r="BA194" i="4"/>
  <c r="AB195" i="4"/>
  <c r="AY207" i="8"/>
  <c r="Y208" i="8"/>
  <c r="F208" i="8"/>
  <c r="G208" i="8"/>
  <c r="AF207" i="8"/>
  <c r="AI207" i="8"/>
  <c r="AC207" i="8"/>
  <c r="AL207" i="8"/>
  <c r="Q207" i="8"/>
  <c r="T207" i="8"/>
  <c r="E203" i="7"/>
  <c r="G203" i="7" s="1"/>
  <c r="BN202" i="7"/>
  <c r="O202" i="7"/>
  <c r="T202" i="7" s="1"/>
  <c r="S203" i="7" s="1"/>
  <c r="AA197" i="5"/>
  <c r="AX193" i="6"/>
  <c r="AD202" i="7"/>
  <c r="AG202" i="7"/>
  <c r="AI202" i="7"/>
  <c r="AH203" i="7" s="1"/>
  <c r="AF202" i="7"/>
  <c r="AE203" i="7" s="1"/>
  <c r="BJ201" i="7"/>
  <c r="AM202" i="7"/>
  <c r="AU201" i="7"/>
  <c r="AV201" i="7"/>
  <c r="V202" i="7"/>
  <c r="C202" i="7" s="1"/>
  <c r="D202" i="7" s="1"/>
  <c r="R202" i="7"/>
  <c r="U202" i="7"/>
  <c r="AJ202" i="7"/>
  <c r="E195" i="6"/>
  <c r="G195" i="6" s="1"/>
  <c r="N194" i="6"/>
  <c r="AF194" i="6" s="1"/>
  <c r="BN194" i="6"/>
  <c r="O194" i="6"/>
  <c r="T194" i="6" s="1"/>
  <c r="R194" i="6"/>
  <c r="AV193" i="6"/>
  <c r="V194" i="6"/>
  <c r="AU193" i="6"/>
  <c r="BJ193" i="6"/>
  <c r="AM194" i="6"/>
  <c r="AG194" i="6"/>
  <c r="U194" i="6"/>
  <c r="AD194" i="6"/>
  <c r="AV196" i="5"/>
  <c r="AU196" i="5"/>
  <c r="E198" i="5"/>
  <c r="AG197" i="5"/>
  <c r="U197" i="5"/>
  <c r="R197" i="5"/>
  <c r="C197" i="5"/>
  <c r="D197" i="5" s="1"/>
  <c r="O197" i="5"/>
  <c r="T197" i="5" s="1"/>
  <c r="N197" i="5"/>
  <c r="AF197" i="5" s="1"/>
  <c r="BN197" i="5"/>
  <c r="AM197" i="5"/>
  <c r="BJ196" i="5"/>
  <c r="BJ213" i="10" l="1"/>
  <c r="AU213" i="10"/>
  <c r="AV213" i="10"/>
  <c r="C214" i="10"/>
  <c r="D214" i="10" s="1"/>
  <c r="Q214" i="10"/>
  <c r="P215" i="10" s="1"/>
  <c r="R215" i="10" s="1"/>
  <c r="AL214" i="10"/>
  <c r="AK215" i="10" s="1"/>
  <c r="F215" i="10"/>
  <c r="H215" i="10" s="1"/>
  <c r="K215" i="10" s="1"/>
  <c r="L215" i="10" s="1"/>
  <c r="M215" i="10" s="1"/>
  <c r="AX213" i="10"/>
  <c r="AA214" i="10"/>
  <c r="AS214" i="10"/>
  <c r="AR214" i="10"/>
  <c r="Z214" i="10"/>
  <c r="AY214" i="10" s="1"/>
  <c r="AC214" i="10"/>
  <c r="BB214" i="10" s="1"/>
  <c r="BH214" i="10"/>
  <c r="BG214" i="10"/>
  <c r="U215" i="10"/>
  <c r="E210" i="9"/>
  <c r="G210" i="9" s="1"/>
  <c r="BM208" i="9"/>
  <c r="O209" i="9"/>
  <c r="Z209" i="9" s="1"/>
  <c r="AY209" i="9" s="1"/>
  <c r="BN209" i="9"/>
  <c r="N209" i="9"/>
  <c r="X209" i="9"/>
  <c r="AA195" i="4"/>
  <c r="AM195" i="4"/>
  <c r="E196" i="4"/>
  <c r="F196" i="4" s="1"/>
  <c r="AJ195" i="4"/>
  <c r="O195" i="4"/>
  <c r="BN195" i="4"/>
  <c r="N195" i="4"/>
  <c r="AF195" i="4" s="1"/>
  <c r="AG195" i="4"/>
  <c r="C195" i="4"/>
  <c r="D195" i="4" s="1"/>
  <c r="X195" i="4"/>
  <c r="AD195" i="4"/>
  <c r="BM194" i="4"/>
  <c r="H208" i="8"/>
  <c r="BA207" i="8"/>
  <c r="BB207" i="8"/>
  <c r="AB208" i="8"/>
  <c r="BE207" i="8"/>
  <c r="BD207" i="8"/>
  <c r="AE208" i="8"/>
  <c r="W207" i="8"/>
  <c r="AS207" i="8"/>
  <c r="AR207" i="8"/>
  <c r="S208" i="8"/>
  <c r="BK207" i="8"/>
  <c r="AK208" i="8"/>
  <c r="BG207" i="8"/>
  <c r="BH207" i="8"/>
  <c r="AH208" i="8"/>
  <c r="K208" i="8"/>
  <c r="L208" i="8" s="1"/>
  <c r="M208" i="8" s="1"/>
  <c r="AX207" i="8"/>
  <c r="AA208" i="8"/>
  <c r="AO207" i="8"/>
  <c r="AP207" i="8"/>
  <c r="P208" i="8"/>
  <c r="F203" i="7"/>
  <c r="H203" i="7" s="1"/>
  <c r="AL202" i="7"/>
  <c r="BK202" i="7" s="1"/>
  <c r="Q202" i="7"/>
  <c r="W202" i="7" s="1"/>
  <c r="V203" i="7" s="1"/>
  <c r="AC202" i="7"/>
  <c r="AB203" i="7" s="1"/>
  <c r="BM201" i="7"/>
  <c r="F195" i="6"/>
  <c r="H195" i="6" s="1"/>
  <c r="AI194" i="6"/>
  <c r="AH195" i="6" s="1"/>
  <c r="AJ195" i="6" s="1"/>
  <c r="AJ203" i="7"/>
  <c r="U203" i="7"/>
  <c r="AR202" i="7"/>
  <c r="AS202" i="7"/>
  <c r="X202" i="7"/>
  <c r="Z202" i="7"/>
  <c r="AY202" i="7" s="1"/>
  <c r="BE202" i="7"/>
  <c r="BD202" i="7"/>
  <c r="AG203" i="7"/>
  <c r="BH202" i="7"/>
  <c r="BG202" i="7"/>
  <c r="AL194" i="6"/>
  <c r="BK194" i="6" s="1"/>
  <c r="Q194" i="6"/>
  <c r="AO194" i="6" s="1"/>
  <c r="BM193" i="6"/>
  <c r="AC194" i="6"/>
  <c r="AB195" i="6" s="1"/>
  <c r="BE194" i="6"/>
  <c r="AE195" i="6"/>
  <c r="BD194" i="6"/>
  <c r="S195" i="6"/>
  <c r="AS194" i="6"/>
  <c r="AR194" i="6"/>
  <c r="Z194" i="6"/>
  <c r="AY194" i="6" s="1"/>
  <c r="X194" i="6"/>
  <c r="C194" i="6"/>
  <c r="D194" i="6" s="1"/>
  <c r="BM196" i="5"/>
  <c r="AI197" i="5"/>
  <c r="BH197" i="5" s="1"/>
  <c r="AS197" i="5"/>
  <c r="S198" i="5"/>
  <c r="BD197" i="5"/>
  <c r="AE198" i="5"/>
  <c r="BE197" i="5"/>
  <c r="AR197" i="5"/>
  <c r="G198" i="5"/>
  <c r="F198" i="5"/>
  <c r="AL197" i="5"/>
  <c r="AC197" i="5"/>
  <c r="Z197" i="5"/>
  <c r="AY197" i="5" s="1"/>
  <c r="Q197" i="5"/>
  <c r="BM213" i="10" l="1"/>
  <c r="AO214" i="10"/>
  <c r="AP214" i="10"/>
  <c r="W214" i="10"/>
  <c r="AU214" i="10" s="1"/>
  <c r="BK214" i="10"/>
  <c r="Y215" i="10"/>
  <c r="AX214" i="10" s="1"/>
  <c r="E216" i="10"/>
  <c r="F216" i="10" s="1"/>
  <c r="AB215" i="10"/>
  <c r="AD215" i="10" s="1"/>
  <c r="BA214" i="10"/>
  <c r="AM215" i="10"/>
  <c r="BJ214" i="10"/>
  <c r="O215" i="10"/>
  <c r="N215" i="10"/>
  <c r="BN215" i="10"/>
  <c r="F210" i="9"/>
  <c r="H210" i="9" s="1"/>
  <c r="K210" i="9" s="1"/>
  <c r="L210" i="9" s="1"/>
  <c r="M210" i="9" s="1"/>
  <c r="N210" i="9" s="1"/>
  <c r="AF209" i="9"/>
  <c r="AI209" i="9"/>
  <c r="AC209" i="9"/>
  <c r="T209" i="9"/>
  <c r="AL209" i="9"/>
  <c r="Q209" i="9"/>
  <c r="Y210" i="9"/>
  <c r="G196" i="4"/>
  <c r="H196" i="4" s="1"/>
  <c r="K196" i="4" s="1"/>
  <c r="L196" i="4" s="1"/>
  <c r="M196" i="4" s="1"/>
  <c r="N196" i="4" s="1"/>
  <c r="AI195" i="4"/>
  <c r="BG195" i="4" s="1"/>
  <c r="AC195" i="4"/>
  <c r="AB196" i="4" s="1"/>
  <c r="AD196" i="4" s="1"/>
  <c r="BE195" i="4"/>
  <c r="BD195" i="4"/>
  <c r="AE196" i="4"/>
  <c r="T195" i="4"/>
  <c r="Q195" i="4"/>
  <c r="AL195" i="4"/>
  <c r="AK196" i="4" s="1"/>
  <c r="Z195" i="4"/>
  <c r="Y196" i="4" s="1"/>
  <c r="R208" i="8"/>
  <c r="AJ208" i="8"/>
  <c r="AU207" i="8"/>
  <c r="AV207" i="8"/>
  <c r="V208" i="8"/>
  <c r="AD208" i="8"/>
  <c r="N208" i="8"/>
  <c r="AF208" i="8" s="1"/>
  <c r="BN208" i="8"/>
  <c r="O208" i="8"/>
  <c r="BJ207" i="8"/>
  <c r="AM208" i="8"/>
  <c r="U208" i="8"/>
  <c r="AG208" i="8"/>
  <c r="AI208" i="8"/>
  <c r="AH209" i="8" s="1"/>
  <c r="E209" i="8"/>
  <c r="AK203" i="7"/>
  <c r="BJ202" i="7" s="1"/>
  <c r="P203" i="7"/>
  <c r="R203" i="7" s="1"/>
  <c r="AP202" i="7"/>
  <c r="BB202" i="7"/>
  <c r="AO202" i="7"/>
  <c r="BA202" i="7"/>
  <c r="BH194" i="6"/>
  <c r="BG194" i="6"/>
  <c r="AP194" i="6"/>
  <c r="Y203" i="7"/>
  <c r="X203" i="7"/>
  <c r="K203" i="7"/>
  <c r="L203" i="7" s="1"/>
  <c r="M203" i="7" s="1"/>
  <c r="AU202" i="7"/>
  <c r="AV202" i="7"/>
  <c r="AD203" i="7"/>
  <c r="AK195" i="6"/>
  <c r="AM195" i="6" s="1"/>
  <c r="BA194" i="6"/>
  <c r="P195" i="6"/>
  <c r="R195" i="6" s="1"/>
  <c r="BB194" i="6"/>
  <c r="W194" i="6"/>
  <c r="V195" i="6" s="1"/>
  <c r="Y195" i="6"/>
  <c r="AX194" i="6" s="1"/>
  <c r="AD195" i="6"/>
  <c r="U195" i="6"/>
  <c r="AG195" i="6"/>
  <c r="K195" i="6"/>
  <c r="L195" i="6" s="1"/>
  <c r="M195" i="6" s="1"/>
  <c r="BG197" i="5"/>
  <c r="AH198" i="5"/>
  <c r="AJ198" i="5" s="1"/>
  <c r="H198" i="5"/>
  <c r="AO197" i="5"/>
  <c r="AP197" i="5"/>
  <c r="P198" i="5"/>
  <c r="AB198" i="5"/>
  <c r="BA197" i="5"/>
  <c r="BB197" i="5"/>
  <c r="AK198" i="5"/>
  <c r="BK197" i="5"/>
  <c r="W197" i="5"/>
  <c r="Y198" i="5"/>
  <c r="AG198" i="5"/>
  <c r="U198" i="5"/>
  <c r="V215" i="10" l="1"/>
  <c r="C215" i="10" s="1"/>
  <c r="D215" i="10" s="1"/>
  <c r="AV214" i="10"/>
  <c r="G216" i="10"/>
  <c r="H216" i="10" s="1"/>
  <c r="K216" i="10" s="1"/>
  <c r="L216" i="10" s="1"/>
  <c r="M216" i="10" s="1"/>
  <c r="AA215" i="10"/>
  <c r="BM214" i="10"/>
  <c r="AI215" i="10"/>
  <c r="AF215" i="10"/>
  <c r="T215" i="10"/>
  <c r="Q215" i="10"/>
  <c r="AL215" i="10"/>
  <c r="AC215" i="10"/>
  <c r="O210" i="9"/>
  <c r="BN210" i="9"/>
  <c r="E211" i="9"/>
  <c r="G211" i="9" s="1"/>
  <c r="AP209" i="9"/>
  <c r="AO209" i="9"/>
  <c r="P210" i="9"/>
  <c r="AK210" i="9"/>
  <c r="BK209" i="9"/>
  <c r="S210" i="9"/>
  <c r="W209" i="9"/>
  <c r="AR209" i="9"/>
  <c r="AS209" i="9"/>
  <c r="BB209" i="9"/>
  <c r="AB210" i="9"/>
  <c r="BA209" i="9"/>
  <c r="BG209" i="9"/>
  <c r="BH209" i="9"/>
  <c r="AH210" i="9"/>
  <c r="AA210" i="9"/>
  <c r="AX209" i="9"/>
  <c r="BE209" i="9"/>
  <c r="BD209" i="9"/>
  <c r="AE210" i="9"/>
  <c r="BH195" i="4"/>
  <c r="BB195" i="4"/>
  <c r="AY195" i="4"/>
  <c r="BK195" i="4"/>
  <c r="BA195" i="4"/>
  <c r="E197" i="4"/>
  <c r="F197" i="4" s="1"/>
  <c r="BN196" i="4"/>
  <c r="AH196" i="4"/>
  <c r="AJ196" i="4" s="1"/>
  <c r="O196" i="4"/>
  <c r="AL196" i="4" s="1"/>
  <c r="BK196" i="4" s="1"/>
  <c r="S196" i="4"/>
  <c r="AR195" i="4"/>
  <c r="AS195" i="4"/>
  <c r="W195" i="4"/>
  <c r="P196" i="4"/>
  <c r="R196" i="4" s="1"/>
  <c r="AO195" i="4"/>
  <c r="AP195" i="4"/>
  <c r="AG196" i="4"/>
  <c r="AF196" i="4"/>
  <c r="AE197" i="4" s="1"/>
  <c r="AG197" i="4" s="1"/>
  <c r="AI196" i="4"/>
  <c r="AM196" i="4"/>
  <c r="BJ195" i="4"/>
  <c r="AA196" i="4"/>
  <c r="AX195" i="4"/>
  <c r="AC208" i="8"/>
  <c r="AB209" i="8" s="1"/>
  <c r="AD209" i="8" s="1"/>
  <c r="BM207" i="8"/>
  <c r="BD208" i="8"/>
  <c r="BE208" i="8"/>
  <c r="AE209" i="8"/>
  <c r="AJ209" i="8"/>
  <c r="G209" i="8"/>
  <c r="F209" i="8"/>
  <c r="Q208" i="8"/>
  <c r="T208" i="8"/>
  <c r="BH208" i="8"/>
  <c r="BG208" i="8"/>
  <c r="BB208" i="8"/>
  <c r="BA208" i="8"/>
  <c r="AL208" i="8"/>
  <c r="X208" i="8"/>
  <c r="Z208" i="8"/>
  <c r="AY208" i="8" s="1"/>
  <c r="C208" i="8"/>
  <c r="D208" i="8" s="1"/>
  <c r="AM203" i="7"/>
  <c r="BJ194" i="6"/>
  <c r="E204" i="7"/>
  <c r="AA203" i="7"/>
  <c r="AX202" i="7"/>
  <c r="BM202" i="7" s="1"/>
  <c r="C203" i="7"/>
  <c r="D203" i="7" s="1"/>
  <c r="O203" i="7"/>
  <c r="N203" i="7"/>
  <c r="BN203" i="7"/>
  <c r="AV194" i="6"/>
  <c r="AU194" i="6"/>
  <c r="E196" i="6"/>
  <c r="F196" i="6" s="1"/>
  <c r="AA195" i="6"/>
  <c r="BN195" i="6"/>
  <c r="N195" i="6"/>
  <c r="O195" i="6"/>
  <c r="AC195" i="6" s="1"/>
  <c r="X195" i="6"/>
  <c r="C195" i="6"/>
  <c r="D195" i="6" s="1"/>
  <c r="K198" i="5"/>
  <c r="L198" i="5" s="1"/>
  <c r="M198" i="5" s="1"/>
  <c r="AA198" i="5"/>
  <c r="AX197" i="5"/>
  <c r="AV197" i="5"/>
  <c r="V198" i="5"/>
  <c r="C198" i="5" s="1"/>
  <c r="D198" i="5" s="1"/>
  <c r="AU197" i="5"/>
  <c r="BJ197" i="5"/>
  <c r="AM198" i="5"/>
  <c r="R198" i="5"/>
  <c r="AD198" i="5"/>
  <c r="Z215" i="10" l="1"/>
  <c r="AY215" i="10" s="1"/>
  <c r="X215" i="10"/>
  <c r="AE216" i="10"/>
  <c r="BE215" i="10"/>
  <c r="BD215" i="10"/>
  <c r="AH216" i="10"/>
  <c r="BG215" i="10"/>
  <c r="BH215" i="10"/>
  <c r="BB215" i="10"/>
  <c r="BA215" i="10"/>
  <c r="AB216" i="10"/>
  <c r="AK216" i="10"/>
  <c r="BK215" i="10"/>
  <c r="BN216" i="10"/>
  <c r="N216" i="10"/>
  <c r="O216" i="10"/>
  <c r="E217" i="10"/>
  <c r="AR215" i="10"/>
  <c r="W215" i="10"/>
  <c r="AS215" i="10"/>
  <c r="S216" i="10"/>
  <c r="P216" i="10"/>
  <c r="AP215" i="10"/>
  <c r="AO215" i="10"/>
  <c r="F211" i="9"/>
  <c r="H211" i="9" s="1"/>
  <c r="K211" i="9" s="1"/>
  <c r="L211" i="9" s="1"/>
  <c r="M211" i="9" s="1"/>
  <c r="AI210" i="9"/>
  <c r="BH210" i="9" s="1"/>
  <c r="AU209" i="9"/>
  <c r="AV209" i="9"/>
  <c r="V210" i="9"/>
  <c r="AJ210" i="9"/>
  <c r="U210" i="9"/>
  <c r="T210" i="9"/>
  <c r="Q210" i="9"/>
  <c r="AM210" i="9"/>
  <c r="AC210" i="9" s="1"/>
  <c r="AB211" i="9" s="1"/>
  <c r="BJ209" i="9"/>
  <c r="AD210" i="9"/>
  <c r="AL210" i="9"/>
  <c r="R210" i="9"/>
  <c r="AG210" i="9"/>
  <c r="AF210" i="9"/>
  <c r="G197" i="4"/>
  <c r="H197" i="4" s="1"/>
  <c r="K197" i="4" s="1"/>
  <c r="L197" i="4" s="1"/>
  <c r="M197" i="4" s="1"/>
  <c r="AC196" i="4"/>
  <c r="BB196" i="4" s="1"/>
  <c r="AK197" i="4"/>
  <c r="AM197" i="4" s="1"/>
  <c r="BG196" i="4"/>
  <c r="BH196" i="4"/>
  <c r="AH197" i="4"/>
  <c r="AJ197" i="4" s="1"/>
  <c r="U196" i="4"/>
  <c r="T196" i="4"/>
  <c r="S197" i="4" s="1"/>
  <c r="Q196" i="4"/>
  <c r="BD196" i="4"/>
  <c r="BE196" i="4"/>
  <c r="AV195" i="4"/>
  <c r="V196" i="4"/>
  <c r="AU195" i="4"/>
  <c r="BM195" i="4" s="1"/>
  <c r="H209" i="8"/>
  <c r="K209" i="8" s="1"/>
  <c r="L209" i="8" s="1"/>
  <c r="M209" i="8" s="1"/>
  <c r="O209" i="8" s="1"/>
  <c r="AL209" i="8" s="1"/>
  <c r="N209" i="8"/>
  <c r="AF209" i="8" s="1"/>
  <c r="AK209" i="8"/>
  <c r="BK208" i="8"/>
  <c r="AP208" i="8"/>
  <c r="AO208" i="8"/>
  <c r="P209" i="8"/>
  <c r="Y209" i="8"/>
  <c r="AR208" i="8"/>
  <c r="W208" i="8"/>
  <c r="AS208" i="8"/>
  <c r="S209" i="8"/>
  <c r="E210" i="8"/>
  <c r="AG209" i="8"/>
  <c r="AI209" i="8"/>
  <c r="AC203" i="7"/>
  <c r="BA203" i="7" s="1"/>
  <c r="BM194" i="6"/>
  <c r="AI203" i="7"/>
  <c r="AF203" i="7"/>
  <c r="Q203" i="7"/>
  <c r="T203" i="7"/>
  <c r="Z203" i="7"/>
  <c r="AY203" i="7" s="1"/>
  <c r="AL203" i="7"/>
  <c r="F204" i="7"/>
  <c r="G204" i="7"/>
  <c r="G196" i="6"/>
  <c r="H196" i="6" s="1"/>
  <c r="Z195" i="6"/>
  <c r="AY195" i="6" s="1"/>
  <c r="BA195" i="6"/>
  <c r="BB195" i="6"/>
  <c r="AB196" i="6"/>
  <c r="AI195" i="6"/>
  <c r="AF195" i="6"/>
  <c r="AL195" i="6"/>
  <c r="Q195" i="6"/>
  <c r="T195" i="6"/>
  <c r="E199" i="5"/>
  <c r="F199" i="5" s="1"/>
  <c r="BM197" i="5"/>
  <c r="BN198" i="5"/>
  <c r="O198" i="5"/>
  <c r="Z198" i="5" s="1"/>
  <c r="AY198" i="5" s="1"/>
  <c r="N198" i="5"/>
  <c r="X198" i="5"/>
  <c r="Y216" i="10" l="1"/>
  <c r="AX215" i="10" s="1"/>
  <c r="U216" i="10"/>
  <c r="Q216" i="10"/>
  <c r="T216" i="10"/>
  <c r="S217" i="10" s="1"/>
  <c r="AV215" i="10"/>
  <c r="AU215" i="10"/>
  <c r="V216" i="10"/>
  <c r="AJ216" i="10"/>
  <c r="AM216" i="10"/>
  <c r="BJ215" i="10"/>
  <c r="G217" i="10"/>
  <c r="F217" i="10"/>
  <c r="R216" i="10"/>
  <c r="AD216" i="10"/>
  <c r="AL216" i="10"/>
  <c r="AG216" i="10"/>
  <c r="AI216" i="10"/>
  <c r="AH217" i="10" s="1"/>
  <c r="AJ217" i="10" s="1"/>
  <c r="AF216" i="10"/>
  <c r="AH211" i="9"/>
  <c r="AJ211" i="9" s="1"/>
  <c r="BG210" i="9"/>
  <c r="BM209" i="9"/>
  <c r="E212" i="9"/>
  <c r="G212" i="9" s="1"/>
  <c r="BN211" i="9"/>
  <c r="N211" i="9"/>
  <c r="O211" i="9"/>
  <c r="X210" i="9"/>
  <c r="Z210" i="9"/>
  <c r="AY210" i="9" s="1"/>
  <c r="AE211" i="9"/>
  <c r="BD210" i="9"/>
  <c r="BE210" i="9"/>
  <c r="AK211" i="9"/>
  <c r="BK210" i="9"/>
  <c r="BB210" i="9"/>
  <c r="BA210" i="9"/>
  <c r="AD211" i="9"/>
  <c r="P211" i="9"/>
  <c r="AO210" i="9"/>
  <c r="AP210" i="9"/>
  <c r="C210" i="9"/>
  <c r="D210" i="9" s="1"/>
  <c r="S211" i="9"/>
  <c r="AR210" i="9"/>
  <c r="AS210" i="9"/>
  <c r="W210" i="9"/>
  <c r="W196" i="4"/>
  <c r="V197" i="4" s="1"/>
  <c r="AB197" i="4"/>
  <c r="AD197" i="4" s="1"/>
  <c r="BA196" i="4"/>
  <c r="E198" i="4"/>
  <c r="F198" i="4" s="1"/>
  <c r="BJ196" i="4"/>
  <c r="X196" i="4"/>
  <c r="Z196" i="4"/>
  <c r="AY196" i="4" s="1"/>
  <c r="C196" i="4"/>
  <c r="D196" i="4" s="1"/>
  <c r="U197" i="4"/>
  <c r="AO196" i="4"/>
  <c r="AP196" i="4"/>
  <c r="P197" i="4"/>
  <c r="AS196" i="4"/>
  <c r="AR196" i="4"/>
  <c r="BN197" i="4"/>
  <c r="N197" i="4"/>
  <c r="O197" i="4"/>
  <c r="BN209" i="8"/>
  <c r="BE209" i="8"/>
  <c r="BD209" i="8"/>
  <c r="AV208" i="8"/>
  <c r="AU208" i="8"/>
  <c r="V209" i="8"/>
  <c r="C209" i="8" s="1"/>
  <c r="D209" i="8" s="1"/>
  <c r="AX208" i="8"/>
  <c r="AA209" i="8"/>
  <c r="AE210" i="8"/>
  <c r="BG209" i="8"/>
  <c r="BH209" i="8"/>
  <c r="AH210" i="8"/>
  <c r="F210" i="8"/>
  <c r="G210" i="8"/>
  <c r="R209" i="8"/>
  <c r="BJ208" i="8"/>
  <c r="AM209" i="8"/>
  <c r="AC209" i="8" s="1"/>
  <c r="Q209" i="8"/>
  <c r="U209" i="8"/>
  <c r="T209" i="8"/>
  <c r="S210" i="8"/>
  <c r="BM208" i="8"/>
  <c r="BK209" i="8"/>
  <c r="AK210" i="8"/>
  <c r="AB204" i="7"/>
  <c r="AD204" i="7" s="1"/>
  <c r="BB203" i="7"/>
  <c r="H204" i="7"/>
  <c r="K204" i="7" s="1"/>
  <c r="L204" i="7" s="1"/>
  <c r="M204" i="7" s="1"/>
  <c r="O204" i="7" s="1"/>
  <c r="AC198" i="5"/>
  <c r="AB199" i="5" s="1"/>
  <c r="AD199" i="5" s="1"/>
  <c r="AK204" i="7"/>
  <c r="BK203" i="7"/>
  <c r="Y204" i="7"/>
  <c r="P204" i="7"/>
  <c r="AO203" i="7"/>
  <c r="AP203" i="7"/>
  <c r="BH203" i="7"/>
  <c r="BG203" i="7"/>
  <c r="AH204" i="7"/>
  <c r="AJ204" i="7" s="1"/>
  <c r="AR203" i="7"/>
  <c r="AS203" i="7"/>
  <c r="W203" i="7"/>
  <c r="S204" i="7"/>
  <c r="BE203" i="7"/>
  <c r="BD203" i="7"/>
  <c r="AE204" i="7"/>
  <c r="Y196" i="6"/>
  <c r="AX195" i="6" s="1"/>
  <c r="S196" i="6"/>
  <c r="AR195" i="6"/>
  <c r="AS195" i="6"/>
  <c r="W195" i="6"/>
  <c r="BK195" i="6"/>
  <c r="AK196" i="6"/>
  <c r="AH196" i="6"/>
  <c r="BG195" i="6"/>
  <c r="BH195" i="6"/>
  <c r="AO195" i="6"/>
  <c r="AP195" i="6"/>
  <c r="P196" i="6"/>
  <c r="BD195" i="6"/>
  <c r="BE195" i="6"/>
  <c r="AE196" i="6"/>
  <c r="K196" i="6"/>
  <c r="L196" i="6" s="1"/>
  <c r="M196" i="6" s="1"/>
  <c r="AD196" i="6"/>
  <c r="G199" i="5"/>
  <c r="H199" i="5" s="1"/>
  <c r="T198" i="5"/>
  <c r="Q198" i="5"/>
  <c r="AL198" i="5"/>
  <c r="AF198" i="5"/>
  <c r="AI198" i="5"/>
  <c r="Y199" i="5"/>
  <c r="AC216" i="10" l="1"/>
  <c r="BB216" i="10" s="1"/>
  <c r="AA216" i="10"/>
  <c r="W216" i="10" s="1"/>
  <c r="V217" i="10" s="1"/>
  <c r="H217" i="10"/>
  <c r="K217" i="10" s="1"/>
  <c r="L217" i="10" s="1"/>
  <c r="M217" i="10" s="1"/>
  <c r="BM215" i="10"/>
  <c r="U217" i="10"/>
  <c r="X216" i="10"/>
  <c r="Z216" i="10"/>
  <c r="AY216" i="10" s="1"/>
  <c r="AK217" i="10"/>
  <c r="BK216" i="10"/>
  <c r="AR216" i="10"/>
  <c r="AS216" i="10"/>
  <c r="BE216" i="10"/>
  <c r="BD216" i="10"/>
  <c r="AO216" i="10"/>
  <c r="AP216" i="10"/>
  <c r="BH216" i="10"/>
  <c r="BG216" i="10"/>
  <c r="C216" i="10"/>
  <c r="D216" i="10" s="1"/>
  <c r="AE217" i="10"/>
  <c r="P217" i="10"/>
  <c r="R217" i="10" s="1"/>
  <c r="F212" i="9"/>
  <c r="H212" i="9" s="1"/>
  <c r="K212" i="9" s="1"/>
  <c r="L212" i="9" s="1"/>
  <c r="M212" i="9" s="1"/>
  <c r="BN212" i="9" s="1"/>
  <c r="AL211" i="9"/>
  <c r="AK212" i="9" s="1"/>
  <c r="Y211" i="9"/>
  <c r="AM211" i="9"/>
  <c r="BJ210" i="9"/>
  <c r="R211" i="9"/>
  <c r="U211" i="9"/>
  <c r="T211" i="9"/>
  <c r="S212" i="9" s="1"/>
  <c r="Q211" i="9"/>
  <c r="P212" i="9" s="1"/>
  <c r="AU210" i="9"/>
  <c r="AV210" i="9"/>
  <c r="AG211" i="9"/>
  <c r="AI211" i="9"/>
  <c r="AF211" i="9"/>
  <c r="AE212" i="9" s="1"/>
  <c r="V211" i="9"/>
  <c r="AV196" i="4"/>
  <c r="G198" i="4"/>
  <c r="H198" i="4" s="1"/>
  <c r="AU196" i="4"/>
  <c r="Q197" i="4"/>
  <c r="AP197" i="4" s="1"/>
  <c r="Y197" i="4"/>
  <c r="AX196" i="4" s="1"/>
  <c r="AL197" i="4"/>
  <c r="AK198" i="4" s="1"/>
  <c r="AI197" i="4"/>
  <c r="AF197" i="4"/>
  <c r="R197" i="4"/>
  <c r="T197" i="4"/>
  <c r="X197" i="4"/>
  <c r="BA209" i="8"/>
  <c r="BB209" i="8"/>
  <c r="AB210" i="8"/>
  <c r="AM210" i="8"/>
  <c r="BJ209" i="8"/>
  <c r="W209" i="8"/>
  <c r="AS209" i="8"/>
  <c r="AR209" i="8"/>
  <c r="AO209" i="8"/>
  <c r="AP209" i="8"/>
  <c r="P210" i="8"/>
  <c r="AJ210" i="8"/>
  <c r="U210" i="8"/>
  <c r="H210" i="8"/>
  <c r="AG210" i="8"/>
  <c r="V210" i="8"/>
  <c r="X209" i="8"/>
  <c r="Z209" i="8"/>
  <c r="AY209" i="8" s="1"/>
  <c r="E205" i="7"/>
  <c r="F205" i="7" s="1"/>
  <c r="N204" i="7"/>
  <c r="AF204" i="7" s="1"/>
  <c r="BN204" i="7"/>
  <c r="AL204" i="7"/>
  <c r="BK204" i="7" s="1"/>
  <c r="AA196" i="6"/>
  <c r="BA198" i="5"/>
  <c r="BB198" i="5"/>
  <c r="AG204" i="7"/>
  <c r="AV203" i="7"/>
  <c r="AU203" i="7"/>
  <c r="V204" i="7"/>
  <c r="C204" i="7" s="1"/>
  <c r="D204" i="7" s="1"/>
  <c r="R204" i="7"/>
  <c r="U204" i="7"/>
  <c r="Q204" i="7"/>
  <c r="P205" i="7" s="1"/>
  <c r="AA204" i="7"/>
  <c r="AX203" i="7"/>
  <c r="BJ203" i="7"/>
  <c r="AM204" i="7"/>
  <c r="AC204" i="7" s="1"/>
  <c r="T204" i="7"/>
  <c r="E197" i="6"/>
  <c r="F197" i="6" s="1"/>
  <c r="BN196" i="6"/>
  <c r="N196" i="6"/>
  <c r="AF196" i="6" s="1"/>
  <c r="AE197" i="6" s="1"/>
  <c r="O196" i="6"/>
  <c r="Q196" i="6" s="1"/>
  <c r="AG196" i="6"/>
  <c r="AM196" i="6"/>
  <c r="BJ195" i="6"/>
  <c r="V196" i="6"/>
  <c r="C196" i="6" s="1"/>
  <c r="D196" i="6" s="1"/>
  <c r="AV195" i="6"/>
  <c r="AU195" i="6"/>
  <c r="R196" i="6"/>
  <c r="AJ196" i="6"/>
  <c r="U196" i="6"/>
  <c r="BH198" i="5"/>
  <c r="AH199" i="5"/>
  <c r="BG198" i="5"/>
  <c r="BK198" i="5"/>
  <c r="AK199" i="5"/>
  <c r="S199" i="5"/>
  <c r="AR198" i="5"/>
  <c r="AS198" i="5"/>
  <c r="W198" i="5"/>
  <c r="BE198" i="5"/>
  <c r="AE199" i="5"/>
  <c r="BD198" i="5"/>
  <c r="AP198" i="5"/>
  <c r="P199" i="5"/>
  <c r="AO198" i="5"/>
  <c r="K199" i="5"/>
  <c r="L199" i="5" s="1"/>
  <c r="M199" i="5" s="1"/>
  <c r="AX198" i="5"/>
  <c r="AA199" i="5"/>
  <c r="AB217" i="10" l="1"/>
  <c r="AD217" i="10" s="1"/>
  <c r="BA216" i="10"/>
  <c r="E218" i="10"/>
  <c r="AM217" i="10"/>
  <c r="BJ216" i="10"/>
  <c r="X217" i="10"/>
  <c r="Y217" i="10"/>
  <c r="O217" i="10"/>
  <c r="BN217" i="10"/>
  <c r="N217" i="10"/>
  <c r="AF217" i="10" s="1"/>
  <c r="AG217" i="10"/>
  <c r="AU216" i="10"/>
  <c r="AV216" i="10"/>
  <c r="BK211" i="9"/>
  <c r="O212" i="9"/>
  <c r="Q212" i="9" s="1"/>
  <c r="P213" i="9" s="1"/>
  <c r="E213" i="9"/>
  <c r="G213" i="9" s="1"/>
  <c r="N212" i="9"/>
  <c r="AF212" i="9" s="1"/>
  <c r="BH211" i="9"/>
  <c r="BG211" i="9"/>
  <c r="AH212" i="9"/>
  <c r="AJ212" i="9" s="1"/>
  <c r="Z211" i="9"/>
  <c r="AY211" i="9" s="1"/>
  <c r="X211" i="9"/>
  <c r="U212" i="9"/>
  <c r="AO211" i="9"/>
  <c r="AP211" i="9"/>
  <c r="AC211" i="9"/>
  <c r="AX210" i="9"/>
  <c r="BM210" i="9" s="1"/>
  <c r="AA211" i="9"/>
  <c r="W211" i="9" s="1"/>
  <c r="V212" i="9" s="1"/>
  <c r="R212" i="9"/>
  <c r="AG212" i="9"/>
  <c r="AR211" i="9"/>
  <c r="AS211" i="9"/>
  <c r="BJ211" i="9"/>
  <c r="AM212" i="9"/>
  <c r="C211" i="9"/>
  <c r="D211" i="9" s="1"/>
  <c r="BD211" i="9"/>
  <c r="BE211" i="9"/>
  <c r="BM196" i="4"/>
  <c r="BK197" i="4"/>
  <c r="Z197" i="4"/>
  <c r="AY197" i="4" s="1"/>
  <c r="AC197" i="4"/>
  <c r="BA197" i="4" s="1"/>
  <c r="C197" i="4"/>
  <c r="D197" i="4" s="1"/>
  <c r="AA197" i="4"/>
  <c r="W197" i="4" s="1"/>
  <c r="AU197" i="4" s="1"/>
  <c r="AO197" i="4"/>
  <c r="P198" i="4"/>
  <c r="R198" i="4" s="1"/>
  <c r="K198" i="4"/>
  <c r="L198" i="4" s="1"/>
  <c r="M198" i="4" s="1"/>
  <c r="BH197" i="4"/>
  <c r="AH198" i="4"/>
  <c r="BG197" i="4"/>
  <c r="AR197" i="4"/>
  <c r="AS197" i="4"/>
  <c r="S198" i="4"/>
  <c r="BD197" i="4"/>
  <c r="BE197" i="4"/>
  <c r="AE198" i="4"/>
  <c r="AM198" i="4"/>
  <c r="BJ197" i="4"/>
  <c r="X210" i="8"/>
  <c r="Y210" i="8"/>
  <c r="K210" i="8"/>
  <c r="L210" i="8" s="1"/>
  <c r="M210" i="8" s="1"/>
  <c r="AU209" i="8"/>
  <c r="AV209" i="8"/>
  <c r="R210" i="8"/>
  <c r="C210" i="8"/>
  <c r="D210" i="8" s="1"/>
  <c r="AD210" i="8"/>
  <c r="AI204" i="7"/>
  <c r="AH205" i="7" s="1"/>
  <c r="AJ205" i="7" s="1"/>
  <c r="G205" i="7"/>
  <c r="H205" i="7" s="1"/>
  <c r="AK205" i="7"/>
  <c r="BJ204" i="7" s="1"/>
  <c r="BM203" i="7"/>
  <c r="BA204" i="7"/>
  <c r="BB204" i="7"/>
  <c r="AB205" i="7"/>
  <c r="R205" i="7"/>
  <c r="AS204" i="7"/>
  <c r="AR204" i="7"/>
  <c r="W204" i="7"/>
  <c r="S205" i="7"/>
  <c r="AE205" i="7"/>
  <c r="BD204" i="7"/>
  <c r="BE204" i="7"/>
  <c r="AP204" i="7"/>
  <c r="AO204" i="7"/>
  <c r="Z204" i="7"/>
  <c r="AY204" i="7" s="1"/>
  <c r="X204" i="7"/>
  <c r="AI196" i="6"/>
  <c r="AH197" i="6" s="1"/>
  <c r="AJ197" i="6" s="1"/>
  <c r="T196" i="6"/>
  <c r="AS196" i="6" s="1"/>
  <c r="G197" i="6"/>
  <c r="H197" i="6" s="1"/>
  <c r="BM195" i="6"/>
  <c r="AG197" i="6"/>
  <c r="AO196" i="6"/>
  <c r="AP196" i="6"/>
  <c r="P197" i="6"/>
  <c r="X196" i="6"/>
  <c r="Z196" i="6"/>
  <c r="AY196" i="6" s="1"/>
  <c r="BD196" i="6"/>
  <c r="BE196" i="6"/>
  <c r="AC196" i="6"/>
  <c r="AL196" i="6"/>
  <c r="E200" i="5"/>
  <c r="AG199" i="5"/>
  <c r="V199" i="5"/>
  <c r="AU198" i="5"/>
  <c r="AV198" i="5"/>
  <c r="BJ198" i="5"/>
  <c r="AM199" i="5"/>
  <c r="O199" i="5"/>
  <c r="Q199" i="5" s="1"/>
  <c r="BN199" i="5"/>
  <c r="N199" i="5"/>
  <c r="AF199" i="5" s="1"/>
  <c r="R199" i="5"/>
  <c r="U199" i="5"/>
  <c r="AJ199" i="5"/>
  <c r="Z217" i="10" l="1"/>
  <c r="AY217" i="10" s="1"/>
  <c r="C217" i="10"/>
  <c r="D217" i="10" s="1"/>
  <c r="Q217" i="10"/>
  <c r="T217" i="10"/>
  <c r="AE218" i="10"/>
  <c r="AG218" i="10" s="1"/>
  <c r="BE217" i="10"/>
  <c r="BD217" i="10"/>
  <c r="AL217" i="10"/>
  <c r="AC217" i="10"/>
  <c r="AI217" i="10"/>
  <c r="AA217" i="10"/>
  <c r="AX216" i="10"/>
  <c r="BM216" i="10" s="1"/>
  <c r="F218" i="10"/>
  <c r="G218" i="10"/>
  <c r="T212" i="9"/>
  <c r="S213" i="9" s="1"/>
  <c r="F213" i="9"/>
  <c r="H213" i="9" s="1"/>
  <c r="K213" i="9" s="1"/>
  <c r="L213" i="9" s="1"/>
  <c r="M213" i="9" s="1"/>
  <c r="BN213" i="9" s="1"/>
  <c r="AE213" i="9"/>
  <c r="AG213" i="9" s="1"/>
  <c r="BE212" i="9"/>
  <c r="BD212" i="9"/>
  <c r="X212" i="9"/>
  <c r="BB211" i="9"/>
  <c r="BA211" i="9"/>
  <c r="AB212" i="9"/>
  <c r="R213" i="9"/>
  <c r="AP212" i="9"/>
  <c r="AO212" i="9"/>
  <c r="AI212" i="9"/>
  <c r="AV211" i="9"/>
  <c r="AU211" i="9"/>
  <c r="Y212" i="9"/>
  <c r="Y198" i="4"/>
  <c r="AA198" i="4" s="1"/>
  <c r="AB198" i="4"/>
  <c r="AD198" i="4" s="1"/>
  <c r="BB197" i="4"/>
  <c r="E199" i="4"/>
  <c r="G199" i="4" s="1"/>
  <c r="AG198" i="4"/>
  <c r="U198" i="4"/>
  <c r="AJ198" i="4"/>
  <c r="AV197" i="4"/>
  <c r="V198" i="4"/>
  <c r="N198" i="4"/>
  <c r="AI198" i="4" s="1"/>
  <c r="BN198" i="4"/>
  <c r="O198" i="4"/>
  <c r="E211" i="8"/>
  <c r="N210" i="8"/>
  <c r="BN210" i="8"/>
  <c r="O210" i="8"/>
  <c r="AA210" i="8"/>
  <c r="AX209" i="8"/>
  <c r="BM209" i="8" s="1"/>
  <c r="AC210" i="8"/>
  <c r="BH204" i="7"/>
  <c r="BG204" i="7"/>
  <c r="AM205" i="7"/>
  <c r="Y205" i="7"/>
  <c r="AA205" i="7" s="1"/>
  <c r="S197" i="6"/>
  <c r="U197" i="6" s="1"/>
  <c r="K205" i="7"/>
  <c r="L205" i="7" s="1"/>
  <c r="M205" i="7" s="1"/>
  <c r="V205" i="7"/>
  <c r="AV204" i="7"/>
  <c r="AU204" i="7"/>
  <c r="AG205" i="7"/>
  <c r="U205" i="7"/>
  <c r="AD205" i="7"/>
  <c r="BG196" i="6"/>
  <c r="BH196" i="6"/>
  <c r="W196" i="6"/>
  <c r="V197" i="6" s="1"/>
  <c r="X197" i="6" s="1"/>
  <c r="AR196" i="6"/>
  <c r="Y197" i="6"/>
  <c r="AX196" i="6" s="1"/>
  <c r="BK196" i="6"/>
  <c r="AK197" i="6"/>
  <c r="R197" i="6"/>
  <c r="K197" i="6"/>
  <c r="L197" i="6" s="1"/>
  <c r="M197" i="6" s="1"/>
  <c r="BB196" i="6"/>
  <c r="BA196" i="6"/>
  <c r="AB197" i="6"/>
  <c r="T199" i="5"/>
  <c r="AS199" i="5" s="1"/>
  <c r="BM198" i="5"/>
  <c r="BE199" i="5"/>
  <c r="BD199" i="5"/>
  <c r="AE200" i="5"/>
  <c r="AP199" i="5"/>
  <c r="AO199" i="5"/>
  <c r="P200" i="5"/>
  <c r="Z199" i="5"/>
  <c r="AY199" i="5" s="1"/>
  <c r="X199" i="5"/>
  <c r="C199" i="5"/>
  <c r="D199" i="5" s="1"/>
  <c r="AI199" i="5"/>
  <c r="AL199" i="5"/>
  <c r="BK199" i="5" s="1"/>
  <c r="AC199" i="5"/>
  <c r="F200" i="5"/>
  <c r="G200" i="5"/>
  <c r="Y218" i="10" l="1"/>
  <c r="AX217" i="10" s="1"/>
  <c r="BK217" i="10"/>
  <c r="AK218" i="10"/>
  <c r="S218" i="10"/>
  <c r="W217" i="10"/>
  <c r="AS217" i="10"/>
  <c r="AR217" i="10"/>
  <c r="P218" i="10"/>
  <c r="AP217" i="10"/>
  <c r="AO217" i="10"/>
  <c r="H218" i="10"/>
  <c r="AH218" i="10"/>
  <c r="AJ218" i="10" s="1"/>
  <c r="BH217" i="10"/>
  <c r="BG217" i="10"/>
  <c r="BA217" i="10"/>
  <c r="BB217" i="10"/>
  <c r="AB218" i="10"/>
  <c r="AR212" i="9"/>
  <c r="AS212" i="9"/>
  <c r="E214" i="9"/>
  <c r="G214" i="9" s="1"/>
  <c r="N213" i="9"/>
  <c r="AF213" i="9" s="1"/>
  <c r="O213" i="9"/>
  <c r="Q213" i="9" s="1"/>
  <c r="C212" i="9"/>
  <c r="D212" i="9" s="1"/>
  <c r="AH213" i="9"/>
  <c r="BG212" i="9"/>
  <c r="BH212" i="9"/>
  <c r="AA212" i="9"/>
  <c r="W212" i="9" s="1"/>
  <c r="AX211" i="9"/>
  <c r="BM211" i="9" s="1"/>
  <c r="AC212" i="9"/>
  <c r="AB213" i="9" s="1"/>
  <c r="U213" i="9"/>
  <c r="AL212" i="9"/>
  <c r="AD212" i="9"/>
  <c r="Z212" i="9"/>
  <c r="AY212" i="9" s="1"/>
  <c r="AX197" i="4"/>
  <c r="BM197" i="4" s="1"/>
  <c r="C198" i="4"/>
  <c r="D198" i="4" s="1"/>
  <c r="F199" i="4"/>
  <c r="H199" i="4" s="1"/>
  <c r="K199" i="4" s="1"/>
  <c r="L199" i="4" s="1"/>
  <c r="M199" i="4" s="1"/>
  <c r="BG198" i="4"/>
  <c r="BH198" i="4"/>
  <c r="AH199" i="4"/>
  <c r="AJ199" i="4" s="1"/>
  <c r="AL198" i="4"/>
  <c r="AC198" i="4"/>
  <c r="Q198" i="4"/>
  <c r="T198" i="4"/>
  <c r="AF198" i="4"/>
  <c r="Z198" i="4"/>
  <c r="AY198" i="4" s="1"/>
  <c r="X198" i="4"/>
  <c r="BB210" i="8"/>
  <c r="BA210" i="8"/>
  <c r="AB211" i="8"/>
  <c r="T210" i="8"/>
  <c r="Q210" i="8"/>
  <c r="Z210" i="8"/>
  <c r="AY210" i="8" s="1"/>
  <c r="AL210" i="8"/>
  <c r="AF210" i="8"/>
  <c r="AI210" i="8"/>
  <c r="G211" i="8"/>
  <c r="F211" i="8"/>
  <c r="C205" i="7"/>
  <c r="D205" i="7" s="1"/>
  <c r="AX204" i="7"/>
  <c r="BM204" i="7" s="1"/>
  <c r="E206" i="7"/>
  <c r="X205" i="7"/>
  <c r="N205" i="7"/>
  <c r="BN205" i="7"/>
  <c r="O205" i="7"/>
  <c r="AV196" i="6"/>
  <c r="AU196" i="6"/>
  <c r="AA197" i="6"/>
  <c r="E198" i="6"/>
  <c r="BJ196" i="6"/>
  <c r="AM197" i="6"/>
  <c r="AD197" i="6"/>
  <c r="N197" i="6"/>
  <c r="BN197" i="6"/>
  <c r="O197" i="6"/>
  <c r="AL197" i="6" s="1"/>
  <c r="C197" i="6"/>
  <c r="D197" i="6" s="1"/>
  <c r="AR199" i="5"/>
  <c r="S200" i="5"/>
  <c r="U200" i="5" s="1"/>
  <c r="W199" i="5"/>
  <c r="AV199" i="5" s="1"/>
  <c r="H200" i="5"/>
  <c r="K200" i="5" s="1"/>
  <c r="L200" i="5" s="1"/>
  <c r="M200" i="5" s="1"/>
  <c r="Y200" i="5"/>
  <c r="AA200" i="5" s="1"/>
  <c r="AB200" i="5"/>
  <c r="BA199" i="5"/>
  <c r="BB199" i="5"/>
  <c r="AK200" i="5"/>
  <c r="R200" i="5"/>
  <c r="BH199" i="5"/>
  <c r="BG199" i="5"/>
  <c r="AH200" i="5"/>
  <c r="AG200" i="5"/>
  <c r="AA218" i="10" l="1"/>
  <c r="R218" i="10"/>
  <c r="AU217" i="10"/>
  <c r="AV217" i="10"/>
  <c r="V218" i="10"/>
  <c r="U218" i="10"/>
  <c r="K218" i="10"/>
  <c r="L218" i="10" s="1"/>
  <c r="M218" i="10" s="1"/>
  <c r="AM218" i="10"/>
  <c r="BJ217" i="10"/>
  <c r="AD218" i="10"/>
  <c r="AI213" i="9"/>
  <c r="AH214" i="9" s="1"/>
  <c r="AJ214" i="9" s="1"/>
  <c r="T213" i="9"/>
  <c r="S214" i="9" s="1"/>
  <c r="F214" i="9"/>
  <c r="H214" i="9" s="1"/>
  <c r="AV212" i="9"/>
  <c r="V213" i="9"/>
  <c r="P214" i="9"/>
  <c r="AP213" i="9"/>
  <c r="AO213" i="9"/>
  <c r="AE214" i="9"/>
  <c r="BE213" i="9"/>
  <c r="BD213" i="9"/>
  <c r="AK213" i="9"/>
  <c r="BK212" i="9"/>
  <c r="BB212" i="9"/>
  <c r="BA212" i="9"/>
  <c r="AJ213" i="9"/>
  <c r="AD213" i="9"/>
  <c r="AU212" i="9"/>
  <c r="Y213" i="9"/>
  <c r="E200" i="4"/>
  <c r="G200" i="4" s="1"/>
  <c r="Y199" i="4"/>
  <c r="AX198" i="4" s="1"/>
  <c r="AE199" i="4"/>
  <c r="BD198" i="4"/>
  <c r="BE198" i="4"/>
  <c r="P199" i="4"/>
  <c r="AP198" i="4"/>
  <c r="AO198" i="4"/>
  <c r="BK198" i="4"/>
  <c r="AK199" i="4"/>
  <c r="BN199" i="4"/>
  <c r="N199" i="4"/>
  <c r="O199" i="4"/>
  <c r="S199" i="4"/>
  <c r="AR198" i="4"/>
  <c r="AS198" i="4"/>
  <c r="W198" i="4"/>
  <c r="AB199" i="4"/>
  <c r="BB198" i="4"/>
  <c r="BA198" i="4"/>
  <c r="BD210" i="8"/>
  <c r="BE210" i="8"/>
  <c r="AE211" i="8"/>
  <c r="H211" i="8"/>
  <c r="BH210" i="8"/>
  <c r="BG210" i="8"/>
  <c r="AH211" i="8"/>
  <c r="AK211" i="8"/>
  <c r="BK210" i="8"/>
  <c r="Y211" i="8"/>
  <c r="AR210" i="8"/>
  <c r="W210" i="8"/>
  <c r="AS210" i="8"/>
  <c r="S211" i="8"/>
  <c r="AP210" i="8"/>
  <c r="AO210" i="8"/>
  <c r="P211" i="8"/>
  <c r="AD211" i="8"/>
  <c r="Z205" i="7"/>
  <c r="AY205" i="7" s="1"/>
  <c r="T205" i="7"/>
  <c r="AC205" i="7"/>
  <c r="Q205" i="7"/>
  <c r="AL205" i="7"/>
  <c r="AF205" i="7"/>
  <c r="AI205" i="7"/>
  <c r="F206" i="7"/>
  <c r="G206" i="7"/>
  <c r="BM196" i="6"/>
  <c r="AC197" i="6"/>
  <c r="Z197" i="6"/>
  <c r="AY197" i="6" s="1"/>
  <c r="Q197" i="6"/>
  <c r="T197" i="6"/>
  <c r="AI197" i="6"/>
  <c r="AF197" i="6"/>
  <c r="AK198" i="6"/>
  <c r="BK197" i="6"/>
  <c r="F198" i="6"/>
  <c r="G198" i="6"/>
  <c r="AX199" i="5"/>
  <c r="V200" i="5"/>
  <c r="X200" i="5" s="1"/>
  <c r="AU199" i="5"/>
  <c r="AJ200" i="5"/>
  <c r="AD200" i="5"/>
  <c r="AM200" i="5"/>
  <c r="BJ199" i="5"/>
  <c r="N200" i="5"/>
  <c r="BN200" i="5"/>
  <c r="O200" i="5"/>
  <c r="AL200" i="5" s="1"/>
  <c r="E201" i="5"/>
  <c r="BM217" i="10" l="1"/>
  <c r="X218" i="10"/>
  <c r="E219" i="10"/>
  <c r="C218" i="10"/>
  <c r="D218" i="10" s="1"/>
  <c r="O218" i="10"/>
  <c r="N218" i="10"/>
  <c r="BN218" i="10"/>
  <c r="BH213" i="9"/>
  <c r="BG213" i="9"/>
  <c r="AR213" i="9"/>
  <c r="AS213" i="9"/>
  <c r="BJ212" i="9"/>
  <c r="AM213" i="9"/>
  <c r="AC213" i="9" s="1"/>
  <c r="U214" i="9"/>
  <c r="AL213" i="9"/>
  <c r="R214" i="9"/>
  <c r="AA213" i="9"/>
  <c r="AX212" i="9"/>
  <c r="AG214" i="9"/>
  <c r="X213" i="9"/>
  <c r="Z213" i="9"/>
  <c r="AY213" i="9" s="1"/>
  <c r="C213" i="9"/>
  <c r="D213" i="9" s="1"/>
  <c r="K214" i="9"/>
  <c r="L214" i="9" s="1"/>
  <c r="M214" i="9" s="1"/>
  <c r="F200" i="4"/>
  <c r="H200" i="4" s="1"/>
  <c r="K200" i="4" s="1"/>
  <c r="L200" i="4" s="1"/>
  <c r="M200" i="4" s="1"/>
  <c r="BN200" i="4" s="1"/>
  <c r="AA199" i="4"/>
  <c r="AD199" i="4"/>
  <c r="AL199" i="4"/>
  <c r="U199" i="4"/>
  <c r="Q199" i="4"/>
  <c r="T199" i="4"/>
  <c r="AM199" i="4"/>
  <c r="AC199" i="4" s="1"/>
  <c r="BJ198" i="4"/>
  <c r="R199" i="4"/>
  <c r="V199" i="4"/>
  <c r="AV198" i="4"/>
  <c r="AU198" i="4"/>
  <c r="AG199" i="4"/>
  <c r="AF199" i="4"/>
  <c r="AI199" i="4"/>
  <c r="U211" i="8"/>
  <c r="AV210" i="8"/>
  <c r="AU210" i="8"/>
  <c r="V211" i="8"/>
  <c r="AX210" i="8"/>
  <c r="AA211" i="8"/>
  <c r="BJ210" i="8"/>
  <c r="AM211" i="8"/>
  <c r="K211" i="8"/>
  <c r="L211" i="8" s="1"/>
  <c r="M211" i="8" s="1"/>
  <c r="E212" i="8"/>
  <c r="C211" i="8"/>
  <c r="D211" i="8" s="1"/>
  <c r="R211" i="8"/>
  <c r="AJ211" i="8"/>
  <c r="AG211" i="8"/>
  <c r="H206" i="7"/>
  <c r="K206" i="7" s="1"/>
  <c r="L206" i="7" s="1"/>
  <c r="M206" i="7" s="1"/>
  <c r="Y206" i="7"/>
  <c r="AA206" i="7" s="1"/>
  <c r="BG205" i="7"/>
  <c r="BH205" i="7"/>
  <c r="AH206" i="7"/>
  <c r="AK206" i="7"/>
  <c r="BK205" i="7"/>
  <c r="BA205" i="7"/>
  <c r="BB205" i="7"/>
  <c r="AB206" i="7"/>
  <c r="BD205" i="7"/>
  <c r="BE205" i="7"/>
  <c r="AE206" i="7"/>
  <c r="P206" i="7"/>
  <c r="AO205" i="7"/>
  <c r="AP205" i="7"/>
  <c r="AR205" i="7"/>
  <c r="AS205" i="7"/>
  <c r="W205" i="7"/>
  <c r="S206" i="7"/>
  <c r="Y198" i="6"/>
  <c r="AA198" i="6" s="1"/>
  <c r="H198" i="6"/>
  <c r="BJ197" i="6"/>
  <c r="AM198" i="6"/>
  <c r="BG197" i="6"/>
  <c r="BH197" i="6"/>
  <c r="AH198" i="6"/>
  <c r="AP197" i="6"/>
  <c r="AO197" i="6"/>
  <c r="P198" i="6"/>
  <c r="BE197" i="6"/>
  <c r="BD197" i="6"/>
  <c r="AE198" i="6"/>
  <c r="AS197" i="6"/>
  <c r="W197" i="6"/>
  <c r="AR197" i="6"/>
  <c r="S198" i="6"/>
  <c r="BB197" i="6"/>
  <c r="BA197" i="6"/>
  <c r="AB198" i="6"/>
  <c r="BM199" i="5"/>
  <c r="C200" i="5"/>
  <c r="D200" i="5" s="1"/>
  <c r="BK200" i="5"/>
  <c r="AK201" i="5"/>
  <c r="G201" i="5"/>
  <c r="F201" i="5"/>
  <c r="T200" i="5"/>
  <c r="Q200" i="5"/>
  <c r="Z200" i="5"/>
  <c r="AC200" i="5"/>
  <c r="AI200" i="5"/>
  <c r="AF200" i="5"/>
  <c r="AC218" i="10" l="1"/>
  <c r="Q218" i="10"/>
  <c r="T218" i="10"/>
  <c r="AL218" i="10"/>
  <c r="F219" i="10"/>
  <c r="G219" i="10"/>
  <c r="AF218" i="10"/>
  <c r="AI218" i="10"/>
  <c r="Z218" i="10"/>
  <c r="AY218" i="10" s="1"/>
  <c r="BM212" i="9"/>
  <c r="E215" i="9"/>
  <c r="G215" i="9" s="1"/>
  <c r="W213" i="9"/>
  <c r="V214" i="9" s="1"/>
  <c r="Y214" i="9"/>
  <c r="BK213" i="9"/>
  <c r="AK214" i="9"/>
  <c r="BA213" i="9"/>
  <c r="BB213" i="9"/>
  <c r="AB214" i="9"/>
  <c r="O214" i="9"/>
  <c r="N214" i="9"/>
  <c r="BN214" i="9"/>
  <c r="BM198" i="4"/>
  <c r="O200" i="4"/>
  <c r="E201" i="4"/>
  <c r="F201" i="4" s="1"/>
  <c r="N200" i="4"/>
  <c r="BE199" i="4"/>
  <c r="BD199" i="4"/>
  <c r="AE200" i="4"/>
  <c r="AG200" i="4" s="1"/>
  <c r="BA199" i="4"/>
  <c r="BB199" i="4"/>
  <c r="AB200" i="4"/>
  <c r="AD200" i="4" s="1"/>
  <c r="AO199" i="4"/>
  <c r="AP199" i="4"/>
  <c r="P200" i="4"/>
  <c r="R200" i="4" s="1"/>
  <c r="AK200" i="4"/>
  <c r="BK199" i="4"/>
  <c r="AH200" i="4"/>
  <c r="AJ200" i="4" s="1"/>
  <c r="BG199" i="4"/>
  <c r="BH199" i="4"/>
  <c r="X199" i="4"/>
  <c r="Z199" i="4"/>
  <c r="AY199" i="4" s="1"/>
  <c r="C199" i="4"/>
  <c r="D199" i="4" s="1"/>
  <c r="AS199" i="4"/>
  <c r="W199" i="4"/>
  <c r="S200" i="4"/>
  <c r="U200" i="4" s="1"/>
  <c r="AR199" i="4"/>
  <c r="BM210" i="8"/>
  <c r="O211" i="8"/>
  <c r="Z211" i="8" s="1"/>
  <c r="AY211" i="8" s="1"/>
  <c r="N211" i="8"/>
  <c r="BN211" i="8"/>
  <c r="X211" i="8"/>
  <c r="F212" i="8"/>
  <c r="G212" i="8"/>
  <c r="AX205" i="7"/>
  <c r="E207" i="7"/>
  <c r="F207" i="7" s="1"/>
  <c r="U206" i="7"/>
  <c r="R206" i="7"/>
  <c r="AD206" i="7"/>
  <c r="BJ205" i="7"/>
  <c r="AM206" i="7"/>
  <c r="BN206" i="7"/>
  <c r="O206" i="7"/>
  <c r="Q206" i="7" s="1"/>
  <c r="N206" i="7"/>
  <c r="AI206" i="7" s="1"/>
  <c r="AH207" i="7" s="1"/>
  <c r="V206" i="7"/>
  <c r="AV205" i="7"/>
  <c r="AU205" i="7"/>
  <c r="AG206" i="7"/>
  <c r="AJ206" i="7"/>
  <c r="AX197" i="6"/>
  <c r="AD198" i="6"/>
  <c r="U198" i="6"/>
  <c r="AU197" i="6"/>
  <c r="AV197" i="6"/>
  <c r="V198" i="6"/>
  <c r="C198" i="6" s="1"/>
  <c r="D198" i="6" s="1"/>
  <c r="AG198" i="6"/>
  <c r="AJ198" i="6"/>
  <c r="R198" i="6"/>
  <c r="K198" i="6"/>
  <c r="L198" i="6" s="1"/>
  <c r="M198" i="6" s="1"/>
  <c r="BG200" i="5"/>
  <c r="BH200" i="5"/>
  <c r="AH201" i="5"/>
  <c r="AY200" i="5"/>
  <c r="Y201" i="5"/>
  <c r="S201" i="5"/>
  <c r="AS200" i="5"/>
  <c r="AR200" i="5"/>
  <c r="W200" i="5"/>
  <c r="H201" i="5"/>
  <c r="AM201" i="5"/>
  <c r="BJ200" i="5"/>
  <c r="BD200" i="5"/>
  <c r="BE200" i="5"/>
  <c r="AE201" i="5"/>
  <c r="BB200" i="5"/>
  <c r="BA200" i="5"/>
  <c r="AB201" i="5"/>
  <c r="AP200" i="5"/>
  <c r="AO200" i="5"/>
  <c r="P201" i="5"/>
  <c r="H219" i="10" l="1"/>
  <c r="BK218" i="10"/>
  <c r="AK219" i="10"/>
  <c r="BG218" i="10"/>
  <c r="BH218" i="10"/>
  <c r="AH219" i="10"/>
  <c r="AR218" i="10"/>
  <c r="W218" i="10"/>
  <c r="AS218" i="10"/>
  <c r="S219" i="10"/>
  <c r="BE218" i="10"/>
  <c r="BD218" i="10"/>
  <c r="AE219" i="10"/>
  <c r="AO218" i="10"/>
  <c r="AP218" i="10"/>
  <c r="P219" i="10"/>
  <c r="Y219" i="10"/>
  <c r="BA218" i="10"/>
  <c r="BB218" i="10"/>
  <c r="AB219" i="10"/>
  <c r="AD219" i="10" s="1"/>
  <c r="AU213" i="9"/>
  <c r="AV213" i="9"/>
  <c r="F215" i="9"/>
  <c r="H215" i="9" s="1"/>
  <c r="K215" i="9" s="1"/>
  <c r="L215" i="9" s="1"/>
  <c r="M215" i="9" s="1"/>
  <c r="AF214" i="9"/>
  <c r="AI214" i="9"/>
  <c r="T214" i="9"/>
  <c r="Q214" i="9"/>
  <c r="BJ213" i="9"/>
  <c r="AM214" i="9"/>
  <c r="AC214" i="9" s="1"/>
  <c r="X214" i="9"/>
  <c r="Z214" i="9"/>
  <c r="AY214" i="9" s="1"/>
  <c r="C214" i="9"/>
  <c r="D214" i="9" s="1"/>
  <c r="AD214" i="9"/>
  <c r="AL214" i="9"/>
  <c r="AA214" i="9"/>
  <c r="AX213" i="9"/>
  <c r="G201" i="4"/>
  <c r="H201" i="4" s="1"/>
  <c r="K201" i="4" s="1"/>
  <c r="L201" i="4" s="1"/>
  <c r="M201" i="4" s="1"/>
  <c r="O201" i="4" s="1"/>
  <c r="AL200" i="4"/>
  <c r="BK200" i="4" s="1"/>
  <c r="Q200" i="4"/>
  <c r="P201" i="4" s="1"/>
  <c r="R201" i="4" s="1"/>
  <c r="AF200" i="4"/>
  <c r="AE201" i="4" s="1"/>
  <c r="AG201" i="4" s="1"/>
  <c r="AU199" i="4"/>
  <c r="V200" i="4"/>
  <c r="AV199" i="4"/>
  <c r="Y200" i="4"/>
  <c r="T200" i="4"/>
  <c r="BJ199" i="4"/>
  <c r="AM200" i="4"/>
  <c r="AI200" i="4"/>
  <c r="Y212" i="8"/>
  <c r="AA212" i="8" s="1"/>
  <c r="AX211" i="8"/>
  <c r="H212" i="8"/>
  <c r="AF211" i="8"/>
  <c r="AI211" i="8"/>
  <c r="AL211" i="8"/>
  <c r="AC211" i="8"/>
  <c r="Q211" i="8"/>
  <c r="T211" i="8"/>
  <c r="G207" i="7"/>
  <c r="H207" i="7" s="1"/>
  <c r="K207" i="7" s="1"/>
  <c r="L207" i="7" s="1"/>
  <c r="M207" i="7" s="1"/>
  <c r="AF206" i="7"/>
  <c r="AE207" i="7" s="1"/>
  <c r="AG207" i="7" s="1"/>
  <c r="P207" i="7"/>
  <c r="AO206" i="7"/>
  <c r="AP206" i="7"/>
  <c r="BH206" i="7"/>
  <c r="BG206" i="7"/>
  <c r="BM205" i="7"/>
  <c r="AL206" i="7"/>
  <c r="AJ207" i="7"/>
  <c r="X206" i="7"/>
  <c r="Z206" i="7"/>
  <c r="AY206" i="7" s="1"/>
  <c r="T206" i="7"/>
  <c r="AC206" i="7"/>
  <c r="C206" i="7"/>
  <c r="D206" i="7" s="1"/>
  <c r="BM197" i="6"/>
  <c r="E199" i="6"/>
  <c r="F199" i="6" s="1"/>
  <c r="BN198" i="6"/>
  <c r="N198" i="6"/>
  <c r="O198" i="6"/>
  <c r="Z198" i="6" s="1"/>
  <c r="X198" i="6"/>
  <c r="AD201" i="5"/>
  <c r="K201" i="5"/>
  <c r="L201" i="5" s="1"/>
  <c r="M201" i="5" s="1"/>
  <c r="U201" i="5"/>
  <c r="R201" i="5"/>
  <c r="AG201" i="5"/>
  <c r="AV200" i="5"/>
  <c r="V201" i="5"/>
  <c r="AU200" i="5"/>
  <c r="AX200" i="5"/>
  <c r="AA201" i="5"/>
  <c r="AJ201" i="5"/>
  <c r="K219" i="10" l="1"/>
  <c r="L219" i="10" s="1"/>
  <c r="M219" i="10" s="1"/>
  <c r="BJ218" i="10"/>
  <c r="AM219" i="10"/>
  <c r="AA219" i="10"/>
  <c r="AX218" i="10"/>
  <c r="U219" i="10"/>
  <c r="AJ219" i="10"/>
  <c r="R219" i="10"/>
  <c r="AU218" i="10"/>
  <c r="AV218" i="10"/>
  <c r="V219" i="10"/>
  <c r="C219" i="10" s="1"/>
  <c r="D219" i="10" s="1"/>
  <c r="AG219" i="10"/>
  <c r="E216" i="9"/>
  <c r="F216" i="9" s="1"/>
  <c r="BM213" i="9"/>
  <c r="S215" i="9"/>
  <c r="AS214" i="9"/>
  <c r="AR214" i="9"/>
  <c r="W214" i="9"/>
  <c r="P215" i="9"/>
  <c r="AP214" i="9"/>
  <c r="AO214" i="9"/>
  <c r="AH215" i="9"/>
  <c r="BH214" i="9"/>
  <c r="BG214" i="9"/>
  <c r="AK215" i="9"/>
  <c r="BK214" i="9"/>
  <c r="AE215" i="9"/>
  <c r="BD214" i="9"/>
  <c r="BE214" i="9"/>
  <c r="BA214" i="9"/>
  <c r="BB214" i="9"/>
  <c r="Y215" i="9"/>
  <c r="AB215" i="9"/>
  <c r="O215" i="9"/>
  <c r="BN215" i="9"/>
  <c r="N215" i="9"/>
  <c r="BE200" i="4"/>
  <c r="AP200" i="4"/>
  <c r="AO200" i="4"/>
  <c r="BD200" i="4"/>
  <c r="AK201" i="4"/>
  <c r="BJ200" i="4" s="1"/>
  <c r="S201" i="4"/>
  <c r="U201" i="4" s="1"/>
  <c r="AS200" i="4"/>
  <c r="AR200" i="4"/>
  <c r="AH201" i="4"/>
  <c r="AJ201" i="4" s="1"/>
  <c r="BG200" i="4"/>
  <c r="BH200" i="4"/>
  <c r="AA200" i="4"/>
  <c r="W200" i="4" s="1"/>
  <c r="AX199" i="4"/>
  <c r="BM199" i="4" s="1"/>
  <c r="AC200" i="4"/>
  <c r="C200" i="4"/>
  <c r="D200" i="4" s="1"/>
  <c r="X200" i="4"/>
  <c r="Z200" i="4"/>
  <c r="BN201" i="4"/>
  <c r="E202" i="4"/>
  <c r="F202" i="4" s="1"/>
  <c r="N201" i="4"/>
  <c r="AF201" i="4" s="1"/>
  <c r="BK211" i="8"/>
  <c r="AK212" i="8"/>
  <c r="W211" i="8"/>
  <c r="AS211" i="8"/>
  <c r="AR211" i="8"/>
  <c r="S212" i="8"/>
  <c r="BA211" i="8"/>
  <c r="BB211" i="8"/>
  <c r="AB212" i="8"/>
  <c r="BG211" i="8"/>
  <c r="BH211" i="8"/>
  <c r="AH212" i="8"/>
  <c r="K212" i="8"/>
  <c r="L212" i="8" s="1"/>
  <c r="M212" i="8" s="1"/>
  <c r="AO211" i="8"/>
  <c r="AP211" i="8"/>
  <c r="P212" i="8"/>
  <c r="BE211" i="8"/>
  <c r="BD211" i="8"/>
  <c r="AE212" i="8"/>
  <c r="BD206" i="7"/>
  <c r="BE206" i="7"/>
  <c r="E208" i="7"/>
  <c r="F208" i="7" s="1"/>
  <c r="AR206" i="7"/>
  <c r="AS206" i="7"/>
  <c r="W206" i="7"/>
  <c r="S207" i="7"/>
  <c r="AB207" i="7"/>
  <c r="BA206" i="7"/>
  <c r="BB206" i="7"/>
  <c r="Y207" i="7"/>
  <c r="BK206" i="7"/>
  <c r="AK207" i="7"/>
  <c r="R207" i="7"/>
  <c r="N207" i="7"/>
  <c r="O207" i="7"/>
  <c r="BN207" i="7"/>
  <c r="G199" i="6"/>
  <c r="H199" i="6" s="1"/>
  <c r="AY198" i="6"/>
  <c r="Y199" i="6"/>
  <c r="AI198" i="6"/>
  <c r="AF198" i="6"/>
  <c r="AC198" i="6"/>
  <c r="Q198" i="6"/>
  <c r="AL198" i="6"/>
  <c r="T198" i="6"/>
  <c r="BM200" i="5"/>
  <c r="X201" i="5"/>
  <c r="C201" i="5"/>
  <c r="D201" i="5" s="1"/>
  <c r="E202" i="5"/>
  <c r="N201" i="5"/>
  <c r="O201" i="5"/>
  <c r="BN201" i="5"/>
  <c r="E220" i="10" l="1"/>
  <c r="G220" i="10" s="1"/>
  <c r="BM218" i="10"/>
  <c r="O219" i="10"/>
  <c r="N219" i="10"/>
  <c r="BN219" i="10"/>
  <c r="X219" i="10"/>
  <c r="G216" i="9"/>
  <c r="H216" i="9" s="1"/>
  <c r="K216" i="9" s="1"/>
  <c r="L216" i="9" s="1"/>
  <c r="M216" i="9" s="1"/>
  <c r="N216" i="9" s="1"/>
  <c r="AJ215" i="9"/>
  <c r="AD215" i="9"/>
  <c r="AL215" i="9"/>
  <c r="AG215" i="9"/>
  <c r="AI215" i="9"/>
  <c r="AH216" i="9" s="1"/>
  <c r="AJ216" i="9" s="1"/>
  <c r="AF215" i="9"/>
  <c r="AE216" i="9" s="1"/>
  <c r="R215" i="9"/>
  <c r="AU214" i="9"/>
  <c r="AV214" i="9"/>
  <c r="V215" i="9"/>
  <c r="C215" i="9" s="1"/>
  <c r="D215" i="9" s="1"/>
  <c r="BJ214" i="9"/>
  <c r="AM215" i="9"/>
  <c r="AC215" i="9" s="1"/>
  <c r="AA215" i="9"/>
  <c r="AX214" i="9"/>
  <c r="U215" i="9"/>
  <c r="Q215" i="9"/>
  <c r="P216" i="9" s="1"/>
  <c r="T215" i="9"/>
  <c r="S216" i="9" s="1"/>
  <c r="AM201" i="4"/>
  <c r="G202" i="4"/>
  <c r="H202" i="4" s="1"/>
  <c r="T201" i="4"/>
  <c r="AS201" i="4" s="1"/>
  <c r="V201" i="4"/>
  <c r="AV200" i="4"/>
  <c r="AU200" i="4"/>
  <c r="AY200" i="4"/>
  <c r="Y201" i="4"/>
  <c r="Q201" i="4"/>
  <c r="AO201" i="4" s="1"/>
  <c r="BB200" i="4"/>
  <c r="BA200" i="4"/>
  <c r="AB201" i="4"/>
  <c r="AI201" i="4"/>
  <c r="BG201" i="4" s="1"/>
  <c r="E213" i="8"/>
  <c r="K213" i="8" s="1"/>
  <c r="L213" i="8" s="1"/>
  <c r="M213" i="8" s="1"/>
  <c r="R212" i="8"/>
  <c r="G213" i="8"/>
  <c r="F213" i="8"/>
  <c r="H213" i="8" s="1"/>
  <c r="AD212" i="8"/>
  <c r="AG212" i="8"/>
  <c r="N212" i="8"/>
  <c r="AF212" i="8" s="1"/>
  <c r="BN212" i="8"/>
  <c r="O212" i="8"/>
  <c r="T212" i="8" s="1"/>
  <c r="AJ212" i="8"/>
  <c r="U212" i="8"/>
  <c r="BJ211" i="8"/>
  <c r="AM212" i="8"/>
  <c r="AU211" i="8"/>
  <c r="BM211" i="8" s="1"/>
  <c r="AV211" i="8"/>
  <c r="V212" i="8"/>
  <c r="BE201" i="4"/>
  <c r="BD201" i="4"/>
  <c r="AE202" i="4"/>
  <c r="G208" i="7"/>
  <c r="H208" i="7" s="1"/>
  <c r="AX206" i="7"/>
  <c r="AA207" i="7"/>
  <c r="U207" i="7"/>
  <c r="T207" i="7"/>
  <c r="S208" i="7" s="1"/>
  <c r="Q207" i="7"/>
  <c r="AF207" i="7"/>
  <c r="AI207" i="7"/>
  <c r="BJ206" i="7"/>
  <c r="AM207" i="7"/>
  <c r="AC207" i="7" s="1"/>
  <c r="AB208" i="7" s="1"/>
  <c r="AD207" i="7"/>
  <c r="AL207" i="7"/>
  <c r="V207" i="7"/>
  <c r="AU206" i="7"/>
  <c r="AV206" i="7"/>
  <c r="BK198" i="6"/>
  <c r="AK199" i="6"/>
  <c r="AB199" i="6"/>
  <c r="BB198" i="6"/>
  <c r="BA198" i="6"/>
  <c r="BH198" i="6"/>
  <c r="BG198" i="6"/>
  <c r="AH199" i="6"/>
  <c r="AA199" i="6"/>
  <c r="AX198" i="6"/>
  <c r="S199" i="6"/>
  <c r="AR198" i="6"/>
  <c r="W198" i="6"/>
  <c r="AS198" i="6"/>
  <c r="AO198" i="6"/>
  <c r="AP198" i="6"/>
  <c r="P199" i="6"/>
  <c r="BD198" i="6"/>
  <c r="BE198" i="6"/>
  <c r="AE199" i="6"/>
  <c r="K199" i="6"/>
  <c r="L199" i="6" s="1"/>
  <c r="M199" i="6" s="1"/>
  <c r="G202" i="5"/>
  <c r="F202" i="5"/>
  <c r="Q201" i="5"/>
  <c r="AL201" i="5"/>
  <c r="T201" i="5"/>
  <c r="AC201" i="5"/>
  <c r="Z201" i="5"/>
  <c r="AY201" i="5" s="1"/>
  <c r="AI201" i="5"/>
  <c r="AF201" i="5"/>
  <c r="F220" i="10" l="1"/>
  <c r="H220" i="10" s="1"/>
  <c r="AI219" i="10"/>
  <c r="AF219" i="10"/>
  <c r="AL219" i="10"/>
  <c r="T219" i="10"/>
  <c r="Q219" i="10"/>
  <c r="Z219" i="10"/>
  <c r="AY219" i="10" s="1"/>
  <c r="AC219" i="10"/>
  <c r="E217" i="9"/>
  <c r="F217" i="9" s="1"/>
  <c r="BM214" i="9"/>
  <c r="O216" i="9"/>
  <c r="Q216" i="9" s="1"/>
  <c r="BN216" i="9"/>
  <c r="AB216" i="9"/>
  <c r="BB215" i="9"/>
  <c r="BA215" i="9"/>
  <c r="BK215" i="9"/>
  <c r="AK216" i="9"/>
  <c r="R216" i="9"/>
  <c r="U216" i="9"/>
  <c r="AR215" i="9"/>
  <c r="W215" i="9"/>
  <c r="AS215" i="9"/>
  <c r="AG216" i="9"/>
  <c r="AI216" i="9"/>
  <c r="AP215" i="9"/>
  <c r="AO215" i="9"/>
  <c r="BD215" i="9"/>
  <c r="BE215" i="9"/>
  <c r="X215" i="9"/>
  <c r="Z215" i="9"/>
  <c r="AY215" i="9" s="1"/>
  <c r="BG215" i="9"/>
  <c r="BH215" i="9"/>
  <c r="AF216" i="9"/>
  <c r="AC201" i="4"/>
  <c r="AB202" i="4" s="1"/>
  <c r="AD202" i="4" s="1"/>
  <c r="AP201" i="4"/>
  <c r="AR201" i="4"/>
  <c r="S202" i="4"/>
  <c r="U202" i="4" s="1"/>
  <c r="P202" i="4"/>
  <c r="R202" i="4" s="1"/>
  <c r="BH201" i="4"/>
  <c r="AA201" i="4"/>
  <c r="W201" i="4" s="1"/>
  <c r="V202" i="4" s="1"/>
  <c r="AX200" i="4"/>
  <c r="BM200" i="4" s="1"/>
  <c r="AD201" i="4"/>
  <c r="AL201" i="4"/>
  <c r="X201" i="4"/>
  <c r="C201" i="4"/>
  <c r="D201" i="4" s="1"/>
  <c r="Z201" i="4"/>
  <c r="AH202" i="4"/>
  <c r="AJ202" i="4" s="1"/>
  <c r="E214" i="8"/>
  <c r="F214" i="8" s="1"/>
  <c r="AR212" i="8"/>
  <c r="AS212" i="8"/>
  <c r="S213" i="8"/>
  <c r="BD212" i="8"/>
  <c r="BE212" i="8"/>
  <c r="AE213" i="8"/>
  <c r="X212" i="8"/>
  <c r="Z212" i="8"/>
  <c r="AY212" i="8" s="1"/>
  <c r="Q212" i="8"/>
  <c r="AI212" i="8"/>
  <c r="AC212" i="8"/>
  <c r="AL212" i="8"/>
  <c r="G214" i="8"/>
  <c r="O213" i="8"/>
  <c r="N213" i="8"/>
  <c r="BN213" i="8"/>
  <c r="C212" i="8"/>
  <c r="D212" i="8" s="1"/>
  <c r="K202" i="4"/>
  <c r="L202" i="4" s="1"/>
  <c r="M202" i="4" s="1"/>
  <c r="AG202" i="4"/>
  <c r="BM206" i="7"/>
  <c r="AD208" i="7"/>
  <c r="X207" i="7"/>
  <c r="Z207" i="7"/>
  <c r="AY207" i="7" s="1"/>
  <c r="C207" i="7"/>
  <c r="D207" i="7" s="1"/>
  <c r="BG207" i="7"/>
  <c r="BH207" i="7"/>
  <c r="AH208" i="7"/>
  <c r="U208" i="7"/>
  <c r="W207" i="7"/>
  <c r="V208" i="7" s="1"/>
  <c r="AR207" i="7"/>
  <c r="AS207" i="7"/>
  <c r="K208" i="7"/>
  <c r="L208" i="7" s="1"/>
  <c r="M208" i="7" s="1"/>
  <c r="AK208" i="7"/>
  <c r="BK207" i="7"/>
  <c r="BD207" i="7"/>
  <c r="BE207" i="7"/>
  <c r="AE208" i="7"/>
  <c r="AP207" i="7"/>
  <c r="AO207" i="7"/>
  <c r="P208" i="7"/>
  <c r="BB207" i="7"/>
  <c r="BA207" i="7"/>
  <c r="E200" i="6"/>
  <c r="R199" i="6"/>
  <c r="AV198" i="6"/>
  <c r="AU198" i="6"/>
  <c r="V199" i="6"/>
  <c r="U199" i="6"/>
  <c r="AJ199" i="6"/>
  <c r="AM199" i="6"/>
  <c r="BJ198" i="6"/>
  <c r="N199" i="6"/>
  <c r="AF199" i="6" s="1"/>
  <c r="O199" i="6"/>
  <c r="Q199" i="6" s="1"/>
  <c r="P200" i="6" s="1"/>
  <c r="BN199" i="6"/>
  <c r="AG199" i="6"/>
  <c r="AD199" i="6"/>
  <c r="Y202" i="5"/>
  <c r="AX201" i="5" s="1"/>
  <c r="BE201" i="5"/>
  <c r="BD201" i="5"/>
  <c r="AE202" i="5"/>
  <c r="BA201" i="5"/>
  <c r="AB202" i="5"/>
  <c r="BB201" i="5"/>
  <c r="AK202" i="5"/>
  <c r="BK201" i="5"/>
  <c r="H202" i="5"/>
  <c r="BH201" i="5"/>
  <c r="BG201" i="5"/>
  <c r="AH202" i="5"/>
  <c r="AS201" i="5"/>
  <c r="AR201" i="5"/>
  <c r="S202" i="5"/>
  <c r="W201" i="5"/>
  <c r="AP201" i="5"/>
  <c r="AO201" i="5"/>
  <c r="P202" i="5"/>
  <c r="K220" i="10" l="1"/>
  <c r="L220" i="10" s="1"/>
  <c r="M220" i="10" s="1"/>
  <c r="P220" i="10"/>
  <c r="R220" i="10" s="1"/>
  <c r="AO219" i="10"/>
  <c r="AP219" i="10"/>
  <c r="W219" i="10"/>
  <c r="AR219" i="10"/>
  <c r="S220" i="10"/>
  <c r="AS219" i="10"/>
  <c r="BA219" i="10"/>
  <c r="AB220" i="10"/>
  <c r="BB219" i="10"/>
  <c r="AK220" i="10"/>
  <c r="BK219" i="10"/>
  <c r="BE219" i="10"/>
  <c r="AE220" i="10"/>
  <c r="BD219" i="10"/>
  <c r="Y220" i="10"/>
  <c r="AA220" i="10" s="1"/>
  <c r="AH220" i="10"/>
  <c r="AJ220" i="10" s="1"/>
  <c r="BH219" i="10"/>
  <c r="BG219" i="10"/>
  <c r="T216" i="9"/>
  <c r="AR216" i="9" s="1"/>
  <c r="G217" i="9"/>
  <c r="H217" i="9" s="1"/>
  <c r="V216" i="9"/>
  <c r="AU215" i="9"/>
  <c r="AV215" i="9"/>
  <c r="BJ215" i="9"/>
  <c r="AM216" i="9"/>
  <c r="AP216" i="9"/>
  <c r="P217" i="9"/>
  <c r="R217" i="9" s="1"/>
  <c r="AO216" i="9"/>
  <c r="AL216" i="9"/>
  <c r="AE217" i="9"/>
  <c r="AG217" i="9" s="1"/>
  <c r="BD216" i="9"/>
  <c r="BE216" i="9"/>
  <c r="Y216" i="9"/>
  <c r="AH217" i="9"/>
  <c r="AJ217" i="9" s="1"/>
  <c r="BG216" i="9"/>
  <c r="BH216" i="9"/>
  <c r="AD216" i="9"/>
  <c r="AV201" i="4"/>
  <c r="BB201" i="4"/>
  <c r="BA201" i="4"/>
  <c r="AU201" i="4"/>
  <c r="BK201" i="4"/>
  <c r="AK202" i="4"/>
  <c r="AY201" i="4"/>
  <c r="Y202" i="4"/>
  <c r="H214" i="8"/>
  <c r="BB212" i="8"/>
  <c r="BA212" i="8"/>
  <c r="AB213" i="8"/>
  <c r="AP212" i="8"/>
  <c r="AO212" i="8"/>
  <c r="P213" i="8"/>
  <c r="Y213" i="8"/>
  <c r="Q213" i="8"/>
  <c r="U213" i="8"/>
  <c r="T213" i="8"/>
  <c r="S214" i="8" s="1"/>
  <c r="W212" i="8"/>
  <c r="AK213" i="8"/>
  <c r="BK212" i="8"/>
  <c r="BH212" i="8"/>
  <c r="BG212" i="8"/>
  <c r="AH213" i="8"/>
  <c r="AG213" i="8"/>
  <c r="AI213" i="8"/>
  <c r="AF213" i="8"/>
  <c r="E203" i="4"/>
  <c r="F203" i="4" s="1"/>
  <c r="X202" i="4"/>
  <c r="O202" i="4"/>
  <c r="BN202" i="4"/>
  <c r="N202" i="4"/>
  <c r="AI199" i="6"/>
  <c r="AH200" i="6" s="1"/>
  <c r="AJ200" i="6" s="1"/>
  <c r="E209" i="7"/>
  <c r="G209" i="7" s="1"/>
  <c r="R208" i="7"/>
  <c r="N208" i="7"/>
  <c r="AF208" i="7" s="1"/>
  <c r="O208" i="7"/>
  <c r="BN208" i="7"/>
  <c r="AU207" i="7"/>
  <c r="AV207" i="7"/>
  <c r="Y208" i="7"/>
  <c r="C208" i="7" s="1"/>
  <c r="D208" i="7" s="1"/>
  <c r="AG208" i="7"/>
  <c r="AM208" i="7"/>
  <c r="BJ207" i="7"/>
  <c r="AJ208" i="7"/>
  <c r="X208" i="7"/>
  <c r="BM198" i="6"/>
  <c r="AL199" i="6"/>
  <c r="BK199" i="6" s="1"/>
  <c r="BE199" i="6"/>
  <c r="BD199" i="6"/>
  <c r="AE200" i="6"/>
  <c r="R200" i="6"/>
  <c r="AC199" i="6"/>
  <c r="T199" i="6"/>
  <c r="AO199" i="6"/>
  <c r="AP199" i="6"/>
  <c r="Z199" i="6"/>
  <c r="AY199" i="6" s="1"/>
  <c r="X199" i="6"/>
  <c r="C199" i="6"/>
  <c r="D199" i="6" s="1"/>
  <c r="F200" i="6"/>
  <c r="G200" i="6"/>
  <c r="AA202" i="5"/>
  <c r="R202" i="5"/>
  <c r="U202" i="5"/>
  <c r="AJ202" i="5"/>
  <c r="AV201" i="5"/>
  <c r="AU201" i="5"/>
  <c r="V202" i="5"/>
  <c r="C202" i="5" s="1"/>
  <c r="D202" i="5" s="1"/>
  <c r="K202" i="5"/>
  <c r="L202" i="5" s="1"/>
  <c r="M202" i="5" s="1"/>
  <c r="AM202" i="5"/>
  <c r="BJ201" i="5"/>
  <c r="AD202" i="5"/>
  <c r="AG202" i="5"/>
  <c r="AX219" i="10" l="1"/>
  <c r="E221" i="10"/>
  <c r="G221" i="10" s="1"/>
  <c r="N220" i="10"/>
  <c r="AI220" i="10" s="1"/>
  <c r="BN220" i="10"/>
  <c r="O220" i="10"/>
  <c r="Q220" i="10" s="1"/>
  <c r="AV219" i="10"/>
  <c r="V220" i="10"/>
  <c r="AU219" i="10"/>
  <c r="BJ219" i="10"/>
  <c r="AM220" i="10"/>
  <c r="AD220" i="10"/>
  <c r="AG220" i="10"/>
  <c r="U220" i="10"/>
  <c r="AS216" i="9"/>
  <c r="S217" i="9"/>
  <c r="U217" i="9" s="1"/>
  <c r="K217" i="9"/>
  <c r="L217" i="9" s="1"/>
  <c r="M217" i="9" s="1"/>
  <c r="BK216" i="9"/>
  <c r="AK217" i="9"/>
  <c r="AA216" i="9"/>
  <c r="W216" i="9" s="1"/>
  <c r="AX215" i="9"/>
  <c r="BM215" i="9" s="1"/>
  <c r="AC216" i="9"/>
  <c r="X216" i="9"/>
  <c r="Z216" i="9"/>
  <c r="AY216" i="9" s="1"/>
  <c r="C216" i="9"/>
  <c r="D216" i="9" s="1"/>
  <c r="C202" i="4"/>
  <c r="D202" i="4" s="1"/>
  <c r="AA202" i="4"/>
  <c r="AX201" i="4"/>
  <c r="BJ201" i="4"/>
  <c r="AM202" i="4"/>
  <c r="AC202" i="4" s="1"/>
  <c r="Z202" i="4"/>
  <c r="AY202" i="4" s="1"/>
  <c r="G203" i="4"/>
  <c r="H203" i="4" s="1"/>
  <c r="K203" i="4" s="1"/>
  <c r="L203" i="4" s="1"/>
  <c r="M203" i="4" s="1"/>
  <c r="U214" i="8"/>
  <c r="BE213" i="8"/>
  <c r="BD213" i="8"/>
  <c r="AE214" i="8"/>
  <c r="BH213" i="8"/>
  <c r="AH214" i="8"/>
  <c r="AJ213" i="8"/>
  <c r="BG213" i="8" s="1"/>
  <c r="BJ212" i="8"/>
  <c r="AM213" i="8"/>
  <c r="AC213" i="8" s="1"/>
  <c r="AX212" i="8"/>
  <c r="AA213" i="8"/>
  <c r="AD213" i="8"/>
  <c r="AL213" i="8"/>
  <c r="AV212" i="8"/>
  <c r="AU212" i="8"/>
  <c r="BM212" i="8" s="1"/>
  <c r="V213" i="8"/>
  <c r="AS213" i="8"/>
  <c r="AR213" i="8"/>
  <c r="AP213" i="8"/>
  <c r="C213" i="8"/>
  <c r="D213" i="8" s="1"/>
  <c r="P214" i="8"/>
  <c r="R213" i="8"/>
  <c r="AO213" i="8" s="1"/>
  <c r="K214" i="8"/>
  <c r="L214" i="8" s="1"/>
  <c r="M214" i="8" s="1"/>
  <c r="AI202" i="4"/>
  <c r="AF202" i="4"/>
  <c r="T202" i="4"/>
  <c r="AL202" i="4"/>
  <c r="Q202" i="4"/>
  <c r="F209" i="7"/>
  <c r="H209" i="7" s="1"/>
  <c r="K209" i="7" s="1"/>
  <c r="L209" i="7" s="1"/>
  <c r="M209" i="7" s="1"/>
  <c r="BH199" i="6"/>
  <c r="BG199" i="6"/>
  <c r="AK200" i="6"/>
  <c r="BJ199" i="6" s="1"/>
  <c r="Z208" i="7"/>
  <c r="AY208" i="7" s="1"/>
  <c r="AI208" i="7"/>
  <c r="AH209" i="7" s="1"/>
  <c r="AJ209" i="7" s="1"/>
  <c r="BD208" i="7"/>
  <c r="BE208" i="7"/>
  <c r="AE209" i="7"/>
  <c r="AA208" i="7"/>
  <c r="AX207" i="7"/>
  <c r="BM207" i="7" s="1"/>
  <c r="AC208" i="7"/>
  <c r="T208" i="7"/>
  <c r="AL208" i="7"/>
  <c r="Q208" i="7"/>
  <c r="Y200" i="6"/>
  <c r="AA200" i="6" s="1"/>
  <c r="H200" i="6"/>
  <c r="K200" i="6" s="1"/>
  <c r="L200" i="6" s="1"/>
  <c r="M200" i="6" s="1"/>
  <c r="BA199" i="6"/>
  <c r="BB199" i="6"/>
  <c r="AB200" i="6"/>
  <c r="AS199" i="6"/>
  <c r="AR199" i="6"/>
  <c r="W199" i="6"/>
  <c r="S200" i="6"/>
  <c r="AG200" i="6"/>
  <c r="BM201" i="5"/>
  <c r="E203" i="5"/>
  <c r="F203" i="5" s="1"/>
  <c r="N202" i="5"/>
  <c r="BN202" i="5"/>
  <c r="O202" i="5"/>
  <c r="Z202" i="5" s="1"/>
  <c r="X202" i="5"/>
  <c r="AF220" i="10" l="1"/>
  <c r="AE221" i="10" s="1"/>
  <c r="AG221" i="10" s="1"/>
  <c r="AL220" i="10"/>
  <c r="BK220" i="10" s="1"/>
  <c r="F221" i="10"/>
  <c r="H221" i="10" s="1"/>
  <c r="K221" i="10" s="1"/>
  <c r="L221" i="10" s="1"/>
  <c r="M221" i="10" s="1"/>
  <c r="O221" i="10" s="1"/>
  <c r="T220" i="10"/>
  <c r="W220" i="10" s="1"/>
  <c r="AC220" i="10"/>
  <c r="AB221" i="10" s="1"/>
  <c r="AD221" i="10" s="1"/>
  <c r="BM219" i="10"/>
  <c r="X220" i="10"/>
  <c r="Z220" i="10"/>
  <c r="AY220" i="10" s="1"/>
  <c r="C220" i="10"/>
  <c r="D220" i="10" s="1"/>
  <c r="AO220" i="10"/>
  <c r="P221" i="10"/>
  <c r="AP220" i="10"/>
  <c r="BH220" i="10"/>
  <c r="BG220" i="10"/>
  <c r="AH221" i="10"/>
  <c r="AJ221" i="10" s="1"/>
  <c r="BN217" i="9"/>
  <c r="O217" i="9"/>
  <c r="N217" i="9"/>
  <c r="E218" i="9"/>
  <c r="AV216" i="9"/>
  <c r="AU216" i="9"/>
  <c r="BA216" i="9"/>
  <c r="BB216" i="9"/>
  <c r="AB217" i="9"/>
  <c r="V217" i="9"/>
  <c r="AM217" i="9"/>
  <c r="BJ216" i="9"/>
  <c r="Y217" i="9"/>
  <c r="Y203" i="4"/>
  <c r="AX202" i="4" s="1"/>
  <c r="BM201" i="4"/>
  <c r="BN203" i="4"/>
  <c r="N203" i="4"/>
  <c r="O203" i="4"/>
  <c r="E204" i="4"/>
  <c r="F204" i="4" s="1"/>
  <c r="BA213" i="8"/>
  <c r="BB213" i="8"/>
  <c r="AB214" i="8"/>
  <c r="E215" i="8"/>
  <c r="R214" i="8"/>
  <c r="W213" i="8"/>
  <c r="BK213" i="8"/>
  <c r="AK214" i="8"/>
  <c r="AJ214" i="8"/>
  <c r="N214" i="8"/>
  <c r="BN214" i="8"/>
  <c r="O214" i="8"/>
  <c r="V214" i="8"/>
  <c r="X213" i="8"/>
  <c r="Z213" i="8"/>
  <c r="AY213" i="8" s="1"/>
  <c r="AF214" i="8"/>
  <c r="AE215" i="8" s="1"/>
  <c r="AI214" i="8"/>
  <c r="AG214" i="8"/>
  <c r="BA202" i="4"/>
  <c r="BB202" i="4"/>
  <c r="AB203" i="4"/>
  <c r="AP202" i="4"/>
  <c r="AO202" i="4"/>
  <c r="P203" i="4"/>
  <c r="BK202" i="4"/>
  <c r="AK203" i="4"/>
  <c r="BD202" i="4"/>
  <c r="BE202" i="4"/>
  <c r="AE203" i="4"/>
  <c r="S203" i="4"/>
  <c r="AR202" i="4"/>
  <c r="AS202" i="4"/>
  <c r="W202" i="4"/>
  <c r="BH202" i="4"/>
  <c r="BG202" i="4"/>
  <c r="AH203" i="4"/>
  <c r="N209" i="7"/>
  <c r="AI209" i="7" s="1"/>
  <c r="O209" i="7"/>
  <c r="BN209" i="7"/>
  <c r="E210" i="7"/>
  <c r="G210" i="7" s="1"/>
  <c r="AM200" i="6"/>
  <c r="Y209" i="7"/>
  <c r="AA209" i="7" s="1"/>
  <c r="BG208" i="7"/>
  <c r="BH208" i="7"/>
  <c r="AP208" i="7"/>
  <c r="AO208" i="7"/>
  <c r="P209" i="7"/>
  <c r="AK209" i="7"/>
  <c r="BK208" i="7"/>
  <c r="BB208" i="7"/>
  <c r="BA208" i="7"/>
  <c r="AB209" i="7"/>
  <c r="AS208" i="7"/>
  <c r="AR208" i="7"/>
  <c r="W208" i="7"/>
  <c r="S209" i="7"/>
  <c r="AG209" i="7"/>
  <c r="AX199" i="6"/>
  <c r="G203" i="5"/>
  <c r="H203" i="5" s="1"/>
  <c r="K203" i="5" s="1"/>
  <c r="L203" i="5" s="1"/>
  <c r="M203" i="5" s="1"/>
  <c r="O203" i="5" s="1"/>
  <c r="E201" i="6"/>
  <c r="G201" i="6" s="1"/>
  <c r="U200" i="6"/>
  <c r="AV199" i="6"/>
  <c r="AU199" i="6"/>
  <c r="V200" i="6"/>
  <c r="BN200" i="6"/>
  <c r="O200" i="6"/>
  <c r="N200" i="6"/>
  <c r="AD200" i="6"/>
  <c r="AY202" i="5"/>
  <c r="Y203" i="5"/>
  <c r="AC202" i="5"/>
  <c r="Q202" i="5"/>
  <c r="T202" i="5"/>
  <c r="AL202" i="5"/>
  <c r="AF202" i="5"/>
  <c r="AI202" i="5"/>
  <c r="BE220" i="10" l="1"/>
  <c r="BD220" i="10"/>
  <c r="AK221" i="10"/>
  <c r="AL221" i="10" s="1"/>
  <c r="BK221" i="10" s="1"/>
  <c r="AR220" i="10"/>
  <c r="AS220" i="10"/>
  <c r="S221" i="10"/>
  <c r="T221" i="10" s="1"/>
  <c r="BN221" i="10"/>
  <c r="E222" i="10"/>
  <c r="N221" i="10"/>
  <c r="AF221" i="10" s="1"/>
  <c r="BD221" i="10" s="1"/>
  <c r="BA220" i="10"/>
  <c r="BB220" i="10"/>
  <c r="V221" i="10"/>
  <c r="AV220" i="10"/>
  <c r="AU220" i="10"/>
  <c r="R221" i="10"/>
  <c r="Y221" i="10"/>
  <c r="F218" i="9"/>
  <c r="G218" i="9"/>
  <c r="AF217" i="9"/>
  <c r="AI217" i="9"/>
  <c r="Q217" i="9"/>
  <c r="T217" i="9"/>
  <c r="AD217" i="9"/>
  <c r="AL217" i="9"/>
  <c r="C217" i="9"/>
  <c r="D217" i="9" s="1"/>
  <c r="X217" i="9"/>
  <c r="Z217" i="9"/>
  <c r="AY217" i="9" s="1"/>
  <c r="AX216" i="9"/>
  <c r="BM216" i="9" s="1"/>
  <c r="AA217" i="9"/>
  <c r="AC217" i="9"/>
  <c r="AA203" i="4"/>
  <c r="G204" i="4"/>
  <c r="H204" i="4" s="1"/>
  <c r="K204" i="4" s="1"/>
  <c r="L204" i="4" s="1"/>
  <c r="M204" i="4" s="1"/>
  <c r="AG215" i="8"/>
  <c r="AM214" i="8"/>
  <c r="BJ213" i="8"/>
  <c r="Y214" i="8"/>
  <c r="Z214" i="8" s="1"/>
  <c r="T214" i="8"/>
  <c r="Q214" i="8"/>
  <c r="AD214" i="8"/>
  <c r="AL214" i="8"/>
  <c r="BH214" i="8"/>
  <c r="BG214" i="8"/>
  <c r="BD214" i="8"/>
  <c r="BE214" i="8"/>
  <c r="X214" i="8"/>
  <c r="AH215" i="8"/>
  <c r="AU213" i="8"/>
  <c r="AV213" i="8"/>
  <c r="G215" i="8"/>
  <c r="F215" i="8"/>
  <c r="AU202" i="4"/>
  <c r="AV202" i="4"/>
  <c r="V203" i="4"/>
  <c r="C203" i="4" s="1"/>
  <c r="D203" i="4" s="1"/>
  <c r="AG203" i="4"/>
  <c r="AF203" i="4"/>
  <c r="AE204" i="4" s="1"/>
  <c r="AI203" i="4"/>
  <c r="AH204" i="4" s="1"/>
  <c r="AJ204" i="4" s="1"/>
  <c r="AJ203" i="4"/>
  <c r="U203" i="4"/>
  <c r="T203" i="4"/>
  <c r="S204" i="4" s="1"/>
  <c r="Q203" i="4"/>
  <c r="P204" i="4" s="1"/>
  <c r="AM203" i="4"/>
  <c r="AC203" i="4" s="1"/>
  <c r="BJ202" i="4"/>
  <c r="R203" i="4"/>
  <c r="AL203" i="4"/>
  <c r="AD203" i="4"/>
  <c r="AF209" i="7"/>
  <c r="BE209" i="7" s="1"/>
  <c r="F210" i="7"/>
  <c r="H210" i="7" s="1"/>
  <c r="K210" i="7" s="1"/>
  <c r="L210" i="7" s="1"/>
  <c r="M210" i="7" s="1"/>
  <c r="BN210" i="7" s="1"/>
  <c r="AC200" i="6"/>
  <c r="AB201" i="6" s="1"/>
  <c r="AD201" i="6" s="1"/>
  <c r="AX208" i="7"/>
  <c r="AU208" i="7"/>
  <c r="AV208" i="7"/>
  <c r="V209" i="7"/>
  <c r="C209" i="7" s="1"/>
  <c r="D209" i="7" s="1"/>
  <c r="U209" i="7"/>
  <c r="T209" i="7"/>
  <c r="S210" i="7" s="1"/>
  <c r="Q209" i="7"/>
  <c r="P210" i="7" s="1"/>
  <c r="AD209" i="7"/>
  <c r="AL209" i="7"/>
  <c r="AM209" i="7"/>
  <c r="AC209" i="7" s="1"/>
  <c r="BJ208" i="7"/>
  <c r="R209" i="7"/>
  <c r="AH210" i="7"/>
  <c r="BG209" i="7"/>
  <c r="BH209" i="7"/>
  <c r="BM199" i="6"/>
  <c r="F201" i="6"/>
  <c r="H201" i="6" s="1"/>
  <c r="AL200" i="6"/>
  <c r="BK200" i="6" s="1"/>
  <c r="T200" i="6"/>
  <c r="S201" i="6" s="1"/>
  <c r="U201" i="6" s="1"/>
  <c r="AF200" i="6"/>
  <c r="AI200" i="6"/>
  <c r="C200" i="6"/>
  <c r="D200" i="6" s="1"/>
  <c r="Z200" i="6"/>
  <c r="AY200" i="6" s="1"/>
  <c r="X200" i="6"/>
  <c r="Q200" i="6"/>
  <c r="N203" i="5"/>
  <c r="BN203" i="5"/>
  <c r="E204" i="5"/>
  <c r="G204" i="5" s="1"/>
  <c r="BD202" i="5"/>
  <c r="BE202" i="5"/>
  <c r="AE203" i="5"/>
  <c r="AR202" i="5"/>
  <c r="AS202" i="5"/>
  <c r="S203" i="5"/>
  <c r="W202" i="5"/>
  <c r="BB202" i="5"/>
  <c r="AB203" i="5"/>
  <c r="BA202" i="5"/>
  <c r="AA203" i="5"/>
  <c r="AX202" i="5"/>
  <c r="BH202" i="5"/>
  <c r="BG202" i="5"/>
  <c r="AH203" i="5"/>
  <c r="BK202" i="5"/>
  <c r="AK203" i="5"/>
  <c r="AP202" i="5"/>
  <c r="AO202" i="5"/>
  <c r="P203" i="5"/>
  <c r="AM221" i="10" l="1"/>
  <c r="AC221" i="10" s="1"/>
  <c r="BJ220" i="10"/>
  <c r="U221" i="10"/>
  <c r="AR221" i="10" s="1"/>
  <c r="Q221" i="10"/>
  <c r="AP221" i="10" s="1"/>
  <c r="BE221" i="10"/>
  <c r="AE222" i="10"/>
  <c r="AG222" i="10" s="1"/>
  <c r="AI221" i="10"/>
  <c r="BH221" i="10" s="1"/>
  <c r="G222" i="10"/>
  <c r="F222" i="10"/>
  <c r="AK222" i="10"/>
  <c r="AM222" i="10" s="1"/>
  <c r="C221" i="10"/>
  <c r="D221" i="10" s="1"/>
  <c r="AA221" i="10"/>
  <c r="AX220" i="10"/>
  <c r="X221" i="10"/>
  <c r="Z221" i="10"/>
  <c r="AY221" i="10" s="1"/>
  <c r="S222" i="10"/>
  <c r="AS221" i="10"/>
  <c r="W217" i="9"/>
  <c r="AV217" i="9" s="1"/>
  <c r="P218" i="9"/>
  <c r="R218" i="9" s="1"/>
  <c r="AP217" i="9"/>
  <c r="AO217" i="9"/>
  <c r="AH218" i="9"/>
  <c r="AJ218" i="9" s="1"/>
  <c r="BG217" i="9"/>
  <c r="BH217" i="9"/>
  <c r="BE217" i="9"/>
  <c r="AE218" i="9"/>
  <c r="BD217" i="9"/>
  <c r="AR217" i="9"/>
  <c r="AS217" i="9"/>
  <c r="S218" i="9"/>
  <c r="H218" i="9"/>
  <c r="Y218" i="9"/>
  <c r="BK217" i="9"/>
  <c r="AK218" i="9"/>
  <c r="BB217" i="9"/>
  <c r="BA217" i="9"/>
  <c r="AB218" i="9"/>
  <c r="E205" i="4"/>
  <c r="F205" i="4" s="1"/>
  <c r="BM202" i="4"/>
  <c r="AY214" i="8"/>
  <c r="Y215" i="8"/>
  <c r="H215" i="8"/>
  <c r="C214" i="8"/>
  <c r="D214" i="8" s="1"/>
  <c r="BM213" i="8"/>
  <c r="AR214" i="8"/>
  <c r="AS214" i="8"/>
  <c r="S215" i="8"/>
  <c r="AJ215" i="8"/>
  <c r="AK215" i="8"/>
  <c r="BK214" i="8"/>
  <c r="AP214" i="8"/>
  <c r="AO214" i="8"/>
  <c r="P215" i="8"/>
  <c r="AA214" i="8"/>
  <c r="W214" i="8" s="1"/>
  <c r="AX213" i="8"/>
  <c r="AC214" i="8"/>
  <c r="U204" i="4"/>
  <c r="BB203" i="4"/>
  <c r="BA203" i="4"/>
  <c r="AB204" i="4"/>
  <c r="BK203" i="4"/>
  <c r="AK204" i="4"/>
  <c r="AO203" i="4"/>
  <c r="AP203" i="4"/>
  <c r="BH203" i="4"/>
  <c r="BG203" i="4"/>
  <c r="N204" i="4"/>
  <c r="AF204" i="4" s="1"/>
  <c r="O204" i="4"/>
  <c r="Q204" i="4" s="1"/>
  <c r="P205" i="4" s="1"/>
  <c r="BN204" i="4"/>
  <c r="R204" i="4"/>
  <c r="W203" i="4"/>
  <c r="AS203" i="4"/>
  <c r="AR203" i="4"/>
  <c r="AG204" i="4"/>
  <c r="BD203" i="4"/>
  <c r="BE203" i="4"/>
  <c r="Z203" i="4"/>
  <c r="AY203" i="4" s="1"/>
  <c r="X203" i="4"/>
  <c r="BD209" i="7"/>
  <c r="AE210" i="7"/>
  <c r="AG210" i="7" s="1"/>
  <c r="BB200" i="6"/>
  <c r="BA200" i="6"/>
  <c r="N210" i="7"/>
  <c r="BM208" i="7"/>
  <c r="O210" i="7"/>
  <c r="T210" i="7" s="1"/>
  <c r="E211" i="7"/>
  <c r="R210" i="7"/>
  <c r="AJ210" i="7"/>
  <c r="AB210" i="7"/>
  <c r="BA209" i="7"/>
  <c r="BB209" i="7"/>
  <c r="AK210" i="7"/>
  <c r="BK209" i="7"/>
  <c r="U210" i="7"/>
  <c r="AR209" i="7"/>
  <c r="AS209" i="7"/>
  <c r="W209" i="7"/>
  <c r="V210" i="7" s="1"/>
  <c r="Z209" i="7"/>
  <c r="AY209" i="7" s="1"/>
  <c r="X209" i="7"/>
  <c r="AP209" i="7"/>
  <c r="AO209" i="7"/>
  <c r="AK201" i="6"/>
  <c r="BJ200" i="6" s="1"/>
  <c r="Y201" i="6"/>
  <c r="AA201" i="6" s="1"/>
  <c r="W200" i="6"/>
  <c r="AV200" i="6" s="1"/>
  <c r="AR200" i="6"/>
  <c r="AS200" i="6"/>
  <c r="AP200" i="6"/>
  <c r="AO200" i="6"/>
  <c r="P201" i="6"/>
  <c r="BH200" i="6"/>
  <c r="BG200" i="6"/>
  <c r="AH201" i="6"/>
  <c r="K201" i="6"/>
  <c r="L201" i="6" s="1"/>
  <c r="M201" i="6" s="1"/>
  <c r="BE200" i="6"/>
  <c r="BD200" i="6"/>
  <c r="AE201" i="6"/>
  <c r="F204" i="5"/>
  <c r="H204" i="5" s="1"/>
  <c r="R203" i="5"/>
  <c r="Q203" i="5"/>
  <c r="T203" i="5"/>
  <c r="U203" i="5"/>
  <c r="AM203" i="5"/>
  <c r="AC203" i="5" s="1"/>
  <c r="AB204" i="5" s="1"/>
  <c r="BJ202" i="5"/>
  <c r="AJ203" i="5"/>
  <c r="AD203" i="5"/>
  <c r="AL203" i="5"/>
  <c r="AV202" i="5"/>
  <c r="V203" i="5"/>
  <c r="C203" i="5" s="1"/>
  <c r="D203" i="5" s="1"/>
  <c r="AU202" i="5"/>
  <c r="AI203" i="5"/>
  <c r="AH204" i="5" s="1"/>
  <c r="AG203" i="5"/>
  <c r="AF203" i="5"/>
  <c r="BE203" i="5" s="1"/>
  <c r="AO221" i="10" l="1"/>
  <c r="P222" i="10"/>
  <c r="R222" i="10" s="1"/>
  <c r="BG221" i="10"/>
  <c r="BM220" i="10"/>
  <c r="W221" i="10"/>
  <c r="AU221" i="10" s="1"/>
  <c r="AH222" i="10"/>
  <c r="AJ222" i="10" s="1"/>
  <c r="H222" i="10"/>
  <c r="BJ221" i="10"/>
  <c r="Y222" i="10"/>
  <c r="AX221" i="10" s="1"/>
  <c r="BB221" i="10"/>
  <c r="AB222" i="10"/>
  <c r="BA221" i="10"/>
  <c r="U222" i="10"/>
  <c r="V218" i="9"/>
  <c r="X218" i="9" s="1"/>
  <c r="AU217" i="9"/>
  <c r="K218" i="9"/>
  <c r="L218" i="9" s="1"/>
  <c r="M218" i="9" s="1"/>
  <c r="U218" i="9"/>
  <c r="AG218" i="9"/>
  <c r="AA218" i="9"/>
  <c r="AX217" i="9"/>
  <c r="AM218" i="9"/>
  <c r="BJ217" i="9"/>
  <c r="AD218" i="9"/>
  <c r="G205" i="4"/>
  <c r="H205" i="4" s="1"/>
  <c r="K205" i="4" s="1"/>
  <c r="L205" i="4" s="1"/>
  <c r="M205" i="4" s="1"/>
  <c r="O205" i="4" s="1"/>
  <c r="Y204" i="4"/>
  <c r="AX203" i="4" s="1"/>
  <c r="AV214" i="8"/>
  <c r="AU214" i="8"/>
  <c r="BM214" i="8" s="1"/>
  <c r="V215" i="8"/>
  <c r="BB214" i="8"/>
  <c r="BA214" i="8"/>
  <c r="AB215" i="8"/>
  <c r="C215" i="8" s="1"/>
  <c r="D215" i="8" s="1"/>
  <c r="R215" i="8"/>
  <c r="BJ214" i="8"/>
  <c r="AM215" i="8"/>
  <c r="AX214" i="8"/>
  <c r="AA215" i="8"/>
  <c r="U215" i="8"/>
  <c r="K215" i="8"/>
  <c r="L215" i="8" s="1"/>
  <c r="M215" i="8" s="1"/>
  <c r="AI204" i="4"/>
  <c r="AH205" i="4" s="1"/>
  <c r="V204" i="4"/>
  <c r="AU203" i="4"/>
  <c r="AV203" i="4"/>
  <c r="AE205" i="4"/>
  <c r="BD204" i="4"/>
  <c r="BE204" i="4"/>
  <c r="R205" i="4"/>
  <c r="AO204" i="4"/>
  <c r="AP204" i="4"/>
  <c r="AM204" i="4"/>
  <c r="BJ203" i="4"/>
  <c r="AD204" i="4"/>
  <c r="AL204" i="4"/>
  <c r="T204" i="4"/>
  <c r="AI210" i="7"/>
  <c r="BG210" i="7" s="1"/>
  <c r="Q210" i="7"/>
  <c r="AP210" i="7" s="1"/>
  <c r="AF210" i="7"/>
  <c r="BE210" i="7" s="1"/>
  <c r="Y210" i="7"/>
  <c r="Z210" i="7" s="1"/>
  <c r="AY210" i="7" s="1"/>
  <c r="AL210" i="7"/>
  <c r="BK210" i="7" s="1"/>
  <c r="G211" i="7"/>
  <c r="F211" i="7"/>
  <c r="X210" i="7"/>
  <c r="AU209" i="7"/>
  <c r="AV209" i="7"/>
  <c r="S211" i="7"/>
  <c r="AR210" i="7"/>
  <c r="AS210" i="7"/>
  <c r="AM210" i="7"/>
  <c r="BJ209" i="7"/>
  <c r="AD210" i="7"/>
  <c r="AM201" i="6"/>
  <c r="AU200" i="6"/>
  <c r="V201" i="6"/>
  <c r="C201" i="6" s="1"/>
  <c r="D201" i="6" s="1"/>
  <c r="AX200" i="6"/>
  <c r="E202" i="6"/>
  <c r="AG201" i="6"/>
  <c r="BN201" i="6"/>
  <c r="O201" i="6"/>
  <c r="N201" i="6"/>
  <c r="AF201" i="6" s="1"/>
  <c r="AJ201" i="6"/>
  <c r="R201" i="6"/>
  <c r="AE204" i="5"/>
  <c r="AG204" i="5" s="1"/>
  <c r="BD203" i="5"/>
  <c r="BH203" i="5"/>
  <c r="BG203" i="5"/>
  <c r="X203" i="5"/>
  <c r="Z203" i="5"/>
  <c r="AY203" i="5" s="1"/>
  <c r="AD204" i="5"/>
  <c r="BA203" i="5"/>
  <c r="BB203" i="5"/>
  <c r="AP203" i="5"/>
  <c r="AO203" i="5"/>
  <c r="P204" i="5"/>
  <c r="BK203" i="5"/>
  <c r="AK204" i="5"/>
  <c r="AJ204" i="5"/>
  <c r="BM202" i="5"/>
  <c r="S204" i="5"/>
  <c r="AR203" i="5"/>
  <c r="AS203" i="5"/>
  <c r="W203" i="5"/>
  <c r="V204" i="5" s="1"/>
  <c r="K204" i="5"/>
  <c r="L204" i="5" s="1"/>
  <c r="M204" i="5" s="1"/>
  <c r="V222" i="10" l="1"/>
  <c r="C222" i="10" s="1"/>
  <c r="D222" i="10" s="1"/>
  <c r="AV221" i="10"/>
  <c r="K222" i="10"/>
  <c r="L222" i="10" s="1"/>
  <c r="M222" i="10" s="1"/>
  <c r="BM221" i="10"/>
  <c r="AA222" i="10"/>
  <c r="AD222" i="10"/>
  <c r="C218" i="9"/>
  <c r="D218" i="9" s="1"/>
  <c r="E219" i="9"/>
  <c r="F219" i="9" s="1"/>
  <c r="BN218" i="9"/>
  <c r="N218" i="9"/>
  <c r="O218" i="9"/>
  <c r="AC218" i="9" s="1"/>
  <c r="BM217" i="9"/>
  <c r="BH210" i="7"/>
  <c r="AC204" i="4"/>
  <c r="AB205" i="4" s="1"/>
  <c r="AA204" i="4"/>
  <c r="W204" i="4" s="1"/>
  <c r="E206" i="4"/>
  <c r="F206" i="4" s="1"/>
  <c r="N205" i="4"/>
  <c r="AI205" i="4" s="1"/>
  <c r="BH204" i="4"/>
  <c r="BN205" i="4"/>
  <c r="O215" i="8"/>
  <c r="AL215" i="8" s="1"/>
  <c r="N215" i="8"/>
  <c r="BN215" i="8"/>
  <c r="E216" i="8"/>
  <c r="AD215" i="8"/>
  <c r="Z215" i="8"/>
  <c r="AY215" i="8" s="1"/>
  <c r="X215" i="8"/>
  <c r="AH211" i="7"/>
  <c r="AJ211" i="7" s="1"/>
  <c r="BG204" i="4"/>
  <c r="AK205" i="4"/>
  <c r="BK204" i="4"/>
  <c r="X204" i="4"/>
  <c r="Z204" i="4"/>
  <c r="C204" i="4"/>
  <c r="D204" i="4" s="1"/>
  <c r="S205" i="4"/>
  <c r="AR204" i="4"/>
  <c r="AS204" i="4"/>
  <c r="AG205" i="4"/>
  <c r="BM203" i="4"/>
  <c r="AJ205" i="4"/>
  <c r="BD210" i="7"/>
  <c r="AO210" i="7"/>
  <c r="P211" i="7"/>
  <c r="R211" i="7" s="1"/>
  <c r="AK211" i="7"/>
  <c r="AM211" i="7" s="1"/>
  <c r="AX209" i="7"/>
  <c r="BM209" i="7" s="1"/>
  <c r="AA210" i="7"/>
  <c r="W210" i="7" s="1"/>
  <c r="C210" i="7"/>
  <c r="D210" i="7" s="1"/>
  <c r="AE211" i="7"/>
  <c r="AG211" i="7" s="1"/>
  <c r="H211" i="7"/>
  <c r="K211" i="7" s="1"/>
  <c r="L211" i="7" s="1"/>
  <c r="M211" i="7" s="1"/>
  <c r="BN211" i="7" s="1"/>
  <c r="AC210" i="7"/>
  <c r="BA210" i="7" s="1"/>
  <c r="BM200" i="6"/>
  <c r="Y211" i="7"/>
  <c r="U211" i="7"/>
  <c r="X201" i="6"/>
  <c r="Z201" i="6"/>
  <c r="AY201" i="6" s="1"/>
  <c r="BE201" i="6"/>
  <c r="BD201" i="6"/>
  <c r="T201" i="6"/>
  <c r="AL201" i="6"/>
  <c r="Q201" i="6"/>
  <c r="AC201" i="6"/>
  <c r="AE202" i="6"/>
  <c r="AI201" i="6"/>
  <c r="F202" i="6"/>
  <c r="G202" i="6"/>
  <c r="X204" i="5"/>
  <c r="BN204" i="5"/>
  <c r="O204" i="5"/>
  <c r="AL204" i="5" s="1"/>
  <c r="N204" i="5"/>
  <c r="E205" i="5"/>
  <c r="U204" i="5"/>
  <c r="AM204" i="5"/>
  <c r="BJ203" i="5"/>
  <c r="R204" i="5"/>
  <c r="Y204" i="5"/>
  <c r="C204" i="5" s="1"/>
  <c r="D204" i="5" s="1"/>
  <c r="AV203" i="5"/>
  <c r="AU203" i="5"/>
  <c r="X222" i="10" l="1"/>
  <c r="O222" i="10"/>
  <c r="N222" i="10"/>
  <c r="BN222" i="10"/>
  <c r="E223" i="10"/>
  <c r="G219" i="9"/>
  <c r="H219" i="9" s="1"/>
  <c r="T218" i="9"/>
  <c r="Z218" i="9"/>
  <c r="AY218" i="9" s="1"/>
  <c r="AL218" i="9"/>
  <c r="Q218" i="9"/>
  <c r="AI218" i="9"/>
  <c r="AF218" i="9"/>
  <c r="BA218" i="9"/>
  <c r="BB218" i="9"/>
  <c r="AB219" i="9"/>
  <c r="G206" i="4"/>
  <c r="H206" i="4" s="1"/>
  <c r="K206" i="4" s="1"/>
  <c r="L206" i="4" s="1"/>
  <c r="M206" i="4" s="1"/>
  <c r="BA204" i="4"/>
  <c r="BB204" i="4"/>
  <c r="AF205" i="4"/>
  <c r="AE206" i="4" s="1"/>
  <c r="AG206" i="4" s="1"/>
  <c r="Y216" i="8"/>
  <c r="AA216" i="8" s="1"/>
  <c r="AX215" i="8"/>
  <c r="F216" i="8"/>
  <c r="G216" i="8"/>
  <c r="AF215" i="8"/>
  <c r="AI215" i="8"/>
  <c r="BK215" i="8"/>
  <c r="AK216" i="8"/>
  <c r="T215" i="8"/>
  <c r="AC215" i="8"/>
  <c r="Q215" i="8"/>
  <c r="BG205" i="4"/>
  <c r="BH205" i="4"/>
  <c r="V205" i="4"/>
  <c r="AV204" i="4"/>
  <c r="AU204" i="4"/>
  <c r="U205" i="4"/>
  <c r="T205" i="4"/>
  <c r="Q205" i="4"/>
  <c r="AH206" i="4"/>
  <c r="AM205" i="4"/>
  <c r="BJ204" i="4"/>
  <c r="Y205" i="4"/>
  <c r="AY204" i="4"/>
  <c r="AD205" i="4"/>
  <c r="AL205" i="4"/>
  <c r="BJ210" i="7"/>
  <c r="AX210" i="7"/>
  <c r="AB211" i="7"/>
  <c r="AD211" i="7" s="1"/>
  <c r="E212" i="7"/>
  <c r="G212" i="7" s="1"/>
  <c r="N211" i="7"/>
  <c r="AF211" i="7" s="1"/>
  <c r="AE212" i="7" s="1"/>
  <c r="AG212" i="7" s="1"/>
  <c r="O211" i="7"/>
  <c r="BB210" i="7"/>
  <c r="AA211" i="7"/>
  <c r="V211" i="7"/>
  <c r="AV210" i="7"/>
  <c r="AU210" i="7"/>
  <c r="Q204" i="5"/>
  <c r="P205" i="5" s="1"/>
  <c r="R205" i="5" s="1"/>
  <c r="Y202" i="6"/>
  <c r="AX201" i="6" s="1"/>
  <c r="H202" i="6"/>
  <c r="BG201" i="6"/>
  <c r="BH201" i="6"/>
  <c r="AH202" i="6"/>
  <c r="BB201" i="6"/>
  <c r="BA201" i="6"/>
  <c r="AB202" i="6"/>
  <c r="AK202" i="6"/>
  <c r="BK201" i="6"/>
  <c r="AG202" i="6"/>
  <c r="AO201" i="6"/>
  <c r="AP201" i="6"/>
  <c r="P202" i="6"/>
  <c r="AR201" i="6"/>
  <c r="AS201" i="6"/>
  <c r="W201" i="6"/>
  <c r="S202" i="6"/>
  <c r="T204" i="5"/>
  <c r="S205" i="5" s="1"/>
  <c r="U205" i="5" s="1"/>
  <c r="AA204" i="5"/>
  <c r="AX203" i="5"/>
  <c r="BM203" i="5" s="1"/>
  <c r="AC204" i="5"/>
  <c r="F205" i="5"/>
  <c r="G205" i="5"/>
  <c r="AK205" i="5"/>
  <c r="BK204" i="5"/>
  <c r="Z204" i="5"/>
  <c r="AY204" i="5" s="1"/>
  <c r="AF204" i="5"/>
  <c r="AI204" i="5"/>
  <c r="F223" i="10" l="1"/>
  <c r="G223" i="10"/>
  <c r="AF222" i="10"/>
  <c r="AI222" i="10"/>
  <c r="T222" i="10"/>
  <c r="Q222" i="10"/>
  <c r="Z222" i="10"/>
  <c r="AC222" i="10"/>
  <c r="AL222" i="10"/>
  <c r="K219" i="9"/>
  <c r="L219" i="9" s="1"/>
  <c r="M219" i="9" s="1"/>
  <c r="BH218" i="9"/>
  <c r="BG218" i="9"/>
  <c r="AH219" i="9"/>
  <c r="AK219" i="9"/>
  <c r="BK218" i="9"/>
  <c r="AP218" i="9"/>
  <c r="AO218" i="9"/>
  <c r="P219" i="9"/>
  <c r="Y219" i="9"/>
  <c r="BD218" i="9"/>
  <c r="BE218" i="9"/>
  <c r="AE219" i="9"/>
  <c r="S219" i="9"/>
  <c r="AS218" i="9"/>
  <c r="AR218" i="9"/>
  <c r="W218" i="9"/>
  <c r="AD219" i="9"/>
  <c r="BE205" i="4"/>
  <c r="BD205" i="4"/>
  <c r="AO215" i="8"/>
  <c r="AP215" i="8"/>
  <c r="P216" i="8"/>
  <c r="W215" i="8"/>
  <c r="AS215" i="8"/>
  <c r="AR215" i="8"/>
  <c r="S216" i="8"/>
  <c r="BE215" i="8"/>
  <c r="BD215" i="8"/>
  <c r="AE216" i="8"/>
  <c r="H216" i="8"/>
  <c r="BA215" i="8"/>
  <c r="BB215" i="8"/>
  <c r="AB216" i="8"/>
  <c r="BJ215" i="8"/>
  <c r="AM216" i="8"/>
  <c r="BG215" i="8"/>
  <c r="BH215" i="8"/>
  <c r="AH216" i="8"/>
  <c r="N206" i="4"/>
  <c r="BN206" i="4"/>
  <c r="O206" i="4"/>
  <c r="AK206" i="4"/>
  <c r="BK205" i="4"/>
  <c r="AJ206" i="4"/>
  <c r="AP205" i="4"/>
  <c r="P206" i="4"/>
  <c r="AO205" i="4"/>
  <c r="S206" i="4"/>
  <c r="AR205" i="4"/>
  <c r="AS205" i="4"/>
  <c r="X205" i="4"/>
  <c r="Z205" i="4"/>
  <c r="AY205" i="4" s="1"/>
  <c r="AA205" i="4"/>
  <c r="W205" i="4" s="1"/>
  <c r="AX204" i="4"/>
  <c r="BM204" i="4" s="1"/>
  <c r="AC205" i="4"/>
  <c r="C205" i="4"/>
  <c r="D205" i="4" s="1"/>
  <c r="E207" i="4"/>
  <c r="AL211" i="7"/>
  <c r="BK211" i="7" s="1"/>
  <c r="BM210" i="7"/>
  <c r="AI211" i="7"/>
  <c r="BG211" i="7" s="1"/>
  <c r="T211" i="7"/>
  <c r="S212" i="7" s="1"/>
  <c r="F212" i="7"/>
  <c r="H212" i="7" s="1"/>
  <c r="AC211" i="7"/>
  <c r="AB212" i="7" s="1"/>
  <c r="AD212" i="7" s="1"/>
  <c r="BD211" i="7"/>
  <c r="Q211" i="7"/>
  <c r="P212" i="7" s="1"/>
  <c r="BE211" i="7"/>
  <c r="AA202" i="6"/>
  <c r="X211" i="7"/>
  <c r="Z211" i="7"/>
  <c r="AY211" i="7" s="1"/>
  <c r="C211" i="7"/>
  <c r="D211" i="7" s="1"/>
  <c r="AO204" i="5"/>
  <c r="AP204" i="5"/>
  <c r="AU201" i="6"/>
  <c r="AV201" i="6"/>
  <c r="V202" i="6"/>
  <c r="C202" i="6" s="1"/>
  <c r="D202" i="6" s="1"/>
  <c r="AM202" i="6"/>
  <c r="BJ201" i="6"/>
  <c r="AJ202" i="6"/>
  <c r="U202" i="6"/>
  <c r="R202" i="6"/>
  <c r="AD202" i="6"/>
  <c r="K202" i="6"/>
  <c r="L202" i="6" s="1"/>
  <c r="M202" i="6" s="1"/>
  <c r="AR204" i="5"/>
  <c r="H205" i="5"/>
  <c r="K205" i="5" s="1"/>
  <c r="L205" i="5" s="1"/>
  <c r="M205" i="5" s="1"/>
  <c r="W204" i="5"/>
  <c r="AV204" i="5" s="1"/>
  <c r="Y205" i="5"/>
  <c r="AX204" i="5" s="1"/>
  <c r="AS204" i="5"/>
  <c r="BJ204" i="5"/>
  <c r="AM205" i="5"/>
  <c r="BG204" i="5"/>
  <c r="BH204" i="5"/>
  <c r="AH205" i="5"/>
  <c r="BE204" i="5"/>
  <c r="BD204" i="5"/>
  <c r="AE205" i="5"/>
  <c r="BB204" i="5"/>
  <c r="AB205" i="5"/>
  <c r="BA204" i="5"/>
  <c r="H223" i="10" l="1"/>
  <c r="K223" i="10" s="1"/>
  <c r="L223" i="10" s="1"/>
  <c r="M223" i="10" s="1"/>
  <c r="O223" i="10" s="1"/>
  <c r="Y223" i="10"/>
  <c r="AY222" i="10"/>
  <c r="P223" i="10"/>
  <c r="AP222" i="10"/>
  <c r="AO222" i="10"/>
  <c r="S223" i="10"/>
  <c r="AS222" i="10"/>
  <c r="AR222" i="10"/>
  <c r="W222" i="10"/>
  <c r="AH223" i="10"/>
  <c r="AJ223" i="10" s="1"/>
  <c r="BH222" i="10"/>
  <c r="BG222" i="10"/>
  <c r="BE222" i="10"/>
  <c r="AE223" i="10"/>
  <c r="BD222" i="10"/>
  <c r="BK222" i="10"/>
  <c r="AK223" i="10"/>
  <c r="BB222" i="10"/>
  <c r="BA222" i="10"/>
  <c r="AB223" i="10"/>
  <c r="AD223" i="10" s="1"/>
  <c r="E220" i="9"/>
  <c r="O219" i="9"/>
  <c r="T219" i="9" s="1"/>
  <c r="S220" i="9" s="1"/>
  <c r="N219" i="9"/>
  <c r="AF219" i="9" s="1"/>
  <c r="AE220" i="9" s="1"/>
  <c r="BN219" i="9"/>
  <c r="AV218" i="9"/>
  <c r="V219" i="9"/>
  <c r="AU218" i="9"/>
  <c r="AA219" i="9"/>
  <c r="AX218" i="9"/>
  <c r="BJ218" i="9"/>
  <c r="AM219" i="9"/>
  <c r="R219" i="9"/>
  <c r="AG219" i="9"/>
  <c r="AJ219" i="9"/>
  <c r="U219" i="9"/>
  <c r="AJ216" i="8"/>
  <c r="AD216" i="8"/>
  <c r="AG216" i="8"/>
  <c r="AU215" i="8"/>
  <c r="AV215" i="8"/>
  <c r="V216" i="8"/>
  <c r="K216" i="8"/>
  <c r="L216" i="8" s="1"/>
  <c r="M216" i="8" s="1"/>
  <c r="U216" i="8"/>
  <c r="R216" i="8"/>
  <c r="BM215" i="8"/>
  <c r="Y206" i="4"/>
  <c r="AA206" i="4" s="1"/>
  <c r="AU205" i="4"/>
  <c r="AV205" i="4"/>
  <c r="V206" i="4"/>
  <c r="G207" i="4"/>
  <c r="F207" i="4"/>
  <c r="BA205" i="4"/>
  <c r="BB205" i="4"/>
  <c r="AB206" i="4"/>
  <c r="BJ205" i="4"/>
  <c r="AM206" i="4"/>
  <c r="U206" i="4"/>
  <c r="Q206" i="4"/>
  <c r="P207" i="4" s="1"/>
  <c r="T206" i="4"/>
  <c r="S207" i="4" s="1"/>
  <c r="R206" i="4"/>
  <c r="AI206" i="4"/>
  <c r="AF206" i="4"/>
  <c r="AK212" i="7"/>
  <c r="AM212" i="7" s="1"/>
  <c r="AH212" i="7"/>
  <c r="AJ212" i="7" s="1"/>
  <c r="BH211" i="7"/>
  <c r="AS211" i="7"/>
  <c r="AR211" i="7"/>
  <c r="AO211" i="7"/>
  <c r="AP211" i="7"/>
  <c r="BA211" i="7"/>
  <c r="W211" i="7"/>
  <c r="V212" i="7" s="1"/>
  <c r="X212" i="7" s="1"/>
  <c r="BB211" i="7"/>
  <c r="U212" i="7"/>
  <c r="R212" i="7"/>
  <c r="Y212" i="7"/>
  <c r="K212" i="7"/>
  <c r="L212" i="7" s="1"/>
  <c r="M212" i="7" s="1"/>
  <c r="E203" i="6"/>
  <c r="BN202" i="6"/>
  <c r="O202" i="6"/>
  <c r="N202" i="6"/>
  <c r="X202" i="6"/>
  <c r="BM201" i="6"/>
  <c r="AU204" i="5"/>
  <c r="BM204" i="5" s="1"/>
  <c r="V205" i="5"/>
  <c r="X205" i="5" s="1"/>
  <c r="AA205" i="5"/>
  <c r="E206" i="5"/>
  <c r="F206" i="5" s="1"/>
  <c r="AJ205" i="5"/>
  <c r="AD205" i="5"/>
  <c r="AG205" i="5"/>
  <c r="O205" i="5"/>
  <c r="BN205" i="5"/>
  <c r="N205" i="5"/>
  <c r="AI205" i="5" s="1"/>
  <c r="BN223" i="10" l="1"/>
  <c r="N223" i="10"/>
  <c r="AF223" i="10" s="1"/>
  <c r="AE224" i="10" s="1"/>
  <c r="AG224" i="10" s="1"/>
  <c r="E224" i="10"/>
  <c r="G224" i="10" s="1"/>
  <c r="AG223" i="10"/>
  <c r="Q223" i="10"/>
  <c r="AP223" i="10" s="1"/>
  <c r="R223" i="10"/>
  <c r="AL223" i="10"/>
  <c r="BJ222" i="10"/>
  <c r="AM223" i="10"/>
  <c r="AC223" i="10" s="1"/>
  <c r="U223" i="10"/>
  <c r="T223" i="10"/>
  <c r="S224" i="10" s="1"/>
  <c r="AV222" i="10"/>
  <c r="AU222" i="10"/>
  <c r="V223" i="10"/>
  <c r="C223" i="10" s="1"/>
  <c r="D223" i="10" s="1"/>
  <c r="AA223" i="10"/>
  <c r="AX222" i="10"/>
  <c r="AI219" i="9"/>
  <c r="AH220" i="9" s="1"/>
  <c r="AJ220" i="9" s="1"/>
  <c r="AC219" i="9"/>
  <c r="BA219" i="9" s="1"/>
  <c r="AL219" i="9"/>
  <c r="AK220" i="9" s="1"/>
  <c r="AM220" i="9" s="1"/>
  <c r="G220" i="9"/>
  <c r="F220" i="9"/>
  <c r="Q219" i="9"/>
  <c r="AO219" i="9" s="1"/>
  <c r="AR219" i="9"/>
  <c r="AS219" i="9"/>
  <c r="AG220" i="9"/>
  <c r="Z219" i="9"/>
  <c r="C219" i="9"/>
  <c r="D219" i="9" s="1"/>
  <c r="X219" i="9"/>
  <c r="U220" i="9"/>
  <c r="BM218" i="9"/>
  <c r="BE219" i="9"/>
  <c r="BD219" i="9"/>
  <c r="BJ211" i="7"/>
  <c r="AC206" i="4"/>
  <c r="AB207" i="4" s="1"/>
  <c r="C206" i="4"/>
  <c r="D206" i="4" s="1"/>
  <c r="AX205" i="4"/>
  <c r="BM205" i="4" s="1"/>
  <c r="N216" i="8"/>
  <c r="BN216" i="8"/>
  <c r="O216" i="8"/>
  <c r="X216" i="8"/>
  <c r="Z216" i="8"/>
  <c r="AY216" i="8" s="1"/>
  <c r="C216" i="8"/>
  <c r="D216" i="8" s="1"/>
  <c r="E217" i="8"/>
  <c r="H207" i="4"/>
  <c r="K207" i="4" s="1"/>
  <c r="L207" i="4" s="1"/>
  <c r="M207" i="4" s="1"/>
  <c r="N207" i="4" s="1"/>
  <c r="R207" i="4"/>
  <c r="BH206" i="4"/>
  <c r="BG206" i="4"/>
  <c r="AH207" i="4"/>
  <c r="U207" i="4"/>
  <c r="AD206" i="4"/>
  <c r="AL206" i="4"/>
  <c r="BD206" i="4"/>
  <c r="BE206" i="4"/>
  <c r="AE207" i="4"/>
  <c r="AS206" i="4"/>
  <c r="AR206" i="4"/>
  <c r="W206" i="4"/>
  <c r="V207" i="4" s="1"/>
  <c r="AO206" i="4"/>
  <c r="AP206" i="4"/>
  <c r="X206" i="4"/>
  <c r="Z206" i="4"/>
  <c r="AY206" i="4" s="1"/>
  <c r="C212" i="7"/>
  <c r="D212" i="7" s="1"/>
  <c r="AU211" i="7"/>
  <c r="AV211" i="7"/>
  <c r="E213" i="7"/>
  <c r="F213" i="7" s="1"/>
  <c r="O212" i="7"/>
  <c r="AC212" i="7" s="1"/>
  <c r="N212" i="7"/>
  <c r="BN212" i="7"/>
  <c r="AX211" i="7"/>
  <c r="AA212" i="7"/>
  <c r="Z202" i="6"/>
  <c r="AY202" i="6" s="1"/>
  <c r="AC202" i="6"/>
  <c r="Q202" i="6"/>
  <c r="T202" i="6"/>
  <c r="AL202" i="6"/>
  <c r="AF202" i="6"/>
  <c r="AI202" i="6"/>
  <c r="F203" i="6"/>
  <c r="G203" i="6"/>
  <c r="Z205" i="5"/>
  <c r="AY205" i="5" s="1"/>
  <c r="C205" i="5"/>
  <c r="D205" i="5" s="1"/>
  <c r="G206" i="5"/>
  <c r="H206" i="5" s="1"/>
  <c r="AF205" i="5"/>
  <c r="AE206" i="5" s="1"/>
  <c r="AG206" i="5" s="1"/>
  <c r="BG205" i="5"/>
  <c r="BH205" i="5"/>
  <c r="AH206" i="5"/>
  <c r="T205" i="5"/>
  <c r="Q205" i="5"/>
  <c r="AC205" i="5"/>
  <c r="AL205" i="5"/>
  <c r="AI223" i="10" l="1"/>
  <c r="AH224" i="10" s="1"/>
  <c r="AJ224" i="10" s="1"/>
  <c r="F224" i="10"/>
  <c r="H224" i="10" s="1"/>
  <c r="K224" i="10" s="1"/>
  <c r="L224" i="10" s="1"/>
  <c r="M224" i="10" s="1"/>
  <c r="U224" i="10"/>
  <c r="AB224" i="10"/>
  <c r="AD224" i="10" s="1"/>
  <c r="BB223" i="10"/>
  <c r="BA223" i="10"/>
  <c r="AO223" i="10"/>
  <c r="AK224" i="10"/>
  <c r="BK223" i="10"/>
  <c r="BM222" i="10"/>
  <c r="BD223" i="10"/>
  <c r="BE223" i="10"/>
  <c r="AR223" i="10"/>
  <c r="AS223" i="10"/>
  <c r="W223" i="10"/>
  <c r="X223" i="10"/>
  <c r="Z223" i="10"/>
  <c r="AY223" i="10" s="1"/>
  <c r="P224" i="10"/>
  <c r="R224" i="10" s="1"/>
  <c r="BG219" i="9"/>
  <c r="BH219" i="9"/>
  <c r="BK219" i="9"/>
  <c r="BJ219" i="9"/>
  <c r="H220" i="9"/>
  <c r="K220" i="9" s="1"/>
  <c r="L220" i="9" s="1"/>
  <c r="M220" i="9" s="1"/>
  <c r="AB220" i="9"/>
  <c r="AD220" i="9" s="1"/>
  <c r="BB219" i="9"/>
  <c r="P220" i="9"/>
  <c r="R220" i="9" s="1"/>
  <c r="W219" i="9"/>
  <c r="AU219" i="9" s="1"/>
  <c r="AP219" i="9"/>
  <c r="AY219" i="9"/>
  <c r="Y220" i="9"/>
  <c r="BB206" i="4"/>
  <c r="O207" i="4"/>
  <c r="T207" i="4" s="1"/>
  <c r="BA206" i="4"/>
  <c r="Y217" i="8"/>
  <c r="AX216" i="8" s="1"/>
  <c r="Y207" i="4"/>
  <c r="E208" i="4"/>
  <c r="G208" i="4" s="1"/>
  <c r="AA217" i="8"/>
  <c r="G217" i="8"/>
  <c r="K217" i="8"/>
  <c r="L217" i="8" s="1"/>
  <c r="M217" i="8" s="1"/>
  <c r="F217" i="8"/>
  <c r="H217" i="8" s="1"/>
  <c r="E218" i="8"/>
  <c r="AC216" i="8"/>
  <c r="T216" i="8"/>
  <c r="Q216" i="8"/>
  <c r="AL216" i="8"/>
  <c r="AI216" i="8"/>
  <c r="AF216" i="8"/>
  <c r="BN207" i="4"/>
  <c r="X207" i="4"/>
  <c r="AU206" i="4"/>
  <c r="AV206" i="4"/>
  <c r="AD207" i="4"/>
  <c r="AJ207" i="4"/>
  <c r="AI207" i="4"/>
  <c r="AG207" i="4"/>
  <c r="AF207" i="4"/>
  <c r="BK206" i="4"/>
  <c r="AK207" i="4"/>
  <c r="BM211" i="7"/>
  <c r="G213" i="7"/>
  <c r="H213" i="7" s="1"/>
  <c r="BA212" i="7"/>
  <c r="BB212" i="7"/>
  <c r="AB213" i="7"/>
  <c r="AL212" i="7"/>
  <c r="T212" i="7"/>
  <c r="Q212" i="7"/>
  <c r="Z212" i="7"/>
  <c r="AY212" i="7" s="1"/>
  <c r="AI212" i="7"/>
  <c r="AF212" i="7"/>
  <c r="BD205" i="5"/>
  <c r="Y206" i="5"/>
  <c r="AX205" i="5" s="1"/>
  <c r="H203" i="6"/>
  <c r="K203" i="6" s="1"/>
  <c r="L203" i="6" s="1"/>
  <c r="M203" i="6" s="1"/>
  <c r="O203" i="6" s="1"/>
  <c r="BH202" i="6"/>
  <c r="BG202" i="6"/>
  <c r="AH203" i="6"/>
  <c r="Y203" i="6"/>
  <c r="AR202" i="6"/>
  <c r="W202" i="6"/>
  <c r="AS202" i="6"/>
  <c r="S203" i="6"/>
  <c r="BA202" i="6"/>
  <c r="BB202" i="6"/>
  <c r="AB203" i="6"/>
  <c r="BD202" i="6"/>
  <c r="BE202" i="6"/>
  <c r="AE203" i="6"/>
  <c r="AK203" i="6"/>
  <c r="BK202" i="6"/>
  <c r="AP202" i="6"/>
  <c r="AO202" i="6"/>
  <c r="P203" i="6"/>
  <c r="BE205" i="5"/>
  <c r="BK205" i="5"/>
  <c r="AK206" i="5"/>
  <c r="AP205" i="5"/>
  <c r="AO205" i="5"/>
  <c r="P206" i="5"/>
  <c r="K206" i="5"/>
  <c r="L206" i="5" s="1"/>
  <c r="M206" i="5" s="1"/>
  <c r="BA205" i="5"/>
  <c r="BB205" i="5"/>
  <c r="AB206" i="5"/>
  <c r="AR205" i="5"/>
  <c r="AS205" i="5"/>
  <c r="W205" i="5"/>
  <c r="S206" i="5"/>
  <c r="AJ206" i="5"/>
  <c r="BG223" i="10" l="1"/>
  <c r="BH223" i="10"/>
  <c r="N224" i="10"/>
  <c r="BN224" i="10"/>
  <c r="O224" i="10"/>
  <c r="Y224" i="10"/>
  <c r="AU223" i="10"/>
  <c r="AV223" i="10"/>
  <c r="E225" i="10"/>
  <c r="V224" i="10"/>
  <c r="BJ223" i="10"/>
  <c r="AM224" i="10"/>
  <c r="AV219" i="9"/>
  <c r="E221" i="9"/>
  <c r="G221" i="9" s="1"/>
  <c r="V220" i="9"/>
  <c r="C220" i="9" s="1"/>
  <c r="D220" i="9" s="1"/>
  <c r="O220" i="9"/>
  <c r="AC220" i="9" s="1"/>
  <c r="BN220" i="9"/>
  <c r="N220" i="9"/>
  <c r="AA220" i="9"/>
  <c r="AX219" i="9"/>
  <c r="BM219" i="9" s="1"/>
  <c r="Q207" i="4"/>
  <c r="AP207" i="4" s="1"/>
  <c r="Z207" i="4"/>
  <c r="AY207" i="4" s="1"/>
  <c r="F208" i="4"/>
  <c r="H208" i="4" s="1"/>
  <c r="C207" i="4"/>
  <c r="D207" i="4" s="1"/>
  <c r="AX206" i="4"/>
  <c r="AA207" i="4"/>
  <c r="AK217" i="8"/>
  <c r="BK216" i="8"/>
  <c r="BH216" i="8"/>
  <c r="BG216" i="8"/>
  <c r="AH217" i="8"/>
  <c r="AP216" i="8"/>
  <c r="AO216" i="8"/>
  <c r="P217" i="8"/>
  <c r="BB216" i="8"/>
  <c r="BA216" i="8"/>
  <c r="AB217" i="8"/>
  <c r="BD216" i="8"/>
  <c r="BE216" i="8"/>
  <c r="AE217" i="8"/>
  <c r="AR216" i="8"/>
  <c r="W216" i="8"/>
  <c r="AS216" i="8"/>
  <c r="S217" i="8"/>
  <c r="F218" i="8"/>
  <c r="G218" i="8"/>
  <c r="O217" i="8"/>
  <c r="N217" i="8"/>
  <c r="BN217" i="8"/>
  <c r="BJ206" i="4"/>
  <c r="AM207" i="4"/>
  <c r="AC207" i="4" s="1"/>
  <c r="AE208" i="4"/>
  <c r="BD207" i="4"/>
  <c r="BE207" i="4"/>
  <c r="BH207" i="4"/>
  <c r="BG207" i="4"/>
  <c r="AH208" i="4"/>
  <c r="S208" i="4"/>
  <c r="AS207" i="4"/>
  <c r="AR207" i="4"/>
  <c r="AL207" i="4"/>
  <c r="BH212" i="7"/>
  <c r="BG212" i="7"/>
  <c r="AH213" i="7"/>
  <c r="AP212" i="7"/>
  <c r="AO212" i="7"/>
  <c r="P213" i="7"/>
  <c r="AR212" i="7"/>
  <c r="AS212" i="7"/>
  <c r="W212" i="7"/>
  <c r="S213" i="7"/>
  <c r="K213" i="7"/>
  <c r="L213" i="7" s="1"/>
  <c r="M213" i="7" s="1"/>
  <c r="AE213" i="7"/>
  <c r="BD212" i="7"/>
  <c r="BE212" i="7"/>
  <c r="Y213" i="7"/>
  <c r="BK212" i="7"/>
  <c r="AK213" i="7"/>
  <c r="AD213" i="7"/>
  <c r="E204" i="6"/>
  <c r="G204" i="6" s="1"/>
  <c r="N203" i="6"/>
  <c r="AI203" i="6" s="1"/>
  <c r="AH204" i="6" s="1"/>
  <c r="AA206" i="5"/>
  <c r="BN203" i="6"/>
  <c r="AG203" i="6"/>
  <c r="U203" i="6"/>
  <c r="Q203" i="6"/>
  <c r="P204" i="6" s="1"/>
  <c r="T203" i="6"/>
  <c r="S204" i="6" s="1"/>
  <c r="AV202" i="6"/>
  <c r="AU202" i="6"/>
  <c r="V203" i="6"/>
  <c r="C203" i="6" s="1"/>
  <c r="D203" i="6" s="1"/>
  <c r="AX202" i="6"/>
  <c r="AA203" i="6"/>
  <c r="R203" i="6"/>
  <c r="BJ202" i="6"/>
  <c r="AM203" i="6"/>
  <c r="AC203" i="6" s="1"/>
  <c r="AB204" i="6" s="1"/>
  <c r="AD203" i="6"/>
  <c r="AL203" i="6"/>
  <c r="AJ203" i="6"/>
  <c r="E207" i="5"/>
  <c r="G207" i="5" s="1"/>
  <c r="U206" i="5"/>
  <c r="AD206" i="5"/>
  <c r="N206" i="5"/>
  <c r="O206" i="5"/>
  <c r="BN206" i="5"/>
  <c r="BJ205" i="5"/>
  <c r="AM206" i="5"/>
  <c r="AU205" i="5"/>
  <c r="AV205" i="5"/>
  <c r="V206" i="5"/>
  <c r="C206" i="5" s="1"/>
  <c r="D206" i="5" s="1"/>
  <c r="R206" i="5"/>
  <c r="F225" i="10" l="1"/>
  <c r="G225" i="10"/>
  <c r="AX223" i="10"/>
  <c r="BM223" i="10" s="1"/>
  <c r="AA224" i="10"/>
  <c r="AC224" i="10"/>
  <c r="Q224" i="10"/>
  <c r="T224" i="10"/>
  <c r="AL224" i="10"/>
  <c r="AI224" i="10"/>
  <c r="AF224" i="10"/>
  <c r="C224" i="10"/>
  <c r="D224" i="10" s="1"/>
  <c r="X224" i="10"/>
  <c r="Z224" i="10"/>
  <c r="AY224" i="10" s="1"/>
  <c r="F221" i="9"/>
  <c r="H221" i="9" s="1"/>
  <c r="K221" i="9" s="1"/>
  <c r="L221" i="9" s="1"/>
  <c r="M221" i="9" s="1"/>
  <c r="BN221" i="9" s="1"/>
  <c r="X220" i="9"/>
  <c r="AI220" i="9"/>
  <c r="AF220" i="9"/>
  <c r="T220" i="9"/>
  <c r="AL220" i="9"/>
  <c r="Q220" i="9"/>
  <c r="Z220" i="9"/>
  <c r="AY220" i="9" s="1"/>
  <c r="BB220" i="9"/>
  <c r="AB221" i="9"/>
  <c r="BA220" i="9"/>
  <c r="AO207" i="4"/>
  <c r="P208" i="4"/>
  <c r="R208" i="4" s="1"/>
  <c r="BM206" i="4"/>
  <c r="Y208" i="4"/>
  <c r="AA208" i="4" s="1"/>
  <c r="W207" i="4"/>
  <c r="AU207" i="4" s="1"/>
  <c r="H218" i="8"/>
  <c r="K218" i="8"/>
  <c r="L218" i="8" s="1"/>
  <c r="M218" i="8" s="1"/>
  <c r="Q217" i="8"/>
  <c r="U217" i="8"/>
  <c r="T217" i="8"/>
  <c r="S218" i="8"/>
  <c r="AV216" i="8"/>
  <c r="AU216" i="8"/>
  <c r="V217" i="8"/>
  <c r="AG217" i="8"/>
  <c r="AI217" i="8"/>
  <c r="AF217" i="8"/>
  <c r="AE218" i="8" s="1"/>
  <c r="C217" i="8"/>
  <c r="D217" i="8" s="1"/>
  <c r="P218" i="8"/>
  <c r="R217" i="8"/>
  <c r="AD217" i="8"/>
  <c r="AL217" i="8"/>
  <c r="BM216" i="8"/>
  <c r="AH218" i="8"/>
  <c r="AJ217" i="8"/>
  <c r="BJ216" i="8"/>
  <c r="AM217" i="8"/>
  <c r="AC217" i="8" s="1"/>
  <c r="U208" i="4"/>
  <c r="K208" i="4"/>
  <c r="L208" i="4" s="1"/>
  <c r="M208" i="4" s="1"/>
  <c r="BB207" i="4"/>
  <c r="BA207" i="4"/>
  <c r="AB208" i="4"/>
  <c r="BK207" i="4"/>
  <c r="AK208" i="4"/>
  <c r="AJ208" i="4"/>
  <c r="AG208" i="4"/>
  <c r="AF203" i="6"/>
  <c r="AE204" i="6" s="1"/>
  <c r="AG204" i="6" s="1"/>
  <c r="F204" i="6"/>
  <c r="H204" i="6" s="1"/>
  <c r="AG213" i="7"/>
  <c r="E214" i="7"/>
  <c r="AU212" i="7"/>
  <c r="AV212" i="7"/>
  <c r="V213" i="7"/>
  <c r="C213" i="7" s="1"/>
  <c r="D213" i="7" s="1"/>
  <c r="AJ213" i="7"/>
  <c r="AM213" i="7"/>
  <c r="BJ212" i="7"/>
  <c r="AX212" i="7"/>
  <c r="AA213" i="7"/>
  <c r="O213" i="7"/>
  <c r="N213" i="7"/>
  <c r="AF213" i="7" s="1"/>
  <c r="BN213" i="7"/>
  <c r="U213" i="7"/>
  <c r="R213" i="7"/>
  <c r="BM202" i="6"/>
  <c r="U204" i="6"/>
  <c r="AD204" i="6"/>
  <c r="AJ204" i="6"/>
  <c r="BG203" i="6"/>
  <c r="BH203" i="6"/>
  <c r="AO203" i="6"/>
  <c r="AP203" i="6"/>
  <c r="BA203" i="6"/>
  <c r="BB203" i="6"/>
  <c r="AK204" i="6"/>
  <c r="BK203" i="6"/>
  <c r="R204" i="6"/>
  <c r="X203" i="6"/>
  <c r="Z203" i="6"/>
  <c r="AY203" i="6" s="1"/>
  <c r="AS203" i="6"/>
  <c r="AR203" i="6"/>
  <c r="W203" i="6"/>
  <c r="V204" i="6" s="1"/>
  <c r="BM205" i="5"/>
  <c r="AC206" i="5"/>
  <c r="BA206" i="5" s="1"/>
  <c r="F207" i="5"/>
  <c r="H207" i="5" s="1"/>
  <c r="AI206" i="5"/>
  <c r="AF206" i="5"/>
  <c r="Q206" i="5"/>
  <c r="Z206" i="5"/>
  <c r="AY206" i="5" s="1"/>
  <c r="X206" i="5"/>
  <c r="AL206" i="5"/>
  <c r="T206" i="5"/>
  <c r="H225" i="10" l="1"/>
  <c r="K225" i="10" s="1"/>
  <c r="L225" i="10" s="1"/>
  <c r="M225" i="10" s="1"/>
  <c r="O225" i="10" s="1"/>
  <c r="AO224" i="10"/>
  <c r="AP224" i="10"/>
  <c r="P225" i="10"/>
  <c r="BB224" i="10"/>
  <c r="BA224" i="10"/>
  <c r="AB225" i="10"/>
  <c r="AD225" i="10" s="1"/>
  <c r="Y225" i="10"/>
  <c r="BE224" i="10"/>
  <c r="AE225" i="10"/>
  <c r="BD224" i="10"/>
  <c r="AH225" i="10"/>
  <c r="BG224" i="10"/>
  <c r="BH224" i="10"/>
  <c r="AK225" i="10"/>
  <c r="BK224" i="10"/>
  <c r="S225" i="10"/>
  <c r="AS224" i="10"/>
  <c r="AR224" i="10"/>
  <c r="W224" i="10"/>
  <c r="N221" i="9"/>
  <c r="E222" i="9"/>
  <c r="F222" i="9" s="1"/>
  <c r="O221" i="9"/>
  <c r="W220" i="9"/>
  <c r="AV220" i="9" s="1"/>
  <c r="Y221" i="9"/>
  <c r="AX220" i="9" s="1"/>
  <c r="AP220" i="9"/>
  <c r="P221" i="9"/>
  <c r="R221" i="9" s="1"/>
  <c r="AO220" i="9"/>
  <c r="BK220" i="9"/>
  <c r="AK221" i="9"/>
  <c r="AS220" i="9"/>
  <c r="S221" i="9"/>
  <c r="U221" i="9" s="1"/>
  <c r="AR220" i="9"/>
  <c r="AE221" i="9"/>
  <c r="AG221" i="9" s="1"/>
  <c r="BD220" i="9"/>
  <c r="BE220" i="9"/>
  <c r="AH221" i="9"/>
  <c r="AJ221" i="9" s="1"/>
  <c r="BH220" i="9"/>
  <c r="BG220" i="9"/>
  <c r="AD221" i="9"/>
  <c r="AX207" i="4"/>
  <c r="AV207" i="4"/>
  <c r="V208" i="4"/>
  <c r="C208" i="4" s="1"/>
  <c r="D208" i="4" s="1"/>
  <c r="E209" i="4"/>
  <c r="G209" i="4" s="1"/>
  <c r="BA217" i="8"/>
  <c r="BB217" i="8"/>
  <c r="AB218" i="8"/>
  <c r="AG218" i="8"/>
  <c r="AJ218" i="8"/>
  <c r="BK217" i="8"/>
  <c r="AK218" i="8"/>
  <c r="R218" i="8"/>
  <c r="BG217" i="8"/>
  <c r="BH217" i="8"/>
  <c r="X217" i="8"/>
  <c r="Z217" i="8"/>
  <c r="AY217" i="8" s="1"/>
  <c r="W217" i="8"/>
  <c r="AS217" i="8"/>
  <c r="AR217" i="8"/>
  <c r="AO217" i="8"/>
  <c r="AP217" i="8"/>
  <c r="BE217" i="8"/>
  <c r="BD217" i="8"/>
  <c r="U218" i="8"/>
  <c r="N218" i="8"/>
  <c r="AF218" i="8" s="1"/>
  <c r="BN218" i="8"/>
  <c r="O218" i="8"/>
  <c r="T218" i="8" s="1"/>
  <c r="E219" i="8"/>
  <c r="BJ207" i="4"/>
  <c r="AM208" i="4"/>
  <c r="N208" i="4"/>
  <c r="O208" i="4"/>
  <c r="BN208" i="4"/>
  <c r="AD208" i="4"/>
  <c r="BD203" i="6"/>
  <c r="BE203" i="6"/>
  <c r="AC213" i="7"/>
  <c r="AB214" i="7" s="1"/>
  <c r="BM212" i="7"/>
  <c r="AI213" i="7"/>
  <c r="AH214" i="7" s="1"/>
  <c r="AJ214" i="7" s="1"/>
  <c r="T213" i="7"/>
  <c r="S214" i="7" s="1"/>
  <c r="U214" i="7" s="1"/>
  <c r="BD213" i="7"/>
  <c r="BE213" i="7"/>
  <c r="AE214" i="7"/>
  <c r="Q213" i="7"/>
  <c r="X213" i="7"/>
  <c r="Z213" i="7"/>
  <c r="AY213" i="7" s="1"/>
  <c r="AL213" i="7"/>
  <c r="G214" i="7"/>
  <c r="F214" i="7"/>
  <c r="BB206" i="5"/>
  <c r="Y204" i="6"/>
  <c r="C204" i="6" s="1"/>
  <c r="D204" i="6" s="1"/>
  <c r="AV203" i="6"/>
  <c r="AU203" i="6"/>
  <c r="K204" i="6"/>
  <c r="L204" i="6" s="1"/>
  <c r="M204" i="6" s="1"/>
  <c r="X204" i="6"/>
  <c r="BJ203" i="6"/>
  <c r="AM204" i="6"/>
  <c r="AB207" i="5"/>
  <c r="AD207" i="5" s="1"/>
  <c r="Y207" i="5"/>
  <c r="AA207" i="5" s="1"/>
  <c r="K207" i="5"/>
  <c r="L207" i="5" s="1"/>
  <c r="M207" i="5" s="1"/>
  <c r="BN207" i="5" s="1"/>
  <c r="AR206" i="5"/>
  <c r="AS206" i="5"/>
  <c r="W206" i="5"/>
  <c r="S207" i="5"/>
  <c r="AO206" i="5"/>
  <c r="AP206" i="5"/>
  <c r="P207" i="5"/>
  <c r="BE206" i="5"/>
  <c r="BD206" i="5"/>
  <c r="AE207" i="5"/>
  <c r="AK207" i="5"/>
  <c r="BK206" i="5"/>
  <c r="BH206" i="5"/>
  <c r="BG206" i="5"/>
  <c r="AH207" i="5"/>
  <c r="N225" i="10" l="1"/>
  <c r="AF225" i="10" s="1"/>
  <c r="BN225" i="10"/>
  <c r="E226" i="10"/>
  <c r="F226" i="10" s="1"/>
  <c r="AX224" i="10"/>
  <c r="AA225" i="10"/>
  <c r="AL225" i="10"/>
  <c r="AM225" i="10"/>
  <c r="AC225" i="10" s="1"/>
  <c r="BJ224" i="10"/>
  <c r="AV224" i="10"/>
  <c r="AU224" i="10"/>
  <c r="V225" i="10"/>
  <c r="C225" i="10" s="1"/>
  <c r="D225" i="10" s="1"/>
  <c r="AJ225" i="10"/>
  <c r="R225" i="10"/>
  <c r="T225" i="10"/>
  <c r="U225" i="10"/>
  <c r="Q225" i="10"/>
  <c r="P226" i="10" s="1"/>
  <c r="R226" i="10" s="1"/>
  <c r="AG225" i="10"/>
  <c r="AL221" i="9"/>
  <c r="AK222" i="9" s="1"/>
  <c r="G222" i="9"/>
  <c r="H222" i="9" s="1"/>
  <c r="K222" i="9" s="1"/>
  <c r="L222" i="9" s="1"/>
  <c r="M222" i="9" s="1"/>
  <c r="AU220" i="9"/>
  <c r="V221" i="9"/>
  <c r="X221" i="9" s="1"/>
  <c r="T221" i="9"/>
  <c r="AS221" i="9" s="1"/>
  <c r="Q221" i="9"/>
  <c r="AP221" i="9" s="1"/>
  <c r="AA221" i="9"/>
  <c r="AF221" i="9"/>
  <c r="BD221" i="9" s="1"/>
  <c r="BJ220" i="9"/>
  <c r="AM221" i="9"/>
  <c r="AC221" i="9" s="1"/>
  <c r="BA221" i="9" s="1"/>
  <c r="AI221" i="9"/>
  <c r="BH221" i="9" s="1"/>
  <c r="BM207" i="4"/>
  <c r="X208" i="4"/>
  <c r="Z208" i="4"/>
  <c r="AY208" i="4" s="1"/>
  <c r="AL208" i="4"/>
  <c r="AK209" i="4" s="1"/>
  <c r="Q218" i="8"/>
  <c r="AO218" i="8" s="1"/>
  <c r="F209" i="4"/>
  <c r="H209" i="4" s="1"/>
  <c r="AR218" i="8"/>
  <c r="AS218" i="8"/>
  <c r="S219" i="8"/>
  <c r="BD218" i="8"/>
  <c r="BE218" i="8"/>
  <c r="AE219" i="8"/>
  <c r="G219" i="8"/>
  <c r="F219" i="8"/>
  <c r="AP218" i="8"/>
  <c r="AU217" i="8"/>
  <c r="AV217" i="8"/>
  <c r="Y218" i="8"/>
  <c r="P219" i="8"/>
  <c r="AI218" i="8"/>
  <c r="V218" i="8"/>
  <c r="AM218" i="8"/>
  <c r="BJ217" i="8"/>
  <c r="AD218" i="8"/>
  <c r="AL218" i="8"/>
  <c r="AF208" i="4"/>
  <c r="AI208" i="4"/>
  <c r="AC208" i="4"/>
  <c r="Q208" i="4"/>
  <c r="T208" i="4"/>
  <c r="BA213" i="7"/>
  <c r="BB213" i="7"/>
  <c r="W213" i="7"/>
  <c r="V214" i="7" s="1"/>
  <c r="BG213" i="7"/>
  <c r="AS213" i="7"/>
  <c r="BH213" i="7"/>
  <c r="AR213" i="7"/>
  <c r="H214" i="7"/>
  <c r="BK213" i="7"/>
  <c r="AK214" i="7"/>
  <c r="Y214" i="7"/>
  <c r="AO213" i="7"/>
  <c r="AP213" i="7"/>
  <c r="P214" i="7"/>
  <c r="AD214" i="7"/>
  <c r="AG214" i="7"/>
  <c r="AA204" i="6"/>
  <c r="AX203" i="6"/>
  <c r="BM203" i="6" s="1"/>
  <c r="E205" i="6"/>
  <c r="F205" i="6" s="1"/>
  <c r="N204" i="6"/>
  <c r="BN204" i="6"/>
  <c r="O204" i="6"/>
  <c r="AX206" i="5"/>
  <c r="E208" i="5"/>
  <c r="N207" i="5"/>
  <c r="AI207" i="5" s="1"/>
  <c r="O207" i="5"/>
  <c r="AL207" i="5" s="1"/>
  <c r="BK207" i="5" s="1"/>
  <c r="AJ207" i="5"/>
  <c r="AG207" i="5"/>
  <c r="U207" i="5"/>
  <c r="AM207" i="5"/>
  <c r="BJ206" i="5"/>
  <c r="R207" i="5"/>
  <c r="AU206" i="5"/>
  <c r="AV206" i="5"/>
  <c r="V207" i="5"/>
  <c r="C207" i="5" s="1"/>
  <c r="D207" i="5" s="1"/>
  <c r="G226" i="10" l="1"/>
  <c r="H226" i="10" s="1"/>
  <c r="K226" i="10" s="1"/>
  <c r="L226" i="10" s="1"/>
  <c r="M226" i="10" s="1"/>
  <c r="N226" i="10" s="1"/>
  <c r="AI225" i="10"/>
  <c r="BG225" i="10" s="1"/>
  <c r="BM224" i="10"/>
  <c r="AR225" i="10"/>
  <c r="AS225" i="10"/>
  <c r="W225" i="10"/>
  <c r="AE226" i="10"/>
  <c r="AG226" i="10" s="1"/>
  <c r="BE225" i="10"/>
  <c r="BD225" i="10"/>
  <c r="S226" i="10"/>
  <c r="U226" i="10" s="1"/>
  <c r="AK226" i="10"/>
  <c r="BK225" i="10"/>
  <c r="AB226" i="10"/>
  <c r="AD226" i="10" s="1"/>
  <c r="BA225" i="10"/>
  <c r="BB225" i="10"/>
  <c r="AO225" i="10"/>
  <c r="AP225" i="10"/>
  <c r="X225" i="10"/>
  <c r="Z225" i="10"/>
  <c r="AY225" i="10" s="1"/>
  <c r="BK221" i="9"/>
  <c r="C221" i="9"/>
  <c r="D221" i="9" s="1"/>
  <c r="Z221" i="9"/>
  <c r="AY221" i="9" s="1"/>
  <c r="S222" i="9"/>
  <c r="U222" i="9" s="1"/>
  <c r="AO221" i="9"/>
  <c r="BM220" i="9"/>
  <c r="AR221" i="9"/>
  <c r="P222" i="9"/>
  <c r="R222" i="9" s="1"/>
  <c r="AE222" i="9"/>
  <c r="AG222" i="9" s="1"/>
  <c r="BE221" i="9"/>
  <c r="W221" i="9"/>
  <c r="AU221" i="9" s="1"/>
  <c r="E223" i="9"/>
  <c r="O222" i="9"/>
  <c r="BN222" i="9"/>
  <c r="N222" i="9"/>
  <c r="BG221" i="9"/>
  <c r="AH222" i="9"/>
  <c r="AB222" i="9"/>
  <c r="AD222" i="9" s="1"/>
  <c r="BB221" i="9"/>
  <c r="AM222" i="9"/>
  <c r="BJ221" i="9"/>
  <c r="Y209" i="4"/>
  <c r="AX208" i="4" s="1"/>
  <c r="BK208" i="4"/>
  <c r="H219" i="8"/>
  <c r="K219" i="8" s="1"/>
  <c r="L219" i="8" s="1"/>
  <c r="M219" i="8" s="1"/>
  <c r="O219" i="8" s="1"/>
  <c r="K209" i="4"/>
  <c r="L209" i="4" s="1"/>
  <c r="M209" i="4" s="1"/>
  <c r="BN209" i="4" s="1"/>
  <c r="N219" i="8"/>
  <c r="BH218" i="8"/>
  <c r="BG218" i="8"/>
  <c r="AH219" i="8"/>
  <c r="AK219" i="8"/>
  <c r="BK218" i="8"/>
  <c r="X218" i="8"/>
  <c r="Z218" i="8"/>
  <c r="AY218" i="8" s="1"/>
  <c r="C218" i="8"/>
  <c r="D218" i="8" s="1"/>
  <c r="R219" i="8"/>
  <c r="U219" i="8"/>
  <c r="AA218" i="8"/>
  <c r="W218" i="8" s="1"/>
  <c r="AC218" i="8"/>
  <c r="AX217" i="8"/>
  <c r="BM217" i="8" s="1"/>
  <c r="AG219" i="8"/>
  <c r="AI219" i="8"/>
  <c r="AF219" i="8"/>
  <c r="AE220" i="8" s="1"/>
  <c r="AP208" i="4"/>
  <c r="AO208" i="4"/>
  <c r="P209" i="4"/>
  <c r="BJ208" i="4"/>
  <c r="AM209" i="4"/>
  <c r="BH208" i="4"/>
  <c r="BG208" i="4"/>
  <c r="AH209" i="4"/>
  <c r="AR208" i="4"/>
  <c r="W208" i="4"/>
  <c r="AS208" i="4"/>
  <c r="S209" i="4"/>
  <c r="BA208" i="4"/>
  <c r="BB208" i="4"/>
  <c r="AB209" i="4"/>
  <c r="BD208" i="4"/>
  <c r="BE208" i="4"/>
  <c r="AE209" i="4"/>
  <c r="AU213" i="7"/>
  <c r="AV213" i="7"/>
  <c r="R214" i="7"/>
  <c r="BJ213" i="7"/>
  <c r="AM214" i="7"/>
  <c r="C214" i="7"/>
  <c r="D214" i="7" s="1"/>
  <c r="X214" i="7"/>
  <c r="AX213" i="7"/>
  <c r="AA214" i="7"/>
  <c r="K214" i="7"/>
  <c r="L214" i="7" s="1"/>
  <c r="M214" i="7" s="1"/>
  <c r="G205" i="6"/>
  <c r="H205" i="6" s="1"/>
  <c r="T204" i="6"/>
  <c r="Q204" i="6"/>
  <c r="AL204" i="6"/>
  <c r="AC204" i="6"/>
  <c r="Z204" i="6"/>
  <c r="AY204" i="6" s="1"/>
  <c r="AF204" i="6"/>
  <c r="AI204" i="6"/>
  <c r="AF207" i="5"/>
  <c r="AE208" i="5" s="1"/>
  <c r="AG208" i="5" s="1"/>
  <c r="BM206" i="5"/>
  <c r="AK208" i="5"/>
  <c r="AM208" i="5" s="1"/>
  <c r="Q207" i="5"/>
  <c r="P208" i="5" s="1"/>
  <c r="R208" i="5" s="1"/>
  <c r="T207" i="5"/>
  <c r="S208" i="5" s="1"/>
  <c r="U208" i="5" s="1"/>
  <c r="G208" i="5"/>
  <c r="F208" i="5"/>
  <c r="X207" i="5"/>
  <c r="Z207" i="5"/>
  <c r="AY207" i="5" s="1"/>
  <c r="BG207" i="5"/>
  <c r="BH207" i="5"/>
  <c r="AH208" i="5"/>
  <c r="AC207" i="5"/>
  <c r="AH226" i="10" l="1"/>
  <c r="AJ226" i="10" s="1"/>
  <c r="BH225" i="10"/>
  <c r="O226" i="10"/>
  <c r="AL226" i="10" s="1"/>
  <c r="E227" i="10"/>
  <c r="G227" i="10" s="1"/>
  <c r="BN226" i="10"/>
  <c r="Y226" i="10"/>
  <c r="AM226" i="10"/>
  <c r="BJ225" i="10"/>
  <c r="V226" i="10"/>
  <c r="AV225" i="10"/>
  <c r="AU225" i="10"/>
  <c r="AF226" i="10"/>
  <c r="AE227" i="10" s="1"/>
  <c r="Y222" i="9"/>
  <c r="AX221" i="9" s="1"/>
  <c r="BM221" i="9" s="1"/>
  <c r="AV221" i="9"/>
  <c r="V222" i="9"/>
  <c r="Q222" i="9"/>
  <c r="P223" i="9" s="1"/>
  <c r="R223" i="9" s="1"/>
  <c r="AF222" i="9"/>
  <c r="AE223" i="9" s="1"/>
  <c r="AG223" i="9" s="1"/>
  <c r="T222" i="9"/>
  <c r="AS222" i="9" s="1"/>
  <c r="AI222" i="9"/>
  <c r="AH223" i="9" s="1"/>
  <c r="AJ223" i="9" s="1"/>
  <c r="AJ222" i="9"/>
  <c r="AL222" i="9"/>
  <c r="BK222" i="9" s="1"/>
  <c r="G223" i="9"/>
  <c r="F223" i="9"/>
  <c r="O209" i="4"/>
  <c r="Q209" i="4" s="1"/>
  <c r="P210" i="4" s="1"/>
  <c r="AA209" i="4"/>
  <c r="N209" i="4"/>
  <c r="AF209" i="4" s="1"/>
  <c r="E210" i="4"/>
  <c r="Q219" i="8"/>
  <c r="P220" i="8" s="1"/>
  <c r="T219" i="8"/>
  <c r="S220" i="8" s="1"/>
  <c r="E220" i="8"/>
  <c r="G220" i="8" s="1"/>
  <c r="Y219" i="8"/>
  <c r="BN219" i="8"/>
  <c r="AV218" i="8"/>
  <c r="AU218" i="8"/>
  <c r="V219" i="8"/>
  <c r="AG220" i="8"/>
  <c r="U220" i="8"/>
  <c r="BE219" i="8"/>
  <c r="BD219" i="8"/>
  <c r="BH219" i="8"/>
  <c r="AS219" i="8"/>
  <c r="AR219" i="8"/>
  <c r="AP219" i="8"/>
  <c r="BB218" i="8"/>
  <c r="BA218" i="8"/>
  <c r="AB219" i="8"/>
  <c r="F220" i="8"/>
  <c r="R220" i="8"/>
  <c r="AX218" i="8"/>
  <c r="AA219" i="8"/>
  <c r="BJ218" i="8"/>
  <c r="AM219" i="8"/>
  <c r="AC219" i="8" s="1"/>
  <c r="AH220" i="8"/>
  <c r="AJ219" i="8"/>
  <c r="BG219" i="8" s="1"/>
  <c r="AG209" i="4"/>
  <c r="U209" i="4"/>
  <c r="AD209" i="4"/>
  <c r="AJ209" i="4"/>
  <c r="AU208" i="4"/>
  <c r="BM208" i="4" s="1"/>
  <c r="AV208" i="4"/>
  <c r="V209" i="4"/>
  <c r="R209" i="4"/>
  <c r="BM213" i="7"/>
  <c r="E215" i="7"/>
  <c r="G215" i="7" s="1"/>
  <c r="N214" i="7"/>
  <c r="O214" i="7"/>
  <c r="AC214" i="7" s="1"/>
  <c r="BN214" i="7"/>
  <c r="BD207" i="5"/>
  <c r="BE207" i="5"/>
  <c r="BE204" i="6"/>
  <c r="BD204" i="6"/>
  <c r="AE205" i="6"/>
  <c r="BA204" i="6"/>
  <c r="BB204" i="6"/>
  <c r="AB205" i="6"/>
  <c r="AK205" i="6"/>
  <c r="BK204" i="6"/>
  <c r="AS204" i="6"/>
  <c r="W204" i="6"/>
  <c r="AR204" i="6"/>
  <c r="S205" i="6"/>
  <c r="BG204" i="6"/>
  <c r="BH204" i="6"/>
  <c r="AH205" i="6"/>
  <c r="Y205" i="6"/>
  <c r="AO204" i="6"/>
  <c r="AP204" i="6"/>
  <c r="P205" i="6"/>
  <c r="K205" i="6"/>
  <c r="L205" i="6" s="1"/>
  <c r="M205" i="6" s="1"/>
  <c r="AS207" i="5"/>
  <c r="AO207" i="5"/>
  <c r="BJ207" i="5"/>
  <c r="AP207" i="5"/>
  <c r="W207" i="5"/>
  <c r="AU207" i="5" s="1"/>
  <c r="H208" i="5"/>
  <c r="K208" i="5" s="1"/>
  <c r="L208" i="5" s="1"/>
  <c r="M208" i="5" s="1"/>
  <c r="BN208" i="5" s="1"/>
  <c r="AR207" i="5"/>
  <c r="Y208" i="5"/>
  <c r="AA208" i="5" s="1"/>
  <c r="BB207" i="5"/>
  <c r="BA207" i="5"/>
  <c r="AB208" i="5"/>
  <c r="AJ208" i="5"/>
  <c r="AI226" i="10" l="1"/>
  <c r="BH226" i="10" s="1"/>
  <c r="F227" i="10"/>
  <c r="H227" i="10" s="1"/>
  <c r="K227" i="10" s="1"/>
  <c r="L227" i="10" s="1"/>
  <c r="M227" i="10" s="1"/>
  <c r="O227" i="10" s="1"/>
  <c r="Q226" i="10"/>
  <c r="AO226" i="10" s="1"/>
  <c r="AK227" i="10"/>
  <c r="AM227" i="10" s="1"/>
  <c r="BK226" i="10"/>
  <c r="T226" i="10"/>
  <c r="AS226" i="10" s="1"/>
  <c r="BE226" i="10"/>
  <c r="BD226" i="10"/>
  <c r="AA226" i="10"/>
  <c r="AX225" i="10"/>
  <c r="BM225" i="10" s="1"/>
  <c r="X226" i="10"/>
  <c r="Z226" i="10"/>
  <c r="AY226" i="10" s="1"/>
  <c r="C226" i="10"/>
  <c r="D226" i="10" s="1"/>
  <c r="AC226" i="10"/>
  <c r="AG227" i="10"/>
  <c r="AC222" i="9"/>
  <c r="BA222" i="9" s="1"/>
  <c r="C222" i="9"/>
  <c r="D222" i="9" s="1"/>
  <c r="Z222" i="9"/>
  <c r="AY222" i="9" s="1"/>
  <c r="AA222" i="9"/>
  <c r="W222" i="9" s="1"/>
  <c r="AR222" i="9"/>
  <c r="S223" i="9"/>
  <c r="U223" i="9" s="1"/>
  <c r="AO222" i="9"/>
  <c r="X222" i="9"/>
  <c r="BG222" i="9"/>
  <c r="BH222" i="9"/>
  <c r="BE222" i="9"/>
  <c r="BD222" i="9"/>
  <c r="AP222" i="9"/>
  <c r="H223" i="9"/>
  <c r="K223" i="9" s="1"/>
  <c r="L223" i="9" s="1"/>
  <c r="M223" i="9" s="1"/>
  <c r="AK223" i="9"/>
  <c r="BJ222" i="9" s="1"/>
  <c r="T209" i="4"/>
  <c r="S210" i="4" s="1"/>
  <c r="AL209" i="4"/>
  <c r="AK210" i="4" s="1"/>
  <c r="AC209" i="4"/>
  <c r="AB210" i="4" s="1"/>
  <c r="AD210" i="4" s="1"/>
  <c r="AI209" i="4"/>
  <c r="AH210" i="4" s="1"/>
  <c r="AJ210" i="4" s="1"/>
  <c r="F210" i="4"/>
  <c r="G210" i="4"/>
  <c r="AO219" i="8"/>
  <c r="BB219" i="8"/>
  <c r="AJ220" i="8"/>
  <c r="H220" i="8"/>
  <c r="W219" i="8"/>
  <c r="BM218" i="8"/>
  <c r="AB220" i="8"/>
  <c r="AD219" i="8"/>
  <c r="BA219" i="8" s="1"/>
  <c r="AL219" i="8"/>
  <c r="V220" i="8"/>
  <c r="Z219" i="8"/>
  <c r="AY219" i="8" s="1"/>
  <c r="X219" i="8"/>
  <c r="C219" i="8"/>
  <c r="D219" i="8" s="1"/>
  <c r="R210" i="4"/>
  <c r="C209" i="4"/>
  <c r="D209" i="4" s="1"/>
  <c r="X209" i="4"/>
  <c r="Z209" i="4"/>
  <c r="AY209" i="4" s="1"/>
  <c r="AE210" i="4"/>
  <c r="BE209" i="4"/>
  <c r="BD209" i="4"/>
  <c r="AP209" i="4"/>
  <c r="AO209" i="4"/>
  <c r="F215" i="7"/>
  <c r="H215" i="7" s="1"/>
  <c r="AB215" i="7"/>
  <c r="BA214" i="7"/>
  <c r="BB214" i="7"/>
  <c r="T214" i="7"/>
  <c r="Q214" i="7"/>
  <c r="AL214" i="7"/>
  <c r="Z214" i="7"/>
  <c r="AY214" i="7" s="1"/>
  <c r="AI214" i="7"/>
  <c r="AF214" i="7"/>
  <c r="E206" i="6"/>
  <c r="G206" i="6" s="1"/>
  <c r="BN205" i="6"/>
  <c r="O205" i="6"/>
  <c r="T205" i="6" s="1"/>
  <c r="S206" i="6" s="1"/>
  <c r="N205" i="6"/>
  <c r="AF205" i="6" s="1"/>
  <c r="AE206" i="6" s="1"/>
  <c r="AA205" i="6"/>
  <c r="AX204" i="6"/>
  <c r="U205" i="6"/>
  <c r="AU204" i="6"/>
  <c r="AV204" i="6"/>
  <c r="V205" i="6"/>
  <c r="C205" i="6" s="1"/>
  <c r="D205" i="6" s="1"/>
  <c r="AD205" i="6"/>
  <c r="R205" i="6"/>
  <c r="AJ205" i="6"/>
  <c r="BJ204" i="6"/>
  <c r="AM205" i="6"/>
  <c r="AG205" i="6"/>
  <c r="AV207" i="5"/>
  <c r="V208" i="5"/>
  <c r="X208" i="5" s="1"/>
  <c r="AX207" i="5"/>
  <c r="BM207" i="5" s="1"/>
  <c r="E209" i="5"/>
  <c r="G209" i="5" s="1"/>
  <c r="N208" i="5"/>
  <c r="AF208" i="5" s="1"/>
  <c r="O208" i="5"/>
  <c r="AC208" i="5" s="1"/>
  <c r="AD208" i="5"/>
  <c r="AH227" i="10" l="1"/>
  <c r="AJ227" i="10" s="1"/>
  <c r="N227" i="10"/>
  <c r="AF227" i="10" s="1"/>
  <c r="AE228" i="10" s="1"/>
  <c r="BN227" i="10"/>
  <c r="BJ226" i="10"/>
  <c r="BG226" i="10"/>
  <c r="E228" i="10"/>
  <c r="P227" i="10"/>
  <c r="R227" i="10" s="1"/>
  <c r="AP226" i="10"/>
  <c r="S227" i="10"/>
  <c r="U227" i="10" s="1"/>
  <c r="W226" i="10"/>
  <c r="V227" i="10" s="1"/>
  <c r="X227" i="10" s="1"/>
  <c r="AR226" i="10"/>
  <c r="Y227" i="10"/>
  <c r="BA226" i="10"/>
  <c r="BB226" i="10"/>
  <c r="AB227" i="10"/>
  <c r="AB223" i="9"/>
  <c r="AD223" i="9" s="1"/>
  <c r="BB222" i="9"/>
  <c r="AU222" i="9"/>
  <c r="Y223" i="9"/>
  <c r="AX222" i="9" s="1"/>
  <c r="AV222" i="9"/>
  <c r="V223" i="9"/>
  <c r="X223" i="9" s="1"/>
  <c r="AM223" i="9"/>
  <c r="E224" i="9"/>
  <c r="G224" i="9" s="1"/>
  <c r="O223" i="9"/>
  <c r="N223" i="9"/>
  <c r="BN223" i="9"/>
  <c r="AR209" i="4"/>
  <c r="W209" i="4"/>
  <c r="V210" i="4" s="1"/>
  <c r="X210" i="4" s="1"/>
  <c r="AS209" i="4"/>
  <c r="BA209" i="4"/>
  <c r="BB209" i="4"/>
  <c r="BK209" i="4"/>
  <c r="BH209" i="4"/>
  <c r="BG209" i="4"/>
  <c r="H210" i="4"/>
  <c r="Y220" i="8"/>
  <c r="X220" i="8"/>
  <c r="BK219" i="8"/>
  <c r="AK220" i="8"/>
  <c r="AD220" i="8"/>
  <c r="AU219" i="8"/>
  <c r="AV219" i="8"/>
  <c r="K220" i="8"/>
  <c r="L220" i="8" s="1"/>
  <c r="M220" i="8" s="1"/>
  <c r="AG210" i="4"/>
  <c r="U210" i="4"/>
  <c r="Y210" i="4"/>
  <c r="AM210" i="4"/>
  <c r="BJ209" i="4"/>
  <c r="Y215" i="7"/>
  <c r="AX214" i="7" s="1"/>
  <c r="AH215" i="7"/>
  <c r="BH214" i="7"/>
  <c r="BG214" i="7"/>
  <c r="AO214" i="7"/>
  <c r="AP214" i="7"/>
  <c r="P215" i="7"/>
  <c r="AD215" i="7"/>
  <c r="AE215" i="7"/>
  <c r="BD214" i="7"/>
  <c r="BE214" i="7"/>
  <c r="AK215" i="7"/>
  <c r="BK214" i="7"/>
  <c r="S215" i="7"/>
  <c r="AS214" i="7"/>
  <c r="AR214" i="7"/>
  <c r="W214" i="7"/>
  <c r="K215" i="7"/>
  <c r="L215" i="7" s="1"/>
  <c r="M215" i="7" s="1"/>
  <c r="AI205" i="6"/>
  <c r="BG205" i="6" s="1"/>
  <c r="F206" i="6"/>
  <c r="H206" i="6" s="1"/>
  <c r="AC205" i="6"/>
  <c r="BA205" i="6" s="1"/>
  <c r="AL205" i="6"/>
  <c r="BK205" i="6" s="1"/>
  <c r="Q205" i="6"/>
  <c r="P206" i="6" s="1"/>
  <c r="R206" i="6" s="1"/>
  <c r="AG206" i="6"/>
  <c r="U206" i="6"/>
  <c r="AR205" i="6"/>
  <c r="AS205" i="6"/>
  <c r="BD205" i="6"/>
  <c r="BE205" i="6"/>
  <c r="X205" i="6"/>
  <c r="Z205" i="6"/>
  <c r="AY205" i="6" s="1"/>
  <c r="BM204" i="6"/>
  <c r="Z208" i="5"/>
  <c r="AY208" i="5" s="1"/>
  <c r="F209" i="5"/>
  <c r="H209" i="5" s="1"/>
  <c r="AL208" i="5"/>
  <c r="BK208" i="5" s="1"/>
  <c r="C208" i="5"/>
  <c r="D208" i="5" s="1"/>
  <c r="T208" i="5"/>
  <c r="AS208" i="5" s="1"/>
  <c r="AI208" i="5"/>
  <c r="BG208" i="5" s="1"/>
  <c r="Q208" i="5"/>
  <c r="AP208" i="5" s="1"/>
  <c r="AB209" i="5"/>
  <c r="AD209" i="5" s="1"/>
  <c r="BB208" i="5"/>
  <c r="BA208" i="5"/>
  <c r="BD208" i="5"/>
  <c r="BE208" i="5"/>
  <c r="AE209" i="5"/>
  <c r="AI227" i="10" l="1"/>
  <c r="BG227" i="10" s="1"/>
  <c r="T227" i="10"/>
  <c r="AR227" i="10" s="1"/>
  <c r="F228" i="10"/>
  <c r="G228" i="10"/>
  <c r="Q227" i="10"/>
  <c r="P228" i="10" s="1"/>
  <c r="R228" i="10" s="1"/>
  <c r="AV226" i="10"/>
  <c r="Z227" i="10"/>
  <c r="AY227" i="10" s="1"/>
  <c r="AU226" i="10"/>
  <c r="BD227" i="10"/>
  <c r="BE227" i="10"/>
  <c r="AC227" i="10"/>
  <c r="AB228" i="10" s="1"/>
  <c r="AD228" i="10" s="1"/>
  <c r="AD227" i="10"/>
  <c r="AL227" i="10"/>
  <c r="AA227" i="10"/>
  <c r="AX226" i="10"/>
  <c r="C227" i="10"/>
  <c r="D227" i="10" s="1"/>
  <c r="AG228" i="10"/>
  <c r="BM222" i="9"/>
  <c r="AA223" i="9"/>
  <c r="C223" i="9"/>
  <c r="D223" i="9" s="1"/>
  <c r="Z223" i="9"/>
  <c r="AY223" i="9" s="1"/>
  <c r="F224" i="9"/>
  <c r="H224" i="9" s="1"/>
  <c r="K224" i="9" s="1"/>
  <c r="L224" i="9" s="1"/>
  <c r="M224" i="9" s="1"/>
  <c r="AI223" i="9"/>
  <c r="AF223" i="9"/>
  <c r="T223" i="9"/>
  <c r="Q223" i="9"/>
  <c r="AL223" i="9"/>
  <c r="AC223" i="9"/>
  <c r="C210" i="4"/>
  <c r="D210" i="4" s="1"/>
  <c r="AV209" i="4"/>
  <c r="AU209" i="4"/>
  <c r="K210" i="4"/>
  <c r="L210" i="4" s="1"/>
  <c r="M210" i="4" s="1"/>
  <c r="C220" i="8"/>
  <c r="D220" i="8" s="1"/>
  <c r="N220" i="8"/>
  <c r="BN220" i="8"/>
  <c r="O220" i="8"/>
  <c r="E221" i="8"/>
  <c r="BJ219" i="8"/>
  <c r="AM220" i="8"/>
  <c r="AX219" i="8"/>
  <c r="BM219" i="8" s="1"/>
  <c r="AC220" i="8"/>
  <c r="AA220" i="8"/>
  <c r="AA210" i="4"/>
  <c r="AX209" i="4"/>
  <c r="AA215" i="7"/>
  <c r="E216" i="7"/>
  <c r="V215" i="7"/>
  <c r="C215" i="7" s="1"/>
  <c r="D215" i="7" s="1"/>
  <c r="AU214" i="7"/>
  <c r="AV214" i="7"/>
  <c r="AG215" i="7"/>
  <c r="R215" i="7"/>
  <c r="O215" i="7"/>
  <c r="T215" i="7" s="1"/>
  <c r="BN215" i="7"/>
  <c r="N215" i="7"/>
  <c r="AF215" i="7" s="1"/>
  <c r="U215" i="7"/>
  <c r="AM215" i="7"/>
  <c r="BJ214" i="7"/>
  <c r="AJ215" i="7"/>
  <c r="BH205" i="6"/>
  <c r="AH206" i="6"/>
  <c r="AJ206" i="6" s="1"/>
  <c r="AO205" i="6"/>
  <c r="AK206" i="6"/>
  <c r="BJ205" i="6" s="1"/>
  <c r="AP205" i="6"/>
  <c r="BB205" i="6"/>
  <c r="Y209" i="5"/>
  <c r="AA209" i="5" s="1"/>
  <c r="AB206" i="6"/>
  <c r="AD206" i="6" s="1"/>
  <c r="W205" i="6"/>
  <c r="V206" i="6" s="1"/>
  <c r="X206" i="6" s="1"/>
  <c r="Y206" i="6"/>
  <c r="K206" i="6"/>
  <c r="L206" i="6" s="1"/>
  <c r="M206" i="6" s="1"/>
  <c r="AK209" i="5"/>
  <c r="AM209" i="5" s="1"/>
  <c r="BH208" i="5"/>
  <c r="AR208" i="5"/>
  <c r="S209" i="5"/>
  <c r="U209" i="5" s="1"/>
  <c r="AO208" i="5"/>
  <c r="AH209" i="5"/>
  <c r="AJ209" i="5" s="1"/>
  <c r="W208" i="5"/>
  <c r="AU208" i="5" s="1"/>
  <c r="P209" i="5"/>
  <c r="R209" i="5" s="1"/>
  <c r="AG209" i="5"/>
  <c r="K209" i="5"/>
  <c r="L209" i="5" s="1"/>
  <c r="M209" i="5" s="1"/>
  <c r="AH228" i="10" l="1"/>
  <c r="AJ228" i="10" s="1"/>
  <c r="BH227" i="10"/>
  <c r="AS227" i="10"/>
  <c r="S228" i="10"/>
  <c r="U228" i="10" s="1"/>
  <c r="BM226" i="10"/>
  <c r="H228" i="10"/>
  <c r="AP227" i="10"/>
  <c r="W227" i="10"/>
  <c r="V228" i="10" s="1"/>
  <c r="X228" i="10" s="1"/>
  <c r="AO227" i="10"/>
  <c r="Y228" i="10"/>
  <c r="AX227" i="10" s="1"/>
  <c r="BB227" i="10"/>
  <c r="BA227" i="10"/>
  <c r="BK227" i="10"/>
  <c r="AK228" i="10"/>
  <c r="Y224" i="9"/>
  <c r="AA224" i="9" s="1"/>
  <c r="E225" i="9"/>
  <c r="W223" i="9"/>
  <c r="V224" i="9" s="1"/>
  <c r="X224" i="9" s="1"/>
  <c r="N224" i="9"/>
  <c r="O224" i="9"/>
  <c r="BN224" i="9"/>
  <c r="AP223" i="9"/>
  <c r="P224" i="9"/>
  <c r="R224" i="9" s="1"/>
  <c r="AO223" i="9"/>
  <c r="AE224" i="9"/>
  <c r="AG224" i="9" s="1"/>
  <c r="BD223" i="9"/>
  <c r="BE223" i="9"/>
  <c r="AR223" i="9"/>
  <c r="AS223" i="9"/>
  <c r="S224" i="9"/>
  <c r="U224" i="9" s="1"/>
  <c r="AH224" i="9"/>
  <c r="AJ224" i="9" s="1"/>
  <c r="BG223" i="9"/>
  <c r="BH223" i="9"/>
  <c r="AK224" i="9"/>
  <c r="BK223" i="9"/>
  <c r="BB223" i="9"/>
  <c r="BA223" i="9"/>
  <c r="AB224" i="9"/>
  <c r="AD224" i="9" s="1"/>
  <c r="BM209" i="4"/>
  <c r="E211" i="4"/>
  <c r="BN210" i="4"/>
  <c r="O210" i="4"/>
  <c r="N210" i="4"/>
  <c r="G221" i="8"/>
  <c r="F221" i="8"/>
  <c r="BB220" i="8"/>
  <c r="BA220" i="8"/>
  <c r="AB221" i="8"/>
  <c r="T220" i="8"/>
  <c r="Q220" i="8"/>
  <c r="Z220" i="8"/>
  <c r="AY220" i="8" s="1"/>
  <c r="Y221" i="8"/>
  <c r="AL220" i="8"/>
  <c r="AI220" i="8"/>
  <c r="AF220" i="8"/>
  <c r="BM214" i="7"/>
  <c r="Q215" i="7"/>
  <c r="P216" i="7" s="1"/>
  <c r="BE215" i="7"/>
  <c r="BD215" i="7"/>
  <c r="AE216" i="7"/>
  <c r="AS215" i="7"/>
  <c r="AR215" i="7"/>
  <c r="S216" i="7"/>
  <c r="AI215" i="7"/>
  <c r="X215" i="7"/>
  <c r="Z215" i="7"/>
  <c r="AY215" i="7" s="1"/>
  <c r="AC215" i="7"/>
  <c r="AL215" i="7"/>
  <c r="G216" i="7"/>
  <c r="F216" i="7"/>
  <c r="BJ208" i="5"/>
  <c r="AX208" i="5"/>
  <c r="AM206" i="6"/>
  <c r="AU205" i="6"/>
  <c r="AV205" i="6"/>
  <c r="C206" i="6"/>
  <c r="D206" i="6" s="1"/>
  <c r="AX205" i="6"/>
  <c r="E207" i="6"/>
  <c r="F207" i="6" s="1"/>
  <c r="AA206" i="6"/>
  <c r="O206" i="6"/>
  <c r="N206" i="6"/>
  <c r="BN206" i="6"/>
  <c r="V209" i="5"/>
  <c r="X209" i="5" s="1"/>
  <c r="AV208" i="5"/>
  <c r="E210" i="5"/>
  <c r="G210" i="5" s="1"/>
  <c r="O209" i="5"/>
  <c r="N209" i="5"/>
  <c r="BN209" i="5"/>
  <c r="AU227" i="10" l="1"/>
  <c r="AV227" i="10"/>
  <c r="K228" i="10"/>
  <c r="L228" i="10" s="1"/>
  <c r="M228" i="10" s="1"/>
  <c r="AA228" i="10"/>
  <c r="AM228" i="10"/>
  <c r="BJ227" i="10"/>
  <c r="C228" i="10"/>
  <c r="D228" i="10" s="1"/>
  <c r="AX223" i="9"/>
  <c r="AV223" i="9"/>
  <c r="Z224" i="9"/>
  <c r="AY224" i="9" s="1"/>
  <c r="AU223" i="9"/>
  <c r="G225" i="9"/>
  <c r="F225" i="9"/>
  <c r="T224" i="9"/>
  <c r="S225" i="9" s="1"/>
  <c r="C224" i="9"/>
  <c r="D224" i="9" s="1"/>
  <c r="Q224" i="9"/>
  <c r="AO224" i="9" s="1"/>
  <c r="AF224" i="9"/>
  <c r="BE224" i="9" s="1"/>
  <c r="AI224" i="9"/>
  <c r="AH225" i="9" s="1"/>
  <c r="AM224" i="9"/>
  <c r="AC224" i="9" s="1"/>
  <c r="BB224" i="9" s="1"/>
  <c r="BJ223" i="9"/>
  <c r="AL224" i="9"/>
  <c r="AI210" i="4"/>
  <c r="AF210" i="4"/>
  <c r="Q210" i="4"/>
  <c r="AL210" i="4"/>
  <c r="T210" i="4"/>
  <c r="Z210" i="4"/>
  <c r="AY210" i="4" s="1"/>
  <c r="AC210" i="4"/>
  <c r="G211" i="4"/>
  <c r="F211" i="4"/>
  <c r="H221" i="8"/>
  <c r="K221" i="8" s="1"/>
  <c r="L221" i="8" s="1"/>
  <c r="M221" i="8" s="1"/>
  <c r="O221" i="8" s="1"/>
  <c r="AL221" i="8" s="1"/>
  <c r="N221" i="8"/>
  <c r="BH220" i="8"/>
  <c r="BG220" i="8"/>
  <c r="AH221" i="8"/>
  <c r="AX220" i="8"/>
  <c r="AA221" i="8"/>
  <c r="AD221" i="8"/>
  <c r="BD220" i="8"/>
  <c r="BE220" i="8"/>
  <c r="AE221" i="8"/>
  <c r="AK221" i="8"/>
  <c r="BK220" i="8"/>
  <c r="AR220" i="8"/>
  <c r="W220" i="8"/>
  <c r="AS220" i="8"/>
  <c r="S221" i="8"/>
  <c r="E222" i="8"/>
  <c r="AP220" i="8"/>
  <c r="AO220" i="8"/>
  <c r="P221" i="8"/>
  <c r="AO215" i="7"/>
  <c r="W215" i="7"/>
  <c r="V216" i="7" s="1"/>
  <c r="X216" i="7" s="1"/>
  <c r="AP215" i="7"/>
  <c r="H216" i="7"/>
  <c r="K216" i="7" s="1"/>
  <c r="L216" i="7" s="1"/>
  <c r="M216" i="7" s="1"/>
  <c r="BN216" i="7" s="1"/>
  <c r="Y216" i="7"/>
  <c r="AX215" i="7" s="1"/>
  <c r="BK215" i="7"/>
  <c r="AK216" i="7"/>
  <c r="BH215" i="7"/>
  <c r="BG215" i="7"/>
  <c r="AH216" i="7"/>
  <c r="R216" i="7"/>
  <c r="BB215" i="7"/>
  <c r="BA215" i="7"/>
  <c r="AB216" i="7"/>
  <c r="U216" i="7"/>
  <c r="AG216" i="7"/>
  <c r="AC206" i="6"/>
  <c r="BA206" i="6" s="1"/>
  <c r="F210" i="5"/>
  <c r="H210" i="5" s="1"/>
  <c r="K210" i="5" s="1"/>
  <c r="L210" i="5" s="1"/>
  <c r="M210" i="5" s="1"/>
  <c r="N210" i="5" s="1"/>
  <c r="Z209" i="5"/>
  <c r="AY209" i="5" s="1"/>
  <c r="BM208" i="5"/>
  <c r="BM205" i="6"/>
  <c r="G207" i="6"/>
  <c r="H207" i="6" s="1"/>
  <c r="K207" i="6" s="1"/>
  <c r="L207" i="6" s="1"/>
  <c r="M207" i="6" s="1"/>
  <c r="AF206" i="6"/>
  <c r="AI206" i="6"/>
  <c r="T206" i="6"/>
  <c r="Q206" i="6"/>
  <c r="Z206" i="6"/>
  <c r="AY206" i="6" s="1"/>
  <c r="AL206" i="6"/>
  <c r="C209" i="5"/>
  <c r="D209" i="5" s="1"/>
  <c r="AF209" i="5"/>
  <c r="AI209" i="5"/>
  <c r="AL209" i="5"/>
  <c r="AC209" i="5"/>
  <c r="Q209" i="5"/>
  <c r="T209" i="5"/>
  <c r="E229" i="10" l="1"/>
  <c r="G229" i="10" s="1"/>
  <c r="BM227" i="10"/>
  <c r="BN228" i="10"/>
  <c r="N228" i="10"/>
  <c r="O228" i="10"/>
  <c r="Y225" i="9"/>
  <c r="AA225" i="9" s="1"/>
  <c r="H225" i="9"/>
  <c r="K225" i="9" s="1"/>
  <c r="L225" i="9" s="1"/>
  <c r="M225" i="9" s="1"/>
  <c r="BN225" i="9" s="1"/>
  <c r="AS224" i="9"/>
  <c r="AR224" i="9"/>
  <c r="BM223" i="9"/>
  <c r="AE225" i="9"/>
  <c r="BH224" i="9"/>
  <c r="BG224" i="9"/>
  <c r="BD224" i="9"/>
  <c r="P225" i="9"/>
  <c r="R225" i="9" s="1"/>
  <c r="W224" i="9"/>
  <c r="V225" i="9" s="1"/>
  <c r="AP224" i="9"/>
  <c r="BK224" i="9"/>
  <c r="AK225" i="9"/>
  <c r="AB225" i="9"/>
  <c r="AD225" i="9" s="1"/>
  <c r="BA224" i="9"/>
  <c r="U225" i="9"/>
  <c r="AJ225" i="9"/>
  <c r="Y211" i="4"/>
  <c r="AA211" i="4" s="1"/>
  <c r="H211" i="4"/>
  <c r="AK211" i="4"/>
  <c r="BK210" i="4"/>
  <c r="AE211" i="4"/>
  <c r="BE210" i="4"/>
  <c r="BD210" i="4"/>
  <c r="BA210" i="4"/>
  <c r="AB211" i="4"/>
  <c r="BB210" i="4"/>
  <c r="S211" i="4"/>
  <c r="AR210" i="4"/>
  <c r="W210" i="4"/>
  <c r="AS210" i="4"/>
  <c r="AO210" i="4"/>
  <c r="P211" i="4"/>
  <c r="AP210" i="4"/>
  <c r="BH210" i="4"/>
  <c r="BG210" i="4"/>
  <c r="AH211" i="4"/>
  <c r="AJ211" i="4" s="1"/>
  <c r="BN221" i="8"/>
  <c r="BK221" i="8"/>
  <c r="AK222" i="8"/>
  <c r="R221" i="8"/>
  <c r="Q221" i="8"/>
  <c r="U221" i="8"/>
  <c r="T221" i="8"/>
  <c r="S222" i="8"/>
  <c r="F222" i="8"/>
  <c r="G222" i="8"/>
  <c r="BJ220" i="8"/>
  <c r="AM221" i="8"/>
  <c r="AC221" i="8" s="1"/>
  <c r="AJ221" i="8"/>
  <c r="AV220" i="8"/>
  <c r="AU220" i="8"/>
  <c r="BM220" i="8" s="1"/>
  <c r="V221" i="8"/>
  <c r="AG221" i="8"/>
  <c r="AI221" i="8"/>
  <c r="AF221" i="8"/>
  <c r="AE222" i="8"/>
  <c r="N216" i="7"/>
  <c r="AF216" i="7" s="1"/>
  <c r="BD216" i="7" s="1"/>
  <c r="O216" i="7"/>
  <c r="Z216" i="7" s="1"/>
  <c r="AY216" i="7" s="1"/>
  <c r="AU215" i="7"/>
  <c r="AA216" i="7"/>
  <c r="AV215" i="7"/>
  <c r="E217" i="7"/>
  <c r="F217" i="7" s="1"/>
  <c r="C216" i="7"/>
  <c r="D216" i="7" s="1"/>
  <c r="AJ216" i="7"/>
  <c r="AM216" i="7"/>
  <c r="BJ215" i="7"/>
  <c r="AD216" i="7"/>
  <c r="BB206" i="6"/>
  <c r="AB207" i="6"/>
  <c r="AD207" i="6" s="1"/>
  <c r="Y210" i="5"/>
  <c r="AX209" i="5" s="1"/>
  <c r="AP206" i="6"/>
  <c r="AO206" i="6"/>
  <c r="P207" i="6"/>
  <c r="AK207" i="6"/>
  <c r="BK206" i="6"/>
  <c r="Y207" i="6"/>
  <c r="AR206" i="6"/>
  <c r="W206" i="6"/>
  <c r="AS206" i="6"/>
  <c r="S207" i="6"/>
  <c r="BD206" i="6"/>
  <c r="BE206" i="6"/>
  <c r="AE207" i="6"/>
  <c r="E208" i="6"/>
  <c r="AH207" i="6"/>
  <c r="BH206" i="6"/>
  <c r="BG206" i="6"/>
  <c r="O207" i="6"/>
  <c r="N207" i="6"/>
  <c r="BN207" i="6"/>
  <c r="O210" i="5"/>
  <c r="BN210" i="5"/>
  <c r="E211" i="5"/>
  <c r="G211" i="5" s="1"/>
  <c r="AR209" i="5"/>
  <c r="AS209" i="5"/>
  <c r="W209" i="5"/>
  <c r="S210" i="5"/>
  <c r="AP209" i="5"/>
  <c r="AO209" i="5"/>
  <c r="P210" i="5"/>
  <c r="AK210" i="5"/>
  <c r="BK209" i="5"/>
  <c r="BH209" i="5"/>
  <c r="BG209" i="5"/>
  <c r="AH210" i="5"/>
  <c r="BB209" i="5"/>
  <c r="BA209" i="5"/>
  <c r="AB210" i="5"/>
  <c r="BD209" i="5"/>
  <c r="BE209" i="5"/>
  <c r="AE210" i="5"/>
  <c r="F229" i="10" l="1"/>
  <c r="H229" i="10" s="1"/>
  <c r="K229" i="10" s="1"/>
  <c r="L229" i="10" s="1"/>
  <c r="M229" i="10" s="1"/>
  <c r="T228" i="10"/>
  <c r="Q228" i="10"/>
  <c r="AL228" i="10"/>
  <c r="Z228" i="10"/>
  <c r="AY228" i="10" s="1"/>
  <c r="AI228" i="10"/>
  <c r="AF228" i="10"/>
  <c r="AC228" i="10"/>
  <c r="AX224" i="9"/>
  <c r="O225" i="9"/>
  <c r="T225" i="9" s="1"/>
  <c r="S226" i="9" s="1"/>
  <c r="E226" i="9"/>
  <c r="F226" i="9" s="1"/>
  <c r="N225" i="9"/>
  <c r="AF225" i="9" s="1"/>
  <c r="AG225" i="9"/>
  <c r="AV224" i="9"/>
  <c r="AU224" i="9"/>
  <c r="AM225" i="9"/>
  <c r="BJ224" i="9"/>
  <c r="X225" i="9"/>
  <c r="C225" i="9"/>
  <c r="D225" i="9" s="1"/>
  <c r="AX210" i="4"/>
  <c r="R211" i="4"/>
  <c r="AU210" i="4"/>
  <c r="V211" i="4"/>
  <c r="AV210" i="4"/>
  <c r="U211" i="4"/>
  <c r="AD211" i="4"/>
  <c r="AG211" i="4"/>
  <c r="BJ210" i="4"/>
  <c r="AM211" i="4"/>
  <c r="K211" i="4"/>
  <c r="L211" i="4" s="1"/>
  <c r="M211" i="4" s="1"/>
  <c r="AG222" i="8"/>
  <c r="BE221" i="8"/>
  <c r="BD221" i="8"/>
  <c r="BA221" i="8"/>
  <c r="BB221" i="8"/>
  <c r="AB222" i="8"/>
  <c r="W221" i="8"/>
  <c r="AS221" i="8"/>
  <c r="AR221" i="8"/>
  <c r="AO221" i="8"/>
  <c r="AP221" i="8"/>
  <c r="P222" i="8"/>
  <c r="AM222" i="8"/>
  <c r="BJ221" i="8"/>
  <c r="BG221" i="8"/>
  <c r="BH221" i="8"/>
  <c r="V222" i="8"/>
  <c r="X221" i="8"/>
  <c r="Z221" i="8"/>
  <c r="AY221" i="8" s="1"/>
  <c r="AH222" i="8"/>
  <c r="H222" i="8"/>
  <c r="U222" i="8"/>
  <c r="C221" i="8"/>
  <c r="D221" i="8" s="1"/>
  <c r="AL216" i="7"/>
  <c r="BK216" i="7" s="1"/>
  <c r="AC216" i="7"/>
  <c r="AB217" i="7" s="1"/>
  <c r="AD217" i="7" s="1"/>
  <c r="T216" i="7"/>
  <c r="AS216" i="7" s="1"/>
  <c r="Q216" i="7"/>
  <c r="AP216" i="7" s="1"/>
  <c r="AE217" i="7"/>
  <c r="AG217" i="7" s="1"/>
  <c r="BE216" i="7"/>
  <c r="AI216" i="7"/>
  <c r="BH216" i="7" s="1"/>
  <c r="Y217" i="7"/>
  <c r="AX216" i="7" s="1"/>
  <c r="BM215" i="7"/>
  <c r="G217" i="7"/>
  <c r="H217" i="7" s="1"/>
  <c r="AA210" i="5"/>
  <c r="AL207" i="6"/>
  <c r="BK207" i="6" s="1"/>
  <c r="F208" i="6"/>
  <c r="G208" i="6"/>
  <c r="U207" i="6"/>
  <c r="T207" i="6"/>
  <c r="S208" i="6" s="1"/>
  <c r="Q207" i="6"/>
  <c r="P208" i="6" s="1"/>
  <c r="AV206" i="6"/>
  <c r="V207" i="6"/>
  <c r="C207" i="6" s="1"/>
  <c r="D207" i="6" s="1"/>
  <c r="AU206" i="6"/>
  <c r="AA207" i="6"/>
  <c r="AX206" i="6"/>
  <c r="BJ206" i="6"/>
  <c r="AM207" i="6"/>
  <c r="AC207" i="6" s="1"/>
  <c r="AJ207" i="6"/>
  <c r="AG207" i="6"/>
  <c r="AF207" i="6"/>
  <c r="AE208" i="6" s="1"/>
  <c r="AI207" i="6"/>
  <c r="AH208" i="6" s="1"/>
  <c r="R207" i="6"/>
  <c r="T210" i="5"/>
  <c r="AS210" i="5" s="1"/>
  <c r="F211" i="5"/>
  <c r="H211" i="5" s="1"/>
  <c r="AL210" i="5"/>
  <c r="AD210" i="5"/>
  <c r="BJ209" i="5"/>
  <c r="AM210" i="5"/>
  <c r="AC210" i="5" s="1"/>
  <c r="Q210" i="5"/>
  <c r="P211" i="5" s="1"/>
  <c r="U210" i="5"/>
  <c r="AG210" i="5"/>
  <c r="AI210" i="5"/>
  <c r="AH211" i="5" s="1"/>
  <c r="AF210" i="5"/>
  <c r="AE211" i="5" s="1"/>
  <c r="AJ210" i="5"/>
  <c r="R210" i="5"/>
  <c r="AU209" i="5"/>
  <c r="AV209" i="5"/>
  <c r="V210" i="5"/>
  <c r="Y229" i="10" l="1"/>
  <c r="AA229" i="10" s="1"/>
  <c r="N229" i="10"/>
  <c r="BN229" i="10"/>
  <c r="O229" i="10"/>
  <c r="BD228" i="10"/>
  <c r="BE228" i="10"/>
  <c r="AE229" i="10"/>
  <c r="BG228" i="10"/>
  <c r="AH229" i="10"/>
  <c r="BH228" i="10"/>
  <c r="BK228" i="10"/>
  <c r="AK229" i="10"/>
  <c r="BB228" i="10"/>
  <c r="AB229" i="10"/>
  <c r="AD229" i="10" s="1"/>
  <c r="BA228" i="10"/>
  <c r="P229" i="10"/>
  <c r="AO228" i="10"/>
  <c r="AP228" i="10"/>
  <c r="E230" i="10"/>
  <c r="S229" i="10"/>
  <c r="AS228" i="10"/>
  <c r="AR228" i="10"/>
  <c r="W228" i="10"/>
  <c r="G226" i="9"/>
  <c r="H226" i="9" s="1"/>
  <c r="K226" i="9" s="1"/>
  <c r="L226" i="9" s="1"/>
  <c r="M226" i="9" s="1"/>
  <c r="O226" i="9" s="1"/>
  <c r="Q225" i="9"/>
  <c r="P226" i="9" s="1"/>
  <c r="R226" i="9" s="1"/>
  <c r="AC225" i="9"/>
  <c r="AB226" i="9" s="1"/>
  <c r="AD226" i="9" s="1"/>
  <c r="AL225" i="9"/>
  <c r="BK225" i="9" s="1"/>
  <c r="Z225" i="9"/>
  <c r="AY225" i="9" s="1"/>
  <c r="AR225" i="9"/>
  <c r="AS225" i="9"/>
  <c r="AE226" i="9"/>
  <c r="AG226" i="9" s="1"/>
  <c r="BE225" i="9"/>
  <c r="BD225" i="9"/>
  <c r="AI225" i="9"/>
  <c r="AH226" i="9" s="1"/>
  <c r="AJ226" i="9" s="1"/>
  <c r="BM224" i="9"/>
  <c r="U226" i="9"/>
  <c r="E212" i="4"/>
  <c r="G212" i="4" s="1"/>
  <c r="BM210" i="4"/>
  <c r="O211" i="4"/>
  <c r="Z211" i="4" s="1"/>
  <c r="AY211" i="4" s="1"/>
  <c r="N211" i="4"/>
  <c r="BN211" i="4"/>
  <c r="X211" i="4"/>
  <c r="C211" i="4"/>
  <c r="D211" i="4" s="1"/>
  <c r="AJ222" i="8"/>
  <c r="Y222" i="8"/>
  <c r="X222" i="8"/>
  <c r="AU221" i="8"/>
  <c r="AV221" i="8"/>
  <c r="K222" i="8"/>
  <c r="L222" i="8" s="1"/>
  <c r="M222" i="8" s="1"/>
  <c r="R222" i="8"/>
  <c r="C222" i="8"/>
  <c r="D222" i="8" s="1"/>
  <c r="AD222" i="8"/>
  <c r="BA216" i="7"/>
  <c r="AK217" i="7"/>
  <c r="AM217" i="7" s="1"/>
  <c r="BB216" i="7"/>
  <c r="AR216" i="7"/>
  <c r="S217" i="7"/>
  <c r="U217" i="7" s="1"/>
  <c r="P217" i="7"/>
  <c r="R217" i="7" s="1"/>
  <c r="W216" i="7"/>
  <c r="V217" i="7" s="1"/>
  <c r="AO216" i="7"/>
  <c r="AA217" i="7"/>
  <c r="BG216" i="7"/>
  <c r="AH217" i="7"/>
  <c r="AJ217" i="7" s="1"/>
  <c r="S211" i="5"/>
  <c r="U211" i="5" s="1"/>
  <c r="K217" i="7"/>
  <c r="L217" i="7" s="1"/>
  <c r="M217" i="7" s="1"/>
  <c r="AK208" i="6"/>
  <c r="AM208" i="6" s="1"/>
  <c r="AR210" i="5"/>
  <c r="H208" i="6"/>
  <c r="AJ208" i="6"/>
  <c r="BB207" i="6"/>
  <c r="BA207" i="6"/>
  <c r="AB208" i="6"/>
  <c r="BM206" i="6"/>
  <c r="R208" i="6"/>
  <c r="AG208" i="6"/>
  <c r="BD207" i="6"/>
  <c r="BE207" i="6"/>
  <c r="AP207" i="6"/>
  <c r="AO207" i="6"/>
  <c r="BH207" i="6"/>
  <c r="BG207" i="6"/>
  <c r="X207" i="6"/>
  <c r="Z207" i="6"/>
  <c r="AY207" i="6" s="1"/>
  <c r="U208" i="6"/>
  <c r="W207" i="6"/>
  <c r="V208" i="6" s="1"/>
  <c r="AS207" i="6"/>
  <c r="AR207" i="6"/>
  <c r="BM209" i="5"/>
  <c r="AG211" i="5"/>
  <c r="R211" i="5"/>
  <c r="AJ211" i="5"/>
  <c r="BG210" i="5"/>
  <c r="BH210" i="5"/>
  <c r="AO210" i="5"/>
  <c r="AP210" i="5"/>
  <c r="BA210" i="5"/>
  <c r="BB210" i="5"/>
  <c r="W210" i="5"/>
  <c r="V211" i="5" s="1"/>
  <c r="AB211" i="5"/>
  <c r="AK211" i="5"/>
  <c r="BK210" i="5"/>
  <c r="C210" i="5"/>
  <c r="D210" i="5" s="1"/>
  <c r="Z210" i="5"/>
  <c r="AY210" i="5" s="1"/>
  <c r="X210" i="5"/>
  <c r="BE210" i="5"/>
  <c r="BD210" i="5"/>
  <c r="K211" i="5"/>
  <c r="L211" i="5" s="1"/>
  <c r="M211" i="5" s="1"/>
  <c r="AX228" i="10" l="1"/>
  <c r="AJ229" i="10"/>
  <c r="AG229" i="10"/>
  <c r="AF229" i="10"/>
  <c r="AI229" i="10"/>
  <c r="U229" i="10"/>
  <c r="Q229" i="10"/>
  <c r="T229" i="10"/>
  <c r="V229" i="10"/>
  <c r="C229" i="10" s="1"/>
  <c r="D229" i="10" s="1"/>
  <c r="AU228" i="10"/>
  <c r="AV228" i="10"/>
  <c r="F230" i="10"/>
  <c r="G230" i="10"/>
  <c r="R229" i="10"/>
  <c r="AL229" i="10"/>
  <c r="BJ228" i="10"/>
  <c r="AM229" i="10"/>
  <c r="AC229" i="10" s="1"/>
  <c r="BB225" i="9"/>
  <c r="W225" i="9"/>
  <c r="V226" i="9" s="1"/>
  <c r="X226" i="9" s="1"/>
  <c r="AP225" i="9"/>
  <c r="AO225" i="9"/>
  <c r="AK226" i="9"/>
  <c r="AL226" i="9" s="1"/>
  <c r="BK226" i="9" s="1"/>
  <c r="Q226" i="9"/>
  <c r="AO226" i="9" s="1"/>
  <c r="BA225" i="9"/>
  <c r="Y226" i="9"/>
  <c r="AX225" i="9" s="1"/>
  <c r="N226" i="9"/>
  <c r="AF226" i="9" s="1"/>
  <c r="AE227" i="9" s="1"/>
  <c r="AG227" i="9" s="1"/>
  <c r="E227" i="9"/>
  <c r="G227" i="9" s="1"/>
  <c r="T226" i="9"/>
  <c r="S227" i="9" s="1"/>
  <c r="U227" i="9" s="1"/>
  <c r="BN226" i="9"/>
  <c r="BG225" i="9"/>
  <c r="BH225" i="9"/>
  <c r="F212" i="4"/>
  <c r="H212" i="4" s="1"/>
  <c r="Y212" i="4"/>
  <c r="AA212" i="4" s="1"/>
  <c r="AC211" i="4"/>
  <c r="Q211" i="4"/>
  <c r="AL211" i="4"/>
  <c r="T211" i="4"/>
  <c r="AF211" i="4"/>
  <c r="AI211" i="4"/>
  <c r="E223" i="8"/>
  <c r="N222" i="8"/>
  <c r="BN222" i="8"/>
  <c r="O222" i="8"/>
  <c r="AC222" i="8" s="1"/>
  <c r="AA222" i="8"/>
  <c r="AX221" i="8"/>
  <c r="BM221" i="8" s="1"/>
  <c r="BJ216" i="7"/>
  <c r="AU216" i="7"/>
  <c r="AV216" i="7"/>
  <c r="BJ207" i="6"/>
  <c r="E218" i="7"/>
  <c r="F218" i="7" s="1"/>
  <c r="O217" i="7"/>
  <c r="Z217" i="7" s="1"/>
  <c r="AY217" i="7" s="1"/>
  <c r="N217" i="7"/>
  <c r="BN217" i="7"/>
  <c r="X217" i="7"/>
  <c r="C217" i="7"/>
  <c r="D217" i="7" s="1"/>
  <c r="K208" i="6"/>
  <c r="L208" i="6" s="1"/>
  <c r="M208" i="6" s="1"/>
  <c r="AV207" i="6"/>
  <c r="AU207" i="6"/>
  <c r="Y208" i="6"/>
  <c r="C208" i="6" s="1"/>
  <c r="D208" i="6" s="1"/>
  <c r="X208" i="6"/>
  <c r="AD208" i="6"/>
  <c r="E212" i="5"/>
  <c r="F212" i="5" s="1"/>
  <c r="X211" i="5"/>
  <c r="N211" i="5"/>
  <c r="BN211" i="5"/>
  <c r="O211" i="5"/>
  <c r="AL211" i="5" s="1"/>
  <c r="Y211" i="5"/>
  <c r="C211" i="5" s="1"/>
  <c r="D211" i="5" s="1"/>
  <c r="AM211" i="5"/>
  <c r="BJ210" i="5"/>
  <c r="AV210" i="5"/>
  <c r="AU210" i="5"/>
  <c r="AD211" i="5"/>
  <c r="H230" i="10" l="1"/>
  <c r="K230" i="10" s="1"/>
  <c r="L230" i="10" s="1"/>
  <c r="M230" i="10" s="1"/>
  <c r="O230" i="10" s="1"/>
  <c r="BM228" i="10"/>
  <c r="AE230" i="10"/>
  <c r="AG230" i="10" s="1"/>
  <c r="BE229" i="10"/>
  <c r="BD229" i="10"/>
  <c r="BG229" i="10"/>
  <c r="BH229" i="10"/>
  <c r="AB230" i="10"/>
  <c r="AD230" i="10" s="1"/>
  <c r="BA229" i="10"/>
  <c r="BB229" i="10"/>
  <c r="AH230" i="10"/>
  <c r="AJ230" i="10" s="1"/>
  <c r="X229" i="10"/>
  <c r="Z229" i="10"/>
  <c r="AY229" i="10" s="1"/>
  <c r="P230" i="10"/>
  <c r="R230" i="10" s="1"/>
  <c r="AO229" i="10"/>
  <c r="AP229" i="10"/>
  <c r="BK229" i="10"/>
  <c r="AK230" i="10"/>
  <c r="S230" i="10"/>
  <c r="U230" i="10" s="1"/>
  <c r="AR229" i="10"/>
  <c r="AS229" i="10"/>
  <c r="W229" i="10"/>
  <c r="AU225" i="9"/>
  <c r="AV225" i="9"/>
  <c r="BJ225" i="9"/>
  <c r="AM226" i="9"/>
  <c r="AC226" i="9" s="1"/>
  <c r="BB226" i="9" s="1"/>
  <c r="P227" i="9"/>
  <c r="R227" i="9" s="1"/>
  <c r="Z226" i="9"/>
  <c r="Y227" i="9" s="1"/>
  <c r="AP226" i="9"/>
  <c r="C226" i="9"/>
  <c r="D226" i="9" s="1"/>
  <c r="AA226" i="9"/>
  <c r="AS226" i="9"/>
  <c r="AI226" i="9"/>
  <c r="BH226" i="9" s="1"/>
  <c r="AK227" i="9"/>
  <c r="AM227" i="9" s="1"/>
  <c r="AR226" i="9"/>
  <c r="F227" i="9"/>
  <c r="H227" i="9" s="1"/>
  <c r="K227" i="9" s="1"/>
  <c r="L227" i="9" s="1"/>
  <c r="M227" i="9" s="1"/>
  <c r="BN227" i="9" s="1"/>
  <c r="BE226" i="9"/>
  <c r="BD226" i="9"/>
  <c r="AX211" i="4"/>
  <c r="BD211" i="4"/>
  <c r="BE211" i="4"/>
  <c r="AE212" i="4"/>
  <c r="AK212" i="4"/>
  <c r="BK211" i="4"/>
  <c r="BB211" i="4"/>
  <c r="AB212" i="4"/>
  <c r="BA211" i="4"/>
  <c r="AH212" i="4"/>
  <c r="AJ212" i="4" s="1"/>
  <c r="BG211" i="4"/>
  <c r="BH211" i="4"/>
  <c r="AR211" i="4"/>
  <c r="AS211" i="4"/>
  <c r="W211" i="4"/>
  <c r="S212" i="4"/>
  <c r="AP211" i="4"/>
  <c r="P212" i="4"/>
  <c r="R212" i="4" s="1"/>
  <c r="AO211" i="4"/>
  <c r="K212" i="4"/>
  <c r="L212" i="4" s="1"/>
  <c r="M212" i="4" s="1"/>
  <c r="BB222" i="8"/>
  <c r="BA222" i="8"/>
  <c r="AB223" i="8"/>
  <c r="T222" i="8"/>
  <c r="Q222" i="8"/>
  <c r="Z222" i="8"/>
  <c r="AY222" i="8" s="1"/>
  <c r="AL222" i="8"/>
  <c r="Y223" i="8"/>
  <c r="AF222" i="8"/>
  <c r="AI222" i="8"/>
  <c r="G223" i="8"/>
  <c r="F223" i="8"/>
  <c r="BM216" i="7"/>
  <c r="G218" i="7"/>
  <c r="H218" i="7" s="1"/>
  <c r="AC217" i="7"/>
  <c r="Q217" i="7"/>
  <c r="T217" i="7"/>
  <c r="AL217" i="7"/>
  <c r="Y218" i="7"/>
  <c r="AI217" i="7"/>
  <c r="AF217" i="7"/>
  <c r="G212" i="5"/>
  <c r="H212" i="5" s="1"/>
  <c r="E209" i="6"/>
  <c r="O208" i="6"/>
  <c r="N208" i="6"/>
  <c r="BN208" i="6"/>
  <c r="AA208" i="6"/>
  <c r="AX207" i="6"/>
  <c r="BM207" i="6" s="1"/>
  <c r="Z211" i="5"/>
  <c r="AY211" i="5" s="1"/>
  <c r="Q211" i="5"/>
  <c r="T211" i="5"/>
  <c r="AF211" i="5"/>
  <c r="AI211" i="5"/>
  <c r="BK211" i="5"/>
  <c r="AK212" i="5"/>
  <c r="AC211" i="5"/>
  <c r="AA211" i="5"/>
  <c r="AX210" i="5"/>
  <c r="BM210" i="5" s="1"/>
  <c r="N230" i="10" l="1"/>
  <c r="AF230" i="10" s="1"/>
  <c r="AE231" i="10" s="1"/>
  <c r="E231" i="10"/>
  <c r="G231" i="10" s="1"/>
  <c r="BN230" i="10"/>
  <c r="Y230" i="10"/>
  <c r="T230" i="10"/>
  <c r="AS230" i="10" s="1"/>
  <c r="AU229" i="10"/>
  <c r="AV229" i="10"/>
  <c r="V230" i="10"/>
  <c r="AL230" i="10"/>
  <c r="BK230" i="10" s="1"/>
  <c r="Q230" i="10"/>
  <c r="AP230" i="10" s="1"/>
  <c r="AM230" i="10"/>
  <c r="BJ229" i="10"/>
  <c r="BM225" i="9"/>
  <c r="W226" i="9"/>
  <c r="V227" i="9" s="1"/>
  <c r="X227" i="9" s="1"/>
  <c r="AY226" i="9"/>
  <c r="BA226" i="9"/>
  <c r="BG226" i="9"/>
  <c r="AH227" i="9"/>
  <c r="AJ227" i="9" s="1"/>
  <c r="BJ226" i="9"/>
  <c r="AB227" i="9"/>
  <c r="AD227" i="9" s="1"/>
  <c r="N227" i="9"/>
  <c r="AF227" i="9" s="1"/>
  <c r="BE227" i="9" s="1"/>
  <c r="O227" i="9"/>
  <c r="T227" i="9" s="1"/>
  <c r="S228" i="9" s="1"/>
  <c r="U228" i="9" s="1"/>
  <c r="E228" i="9"/>
  <c r="G228" i="9" s="1"/>
  <c r="AX226" i="9"/>
  <c r="AA227" i="9"/>
  <c r="E213" i="4"/>
  <c r="G213" i="4" s="1"/>
  <c r="BN212" i="4"/>
  <c r="O212" i="4"/>
  <c r="T212" i="4" s="1"/>
  <c r="N212" i="4"/>
  <c r="AI212" i="4" s="1"/>
  <c r="AV211" i="4"/>
  <c r="V212" i="4"/>
  <c r="AU211" i="4"/>
  <c r="BJ211" i="4"/>
  <c r="AM212" i="4"/>
  <c r="U212" i="4"/>
  <c r="AD212" i="4"/>
  <c r="AG212" i="4"/>
  <c r="H223" i="8"/>
  <c r="BH222" i="8"/>
  <c r="BG222" i="8"/>
  <c r="AH223" i="8"/>
  <c r="AX222" i="8"/>
  <c r="AA223" i="8"/>
  <c r="AR222" i="8"/>
  <c r="W222" i="8"/>
  <c r="AS222" i="8"/>
  <c r="S223" i="8"/>
  <c r="BD222" i="8"/>
  <c r="BE222" i="8"/>
  <c r="AE223" i="8"/>
  <c r="AK223" i="8"/>
  <c r="BK222" i="8"/>
  <c r="AP222" i="8"/>
  <c r="AO222" i="8"/>
  <c r="P223" i="8"/>
  <c r="AD223" i="8"/>
  <c r="AE218" i="7"/>
  <c r="BD217" i="7"/>
  <c r="BE217" i="7"/>
  <c r="AA218" i="7"/>
  <c r="AX217" i="7"/>
  <c r="AS217" i="7"/>
  <c r="S218" i="7"/>
  <c r="AR217" i="7"/>
  <c r="W217" i="7"/>
  <c r="BB217" i="7"/>
  <c r="BA217" i="7"/>
  <c r="AB218" i="7"/>
  <c r="AD218" i="7" s="1"/>
  <c r="BG217" i="7"/>
  <c r="BH217" i="7"/>
  <c r="AH218" i="7"/>
  <c r="AJ218" i="7" s="1"/>
  <c r="BK217" i="7"/>
  <c r="AK218" i="7"/>
  <c r="AP217" i="7"/>
  <c r="AO217" i="7"/>
  <c r="P218" i="7"/>
  <c r="R218" i="7" s="1"/>
  <c r="K218" i="7"/>
  <c r="L218" i="7" s="1"/>
  <c r="M218" i="7" s="1"/>
  <c r="AI208" i="6"/>
  <c r="AF208" i="6"/>
  <c r="F209" i="6"/>
  <c r="G209" i="6"/>
  <c r="AL208" i="6"/>
  <c r="T208" i="6"/>
  <c r="Q208" i="6"/>
  <c r="Z208" i="6"/>
  <c r="AY208" i="6" s="1"/>
  <c r="AC208" i="6"/>
  <c r="Y212" i="5"/>
  <c r="AA212" i="5" s="1"/>
  <c r="BB211" i="5"/>
  <c r="BA211" i="5"/>
  <c r="AB212" i="5"/>
  <c r="BH211" i="5"/>
  <c r="BG211" i="5"/>
  <c r="AH212" i="5"/>
  <c r="AJ212" i="5" s="1"/>
  <c r="AS211" i="5"/>
  <c r="AR211" i="5"/>
  <c r="W211" i="5"/>
  <c r="S212" i="5"/>
  <c r="BJ211" i="5"/>
  <c r="AM212" i="5"/>
  <c r="BE211" i="5"/>
  <c r="BD211" i="5"/>
  <c r="AE212" i="5"/>
  <c r="AP211" i="5"/>
  <c r="AO211" i="5"/>
  <c r="P212" i="5"/>
  <c r="K212" i="5"/>
  <c r="L212" i="5" s="1"/>
  <c r="M212" i="5" s="1"/>
  <c r="AI230" i="10" l="1"/>
  <c r="AH231" i="10" s="1"/>
  <c r="AJ231" i="10" s="1"/>
  <c r="F231" i="10"/>
  <c r="H231" i="10" s="1"/>
  <c r="K231" i="10" s="1"/>
  <c r="L231" i="10" s="1"/>
  <c r="M231" i="10" s="1"/>
  <c r="BN231" i="10" s="1"/>
  <c r="BE230" i="10"/>
  <c r="BD230" i="10"/>
  <c r="P231" i="10"/>
  <c r="R231" i="10" s="1"/>
  <c r="AO230" i="10"/>
  <c r="S231" i="10"/>
  <c r="U231" i="10" s="1"/>
  <c r="AR230" i="10"/>
  <c r="X230" i="10"/>
  <c r="Z230" i="10"/>
  <c r="AY230" i="10" s="1"/>
  <c r="AK231" i="10"/>
  <c r="BJ230" i="10" s="1"/>
  <c r="C230" i="10"/>
  <c r="D230" i="10" s="1"/>
  <c r="AX229" i="10"/>
  <c r="BM229" i="10" s="1"/>
  <c r="AA230" i="10"/>
  <c r="W230" i="10" s="1"/>
  <c r="AC230" i="10"/>
  <c r="AG231" i="10"/>
  <c r="AU226" i="9"/>
  <c r="BM226" i="9" s="1"/>
  <c r="AV226" i="9"/>
  <c r="BD227" i="9"/>
  <c r="AE228" i="9"/>
  <c r="AG228" i="9" s="1"/>
  <c r="C227" i="9"/>
  <c r="D227" i="9" s="1"/>
  <c r="AR227" i="9"/>
  <c r="AL227" i="9"/>
  <c r="BK227" i="9" s="1"/>
  <c r="AI227" i="9"/>
  <c r="AC227" i="9"/>
  <c r="AB228" i="9" s="1"/>
  <c r="AD228" i="9" s="1"/>
  <c r="AS227" i="9"/>
  <c r="Z227" i="9"/>
  <c r="AY227" i="9" s="1"/>
  <c r="Q227" i="9"/>
  <c r="P228" i="9" s="1"/>
  <c r="R228" i="9" s="1"/>
  <c r="F228" i="9"/>
  <c r="H228" i="9" s="1"/>
  <c r="K228" i="9" s="1"/>
  <c r="L228" i="9" s="1"/>
  <c r="M228" i="9" s="1"/>
  <c r="N228" i="9" s="1"/>
  <c r="AL212" i="4"/>
  <c r="AK213" i="4" s="1"/>
  <c r="F213" i="4"/>
  <c r="H213" i="4" s="1"/>
  <c r="K213" i="4" s="1"/>
  <c r="L213" i="4" s="1"/>
  <c r="M213" i="4" s="1"/>
  <c r="BM211" i="4"/>
  <c r="AF212" i="4"/>
  <c r="C212" i="4"/>
  <c r="D212" i="4" s="1"/>
  <c r="Z212" i="4"/>
  <c r="AY212" i="4" s="1"/>
  <c r="X212" i="4"/>
  <c r="Q212" i="4"/>
  <c r="W212" i="4" s="1"/>
  <c r="AC212" i="4"/>
  <c r="S213" i="4"/>
  <c r="AS212" i="4"/>
  <c r="AR212" i="4"/>
  <c r="AH213" i="4"/>
  <c r="BG212" i="4"/>
  <c r="BH212" i="4"/>
  <c r="R223" i="8"/>
  <c r="AG223" i="8"/>
  <c r="AJ223" i="8"/>
  <c r="BJ222" i="8"/>
  <c r="AM223" i="8"/>
  <c r="U223" i="8"/>
  <c r="AV222" i="8"/>
  <c r="AU222" i="8"/>
  <c r="BM222" i="8" s="1"/>
  <c r="V223" i="8"/>
  <c r="K223" i="8"/>
  <c r="L223" i="8" s="1"/>
  <c r="M223" i="8" s="1"/>
  <c r="E224" i="8"/>
  <c r="BN218" i="7"/>
  <c r="O218" i="7"/>
  <c r="T218" i="7" s="1"/>
  <c r="N218" i="7"/>
  <c r="AF218" i="7" s="1"/>
  <c r="AE219" i="7" s="1"/>
  <c r="AM218" i="7"/>
  <c r="BJ217" i="7"/>
  <c r="E219" i="7"/>
  <c r="AU217" i="7"/>
  <c r="V218" i="7"/>
  <c r="AV217" i="7"/>
  <c r="U218" i="7"/>
  <c r="AG218" i="7"/>
  <c r="AB209" i="6"/>
  <c r="BA208" i="6"/>
  <c r="BB208" i="6"/>
  <c r="AO208" i="6"/>
  <c r="AP208" i="6"/>
  <c r="P209" i="6"/>
  <c r="BK208" i="6"/>
  <c r="AK209" i="6"/>
  <c r="H209" i="6"/>
  <c r="BG208" i="6"/>
  <c r="AH209" i="6"/>
  <c r="AJ209" i="6" s="1"/>
  <c r="BH208" i="6"/>
  <c r="S209" i="6"/>
  <c r="AS208" i="6"/>
  <c r="AR208" i="6"/>
  <c r="W208" i="6"/>
  <c r="AE209" i="6"/>
  <c r="BD208" i="6"/>
  <c r="BE208" i="6"/>
  <c r="Y209" i="6"/>
  <c r="AX211" i="5"/>
  <c r="AG212" i="5"/>
  <c r="E213" i="5"/>
  <c r="R212" i="5"/>
  <c r="U212" i="5"/>
  <c r="BN212" i="5"/>
  <c r="O212" i="5"/>
  <c r="AC212" i="5" s="1"/>
  <c r="N212" i="5"/>
  <c r="AI212" i="5" s="1"/>
  <c r="AU211" i="5"/>
  <c r="AV211" i="5"/>
  <c r="V212" i="5"/>
  <c r="C212" i="5" s="1"/>
  <c r="D212" i="5" s="1"/>
  <c r="AD212" i="5"/>
  <c r="BG230" i="10" l="1"/>
  <c r="BH230" i="10"/>
  <c r="AU230" i="10"/>
  <c r="E232" i="10"/>
  <c r="F232" i="10" s="1"/>
  <c r="O231" i="10"/>
  <c r="Q231" i="10" s="1"/>
  <c r="P232" i="10" s="1"/>
  <c r="R232" i="10" s="1"/>
  <c r="N231" i="10"/>
  <c r="AI231" i="10" s="1"/>
  <c r="AH232" i="10" s="1"/>
  <c r="AJ232" i="10" s="1"/>
  <c r="AV230" i="10"/>
  <c r="V231" i="10"/>
  <c r="X231" i="10" s="1"/>
  <c r="AM231" i="10"/>
  <c r="Y231" i="10"/>
  <c r="BA230" i="10"/>
  <c r="BB230" i="10"/>
  <c r="AB231" i="10"/>
  <c r="AD231" i="10" s="1"/>
  <c r="AF228" i="9"/>
  <c r="BD228" i="9" s="1"/>
  <c r="AP227" i="9"/>
  <c r="BB227" i="9"/>
  <c r="Y228" i="9"/>
  <c r="AA228" i="9" s="1"/>
  <c r="BG227" i="9"/>
  <c r="AH228" i="9"/>
  <c r="AJ228" i="9" s="1"/>
  <c r="BH227" i="9"/>
  <c r="AK228" i="9"/>
  <c r="BJ227" i="9" s="1"/>
  <c r="BA227" i="9"/>
  <c r="W227" i="9"/>
  <c r="AO227" i="9"/>
  <c r="E229" i="9"/>
  <c r="G229" i="9" s="1"/>
  <c r="O228" i="9"/>
  <c r="Q228" i="9" s="1"/>
  <c r="AP228" i="9" s="1"/>
  <c r="BN228" i="9"/>
  <c r="BK212" i="4"/>
  <c r="Y213" i="4"/>
  <c r="AX212" i="4" s="1"/>
  <c r="E214" i="4"/>
  <c r="G214" i="4" s="1"/>
  <c r="V213" i="4"/>
  <c r="AU212" i="4"/>
  <c r="AV212" i="4"/>
  <c r="AJ213" i="4"/>
  <c r="U213" i="4"/>
  <c r="P213" i="4"/>
  <c r="AO212" i="4"/>
  <c r="AP212" i="4"/>
  <c r="BJ212" i="4"/>
  <c r="AM213" i="4"/>
  <c r="BB212" i="4"/>
  <c r="BA212" i="4"/>
  <c r="AB213" i="4"/>
  <c r="BD212" i="4"/>
  <c r="BE212" i="4"/>
  <c r="AE213" i="4"/>
  <c r="BN213" i="4"/>
  <c r="N213" i="4"/>
  <c r="O213" i="4"/>
  <c r="X223" i="8"/>
  <c r="O223" i="8"/>
  <c r="Z223" i="8" s="1"/>
  <c r="AY223" i="8" s="1"/>
  <c r="N223" i="8"/>
  <c r="BN223" i="8"/>
  <c r="F224" i="8"/>
  <c r="G224" i="8"/>
  <c r="C223" i="8"/>
  <c r="D223" i="8" s="1"/>
  <c r="Q218" i="7"/>
  <c r="P219" i="7" s="1"/>
  <c r="BM211" i="5"/>
  <c r="AI218" i="7"/>
  <c r="AH219" i="7" s="1"/>
  <c r="AJ219" i="7" s="1"/>
  <c r="BM217" i="7"/>
  <c r="AG219" i="7"/>
  <c r="F219" i="7"/>
  <c r="G219" i="7"/>
  <c r="AL218" i="7"/>
  <c r="AC218" i="7"/>
  <c r="S219" i="7"/>
  <c r="AS218" i="7"/>
  <c r="AR218" i="7"/>
  <c r="C218" i="7"/>
  <c r="D218" i="7" s="1"/>
  <c r="X218" i="7"/>
  <c r="Z218" i="7"/>
  <c r="AY218" i="7" s="1"/>
  <c r="BE218" i="7"/>
  <c r="BD218" i="7"/>
  <c r="AX208" i="6"/>
  <c r="AA209" i="6"/>
  <c r="V209" i="6"/>
  <c r="C209" i="6" s="1"/>
  <c r="D209" i="6" s="1"/>
  <c r="AU208" i="6"/>
  <c r="AV208" i="6"/>
  <c r="AM209" i="6"/>
  <c r="BJ208" i="6"/>
  <c r="R209" i="6"/>
  <c r="AG209" i="6"/>
  <c r="U209" i="6"/>
  <c r="K209" i="6"/>
  <c r="L209" i="6" s="1"/>
  <c r="M209" i="6" s="1"/>
  <c r="AD209" i="6"/>
  <c r="AL212" i="5"/>
  <c r="AK213" i="5" s="1"/>
  <c r="T212" i="5"/>
  <c r="S213" i="5" s="1"/>
  <c r="U213" i="5" s="1"/>
  <c r="AH213" i="5"/>
  <c r="BG212" i="5"/>
  <c r="BH212" i="5"/>
  <c r="BB212" i="5"/>
  <c r="BA212" i="5"/>
  <c r="AB213" i="5"/>
  <c r="X212" i="5"/>
  <c r="Z212" i="5"/>
  <c r="AY212" i="5" s="1"/>
  <c r="Q212" i="5"/>
  <c r="G213" i="5"/>
  <c r="F213" i="5"/>
  <c r="AF212" i="5"/>
  <c r="Z231" i="10" l="1"/>
  <c r="AY231" i="10" s="1"/>
  <c r="G232" i="10"/>
  <c r="H232" i="10" s="1"/>
  <c r="K232" i="10" s="1"/>
  <c r="L232" i="10" s="1"/>
  <c r="M232" i="10" s="1"/>
  <c r="T231" i="10"/>
  <c r="S232" i="10" s="1"/>
  <c r="U232" i="10" s="1"/>
  <c r="BH231" i="10"/>
  <c r="BG231" i="10"/>
  <c r="AF231" i="10"/>
  <c r="BD231" i="10" s="1"/>
  <c r="AL231" i="10"/>
  <c r="AK232" i="10" s="1"/>
  <c r="AM232" i="10" s="1"/>
  <c r="C231" i="10"/>
  <c r="D231" i="10" s="1"/>
  <c r="AX230" i="10"/>
  <c r="BM230" i="10" s="1"/>
  <c r="AA231" i="10"/>
  <c r="AC231" i="10"/>
  <c r="AB232" i="10" s="1"/>
  <c r="AD232" i="10" s="1"/>
  <c r="AP231" i="10"/>
  <c r="AO231" i="10"/>
  <c r="BE228" i="9"/>
  <c r="AE229" i="9"/>
  <c r="AG229" i="9" s="1"/>
  <c r="AI228" i="9"/>
  <c r="AH229" i="9" s="1"/>
  <c r="AJ229" i="9" s="1"/>
  <c r="AX227" i="9"/>
  <c r="F229" i="9"/>
  <c r="H229" i="9" s="1"/>
  <c r="K229" i="9" s="1"/>
  <c r="L229" i="9" s="1"/>
  <c r="M229" i="9" s="1"/>
  <c r="N229" i="9" s="1"/>
  <c r="AM228" i="9"/>
  <c r="AC228" i="9" s="1"/>
  <c r="BA228" i="9" s="1"/>
  <c r="AL228" i="9"/>
  <c r="AK229" i="9" s="1"/>
  <c r="T228" i="9"/>
  <c r="AR228" i="9" s="1"/>
  <c r="AO228" i="9"/>
  <c r="P229" i="9"/>
  <c r="R229" i="9" s="1"/>
  <c r="AU227" i="9"/>
  <c r="AV227" i="9"/>
  <c r="V228" i="9"/>
  <c r="Z228" i="9" s="1"/>
  <c r="AL213" i="4"/>
  <c r="BK213" i="4" s="1"/>
  <c r="AA213" i="4"/>
  <c r="AI213" i="4"/>
  <c r="BH213" i="4" s="1"/>
  <c r="F214" i="4"/>
  <c r="H214" i="4" s="1"/>
  <c r="BM212" i="4"/>
  <c r="AG213" i="4"/>
  <c r="AF213" i="4"/>
  <c r="AE214" i="4" s="1"/>
  <c r="AD213" i="4"/>
  <c r="R213" i="4"/>
  <c r="C213" i="4"/>
  <c r="D213" i="4" s="1"/>
  <c r="Q213" i="4"/>
  <c r="P214" i="4" s="1"/>
  <c r="AC213" i="4"/>
  <c r="T213" i="4"/>
  <c r="X213" i="4"/>
  <c r="Z213" i="4"/>
  <c r="AY213" i="4" s="1"/>
  <c r="H224" i="8"/>
  <c r="AF223" i="8"/>
  <c r="AI223" i="8"/>
  <c r="AC223" i="8"/>
  <c r="AL223" i="8"/>
  <c r="T223" i="8"/>
  <c r="Q223" i="8"/>
  <c r="Y224" i="8"/>
  <c r="W218" i="7"/>
  <c r="V219" i="7" s="1"/>
  <c r="AO218" i="7"/>
  <c r="AP218" i="7"/>
  <c r="BH218" i="7"/>
  <c r="BG218" i="7"/>
  <c r="H219" i="7"/>
  <c r="U219" i="7"/>
  <c r="Y219" i="7"/>
  <c r="BK218" i="7"/>
  <c r="AK219" i="7"/>
  <c r="BB218" i="7"/>
  <c r="AB219" i="7"/>
  <c r="AD219" i="7" s="1"/>
  <c r="BA218" i="7"/>
  <c r="R219" i="7"/>
  <c r="BK212" i="5"/>
  <c r="E210" i="6"/>
  <c r="G210" i="6" s="1"/>
  <c r="BM208" i="6"/>
  <c r="O209" i="6"/>
  <c r="Z209" i="6" s="1"/>
  <c r="AY209" i="6" s="1"/>
  <c r="N209" i="6"/>
  <c r="BN209" i="6"/>
  <c r="X209" i="6"/>
  <c r="AS212" i="5"/>
  <c r="AR212" i="5"/>
  <c r="Y213" i="5"/>
  <c r="AX212" i="5" s="1"/>
  <c r="H213" i="5"/>
  <c r="K213" i="5" s="1"/>
  <c r="W212" i="5"/>
  <c r="AU212" i="5" s="1"/>
  <c r="AE213" i="5"/>
  <c r="BD212" i="5"/>
  <c r="BE212" i="5"/>
  <c r="AM213" i="5"/>
  <c r="BJ212" i="5"/>
  <c r="AD213" i="5"/>
  <c r="AP212" i="5"/>
  <c r="AO212" i="5"/>
  <c r="P213" i="5"/>
  <c r="AJ213" i="5"/>
  <c r="AR231" i="10" l="1"/>
  <c r="AS231" i="10"/>
  <c r="Y232" i="10"/>
  <c r="AX231" i="10" s="1"/>
  <c r="W231" i="10"/>
  <c r="V232" i="10" s="1"/>
  <c r="X232" i="10" s="1"/>
  <c r="AE232" i="10"/>
  <c r="AG232" i="10" s="1"/>
  <c r="BE231" i="10"/>
  <c r="BK231" i="10"/>
  <c r="BJ231" i="10"/>
  <c r="BB231" i="10"/>
  <c r="BA231" i="10"/>
  <c r="BN232" i="10"/>
  <c r="N232" i="10"/>
  <c r="O232" i="10"/>
  <c r="E233" i="10"/>
  <c r="BJ228" i="9"/>
  <c r="BM227" i="9"/>
  <c r="BH228" i="9"/>
  <c r="BG228" i="9"/>
  <c r="W228" i="9"/>
  <c r="AV228" i="9" s="1"/>
  <c r="AM229" i="9"/>
  <c r="BK228" i="9"/>
  <c r="AS228" i="9"/>
  <c r="S229" i="9"/>
  <c r="U229" i="9" s="1"/>
  <c r="AY228" i="9"/>
  <c r="Y229" i="9"/>
  <c r="AX228" i="9" s="1"/>
  <c r="BB228" i="9"/>
  <c r="AB229" i="9"/>
  <c r="AD229" i="9" s="1"/>
  <c r="E230" i="9"/>
  <c r="G230" i="9" s="1"/>
  <c r="X228" i="9"/>
  <c r="C228" i="9"/>
  <c r="D228" i="9" s="1"/>
  <c r="BN229" i="9"/>
  <c r="O229" i="9"/>
  <c r="AI229" i="9"/>
  <c r="AF229" i="9"/>
  <c r="AK214" i="4"/>
  <c r="AM214" i="4" s="1"/>
  <c r="AH214" i="4"/>
  <c r="AJ214" i="4" s="1"/>
  <c r="BG213" i="4"/>
  <c r="Y214" i="4"/>
  <c r="AS213" i="4"/>
  <c r="W213" i="4"/>
  <c r="AR213" i="4"/>
  <c r="S214" i="4"/>
  <c r="AP213" i="4"/>
  <c r="AO213" i="4"/>
  <c r="K214" i="4"/>
  <c r="L214" i="4" s="1"/>
  <c r="M214" i="4" s="1"/>
  <c r="BE213" i="4"/>
  <c r="BD213" i="4"/>
  <c r="BB213" i="4"/>
  <c r="BA213" i="4"/>
  <c r="R214" i="4"/>
  <c r="AB214" i="4"/>
  <c r="AG214" i="4"/>
  <c r="BK223" i="8"/>
  <c r="AK224" i="8"/>
  <c r="AX223" i="8"/>
  <c r="AA224" i="8"/>
  <c r="W223" i="8"/>
  <c r="AS223" i="8"/>
  <c r="AR223" i="8"/>
  <c r="S224" i="8"/>
  <c r="BA223" i="8"/>
  <c r="BB223" i="8"/>
  <c r="AB224" i="8"/>
  <c r="BE223" i="8"/>
  <c r="BD223" i="8"/>
  <c r="AE224" i="8"/>
  <c r="AO223" i="8"/>
  <c r="AP223" i="8"/>
  <c r="P224" i="8"/>
  <c r="BG223" i="8"/>
  <c r="BH223" i="8"/>
  <c r="AH224" i="8"/>
  <c r="K224" i="8"/>
  <c r="L224" i="8" s="1"/>
  <c r="M224" i="8" s="1"/>
  <c r="AV218" i="7"/>
  <c r="AU218" i="7"/>
  <c r="C219" i="7"/>
  <c r="D219" i="7" s="1"/>
  <c r="K219" i="7"/>
  <c r="L219" i="7" s="1"/>
  <c r="M219" i="7" s="1"/>
  <c r="X219" i="7"/>
  <c r="BJ218" i="7"/>
  <c r="AM219" i="7"/>
  <c r="AA219" i="7"/>
  <c r="AX218" i="7"/>
  <c r="F210" i="6"/>
  <c r="H210" i="6" s="1"/>
  <c r="K210" i="6" s="1"/>
  <c r="L210" i="6" s="1"/>
  <c r="M210" i="6" s="1"/>
  <c r="N210" i="6" s="1"/>
  <c r="AI209" i="6"/>
  <c r="AF209" i="6"/>
  <c r="T209" i="6"/>
  <c r="Q209" i="6"/>
  <c r="AL209" i="6"/>
  <c r="AC209" i="6"/>
  <c r="Y210" i="6"/>
  <c r="AA213" i="5"/>
  <c r="AV212" i="5"/>
  <c r="V213" i="5"/>
  <c r="X213" i="5" s="1"/>
  <c r="L213" i="5"/>
  <c r="M213" i="5" s="1"/>
  <c r="BN213" i="5" s="1"/>
  <c r="E214" i="5"/>
  <c r="G214" i="5" s="1"/>
  <c r="BM212" i="5"/>
  <c r="R213" i="5"/>
  <c r="AG213" i="5"/>
  <c r="AU231" i="10" l="1"/>
  <c r="BM231" i="10" s="1"/>
  <c r="AA232" i="10"/>
  <c r="Z232" i="10"/>
  <c r="AY232" i="10" s="1"/>
  <c r="AV231" i="10"/>
  <c r="C232" i="10"/>
  <c r="D232" i="10" s="1"/>
  <c r="AC232" i="10"/>
  <c r="AB233" i="10" s="1"/>
  <c r="AD233" i="10" s="1"/>
  <c r="F233" i="10"/>
  <c r="G233" i="10"/>
  <c r="T232" i="10"/>
  <c r="Q232" i="10"/>
  <c r="AL232" i="10"/>
  <c r="AI232" i="10"/>
  <c r="AF232" i="10"/>
  <c r="V229" i="9"/>
  <c r="X229" i="9" s="1"/>
  <c r="AU228" i="9"/>
  <c r="BM228" i="9" s="1"/>
  <c r="T229" i="9"/>
  <c r="AS229" i="9" s="1"/>
  <c r="Q229" i="9"/>
  <c r="AO229" i="9" s="1"/>
  <c r="AA229" i="9"/>
  <c r="AL229" i="9"/>
  <c r="AK230" i="9" s="1"/>
  <c r="BJ229" i="9" s="1"/>
  <c r="F230" i="9"/>
  <c r="H230" i="9" s="1"/>
  <c r="K230" i="9" s="1"/>
  <c r="L230" i="9" s="1"/>
  <c r="M230" i="9" s="1"/>
  <c r="O230" i="9" s="1"/>
  <c r="AC229" i="9"/>
  <c r="AB230" i="9" s="1"/>
  <c r="BD229" i="9"/>
  <c r="BE229" i="9"/>
  <c r="AE230" i="9"/>
  <c r="BH229" i="9"/>
  <c r="BG229" i="9"/>
  <c r="AH230" i="9"/>
  <c r="BJ213" i="4"/>
  <c r="E215" i="4"/>
  <c r="G215" i="4" s="1"/>
  <c r="N214" i="4"/>
  <c r="BN214" i="4"/>
  <c r="O214" i="4"/>
  <c r="Q214" i="4" s="1"/>
  <c r="U214" i="4"/>
  <c r="AU213" i="4"/>
  <c r="AV213" i="4"/>
  <c r="V214" i="4"/>
  <c r="AX213" i="4"/>
  <c r="AA214" i="4"/>
  <c r="AD214" i="4"/>
  <c r="N224" i="8"/>
  <c r="BN224" i="8"/>
  <c r="O224" i="8"/>
  <c r="E225" i="8"/>
  <c r="R224" i="8"/>
  <c r="C224" i="8"/>
  <c r="D224" i="8" s="1"/>
  <c r="AD224" i="8"/>
  <c r="AU223" i="8"/>
  <c r="AV223" i="8"/>
  <c r="V224" i="8"/>
  <c r="BJ223" i="8"/>
  <c r="AM224" i="8"/>
  <c r="AJ224" i="8"/>
  <c r="AF224" i="8"/>
  <c r="AE225" i="8" s="1"/>
  <c r="AG224" i="8"/>
  <c r="AI224" i="8"/>
  <c r="T224" i="8"/>
  <c r="Q224" i="8"/>
  <c r="P225" i="8" s="1"/>
  <c r="U224" i="8"/>
  <c r="BM218" i="7"/>
  <c r="E220" i="7"/>
  <c r="F220" i="7" s="1"/>
  <c r="BN219" i="7"/>
  <c r="O219" i="7"/>
  <c r="N219" i="7"/>
  <c r="O210" i="6"/>
  <c r="BN210" i="6"/>
  <c r="E211" i="6"/>
  <c r="F211" i="6" s="1"/>
  <c r="BB209" i="6"/>
  <c r="BA209" i="6"/>
  <c r="AB210" i="6"/>
  <c r="AO209" i="6"/>
  <c r="AP209" i="6"/>
  <c r="P210" i="6"/>
  <c r="BG209" i="6"/>
  <c r="BH209" i="6"/>
  <c r="AH210" i="6"/>
  <c r="AA210" i="6"/>
  <c r="AX209" i="6"/>
  <c r="AK210" i="6"/>
  <c r="BK209" i="6"/>
  <c r="AS209" i="6"/>
  <c r="AR209" i="6"/>
  <c r="W209" i="6"/>
  <c r="S210" i="6"/>
  <c r="AE210" i="6"/>
  <c r="BD209" i="6"/>
  <c r="BE209" i="6"/>
  <c r="C213" i="5"/>
  <c r="D213" i="5" s="1"/>
  <c r="F214" i="5"/>
  <c r="H214" i="5" s="1"/>
  <c r="K214" i="5" s="1"/>
  <c r="L214" i="5" s="1"/>
  <c r="M214" i="5" s="1"/>
  <c r="O214" i="5" s="1"/>
  <c r="N213" i="5"/>
  <c r="O213" i="5"/>
  <c r="Q213" i="5" s="1"/>
  <c r="Y233" i="10" l="1"/>
  <c r="AX232" i="10" s="1"/>
  <c r="BA232" i="10"/>
  <c r="BB232" i="10"/>
  <c r="P233" i="10"/>
  <c r="AP232" i="10"/>
  <c r="AO232" i="10"/>
  <c r="BE232" i="10"/>
  <c r="BD232" i="10"/>
  <c r="AE233" i="10"/>
  <c r="S233" i="10"/>
  <c r="U233" i="10" s="1"/>
  <c r="AR232" i="10"/>
  <c r="AS232" i="10"/>
  <c r="W232" i="10"/>
  <c r="AH233" i="10"/>
  <c r="AJ233" i="10" s="1"/>
  <c r="BH232" i="10"/>
  <c r="BG232" i="10"/>
  <c r="H233" i="10"/>
  <c r="BK232" i="10"/>
  <c r="AK233" i="10"/>
  <c r="Z229" i="9"/>
  <c r="AY229" i="9" s="1"/>
  <c r="C229" i="9"/>
  <c r="D229" i="9" s="1"/>
  <c r="AR229" i="9"/>
  <c r="S230" i="9"/>
  <c r="U230" i="9" s="1"/>
  <c r="AM230" i="9"/>
  <c r="BK229" i="9"/>
  <c r="W229" i="9"/>
  <c r="V230" i="9" s="1"/>
  <c r="X230" i="9" s="1"/>
  <c r="AP229" i="9"/>
  <c r="P230" i="9"/>
  <c r="R230" i="9" s="1"/>
  <c r="N230" i="9"/>
  <c r="AF230" i="9" s="1"/>
  <c r="AE231" i="9" s="1"/>
  <c r="BN230" i="9"/>
  <c r="BA229" i="9"/>
  <c r="E231" i="9"/>
  <c r="F231" i="9" s="1"/>
  <c r="BB229" i="9"/>
  <c r="AG230" i="9"/>
  <c r="AJ230" i="9"/>
  <c r="AD230" i="9"/>
  <c r="AL230" i="9"/>
  <c r="T214" i="4"/>
  <c r="S215" i="4" s="1"/>
  <c r="U215" i="4" s="1"/>
  <c r="F215" i="4"/>
  <c r="H215" i="4" s="1"/>
  <c r="BM213" i="4"/>
  <c r="AP214" i="4"/>
  <c r="AO214" i="4"/>
  <c r="P215" i="4"/>
  <c r="AL214" i="4"/>
  <c r="AC214" i="4"/>
  <c r="X214" i="4"/>
  <c r="C214" i="4"/>
  <c r="D214" i="4" s="1"/>
  <c r="Z214" i="4"/>
  <c r="AY214" i="4" s="1"/>
  <c r="AI214" i="4"/>
  <c r="AF214" i="4"/>
  <c r="BM223" i="8"/>
  <c r="AC224" i="8"/>
  <c r="AB225" i="8" s="1"/>
  <c r="R225" i="8"/>
  <c r="AG225" i="8"/>
  <c r="AR224" i="8"/>
  <c r="W224" i="8"/>
  <c r="V225" i="8" s="1"/>
  <c r="AS224" i="8"/>
  <c r="S225" i="8"/>
  <c r="BH224" i="8"/>
  <c r="BG224" i="8"/>
  <c r="AH225" i="8"/>
  <c r="X224" i="8"/>
  <c r="Z224" i="8"/>
  <c r="AY224" i="8" s="1"/>
  <c r="Y225" i="8"/>
  <c r="AL224" i="8"/>
  <c r="G225" i="8"/>
  <c r="F225" i="8"/>
  <c r="H225" i="8" s="1"/>
  <c r="K225" i="8" s="1"/>
  <c r="L225" i="8" s="1"/>
  <c r="M225" i="8" s="1"/>
  <c r="AP224" i="8"/>
  <c r="AO224" i="8"/>
  <c r="BD224" i="8"/>
  <c r="BE224" i="8"/>
  <c r="AD225" i="8"/>
  <c r="BB224" i="8"/>
  <c r="BA224" i="8"/>
  <c r="G220" i="7"/>
  <c r="H220" i="7" s="1"/>
  <c r="AF219" i="7"/>
  <c r="AI219" i="7"/>
  <c r="AL219" i="7"/>
  <c r="Z219" i="7"/>
  <c r="T219" i="7"/>
  <c r="Q219" i="7"/>
  <c r="AC219" i="7"/>
  <c r="G211" i="6"/>
  <c r="H211" i="6" s="1"/>
  <c r="Q210" i="6"/>
  <c r="P211" i="6" s="1"/>
  <c r="U210" i="6"/>
  <c r="T210" i="6"/>
  <c r="S211" i="6" s="1"/>
  <c r="R210" i="6"/>
  <c r="AI210" i="6"/>
  <c r="AH211" i="6" s="1"/>
  <c r="AJ211" i="6" s="1"/>
  <c r="AG210" i="6"/>
  <c r="AF210" i="6"/>
  <c r="AV209" i="6"/>
  <c r="AU209" i="6"/>
  <c r="V210" i="6"/>
  <c r="AM210" i="6"/>
  <c r="AC210" i="6" s="1"/>
  <c r="AB211" i="6" s="1"/>
  <c r="BJ209" i="6"/>
  <c r="AJ210" i="6"/>
  <c r="AL210" i="6"/>
  <c r="AD210" i="6"/>
  <c r="BN214" i="5"/>
  <c r="E215" i="5"/>
  <c r="G215" i="5" s="1"/>
  <c r="AL213" i="5"/>
  <c r="BK213" i="5" s="1"/>
  <c r="AC213" i="5"/>
  <c r="AB214" i="5" s="1"/>
  <c r="T213" i="5"/>
  <c r="S214" i="5" s="1"/>
  <c r="AI213" i="5"/>
  <c r="AF213" i="5"/>
  <c r="N214" i="5"/>
  <c r="Z213" i="5"/>
  <c r="AY213" i="5" s="1"/>
  <c r="AO213" i="5"/>
  <c r="AP213" i="5"/>
  <c r="P214" i="5"/>
  <c r="AA233" i="10" l="1"/>
  <c r="AG233" i="10"/>
  <c r="K233" i="10"/>
  <c r="L233" i="10" s="1"/>
  <c r="M233" i="10" s="1"/>
  <c r="BJ232" i="10"/>
  <c r="AM233" i="10"/>
  <c r="AU232" i="10"/>
  <c r="AV232" i="10"/>
  <c r="V233" i="10"/>
  <c r="C233" i="10" s="1"/>
  <c r="D233" i="10" s="1"/>
  <c r="R233" i="10"/>
  <c r="Y230" i="9"/>
  <c r="AX229" i="9" s="1"/>
  <c r="T230" i="9"/>
  <c r="S231" i="9" s="1"/>
  <c r="U231" i="9" s="1"/>
  <c r="AU229" i="9"/>
  <c r="AI230" i="9"/>
  <c r="AH231" i="9" s="1"/>
  <c r="AJ231" i="9" s="1"/>
  <c r="AV229" i="9"/>
  <c r="Q230" i="9"/>
  <c r="P231" i="9" s="1"/>
  <c r="R231" i="9" s="1"/>
  <c r="G231" i="9"/>
  <c r="H231" i="9" s="1"/>
  <c r="K231" i="9" s="1"/>
  <c r="L231" i="9" s="1"/>
  <c r="M231" i="9" s="1"/>
  <c r="AG231" i="9"/>
  <c r="BD230" i="9"/>
  <c r="BE230" i="9"/>
  <c r="BK230" i="9"/>
  <c r="AK231" i="9"/>
  <c r="AR214" i="4"/>
  <c r="W214" i="4"/>
  <c r="AV214" i="4" s="1"/>
  <c r="AS214" i="4"/>
  <c r="BE214" i="4"/>
  <c r="AE215" i="4"/>
  <c r="BD214" i="4"/>
  <c r="Y215" i="4"/>
  <c r="BA214" i="4"/>
  <c r="BB214" i="4"/>
  <c r="AB215" i="4"/>
  <c r="K215" i="4"/>
  <c r="L215" i="4" s="1"/>
  <c r="M215" i="4" s="1"/>
  <c r="BH214" i="4"/>
  <c r="BG214" i="4"/>
  <c r="AH215" i="4"/>
  <c r="AJ215" i="4" s="1"/>
  <c r="AK215" i="4"/>
  <c r="BK214" i="4"/>
  <c r="R215" i="4"/>
  <c r="E226" i="8"/>
  <c r="G226" i="8" s="1"/>
  <c r="X225" i="8"/>
  <c r="AJ225" i="8"/>
  <c r="F226" i="8"/>
  <c r="O225" i="8"/>
  <c r="Z225" i="8" s="1"/>
  <c r="AY225" i="8" s="1"/>
  <c r="N225" i="8"/>
  <c r="BN225" i="8"/>
  <c r="AK225" i="8"/>
  <c r="BK224" i="8"/>
  <c r="AX224" i="8"/>
  <c r="AA225" i="8"/>
  <c r="U225" i="8"/>
  <c r="AV224" i="8"/>
  <c r="AU224" i="8"/>
  <c r="C225" i="8"/>
  <c r="D225" i="8" s="1"/>
  <c r="BB219" i="7"/>
  <c r="BA219" i="7"/>
  <c r="AB220" i="7"/>
  <c r="K220" i="7"/>
  <c r="L220" i="7" s="1"/>
  <c r="M220" i="7" s="1"/>
  <c r="AY219" i="7"/>
  <c r="Y220" i="7"/>
  <c r="AK220" i="7"/>
  <c r="BK219" i="7"/>
  <c r="AP219" i="7"/>
  <c r="P220" i="7"/>
  <c r="R220" i="7" s="1"/>
  <c r="AO219" i="7"/>
  <c r="AH220" i="7"/>
  <c r="AJ220" i="7" s="1"/>
  <c r="BH219" i="7"/>
  <c r="BG219" i="7"/>
  <c r="AR219" i="7"/>
  <c r="AS219" i="7"/>
  <c r="W219" i="7"/>
  <c r="S220" i="7"/>
  <c r="AE220" i="7"/>
  <c r="BD219" i="7"/>
  <c r="BE219" i="7"/>
  <c r="BM209" i="6"/>
  <c r="X210" i="6"/>
  <c r="Z210" i="6"/>
  <c r="AY210" i="6" s="1"/>
  <c r="C210" i="6"/>
  <c r="D210" i="6" s="1"/>
  <c r="AR210" i="6"/>
  <c r="AS210" i="6"/>
  <c r="AO210" i="6"/>
  <c r="AP210" i="6"/>
  <c r="AD211" i="6"/>
  <c r="BK210" i="6"/>
  <c r="AK211" i="6"/>
  <c r="BB210" i="6"/>
  <c r="BA210" i="6"/>
  <c r="AE211" i="6"/>
  <c r="BE210" i="6"/>
  <c r="BD210" i="6"/>
  <c r="BG210" i="6"/>
  <c r="BH210" i="6"/>
  <c r="R211" i="6"/>
  <c r="W210" i="6"/>
  <c r="V211" i="6" s="1"/>
  <c r="U211" i="6"/>
  <c r="K211" i="6"/>
  <c r="L211" i="6" s="1"/>
  <c r="M211" i="6" s="1"/>
  <c r="AS213" i="5"/>
  <c r="BA213" i="5"/>
  <c r="F215" i="5"/>
  <c r="H215" i="5" s="1"/>
  <c r="AK214" i="5"/>
  <c r="BJ213" i="5" s="1"/>
  <c r="AR213" i="5"/>
  <c r="W213" i="5"/>
  <c r="V214" i="5" s="1"/>
  <c r="Y214" i="5"/>
  <c r="AA214" i="5" s="1"/>
  <c r="BB213" i="5"/>
  <c r="BE213" i="5"/>
  <c r="BD213" i="5"/>
  <c r="AE214" i="5"/>
  <c r="BG213" i="5"/>
  <c r="BH213" i="5"/>
  <c r="AH214" i="5"/>
  <c r="AJ214" i="5" s="1"/>
  <c r="R214" i="5"/>
  <c r="U214" i="5"/>
  <c r="Q214" i="5"/>
  <c r="T214" i="5"/>
  <c r="S215" i="5" s="1"/>
  <c r="AD214" i="5"/>
  <c r="E234" i="10" l="1"/>
  <c r="G234" i="10" s="1"/>
  <c r="BM232" i="10"/>
  <c r="BN233" i="10"/>
  <c r="N233" i="10"/>
  <c r="O233" i="10"/>
  <c r="X233" i="10"/>
  <c r="AC230" i="9"/>
  <c r="AB231" i="9" s="1"/>
  <c r="AD231" i="9" s="1"/>
  <c r="Z230" i="9"/>
  <c r="AY230" i="9" s="1"/>
  <c r="AA230" i="9"/>
  <c r="W230" i="9" s="1"/>
  <c r="AU230" i="9" s="1"/>
  <c r="C230" i="9"/>
  <c r="D230" i="9" s="1"/>
  <c r="BM229" i="9"/>
  <c r="AR230" i="9"/>
  <c r="AS230" i="9"/>
  <c r="BG230" i="9"/>
  <c r="BH230" i="9"/>
  <c r="AP230" i="9"/>
  <c r="AO230" i="9"/>
  <c r="O231" i="9"/>
  <c r="N231" i="9"/>
  <c r="BN231" i="9"/>
  <c r="E232" i="9"/>
  <c r="AM231" i="9"/>
  <c r="BJ230" i="9"/>
  <c r="AU214" i="4"/>
  <c r="V215" i="4"/>
  <c r="C215" i="4" s="1"/>
  <c r="D215" i="4" s="1"/>
  <c r="E216" i="4"/>
  <c r="G216" i="4" s="1"/>
  <c r="AM215" i="4"/>
  <c r="BJ214" i="4"/>
  <c r="N215" i="4"/>
  <c r="AF215" i="4" s="1"/>
  <c r="BN215" i="4"/>
  <c r="O215" i="4"/>
  <c r="AX214" i="4"/>
  <c r="AA215" i="4"/>
  <c r="AG215" i="4"/>
  <c r="AD215" i="4"/>
  <c r="T225" i="8"/>
  <c r="S226" i="8" s="1"/>
  <c r="U226" i="8" s="1"/>
  <c r="Q225" i="8"/>
  <c r="AR225" i="8"/>
  <c r="AO225" i="8"/>
  <c r="AP225" i="8"/>
  <c r="P226" i="8"/>
  <c r="AL225" i="8"/>
  <c r="H226" i="8"/>
  <c r="Y226" i="8"/>
  <c r="BJ224" i="8"/>
  <c r="BM224" i="8" s="1"/>
  <c r="AM225" i="8"/>
  <c r="AC225" i="8" s="1"/>
  <c r="AI225" i="8"/>
  <c r="AF225" i="8"/>
  <c r="E221" i="7"/>
  <c r="F221" i="7" s="1"/>
  <c r="O220" i="7"/>
  <c r="T220" i="7" s="1"/>
  <c r="BN220" i="7"/>
  <c r="N220" i="7"/>
  <c r="AF220" i="7" s="1"/>
  <c r="AX219" i="7"/>
  <c r="AA220" i="7"/>
  <c r="AD220" i="7"/>
  <c r="BJ219" i="7"/>
  <c r="AM220" i="7"/>
  <c r="V220" i="7"/>
  <c r="AV219" i="7"/>
  <c r="AU219" i="7"/>
  <c r="AG220" i="7"/>
  <c r="U220" i="7"/>
  <c r="E212" i="6"/>
  <c r="F212" i="6" s="1"/>
  <c r="X211" i="6"/>
  <c r="N211" i="6"/>
  <c r="AF211" i="6" s="1"/>
  <c r="AE212" i="6" s="1"/>
  <c r="BN211" i="6"/>
  <c r="O211" i="6"/>
  <c r="BJ210" i="6"/>
  <c r="AM211" i="6"/>
  <c r="Y211" i="6"/>
  <c r="AV210" i="6"/>
  <c r="AU210" i="6"/>
  <c r="AG211" i="6"/>
  <c r="AX213" i="5"/>
  <c r="AL214" i="5"/>
  <c r="AK215" i="5" s="1"/>
  <c r="AM214" i="5"/>
  <c r="W214" i="5" s="1"/>
  <c r="V215" i="5" s="1"/>
  <c r="AU213" i="5"/>
  <c r="AV213" i="5"/>
  <c r="C214" i="5"/>
  <c r="D214" i="5" s="1"/>
  <c r="AF214" i="5"/>
  <c r="AG214" i="5"/>
  <c r="AI214" i="5"/>
  <c r="AS214" i="5"/>
  <c r="AR214" i="5"/>
  <c r="K215" i="5"/>
  <c r="L215" i="5" s="1"/>
  <c r="M215" i="5" s="1"/>
  <c r="U215" i="5"/>
  <c r="AO214" i="5"/>
  <c r="AP214" i="5"/>
  <c r="X214" i="5"/>
  <c r="Z214" i="5"/>
  <c r="AY214" i="5" s="1"/>
  <c r="P215" i="5"/>
  <c r="R215" i="5" s="1"/>
  <c r="F234" i="10" l="1"/>
  <c r="H234" i="10" s="1"/>
  <c r="AL231" i="9"/>
  <c r="AK232" i="9" s="1"/>
  <c r="BB230" i="9"/>
  <c r="BA230" i="9"/>
  <c r="T233" i="10"/>
  <c r="AL233" i="10"/>
  <c r="AC233" i="10"/>
  <c r="Q233" i="10"/>
  <c r="AF233" i="10"/>
  <c r="AI233" i="10"/>
  <c r="Z233" i="10"/>
  <c r="AY233" i="10" s="1"/>
  <c r="Y231" i="9"/>
  <c r="AA231" i="9" s="1"/>
  <c r="AV230" i="9"/>
  <c r="V231" i="9"/>
  <c r="X231" i="9" s="1"/>
  <c r="G232" i="9"/>
  <c r="F232" i="9"/>
  <c r="AI231" i="9"/>
  <c r="AF231" i="9"/>
  <c r="T231" i="9"/>
  <c r="Q231" i="9"/>
  <c r="AC215" i="4"/>
  <c r="BA215" i="4" s="1"/>
  <c r="AI215" i="4"/>
  <c r="BH215" i="4" s="1"/>
  <c r="BM214" i="4"/>
  <c r="X215" i="4"/>
  <c r="F216" i="4"/>
  <c r="H216" i="4" s="1"/>
  <c r="AL215" i="4"/>
  <c r="BK215" i="4" s="1"/>
  <c r="Z215" i="4"/>
  <c r="Q215" i="4"/>
  <c r="T215" i="4"/>
  <c r="BE215" i="4"/>
  <c r="BD215" i="4"/>
  <c r="AE216" i="4"/>
  <c r="AG216" i="4" s="1"/>
  <c r="AS225" i="8"/>
  <c r="BG225" i="8"/>
  <c r="BH225" i="8"/>
  <c r="AH226" i="8"/>
  <c r="K226" i="8"/>
  <c r="L226" i="8" s="1"/>
  <c r="M226" i="8" s="1"/>
  <c r="R226" i="8"/>
  <c r="BE225" i="8"/>
  <c r="BD225" i="8"/>
  <c r="AE226" i="8"/>
  <c r="BA225" i="8"/>
  <c r="BB225" i="8"/>
  <c r="AB226" i="8"/>
  <c r="AA226" i="8"/>
  <c r="AX225" i="8"/>
  <c r="BK225" i="8"/>
  <c r="AK226" i="8"/>
  <c r="W225" i="8"/>
  <c r="G221" i="7"/>
  <c r="H221" i="7" s="1"/>
  <c r="K221" i="7" s="1"/>
  <c r="L221" i="7" s="1"/>
  <c r="M221" i="7" s="1"/>
  <c r="Q220" i="7"/>
  <c r="P221" i="7" s="1"/>
  <c r="R221" i="7" s="1"/>
  <c r="AC220" i="7"/>
  <c r="BB220" i="7" s="1"/>
  <c r="AC214" i="5"/>
  <c r="AB215" i="5" s="1"/>
  <c r="AD215" i="5" s="1"/>
  <c r="AI220" i="7"/>
  <c r="AH221" i="7" s="1"/>
  <c r="AJ221" i="7" s="1"/>
  <c r="BM219" i="7"/>
  <c r="X220" i="7"/>
  <c r="Z220" i="7"/>
  <c r="AY220" i="7" s="1"/>
  <c r="C220" i="7"/>
  <c r="D220" i="7" s="1"/>
  <c r="BE220" i="7"/>
  <c r="BD220" i="7"/>
  <c r="AE221" i="7"/>
  <c r="AR220" i="7"/>
  <c r="S221" i="7"/>
  <c r="AS220" i="7"/>
  <c r="AL220" i="7"/>
  <c r="BM213" i="5"/>
  <c r="G212" i="6"/>
  <c r="H212" i="6" s="1"/>
  <c r="BK214" i="5"/>
  <c r="AG212" i="6"/>
  <c r="AA211" i="6"/>
  <c r="AX210" i="6"/>
  <c r="BM210" i="6" s="1"/>
  <c r="AC211" i="6"/>
  <c r="AL211" i="6"/>
  <c r="T211" i="6"/>
  <c r="Q211" i="6"/>
  <c r="BE211" i="6"/>
  <c r="BD211" i="6"/>
  <c r="AI211" i="6"/>
  <c r="C211" i="6"/>
  <c r="D211" i="6" s="1"/>
  <c r="Z211" i="6"/>
  <c r="AY211" i="6" s="1"/>
  <c r="E216" i="5"/>
  <c r="F216" i="5" s="1"/>
  <c r="AH215" i="5"/>
  <c r="AJ215" i="5" s="1"/>
  <c r="BH214" i="5"/>
  <c r="BG214" i="5"/>
  <c r="AE215" i="5"/>
  <c r="AG215" i="5" s="1"/>
  <c r="BE214" i="5"/>
  <c r="BD214" i="5"/>
  <c r="X215" i="5"/>
  <c r="Y215" i="5"/>
  <c r="O215" i="5"/>
  <c r="BN215" i="5"/>
  <c r="N215" i="5"/>
  <c r="AM215" i="5"/>
  <c r="BJ214" i="5"/>
  <c r="AU214" i="5"/>
  <c r="AV214" i="5"/>
  <c r="K234" i="10" l="1"/>
  <c r="L234" i="10" s="1"/>
  <c r="M234" i="10" s="1"/>
  <c r="BK231" i="9"/>
  <c r="Y234" i="10"/>
  <c r="AA234" i="10" s="1"/>
  <c r="AP233" i="10"/>
  <c r="P234" i="10"/>
  <c r="AO233" i="10"/>
  <c r="BA233" i="10"/>
  <c r="BB233" i="10"/>
  <c r="AB234" i="10"/>
  <c r="BG233" i="10"/>
  <c r="AH234" i="10"/>
  <c r="BH233" i="10"/>
  <c r="BK233" i="10"/>
  <c r="AK234" i="10"/>
  <c r="AE234" i="10"/>
  <c r="BD233" i="10"/>
  <c r="BE233" i="10"/>
  <c r="S234" i="10"/>
  <c r="AR233" i="10"/>
  <c r="AS233" i="10"/>
  <c r="W233" i="10"/>
  <c r="AX230" i="9"/>
  <c r="BM230" i="9" s="1"/>
  <c r="AC231" i="9"/>
  <c r="BA231" i="9" s="1"/>
  <c r="Z231" i="9"/>
  <c r="AY231" i="9" s="1"/>
  <c r="C231" i="9"/>
  <c r="D231" i="9" s="1"/>
  <c r="H232" i="9"/>
  <c r="K232" i="9" s="1"/>
  <c r="L232" i="9" s="1"/>
  <c r="M232" i="9" s="1"/>
  <c r="AR231" i="9"/>
  <c r="AS231" i="9"/>
  <c r="S232" i="9"/>
  <c r="BG231" i="9"/>
  <c r="BH231" i="9"/>
  <c r="AH232" i="9"/>
  <c r="BD231" i="9"/>
  <c r="BE231" i="9"/>
  <c r="AE232" i="9"/>
  <c r="P232" i="9"/>
  <c r="AO231" i="9"/>
  <c r="AP231" i="9"/>
  <c r="W231" i="9"/>
  <c r="AU231" i="9" s="1"/>
  <c r="BJ231" i="9"/>
  <c r="AM232" i="9"/>
  <c r="AB216" i="4"/>
  <c r="AD216" i="4" s="1"/>
  <c r="BB215" i="4"/>
  <c r="AH216" i="4"/>
  <c r="AJ216" i="4" s="1"/>
  <c r="BG215" i="4"/>
  <c r="AK216" i="4"/>
  <c r="BJ215" i="4" s="1"/>
  <c r="AP215" i="4"/>
  <c r="AO215" i="4"/>
  <c r="P216" i="4"/>
  <c r="S216" i="4"/>
  <c r="AR215" i="4"/>
  <c r="AS215" i="4"/>
  <c r="W215" i="4"/>
  <c r="AY215" i="4"/>
  <c r="Y216" i="4"/>
  <c r="K216" i="4"/>
  <c r="L216" i="4" s="1"/>
  <c r="M216" i="4" s="1"/>
  <c r="AM226" i="8"/>
  <c r="BJ225" i="8"/>
  <c r="AG226" i="8"/>
  <c r="E227" i="8"/>
  <c r="AU225" i="8"/>
  <c r="BM225" i="8" s="1"/>
  <c r="AV225" i="8"/>
  <c r="V226" i="8"/>
  <c r="AD226" i="8"/>
  <c r="N226" i="8"/>
  <c r="AF226" i="8" s="1"/>
  <c r="BN226" i="8"/>
  <c r="O226" i="8"/>
  <c r="AJ226" i="8"/>
  <c r="AO220" i="7"/>
  <c r="W220" i="7"/>
  <c r="AV220" i="7" s="1"/>
  <c r="AP220" i="7"/>
  <c r="AB221" i="7"/>
  <c r="AD221" i="7" s="1"/>
  <c r="BA220" i="7"/>
  <c r="AL215" i="5"/>
  <c r="AK216" i="5" s="1"/>
  <c r="BA214" i="5"/>
  <c r="BB214" i="5"/>
  <c r="Y221" i="7"/>
  <c r="AX220" i="7" s="1"/>
  <c r="BH220" i="7"/>
  <c r="BG220" i="7"/>
  <c r="E222" i="7"/>
  <c r="G222" i="7" s="1"/>
  <c r="N221" i="7"/>
  <c r="AI221" i="7" s="1"/>
  <c r="AH222" i="7" s="1"/>
  <c r="AJ222" i="7" s="1"/>
  <c r="O221" i="7"/>
  <c r="BN221" i="7"/>
  <c r="U221" i="7"/>
  <c r="AK221" i="7"/>
  <c r="BK220" i="7"/>
  <c r="AG221" i="7"/>
  <c r="K212" i="6"/>
  <c r="L212" i="6" s="1"/>
  <c r="M212" i="6" s="1"/>
  <c r="Y212" i="6"/>
  <c r="AP211" i="6"/>
  <c r="AO211" i="6"/>
  <c r="P212" i="6"/>
  <c r="BK211" i="6"/>
  <c r="AK212" i="6"/>
  <c r="AH212" i="6"/>
  <c r="BG211" i="6"/>
  <c r="BH211" i="6"/>
  <c r="AS211" i="6"/>
  <c r="AR211" i="6"/>
  <c r="S212" i="6"/>
  <c r="BB211" i="6"/>
  <c r="AB212" i="6"/>
  <c r="BA211" i="6"/>
  <c r="W211" i="6"/>
  <c r="C215" i="5"/>
  <c r="D215" i="5" s="1"/>
  <c r="G216" i="5"/>
  <c r="H216" i="5" s="1"/>
  <c r="Z215" i="5"/>
  <c r="AY215" i="5" s="1"/>
  <c r="AF215" i="5"/>
  <c r="AI215" i="5"/>
  <c r="T215" i="5"/>
  <c r="Q215" i="5"/>
  <c r="AX214" i="5"/>
  <c r="AC215" i="5"/>
  <c r="AA215" i="5"/>
  <c r="E235" i="10" l="1"/>
  <c r="O234" i="10"/>
  <c r="AL234" i="10" s="1"/>
  <c r="BN234" i="10"/>
  <c r="N234" i="10"/>
  <c r="AF234" i="10" s="1"/>
  <c r="AE235" i="10" s="1"/>
  <c r="AX233" i="10"/>
  <c r="AB232" i="9"/>
  <c r="AD232" i="9" s="1"/>
  <c r="BB231" i="9"/>
  <c r="AV233" i="10"/>
  <c r="V234" i="10"/>
  <c r="C234" i="10" s="1"/>
  <c r="D234" i="10" s="1"/>
  <c r="AU233" i="10"/>
  <c r="R234" i="10"/>
  <c r="AJ234" i="10"/>
  <c r="U234" i="10"/>
  <c r="AD234" i="10"/>
  <c r="AG234" i="10"/>
  <c r="AM234" i="10"/>
  <c r="BJ233" i="10"/>
  <c r="Y232" i="9"/>
  <c r="AA232" i="9" s="1"/>
  <c r="E233" i="9"/>
  <c r="G233" i="9" s="1"/>
  <c r="AJ232" i="9"/>
  <c r="U232" i="9"/>
  <c r="R232" i="9"/>
  <c r="V232" i="9"/>
  <c r="AG232" i="9"/>
  <c r="AV231" i="9"/>
  <c r="O232" i="9"/>
  <c r="T232" i="9" s="1"/>
  <c r="S233" i="9" s="1"/>
  <c r="BN232" i="9"/>
  <c r="N232" i="9"/>
  <c r="AI232" i="9" s="1"/>
  <c r="AM216" i="4"/>
  <c r="E217" i="4"/>
  <c r="F217" i="4" s="1"/>
  <c r="BN216" i="4"/>
  <c r="O216" i="4"/>
  <c r="Q216" i="4" s="1"/>
  <c r="P217" i="4" s="1"/>
  <c r="R217" i="4" s="1"/>
  <c r="N216" i="4"/>
  <c r="U216" i="4"/>
  <c r="AA216" i="4"/>
  <c r="AX215" i="4"/>
  <c r="AU215" i="4"/>
  <c r="V216" i="4"/>
  <c r="AV215" i="4"/>
  <c r="R216" i="4"/>
  <c r="AI226" i="8"/>
  <c r="AH227" i="8" s="1"/>
  <c r="AJ227" i="8"/>
  <c r="BD226" i="8"/>
  <c r="BE226" i="8"/>
  <c r="AE227" i="8"/>
  <c r="Q226" i="8"/>
  <c r="T226" i="8"/>
  <c r="AC226" i="8"/>
  <c r="AL226" i="8"/>
  <c r="X226" i="8"/>
  <c r="Z226" i="8"/>
  <c r="AY226" i="8" s="1"/>
  <c r="C226" i="8"/>
  <c r="D226" i="8" s="1"/>
  <c r="G227" i="8"/>
  <c r="F227" i="8"/>
  <c r="H227" i="8" s="1"/>
  <c r="K227" i="8" s="1"/>
  <c r="L227" i="8" s="1"/>
  <c r="M227" i="8" s="1"/>
  <c r="BH226" i="8"/>
  <c r="BG226" i="8"/>
  <c r="BM214" i="5"/>
  <c r="AU220" i="7"/>
  <c r="V221" i="7"/>
  <c r="C221" i="7" s="1"/>
  <c r="D221" i="7" s="1"/>
  <c r="BK215" i="5"/>
  <c r="AA221" i="7"/>
  <c r="F222" i="7"/>
  <c r="H222" i="7" s="1"/>
  <c r="AL221" i="7"/>
  <c r="BK221" i="7" s="1"/>
  <c r="T221" i="7"/>
  <c r="AM221" i="7"/>
  <c r="AC221" i="7" s="1"/>
  <c r="BJ220" i="7"/>
  <c r="AF221" i="7"/>
  <c r="BG221" i="7"/>
  <c r="Q221" i="7"/>
  <c r="BH221" i="7"/>
  <c r="E213" i="6"/>
  <c r="O212" i="6"/>
  <c r="T212" i="6" s="1"/>
  <c r="S213" i="6" s="1"/>
  <c r="N212" i="6"/>
  <c r="AF212" i="6" s="1"/>
  <c r="BN212" i="6"/>
  <c r="AV211" i="6"/>
  <c r="V212" i="6"/>
  <c r="C212" i="6" s="1"/>
  <c r="D212" i="6" s="1"/>
  <c r="AU211" i="6"/>
  <c r="U212" i="6"/>
  <c r="AJ212" i="6"/>
  <c r="AM212" i="6"/>
  <c r="BJ211" i="6"/>
  <c r="R212" i="6"/>
  <c r="AA212" i="6"/>
  <c r="AX211" i="6"/>
  <c r="AD212" i="6"/>
  <c r="Y216" i="5"/>
  <c r="BB215" i="5"/>
  <c r="BA215" i="5"/>
  <c r="AB216" i="5"/>
  <c r="P216" i="5"/>
  <c r="AP215" i="5"/>
  <c r="AO215" i="5"/>
  <c r="AH216" i="5"/>
  <c r="BH215" i="5"/>
  <c r="BG215" i="5"/>
  <c r="K216" i="5"/>
  <c r="L216" i="5" s="1"/>
  <c r="M216" i="5" s="1"/>
  <c r="AR215" i="5"/>
  <c r="AS215" i="5"/>
  <c r="W215" i="5"/>
  <c r="S216" i="5"/>
  <c r="BE215" i="5"/>
  <c r="BD215" i="5"/>
  <c r="AE216" i="5"/>
  <c r="BJ215" i="5"/>
  <c r="AM216" i="5"/>
  <c r="AI234" i="10" l="1"/>
  <c r="BH234" i="10" s="1"/>
  <c r="T234" i="10"/>
  <c r="AR234" i="10" s="1"/>
  <c r="Q234" i="10"/>
  <c r="P235" i="10" s="1"/>
  <c r="BM233" i="10"/>
  <c r="F235" i="10"/>
  <c r="G235" i="10"/>
  <c r="AK235" i="10"/>
  <c r="BK234" i="10"/>
  <c r="AC234" i="10"/>
  <c r="AG235" i="10"/>
  <c r="BE234" i="10"/>
  <c r="BD234" i="10"/>
  <c r="Z234" i="10"/>
  <c r="AY234" i="10" s="1"/>
  <c r="X234" i="10"/>
  <c r="F233" i="9"/>
  <c r="H233" i="9" s="1"/>
  <c r="K233" i="9" s="1"/>
  <c r="L233" i="9" s="1"/>
  <c r="M233" i="9" s="1"/>
  <c r="AX231" i="9"/>
  <c r="BM231" i="9" s="1"/>
  <c r="AC232" i="9"/>
  <c r="AB233" i="9" s="1"/>
  <c r="AD233" i="9" s="1"/>
  <c r="Z232" i="9"/>
  <c r="AY232" i="9" s="1"/>
  <c r="Q232" i="9"/>
  <c r="P233" i="9" s="1"/>
  <c r="R233" i="9" s="1"/>
  <c r="AL232" i="9"/>
  <c r="AK233" i="9" s="1"/>
  <c r="X232" i="9"/>
  <c r="C232" i="9"/>
  <c r="D232" i="9" s="1"/>
  <c r="U233" i="9"/>
  <c r="AR232" i="9"/>
  <c r="AS232" i="9"/>
  <c r="BG232" i="9"/>
  <c r="BH232" i="9"/>
  <c r="AF232" i="9"/>
  <c r="AH233" i="9"/>
  <c r="BM220" i="7"/>
  <c r="BM215" i="4"/>
  <c r="AC216" i="4"/>
  <c r="BA216" i="4" s="1"/>
  <c r="G217" i="4"/>
  <c r="H217" i="4" s="1"/>
  <c r="C216" i="4"/>
  <c r="D216" i="4" s="1"/>
  <c r="X216" i="4"/>
  <c r="Z216" i="4"/>
  <c r="AY216" i="4" s="1"/>
  <c r="T216" i="4"/>
  <c r="W216" i="4" s="1"/>
  <c r="AL216" i="4"/>
  <c r="AP216" i="4"/>
  <c r="AO216" i="4"/>
  <c r="AI216" i="4"/>
  <c r="AF216" i="4"/>
  <c r="O227" i="8"/>
  <c r="N227" i="8"/>
  <c r="BN227" i="8"/>
  <c r="E228" i="8"/>
  <c r="Y227" i="8"/>
  <c r="BB226" i="8"/>
  <c r="BA226" i="8"/>
  <c r="AB227" i="8"/>
  <c r="AP226" i="8"/>
  <c r="AO226" i="8"/>
  <c r="P227" i="8"/>
  <c r="AK227" i="8"/>
  <c r="BK226" i="8"/>
  <c r="AR226" i="8"/>
  <c r="W226" i="8"/>
  <c r="AS226" i="8"/>
  <c r="S227" i="8"/>
  <c r="AG227" i="8"/>
  <c r="AI227" i="8"/>
  <c r="AF227" i="8"/>
  <c r="AE228" i="8" s="1"/>
  <c r="Z221" i="7"/>
  <c r="AY221" i="7" s="1"/>
  <c r="X221" i="7"/>
  <c r="AK222" i="7"/>
  <c r="AM222" i="7" s="1"/>
  <c r="K222" i="7"/>
  <c r="L222" i="7" s="1"/>
  <c r="M222" i="7" s="1"/>
  <c r="BN222" i="7" s="1"/>
  <c r="AO221" i="7"/>
  <c r="P222" i="7"/>
  <c r="AP221" i="7"/>
  <c r="BD221" i="7"/>
  <c r="BE221" i="7"/>
  <c r="AE222" i="7"/>
  <c r="AB222" i="7"/>
  <c r="BA221" i="7"/>
  <c r="BB221" i="7"/>
  <c r="AR221" i="7"/>
  <c r="W221" i="7"/>
  <c r="AS221" i="7"/>
  <c r="S222" i="7"/>
  <c r="AI212" i="6"/>
  <c r="BH212" i="6" s="1"/>
  <c r="AL212" i="6"/>
  <c r="BK212" i="6" s="1"/>
  <c r="Q212" i="6"/>
  <c r="P213" i="6" s="1"/>
  <c r="R213" i="6" s="1"/>
  <c r="BD212" i="6"/>
  <c r="BE212" i="6"/>
  <c r="AE213" i="6"/>
  <c r="AG213" i="6" s="1"/>
  <c r="G213" i="6"/>
  <c r="F213" i="6"/>
  <c r="BM211" i="6"/>
  <c r="AC212" i="6"/>
  <c r="AR212" i="6"/>
  <c r="AS212" i="6"/>
  <c r="X212" i="6"/>
  <c r="Z212" i="6"/>
  <c r="AY212" i="6" s="1"/>
  <c r="U213" i="6"/>
  <c r="E217" i="5"/>
  <c r="F217" i="5" s="1"/>
  <c r="AX215" i="5"/>
  <c r="AA216" i="5"/>
  <c r="AG216" i="5"/>
  <c r="AV215" i="5"/>
  <c r="AU215" i="5"/>
  <c r="V216" i="5"/>
  <c r="C216" i="5" s="1"/>
  <c r="D216" i="5" s="1"/>
  <c r="O216" i="5"/>
  <c r="AC216" i="5" s="1"/>
  <c r="AB217" i="5" s="1"/>
  <c r="BN216" i="5"/>
  <c r="N216" i="5"/>
  <c r="AI216" i="5" s="1"/>
  <c r="R216" i="5"/>
  <c r="U216" i="5"/>
  <c r="AJ216" i="5"/>
  <c r="AD216" i="5"/>
  <c r="AS234" i="10" l="1"/>
  <c r="BG234" i="10"/>
  <c r="AH235" i="10"/>
  <c r="AJ235" i="10" s="1"/>
  <c r="W234" i="10"/>
  <c r="AV234" i="10" s="1"/>
  <c r="S235" i="10"/>
  <c r="U235" i="10" s="1"/>
  <c r="AO234" i="10"/>
  <c r="AP234" i="10"/>
  <c r="H235" i="10"/>
  <c r="K235" i="10" s="1"/>
  <c r="L235" i="10" s="1"/>
  <c r="M235" i="10" s="1"/>
  <c r="O235" i="10" s="1"/>
  <c r="BB234" i="10"/>
  <c r="AB235" i="10"/>
  <c r="BA234" i="10"/>
  <c r="BJ234" i="10"/>
  <c r="AM235" i="10"/>
  <c r="R235" i="10"/>
  <c r="Y235" i="10"/>
  <c r="BB232" i="9"/>
  <c r="BA232" i="9"/>
  <c r="Y233" i="9"/>
  <c r="AA233" i="9" s="1"/>
  <c r="AP232" i="9"/>
  <c r="W232" i="9"/>
  <c r="V233" i="9" s="1"/>
  <c r="X233" i="9" s="1"/>
  <c r="AO232" i="9"/>
  <c r="E234" i="9"/>
  <c r="G234" i="9" s="1"/>
  <c r="BK232" i="9"/>
  <c r="BE232" i="9"/>
  <c r="BD232" i="9"/>
  <c r="AE233" i="9"/>
  <c r="N233" i="9"/>
  <c r="BN233" i="9"/>
  <c r="O233" i="9"/>
  <c r="AL233" i="9" s="1"/>
  <c r="AJ233" i="9"/>
  <c r="AM233" i="9"/>
  <c r="BJ232" i="9"/>
  <c r="Y222" i="7"/>
  <c r="AX221" i="7" s="1"/>
  <c r="BB216" i="4"/>
  <c r="AB217" i="4"/>
  <c r="AD217" i="4" s="1"/>
  <c r="BG216" i="4"/>
  <c r="BH216" i="4"/>
  <c r="AH217" i="4"/>
  <c r="BK216" i="4"/>
  <c r="AK217" i="4"/>
  <c r="K217" i="4"/>
  <c r="L217" i="4" s="1"/>
  <c r="M217" i="4" s="1"/>
  <c r="Y217" i="4"/>
  <c r="BD216" i="4"/>
  <c r="AE217" i="4"/>
  <c r="BE216" i="4"/>
  <c r="V217" i="4"/>
  <c r="AV216" i="4"/>
  <c r="AU216" i="4"/>
  <c r="AS216" i="4"/>
  <c r="AR216" i="4"/>
  <c r="S217" i="4"/>
  <c r="AG228" i="8"/>
  <c r="Q227" i="8"/>
  <c r="P228" i="8" s="1"/>
  <c r="U227" i="8"/>
  <c r="T227" i="8"/>
  <c r="S228" i="8" s="1"/>
  <c r="BE227" i="8"/>
  <c r="BD227" i="8"/>
  <c r="BJ226" i="8"/>
  <c r="AM227" i="8"/>
  <c r="AD227" i="8"/>
  <c r="AL227" i="8"/>
  <c r="F228" i="8"/>
  <c r="G228" i="8"/>
  <c r="BG227" i="8"/>
  <c r="BH227" i="8"/>
  <c r="AH228" i="8"/>
  <c r="AV226" i="8"/>
  <c r="AU226" i="8"/>
  <c r="V227" i="8"/>
  <c r="C227" i="8" s="1"/>
  <c r="D227" i="8" s="1"/>
  <c r="R227" i="8"/>
  <c r="AX226" i="8"/>
  <c r="AA227" i="8"/>
  <c r="AC227" i="8"/>
  <c r="BJ221" i="7"/>
  <c r="E223" i="7"/>
  <c r="G223" i="7" s="1"/>
  <c r="O222" i="7"/>
  <c r="N222" i="7"/>
  <c r="AF222" i="7" s="1"/>
  <c r="AE223" i="7" s="1"/>
  <c r="AG222" i="7"/>
  <c r="U222" i="7"/>
  <c r="AV221" i="7"/>
  <c r="AU221" i="7"/>
  <c r="V222" i="7"/>
  <c r="R222" i="7"/>
  <c r="AD222" i="7"/>
  <c r="AK213" i="6"/>
  <c r="AM213" i="6" s="1"/>
  <c r="AO212" i="6"/>
  <c r="BG212" i="6"/>
  <c r="AH213" i="6"/>
  <c r="AJ213" i="6" s="1"/>
  <c r="AP212" i="6"/>
  <c r="W212" i="6"/>
  <c r="V213" i="6" s="1"/>
  <c r="X213" i="6" s="1"/>
  <c r="H213" i="6"/>
  <c r="Y213" i="6"/>
  <c r="BB212" i="6"/>
  <c r="BA212" i="6"/>
  <c r="AB213" i="6"/>
  <c r="G217" i="5"/>
  <c r="H217" i="5" s="1"/>
  <c r="BM215" i="5"/>
  <c r="AL216" i="5"/>
  <c r="BK216" i="5" s="1"/>
  <c r="T216" i="5"/>
  <c r="S217" i="5" s="1"/>
  <c r="U217" i="5" s="1"/>
  <c r="Q216" i="5"/>
  <c r="AF216" i="5"/>
  <c r="AE217" i="5" s="1"/>
  <c r="AG217" i="5" s="1"/>
  <c r="BH216" i="5"/>
  <c r="BG216" i="5"/>
  <c r="AH217" i="5"/>
  <c r="AJ217" i="5" s="1"/>
  <c r="AD217" i="5"/>
  <c r="BB216" i="5"/>
  <c r="BA216" i="5"/>
  <c r="Z216" i="5"/>
  <c r="AY216" i="5" s="1"/>
  <c r="X216" i="5"/>
  <c r="V235" i="10" l="1"/>
  <c r="X235" i="10" s="1"/>
  <c r="E236" i="10"/>
  <c r="G236" i="10" s="1"/>
  <c r="AU234" i="10"/>
  <c r="N235" i="10"/>
  <c r="AF235" i="10" s="1"/>
  <c r="BN235" i="10"/>
  <c r="Q235" i="10"/>
  <c r="AP235" i="10" s="1"/>
  <c r="T235" i="10"/>
  <c r="AS235" i="10" s="1"/>
  <c r="AA235" i="10"/>
  <c r="AX234" i="10"/>
  <c r="AC235" i="10"/>
  <c r="AB236" i="10" s="1"/>
  <c r="AD235" i="10"/>
  <c r="AL235" i="10"/>
  <c r="AX232" i="9"/>
  <c r="AV232" i="9"/>
  <c r="AU232" i="9"/>
  <c r="F234" i="9"/>
  <c r="H234" i="9" s="1"/>
  <c r="K234" i="9" s="1"/>
  <c r="L234" i="9" s="1"/>
  <c r="M234" i="9" s="1"/>
  <c r="BN234" i="9" s="1"/>
  <c r="AI233" i="9"/>
  <c r="AF233" i="9"/>
  <c r="AE234" i="9" s="1"/>
  <c r="AG233" i="9"/>
  <c r="C233" i="9"/>
  <c r="D233" i="9" s="1"/>
  <c r="T233" i="9"/>
  <c r="Q233" i="9"/>
  <c r="Z233" i="9"/>
  <c r="AK234" i="9"/>
  <c r="BK233" i="9"/>
  <c r="AC233" i="9"/>
  <c r="AC222" i="7"/>
  <c r="BA222" i="7" s="1"/>
  <c r="AA222" i="7"/>
  <c r="X217" i="4"/>
  <c r="AG217" i="4"/>
  <c r="AX216" i="4"/>
  <c r="AA217" i="4"/>
  <c r="E218" i="4"/>
  <c r="U217" i="4"/>
  <c r="C217" i="4"/>
  <c r="D217" i="4" s="1"/>
  <c r="O217" i="4"/>
  <c r="T217" i="4" s="1"/>
  <c r="N217" i="4"/>
  <c r="AF217" i="4" s="1"/>
  <c r="BN217" i="4"/>
  <c r="AM217" i="4"/>
  <c r="BJ216" i="4"/>
  <c r="AJ217" i="4"/>
  <c r="BM226" i="8"/>
  <c r="H228" i="8"/>
  <c r="U228" i="8"/>
  <c r="R228" i="8"/>
  <c r="AJ228" i="8"/>
  <c r="BA227" i="8"/>
  <c r="BB227" i="8"/>
  <c r="X227" i="8"/>
  <c r="Z227" i="8"/>
  <c r="AY227" i="8" s="1"/>
  <c r="K228" i="8"/>
  <c r="L228" i="8" s="1"/>
  <c r="M228" i="8" s="1"/>
  <c r="BK227" i="8"/>
  <c r="AK228" i="8"/>
  <c r="AB228" i="8"/>
  <c r="W227" i="8"/>
  <c r="AS227" i="8"/>
  <c r="AR227" i="8"/>
  <c r="AO227" i="8"/>
  <c r="AP227" i="8"/>
  <c r="AL222" i="7"/>
  <c r="BK222" i="7" s="1"/>
  <c r="AI222" i="7"/>
  <c r="BH222" i="7" s="1"/>
  <c r="BM221" i="7"/>
  <c r="F223" i="7"/>
  <c r="H223" i="7" s="1"/>
  <c r="K223" i="7" s="1"/>
  <c r="L223" i="7" s="1"/>
  <c r="M223" i="7" s="1"/>
  <c r="Q222" i="7"/>
  <c r="AP222" i="7" s="1"/>
  <c r="T222" i="7"/>
  <c r="S223" i="7" s="1"/>
  <c r="U223" i="7" s="1"/>
  <c r="AG223" i="7"/>
  <c r="BD222" i="7"/>
  <c r="BE222" i="7"/>
  <c r="Z222" i="7"/>
  <c r="X222" i="7"/>
  <c r="C222" i="7"/>
  <c r="D222" i="7" s="1"/>
  <c r="BJ212" i="6"/>
  <c r="AV212" i="6"/>
  <c r="AU212" i="6"/>
  <c r="K213" i="6"/>
  <c r="L213" i="6" s="1"/>
  <c r="M213" i="6" s="1"/>
  <c r="AD213" i="6"/>
  <c r="AA213" i="6"/>
  <c r="AX212" i="6"/>
  <c r="C213" i="6"/>
  <c r="D213" i="6" s="1"/>
  <c r="BE216" i="5"/>
  <c r="AS216" i="5"/>
  <c r="BD216" i="5"/>
  <c r="AR216" i="5"/>
  <c r="W216" i="5"/>
  <c r="V217" i="5" s="1"/>
  <c r="X217" i="5" s="1"/>
  <c r="P217" i="5"/>
  <c r="R217" i="5" s="1"/>
  <c r="AK217" i="5"/>
  <c r="AM217" i="5" s="1"/>
  <c r="AP216" i="5"/>
  <c r="AO216" i="5"/>
  <c r="Y217" i="5"/>
  <c r="AX216" i="5" s="1"/>
  <c r="K217" i="5"/>
  <c r="L217" i="5" s="1"/>
  <c r="M217" i="5" s="1"/>
  <c r="C235" i="10" l="1"/>
  <c r="D235" i="10" s="1"/>
  <c r="Z235" i="10"/>
  <c r="AY235" i="10" s="1"/>
  <c r="AI235" i="10"/>
  <c r="BG235" i="10" s="1"/>
  <c r="BM234" i="10"/>
  <c r="F236" i="10"/>
  <c r="H236" i="10" s="1"/>
  <c r="K236" i="10" s="1"/>
  <c r="L236" i="10" s="1"/>
  <c r="M236" i="10" s="1"/>
  <c r="O236" i="10" s="1"/>
  <c r="AO235" i="10"/>
  <c r="P236" i="10"/>
  <c r="R236" i="10" s="1"/>
  <c r="S236" i="10"/>
  <c r="U236" i="10" s="1"/>
  <c r="W235" i="10"/>
  <c r="V236" i="10" s="1"/>
  <c r="AR235" i="10"/>
  <c r="AE236" i="10"/>
  <c r="BE235" i="10"/>
  <c r="BD235" i="10"/>
  <c r="AD236" i="10"/>
  <c r="BB235" i="10"/>
  <c r="BA235" i="10"/>
  <c r="BK235" i="10"/>
  <c r="AK236" i="10"/>
  <c r="BM232" i="9"/>
  <c r="O234" i="9"/>
  <c r="E235" i="9"/>
  <c r="F235" i="9" s="1"/>
  <c r="W233" i="9"/>
  <c r="AU233" i="9" s="1"/>
  <c r="N234" i="9"/>
  <c r="AF234" i="9" s="1"/>
  <c r="AE235" i="9" s="1"/>
  <c r="AG234" i="9"/>
  <c r="AY233" i="9"/>
  <c r="Y234" i="9"/>
  <c r="AO233" i="9"/>
  <c r="AP233" i="9"/>
  <c r="P234" i="9"/>
  <c r="BE233" i="9"/>
  <c r="BD233" i="9"/>
  <c r="S234" i="9"/>
  <c r="AS233" i="9"/>
  <c r="AR233" i="9"/>
  <c r="BG233" i="9"/>
  <c r="BH233" i="9"/>
  <c r="AH234" i="9"/>
  <c r="BB233" i="9"/>
  <c r="BA233" i="9"/>
  <c r="AB234" i="9"/>
  <c r="BJ233" i="9"/>
  <c r="AM234" i="9"/>
  <c r="AB223" i="7"/>
  <c r="AD223" i="7" s="1"/>
  <c r="BB222" i="7"/>
  <c r="AK223" i="7"/>
  <c r="BJ222" i="7" s="1"/>
  <c r="Q217" i="4"/>
  <c r="AP217" i="4" s="1"/>
  <c r="AI217" i="4"/>
  <c r="AH218" i="4" s="1"/>
  <c r="AJ218" i="4" s="1"/>
  <c r="BD217" i="4"/>
  <c r="BE217" i="4"/>
  <c r="AE218" i="4"/>
  <c r="AR217" i="4"/>
  <c r="AS217" i="4"/>
  <c r="S218" i="4"/>
  <c r="BM216" i="4"/>
  <c r="Z217" i="4"/>
  <c r="AY217" i="4" s="1"/>
  <c r="AL217" i="4"/>
  <c r="G218" i="4"/>
  <c r="F218" i="4"/>
  <c r="AC217" i="4"/>
  <c r="AU227" i="8"/>
  <c r="AV227" i="8"/>
  <c r="AD228" i="8"/>
  <c r="Y228" i="8"/>
  <c r="AM228" i="8"/>
  <c r="BJ227" i="8"/>
  <c r="N228" i="8"/>
  <c r="BN228" i="8"/>
  <c r="O228" i="8"/>
  <c r="AL228" i="8" s="1"/>
  <c r="V228" i="8"/>
  <c r="E229" i="8"/>
  <c r="AH223" i="7"/>
  <c r="AJ223" i="7" s="1"/>
  <c r="BG222" i="7"/>
  <c r="P223" i="7"/>
  <c r="R223" i="7" s="1"/>
  <c r="W222" i="7"/>
  <c r="V223" i="7" s="1"/>
  <c r="X223" i="7" s="1"/>
  <c r="E224" i="7"/>
  <c r="G224" i="7" s="1"/>
  <c r="AO222" i="7"/>
  <c r="AS222" i="7"/>
  <c r="BM212" i="6"/>
  <c r="AR222" i="7"/>
  <c r="N223" i="7"/>
  <c r="O223" i="7"/>
  <c r="T223" i="7" s="1"/>
  <c r="AR223" i="7" s="1"/>
  <c r="BN223" i="7"/>
  <c r="Y223" i="7"/>
  <c r="AY222" i="7"/>
  <c r="E214" i="6"/>
  <c r="F214" i="6" s="1"/>
  <c r="BN213" i="6"/>
  <c r="O213" i="6"/>
  <c r="N213" i="6"/>
  <c r="AU216" i="5"/>
  <c r="AV216" i="5"/>
  <c r="BJ216" i="5"/>
  <c r="AA217" i="5"/>
  <c r="E218" i="5"/>
  <c r="F218" i="5" s="1"/>
  <c r="C217" i="5"/>
  <c r="D217" i="5" s="1"/>
  <c r="BN217" i="5"/>
  <c r="N217" i="5"/>
  <c r="O217" i="5"/>
  <c r="AH236" i="10" l="1"/>
  <c r="AJ236" i="10" s="1"/>
  <c r="BH235" i="10"/>
  <c r="Y236" i="10"/>
  <c r="AA236" i="10" s="1"/>
  <c r="T236" i="10"/>
  <c r="S237" i="10" s="1"/>
  <c r="N236" i="10"/>
  <c r="BN236" i="10"/>
  <c r="E237" i="10"/>
  <c r="G237" i="10" s="1"/>
  <c r="AU235" i="10"/>
  <c r="AV235" i="10"/>
  <c r="AL236" i="10"/>
  <c r="AK237" i="10" s="1"/>
  <c r="AM236" i="10"/>
  <c r="BJ235" i="10"/>
  <c r="AG236" i="10"/>
  <c r="Q236" i="10"/>
  <c r="X236" i="10"/>
  <c r="AI234" i="9"/>
  <c r="BH234" i="9" s="1"/>
  <c r="G235" i="9"/>
  <c r="H235" i="9" s="1"/>
  <c r="V234" i="9"/>
  <c r="Z234" i="9" s="1"/>
  <c r="AY234" i="9" s="1"/>
  <c r="AV233" i="9"/>
  <c r="AX233" i="9"/>
  <c r="BM233" i="9" s="1"/>
  <c r="AA234" i="9"/>
  <c r="U234" i="9"/>
  <c r="Q234" i="9"/>
  <c r="P235" i="9" s="1"/>
  <c r="AG235" i="9"/>
  <c r="BD234" i="9"/>
  <c r="BE234" i="9"/>
  <c r="T234" i="9"/>
  <c r="S235" i="9" s="1"/>
  <c r="AJ234" i="9"/>
  <c r="R234" i="9"/>
  <c r="AC234" i="9"/>
  <c r="AB235" i="9" s="1"/>
  <c r="AD234" i="9"/>
  <c r="AL234" i="9"/>
  <c r="AM223" i="7"/>
  <c r="AC223" i="7" s="1"/>
  <c r="BG217" i="4"/>
  <c r="W217" i="4"/>
  <c r="AU217" i="4" s="1"/>
  <c r="P218" i="4"/>
  <c r="R218" i="4" s="1"/>
  <c r="BH217" i="4"/>
  <c r="AO217" i="4"/>
  <c r="Y218" i="4"/>
  <c r="AA218" i="4" s="1"/>
  <c r="H218" i="4"/>
  <c r="K218" i="4" s="1"/>
  <c r="L218" i="4" s="1"/>
  <c r="M218" i="4" s="1"/>
  <c r="BN218" i="4" s="1"/>
  <c r="BB217" i="4"/>
  <c r="AB218" i="4"/>
  <c r="BA217" i="4"/>
  <c r="AK218" i="4"/>
  <c r="BK217" i="4"/>
  <c r="U218" i="4"/>
  <c r="AG218" i="4"/>
  <c r="X228" i="8"/>
  <c r="Z228" i="8"/>
  <c r="AY228" i="8" s="1"/>
  <c r="C228" i="8"/>
  <c r="D228" i="8" s="1"/>
  <c r="AA228" i="8"/>
  <c r="AX227" i="8"/>
  <c r="BM227" i="8" s="1"/>
  <c r="AC228" i="8"/>
  <c r="G229" i="8"/>
  <c r="F229" i="8"/>
  <c r="T228" i="8"/>
  <c r="Q228" i="8"/>
  <c r="AF228" i="8"/>
  <c r="AI228" i="8"/>
  <c r="AK229" i="8"/>
  <c r="BK228" i="8"/>
  <c r="AU222" i="7"/>
  <c r="F224" i="7"/>
  <c r="H224" i="7" s="1"/>
  <c r="K224" i="7" s="1"/>
  <c r="L224" i="7" s="1"/>
  <c r="M224" i="7" s="1"/>
  <c r="BM216" i="5"/>
  <c r="AV222" i="7"/>
  <c r="Q223" i="7"/>
  <c r="AO223" i="7" s="1"/>
  <c r="S224" i="7"/>
  <c r="U224" i="7" s="1"/>
  <c r="AS223" i="7"/>
  <c r="AF223" i="7"/>
  <c r="AI223" i="7"/>
  <c r="AL223" i="7"/>
  <c r="BK223" i="7" s="1"/>
  <c r="AA223" i="7"/>
  <c r="AX222" i="7"/>
  <c r="Z223" i="7"/>
  <c r="C223" i="7"/>
  <c r="D223" i="7" s="1"/>
  <c r="G214" i="6"/>
  <c r="H214" i="6" s="1"/>
  <c r="K214" i="6" s="1"/>
  <c r="L214" i="6" s="1"/>
  <c r="M214" i="6" s="1"/>
  <c r="BN214" i="6" s="1"/>
  <c r="T213" i="6"/>
  <c r="Q213" i="6"/>
  <c r="Z213" i="6"/>
  <c r="AY213" i="6" s="1"/>
  <c r="AL213" i="6"/>
  <c r="AC213" i="6"/>
  <c r="AF213" i="6"/>
  <c r="AI213" i="6"/>
  <c r="G218" i="5"/>
  <c r="H218" i="5" s="1"/>
  <c r="K218" i="5" s="1"/>
  <c r="L218" i="5" s="1"/>
  <c r="M218" i="5" s="1"/>
  <c r="O218" i="5" s="1"/>
  <c r="AF217" i="5"/>
  <c r="AI217" i="5"/>
  <c r="AL217" i="5"/>
  <c r="Q217" i="5"/>
  <c r="T217" i="5"/>
  <c r="Z217" i="5"/>
  <c r="AY217" i="5" s="1"/>
  <c r="AC217" i="5"/>
  <c r="AI236" i="10" l="1"/>
  <c r="BH236" i="10" s="1"/>
  <c r="C236" i="10"/>
  <c r="D236" i="10" s="1"/>
  <c r="AF236" i="10"/>
  <c r="BD236" i="10" s="1"/>
  <c r="Z236" i="10"/>
  <c r="AY236" i="10" s="1"/>
  <c r="AX235" i="10"/>
  <c r="BM235" i="10" s="1"/>
  <c r="AR236" i="10"/>
  <c r="AS236" i="10"/>
  <c r="F237" i="10"/>
  <c r="H237" i="10" s="1"/>
  <c r="K237" i="10" s="1"/>
  <c r="L237" i="10" s="1"/>
  <c r="M237" i="10" s="1"/>
  <c r="BN237" i="10" s="1"/>
  <c r="BK236" i="10"/>
  <c r="W236" i="10"/>
  <c r="AU236" i="10" s="1"/>
  <c r="AM237" i="10"/>
  <c r="BJ236" i="10"/>
  <c r="U237" i="10"/>
  <c r="AO236" i="10"/>
  <c r="AP236" i="10"/>
  <c r="P237" i="10"/>
  <c r="AC236" i="10"/>
  <c r="AH235" i="9"/>
  <c r="AJ235" i="9" s="1"/>
  <c r="BG234" i="9"/>
  <c r="K235" i="9"/>
  <c r="L235" i="9" s="1"/>
  <c r="M235" i="9" s="1"/>
  <c r="C234" i="9"/>
  <c r="D234" i="9" s="1"/>
  <c r="X234" i="9"/>
  <c r="U235" i="9"/>
  <c r="AS234" i="9"/>
  <c r="AR234" i="9"/>
  <c r="R235" i="9"/>
  <c r="W234" i="9"/>
  <c r="V235" i="9" s="1"/>
  <c r="X235" i="9" s="1"/>
  <c r="AP234" i="9"/>
  <c r="AO234" i="9"/>
  <c r="Y235" i="9"/>
  <c r="AD235" i="9"/>
  <c r="BK234" i="9"/>
  <c r="AK235" i="9"/>
  <c r="BB234" i="9"/>
  <c r="BA234" i="9"/>
  <c r="AV217" i="4"/>
  <c r="V218" i="4"/>
  <c r="X218" i="4" s="1"/>
  <c r="AX217" i="4"/>
  <c r="O218" i="4"/>
  <c r="Q218" i="4" s="1"/>
  <c r="P219" i="4" s="1"/>
  <c r="R219" i="4" s="1"/>
  <c r="N218" i="4"/>
  <c r="AF218" i="4" s="1"/>
  <c r="BD218" i="4" s="1"/>
  <c r="E219" i="4"/>
  <c r="F219" i="4" s="1"/>
  <c r="BJ217" i="4"/>
  <c r="AM218" i="4"/>
  <c r="AD218" i="4"/>
  <c r="Y229" i="8"/>
  <c r="BJ228" i="8"/>
  <c r="AM229" i="8"/>
  <c r="BH228" i="8"/>
  <c r="BG228" i="8"/>
  <c r="AH229" i="8"/>
  <c r="AP228" i="8"/>
  <c r="AO228" i="8"/>
  <c r="P229" i="8"/>
  <c r="H229" i="8"/>
  <c r="BB228" i="8"/>
  <c r="BA228" i="8"/>
  <c r="AB229" i="8"/>
  <c r="BD228" i="8"/>
  <c r="BE228" i="8"/>
  <c r="AE229" i="8"/>
  <c r="AR228" i="8"/>
  <c r="W228" i="8"/>
  <c r="AS228" i="8"/>
  <c r="S229" i="8"/>
  <c r="AX228" i="8"/>
  <c r="AA229" i="8"/>
  <c r="BM222" i="7"/>
  <c r="W223" i="7"/>
  <c r="V224" i="7" s="1"/>
  <c r="AP223" i="7"/>
  <c r="P224" i="7"/>
  <c r="R224" i="7" s="1"/>
  <c r="BH223" i="7"/>
  <c r="AH224" i="7"/>
  <c r="AJ224" i="7" s="1"/>
  <c r="AK224" i="7"/>
  <c r="AM224" i="7" s="1"/>
  <c r="BE223" i="7"/>
  <c r="BD223" i="7"/>
  <c r="AE224" i="7"/>
  <c r="N224" i="7"/>
  <c r="BN224" i="7"/>
  <c r="O224" i="7"/>
  <c r="T224" i="7" s="1"/>
  <c r="AS224" i="7" s="1"/>
  <c r="BG223" i="7"/>
  <c r="E225" i="7"/>
  <c r="AB224" i="7"/>
  <c r="BA223" i="7"/>
  <c r="BB223" i="7"/>
  <c r="AY223" i="7"/>
  <c r="Y224" i="7"/>
  <c r="N214" i="6"/>
  <c r="Y214" i="6"/>
  <c r="AX213" i="6" s="1"/>
  <c r="O214" i="6"/>
  <c r="E215" i="6"/>
  <c r="BH213" i="6"/>
  <c r="BG213" i="6"/>
  <c r="AH214" i="6"/>
  <c r="AR213" i="6"/>
  <c r="S214" i="6"/>
  <c r="AS213" i="6"/>
  <c r="W213" i="6"/>
  <c r="AE214" i="6"/>
  <c r="BE213" i="6"/>
  <c r="BD213" i="6"/>
  <c r="AB214" i="6"/>
  <c r="AD214" i="6" s="1"/>
  <c r="BB213" i="6"/>
  <c r="BA213" i="6"/>
  <c r="AK214" i="6"/>
  <c r="BK213" i="6"/>
  <c r="AP213" i="6"/>
  <c r="P214" i="6"/>
  <c r="AO213" i="6"/>
  <c r="N218" i="5"/>
  <c r="BN218" i="5"/>
  <c r="Y218" i="5"/>
  <c r="AA218" i="5" s="1"/>
  <c r="E219" i="5"/>
  <c r="G219" i="5" s="1"/>
  <c r="BA217" i="5"/>
  <c r="BB217" i="5"/>
  <c r="AB218" i="5"/>
  <c r="AO217" i="5"/>
  <c r="AP217" i="5"/>
  <c r="P218" i="5"/>
  <c r="BD217" i="5"/>
  <c r="BE217" i="5"/>
  <c r="AE218" i="5"/>
  <c r="W217" i="5"/>
  <c r="AS217" i="5"/>
  <c r="AR217" i="5"/>
  <c r="S218" i="5"/>
  <c r="AK218" i="5"/>
  <c r="BK217" i="5"/>
  <c r="AH218" i="5"/>
  <c r="BG217" i="5"/>
  <c r="BH217" i="5"/>
  <c r="AH237" i="10" l="1"/>
  <c r="AJ237" i="10" s="1"/>
  <c r="BG236" i="10"/>
  <c r="Y237" i="10"/>
  <c r="AA237" i="10" s="1"/>
  <c r="AE237" i="10"/>
  <c r="AG237" i="10" s="1"/>
  <c r="BE236" i="10"/>
  <c r="N237" i="10"/>
  <c r="O237" i="10"/>
  <c r="T237" i="10" s="1"/>
  <c r="S238" i="10" s="1"/>
  <c r="U238" i="10" s="1"/>
  <c r="E238" i="10"/>
  <c r="G238" i="10" s="1"/>
  <c r="V237" i="10"/>
  <c r="X237" i="10" s="1"/>
  <c r="AV236" i="10"/>
  <c r="R237" i="10"/>
  <c r="AB237" i="10"/>
  <c r="BB236" i="10"/>
  <c r="BA236" i="10"/>
  <c r="E236" i="9"/>
  <c r="N235" i="9"/>
  <c r="BN235" i="9"/>
  <c r="O235" i="9"/>
  <c r="AU234" i="9"/>
  <c r="AV234" i="9"/>
  <c r="C235" i="9"/>
  <c r="D235" i="9" s="1"/>
  <c r="AM235" i="9"/>
  <c r="BJ234" i="9"/>
  <c r="AX234" i="9"/>
  <c r="AA235" i="9"/>
  <c r="C218" i="4"/>
  <c r="D218" i="4" s="1"/>
  <c r="AE219" i="4"/>
  <c r="AG219" i="4" s="1"/>
  <c r="Z218" i="4"/>
  <c r="AY218" i="4" s="1"/>
  <c r="AL218" i="4"/>
  <c r="AK219" i="4" s="1"/>
  <c r="AC218" i="4"/>
  <c r="BB218" i="4" s="1"/>
  <c r="T218" i="4"/>
  <c r="S219" i="4" s="1"/>
  <c r="BM217" i="4"/>
  <c r="BE218" i="4"/>
  <c r="AI218" i="4"/>
  <c r="BH218" i="4" s="1"/>
  <c r="AP218" i="4"/>
  <c r="G219" i="4"/>
  <c r="H219" i="4" s="1"/>
  <c r="K219" i="4" s="1"/>
  <c r="L219" i="4" s="1"/>
  <c r="M219" i="4" s="1"/>
  <c r="AO218" i="4"/>
  <c r="U229" i="8"/>
  <c r="AG229" i="8"/>
  <c r="AD229" i="8"/>
  <c r="R229" i="8"/>
  <c r="AV228" i="8"/>
  <c r="AU228" i="8"/>
  <c r="V229" i="8"/>
  <c r="C229" i="8" s="1"/>
  <c r="D229" i="8" s="1"/>
  <c r="K229" i="8"/>
  <c r="L229" i="8" s="1"/>
  <c r="M229" i="8" s="1"/>
  <c r="BM228" i="8"/>
  <c r="AJ229" i="8"/>
  <c r="AV223" i="7"/>
  <c r="S225" i="7"/>
  <c r="U225" i="7" s="1"/>
  <c r="AU223" i="7"/>
  <c r="AR224" i="7"/>
  <c r="BJ223" i="7"/>
  <c r="Q224" i="7"/>
  <c r="P225" i="7" s="1"/>
  <c r="R225" i="7" s="1"/>
  <c r="F225" i="7"/>
  <c r="G225" i="7"/>
  <c r="AG224" i="7"/>
  <c r="AI224" i="7"/>
  <c r="AF224" i="7"/>
  <c r="C224" i="7"/>
  <c r="D224" i="7" s="1"/>
  <c r="AC224" i="7"/>
  <c r="AB225" i="7" s="1"/>
  <c r="X224" i="7"/>
  <c r="Z224" i="7"/>
  <c r="AY224" i="7" s="1"/>
  <c r="AX223" i="7"/>
  <c r="AA224" i="7"/>
  <c r="AD224" i="7"/>
  <c r="AL224" i="7"/>
  <c r="AA214" i="6"/>
  <c r="T214" i="6"/>
  <c r="S215" i="6" s="1"/>
  <c r="U215" i="6" s="1"/>
  <c r="G215" i="6"/>
  <c r="F215" i="6"/>
  <c r="AL214" i="6"/>
  <c r="AM214" i="6"/>
  <c r="BJ213" i="6"/>
  <c r="AG214" i="6"/>
  <c r="AI214" i="6"/>
  <c r="AH215" i="6" s="1"/>
  <c r="AJ215" i="6" s="1"/>
  <c r="AU213" i="6"/>
  <c r="AV213" i="6"/>
  <c r="V214" i="6"/>
  <c r="U214" i="6"/>
  <c r="Q214" i="6"/>
  <c r="AF214" i="6"/>
  <c r="R214" i="6"/>
  <c r="AJ214" i="6"/>
  <c r="F219" i="5"/>
  <c r="H219" i="5" s="1"/>
  <c r="AX217" i="5"/>
  <c r="U218" i="5"/>
  <c r="T218" i="5"/>
  <c r="S219" i="5" s="1"/>
  <c r="Q218" i="5"/>
  <c r="AP218" i="5" s="1"/>
  <c r="R218" i="5"/>
  <c r="AJ218" i="5"/>
  <c r="AM218" i="5"/>
  <c r="AC218" i="5" s="1"/>
  <c r="AB219" i="5" s="1"/>
  <c r="BJ217" i="5"/>
  <c r="AV217" i="5"/>
  <c r="AU217" i="5"/>
  <c r="V218" i="5"/>
  <c r="C218" i="5" s="1"/>
  <c r="D218" i="5" s="1"/>
  <c r="AG218" i="5"/>
  <c r="AF218" i="5"/>
  <c r="AE219" i="5" s="1"/>
  <c r="AI218" i="5"/>
  <c r="AH219" i="5" s="1"/>
  <c r="AL218" i="5"/>
  <c r="AD218" i="5"/>
  <c r="AI237" i="10" l="1"/>
  <c r="AH238" i="10" s="1"/>
  <c r="AJ238" i="10" s="1"/>
  <c r="AX236" i="10"/>
  <c r="BM236" i="10" s="1"/>
  <c r="AF237" i="10"/>
  <c r="AE238" i="10" s="1"/>
  <c r="AG238" i="10" s="1"/>
  <c r="C237" i="10"/>
  <c r="D237" i="10" s="1"/>
  <c r="Z237" i="10"/>
  <c r="AY237" i="10" s="1"/>
  <c r="AR237" i="10"/>
  <c r="AS237" i="10"/>
  <c r="Q237" i="10"/>
  <c r="W237" i="10" s="1"/>
  <c r="AV237" i="10" s="1"/>
  <c r="F238" i="10"/>
  <c r="H238" i="10" s="1"/>
  <c r="K238" i="10" s="1"/>
  <c r="L238" i="10" s="1"/>
  <c r="M238" i="10" s="1"/>
  <c r="BN238" i="10" s="1"/>
  <c r="AC237" i="10"/>
  <c r="AB238" i="10" s="1"/>
  <c r="AD237" i="10"/>
  <c r="AL237" i="10"/>
  <c r="T235" i="9"/>
  <c r="Q235" i="9"/>
  <c r="AF235" i="9"/>
  <c r="AI235" i="9"/>
  <c r="G236" i="9"/>
  <c r="F236" i="9"/>
  <c r="Z235" i="9"/>
  <c r="AY235" i="9" s="1"/>
  <c r="AL235" i="9"/>
  <c r="BM234" i="9"/>
  <c r="AC235" i="9"/>
  <c r="BK218" i="4"/>
  <c r="BG218" i="4"/>
  <c r="W218" i="4"/>
  <c r="AU218" i="4" s="1"/>
  <c r="AB219" i="4"/>
  <c r="AD219" i="4" s="1"/>
  <c r="BA218" i="4"/>
  <c r="Y219" i="4"/>
  <c r="AA219" i="4" s="1"/>
  <c r="AS218" i="4"/>
  <c r="AR218" i="4"/>
  <c r="AH219" i="4"/>
  <c r="AJ219" i="4" s="1"/>
  <c r="U219" i="4"/>
  <c r="BJ218" i="4"/>
  <c r="AM219" i="4"/>
  <c r="O219" i="4"/>
  <c r="T219" i="4" s="1"/>
  <c r="N219" i="4"/>
  <c r="BN219" i="4"/>
  <c r="E220" i="4"/>
  <c r="E230" i="8"/>
  <c r="O229" i="8"/>
  <c r="N229" i="8"/>
  <c r="BN229" i="8"/>
  <c r="Z229" i="8"/>
  <c r="AY229" i="8" s="1"/>
  <c r="X229" i="8"/>
  <c r="BM223" i="7"/>
  <c r="W224" i="7"/>
  <c r="V225" i="7" s="1"/>
  <c r="X225" i="7" s="1"/>
  <c r="AP224" i="7"/>
  <c r="AO224" i="7"/>
  <c r="BA224" i="7"/>
  <c r="H225" i="7"/>
  <c r="BD224" i="7"/>
  <c r="BE224" i="7"/>
  <c r="BG224" i="7"/>
  <c r="BH224" i="7"/>
  <c r="AH225" i="7"/>
  <c r="AJ225" i="7" s="1"/>
  <c r="AE225" i="7"/>
  <c r="BB224" i="7"/>
  <c r="BK224" i="7"/>
  <c r="AK225" i="7"/>
  <c r="AD225" i="7"/>
  <c r="Y225" i="7"/>
  <c r="AS214" i="6"/>
  <c r="AR214" i="6"/>
  <c r="H215" i="6"/>
  <c r="P215" i="6"/>
  <c r="AO214" i="6"/>
  <c r="AP214" i="6"/>
  <c r="Z214" i="6"/>
  <c r="AY214" i="6" s="1"/>
  <c r="X214" i="6"/>
  <c r="BH214" i="6"/>
  <c r="BG214" i="6"/>
  <c r="BM213" i="6"/>
  <c r="BK214" i="6"/>
  <c r="AK215" i="6"/>
  <c r="C214" i="6"/>
  <c r="D214" i="6" s="1"/>
  <c r="BE214" i="6"/>
  <c r="BD214" i="6"/>
  <c r="AE215" i="6"/>
  <c r="AC214" i="6"/>
  <c r="W214" i="6"/>
  <c r="BM217" i="5"/>
  <c r="P219" i="5"/>
  <c r="R219" i="5" s="1"/>
  <c r="AO218" i="5"/>
  <c r="W218" i="5"/>
  <c r="V219" i="5" s="1"/>
  <c r="U219" i="5"/>
  <c r="AG219" i="5"/>
  <c r="AD219" i="5"/>
  <c r="AK219" i="5"/>
  <c r="BK218" i="5"/>
  <c r="BH218" i="5"/>
  <c r="BG218" i="5"/>
  <c r="X218" i="5"/>
  <c r="Z218" i="5"/>
  <c r="AY218" i="5" s="1"/>
  <c r="BB218" i="5"/>
  <c r="BA218" i="5"/>
  <c r="BE218" i="5"/>
  <c r="BD218" i="5"/>
  <c r="AJ219" i="5"/>
  <c r="AS218" i="5"/>
  <c r="AR218" i="5"/>
  <c r="K219" i="5"/>
  <c r="L219" i="5" s="1"/>
  <c r="M219" i="5" s="1"/>
  <c r="BG237" i="10" l="1"/>
  <c r="BH237" i="10"/>
  <c r="BE237" i="10"/>
  <c r="BD237" i="10"/>
  <c r="P238" i="10"/>
  <c r="R238" i="10" s="1"/>
  <c r="Y238" i="10"/>
  <c r="AX237" i="10" s="1"/>
  <c r="AU237" i="10"/>
  <c r="V238" i="10"/>
  <c r="X238" i="10" s="1"/>
  <c r="AO237" i="10"/>
  <c r="AP237" i="10"/>
  <c r="N238" i="10"/>
  <c r="AF238" i="10" s="1"/>
  <c r="AE239" i="10" s="1"/>
  <c r="AG239" i="10" s="1"/>
  <c r="O238" i="10"/>
  <c r="T238" i="10" s="1"/>
  <c r="S239" i="10" s="1"/>
  <c r="U239" i="10" s="1"/>
  <c r="E239" i="10"/>
  <c r="G239" i="10" s="1"/>
  <c r="AD238" i="10"/>
  <c r="BA237" i="10"/>
  <c r="BB237" i="10"/>
  <c r="AK238" i="10"/>
  <c r="BK237" i="10"/>
  <c r="H236" i="9"/>
  <c r="K236" i="9" s="1"/>
  <c r="L236" i="9" s="1"/>
  <c r="M236" i="9" s="1"/>
  <c r="N236" i="9" s="1"/>
  <c r="W235" i="9"/>
  <c r="AU235" i="9" s="1"/>
  <c r="BH235" i="9"/>
  <c r="BG235" i="9"/>
  <c r="AH236" i="9"/>
  <c r="AJ236" i="9" s="1"/>
  <c r="AK236" i="9"/>
  <c r="BK235" i="9"/>
  <c r="Y236" i="9"/>
  <c r="AX235" i="9" s="1"/>
  <c r="BD235" i="9"/>
  <c r="BE235" i="9"/>
  <c r="AE236" i="9"/>
  <c r="P236" i="9"/>
  <c r="R236" i="9" s="1"/>
  <c r="AO235" i="9"/>
  <c r="AP235" i="9"/>
  <c r="S236" i="9"/>
  <c r="U236" i="9" s="1"/>
  <c r="AR235" i="9"/>
  <c r="AS235" i="9"/>
  <c r="AB236" i="9"/>
  <c r="BA235" i="9"/>
  <c r="BB235" i="9"/>
  <c r="V219" i="4"/>
  <c r="X219" i="4" s="1"/>
  <c r="AV218" i="4"/>
  <c r="AX218" i="4"/>
  <c r="BM218" i="4" s="1"/>
  <c r="AR219" i="4"/>
  <c r="AS219" i="4"/>
  <c r="S220" i="4"/>
  <c r="G220" i="4"/>
  <c r="F220" i="4"/>
  <c r="AF219" i="4"/>
  <c r="AI219" i="4"/>
  <c r="AL219" i="4"/>
  <c r="Q219" i="4"/>
  <c r="AC219" i="4"/>
  <c r="Y230" i="8"/>
  <c r="AA230" i="8" s="1"/>
  <c r="AC229" i="8"/>
  <c r="Q229" i="8"/>
  <c r="T229" i="8"/>
  <c r="AL229" i="8"/>
  <c r="AX229" i="8"/>
  <c r="AF229" i="8"/>
  <c r="AI229" i="8"/>
  <c r="F230" i="8"/>
  <c r="G230" i="8"/>
  <c r="AU224" i="7"/>
  <c r="AV224" i="7"/>
  <c r="AG225" i="7"/>
  <c r="K225" i="7"/>
  <c r="L225" i="7" s="1"/>
  <c r="M225" i="7" s="1"/>
  <c r="BJ224" i="7"/>
  <c r="AM225" i="7"/>
  <c r="AX224" i="7"/>
  <c r="AA225" i="7"/>
  <c r="C225" i="7"/>
  <c r="D225" i="7" s="1"/>
  <c r="Y215" i="6"/>
  <c r="AX214" i="6" s="1"/>
  <c r="K215" i="6"/>
  <c r="L215" i="6" s="1"/>
  <c r="M215" i="6" s="1"/>
  <c r="AV214" i="6"/>
  <c r="V215" i="6"/>
  <c r="AU214" i="6"/>
  <c r="AG215" i="6"/>
  <c r="BB214" i="6"/>
  <c r="BA214" i="6"/>
  <c r="AB215" i="6"/>
  <c r="BJ214" i="6"/>
  <c r="AM215" i="6"/>
  <c r="R215" i="6"/>
  <c r="AV218" i="5"/>
  <c r="AU218" i="5"/>
  <c r="N219" i="5"/>
  <c r="O219" i="5"/>
  <c r="BN219" i="5"/>
  <c r="E220" i="5"/>
  <c r="X219" i="5"/>
  <c r="BJ218" i="5"/>
  <c r="AM219" i="5"/>
  <c r="Y219" i="5"/>
  <c r="AR238" i="10" l="1"/>
  <c r="AA238" i="10"/>
  <c r="C238" i="10"/>
  <c r="D238" i="10" s="1"/>
  <c r="Q238" i="10"/>
  <c r="AP238" i="10" s="1"/>
  <c r="AS238" i="10"/>
  <c r="Z238" i="10"/>
  <c r="AY238" i="10" s="1"/>
  <c r="BD238" i="10"/>
  <c r="BE238" i="10"/>
  <c r="AI238" i="10"/>
  <c r="BG238" i="10" s="1"/>
  <c r="F239" i="10"/>
  <c r="H239" i="10" s="1"/>
  <c r="K239" i="10" s="1"/>
  <c r="L239" i="10" s="1"/>
  <c r="M239" i="10" s="1"/>
  <c r="AM238" i="10"/>
  <c r="BJ237" i="10"/>
  <c r="BM237" i="10" s="1"/>
  <c r="AL238" i="10"/>
  <c r="BN236" i="9"/>
  <c r="E237" i="9"/>
  <c r="G237" i="9" s="1"/>
  <c r="O236" i="9"/>
  <c r="T236" i="9" s="1"/>
  <c r="S237" i="9" s="1"/>
  <c r="U237" i="9" s="1"/>
  <c r="AF236" i="9"/>
  <c r="BE236" i="9" s="1"/>
  <c r="AV235" i="9"/>
  <c r="V236" i="9"/>
  <c r="X236" i="9" s="1"/>
  <c r="AA236" i="9"/>
  <c r="BJ235" i="9"/>
  <c r="BM235" i="9" s="1"/>
  <c r="AM236" i="9"/>
  <c r="AG236" i="9"/>
  <c r="AI236" i="9"/>
  <c r="AD236" i="9"/>
  <c r="Z219" i="4"/>
  <c r="AY219" i="4" s="1"/>
  <c r="C219" i="4"/>
  <c r="D219" i="4" s="1"/>
  <c r="BB219" i="4"/>
  <c r="AB220" i="4"/>
  <c r="BA219" i="4"/>
  <c r="BK219" i="4"/>
  <c r="AK220" i="4"/>
  <c r="BD219" i="4"/>
  <c r="BE219" i="4"/>
  <c r="AE220" i="4"/>
  <c r="H220" i="4"/>
  <c r="U220" i="4"/>
  <c r="AP219" i="4"/>
  <c r="AO219" i="4"/>
  <c r="P220" i="4"/>
  <c r="AH220" i="4"/>
  <c r="BG219" i="4"/>
  <c r="BH219" i="4"/>
  <c r="W219" i="4"/>
  <c r="H230" i="8"/>
  <c r="BE229" i="8"/>
  <c r="BD229" i="8"/>
  <c r="AE230" i="8"/>
  <c r="BK229" i="8"/>
  <c r="AK230" i="8"/>
  <c r="AO229" i="8"/>
  <c r="AP229" i="8"/>
  <c r="P230" i="8"/>
  <c r="BG229" i="8"/>
  <c r="BH229" i="8"/>
  <c r="AH230" i="8"/>
  <c r="W229" i="8"/>
  <c r="AS229" i="8"/>
  <c r="AR229" i="8"/>
  <c r="S230" i="8"/>
  <c r="BA229" i="8"/>
  <c r="BB229" i="8"/>
  <c r="AB230" i="8"/>
  <c r="E226" i="7"/>
  <c r="F226" i="7" s="1"/>
  <c r="N225" i="7"/>
  <c r="O225" i="7"/>
  <c r="AC225" i="7" s="1"/>
  <c r="AB226" i="7" s="1"/>
  <c r="BN225" i="7"/>
  <c r="BM224" i="7"/>
  <c r="AA215" i="6"/>
  <c r="E216" i="6"/>
  <c r="BN215" i="6"/>
  <c r="O215" i="6"/>
  <c r="Z215" i="6" s="1"/>
  <c r="N215" i="6"/>
  <c r="BM214" i="6"/>
  <c r="C215" i="6"/>
  <c r="D215" i="6" s="1"/>
  <c r="X215" i="6"/>
  <c r="AD215" i="6"/>
  <c r="AA219" i="5"/>
  <c r="AX218" i="5"/>
  <c r="BM218" i="5" s="1"/>
  <c r="AC219" i="5"/>
  <c r="C219" i="5"/>
  <c r="D219" i="5" s="1"/>
  <c r="Z219" i="5"/>
  <c r="AY219" i="5" s="1"/>
  <c r="F220" i="5"/>
  <c r="G220" i="5"/>
  <c r="T219" i="5"/>
  <c r="AL219" i="5"/>
  <c r="Q219" i="5"/>
  <c r="AF219" i="5"/>
  <c r="AI219" i="5"/>
  <c r="F8" i="2"/>
  <c r="F9" i="2"/>
  <c r="F10" i="2"/>
  <c r="F7" i="2"/>
  <c r="F6" i="2"/>
  <c r="F5" i="2"/>
  <c r="F4" i="2"/>
  <c r="F3" i="2"/>
  <c r="D8" i="2"/>
  <c r="D7" i="2"/>
  <c r="D6" i="2"/>
  <c r="D5" i="2"/>
  <c r="D4" i="2"/>
  <c r="Y239" i="10" l="1"/>
  <c r="AX238" i="10" s="1"/>
  <c r="AO238" i="10"/>
  <c r="P239" i="10"/>
  <c r="R239" i="10" s="1"/>
  <c r="BH238" i="10"/>
  <c r="AH239" i="10"/>
  <c r="AJ239" i="10" s="1"/>
  <c r="E240" i="10"/>
  <c r="F240" i="10" s="1"/>
  <c r="AC238" i="10"/>
  <c r="W238" i="10"/>
  <c r="BK238" i="10"/>
  <c r="AK239" i="10"/>
  <c r="BN239" i="10"/>
  <c r="O239" i="10"/>
  <c r="N239" i="10"/>
  <c r="AL236" i="9"/>
  <c r="AK237" i="9" s="1"/>
  <c r="F237" i="9"/>
  <c r="H237" i="9" s="1"/>
  <c r="K237" i="9" s="1"/>
  <c r="L237" i="9" s="1"/>
  <c r="M237" i="9" s="1"/>
  <c r="BN237" i="9" s="1"/>
  <c r="AS236" i="9"/>
  <c r="Q236" i="9"/>
  <c r="P237" i="9" s="1"/>
  <c r="R237" i="9" s="1"/>
  <c r="AR236" i="9"/>
  <c r="AC236" i="9"/>
  <c r="AB237" i="9" s="1"/>
  <c r="AD237" i="9" s="1"/>
  <c r="AE237" i="9"/>
  <c r="AG237" i="9" s="1"/>
  <c r="BD236" i="9"/>
  <c r="C236" i="9"/>
  <c r="D236" i="9" s="1"/>
  <c r="Z236" i="9"/>
  <c r="AY236" i="9" s="1"/>
  <c r="BG236" i="9"/>
  <c r="BH236" i="9"/>
  <c r="AH237" i="9"/>
  <c r="AJ237" i="9" s="1"/>
  <c r="Y220" i="4"/>
  <c r="AA220" i="4" s="1"/>
  <c r="AV219" i="4"/>
  <c r="AU219" i="4"/>
  <c r="V220" i="4"/>
  <c r="R220" i="4"/>
  <c r="K220" i="4"/>
  <c r="L220" i="4" s="1"/>
  <c r="M220" i="4" s="1"/>
  <c r="AM220" i="4"/>
  <c r="BJ219" i="4"/>
  <c r="AJ220" i="4"/>
  <c r="AG220" i="4"/>
  <c r="AD220" i="4"/>
  <c r="AU229" i="8"/>
  <c r="BM229" i="8" s="1"/>
  <c r="AV229" i="8"/>
  <c r="V230" i="8"/>
  <c r="C230" i="8" s="1"/>
  <c r="D230" i="8" s="1"/>
  <c r="U230" i="8"/>
  <c r="AJ230" i="8"/>
  <c r="BJ229" i="8"/>
  <c r="AM230" i="8"/>
  <c r="AG230" i="8"/>
  <c r="AD230" i="8"/>
  <c r="R230" i="8"/>
  <c r="E231" i="8"/>
  <c r="K230" i="8"/>
  <c r="L230" i="8" s="1"/>
  <c r="M230" i="8" s="1"/>
  <c r="G226" i="7"/>
  <c r="H226" i="7" s="1"/>
  <c r="K226" i="7" s="1"/>
  <c r="L226" i="7" s="1"/>
  <c r="M226" i="7" s="1"/>
  <c r="Q225" i="7"/>
  <c r="T225" i="7"/>
  <c r="AL225" i="7"/>
  <c r="Z225" i="7"/>
  <c r="AY225" i="7" s="1"/>
  <c r="BB225" i="7"/>
  <c r="AI225" i="7"/>
  <c r="AF225" i="7"/>
  <c r="BA225" i="7"/>
  <c r="AD226" i="7"/>
  <c r="AC215" i="6"/>
  <c r="BB215" i="6" s="1"/>
  <c r="AL215" i="6"/>
  <c r="BK215" i="6" s="1"/>
  <c r="AI215" i="6"/>
  <c r="AF215" i="6"/>
  <c r="T215" i="6"/>
  <c r="Q215" i="6"/>
  <c r="F216" i="6"/>
  <c r="G216" i="6"/>
  <c r="AY215" i="6"/>
  <c r="Y216" i="6"/>
  <c r="AE220" i="5"/>
  <c r="BD219" i="5"/>
  <c r="BE219" i="5"/>
  <c r="BH219" i="5"/>
  <c r="BG219" i="5"/>
  <c r="AH220" i="5"/>
  <c r="Y220" i="5"/>
  <c r="AP219" i="5"/>
  <c r="AO219" i="5"/>
  <c r="P220" i="5"/>
  <c r="S220" i="5"/>
  <c r="AR219" i="5"/>
  <c r="AS219" i="5"/>
  <c r="W219" i="5"/>
  <c r="H220" i="5"/>
  <c r="AK220" i="5"/>
  <c r="BK219" i="5"/>
  <c r="BA219" i="5"/>
  <c r="BB219" i="5"/>
  <c r="AB220" i="5"/>
  <c r="AA239" i="10" l="1"/>
  <c r="G240" i="10"/>
  <c r="H240" i="10" s="1"/>
  <c r="AF239" i="10"/>
  <c r="AI239" i="10"/>
  <c r="BJ238" i="10"/>
  <c r="AM239" i="10"/>
  <c r="Q239" i="10"/>
  <c r="T239" i="10"/>
  <c r="AV238" i="10"/>
  <c r="AU238" i="10"/>
  <c r="V239" i="10"/>
  <c r="BB238" i="10"/>
  <c r="BA238" i="10"/>
  <c r="AB239" i="10"/>
  <c r="BK236" i="9"/>
  <c r="W236" i="9"/>
  <c r="AV236" i="9" s="1"/>
  <c r="O237" i="9"/>
  <c r="T237" i="9" s="1"/>
  <c r="AS237" i="9" s="1"/>
  <c r="N237" i="9"/>
  <c r="AI237" i="9" s="1"/>
  <c r="BH237" i="9" s="1"/>
  <c r="E238" i="9"/>
  <c r="F238" i="9" s="1"/>
  <c r="AO236" i="9"/>
  <c r="AP236" i="9"/>
  <c r="BA236" i="9"/>
  <c r="BB236" i="9"/>
  <c r="Y237" i="9"/>
  <c r="AX236" i="9" s="1"/>
  <c r="BJ236" i="9"/>
  <c r="AM237" i="9"/>
  <c r="AX219" i="4"/>
  <c r="BM219" i="4" s="1"/>
  <c r="C220" i="4"/>
  <c r="D220" i="4" s="1"/>
  <c r="E221" i="4"/>
  <c r="O220" i="4"/>
  <c r="Z220" i="4" s="1"/>
  <c r="AY220" i="4" s="1"/>
  <c r="BN220" i="4"/>
  <c r="N220" i="4"/>
  <c r="X220" i="4"/>
  <c r="N230" i="8"/>
  <c r="BN230" i="8"/>
  <c r="O230" i="8"/>
  <c r="G231" i="8"/>
  <c r="F231" i="8"/>
  <c r="H231" i="8" s="1"/>
  <c r="K231" i="8" s="1"/>
  <c r="L231" i="8" s="1"/>
  <c r="M231" i="8" s="1"/>
  <c r="X230" i="8"/>
  <c r="Z230" i="8"/>
  <c r="AY230" i="8" s="1"/>
  <c r="O226" i="7"/>
  <c r="N226" i="7"/>
  <c r="BN226" i="7"/>
  <c r="Y226" i="7"/>
  <c r="AA226" i="7" s="1"/>
  <c r="E227" i="7"/>
  <c r="BK225" i="7"/>
  <c r="AK226" i="7"/>
  <c r="S226" i="7"/>
  <c r="AS225" i="7"/>
  <c r="AR225" i="7"/>
  <c r="W225" i="7"/>
  <c r="BE225" i="7"/>
  <c r="BD225" i="7"/>
  <c r="AE226" i="7"/>
  <c r="BH225" i="7"/>
  <c r="AH226" i="7"/>
  <c r="BG225" i="7"/>
  <c r="P226" i="7"/>
  <c r="AO225" i="7"/>
  <c r="AP225" i="7"/>
  <c r="AB216" i="6"/>
  <c r="AD216" i="6" s="1"/>
  <c r="BA215" i="6"/>
  <c r="AK216" i="6"/>
  <c r="AM216" i="6" s="1"/>
  <c r="H216" i="6"/>
  <c r="P216" i="6"/>
  <c r="R216" i="6" s="1"/>
  <c r="AP215" i="6"/>
  <c r="AO215" i="6"/>
  <c r="AH216" i="6"/>
  <c r="AJ216" i="6" s="1"/>
  <c r="BG215" i="6"/>
  <c r="BH215" i="6"/>
  <c r="AS215" i="6"/>
  <c r="AR215" i="6"/>
  <c r="S216" i="6"/>
  <c r="W215" i="6"/>
  <c r="AE216" i="6"/>
  <c r="BD215" i="6"/>
  <c r="BE215" i="6"/>
  <c r="AX215" i="6"/>
  <c r="AA216" i="6"/>
  <c r="K220" i="5"/>
  <c r="L220" i="5" s="1"/>
  <c r="M220" i="5" s="1"/>
  <c r="AX219" i="5"/>
  <c r="AA220" i="5"/>
  <c r="AD220" i="5"/>
  <c r="BJ219" i="5"/>
  <c r="AM220" i="5"/>
  <c r="AU219" i="5"/>
  <c r="AV219" i="5"/>
  <c r="V220" i="5"/>
  <c r="C220" i="5" s="1"/>
  <c r="D220" i="5" s="1"/>
  <c r="R220" i="5"/>
  <c r="AJ220" i="5"/>
  <c r="U220" i="5"/>
  <c r="AG220" i="5"/>
  <c r="K240" i="10" l="1"/>
  <c r="L240" i="10" s="1"/>
  <c r="M240" i="10" s="1"/>
  <c r="BN240" i="10" s="1"/>
  <c r="AC239" i="10"/>
  <c r="BB239" i="10" s="1"/>
  <c r="BH239" i="10"/>
  <c r="BG239" i="10"/>
  <c r="AH240" i="10"/>
  <c r="BD239" i="10"/>
  <c r="BE239" i="10"/>
  <c r="AE240" i="10"/>
  <c r="X239" i="10"/>
  <c r="C239" i="10"/>
  <c r="D239" i="10" s="1"/>
  <c r="Z239" i="10"/>
  <c r="AY239" i="10" s="1"/>
  <c r="AP239" i="10"/>
  <c r="AO239" i="10"/>
  <c r="P240" i="10"/>
  <c r="BM238" i="10"/>
  <c r="AL239" i="10"/>
  <c r="AD239" i="10"/>
  <c r="AS239" i="10"/>
  <c r="S240" i="10"/>
  <c r="W239" i="10"/>
  <c r="V240" i="10" s="1"/>
  <c r="AR239" i="10"/>
  <c r="V237" i="9"/>
  <c r="X237" i="9" s="1"/>
  <c r="AU236" i="9"/>
  <c r="BM236" i="9" s="1"/>
  <c r="AF237" i="9"/>
  <c r="BE237" i="9" s="1"/>
  <c r="AR237" i="9"/>
  <c r="Q237" i="9"/>
  <c r="AO237" i="9" s="1"/>
  <c r="S238" i="9"/>
  <c r="U238" i="9" s="1"/>
  <c r="AL237" i="9"/>
  <c r="BK237" i="9" s="1"/>
  <c r="G238" i="9"/>
  <c r="H238" i="9" s="1"/>
  <c r="K238" i="9" s="1"/>
  <c r="L238" i="9" s="1"/>
  <c r="M238" i="9" s="1"/>
  <c r="BN238" i="9" s="1"/>
  <c r="AC237" i="9"/>
  <c r="BB237" i="9" s="1"/>
  <c r="AH238" i="9"/>
  <c r="AJ238" i="9" s="1"/>
  <c r="AA237" i="9"/>
  <c r="BG237" i="9"/>
  <c r="Y221" i="4"/>
  <c r="AA221" i="4" s="1"/>
  <c r="AF220" i="4"/>
  <c r="AI220" i="4"/>
  <c r="T220" i="4"/>
  <c r="Q220" i="4"/>
  <c r="AL220" i="4"/>
  <c r="AC220" i="4"/>
  <c r="F221" i="4"/>
  <c r="G221" i="4"/>
  <c r="E232" i="8"/>
  <c r="G232" i="8" s="1"/>
  <c r="Y231" i="8"/>
  <c r="AX230" i="8"/>
  <c r="AA231" i="8"/>
  <c r="F232" i="8"/>
  <c r="O231" i="8"/>
  <c r="N231" i="8"/>
  <c r="BN231" i="8"/>
  <c r="AC230" i="8"/>
  <c r="T230" i="8"/>
  <c r="Q230" i="8"/>
  <c r="AL230" i="8"/>
  <c r="AF230" i="8"/>
  <c r="AI230" i="8"/>
  <c r="AX225" i="7"/>
  <c r="G227" i="7"/>
  <c r="F227" i="7"/>
  <c r="AJ226" i="7"/>
  <c r="V226" i="7"/>
  <c r="AU225" i="7"/>
  <c r="AV225" i="7"/>
  <c r="U226" i="7"/>
  <c r="T226" i="7"/>
  <c r="Q226" i="7"/>
  <c r="P227" i="7" s="1"/>
  <c r="R227" i="7" s="1"/>
  <c r="AM226" i="7"/>
  <c r="AC226" i="7" s="1"/>
  <c r="BJ225" i="7"/>
  <c r="AL226" i="7"/>
  <c r="AG226" i="7"/>
  <c r="AF226" i="7"/>
  <c r="AI226" i="7"/>
  <c r="R226" i="7"/>
  <c r="BJ215" i="6"/>
  <c r="K216" i="6"/>
  <c r="L216" i="6" s="1"/>
  <c r="M216" i="6" s="1"/>
  <c r="AG216" i="6"/>
  <c r="U216" i="6"/>
  <c r="AU215" i="6"/>
  <c r="AV215" i="6"/>
  <c r="V216" i="6"/>
  <c r="E221" i="5"/>
  <c r="G221" i="5" s="1"/>
  <c r="BM219" i="5"/>
  <c r="N220" i="5"/>
  <c r="O220" i="5"/>
  <c r="Z220" i="5" s="1"/>
  <c r="AY220" i="5" s="1"/>
  <c r="BN220" i="5"/>
  <c r="X220" i="5"/>
  <c r="N240" i="10" l="1"/>
  <c r="AF240" i="10" s="1"/>
  <c r="O240" i="10"/>
  <c r="Q240" i="10" s="1"/>
  <c r="E241" i="10"/>
  <c r="BA239" i="10"/>
  <c r="AB240" i="10"/>
  <c r="AD240" i="10" s="1"/>
  <c r="Y240" i="10"/>
  <c r="AA240" i="10" s="1"/>
  <c r="AG240" i="10"/>
  <c r="BK239" i="10"/>
  <c r="AK240" i="10"/>
  <c r="X240" i="10"/>
  <c r="AJ240" i="10"/>
  <c r="R240" i="10"/>
  <c r="AU239" i="10"/>
  <c r="AV239" i="10"/>
  <c r="U240" i="10"/>
  <c r="Z237" i="9"/>
  <c r="AY237" i="9" s="1"/>
  <c r="C237" i="9"/>
  <c r="D237" i="9" s="1"/>
  <c r="P238" i="9"/>
  <c r="R238" i="9" s="1"/>
  <c r="AP237" i="9"/>
  <c r="BD237" i="9"/>
  <c r="O238" i="9"/>
  <c r="T238" i="9" s="1"/>
  <c r="AS238" i="9" s="1"/>
  <c r="W237" i="9"/>
  <c r="V238" i="9" s="1"/>
  <c r="AE238" i="9"/>
  <c r="AG238" i="9" s="1"/>
  <c r="AK238" i="9"/>
  <c r="BJ237" i="9" s="1"/>
  <c r="N238" i="9"/>
  <c r="E239" i="9"/>
  <c r="BA237" i="9"/>
  <c r="AB238" i="9"/>
  <c r="AD238" i="9" s="1"/>
  <c r="AX220" i="4"/>
  <c r="H221" i="4"/>
  <c r="K221" i="4" s="1"/>
  <c r="L221" i="4" s="1"/>
  <c r="M221" i="4" s="1"/>
  <c r="BB220" i="4"/>
  <c r="BA220" i="4"/>
  <c r="AB221" i="4"/>
  <c r="AP220" i="4"/>
  <c r="AO220" i="4"/>
  <c r="P221" i="4"/>
  <c r="BG220" i="4"/>
  <c r="BH220" i="4"/>
  <c r="AH221" i="4"/>
  <c r="BK220" i="4"/>
  <c r="AK221" i="4"/>
  <c r="AS220" i="4"/>
  <c r="AR220" i="4"/>
  <c r="W220" i="4"/>
  <c r="S221" i="4"/>
  <c r="BD220" i="4"/>
  <c r="BE220" i="4"/>
  <c r="AE221" i="4"/>
  <c r="BD230" i="8"/>
  <c r="BE230" i="8"/>
  <c r="AE231" i="8"/>
  <c r="BB230" i="8"/>
  <c r="BA230" i="8"/>
  <c r="AB231" i="8"/>
  <c r="BH230" i="8"/>
  <c r="BG230" i="8"/>
  <c r="AH231" i="8"/>
  <c r="AK231" i="8"/>
  <c r="BK230" i="8"/>
  <c r="AR230" i="8"/>
  <c r="W230" i="8"/>
  <c r="AS230" i="8"/>
  <c r="S231" i="8"/>
  <c r="H232" i="8"/>
  <c r="AP230" i="8"/>
  <c r="AO230" i="8"/>
  <c r="P231" i="8"/>
  <c r="BM225" i="7"/>
  <c r="BM215" i="6"/>
  <c r="H227" i="7"/>
  <c r="K227" i="7" s="1"/>
  <c r="L227" i="7" s="1"/>
  <c r="M227" i="7" s="1"/>
  <c r="AR226" i="7"/>
  <c r="AS226" i="7"/>
  <c r="W226" i="7"/>
  <c r="AV226" i="7" s="1"/>
  <c r="X226" i="7"/>
  <c r="Z226" i="7"/>
  <c r="C226" i="7"/>
  <c r="D226" i="7" s="1"/>
  <c r="BH226" i="7"/>
  <c r="BG226" i="7"/>
  <c r="BK226" i="7"/>
  <c r="AK227" i="7"/>
  <c r="BD226" i="7"/>
  <c r="BE226" i="7"/>
  <c r="BB226" i="7"/>
  <c r="BA226" i="7"/>
  <c r="AB227" i="7"/>
  <c r="AH227" i="7"/>
  <c r="AJ227" i="7" s="1"/>
  <c r="S227" i="7"/>
  <c r="AE227" i="7"/>
  <c r="AP226" i="7"/>
  <c r="AO226" i="7"/>
  <c r="O216" i="6"/>
  <c r="Z216" i="6" s="1"/>
  <c r="BN216" i="6"/>
  <c r="N216" i="6"/>
  <c r="E217" i="6"/>
  <c r="C216" i="6"/>
  <c r="D216" i="6" s="1"/>
  <c r="X216" i="6"/>
  <c r="F221" i="5"/>
  <c r="H221" i="5" s="1"/>
  <c r="Y221" i="5"/>
  <c r="AX220" i="5" s="1"/>
  <c r="AC220" i="5"/>
  <c r="T220" i="5"/>
  <c r="Q220" i="5"/>
  <c r="AL220" i="5"/>
  <c r="AF220" i="5"/>
  <c r="AI220" i="5"/>
  <c r="AI240" i="10" l="1"/>
  <c r="AH241" i="10" s="1"/>
  <c r="T240" i="10"/>
  <c r="S241" i="10" s="1"/>
  <c r="U241" i="10" s="1"/>
  <c r="Z240" i="10"/>
  <c r="AY240" i="10" s="1"/>
  <c r="AX239" i="10"/>
  <c r="G241" i="10"/>
  <c r="F241" i="10"/>
  <c r="AL240" i="10"/>
  <c r="BK240" i="10" s="1"/>
  <c r="AM240" i="10"/>
  <c r="AC240" i="10" s="1"/>
  <c r="BJ239" i="10"/>
  <c r="AO240" i="10"/>
  <c r="AP240" i="10"/>
  <c r="AE241" i="10"/>
  <c r="BD240" i="10"/>
  <c r="BE240" i="10"/>
  <c r="C240" i="10"/>
  <c r="D240" i="10" s="1"/>
  <c r="P241" i="10"/>
  <c r="Y238" i="9"/>
  <c r="AX237" i="9" s="1"/>
  <c r="AR238" i="9"/>
  <c r="S239" i="9"/>
  <c r="U239" i="9" s="1"/>
  <c r="AI238" i="9"/>
  <c r="BH238" i="9" s="1"/>
  <c r="Q238" i="9"/>
  <c r="P239" i="9" s="1"/>
  <c r="R239" i="9" s="1"/>
  <c r="AU237" i="9"/>
  <c r="AM238" i="9"/>
  <c r="AV237" i="9"/>
  <c r="AF238" i="9"/>
  <c r="BD238" i="9" s="1"/>
  <c r="G239" i="9"/>
  <c r="F239" i="9"/>
  <c r="AL238" i="9"/>
  <c r="AK239" i="9" s="1"/>
  <c r="X238" i="9"/>
  <c r="N221" i="4"/>
  <c r="AI221" i="4" s="1"/>
  <c r="AH222" i="4" s="1"/>
  <c r="BN221" i="4"/>
  <c r="E222" i="4"/>
  <c r="G222" i="4" s="1"/>
  <c r="O221" i="4"/>
  <c r="Q221" i="4" s="1"/>
  <c r="P222" i="4" s="1"/>
  <c r="AG221" i="4"/>
  <c r="AV220" i="4"/>
  <c r="AU220" i="4"/>
  <c r="V221" i="4"/>
  <c r="AJ221" i="4"/>
  <c r="AD221" i="4"/>
  <c r="U221" i="4"/>
  <c r="BJ220" i="4"/>
  <c r="AM221" i="4"/>
  <c r="R221" i="4"/>
  <c r="R231" i="8"/>
  <c r="Q231" i="8"/>
  <c r="U231" i="8"/>
  <c r="T231" i="8"/>
  <c r="S232" i="8"/>
  <c r="K232" i="8"/>
  <c r="L232" i="8" s="1"/>
  <c r="M232" i="8" s="1"/>
  <c r="BJ230" i="8"/>
  <c r="AM231" i="8"/>
  <c r="AC231" i="8" s="1"/>
  <c r="AB232" i="8" s="1"/>
  <c r="AD231" i="8"/>
  <c r="AL231" i="8"/>
  <c r="AV230" i="8"/>
  <c r="AU230" i="8"/>
  <c r="BM230" i="8" s="1"/>
  <c r="V231" i="8"/>
  <c r="AJ231" i="8"/>
  <c r="AG231" i="8"/>
  <c r="AI231" i="8"/>
  <c r="AH232" i="8" s="1"/>
  <c r="AF231" i="8"/>
  <c r="AE232" i="8" s="1"/>
  <c r="AU226" i="7"/>
  <c r="V227" i="7"/>
  <c r="X227" i="7" s="1"/>
  <c r="E228" i="7"/>
  <c r="BN227" i="7"/>
  <c r="O227" i="7"/>
  <c r="AL227" i="7" s="1"/>
  <c r="N227" i="7"/>
  <c r="AI227" i="7" s="1"/>
  <c r="AD227" i="7"/>
  <c r="AY226" i="7"/>
  <c r="Y227" i="7"/>
  <c r="AG227" i="7"/>
  <c r="AM227" i="7"/>
  <c r="BJ226" i="7"/>
  <c r="U227" i="7"/>
  <c r="AF216" i="6"/>
  <c r="AI216" i="6"/>
  <c r="F217" i="6"/>
  <c r="G217" i="6"/>
  <c r="T216" i="6"/>
  <c r="Q216" i="6"/>
  <c r="AL216" i="6"/>
  <c r="AC216" i="6"/>
  <c r="AY216" i="6"/>
  <c r="Y217" i="6"/>
  <c r="K221" i="5"/>
  <c r="L221" i="5" s="1"/>
  <c r="M221" i="5" s="1"/>
  <c r="O221" i="5" s="1"/>
  <c r="AA221" i="5"/>
  <c r="BH220" i="5"/>
  <c r="BG220" i="5"/>
  <c r="AH221" i="5"/>
  <c r="BD220" i="5"/>
  <c r="BE220" i="5"/>
  <c r="AE221" i="5"/>
  <c r="AK221" i="5"/>
  <c r="BK220" i="5"/>
  <c r="AS220" i="5"/>
  <c r="AR220" i="5"/>
  <c r="W220" i="5"/>
  <c r="S221" i="5"/>
  <c r="AO220" i="5"/>
  <c r="AP220" i="5"/>
  <c r="P221" i="5"/>
  <c r="BB220" i="5"/>
  <c r="BA220" i="5"/>
  <c r="AB221" i="5"/>
  <c r="AS240" i="10" l="1"/>
  <c r="AR240" i="10"/>
  <c r="H241" i="10"/>
  <c r="K241" i="10" s="1"/>
  <c r="L241" i="10" s="1"/>
  <c r="M241" i="10" s="1"/>
  <c r="Y241" i="10"/>
  <c r="AX240" i="10" s="1"/>
  <c r="BH240" i="10"/>
  <c r="BG240" i="10"/>
  <c r="BM239" i="10"/>
  <c r="AK241" i="10"/>
  <c r="BJ240" i="10" s="1"/>
  <c r="W240" i="10"/>
  <c r="V241" i="10" s="1"/>
  <c r="BB240" i="10"/>
  <c r="AB241" i="10"/>
  <c r="BA240" i="10"/>
  <c r="AJ241" i="10"/>
  <c r="R241" i="10"/>
  <c r="AG241" i="10"/>
  <c r="C238" i="9"/>
  <c r="D238" i="9" s="1"/>
  <c r="AH239" i="9"/>
  <c r="AJ239" i="9" s="1"/>
  <c r="AC238" i="9"/>
  <c r="BB238" i="9" s="1"/>
  <c r="BM237" i="9"/>
  <c r="Z238" i="9"/>
  <c r="AY238" i="9" s="1"/>
  <c r="AA238" i="9"/>
  <c r="W238" i="9" s="1"/>
  <c r="AV238" i="9" s="1"/>
  <c r="BG238" i="9"/>
  <c r="AE239" i="9"/>
  <c r="AG239" i="9" s="1"/>
  <c r="AP238" i="9"/>
  <c r="AO238" i="9"/>
  <c r="BE238" i="9"/>
  <c r="H239" i="9"/>
  <c r="BK238" i="9"/>
  <c r="AM239" i="9"/>
  <c r="BJ238" i="9"/>
  <c r="T221" i="4"/>
  <c r="S222" i="4" s="1"/>
  <c r="U222" i="4" s="1"/>
  <c r="AL221" i="4"/>
  <c r="AK222" i="4" s="1"/>
  <c r="AF221" i="4"/>
  <c r="AE222" i="4" s="1"/>
  <c r="AG222" i="4" s="1"/>
  <c r="AC221" i="4"/>
  <c r="BA221" i="4" s="1"/>
  <c r="F222" i="4"/>
  <c r="H222" i="4" s="1"/>
  <c r="K222" i="4" s="1"/>
  <c r="L222" i="4" s="1"/>
  <c r="M222" i="4" s="1"/>
  <c r="BM220" i="4"/>
  <c r="R222" i="4"/>
  <c r="AO221" i="4"/>
  <c r="AP221" i="4"/>
  <c r="BH221" i="4"/>
  <c r="BG221" i="4"/>
  <c r="AJ222" i="4"/>
  <c r="C221" i="4"/>
  <c r="D221" i="4" s="1"/>
  <c r="X221" i="4"/>
  <c r="Z221" i="4"/>
  <c r="AY221" i="4" s="1"/>
  <c r="E233" i="8"/>
  <c r="AG232" i="8"/>
  <c r="BG231" i="8"/>
  <c r="BH231" i="8"/>
  <c r="X231" i="8"/>
  <c r="Z231" i="8"/>
  <c r="AY231" i="8" s="1"/>
  <c r="BA231" i="8"/>
  <c r="BB231" i="8"/>
  <c r="N232" i="8"/>
  <c r="AF232" i="8" s="1"/>
  <c r="BN232" i="8"/>
  <c r="O232" i="8"/>
  <c r="AL232" i="8" s="1"/>
  <c r="W231" i="8"/>
  <c r="V232" i="8" s="1"/>
  <c r="AS231" i="8"/>
  <c r="AR231" i="8"/>
  <c r="AO231" i="8"/>
  <c r="AP231" i="8"/>
  <c r="P232" i="8"/>
  <c r="Q232" i="8" s="1"/>
  <c r="BE231" i="8"/>
  <c r="BD231" i="8"/>
  <c r="AJ232" i="8"/>
  <c r="BK231" i="8"/>
  <c r="AK232" i="8"/>
  <c r="AD232" i="8"/>
  <c r="G233" i="8"/>
  <c r="F233" i="8"/>
  <c r="T232" i="8"/>
  <c r="S233" i="8" s="1"/>
  <c r="U232" i="8"/>
  <c r="C231" i="8"/>
  <c r="D231" i="8" s="1"/>
  <c r="T227" i="7"/>
  <c r="S228" i="7" s="1"/>
  <c r="Q227" i="7"/>
  <c r="P228" i="7" s="1"/>
  <c r="R228" i="7" s="1"/>
  <c r="AF227" i="7"/>
  <c r="BD227" i="7" s="1"/>
  <c r="F228" i="7"/>
  <c r="G228" i="7"/>
  <c r="AH228" i="7"/>
  <c r="AJ228" i="7" s="1"/>
  <c r="BH227" i="7"/>
  <c r="BG227" i="7"/>
  <c r="AC227" i="7"/>
  <c r="AA227" i="7"/>
  <c r="Z227" i="7"/>
  <c r="AY227" i="7" s="1"/>
  <c r="AX226" i="7"/>
  <c r="BM226" i="7" s="1"/>
  <c r="BK227" i="7"/>
  <c r="AK228" i="7"/>
  <c r="C227" i="7"/>
  <c r="D227" i="7" s="1"/>
  <c r="H217" i="6"/>
  <c r="K217" i="6" s="1"/>
  <c r="L217" i="6" s="1"/>
  <c r="M217" i="6" s="1"/>
  <c r="BK216" i="6"/>
  <c r="AK217" i="6"/>
  <c r="AS216" i="6"/>
  <c r="S217" i="6"/>
  <c r="U217" i="6" s="1"/>
  <c r="AR216" i="6"/>
  <c r="AB217" i="6"/>
  <c r="BB216" i="6"/>
  <c r="BA216" i="6"/>
  <c r="W216" i="6"/>
  <c r="P217" i="6"/>
  <c r="AO216" i="6"/>
  <c r="AP216" i="6"/>
  <c r="BG216" i="6"/>
  <c r="AH217" i="6"/>
  <c r="AJ217" i="6" s="1"/>
  <c r="BH216" i="6"/>
  <c r="BD216" i="6"/>
  <c r="BE216" i="6"/>
  <c r="AE217" i="6"/>
  <c r="AG217" i="6" s="1"/>
  <c r="AA217" i="6"/>
  <c r="AX216" i="6"/>
  <c r="E222" i="5"/>
  <c r="BN221" i="5"/>
  <c r="N221" i="5"/>
  <c r="AF221" i="5" s="1"/>
  <c r="AE222" i="5" s="1"/>
  <c r="R221" i="5"/>
  <c r="AU220" i="5"/>
  <c r="AV220" i="5"/>
  <c r="V221" i="5"/>
  <c r="C221" i="5" s="1"/>
  <c r="D221" i="5" s="1"/>
  <c r="BJ220" i="5"/>
  <c r="AM221" i="5"/>
  <c r="AC221" i="5" s="1"/>
  <c r="AB222" i="5" s="1"/>
  <c r="AJ221" i="5"/>
  <c r="AD221" i="5"/>
  <c r="AL221" i="5"/>
  <c r="Q221" i="5"/>
  <c r="U221" i="5"/>
  <c r="T221" i="5"/>
  <c r="AG221" i="5"/>
  <c r="AA241" i="10" l="1"/>
  <c r="E242" i="10"/>
  <c r="G242" i="10" s="1"/>
  <c r="BN241" i="10"/>
  <c r="O241" i="10"/>
  <c r="AL241" i="10" s="1"/>
  <c r="N241" i="10"/>
  <c r="AM241" i="10"/>
  <c r="AU240" i="10"/>
  <c r="BM240" i="10" s="1"/>
  <c r="AV240" i="10"/>
  <c r="AD241" i="10"/>
  <c r="X241" i="10"/>
  <c r="C241" i="10"/>
  <c r="D241" i="10" s="1"/>
  <c r="Y239" i="9"/>
  <c r="AA239" i="9" s="1"/>
  <c r="AB239" i="9"/>
  <c r="AD239" i="9" s="1"/>
  <c r="BA238" i="9"/>
  <c r="V239" i="9"/>
  <c r="X239" i="9" s="1"/>
  <c r="AU238" i="9"/>
  <c r="K239" i="9"/>
  <c r="L239" i="9" s="1"/>
  <c r="M239" i="9" s="1"/>
  <c r="BK221" i="4"/>
  <c r="BD221" i="4"/>
  <c r="W221" i="4"/>
  <c r="V222" i="4" s="1"/>
  <c r="X222" i="4" s="1"/>
  <c r="AS221" i="4"/>
  <c r="BE221" i="4"/>
  <c r="AR221" i="4"/>
  <c r="BB221" i="4"/>
  <c r="AB222" i="4"/>
  <c r="AD222" i="4" s="1"/>
  <c r="E223" i="4"/>
  <c r="G223" i="4" s="1"/>
  <c r="O222" i="4"/>
  <c r="N222" i="4"/>
  <c r="BN222" i="4"/>
  <c r="Y222" i="4"/>
  <c r="BJ221" i="4"/>
  <c r="AM222" i="4"/>
  <c r="U233" i="8"/>
  <c r="BD232" i="8"/>
  <c r="BE232" i="8"/>
  <c r="AE233" i="8"/>
  <c r="AP232" i="8"/>
  <c r="H233" i="8"/>
  <c r="AU231" i="8"/>
  <c r="AV231" i="8"/>
  <c r="Y232" i="8"/>
  <c r="C232" i="8" s="1"/>
  <c r="D232" i="8" s="1"/>
  <c r="AR232" i="8"/>
  <c r="AS232" i="8"/>
  <c r="AK233" i="8"/>
  <c r="BK232" i="8"/>
  <c r="AM232" i="8"/>
  <c r="BJ231" i="8"/>
  <c r="R232" i="8"/>
  <c r="AO232" i="8" s="1"/>
  <c r="P233" i="8"/>
  <c r="X232" i="8"/>
  <c r="AI232" i="8"/>
  <c r="AR227" i="7"/>
  <c r="W227" i="7"/>
  <c r="AV227" i="7" s="1"/>
  <c r="AE228" i="7"/>
  <c r="AG228" i="7" s="1"/>
  <c r="AS227" i="7"/>
  <c r="AP227" i="7"/>
  <c r="AO227" i="7"/>
  <c r="BE227" i="7"/>
  <c r="Y228" i="7"/>
  <c r="AA228" i="7" s="1"/>
  <c r="H228" i="7"/>
  <c r="AB228" i="7"/>
  <c r="BB227" i="7"/>
  <c r="BA227" i="7"/>
  <c r="AM228" i="7"/>
  <c r="BJ227" i="7"/>
  <c r="U228" i="7"/>
  <c r="E218" i="6"/>
  <c r="BN217" i="6"/>
  <c r="N217" i="6"/>
  <c r="AF217" i="6" s="1"/>
  <c r="BE217" i="6" s="1"/>
  <c r="O217" i="6"/>
  <c r="Q217" i="6" s="1"/>
  <c r="P218" i="6" s="1"/>
  <c r="AV216" i="6"/>
  <c r="V217" i="6"/>
  <c r="C217" i="6" s="1"/>
  <c r="D217" i="6" s="1"/>
  <c r="AU216" i="6"/>
  <c r="AM217" i="6"/>
  <c r="BJ216" i="6"/>
  <c r="R217" i="6"/>
  <c r="AD217" i="6"/>
  <c r="AI221" i="5"/>
  <c r="AH222" i="5" s="1"/>
  <c r="AJ222" i="5" s="1"/>
  <c r="F222" i="5"/>
  <c r="G222" i="5"/>
  <c r="BM220" i="5"/>
  <c r="AD222" i="5"/>
  <c r="AG222" i="5"/>
  <c r="AO221" i="5"/>
  <c r="AP221" i="5"/>
  <c r="BE221" i="5"/>
  <c r="BD221" i="5"/>
  <c r="S222" i="5"/>
  <c r="W221" i="5"/>
  <c r="V222" i="5" s="1"/>
  <c r="AR221" i="5"/>
  <c r="AS221" i="5"/>
  <c r="AK222" i="5"/>
  <c r="BK221" i="5"/>
  <c r="BA221" i="5"/>
  <c r="BB221" i="5"/>
  <c r="Z221" i="5"/>
  <c r="AY221" i="5" s="1"/>
  <c r="X221" i="5"/>
  <c r="P222" i="5"/>
  <c r="F242" i="10" l="1"/>
  <c r="H242" i="10" s="1"/>
  <c r="K242" i="10" s="1"/>
  <c r="L242" i="10" s="1"/>
  <c r="M242" i="10" s="1"/>
  <c r="BN242" i="10" s="1"/>
  <c r="AC241" i="10"/>
  <c r="BB241" i="10" s="1"/>
  <c r="Z241" i="10"/>
  <c r="AY241" i="10" s="1"/>
  <c r="AF241" i="10"/>
  <c r="AI241" i="10"/>
  <c r="T241" i="10"/>
  <c r="Q241" i="10"/>
  <c r="BK241" i="10"/>
  <c r="AK242" i="10"/>
  <c r="AX238" i="9"/>
  <c r="BM238" i="9" s="1"/>
  <c r="C239" i="9"/>
  <c r="D239" i="9" s="1"/>
  <c r="E240" i="9"/>
  <c r="F240" i="9" s="1"/>
  <c r="N239" i="9"/>
  <c r="O239" i="9"/>
  <c r="BN239" i="9"/>
  <c r="AL222" i="4"/>
  <c r="BK222" i="4" s="1"/>
  <c r="AV221" i="4"/>
  <c r="F223" i="4"/>
  <c r="H223" i="4" s="1"/>
  <c r="AU221" i="4"/>
  <c r="C222" i="4"/>
  <c r="D222" i="4" s="1"/>
  <c r="Z222" i="4"/>
  <c r="AY222" i="4" s="1"/>
  <c r="AF222" i="4"/>
  <c r="AI222" i="4"/>
  <c r="T222" i="4"/>
  <c r="Q222" i="4"/>
  <c r="AX221" i="4"/>
  <c r="AA222" i="4"/>
  <c r="AC222" i="4"/>
  <c r="R233" i="8"/>
  <c r="Z232" i="8"/>
  <c r="K233" i="8"/>
  <c r="L233" i="8" s="1"/>
  <c r="M233" i="8" s="1"/>
  <c r="E234" i="8"/>
  <c r="BH232" i="8"/>
  <c r="BG232" i="8"/>
  <c r="AH233" i="8"/>
  <c r="BJ232" i="8"/>
  <c r="AM233" i="8"/>
  <c r="AA232" i="8"/>
  <c r="W232" i="8" s="1"/>
  <c r="AX231" i="8"/>
  <c r="BM231" i="8" s="1"/>
  <c r="AC232" i="8"/>
  <c r="AG233" i="8"/>
  <c r="AU227" i="7"/>
  <c r="V228" i="7"/>
  <c r="C228" i="7" s="1"/>
  <c r="D228" i="7" s="1"/>
  <c r="AX227" i="7"/>
  <c r="K228" i="7"/>
  <c r="L228" i="7" s="1"/>
  <c r="M228" i="7" s="1"/>
  <c r="AD228" i="7"/>
  <c r="G218" i="6"/>
  <c r="F218" i="6"/>
  <c r="AP217" i="6"/>
  <c r="BD217" i="6"/>
  <c r="AE218" i="6"/>
  <c r="AG218" i="6" s="1"/>
  <c r="AI217" i="6"/>
  <c r="BH217" i="6" s="1"/>
  <c r="AL217" i="6"/>
  <c r="BK217" i="6" s="1"/>
  <c r="AO217" i="6"/>
  <c r="BM216" i="6"/>
  <c r="AC217" i="6"/>
  <c r="AB218" i="6" s="1"/>
  <c r="AD218" i="6" s="1"/>
  <c r="T217" i="6"/>
  <c r="X217" i="6"/>
  <c r="Z217" i="6"/>
  <c r="AY217" i="6" s="1"/>
  <c r="R218" i="6"/>
  <c r="BG221" i="5"/>
  <c r="BH221" i="5"/>
  <c r="H222" i="5"/>
  <c r="K222" i="5" s="1"/>
  <c r="L222" i="5" s="1"/>
  <c r="M222" i="5" s="1"/>
  <c r="N222" i="5" s="1"/>
  <c r="Y222" i="5"/>
  <c r="AA222" i="5" s="1"/>
  <c r="X222" i="5"/>
  <c r="R222" i="5"/>
  <c r="BJ221" i="5"/>
  <c r="AM222" i="5"/>
  <c r="U222" i="5"/>
  <c r="AU221" i="5"/>
  <c r="AV221" i="5"/>
  <c r="AB242" i="10" l="1"/>
  <c r="AD242" i="10" s="1"/>
  <c r="BA241" i="10"/>
  <c r="E243" i="10"/>
  <c r="G243" i="10" s="1"/>
  <c r="O242" i="10"/>
  <c r="N242" i="10"/>
  <c r="Y242" i="10"/>
  <c r="AX241" i="10" s="1"/>
  <c r="W241" i="10"/>
  <c r="V242" i="10" s="1"/>
  <c r="AP241" i="10"/>
  <c r="AO241" i="10"/>
  <c r="P242" i="10"/>
  <c r="R242" i="10" s="1"/>
  <c r="S242" i="10"/>
  <c r="U242" i="10" s="1"/>
  <c r="AS241" i="10"/>
  <c r="AR241" i="10"/>
  <c r="BG241" i="10"/>
  <c r="BH241" i="10"/>
  <c r="AH242" i="10"/>
  <c r="AJ242" i="10" s="1"/>
  <c r="AE242" i="10"/>
  <c r="AG242" i="10" s="1"/>
  <c r="BE241" i="10"/>
  <c r="BD241" i="10"/>
  <c r="BJ241" i="10"/>
  <c r="AM242" i="10"/>
  <c r="G240" i="9"/>
  <c r="H240" i="9" s="1"/>
  <c r="Q239" i="9"/>
  <c r="T239" i="9"/>
  <c r="AC239" i="9"/>
  <c r="AL239" i="9"/>
  <c r="Z239" i="9"/>
  <c r="AF239" i="9"/>
  <c r="AI239" i="9"/>
  <c r="AK223" i="4"/>
  <c r="AM223" i="4" s="1"/>
  <c r="Y223" i="4"/>
  <c r="AA223" i="4" s="1"/>
  <c r="BM221" i="4"/>
  <c r="W222" i="4"/>
  <c r="AV222" i="4" s="1"/>
  <c r="AP222" i="4"/>
  <c r="AO222" i="4"/>
  <c r="P223" i="4"/>
  <c r="BD222" i="4"/>
  <c r="AE223" i="4"/>
  <c r="BE222" i="4"/>
  <c r="AS222" i="4"/>
  <c r="S223" i="4"/>
  <c r="AR222" i="4"/>
  <c r="AH223" i="4"/>
  <c r="BH222" i="4"/>
  <c r="BG222" i="4"/>
  <c r="K223" i="4"/>
  <c r="L223" i="4" s="1"/>
  <c r="M223" i="4" s="1"/>
  <c r="BB222" i="4"/>
  <c r="BA222" i="4"/>
  <c r="AB223" i="4"/>
  <c r="AV232" i="8"/>
  <c r="AU232" i="8"/>
  <c r="V233" i="8"/>
  <c r="AY232" i="8"/>
  <c r="Y233" i="8"/>
  <c r="AJ233" i="8"/>
  <c r="O233" i="8"/>
  <c r="N233" i="8"/>
  <c r="BN233" i="8"/>
  <c r="BB232" i="8"/>
  <c r="BA232" i="8"/>
  <c r="AB233" i="8"/>
  <c r="F234" i="8"/>
  <c r="G234" i="8"/>
  <c r="BM227" i="7"/>
  <c r="X228" i="7"/>
  <c r="E229" i="7"/>
  <c r="G229" i="7" s="1"/>
  <c r="H218" i="6"/>
  <c r="K218" i="6" s="1"/>
  <c r="L218" i="6" s="1"/>
  <c r="M218" i="6" s="1"/>
  <c r="N218" i="6" s="1"/>
  <c r="O228" i="7"/>
  <c r="BN228" i="7"/>
  <c r="N228" i="7"/>
  <c r="AH218" i="6"/>
  <c r="AJ218" i="6" s="1"/>
  <c r="BA217" i="6"/>
  <c r="AK218" i="6"/>
  <c r="AM218" i="6" s="1"/>
  <c r="BG217" i="6"/>
  <c r="BB217" i="6"/>
  <c r="Y218" i="6"/>
  <c r="AA218" i="6" s="1"/>
  <c r="AS217" i="6"/>
  <c r="AR217" i="6"/>
  <c r="S218" i="6"/>
  <c r="U218" i="6" s="1"/>
  <c r="W217" i="6"/>
  <c r="BN222" i="5"/>
  <c r="C222" i="5"/>
  <c r="D222" i="5" s="1"/>
  <c r="O222" i="5"/>
  <c r="Q222" i="5" s="1"/>
  <c r="E223" i="5"/>
  <c r="G223" i="5" s="1"/>
  <c r="AX221" i="5"/>
  <c r="BM221" i="5" s="1"/>
  <c r="AI222" i="5"/>
  <c r="AF222" i="5"/>
  <c r="Z242" i="10" l="1"/>
  <c r="AY242" i="10" s="1"/>
  <c r="AL242" i="10"/>
  <c r="AK243" i="10" s="1"/>
  <c r="F243" i="10"/>
  <c r="H243" i="10" s="1"/>
  <c r="K243" i="10" s="1"/>
  <c r="L243" i="10" s="1"/>
  <c r="M243" i="10" s="1"/>
  <c r="N243" i="10" s="1"/>
  <c r="AA242" i="10"/>
  <c r="AC242" i="10"/>
  <c r="BB242" i="10" s="1"/>
  <c r="AU241" i="10"/>
  <c r="BM241" i="10" s="1"/>
  <c r="AV241" i="10"/>
  <c r="X242" i="10"/>
  <c r="AI242" i="10"/>
  <c r="BH242" i="10" s="1"/>
  <c r="Q242" i="10"/>
  <c r="AP242" i="10" s="1"/>
  <c r="AF242" i="10"/>
  <c r="BE242" i="10" s="1"/>
  <c r="T242" i="10"/>
  <c r="C242" i="10"/>
  <c r="D242" i="10" s="1"/>
  <c r="K240" i="9"/>
  <c r="L240" i="9" s="1"/>
  <c r="M240" i="9" s="1"/>
  <c r="N240" i="9" s="1"/>
  <c r="AY239" i="9"/>
  <c r="Y240" i="9"/>
  <c r="BK239" i="9"/>
  <c r="AK240" i="9"/>
  <c r="BB239" i="9"/>
  <c r="BA239" i="9"/>
  <c r="AB240" i="9"/>
  <c r="BH239" i="9"/>
  <c r="BG239" i="9"/>
  <c r="AH240" i="9"/>
  <c r="AS239" i="9"/>
  <c r="S240" i="9"/>
  <c r="AR239" i="9"/>
  <c r="W239" i="9"/>
  <c r="AE240" i="9"/>
  <c r="BE239" i="9"/>
  <c r="BD239" i="9"/>
  <c r="AP239" i="9"/>
  <c r="AO239" i="9"/>
  <c r="P240" i="9"/>
  <c r="BJ222" i="4"/>
  <c r="AX222" i="4"/>
  <c r="E224" i="4"/>
  <c r="F224" i="4" s="1"/>
  <c r="AU222" i="4"/>
  <c r="V223" i="4"/>
  <c r="C223" i="4" s="1"/>
  <c r="D223" i="4" s="1"/>
  <c r="N223" i="4"/>
  <c r="AI223" i="4" s="1"/>
  <c r="AH224" i="4" s="1"/>
  <c r="AJ224" i="4" s="1"/>
  <c r="O223" i="4"/>
  <c r="Q223" i="4" s="1"/>
  <c r="P224" i="4" s="1"/>
  <c r="R224" i="4" s="1"/>
  <c r="BN223" i="4"/>
  <c r="AG223" i="4"/>
  <c r="R223" i="4"/>
  <c r="AJ223" i="4"/>
  <c r="U223" i="4"/>
  <c r="AD223" i="4"/>
  <c r="AD233" i="8"/>
  <c r="AL233" i="8"/>
  <c r="H234" i="8"/>
  <c r="Q233" i="8"/>
  <c r="T233" i="8"/>
  <c r="AF233" i="8"/>
  <c r="AI233" i="8"/>
  <c r="AX232" i="8"/>
  <c r="BM232" i="8" s="1"/>
  <c r="AA233" i="8"/>
  <c r="AC233" i="8"/>
  <c r="Z233" i="8"/>
  <c r="AY233" i="8" s="1"/>
  <c r="Y234" i="8"/>
  <c r="X233" i="8"/>
  <c r="C233" i="8"/>
  <c r="D233" i="8" s="1"/>
  <c r="O218" i="6"/>
  <c r="AL218" i="6" s="1"/>
  <c r="F229" i="7"/>
  <c r="H229" i="7" s="1"/>
  <c r="K229" i="7" s="1"/>
  <c r="L229" i="7" s="1"/>
  <c r="M229" i="7" s="1"/>
  <c r="O229" i="7" s="1"/>
  <c r="E219" i="6"/>
  <c r="F219" i="6" s="1"/>
  <c r="BN218" i="6"/>
  <c r="AI228" i="7"/>
  <c r="AF228" i="7"/>
  <c r="Q228" i="7"/>
  <c r="T228" i="7"/>
  <c r="AC228" i="7"/>
  <c r="AL228" i="7"/>
  <c r="Z228" i="7"/>
  <c r="AY228" i="7" s="1"/>
  <c r="BJ217" i="6"/>
  <c r="F223" i="5"/>
  <c r="H223" i="5" s="1"/>
  <c r="K223" i="5" s="1"/>
  <c r="L223" i="5" s="1"/>
  <c r="M223" i="5" s="1"/>
  <c r="N223" i="5" s="1"/>
  <c r="AX217" i="6"/>
  <c r="AV217" i="6"/>
  <c r="AU217" i="6"/>
  <c r="V218" i="6"/>
  <c r="AI218" i="6"/>
  <c r="AF218" i="6"/>
  <c r="AC222" i="5"/>
  <c r="BA222" i="5" s="1"/>
  <c r="AL222" i="5"/>
  <c r="BK222" i="5" s="1"/>
  <c r="Z222" i="5"/>
  <c r="AY222" i="5" s="1"/>
  <c r="T222" i="5"/>
  <c r="AS222" i="5" s="1"/>
  <c r="BH222" i="5"/>
  <c r="BG222" i="5"/>
  <c r="AH223" i="5"/>
  <c r="AO222" i="5"/>
  <c r="AP222" i="5"/>
  <c r="P223" i="5"/>
  <c r="BE222" i="5"/>
  <c r="BD222" i="5"/>
  <c r="AE223" i="5"/>
  <c r="BK242" i="10" l="1"/>
  <c r="Y243" i="10"/>
  <c r="AA243" i="10" s="1"/>
  <c r="E244" i="10"/>
  <c r="F244" i="10" s="1"/>
  <c r="O243" i="10"/>
  <c r="BN243" i="10"/>
  <c r="AB243" i="10"/>
  <c r="AD243" i="10" s="1"/>
  <c r="BA242" i="10"/>
  <c r="W242" i="10"/>
  <c r="AV242" i="10" s="1"/>
  <c r="AH243" i="10"/>
  <c r="AJ243" i="10" s="1"/>
  <c r="AE243" i="10"/>
  <c r="AF243" i="10" s="1"/>
  <c r="BE243" i="10" s="1"/>
  <c r="BD242" i="10"/>
  <c r="BG242" i="10"/>
  <c r="AR242" i="10"/>
  <c r="AS242" i="10"/>
  <c r="S243" i="10"/>
  <c r="AO242" i="10"/>
  <c r="P243" i="10"/>
  <c r="BJ242" i="10"/>
  <c r="AM243" i="10"/>
  <c r="O240" i="9"/>
  <c r="T240" i="9" s="1"/>
  <c r="BN240" i="9"/>
  <c r="E241" i="9"/>
  <c r="G241" i="9" s="1"/>
  <c r="R240" i="9"/>
  <c r="U240" i="9"/>
  <c r="BJ239" i="9"/>
  <c r="AM240" i="9"/>
  <c r="AJ240" i="9"/>
  <c r="AG240" i="9"/>
  <c r="AF240" i="9"/>
  <c r="AI240" i="9"/>
  <c r="AH241" i="9" s="1"/>
  <c r="AJ241" i="9" s="1"/>
  <c r="AD240" i="9"/>
  <c r="AX239" i="9"/>
  <c r="AA240" i="9"/>
  <c r="V240" i="9"/>
  <c r="AV239" i="9"/>
  <c r="AU239" i="9"/>
  <c r="BM222" i="4"/>
  <c r="G224" i="4"/>
  <c r="H224" i="4" s="1"/>
  <c r="X223" i="4"/>
  <c r="T223" i="4"/>
  <c r="W223" i="4" s="1"/>
  <c r="V224" i="4" s="1"/>
  <c r="X224" i="4" s="1"/>
  <c r="Z223" i="4"/>
  <c r="AY223" i="4" s="1"/>
  <c r="AL223" i="4"/>
  <c r="BK223" i="4" s="1"/>
  <c r="AC223" i="4"/>
  <c r="AB224" i="4" s="1"/>
  <c r="AD224" i="4" s="1"/>
  <c r="AF223" i="4"/>
  <c r="BD223" i="4" s="1"/>
  <c r="BH223" i="4"/>
  <c r="BG223" i="4"/>
  <c r="AP223" i="4"/>
  <c r="AO223" i="4"/>
  <c r="BG233" i="8"/>
  <c r="BH233" i="8"/>
  <c r="AH234" i="8"/>
  <c r="BA233" i="8"/>
  <c r="BB233" i="8"/>
  <c r="BE233" i="8"/>
  <c r="BD233" i="8"/>
  <c r="AE234" i="8"/>
  <c r="W233" i="8"/>
  <c r="AS233" i="8"/>
  <c r="AR233" i="8"/>
  <c r="S234" i="8"/>
  <c r="K234" i="8"/>
  <c r="L234" i="8" s="1"/>
  <c r="M234" i="8" s="1"/>
  <c r="AX233" i="8"/>
  <c r="AA234" i="8"/>
  <c r="AO233" i="8"/>
  <c r="AP233" i="8"/>
  <c r="P234" i="8"/>
  <c r="BK233" i="8"/>
  <c r="AK234" i="8"/>
  <c r="AB234" i="8"/>
  <c r="T218" i="6"/>
  <c r="AS218" i="6" s="1"/>
  <c r="AC218" i="6"/>
  <c r="BA218" i="6" s="1"/>
  <c r="Q218" i="6"/>
  <c r="P219" i="6" s="1"/>
  <c r="G219" i="6"/>
  <c r="H219" i="6" s="1"/>
  <c r="K219" i="6" s="1"/>
  <c r="L219" i="6" s="1"/>
  <c r="M219" i="6" s="1"/>
  <c r="BN219" i="6" s="1"/>
  <c r="BN229" i="7"/>
  <c r="N229" i="7"/>
  <c r="E230" i="7"/>
  <c r="BB228" i="7"/>
  <c r="AB229" i="7"/>
  <c r="BA228" i="7"/>
  <c r="P229" i="7"/>
  <c r="AO228" i="7"/>
  <c r="AP228" i="7"/>
  <c r="S229" i="7"/>
  <c r="AR228" i="7"/>
  <c r="W228" i="7"/>
  <c r="AS228" i="7"/>
  <c r="AH229" i="7"/>
  <c r="BG228" i="7"/>
  <c r="BH228" i="7"/>
  <c r="AE229" i="7"/>
  <c r="BE228" i="7"/>
  <c r="BD228" i="7"/>
  <c r="AK229" i="7"/>
  <c r="BK228" i="7"/>
  <c r="Y229" i="7"/>
  <c r="BM217" i="6"/>
  <c r="Z218" i="6"/>
  <c r="AY218" i="6" s="1"/>
  <c r="X218" i="6"/>
  <c r="C218" i="6"/>
  <c r="D218" i="6" s="1"/>
  <c r="BD218" i="6"/>
  <c r="BE218" i="6"/>
  <c r="AE219" i="6"/>
  <c r="BG218" i="6"/>
  <c r="AH219" i="6"/>
  <c r="BH218" i="6"/>
  <c r="AK219" i="6"/>
  <c r="BK218" i="6"/>
  <c r="AB223" i="5"/>
  <c r="AD223" i="5" s="1"/>
  <c r="AR222" i="5"/>
  <c r="AK223" i="5"/>
  <c r="AM223" i="5" s="1"/>
  <c r="S223" i="5"/>
  <c r="U223" i="5" s="1"/>
  <c r="BB222" i="5"/>
  <c r="Y223" i="5"/>
  <c r="AA223" i="5" s="1"/>
  <c r="W222" i="5"/>
  <c r="AU222" i="5" s="1"/>
  <c r="BN223" i="5"/>
  <c r="O223" i="5"/>
  <c r="E224" i="5"/>
  <c r="F224" i="5" s="1"/>
  <c r="AG223" i="5"/>
  <c r="AF223" i="5"/>
  <c r="AE224" i="5" s="1"/>
  <c r="AI223" i="5"/>
  <c r="AH224" i="5" s="1"/>
  <c r="AJ223" i="5"/>
  <c r="R223" i="5"/>
  <c r="AX242" i="10" l="1"/>
  <c r="T243" i="10"/>
  <c r="S244" i="10" s="1"/>
  <c r="AC243" i="10"/>
  <c r="AB244" i="10" s="1"/>
  <c r="AD244" i="10" s="1"/>
  <c r="G244" i="10"/>
  <c r="H244" i="10" s="1"/>
  <c r="K244" i="10" s="1"/>
  <c r="L244" i="10" s="1"/>
  <c r="M244" i="10" s="1"/>
  <c r="O244" i="10" s="1"/>
  <c r="AL243" i="10"/>
  <c r="AK244" i="10" s="1"/>
  <c r="AU242" i="10"/>
  <c r="V243" i="10"/>
  <c r="C243" i="10" s="1"/>
  <c r="D243" i="10" s="1"/>
  <c r="U243" i="10"/>
  <c r="Q243" i="10"/>
  <c r="P244" i="10" s="1"/>
  <c r="AI243" i="10"/>
  <c r="AH244" i="10" s="1"/>
  <c r="AJ244" i="10" s="1"/>
  <c r="AE244" i="10"/>
  <c r="AG244" i="10" s="1"/>
  <c r="AG243" i="10"/>
  <c r="BD243" i="10" s="1"/>
  <c r="R243" i="10"/>
  <c r="AC240" i="9"/>
  <c r="BA240" i="9" s="1"/>
  <c r="Q240" i="9"/>
  <c r="AP240" i="9" s="1"/>
  <c r="AL240" i="9"/>
  <c r="BK240" i="9" s="1"/>
  <c r="F241" i="9"/>
  <c r="H241" i="9" s="1"/>
  <c r="K241" i="9" s="1"/>
  <c r="L241" i="9" s="1"/>
  <c r="M241" i="9" s="1"/>
  <c r="BM239" i="9"/>
  <c r="X240" i="9"/>
  <c r="S241" i="9"/>
  <c r="AS240" i="9"/>
  <c r="AR240" i="9"/>
  <c r="C240" i="9"/>
  <c r="D240" i="9" s="1"/>
  <c r="AE241" i="9"/>
  <c r="BD240" i="9"/>
  <c r="BE240" i="9"/>
  <c r="Z240" i="9"/>
  <c r="AY240" i="9" s="1"/>
  <c r="BG240" i="9"/>
  <c r="BH240" i="9"/>
  <c r="AE224" i="4"/>
  <c r="AG224" i="4" s="1"/>
  <c r="Y224" i="4"/>
  <c r="AA224" i="4" s="1"/>
  <c r="AU223" i="4"/>
  <c r="AS223" i="4"/>
  <c r="AV223" i="4"/>
  <c r="AR223" i="4"/>
  <c r="S224" i="4"/>
  <c r="U224" i="4" s="1"/>
  <c r="BA223" i="4"/>
  <c r="AK224" i="4"/>
  <c r="BJ223" i="4" s="1"/>
  <c r="BB223" i="4"/>
  <c r="BE223" i="4"/>
  <c r="K224" i="4"/>
  <c r="L224" i="4" s="1"/>
  <c r="M224" i="4" s="1"/>
  <c r="E235" i="8"/>
  <c r="AD234" i="8"/>
  <c r="BJ233" i="8"/>
  <c r="AM234" i="8"/>
  <c r="R234" i="8"/>
  <c r="N234" i="8"/>
  <c r="BN234" i="8"/>
  <c r="O234" i="8"/>
  <c r="T234" i="8" s="1"/>
  <c r="S235" i="8" s="1"/>
  <c r="Q234" i="8"/>
  <c r="U234" i="8"/>
  <c r="AF234" i="8"/>
  <c r="AE235" i="8" s="1"/>
  <c r="AG234" i="8"/>
  <c r="AI234" i="8"/>
  <c r="AH235" i="8" s="1"/>
  <c r="G235" i="8"/>
  <c r="F235" i="8"/>
  <c r="H235" i="8" s="1"/>
  <c r="K235" i="8" s="1"/>
  <c r="L235" i="8" s="1"/>
  <c r="M235" i="8" s="1"/>
  <c r="AU233" i="8"/>
  <c r="BM233" i="8" s="1"/>
  <c r="AV233" i="8"/>
  <c r="V234" i="8"/>
  <c r="C234" i="8" s="1"/>
  <c r="D234" i="8" s="1"/>
  <c r="AJ234" i="8"/>
  <c r="AP218" i="6"/>
  <c r="AO218" i="6"/>
  <c r="BB218" i="6"/>
  <c r="AB219" i="6"/>
  <c r="AD219" i="6" s="1"/>
  <c r="S219" i="6"/>
  <c r="U219" i="6" s="1"/>
  <c r="AR218" i="6"/>
  <c r="W218" i="6"/>
  <c r="AU218" i="6" s="1"/>
  <c r="G230" i="7"/>
  <c r="F230" i="7"/>
  <c r="R229" i="7"/>
  <c r="AG229" i="7"/>
  <c r="AI229" i="7"/>
  <c r="AH230" i="7" s="1"/>
  <c r="AJ230" i="7" s="1"/>
  <c r="AF229" i="7"/>
  <c r="AE230" i="7" s="1"/>
  <c r="AA229" i="7"/>
  <c r="AX228" i="7"/>
  <c r="U229" i="7"/>
  <c r="T229" i="7"/>
  <c r="S230" i="7" s="1"/>
  <c r="Q229" i="7"/>
  <c r="AJ229" i="7"/>
  <c r="AM229" i="7"/>
  <c r="AC229" i="7" s="1"/>
  <c r="AB230" i="7" s="1"/>
  <c r="BJ228" i="7"/>
  <c r="AD229" i="7"/>
  <c r="AL229" i="7"/>
  <c r="V229" i="7"/>
  <c r="Z229" i="7" s="1"/>
  <c r="AY229" i="7" s="1"/>
  <c r="AU228" i="7"/>
  <c r="AV228" i="7"/>
  <c r="O219" i="6"/>
  <c r="N219" i="6"/>
  <c r="AI219" i="6" s="1"/>
  <c r="AH220" i="6" s="1"/>
  <c r="AJ220" i="6" s="1"/>
  <c r="E220" i="6"/>
  <c r="F220" i="6" s="1"/>
  <c r="Y219" i="6"/>
  <c r="AX218" i="6" s="1"/>
  <c r="BJ218" i="6"/>
  <c r="AM219" i="6"/>
  <c r="R219" i="6"/>
  <c r="AJ219" i="6"/>
  <c r="AG219" i="6"/>
  <c r="BJ222" i="5"/>
  <c r="G224" i="5"/>
  <c r="H224" i="5" s="1"/>
  <c r="K224" i="5" s="1"/>
  <c r="L224" i="5" s="1"/>
  <c r="M224" i="5" s="1"/>
  <c r="BN224" i="5" s="1"/>
  <c r="AL223" i="5"/>
  <c r="AK224" i="5" s="1"/>
  <c r="AX222" i="5"/>
  <c r="Q223" i="5"/>
  <c r="AO223" i="5" s="1"/>
  <c r="V223" i="5"/>
  <c r="C223" i="5" s="1"/>
  <c r="D223" i="5" s="1"/>
  <c r="AV222" i="5"/>
  <c r="T223" i="5"/>
  <c r="AS223" i="5" s="1"/>
  <c r="AC223" i="5"/>
  <c r="BA223" i="5" s="1"/>
  <c r="BG223" i="5"/>
  <c r="BH223" i="5"/>
  <c r="AJ224" i="5"/>
  <c r="AG224" i="5"/>
  <c r="BD223" i="5"/>
  <c r="BE223" i="5"/>
  <c r="BM242" i="10" l="1"/>
  <c r="N244" i="10"/>
  <c r="AF244" i="10" s="1"/>
  <c r="AE245" i="10" s="1"/>
  <c r="AG245" i="10" s="1"/>
  <c r="BN244" i="10"/>
  <c r="AS243" i="10"/>
  <c r="AR243" i="10"/>
  <c r="BB243" i="10"/>
  <c r="BA243" i="10"/>
  <c r="Z243" i="10"/>
  <c r="AY243" i="10" s="1"/>
  <c r="X243" i="10"/>
  <c r="E245" i="10"/>
  <c r="F245" i="10" s="1"/>
  <c r="BK243" i="10"/>
  <c r="AO243" i="10"/>
  <c r="W243" i="10"/>
  <c r="AV243" i="10" s="1"/>
  <c r="AP243" i="10"/>
  <c r="BG243" i="10"/>
  <c r="BH243" i="10"/>
  <c r="AL244" i="10"/>
  <c r="AK245" i="10" s="1"/>
  <c r="BB240" i="9"/>
  <c r="AB241" i="9"/>
  <c r="AD241" i="9" s="1"/>
  <c r="U244" i="10"/>
  <c r="T244" i="10"/>
  <c r="S245" i="10" s="1"/>
  <c r="Q244" i="10"/>
  <c r="AM244" i="10"/>
  <c r="BJ243" i="10"/>
  <c r="R244" i="10"/>
  <c r="AK241" i="9"/>
  <c r="AM241" i="9" s="1"/>
  <c r="P241" i="9"/>
  <c r="R241" i="9" s="1"/>
  <c r="AO240" i="9"/>
  <c r="W240" i="9"/>
  <c r="V241" i="9" s="1"/>
  <c r="X241" i="9" s="1"/>
  <c r="E242" i="9"/>
  <c r="BN241" i="9"/>
  <c r="N241" i="9"/>
  <c r="AF241" i="9" s="1"/>
  <c r="AE242" i="9" s="1"/>
  <c r="O241" i="9"/>
  <c r="U241" i="9"/>
  <c r="AG241" i="9"/>
  <c r="Y241" i="9"/>
  <c r="AM224" i="4"/>
  <c r="AX223" i="4"/>
  <c r="BM223" i="4" s="1"/>
  <c r="C224" i="4"/>
  <c r="D224" i="4" s="1"/>
  <c r="E225" i="4"/>
  <c r="N224" i="4"/>
  <c r="O224" i="4"/>
  <c r="BN224" i="4"/>
  <c r="O235" i="8"/>
  <c r="N235" i="8"/>
  <c r="AI235" i="8" s="1"/>
  <c r="AH236" i="8" s="1"/>
  <c r="BN235" i="8"/>
  <c r="AG235" i="8"/>
  <c r="AF235" i="8"/>
  <c r="AE236" i="8" s="1"/>
  <c r="U235" i="8"/>
  <c r="E236" i="8"/>
  <c r="BH234" i="8"/>
  <c r="BG234" i="8"/>
  <c r="AC234" i="8"/>
  <c r="AL234" i="8"/>
  <c r="AJ235" i="8"/>
  <c r="X234" i="8"/>
  <c r="Z234" i="8"/>
  <c r="AY234" i="8" s="1"/>
  <c r="Y235" i="8"/>
  <c r="BD234" i="8"/>
  <c r="BE234" i="8"/>
  <c r="AP234" i="8"/>
  <c r="AO234" i="8"/>
  <c r="AR234" i="8"/>
  <c r="W234" i="8"/>
  <c r="AS234" i="8"/>
  <c r="P235" i="8"/>
  <c r="T219" i="6"/>
  <c r="S220" i="6" s="1"/>
  <c r="U220" i="6" s="1"/>
  <c r="V219" i="6"/>
  <c r="C219" i="6" s="1"/>
  <c r="D219" i="6" s="1"/>
  <c r="AV218" i="6"/>
  <c r="H230" i="7"/>
  <c r="K230" i="7" s="1"/>
  <c r="L230" i="7" s="1"/>
  <c r="M230" i="7" s="1"/>
  <c r="BA229" i="7"/>
  <c r="BB229" i="7"/>
  <c r="AG230" i="7"/>
  <c r="X229" i="7"/>
  <c r="Y230" i="7"/>
  <c r="U230" i="7"/>
  <c r="AO229" i="7"/>
  <c r="AP229" i="7"/>
  <c r="AS229" i="7"/>
  <c r="AR229" i="7"/>
  <c r="W229" i="7"/>
  <c r="V230" i="7" s="1"/>
  <c r="BE229" i="7"/>
  <c r="BD229" i="7"/>
  <c r="BG229" i="7"/>
  <c r="BH229" i="7"/>
  <c r="BK229" i="7"/>
  <c r="AK230" i="7"/>
  <c r="P230" i="7"/>
  <c r="BM228" i="7"/>
  <c r="C229" i="7"/>
  <c r="D229" i="7" s="1"/>
  <c r="AD230" i="7"/>
  <c r="AL219" i="6"/>
  <c r="AK220" i="6" s="1"/>
  <c r="Q219" i="6"/>
  <c r="P220" i="6" s="1"/>
  <c r="R220" i="6" s="1"/>
  <c r="G220" i="6"/>
  <c r="H220" i="6" s="1"/>
  <c r="K220" i="6" s="1"/>
  <c r="L220" i="6" s="1"/>
  <c r="M220" i="6" s="1"/>
  <c r="AA219" i="6"/>
  <c r="AF219" i="6"/>
  <c r="AE220" i="6" s="1"/>
  <c r="AG220" i="6" s="1"/>
  <c r="AC219" i="6"/>
  <c r="AB220" i="6" s="1"/>
  <c r="BM218" i="6"/>
  <c r="BG219" i="6"/>
  <c r="BH219" i="6"/>
  <c r="BM222" i="5"/>
  <c r="AP223" i="5"/>
  <c r="BK223" i="5"/>
  <c r="S224" i="5"/>
  <c r="U224" i="5" s="1"/>
  <c r="P224" i="5"/>
  <c r="R224" i="5" s="1"/>
  <c r="X223" i="5"/>
  <c r="AB224" i="5"/>
  <c r="AD224" i="5" s="1"/>
  <c r="BB223" i="5"/>
  <c r="Z223" i="5"/>
  <c r="AY223" i="5" s="1"/>
  <c r="W223" i="5"/>
  <c r="AR223" i="5"/>
  <c r="E225" i="5"/>
  <c r="F225" i="5" s="1"/>
  <c r="O224" i="5"/>
  <c r="N224" i="5"/>
  <c r="AM224" i="5"/>
  <c r="BJ223" i="5"/>
  <c r="AI244" i="10" l="1"/>
  <c r="AH245" i="10" s="1"/>
  <c r="AJ245" i="10" s="1"/>
  <c r="Y244" i="10"/>
  <c r="AA244" i="10" s="1"/>
  <c r="G245" i="10"/>
  <c r="H245" i="10" s="1"/>
  <c r="K245" i="10" s="1"/>
  <c r="L245" i="10" s="1"/>
  <c r="M245" i="10" s="1"/>
  <c r="N245" i="10" s="1"/>
  <c r="AF245" i="10" s="1"/>
  <c r="AE246" i="10" s="1"/>
  <c r="AG246" i="10" s="1"/>
  <c r="V244" i="10"/>
  <c r="AU243" i="10"/>
  <c r="BK244" i="10"/>
  <c r="BD244" i="10"/>
  <c r="BE244" i="10"/>
  <c r="AO244" i="10"/>
  <c r="AP244" i="10"/>
  <c r="U245" i="10"/>
  <c r="AR244" i="10"/>
  <c r="AS244" i="10"/>
  <c r="P245" i="10"/>
  <c r="AM245" i="10"/>
  <c r="BJ244" i="10"/>
  <c r="AU240" i="9"/>
  <c r="AV240" i="9"/>
  <c r="BJ240" i="9"/>
  <c r="Q241" i="9"/>
  <c r="P242" i="9" s="1"/>
  <c r="AL241" i="9"/>
  <c r="BK241" i="9" s="1"/>
  <c r="AI241" i="9"/>
  <c r="AH242" i="9" s="1"/>
  <c r="T241" i="9"/>
  <c r="S242" i="9" s="1"/>
  <c r="G242" i="9"/>
  <c r="F242" i="9"/>
  <c r="AG242" i="9"/>
  <c r="AA241" i="9"/>
  <c r="AX240" i="9"/>
  <c r="AC241" i="9"/>
  <c r="C241" i="9"/>
  <c r="D241" i="9" s="1"/>
  <c r="Z241" i="9"/>
  <c r="AY241" i="9" s="1"/>
  <c r="BD241" i="9"/>
  <c r="BE241" i="9"/>
  <c r="AC224" i="4"/>
  <c r="BB224" i="4" s="1"/>
  <c r="T224" i="4"/>
  <c r="Z224" i="4"/>
  <c r="AY224" i="4" s="1"/>
  <c r="Q224" i="4"/>
  <c r="AL224" i="4"/>
  <c r="F225" i="4"/>
  <c r="G225" i="4"/>
  <c r="AF224" i="4"/>
  <c r="AI224" i="4"/>
  <c r="Q235" i="8"/>
  <c r="P236" i="8" s="1"/>
  <c r="AP235" i="8"/>
  <c r="R235" i="8"/>
  <c r="AO235" i="8" s="1"/>
  <c r="AV234" i="8"/>
  <c r="AU234" i="8"/>
  <c r="V235" i="8"/>
  <c r="AK235" i="8"/>
  <c r="BK234" i="8"/>
  <c r="F236" i="8"/>
  <c r="G236" i="8"/>
  <c r="T235" i="8"/>
  <c r="BE235" i="8"/>
  <c r="BD235" i="8"/>
  <c r="AX234" i="8"/>
  <c r="AA235" i="8"/>
  <c r="AJ236" i="8"/>
  <c r="BB234" i="8"/>
  <c r="BA234" i="8"/>
  <c r="AB235" i="8"/>
  <c r="AG236" i="8"/>
  <c r="BG235" i="8"/>
  <c r="BH235" i="8"/>
  <c r="Z219" i="6"/>
  <c r="AY219" i="6" s="1"/>
  <c r="X219" i="6"/>
  <c r="AR219" i="6"/>
  <c r="AS219" i="6"/>
  <c r="BK219" i="6"/>
  <c r="E231" i="7"/>
  <c r="G231" i="7" s="1"/>
  <c r="BN230" i="7"/>
  <c r="O230" i="7"/>
  <c r="T230" i="7" s="1"/>
  <c r="S231" i="7" s="1"/>
  <c r="N230" i="7"/>
  <c r="X230" i="7"/>
  <c r="C230" i="7"/>
  <c r="D230" i="7" s="1"/>
  <c r="AO219" i="6"/>
  <c r="AU229" i="7"/>
  <c r="AV229" i="7"/>
  <c r="R230" i="7"/>
  <c r="BJ229" i="7"/>
  <c r="AM230" i="7"/>
  <c r="AX229" i="7"/>
  <c r="AA230" i="7"/>
  <c r="BD219" i="6"/>
  <c r="W219" i="6"/>
  <c r="AV219" i="6" s="1"/>
  <c r="AP219" i="6"/>
  <c r="BB219" i="6"/>
  <c r="BE219" i="6"/>
  <c r="BA219" i="6"/>
  <c r="E221" i="6"/>
  <c r="O220" i="6"/>
  <c r="AL220" i="6" s="1"/>
  <c r="BN220" i="6"/>
  <c r="N220" i="6"/>
  <c r="BJ219" i="6"/>
  <c r="AM220" i="6"/>
  <c r="AD220" i="6"/>
  <c r="AU223" i="5"/>
  <c r="Y224" i="5"/>
  <c r="AX223" i="5" s="1"/>
  <c r="AL224" i="5"/>
  <c r="AK225" i="5" s="1"/>
  <c r="V224" i="5"/>
  <c r="X224" i="5" s="1"/>
  <c r="AV223" i="5"/>
  <c r="T224" i="5"/>
  <c r="S225" i="5" s="1"/>
  <c r="U225" i="5" s="1"/>
  <c r="G225" i="5"/>
  <c r="H225" i="5" s="1"/>
  <c r="Q224" i="5"/>
  <c r="P225" i="5" s="1"/>
  <c r="AF224" i="5"/>
  <c r="AI224" i="5"/>
  <c r="BH244" i="10" l="1"/>
  <c r="BG244" i="10"/>
  <c r="AX243" i="10"/>
  <c r="BM243" i="10" s="1"/>
  <c r="C244" i="10"/>
  <c r="D244" i="10" s="1"/>
  <c r="AC244" i="10"/>
  <c r="AB245" i="10" s="1"/>
  <c r="AD245" i="10" s="1"/>
  <c r="BN245" i="10"/>
  <c r="O245" i="10"/>
  <c r="T245" i="10" s="1"/>
  <c r="S246" i="10" s="1"/>
  <c r="Z244" i="10"/>
  <c r="AY244" i="10" s="1"/>
  <c r="W244" i="10"/>
  <c r="V245" i="10" s="1"/>
  <c r="X244" i="10"/>
  <c r="E246" i="10"/>
  <c r="F246" i="10" s="1"/>
  <c r="BM240" i="9"/>
  <c r="BD245" i="10"/>
  <c r="BE245" i="10"/>
  <c r="AI245" i="10"/>
  <c r="R245" i="10"/>
  <c r="AS241" i="9"/>
  <c r="AO241" i="9"/>
  <c r="AP241" i="9"/>
  <c r="H242" i="9"/>
  <c r="K242" i="9" s="1"/>
  <c r="L242" i="9" s="1"/>
  <c r="M242" i="9" s="1"/>
  <c r="N242" i="9" s="1"/>
  <c r="AF242" i="9" s="1"/>
  <c r="BE242" i="9" s="1"/>
  <c r="AK242" i="9"/>
  <c r="AM242" i="9" s="1"/>
  <c r="BH241" i="9"/>
  <c r="BG241" i="9"/>
  <c r="W241" i="9"/>
  <c r="AV241" i="9" s="1"/>
  <c r="AR241" i="9"/>
  <c r="AJ242" i="9"/>
  <c r="U242" i="9"/>
  <c r="BB241" i="9"/>
  <c r="AB242" i="9"/>
  <c r="BA241" i="9"/>
  <c r="R242" i="9"/>
  <c r="Y242" i="9"/>
  <c r="BA224" i="4"/>
  <c r="AB225" i="4"/>
  <c r="AD225" i="4" s="1"/>
  <c r="H225" i="4"/>
  <c r="K225" i="4" s="1"/>
  <c r="L225" i="4" s="1"/>
  <c r="M225" i="4" s="1"/>
  <c r="BN225" i="4" s="1"/>
  <c r="AH225" i="4"/>
  <c r="AJ225" i="4" s="1"/>
  <c r="BH224" i="4"/>
  <c r="BG224" i="4"/>
  <c r="AO224" i="4"/>
  <c r="P225" i="4"/>
  <c r="R225" i="4" s="1"/>
  <c r="AP224" i="4"/>
  <c r="AS224" i="4"/>
  <c r="W224" i="4"/>
  <c r="AR224" i="4"/>
  <c r="S225" i="4"/>
  <c r="BE224" i="4"/>
  <c r="AE225" i="4"/>
  <c r="BD224" i="4"/>
  <c r="AK225" i="4"/>
  <c r="BK224" i="4"/>
  <c r="Y225" i="4"/>
  <c r="BM234" i="8"/>
  <c r="AS235" i="8"/>
  <c r="AR235" i="8"/>
  <c r="S236" i="8"/>
  <c r="H236" i="8"/>
  <c r="BJ234" i="8"/>
  <c r="AM235" i="8"/>
  <c r="AC235" i="8" s="1"/>
  <c r="R236" i="8"/>
  <c r="AB236" i="8"/>
  <c r="AD235" i="8"/>
  <c r="AL235" i="8"/>
  <c r="X235" i="8"/>
  <c r="Z235" i="8"/>
  <c r="AY235" i="8" s="1"/>
  <c r="C235" i="8"/>
  <c r="D235" i="8" s="1"/>
  <c r="Y220" i="6"/>
  <c r="AA220" i="6" s="1"/>
  <c r="F231" i="7"/>
  <c r="H231" i="7" s="1"/>
  <c r="AL230" i="7"/>
  <c r="BK230" i="7" s="1"/>
  <c r="AR230" i="7"/>
  <c r="AS230" i="7"/>
  <c r="Q230" i="7"/>
  <c r="AP230" i="7" s="1"/>
  <c r="AC230" i="7"/>
  <c r="BA230" i="7" s="1"/>
  <c r="AF230" i="7"/>
  <c r="AI230" i="7"/>
  <c r="Z230" i="7"/>
  <c r="AY230" i="7" s="1"/>
  <c r="V220" i="6"/>
  <c r="X220" i="6" s="1"/>
  <c r="U231" i="7"/>
  <c r="BM229" i="7"/>
  <c r="AU219" i="6"/>
  <c r="AI220" i="6"/>
  <c r="AF220" i="6"/>
  <c r="T220" i="6"/>
  <c r="Q220" i="6"/>
  <c r="G221" i="6"/>
  <c r="F221" i="6"/>
  <c r="BK220" i="6"/>
  <c r="AK221" i="6"/>
  <c r="BK224" i="5"/>
  <c r="BM223" i="5"/>
  <c r="AA224" i="5"/>
  <c r="W224" i="5" s="1"/>
  <c r="V225" i="5" s="1"/>
  <c r="X225" i="5" s="1"/>
  <c r="AC224" i="5"/>
  <c r="AB225" i="5" s="1"/>
  <c r="AD225" i="5" s="1"/>
  <c r="Z224" i="5"/>
  <c r="AY224" i="5" s="1"/>
  <c r="C224" i="5"/>
  <c r="D224" i="5" s="1"/>
  <c r="AR224" i="5"/>
  <c r="AS224" i="5"/>
  <c r="K225" i="5"/>
  <c r="L225" i="5" s="1"/>
  <c r="M225" i="5" s="1"/>
  <c r="O225" i="5" s="1"/>
  <c r="T225" i="5" s="1"/>
  <c r="AS225" i="5" s="1"/>
  <c r="AP224" i="5"/>
  <c r="AO224" i="5"/>
  <c r="AH225" i="5"/>
  <c r="AJ225" i="5" s="1"/>
  <c r="BH224" i="5"/>
  <c r="BG224" i="5"/>
  <c r="AE225" i="5"/>
  <c r="AG225" i="5" s="1"/>
  <c r="BE224" i="5"/>
  <c r="BD224" i="5"/>
  <c r="BJ224" i="5"/>
  <c r="AM225" i="5"/>
  <c r="R225" i="5"/>
  <c r="AL245" i="10" l="1"/>
  <c r="BK245" i="10" s="1"/>
  <c r="BA244" i="10"/>
  <c r="Q245" i="10"/>
  <c r="AP245" i="10" s="1"/>
  <c r="BB244" i="10"/>
  <c r="G246" i="10"/>
  <c r="H246" i="10" s="1"/>
  <c r="K246" i="10" s="1"/>
  <c r="L246" i="10" s="1"/>
  <c r="M246" i="10" s="1"/>
  <c r="AS245" i="10"/>
  <c r="AR245" i="10"/>
  <c r="AU244" i="10"/>
  <c r="AV244" i="10"/>
  <c r="Y245" i="10"/>
  <c r="AX244" i="10" s="1"/>
  <c r="AH246" i="10"/>
  <c r="AJ246" i="10" s="1"/>
  <c r="BH245" i="10"/>
  <c r="BG245" i="10"/>
  <c r="U246" i="10"/>
  <c r="X245" i="10"/>
  <c r="BN242" i="9"/>
  <c r="AI242" i="9"/>
  <c r="BH242" i="9" s="1"/>
  <c r="AE243" i="9"/>
  <c r="AG243" i="9" s="1"/>
  <c r="O242" i="9"/>
  <c r="T242" i="9" s="1"/>
  <c r="S243" i="9" s="1"/>
  <c r="E243" i="9"/>
  <c r="G243" i="9" s="1"/>
  <c r="BD242" i="9"/>
  <c r="BJ241" i="9"/>
  <c r="V242" i="9"/>
  <c r="X242" i="9" s="1"/>
  <c r="AU241" i="9"/>
  <c r="AX241" i="9"/>
  <c r="AA242" i="9"/>
  <c r="AD242" i="9"/>
  <c r="E226" i="4"/>
  <c r="F226" i="4" s="1"/>
  <c r="O225" i="4"/>
  <c r="AL225" i="4" s="1"/>
  <c r="AX219" i="6"/>
  <c r="BM219" i="6" s="1"/>
  <c r="N225" i="4"/>
  <c r="AF225" i="4" s="1"/>
  <c r="BJ224" i="4"/>
  <c r="AM225" i="4"/>
  <c r="AG225" i="4"/>
  <c r="AA225" i="4"/>
  <c r="AX224" i="4"/>
  <c r="U225" i="4"/>
  <c r="AU224" i="4"/>
  <c r="AV224" i="4"/>
  <c r="V225" i="4"/>
  <c r="Y236" i="8"/>
  <c r="AX235" i="8" s="1"/>
  <c r="AA236" i="8"/>
  <c r="U236" i="8"/>
  <c r="BK235" i="8"/>
  <c r="AK236" i="8"/>
  <c r="AD236" i="8"/>
  <c r="BA235" i="8"/>
  <c r="BB235" i="8"/>
  <c r="K236" i="8"/>
  <c r="L236" i="8" s="1"/>
  <c r="M236" i="8" s="1"/>
  <c r="W235" i="8"/>
  <c r="AC220" i="6"/>
  <c r="BB220" i="6" s="1"/>
  <c r="AK231" i="7"/>
  <c r="AM231" i="7" s="1"/>
  <c r="C220" i="6"/>
  <c r="D220" i="6" s="1"/>
  <c r="Z220" i="6"/>
  <c r="AY220" i="6" s="1"/>
  <c r="K231" i="7"/>
  <c r="L231" i="7" s="1"/>
  <c r="M231" i="7" s="1"/>
  <c r="P231" i="7"/>
  <c r="R231" i="7" s="1"/>
  <c r="BB230" i="7"/>
  <c r="AO230" i="7"/>
  <c r="AB231" i="7"/>
  <c r="W230" i="7"/>
  <c r="AU230" i="7" s="1"/>
  <c r="AH231" i="7"/>
  <c r="AJ231" i="7" s="1"/>
  <c r="BG230" i="7"/>
  <c r="BH230" i="7"/>
  <c r="Y231" i="7"/>
  <c r="AE231" i="7"/>
  <c r="BD230" i="7"/>
  <c r="BE230" i="7"/>
  <c r="W220" i="6"/>
  <c r="AV220" i="6" s="1"/>
  <c r="H221" i="6"/>
  <c r="P221" i="6"/>
  <c r="R221" i="6" s="1"/>
  <c r="AO220" i="6"/>
  <c r="AP220" i="6"/>
  <c r="AE221" i="6"/>
  <c r="AG221" i="6" s="1"/>
  <c r="BD220" i="6"/>
  <c r="BE220" i="6"/>
  <c r="S221" i="6"/>
  <c r="U221" i="6" s="1"/>
  <c r="AR220" i="6"/>
  <c r="AS220" i="6"/>
  <c r="BG220" i="6"/>
  <c r="AH221" i="6"/>
  <c r="AJ221" i="6" s="1"/>
  <c r="BH220" i="6"/>
  <c r="AM221" i="6"/>
  <c r="BJ220" i="6"/>
  <c r="BA224" i="5"/>
  <c r="BB224" i="5"/>
  <c r="Y225" i="5"/>
  <c r="AC225" i="5" s="1"/>
  <c r="AB226" i="5" s="1"/>
  <c r="AD226" i="5" s="1"/>
  <c r="S226" i="5"/>
  <c r="U226" i="5" s="1"/>
  <c r="AU224" i="5"/>
  <c r="AL225" i="5"/>
  <c r="BK225" i="5" s="1"/>
  <c r="AV224" i="5"/>
  <c r="Q225" i="5"/>
  <c r="AP225" i="5" s="1"/>
  <c r="E226" i="5"/>
  <c r="BN225" i="5"/>
  <c r="N225" i="5"/>
  <c r="AF225" i="5" s="1"/>
  <c r="BD225" i="5" s="1"/>
  <c r="AR225" i="5"/>
  <c r="AK246" i="10" l="1"/>
  <c r="AM246" i="10" s="1"/>
  <c r="BM244" i="10"/>
  <c r="AO245" i="10"/>
  <c r="P246" i="10"/>
  <c r="R246" i="10" s="1"/>
  <c r="Z245" i="10"/>
  <c r="AY245" i="10" s="1"/>
  <c r="AC245" i="10"/>
  <c r="BB245" i="10" s="1"/>
  <c r="C245" i="10"/>
  <c r="D245" i="10" s="1"/>
  <c r="AA245" i="10"/>
  <c r="W245" i="10" s="1"/>
  <c r="AV245" i="10" s="1"/>
  <c r="E247" i="10"/>
  <c r="F247" i="10" s="1"/>
  <c r="AL242" i="9"/>
  <c r="BK242" i="9" s="1"/>
  <c r="O246" i="10"/>
  <c r="N246" i="10"/>
  <c r="BN246" i="10"/>
  <c r="AR242" i="9"/>
  <c r="AS242" i="9"/>
  <c r="F243" i="9"/>
  <c r="H243" i="9" s="1"/>
  <c r="K243" i="9" s="1"/>
  <c r="L243" i="9" s="1"/>
  <c r="M243" i="9" s="1"/>
  <c r="N243" i="9" s="1"/>
  <c r="AC242" i="9"/>
  <c r="BB242" i="9" s="1"/>
  <c r="Q242" i="9"/>
  <c r="P243" i="9" s="1"/>
  <c r="R243" i="9" s="1"/>
  <c r="BG242" i="9"/>
  <c r="AH243" i="9"/>
  <c r="AJ243" i="9" s="1"/>
  <c r="BM241" i="9"/>
  <c r="C242" i="9"/>
  <c r="D242" i="9" s="1"/>
  <c r="Z242" i="9"/>
  <c r="AY242" i="9" s="1"/>
  <c r="U243" i="9"/>
  <c r="G226" i="4"/>
  <c r="H226" i="4" s="1"/>
  <c r="K226" i="4" s="1"/>
  <c r="L226" i="4" s="1"/>
  <c r="M226" i="4" s="1"/>
  <c r="N226" i="4" s="1"/>
  <c r="AI225" i="4"/>
  <c r="BG225" i="4" s="1"/>
  <c r="AC225" i="4"/>
  <c r="BA225" i="4" s="1"/>
  <c r="T225" i="4"/>
  <c r="S226" i="4" s="1"/>
  <c r="U226" i="4" s="1"/>
  <c r="Q225" i="4"/>
  <c r="P226" i="4" s="1"/>
  <c r="R226" i="4" s="1"/>
  <c r="BA220" i="6"/>
  <c r="AK226" i="4"/>
  <c r="BK225" i="4"/>
  <c r="C225" i="4"/>
  <c r="D225" i="4" s="1"/>
  <c r="Z225" i="4"/>
  <c r="AY225" i="4" s="1"/>
  <c r="X225" i="4"/>
  <c r="BM224" i="4"/>
  <c r="AE226" i="4"/>
  <c r="BD225" i="4"/>
  <c r="BE225" i="4"/>
  <c r="AU235" i="8"/>
  <c r="BM235" i="8" s="1"/>
  <c r="AV235" i="8"/>
  <c r="V236" i="8"/>
  <c r="E237" i="8"/>
  <c r="AM236" i="8"/>
  <c r="BJ235" i="8"/>
  <c r="N236" i="8"/>
  <c r="BN236" i="8"/>
  <c r="O236" i="8"/>
  <c r="AB221" i="6"/>
  <c r="AD221" i="6" s="1"/>
  <c r="BJ230" i="7"/>
  <c r="Y221" i="6"/>
  <c r="AA221" i="6" s="1"/>
  <c r="AV230" i="7"/>
  <c r="AD231" i="7"/>
  <c r="V231" i="7"/>
  <c r="E232" i="7"/>
  <c r="O231" i="7"/>
  <c r="BN231" i="7"/>
  <c r="N231" i="7"/>
  <c r="AF231" i="7" s="1"/>
  <c r="AE232" i="7" s="1"/>
  <c r="AG231" i="7"/>
  <c r="AX230" i="7"/>
  <c r="AA231" i="7"/>
  <c r="Z225" i="5"/>
  <c r="AY225" i="5" s="1"/>
  <c r="AU220" i="6"/>
  <c r="V221" i="6"/>
  <c r="X221" i="6" s="1"/>
  <c r="K221" i="6"/>
  <c r="L221" i="6" s="1"/>
  <c r="M221" i="6" s="1"/>
  <c r="C225" i="5"/>
  <c r="D225" i="5" s="1"/>
  <c r="AX224" i="5"/>
  <c r="BM224" i="5" s="1"/>
  <c r="AA225" i="5"/>
  <c r="W225" i="5" s="1"/>
  <c r="AU225" i="5" s="1"/>
  <c r="BE225" i="5"/>
  <c r="AK226" i="5"/>
  <c r="AM226" i="5" s="1"/>
  <c r="P226" i="5"/>
  <c r="R226" i="5" s="1"/>
  <c r="AO225" i="5"/>
  <c r="AE226" i="5"/>
  <c r="AG226" i="5" s="1"/>
  <c r="BA225" i="5"/>
  <c r="AI225" i="5"/>
  <c r="AH226" i="5" s="1"/>
  <c r="AJ226" i="5" s="1"/>
  <c r="F226" i="5"/>
  <c r="G226" i="5"/>
  <c r="BB225" i="5"/>
  <c r="BJ245" i="10" l="1"/>
  <c r="Y246" i="10"/>
  <c r="BA245" i="10"/>
  <c r="AB246" i="10"/>
  <c r="AD246" i="10" s="1"/>
  <c r="AU245" i="10"/>
  <c r="V246" i="10"/>
  <c r="X246" i="10" s="1"/>
  <c r="G247" i="10"/>
  <c r="H247" i="10" s="1"/>
  <c r="K247" i="10" s="1"/>
  <c r="L247" i="10" s="1"/>
  <c r="M247" i="10" s="1"/>
  <c r="AK243" i="9"/>
  <c r="BJ242" i="9" s="1"/>
  <c r="Q246" i="10"/>
  <c r="T246" i="10"/>
  <c r="AF246" i="10"/>
  <c r="AI246" i="10"/>
  <c r="O243" i="9"/>
  <c r="T243" i="9" s="1"/>
  <c r="AR243" i="9" s="1"/>
  <c r="BN243" i="9"/>
  <c r="AB243" i="9"/>
  <c r="AD243" i="9" s="1"/>
  <c r="E244" i="9"/>
  <c r="G244" i="9" s="1"/>
  <c r="AO242" i="9"/>
  <c r="BA242" i="9"/>
  <c r="AP242" i="9"/>
  <c r="W242" i="9"/>
  <c r="V243" i="9" s="1"/>
  <c r="X243" i="9" s="1"/>
  <c r="Y243" i="9"/>
  <c r="AA243" i="9" s="1"/>
  <c r="AI243" i="9"/>
  <c r="AF243" i="9"/>
  <c r="AH226" i="4"/>
  <c r="AJ226" i="4" s="1"/>
  <c r="BH225" i="4"/>
  <c r="BB225" i="4"/>
  <c r="AB226" i="4"/>
  <c r="AD226" i="4" s="1"/>
  <c r="AO225" i="4"/>
  <c r="AP225" i="4"/>
  <c r="AS225" i="4"/>
  <c r="AR225" i="4"/>
  <c r="W225" i="4"/>
  <c r="V226" i="4" s="1"/>
  <c r="BN226" i="4"/>
  <c r="Y226" i="4"/>
  <c r="AX225" i="4" s="1"/>
  <c r="O226" i="4"/>
  <c r="T226" i="4" s="1"/>
  <c r="AR226" i="4" s="1"/>
  <c r="E227" i="4"/>
  <c r="G227" i="4" s="1"/>
  <c r="AG226" i="4"/>
  <c r="AF226" i="4"/>
  <c r="AM226" i="4"/>
  <c r="BJ225" i="4"/>
  <c r="T236" i="8"/>
  <c r="Q236" i="8"/>
  <c r="AC236" i="8"/>
  <c r="AL236" i="8"/>
  <c r="G237" i="8"/>
  <c r="F237" i="8"/>
  <c r="AF236" i="8"/>
  <c r="AI236" i="8"/>
  <c r="X236" i="8"/>
  <c r="Z236" i="8"/>
  <c r="AY236" i="8" s="1"/>
  <c r="Y237" i="8"/>
  <c r="C236" i="8"/>
  <c r="D236" i="8" s="1"/>
  <c r="AX220" i="6"/>
  <c r="BM220" i="6" s="1"/>
  <c r="BM230" i="7"/>
  <c r="C221" i="6"/>
  <c r="D221" i="6" s="1"/>
  <c r="AI231" i="7"/>
  <c r="BG231" i="7" s="1"/>
  <c r="F232" i="7"/>
  <c r="G232" i="7"/>
  <c r="T231" i="7"/>
  <c r="Q231" i="7"/>
  <c r="Z231" i="7"/>
  <c r="AY231" i="7" s="1"/>
  <c r="X231" i="7"/>
  <c r="C231" i="7"/>
  <c r="D231" i="7" s="1"/>
  <c r="AC231" i="7"/>
  <c r="AL231" i="7"/>
  <c r="AG232" i="7"/>
  <c r="BE231" i="7"/>
  <c r="BD231" i="7"/>
  <c r="Y226" i="5"/>
  <c r="AX225" i="5" s="1"/>
  <c r="E222" i="6"/>
  <c r="BN221" i="6"/>
  <c r="N221" i="6"/>
  <c r="O221" i="6"/>
  <c r="BJ225" i="5"/>
  <c r="AV225" i="5"/>
  <c r="V226" i="5"/>
  <c r="H226" i="5"/>
  <c r="K226" i="5" s="1"/>
  <c r="L226" i="5" s="1"/>
  <c r="M226" i="5" s="1"/>
  <c r="N226" i="5" s="1"/>
  <c r="BH225" i="5"/>
  <c r="BG225" i="5"/>
  <c r="AL246" i="10" l="1"/>
  <c r="AK247" i="10" s="1"/>
  <c r="AM247" i="10" s="1"/>
  <c r="AC246" i="10"/>
  <c r="AB247" i="10" s="1"/>
  <c r="AD247" i="10" s="1"/>
  <c r="AX245" i="10"/>
  <c r="BM245" i="10" s="1"/>
  <c r="AA246" i="10"/>
  <c r="W246" i="10" s="1"/>
  <c r="V247" i="10" s="1"/>
  <c r="X247" i="10" s="1"/>
  <c r="Z246" i="10"/>
  <c r="AY246" i="10" s="1"/>
  <c r="C246" i="10"/>
  <c r="D246" i="10" s="1"/>
  <c r="AM243" i="9"/>
  <c r="AC243" i="9" s="1"/>
  <c r="BB243" i="9" s="1"/>
  <c r="F244" i="9"/>
  <c r="H244" i="9" s="1"/>
  <c r="K244" i="9" s="1"/>
  <c r="L244" i="9" s="1"/>
  <c r="M244" i="9" s="1"/>
  <c r="BH246" i="10"/>
  <c r="BG246" i="10"/>
  <c r="AH247" i="10"/>
  <c r="AJ247" i="10" s="1"/>
  <c r="BD246" i="10"/>
  <c r="AE247" i="10"/>
  <c r="BE246" i="10"/>
  <c r="BN247" i="10"/>
  <c r="O247" i="10"/>
  <c r="N247" i="10"/>
  <c r="S247" i="10"/>
  <c r="AS246" i="10"/>
  <c r="AR246" i="10"/>
  <c r="AO246" i="10"/>
  <c r="P247" i="10"/>
  <c r="R247" i="10" s="1"/>
  <c r="AP246" i="10"/>
  <c r="E248" i="10"/>
  <c r="Q243" i="9"/>
  <c r="AO243" i="9" s="1"/>
  <c r="AL243" i="9"/>
  <c r="BK243" i="9" s="1"/>
  <c r="S244" i="9"/>
  <c r="U244" i="9" s="1"/>
  <c r="AS243" i="9"/>
  <c r="AX242" i="9"/>
  <c r="AV242" i="9"/>
  <c r="AU242" i="9"/>
  <c r="Z243" i="9"/>
  <c r="AY243" i="9" s="1"/>
  <c r="C243" i="9"/>
  <c r="D243" i="9" s="1"/>
  <c r="AE244" i="9"/>
  <c r="BD243" i="9"/>
  <c r="BE243" i="9"/>
  <c r="BH243" i="9"/>
  <c r="BG243" i="9"/>
  <c r="AH244" i="9"/>
  <c r="AJ244" i="9" s="1"/>
  <c r="AI226" i="4"/>
  <c r="BH226" i="4" s="1"/>
  <c r="AA226" i="4"/>
  <c r="F227" i="4"/>
  <c r="H227" i="4" s="1"/>
  <c r="K227" i="4" s="1"/>
  <c r="L227" i="4" s="1"/>
  <c r="M227" i="4" s="1"/>
  <c r="O227" i="4" s="1"/>
  <c r="AV225" i="4"/>
  <c r="AU225" i="4"/>
  <c r="BM225" i="4" s="1"/>
  <c r="AS226" i="4"/>
  <c r="S227" i="4"/>
  <c r="U227" i="4" s="1"/>
  <c r="AL226" i="4"/>
  <c r="BK226" i="4" s="1"/>
  <c r="C226" i="4"/>
  <c r="D226" i="4" s="1"/>
  <c r="Q226" i="4"/>
  <c r="AO226" i="4" s="1"/>
  <c r="X226" i="4"/>
  <c r="Z226" i="4"/>
  <c r="AY226" i="4" s="1"/>
  <c r="AC226" i="4"/>
  <c r="BD226" i="4"/>
  <c r="BE226" i="4"/>
  <c r="AE227" i="4"/>
  <c r="AG227" i="4" s="1"/>
  <c r="BH236" i="8"/>
  <c r="BG236" i="8"/>
  <c r="AH237" i="8"/>
  <c r="H237" i="8"/>
  <c r="AK237" i="8"/>
  <c r="BK236" i="8"/>
  <c r="AP236" i="8"/>
  <c r="AO236" i="8"/>
  <c r="P237" i="8"/>
  <c r="AX236" i="8"/>
  <c r="AA237" i="8"/>
  <c r="BD236" i="8"/>
  <c r="BE236" i="8"/>
  <c r="AE237" i="8"/>
  <c r="BB236" i="8"/>
  <c r="BA236" i="8"/>
  <c r="AB237" i="8"/>
  <c r="AR236" i="8"/>
  <c r="W236" i="8"/>
  <c r="AS236" i="8"/>
  <c r="S237" i="8"/>
  <c r="AA226" i="5"/>
  <c r="C226" i="5"/>
  <c r="D226" i="5" s="1"/>
  <c r="AH232" i="7"/>
  <c r="AJ232" i="7" s="1"/>
  <c r="BH231" i="7"/>
  <c r="Y232" i="7"/>
  <c r="AA232" i="7" s="1"/>
  <c r="H232" i="7"/>
  <c r="K232" i="7" s="1"/>
  <c r="L232" i="7" s="1"/>
  <c r="M232" i="7" s="1"/>
  <c r="AP231" i="7"/>
  <c r="AO231" i="7"/>
  <c r="P232" i="7"/>
  <c r="AB232" i="7"/>
  <c r="BA231" i="7"/>
  <c r="BB231" i="7"/>
  <c r="AS231" i="7"/>
  <c r="AR231" i="7"/>
  <c r="S232" i="7"/>
  <c r="BK231" i="7"/>
  <c r="AK232" i="7"/>
  <c r="W231" i="7"/>
  <c r="AF221" i="6"/>
  <c r="AI221" i="6"/>
  <c r="T221" i="6"/>
  <c r="Q221" i="6"/>
  <c r="Z221" i="6"/>
  <c r="AY221" i="6" s="1"/>
  <c r="AC221" i="6"/>
  <c r="AL221" i="6"/>
  <c r="G222" i="6"/>
  <c r="F222" i="6"/>
  <c r="X226" i="5"/>
  <c r="BM225" i="5"/>
  <c r="E227" i="5"/>
  <c r="F227" i="5" s="1"/>
  <c r="BN226" i="5"/>
  <c r="O226" i="5"/>
  <c r="T226" i="5" s="1"/>
  <c r="AF226" i="5"/>
  <c r="AI226" i="5"/>
  <c r="BA246" i="10" l="1"/>
  <c r="BK246" i="10"/>
  <c r="BJ246" i="10"/>
  <c r="AL247" i="10"/>
  <c r="BK247" i="10" s="1"/>
  <c r="BB246" i="10"/>
  <c r="Y247" i="10"/>
  <c r="AX246" i="10" s="1"/>
  <c r="AV246" i="10"/>
  <c r="AU246" i="10"/>
  <c r="AK244" i="9"/>
  <c r="AM244" i="9" s="1"/>
  <c r="W243" i="9"/>
  <c r="AU243" i="9" s="1"/>
  <c r="AG247" i="10"/>
  <c r="AF247" i="10"/>
  <c r="AE248" i="10" s="1"/>
  <c r="AG248" i="10" s="1"/>
  <c r="AI247" i="10"/>
  <c r="T247" i="10"/>
  <c r="U247" i="10"/>
  <c r="Q247" i="10"/>
  <c r="F248" i="10"/>
  <c r="G248" i="10"/>
  <c r="P244" i="9"/>
  <c r="R244" i="9" s="1"/>
  <c r="AP243" i="9"/>
  <c r="BM242" i="9"/>
  <c r="BA243" i="9"/>
  <c r="AB244" i="9"/>
  <c r="AD244" i="9" s="1"/>
  <c r="Y244" i="9"/>
  <c r="AX243" i="9" s="1"/>
  <c r="E245" i="9"/>
  <c r="O244" i="9"/>
  <c r="T244" i="9" s="1"/>
  <c r="AS244" i="9" s="1"/>
  <c r="BN244" i="9"/>
  <c r="N244" i="9"/>
  <c r="AF244" i="9" s="1"/>
  <c r="AG244" i="9"/>
  <c r="AH227" i="4"/>
  <c r="AJ227" i="4" s="1"/>
  <c r="BG226" i="4"/>
  <c r="AK227" i="4"/>
  <c r="AM227" i="4" s="1"/>
  <c r="BN227" i="4"/>
  <c r="N227" i="4"/>
  <c r="E228" i="4"/>
  <c r="F228" i="4" s="1"/>
  <c r="AP226" i="4"/>
  <c r="W226" i="4"/>
  <c r="AV226" i="4" s="1"/>
  <c r="P227" i="4"/>
  <c r="R227" i="4" s="1"/>
  <c r="BA226" i="4"/>
  <c r="BB226" i="4"/>
  <c r="AB227" i="4"/>
  <c r="AD227" i="4" s="1"/>
  <c r="Y227" i="4"/>
  <c r="U237" i="8"/>
  <c r="AV236" i="8"/>
  <c r="AU236" i="8"/>
  <c r="V237" i="8"/>
  <c r="C237" i="8" s="1"/>
  <c r="D237" i="8" s="1"/>
  <c r="AD237" i="8"/>
  <c r="K237" i="8"/>
  <c r="L237" i="8" s="1"/>
  <c r="M237" i="8" s="1"/>
  <c r="AG237" i="8"/>
  <c r="R237" i="8"/>
  <c r="BJ236" i="8"/>
  <c r="BM236" i="8" s="1"/>
  <c r="AM237" i="8"/>
  <c r="AJ237" i="8"/>
  <c r="T227" i="4"/>
  <c r="E233" i="7"/>
  <c r="G233" i="7" s="1"/>
  <c r="AX231" i="7"/>
  <c r="AD232" i="7"/>
  <c r="BJ231" i="7"/>
  <c r="AM232" i="7"/>
  <c r="R232" i="7"/>
  <c r="U232" i="7"/>
  <c r="N232" i="7"/>
  <c r="BN232" i="7"/>
  <c r="O232" i="7"/>
  <c r="AU231" i="7"/>
  <c r="V232" i="7"/>
  <c r="C232" i="7" s="1"/>
  <c r="D232" i="7" s="1"/>
  <c r="AV231" i="7"/>
  <c r="H222" i="6"/>
  <c r="K222" i="6" s="1"/>
  <c r="L222" i="6" s="1"/>
  <c r="M222" i="6" s="1"/>
  <c r="N222" i="6" s="1"/>
  <c r="AK222" i="6"/>
  <c r="BK221" i="6"/>
  <c r="BB221" i="6"/>
  <c r="AB222" i="6"/>
  <c r="AD222" i="6" s="1"/>
  <c r="BA221" i="6"/>
  <c r="AP221" i="6"/>
  <c r="AO221" i="6"/>
  <c r="P222" i="6"/>
  <c r="AH222" i="6"/>
  <c r="AJ222" i="6" s="1"/>
  <c r="BH221" i="6"/>
  <c r="BG221" i="6"/>
  <c r="Y222" i="6"/>
  <c r="W221" i="6"/>
  <c r="S222" i="6"/>
  <c r="U222" i="6" s="1"/>
  <c r="AR221" i="6"/>
  <c r="AS221" i="6"/>
  <c r="AE222" i="6"/>
  <c r="AG222" i="6" s="1"/>
  <c r="BE221" i="6"/>
  <c r="BD221" i="6"/>
  <c r="G227" i="5"/>
  <c r="H227" i="5" s="1"/>
  <c r="Q226" i="5"/>
  <c r="AP226" i="5" s="1"/>
  <c r="AC226" i="5"/>
  <c r="BB226" i="5" s="1"/>
  <c r="Z226" i="5"/>
  <c r="AY226" i="5" s="1"/>
  <c r="AL226" i="5"/>
  <c r="BK226" i="5" s="1"/>
  <c r="BH226" i="5"/>
  <c r="BG226" i="5"/>
  <c r="AH227" i="5"/>
  <c r="BE226" i="5"/>
  <c r="BD226" i="5"/>
  <c r="AE227" i="5"/>
  <c r="AS226" i="5"/>
  <c r="AR226" i="5"/>
  <c r="S227" i="5"/>
  <c r="AK248" i="10" l="1"/>
  <c r="AM248" i="10" s="1"/>
  <c r="C247" i="10"/>
  <c r="D247" i="10" s="1"/>
  <c r="AC247" i="10"/>
  <c r="BA247" i="10" s="1"/>
  <c r="Z247" i="10"/>
  <c r="Y248" i="10" s="1"/>
  <c r="AA248" i="10" s="1"/>
  <c r="AA247" i="10"/>
  <c r="W247" i="10" s="1"/>
  <c r="AU247" i="10" s="1"/>
  <c r="BM246" i="10"/>
  <c r="BJ243" i="9"/>
  <c r="BM243" i="9" s="1"/>
  <c r="V244" i="9"/>
  <c r="X244" i="9" s="1"/>
  <c r="AV243" i="9"/>
  <c r="H248" i="10"/>
  <c r="K248" i="10" s="1"/>
  <c r="L248" i="10" s="1"/>
  <c r="M248" i="10" s="1"/>
  <c r="P248" i="10"/>
  <c r="AP247" i="10"/>
  <c r="AO247" i="10"/>
  <c r="S248" i="10"/>
  <c r="AS247" i="10"/>
  <c r="AR247" i="10"/>
  <c r="AH248" i="10"/>
  <c r="BG247" i="10"/>
  <c r="BH247" i="10"/>
  <c r="BD247" i="10"/>
  <c r="BE247" i="10"/>
  <c r="AA244" i="9"/>
  <c r="AL244" i="9"/>
  <c r="BK244" i="9" s="1"/>
  <c r="AR244" i="9"/>
  <c r="Q244" i="9"/>
  <c r="P245" i="9" s="1"/>
  <c r="R245" i="9" s="1"/>
  <c r="S245" i="9"/>
  <c r="U245" i="9" s="1"/>
  <c r="AC244" i="9"/>
  <c r="BA244" i="9" s="1"/>
  <c r="G245" i="9"/>
  <c r="F245" i="9"/>
  <c r="AI244" i="9"/>
  <c r="AH245" i="9" s="1"/>
  <c r="BE244" i="9"/>
  <c r="AE245" i="9"/>
  <c r="AG245" i="9" s="1"/>
  <c r="BD244" i="9"/>
  <c r="AI227" i="4"/>
  <c r="BH227" i="4" s="1"/>
  <c r="BJ226" i="4"/>
  <c r="V227" i="4"/>
  <c r="C227" i="4" s="1"/>
  <c r="D227" i="4" s="1"/>
  <c r="Q227" i="4"/>
  <c r="AO227" i="4" s="1"/>
  <c r="AF227" i="4"/>
  <c r="BD227" i="4" s="1"/>
  <c r="G228" i="4"/>
  <c r="H228" i="4" s="1"/>
  <c r="K228" i="4" s="1"/>
  <c r="L228" i="4" s="1"/>
  <c r="M228" i="4" s="1"/>
  <c r="AL227" i="4"/>
  <c r="AK228" i="4" s="1"/>
  <c r="AU226" i="4"/>
  <c r="AC227" i="4"/>
  <c r="BB227" i="4" s="1"/>
  <c r="AA227" i="4"/>
  <c r="AX226" i="4"/>
  <c r="E238" i="8"/>
  <c r="O237" i="8"/>
  <c r="Z237" i="8" s="1"/>
  <c r="N237" i="8"/>
  <c r="BN237" i="8"/>
  <c r="X237" i="8"/>
  <c r="AS227" i="4"/>
  <c r="AR227" i="4"/>
  <c r="S228" i="4"/>
  <c r="F233" i="7"/>
  <c r="H233" i="7" s="1"/>
  <c r="K233" i="7" s="1"/>
  <c r="L233" i="7" s="1"/>
  <c r="M233" i="7" s="1"/>
  <c r="BM231" i="7"/>
  <c r="Z232" i="7"/>
  <c r="AY232" i="7" s="1"/>
  <c r="X232" i="7"/>
  <c r="Q232" i="7"/>
  <c r="AC232" i="7"/>
  <c r="AL232" i="7"/>
  <c r="T232" i="7"/>
  <c r="AF232" i="7"/>
  <c r="AI232" i="7"/>
  <c r="AI222" i="6"/>
  <c r="BH222" i="6" s="1"/>
  <c r="E223" i="6"/>
  <c r="F223" i="6" s="1"/>
  <c r="O222" i="6"/>
  <c r="Q222" i="6" s="1"/>
  <c r="AP222" i="6" s="1"/>
  <c r="BN222" i="6"/>
  <c r="AF222" i="6"/>
  <c r="BE222" i="6" s="1"/>
  <c r="AX221" i="6"/>
  <c r="AA222" i="6"/>
  <c r="R222" i="6"/>
  <c r="AM222" i="6"/>
  <c r="BJ221" i="6"/>
  <c r="AV221" i="6"/>
  <c r="AU221" i="6"/>
  <c r="V222" i="6"/>
  <c r="AO226" i="5"/>
  <c r="Y227" i="5"/>
  <c r="AX226" i="5" s="1"/>
  <c r="W226" i="5"/>
  <c r="AV226" i="5" s="1"/>
  <c r="AK227" i="5"/>
  <c r="AM227" i="5" s="1"/>
  <c r="AB227" i="5"/>
  <c r="AD227" i="5" s="1"/>
  <c r="BA226" i="5"/>
  <c r="P227" i="5"/>
  <c r="R227" i="5" s="1"/>
  <c r="K227" i="5"/>
  <c r="L227" i="5" s="1"/>
  <c r="M227" i="5" s="1"/>
  <c r="U227" i="5"/>
  <c r="AG227" i="5"/>
  <c r="AJ227" i="5"/>
  <c r="BJ247" i="10" l="1"/>
  <c r="AB248" i="10"/>
  <c r="AD248" i="10" s="1"/>
  <c r="AX247" i="10"/>
  <c r="AY247" i="10"/>
  <c r="BB247" i="10"/>
  <c r="C244" i="9"/>
  <c r="D244" i="9" s="1"/>
  <c r="Z244" i="9"/>
  <c r="AY244" i="9" s="1"/>
  <c r="E249" i="10"/>
  <c r="F249" i="10" s="1"/>
  <c r="U248" i="10"/>
  <c r="V248" i="10"/>
  <c r="X248" i="10" s="1"/>
  <c r="AV247" i="10"/>
  <c r="R248" i="10"/>
  <c r="AJ248" i="10"/>
  <c r="N248" i="10"/>
  <c r="O248" i="10"/>
  <c r="BN248" i="10"/>
  <c r="AK245" i="9"/>
  <c r="BJ244" i="9" s="1"/>
  <c r="AP244" i="9"/>
  <c r="AO244" i="9"/>
  <c r="W244" i="9"/>
  <c r="AV244" i="9" s="1"/>
  <c r="H245" i="9"/>
  <c r="K245" i="9" s="1"/>
  <c r="L245" i="9" s="1"/>
  <c r="M245" i="9" s="1"/>
  <c r="AB245" i="9"/>
  <c r="AD245" i="9" s="1"/>
  <c r="BB244" i="9"/>
  <c r="BG244" i="9"/>
  <c r="BH244" i="9"/>
  <c r="AJ245" i="9"/>
  <c r="BG227" i="4"/>
  <c r="AH228" i="4"/>
  <c r="AJ228" i="4" s="1"/>
  <c r="AP227" i="4"/>
  <c r="P228" i="4"/>
  <c r="R228" i="4" s="1"/>
  <c r="BM226" i="4"/>
  <c r="BE227" i="4"/>
  <c r="Z227" i="4"/>
  <c r="AY227" i="4" s="1"/>
  <c r="X227" i="4"/>
  <c r="W227" i="4"/>
  <c r="V228" i="4" s="1"/>
  <c r="AE228" i="4"/>
  <c r="AG228" i="4" s="1"/>
  <c r="BK227" i="4"/>
  <c r="AB228" i="4"/>
  <c r="AD228" i="4" s="1"/>
  <c r="BA227" i="4"/>
  <c r="AY237" i="8"/>
  <c r="Y238" i="8"/>
  <c r="AC237" i="8"/>
  <c r="Q237" i="8"/>
  <c r="T237" i="8"/>
  <c r="AL237" i="8"/>
  <c r="AX237" i="8"/>
  <c r="AA238" i="8"/>
  <c r="AF237" i="8"/>
  <c r="AI237" i="8"/>
  <c r="F238" i="8"/>
  <c r="G238" i="8"/>
  <c r="U228" i="4"/>
  <c r="BJ227" i="4"/>
  <c r="AM228" i="4"/>
  <c r="BN228" i="4"/>
  <c r="N228" i="4"/>
  <c r="O228" i="4"/>
  <c r="E229" i="4"/>
  <c r="Y233" i="7"/>
  <c r="AA233" i="7" s="1"/>
  <c r="G223" i="6"/>
  <c r="H223" i="6" s="1"/>
  <c r="K223" i="6" s="1"/>
  <c r="L223" i="6" s="1"/>
  <c r="M223" i="6" s="1"/>
  <c r="O223" i="6" s="1"/>
  <c r="BB232" i="7"/>
  <c r="BA232" i="7"/>
  <c r="AB233" i="7"/>
  <c r="AO232" i="7"/>
  <c r="AP232" i="7"/>
  <c r="P233" i="7"/>
  <c r="AR232" i="7"/>
  <c r="AS232" i="7"/>
  <c r="W232" i="7"/>
  <c r="S233" i="7"/>
  <c r="BG232" i="7"/>
  <c r="BH232" i="7"/>
  <c r="AH233" i="7"/>
  <c r="AJ233" i="7" s="1"/>
  <c r="AE233" i="7"/>
  <c r="BE232" i="7"/>
  <c r="BD232" i="7"/>
  <c r="N233" i="7"/>
  <c r="BN233" i="7"/>
  <c r="O233" i="7"/>
  <c r="AK233" i="7"/>
  <c r="BK232" i="7"/>
  <c r="E234" i="7"/>
  <c r="AH223" i="6"/>
  <c r="AJ223" i="6" s="1"/>
  <c r="BG222" i="6"/>
  <c r="AC222" i="6"/>
  <c r="BB222" i="6" s="1"/>
  <c r="T222" i="6"/>
  <c r="AR222" i="6" s="1"/>
  <c r="BD222" i="6"/>
  <c r="AL222" i="6"/>
  <c r="BK222" i="6" s="1"/>
  <c r="P223" i="6"/>
  <c r="R223" i="6" s="1"/>
  <c r="AO222" i="6"/>
  <c r="AE223" i="6"/>
  <c r="AG223" i="6" s="1"/>
  <c r="BM221" i="6"/>
  <c r="Z222" i="6"/>
  <c r="AY222" i="6" s="1"/>
  <c r="X222" i="6"/>
  <c r="C222" i="6"/>
  <c r="D222" i="6" s="1"/>
  <c r="AA227" i="5"/>
  <c r="BJ226" i="5"/>
  <c r="AU226" i="5"/>
  <c r="V227" i="5"/>
  <c r="C227" i="5" s="1"/>
  <c r="D227" i="5" s="1"/>
  <c r="E228" i="5"/>
  <c r="N227" i="5"/>
  <c r="O227" i="5"/>
  <c r="BN227" i="5"/>
  <c r="BM247" i="10" l="1"/>
  <c r="G249" i="10"/>
  <c r="H249" i="10" s="1"/>
  <c r="Z248" i="10"/>
  <c r="AY248" i="10" s="1"/>
  <c r="C248" i="10"/>
  <c r="D248" i="10" s="1"/>
  <c r="Y245" i="9"/>
  <c r="AA245" i="9" s="1"/>
  <c r="T248" i="10"/>
  <c r="AC248" i="10"/>
  <c r="AL248" i="10"/>
  <c r="AI248" i="10"/>
  <c r="AF248" i="10"/>
  <c r="Q248" i="10"/>
  <c r="AU244" i="9"/>
  <c r="AM245" i="9"/>
  <c r="V245" i="9"/>
  <c r="X245" i="9" s="1"/>
  <c r="E246" i="9"/>
  <c r="O245" i="9"/>
  <c r="BN245" i="9"/>
  <c r="N245" i="9"/>
  <c r="AI228" i="4"/>
  <c r="BG228" i="4" s="1"/>
  <c r="AV227" i="4"/>
  <c r="Y228" i="4"/>
  <c r="C228" i="4" s="1"/>
  <c r="D228" i="4" s="1"/>
  <c r="AL228" i="4"/>
  <c r="BK228" i="4" s="1"/>
  <c r="AU227" i="4"/>
  <c r="AF228" i="4"/>
  <c r="AE229" i="4" s="1"/>
  <c r="AG229" i="4" s="1"/>
  <c r="H238" i="8"/>
  <c r="BE237" i="8"/>
  <c r="BD237" i="8"/>
  <c r="AE238" i="8"/>
  <c r="BK237" i="8"/>
  <c r="AK238" i="8"/>
  <c r="AO237" i="8"/>
  <c r="AP237" i="8"/>
  <c r="P238" i="8"/>
  <c r="BG237" i="8"/>
  <c r="BH237" i="8"/>
  <c r="AH238" i="8"/>
  <c r="W237" i="8"/>
  <c r="AS237" i="8"/>
  <c r="AR237" i="8"/>
  <c r="S238" i="8"/>
  <c r="BA237" i="8"/>
  <c r="BB237" i="8"/>
  <c r="AB238" i="8"/>
  <c r="Q228" i="4"/>
  <c r="G229" i="4"/>
  <c r="F229" i="4"/>
  <c r="T228" i="4"/>
  <c r="X228" i="4"/>
  <c r="AX232" i="7"/>
  <c r="AM233" i="7"/>
  <c r="AC233" i="7" s="1"/>
  <c r="BJ232" i="7"/>
  <c r="U233" i="7"/>
  <c r="Q233" i="7"/>
  <c r="T233" i="7"/>
  <c r="S234" i="7" s="1"/>
  <c r="AU232" i="7"/>
  <c r="AV232" i="7"/>
  <c r="V233" i="7"/>
  <c r="AD233" i="7"/>
  <c r="AL233" i="7"/>
  <c r="F234" i="7"/>
  <c r="G234" i="7"/>
  <c r="AG233" i="7"/>
  <c r="AF233" i="7"/>
  <c r="AE234" i="7" s="1"/>
  <c r="AI233" i="7"/>
  <c r="R233" i="7"/>
  <c r="AB223" i="6"/>
  <c r="AD223" i="6" s="1"/>
  <c r="AK223" i="6"/>
  <c r="AM223" i="6" s="1"/>
  <c r="N223" i="6"/>
  <c r="AF223" i="6" s="1"/>
  <c r="W222" i="6"/>
  <c r="AV222" i="6" s="1"/>
  <c r="BA222" i="6"/>
  <c r="AS222" i="6"/>
  <c r="S223" i="6"/>
  <c r="U223" i="6" s="1"/>
  <c r="Y223" i="6"/>
  <c r="AA223" i="6" s="1"/>
  <c r="BN223" i="6"/>
  <c r="E224" i="6"/>
  <c r="BM226" i="5"/>
  <c r="X227" i="5"/>
  <c r="Z227" i="5"/>
  <c r="AY227" i="5" s="1"/>
  <c r="AF227" i="5"/>
  <c r="AI227" i="5"/>
  <c r="T227" i="5"/>
  <c r="AC227" i="5"/>
  <c r="Q227" i="5"/>
  <c r="AL227" i="5"/>
  <c r="G228" i="5"/>
  <c r="F228" i="5"/>
  <c r="Y249" i="10" l="1"/>
  <c r="AX248" i="10" s="1"/>
  <c r="AX244" i="9"/>
  <c r="BM244" i="9" s="1"/>
  <c r="AP248" i="10"/>
  <c r="AO248" i="10"/>
  <c r="P249" i="10"/>
  <c r="BE248" i="10"/>
  <c r="BD248" i="10"/>
  <c r="AE249" i="10"/>
  <c r="BG248" i="10"/>
  <c r="BH248" i="10"/>
  <c r="AH249" i="10"/>
  <c r="K249" i="10"/>
  <c r="L249" i="10" s="1"/>
  <c r="M249" i="10" s="1"/>
  <c r="BK248" i="10"/>
  <c r="AK249" i="10"/>
  <c r="BB248" i="10"/>
  <c r="BA248" i="10"/>
  <c r="AB249" i="10"/>
  <c r="AS248" i="10"/>
  <c r="AR248" i="10"/>
  <c r="S249" i="10"/>
  <c r="W248" i="10"/>
  <c r="Z245" i="9"/>
  <c r="AY245" i="9" s="1"/>
  <c r="C245" i="9"/>
  <c r="D245" i="9" s="1"/>
  <c r="AF245" i="9"/>
  <c r="AI245" i="9"/>
  <c r="T245" i="9"/>
  <c r="Q245" i="9"/>
  <c r="AL245" i="9"/>
  <c r="AC245" i="9"/>
  <c r="BB245" i="9" s="1"/>
  <c r="F246" i="9"/>
  <c r="G246" i="9"/>
  <c r="AK229" i="4"/>
  <c r="BJ228" i="4" s="1"/>
  <c r="BH228" i="4"/>
  <c r="AH229" i="4"/>
  <c r="AJ229" i="4" s="1"/>
  <c r="Z228" i="4"/>
  <c r="AY228" i="4" s="1"/>
  <c r="AC228" i="4"/>
  <c r="BA228" i="4" s="1"/>
  <c r="AX227" i="4"/>
  <c r="BM227" i="4" s="1"/>
  <c r="AA228" i="4"/>
  <c r="W228" i="4" s="1"/>
  <c r="BD228" i="4"/>
  <c r="BE228" i="4"/>
  <c r="AD238" i="8"/>
  <c r="R238" i="8"/>
  <c r="U238" i="8"/>
  <c r="AJ238" i="8"/>
  <c r="BJ237" i="8"/>
  <c r="AM238" i="8"/>
  <c r="AG238" i="8"/>
  <c r="AU237" i="8"/>
  <c r="BM237" i="8" s="1"/>
  <c r="AV237" i="8"/>
  <c r="V238" i="8"/>
  <c r="C238" i="8" s="1"/>
  <c r="D238" i="8" s="1"/>
  <c r="K238" i="8"/>
  <c r="L238" i="8" s="1"/>
  <c r="M238" i="8" s="1"/>
  <c r="AR228" i="4"/>
  <c r="AS228" i="4"/>
  <c r="S229" i="4"/>
  <c r="H229" i="4"/>
  <c r="AO228" i="4"/>
  <c r="AP228" i="4"/>
  <c r="P229" i="4"/>
  <c r="BM232" i="7"/>
  <c r="U234" i="7"/>
  <c r="BB233" i="7"/>
  <c r="BA233" i="7"/>
  <c r="AB234" i="7"/>
  <c r="BH233" i="7"/>
  <c r="BG233" i="7"/>
  <c r="AH234" i="7"/>
  <c r="AJ234" i="7" s="1"/>
  <c r="AP233" i="7"/>
  <c r="AO233" i="7"/>
  <c r="AG234" i="7"/>
  <c r="X233" i="7"/>
  <c r="Z233" i="7"/>
  <c r="AY233" i="7" s="1"/>
  <c r="BK233" i="7"/>
  <c r="AK234" i="7"/>
  <c r="BE233" i="7"/>
  <c r="BD233" i="7"/>
  <c r="W233" i="7"/>
  <c r="C233" i="7"/>
  <c r="D233" i="7" s="1"/>
  <c r="P234" i="7"/>
  <c r="H234" i="7"/>
  <c r="AS233" i="7"/>
  <c r="AR233" i="7"/>
  <c r="AI223" i="6"/>
  <c r="AH224" i="6" s="1"/>
  <c r="AJ224" i="6" s="1"/>
  <c r="AX222" i="6"/>
  <c r="BJ222" i="6"/>
  <c r="V223" i="6"/>
  <c r="X223" i="6" s="1"/>
  <c r="AL223" i="6"/>
  <c r="AK224" i="6" s="1"/>
  <c r="AM224" i="6" s="1"/>
  <c r="AU222" i="6"/>
  <c r="BE223" i="6"/>
  <c r="AE224" i="6"/>
  <c r="AG224" i="6" s="1"/>
  <c r="T223" i="6"/>
  <c r="Q223" i="6"/>
  <c r="AP223" i="6" s="1"/>
  <c r="AC223" i="6"/>
  <c r="BA223" i="6" s="1"/>
  <c r="BD223" i="6"/>
  <c r="G224" i="6"/>
  <c r="F224" i="6"/>
  <c r="Y228" i="5"/>
  <c r="AA228" i="5" s="1"/>
  <c r="H228" i="5"/>
  <c r="BK227" i="5"/>
  <c r="AK228" i="5"/>
  <c r="BB227" i="5"/>
  <c r="BA227" i="5"/>
  <c r="AB228" i="5"/>
  <c r="BH227" i="5"/>
  <c r="BG227" i="5"/>
  <c r="AH228" i="5"/>
  <c r="P228" i="5"/>
  <c r="AO227" i="5"/>
  <c r="AP227" i="5"/>
  <c r="AS227" i="5"/>
  <c r="AR227" i="5"/>
  <c r="W227" i="5"/>
  <c r="S228" i="5"/>
  <c r="AE228" i="5"/>
  <c r="BE227" i="5"/>
  <c r="BD227" i="5"/>
  <c r="AA249" i="10" l="1"/>
  <c r="E250" i="10"/>
  <c r="G250" i="10" s="1"/>
  <c r="AD249" i="10"/>
  <c r="AG249" i="10"/>
  <c r="V249" i="10"/>
  <c r="AV248" i="10"/>
  <c r="AU248" i="10"/>
  <c r="AM249" i="10"/>
  <c r="BJ248" i="10"/>
  <c r="U249" i="10"/>
  <c r="R249" i="10"/>
  <c r="O249" i="10"/>
  <c r="BN249" i="10"/>
  <c r="N249" i="10"/>
  <c r="AF249" i="10" s="1"/>
  <c r="AJ249" i="10"/>
  <c r="Y246" i="9"/>
  <c r="AA246" i="9" s="1"/>
  <c r="AB246" i="9"/>
  <c r="AD246" i="9" s="1"/>
  <c r="AE246" i="9"/>
  <c r="BD245" i="9"/>
  <c r="BE245" i="9"/>
  <c r="BA245" i="9"/>
  <c r="AO245" i="9"/>
  <c r="AP245" i="9"/>
  <c r="P246" i="9"/>
  <c r="AS245" i="9"/>
  <c r="S246" i="9"/>
  <c r="AR245" i="9"/>
  <c r="BK245" i="9"/>
  <c r="AK246" i="9"/>
  <c r="W245" i="9"/>
  <c r="H246" i="9"/>
  <c r="AH246" i="9"/>
  <c r="AJ246" i="9" s="1"/>
  <c r="BG245" i="9"/>
  <c r="BH245" i="9"/>
  <c r="AM229" i="4"/>
  <c r="BB228" i="4"/>
  <c r="Y229" i="4"/>
  <c r="AA229" i="4" s="1"/>
  <c r="AB229" i="4"/>
  <c r="AD229" i="4" s="1"/>
  <c r="E239" i="8"/>
  <c r="K239" i="8" s="1"/>
  <c r="L239" i="8" s="1"/>
  <c r="M239" i="8" s="1"/>
  <c r="N238" i="8"/>
  <c r="BN238" i="8"/>
  <c r="O238" i="8"/>
  <c r="G239" i="8"/>
  <c r="F239" i="8"/>
  <c r="H239" i="8" s="1"/>
  <c r="X238" i="8"/>
  <c r="Z238" i="8"/>
  <c r="AY238" i="8" s="1"/>
  <c r="K229" i="4"/>
  <c r="L229" i="4" s="1"/>
  <c r="M229" i="4" s="1"/>
  <c r="AV228" i="4"/>
  <c r="AU228" i="4"/>
  <c r="V229" i="4"/>
  <c r="R229" i="4"/>
  <c r="U229" i="4"/>
  <c r="BH223" i="6"/>
  <c r="BG223" i="6"/>
  <c r="R234" i="7"/>
  <c r="AV233" i="7"/>
  <c r="AU233" i="7"/>
  <c r="Y234" i="7"/>
  <c r="AD234" i="7"/>
  <c r="AM234" i="7"/>
  <c r="BJ233" i="7"/>
  <c r="K234" i="7"/>
  <c r="L234" i="7" s="1"/>
  <c r="M234" i="7" s="1"/>
  <c r="V234" i="7"/>
  <c r="BJ223" i="6"/>
  <c r="Z223" i="6"/>
  <c r="AY223" i="6" s="1"/>
  <c r="C223" i="6"/>
  <c r="D223" i="6" s="1"/>
  <c r="BM222" i="6"/>
  <c r="P224" i="6"/>
  <c r="R224" i="6" s="1"/>
  <c r="AO223" i="6"/>
  <c r="BK223" i="6"/>
  <c r="AB224" i="6"/>
  <c r="AD224" i="6" s="1"/>
  <c r="S224" i="6"/>
  <c r="U224" i="6" s="1"/>
  <c r="AS223" i="6"/>
  <c r="AR223" i="6"/>
  <c r="BB223" i="6"/>
  <c r="W223" i="6"/>
  <c r="AV223" i="6" s="1"/>
  <c r="H224" i="6"/>
  <c r="K224" i="6" s="1"/>
  <c r="L224" i="6" s="1"/>
  <c r="M224" i="6" s="1"/>
  <c r="BN224" i="6" s="1"/>
  <c r="AX227" i="5"/>
  <c r="AG228" i="5"/>
  <c r="U228" i="5"/>
  <c r="R228" i="5"/>
  <c r="AD228" i="5"/>
  <c r="V228" i="5"/>
  <c r="C228" i="5" s="1"/>
  <c r="D228" i="5" s="1"/>
  <c r="AV227" i="5"/>
  <c r="AU227" i="5"/>
  <c r="AJ228" i="5"/>
  <c r="AM228" i="5"/>
  <c r="BJ227" i="5"/>
  <c r="K228" i="5"/>
  <c r="L228" i="5" s="1"/>
  <c r="M228" i="5" s="1"/>
  <c r="BM248" i="10" l="1"/>
  <c r="F250" i="10"/>
  <c r="H250" i="10" s="1"/>
  <c r="AC249" i="10"/>
  <c r="BB249" i="10" s="1"/>
  <c r="BE249" i="10"/>
  <c r="BD249" i="10"/>
  <c r="AE250" i="10"/>
  <c r="X249" i="10"/>
  <c r="Z249" i="10"/>
  <c r="AY249" i="10" s="1"/>
  <c r="Q249" i="10"/>
  <c r="T249" i="10"/>
  <c r="AI249" i="10"/>
  <c r="C249" i="10"/>
  <c r="D249" i="10" s="1"/>
  <c r="AL249" i="10"/>
  <c r="AX245" i="9"/>
  <c r="R246" i="9"/>
  <c r="V246" i="9"/>
  <c r="AV245" i="9"/>
  <c r="AU245" i="9"/>
  <c r="AM246" i="9"/>
  <c r="BJ245" i="9"/>
  <c r="K246" i="9"/>
  <c r="L246" i="9" s="1"/>
  <c r="M246" i="9" s="1"/>
  <c r="U246" i="9"/>
  <c r="AG246" i="9"/>
  <c r="AX228" i="4"/>
  <c r="BM228" i="4" s="1"/>
  <c r="C229" i="4"/>
  <c r="D229" i="4" s="1"/>
  <c r="E240" i="8"/>
  <c r="G240" i="8" s="1"/>
  <c r="Y239" i="8"/>
  <c r="E230" i="4"/>
  <c r="F230" i="4" s="1"/>
  <c r="AX238" i="8"/>
  <c r="AA239" i="8"/>
  <c r="F240" i="8"/>
  <c r="O239" i="8"/>
  <c r="N239" i="8"/>
  <c r="BN239" i="8"/>
  <c r="AC238" i="8"/>
  <c r="T238" i="8"/>
  <c r="Q238" i="8"/>
  <c r="AL238" i="8"/>
  <c r="AF238" i="8"/>
  <c r="AI238" i="8"/>
  <c r="X229" i="4"/>
  <c r="BN229" i="4"/>
  <c r="O229" i="4"/>
  <c r="N229" i="4"/>
  <c r="E235" i="7"/>
  <c r="G235" i="7" s="1"/>
  <c r="X234" i="7"/>
  <c r="C234" i="7"/>
  <c r="D234" i="7" s="1"/>
  <c r="AA234" i="7"/>
  <c r="AX233" i="7"/>
  <c r="BM233" i="7" s="1"/>
  <c r="O234" i="7"/>
  <c r="Z234" i="7" s="1"/>
  <c r="AY234" i="7" s="1"/>
  <c r="BN234" i="7"/>
  <c r="N234" i="7"/>
  <c r="Y224" i="6"/>
  <c r="AX223" i="6" s="1"/>
  <c r="V224" i="6"/>
  <c r="X224" i="6" s="1"/>
  <c r="O224" i="6"/>
  <c r="AU223" i="6"/>
  <c r="N224" i="6"/>
  <c r="AF224" i="6" s="1"/>
  <c r="E225" i="6"/>
  <c r="F225" i="6" s="1"/>
  <c r="BM227" i="5"/>
  <c r="BN228" i="5"/>
  <c r="O228" i="5"/>
  <c r="Z228" i="5" s="1"/>
  <c r="AY228" i="5" s="1"/>
  <c r="N228" i="5"/>
  <c r="E229" i="5"/>
  <c r="X228" i="5"/>
  <c r="BA249" i="10" l="1"/>
  <c r="AB250" i="10"/>
  <c r="AD250" i="10" s="1"/>
  <c r="AR249" i="10"/>
  <c r="AS249" i="10"/>
  <c r="W249" i="10"/>
  <c r="S250" i="10"/>
  <c r="BH249" i="10"/>
  <c r="BG249" i="10"/>
  <c r="AH250" i="10"/>
  <c r="AJ250" i="10" s="1"/>
  <c r="Y250" i="10"/>
  <c r="AP249" i="10"/>
  <c r="AO249" i="10"/>
  <c r="P250" i="10"/>
  <c r="K250" i="10"/>
  <c r="L250" i="10" s="1"/>
  <c r="M250" i="10" s="1"/>
  <c r="AG250" i="10"/>
  <c r="BK249" i="10"/>
  <c r="AK250" i="10"/>
  <c r="BM245" i="9"/>
  <c r="X246" i="9"/>
  <c r="C246" i="9"/>
  <c r="D246" i="9" s="1"/>
  <c r="O246" i="9"/>
  <c r="BN246" i="9"/>
  <c r="N246" i="9"/>
  <c r="E247" i="9"/>
  <c r="G230" i="4"/>
  <c r="H230" i="4" s="1"/>
  <c r="BD238" i="8"/>
  <c r="BE238" i="8"/>
  <c r="AE239" i="8"/>
  <c r="BB238" i="8"/>
  <c r="BA238" i="8"/>
  <c r="AB239" i="8"/>
  <c r="BH238" i="8"/>
  <c r="BG238" i="8"/>
  <c r="AH239" i="8"/>
  <c r="AK239" i="8"/>
  <c r="BK238" i="8"/>
  <c r="AR238" i="8"/>
  <c r="W238" i="8"/>
  <c r="AS238" i="8"/>
  <c r="S239" i="8"/>
  <c r="H240" i="8"/>
  <c r="AP238" i="8"/>
  <c r="AO238" i="8"/>
  <c r="P239" i="8"/>
  <c r="Q229" i="4"/>
  <c r="AL229" i="4"/>
  <c r="T229" i="4"/>
  <c r="AC229" i="4"/>
  <c r="Z229" i="4"/>
  <c r="AF229" i="4"/>
  <c r="AI229" i="4"/>
  <c r="F235" i="7"/>
  <c r="H235" i="7" s="1"/>
  <c r="K235" i="7" s="1"/>
  <c r="L235" i="7" s="1"/>
  <c r="M235" i="7" s="1"/>
  <c r="N235" i="7" s="1"/>
  <c r="AA224" i="6"/>
  <c r="Y235" i="7"/>
  <c r="AI234" i="7"/>
  <c r="AF234" i="7"/>
  <c r="T234" i="7"/>
  <c r="Q234" i="7"/>
  <c r="AL234" i="7"/>
  <c r="AC234" i="7"/>
  <c r="AC224" i="6"/>
  <c r="BB224" i="6" s="1"/>
  <c r="BM223" i="6"/>
  <c r="Q224" i="6"/>
  <c r="AP224" i="6" s="1"/>
  <c r="C224" i="6"/>
  <c r="D224" i="6" s="1"/>
  <c r="Z224" i="6"/>
  <c r="AY224" i="6" s="1"/>
  <c r="AL224" i="6"/>
  <c r="BK224" i="6" s="1"/>
  <c r="T224" i="6"/>
  <c r="S225" i="6" s="1"/>
  <c r="AI224" i="6"/>
  <c r="BH224" i="6" s="1"/>
  <c r="G225" i="6"/>
  <c r="H225" i="6" s="1"/>
  <c r="BD224" i="6"/>
  <c r="BE224" i="6"/>
  <c r="AE225" i="6"/>
  <c r="Y229" i="5"/>
  <c r="AA229" i="5" s="1"/>
  <c r="AC228" i="5"/>
  <c r="BB228" i="5" s="1"/>
  <c r="F229" i="5"/>
  <c r="G229" i="5"/>
  <c r="Q228" i="5"/>
  <c r="T228" i="5"/>
  <c r="AL228" i="5"/>
  <c r="AI228" i="5"/>
  <c r="AF228" i="5"/>
  <c r="E251" i="10" l="1"/>
  <c r="G251" i="10" s="1"/>
  <c r="AA250" i="10"/>
  <c r="AX249" i="10"/>
  <c r="N250" i="10"/>
  <c r="O250" i="10"/>
  <c r="AL250" i="10" s="1"/>
  <c r="BN250" i="10"/>
  <c r="U250" i="10"/>
  <c r="AM250" i="10"/>
  <c r="BJ249" i="10"/>
  <c r="R250" i="10"/>
  <c r="AV249" i="10"/>
  <c r="AU249" i="10"/>
  <c r="V250" i="10"/>
  <c r="C250" i="10" s="1"/>
  <c r="D250" i="10" s="1"/>
  <c r="T246" i="9"/>
  <c r="AL246" i="9"/>
  <c r="AC246" i="9"/>
  <c r="Q246" i="9"/>
  <c r="AI246" i="9"/>
  <c r="AF246" i="9"/>
  <c r="Z246" i="9"/>
  <c r="AY246" i="9" s="1"/>
  <c r="G247" i="9"/>
  <c r="F247" i="9"/>
  <c r="R239" i="8"/>
  <c r="Q239" i="8"/>
  <c r="U239" i="8"/>
  <c r="T239" i="8"/>
  <c r="S240" i="8"/>
  <c r="K240" i="8"/>
  <c r="L240" i="8" s="1"/>
  <c r="M240" i="8" s="1"/>
  <c r="BJ238" i="8"/>
  <c r="AM239" i="8"/>
  <c r="AC239" i="8" s="1"/>
  <c r="AB240" i="8" s="1"/>
  <c r="AD239" i="8"/>
  <c r="AL239" i="8"/>
  <c r="AV238" i="8"/>
  <c r="AU238" i="8"/>
  <c r="BM238" i="8" s="1"/>
  <c r="V239" i="8"/>
  <c r="AJ239" i="8"/>
  <c r="AG239" i="8"/>
  <c r="AI239" i="8"/>
  <c r="AH240" i="8" s="1"/>
  <c r="AF239" i="8"/>
  <c r="AE240" i="8" s="1"/>
  <c r="BH229" i="4"/>
  <c r="BG229" i="4"/>
  <c r="AH230" i="4"/>
  <c r="AY229" i="4"/>
  <c r="Y230" i="4"/>
  <c r="AR229" i="4"/>
  <c r="AS229" i="4"/>
  <c r="W229" i="4"/>
  <c r="S230" i="4"/>
  <c r="AO229" i="4"/>
  <c r="AP229" i="4"/>
  <c r="P230" i="4"/>
  <c r="BE229" i="4"/>
  <c r="BD229" i="4"/>
  <c r="AE230" i="4"/>
  <c r="BB229" i="4"/>
  <c r="BA229" i="4"/>
  <c r="AB230" i="4"/>
  <c r="AK230" i="4"/>
  <c r="BK229" i="4"/>
  <c r="K230" i="4"/>
  <c r="L230" i="4" s="1"/>
  <c r="M230" i="4" s="1"/>
  <c r="E236" i="7"/>
  <c r="G236" i="7" s="1"/>
  <c r="O235" i="7"/>
  <c r="BN235" i="7"/>
  <c r="AE235" i="7"/>
  <c r="BD234" i="7"/>
  <c r="BE234" i="7"/>
  <c r="AS234" i="7"/>
  <c r="AR234" i="7"/>
  <c r="W234" i="7"/>
  <c r="S235" i="7"/>
  <c r="AH235" i="7"/>
  <c r="BH234" i="7"/>
  <c r="BG234" i="7"/>
  <c r="AX234" i="7"/>
  <c r="AA235" i="7"/>
  <c r="BA234" i="7"/>
  <c r="BB234" i="7"/>
  <c r="AB235" i="7"/>
  <c r="AK235" i="7"/>
  <c r="BK234" i="7"/>
  <c r="P235" i="7"/>
  <c r="AO234" i="7"/>
  <c r="AP234" i="7"/>
  <c r="AO224" i="6"/>
  <c r="P225" i="6"/>
  <c r="R225" i="6" s="1"/>
  <c r="BA224" i="6"/>
  <c r="AB225" i="6"/>
  <c r="AD225" i="6" s="1"/>
  <c r="BG224" i="6"/>
  <c r="AK225" i="6"/>
  <c r="BJ224" i="6" s="1"/>
  <c r="AS224" i="6"/>
  <c r="Y225" i="6"/>
  <c r="AX224" i="6" s="1"/>
  <c r="W224" i="6"/>
  <c r="AV224" i="6" s="1"/>
  <c r="AR224" i="6"/>
  <c r="AH225" i="6"/>
  <c r="AJ225" i="6" s="1"/>
  <c r="AG225" i="6"/>
  <c r="U225" i="6"/>
  <c r="K225" i="6"/>
  <c r="L225" i="6" s="1"/>
  <c r="M225" i="6" s="1"/>
  <c r="BA228" i="5"/>
  <c r="AB229" i="5"/>
  <c r="AD229" i="5" s="1"/>
  <c r="AX228" i="5"/>
  <c r="H229" i="5"/>
  <c r="K229" i="5" s="1"/>
  <c r="L229" i="5" s="1"/>
  <c r="M229" i="5" s="1"/>
  <c r="N229" i="5" s="1"/>
  <c r="AK229" i="5"/>
  <c r="BK228" i="5"/>
  <c r="BG228" i="5"/>
  <c r="BH228" i="5"/>
  <c r="AH229" i="5"/>
  <c r="W228" i="5"/>
  <c r="AR228" i="5"/>
  <c r="AS228" i="5"/>
  <c r="S229" i="5"/>
  <c r="BD228" i="5"/>
  <c r="BE228" i="5"/>
  <c r="AE229" i="5"/>
  <c r="AP228" i="5"/>
  <c r="AO228" i="5"/>
  <c r="P229" i="5"/>
  <c r="F251" i="10" l="1"/>
  <c r="H251" i="10" s="1"/>
  <c r="K251" i="10" s="1"/>
  <c r="L251" i="10" s="1"/>
  <c r="M251" i="10" s="1"/>
  <c r="N251" i="10" s="1"/>
  <c r="BM249" i="10"/>
  <c r="AC250" i="10"/>
  <c r="AB251" i="10" s="1"/>
  <c r="Q250" i="10"/>
  <c r="AP250" i="10" s="1"/>
  <c r="T250" i="10"/>
  <c r="S251" i="10" s="1"/>
  <c r="U251" i="10" s="1"/>
  <c r="AI250" i="10"/>
  <c r="AF250" i="10"/>
  <c r="X250" i="10"/>
  <c r="Z250" i="10"/>
  <c r="AY250" i="10" s="1"/>
  <c r="BK250" i="10"/>
  <c r="AK251" i="10"/>
  <c r="H247" i="9"/>
  <c r="K247" i="9" s="1"/>
  <c r="L247" i="9" s="1"/>
  <c r="M247" i="9" s="1"/>
  <c r="O247" i="9" s="1"/>
  <c r="BH246" i="9"/>
  <c r="AH247" i="9"/>
  <c r="BG246" i="9"/>
  <c r="BE246" i="9"/>
  <c r="BD246" i="9"/>
  <c r="AE247" i="9"/>
  <c r="Y247" i="9"/>
  <c r="P247" i="9"/>
  <c r="AO246" i="9"/>
  <c r="AP246" i="9"/>
  <c r="BB246" i="9"/>
  <c r="BA246" i="9"/>
  <c r="AB247" i="9"/>
  <c r="BK246" i="9"/>
  <c r="AK247" i="9"/>
  <c r="AS246" i="9"/>
  <c r="AR246" i="9"/>
  <c r="W246" i="9"/>
  <c r="S247" i="9"/>
  <c r="AN38" i="10"/>
  <c r="AN71" i="10"/>
  <c r="AN43" i="10"/>
  <c r="BL43" i="10" s="1"/>
  <c r="AN170" i="10"/>
  <c r="AN85" i="10"/>
  <c r="BF85" i="10" s="1"/>
  <c r="AN121" i="10"/>
  <c r="BC121" i="10" s="1"/>
  <c r="AN51" i="10"/>
  <c r="AN99" i="10"/>
  <c r="BO99" i="10" s="1"/>
  <c r="AN103" i="10"/>
  <c r="AN23" i="10"/>
  <c r="AN222" i="10"/>
  <c r="BF222" i="10" s="1"/>
  <c r="AN237" i="10"/>
  <c r="AN219" i="10"/>
  <c r="AQ219" i="10" s="1"/>
  <c r="AN239" i="10"/>
  <c r="AW239" i="10" s="1"/>
  <c r="AN175" i="10"/>
  <c r="AN244" i="10"/>
  <c r="AW244" i="10" s="1"/>
  <c r="AN213" i="10"/>
  <c r="AN221" i="10"/>
  <c r="AN165" i="10"/>
  <c r="BF165" i="10" s="1"/>
  <c r="AN224" i="10"/>
  <c r="AN211" i="10"/>
  <c r="BI211" i="10" s="1"/>
  <c r="AN226" i="10"/>
  <c r="AT226" i="10" s="1"/>
  <c r="AN202" i="10"/>
  <c r="AT202" i="10" s="1"/>
  <c r="AN212" i="10"/>
  <c r="BO212" i="10" s="1"/>
  <c r="AN84" i="10"/>
  <c r="AN52" i="10"/>
  <c r="AN246" i="10"/>
  <c r="AT246" i="10" s="1"/>
  <c r="AN181" i="10"/>
  <c r="AN55" i="10"/>
  <c r="BO55" i="10" s="1"/>
  <c r="AN27" i="10"/>
  <c r="BC27" i="10" s="1"/>
  <c r="AN248" i="10"/>
  <c r="AZ85" i="10"/>
  <c r="AT121" i="10"/>
  <c r="AN89" i="10"/>
  <c r="AN34" i="10"/>
  <c r="AN39" i="10"/>
  <c r="AN40" i="10"/>
  <c r="AN234" i="10"/>
  <c r="AN102" i="10"/>
  <c r="AN60" i="10"/>
  <c r="AN59" i="10"/>
  <c r="AN41" i="10"/>
  <c r="AN18" i="10"/>
  <c r="AN141" i="10"/>
  <c r="AN201" i="10"/>
  <c r="AN172" i="10"/>
  <c r="AN152" i="10"/>
  <c r="AN33" i="10"/>
  <c r="AN70" i="10"/>
  <c r="AN49" i="10"/>
  <c r="AN54" i="10"/>
  <c r="AN194" i="10"/>
  <c r="AN110" i="10"/>
  <c r="AN105" i="10"/>
  <c r="AN98" i="10"/>
  <c r="AN140" i="10"/>
  <c r="AN127" i="10"/>
  <c r="AN241" i="10"/>
  <c r="AN229" i="10"/>
  <c r="AN106" i="10"/>
  <c r="AN65" i="10"/>
  <c r="AN45" i="10"/>
  <c r="AN154" i="10"/>
  <c r="AN129" i="10"/>
  <c r="AN100" i="10"/>
  <c r="AN83" i="10"/>
  <c r="AN112" i="10"/>
  <c r="AN185" i="10"/>
  <c r="AN147" i="10"/>
  <c r="AN130" i="10"/>
  <c r="AN136" i="10"/>
  <c r="AN97" i="10"/>
  <c r="AN61" i="10"/>
  <c r="AN82" i="10"/>
  <c r="AN47" i="10"/>
  <c r="AN238" i="10"/>
  <c r="AN223" i="10"/>
  <c r="AN56" i="10"/>
  <c r="AN161" i="10"/>
  <c r="AN124" i="10"/>
  <c r="AN87" i="10"/>
  <c r="AN93" i="10"/>
  <c r="AN189" i="10"/>
  <c r="AN164" i="10"/>
  <c r="AN182" i="10"/>
  <c r="AN163" i="10"/>
  <c r="AN72" i="10"/>
  <c r="AN29" i="10"/>
  <c r="AN101" i="10"/>
  <c r="AN150" i="10"/>
  <c r="AN131" i="10"/>
  <c r="AN123" i="10"/>
  <c r="BI181" i="10"/>
  <c r="AZ181" i="10"/>
  <c r="BO181" i="10"/>
  <c r="AQ181" i="10"/>
  <c r="BF181" i="10"/>
  <c r="BC181" i="10"/>
  <c r="BL181" i="10"/>
  <c r="AW181" i="10"/>
  <c r="AT181" i="10"/>
  <c r="AQ84" i="10"/>
  <c r="BC84" i="10"/>
  <c r="AW84" i="10"/>
  <c r="AT84" i="10"/>
  <c r="BI84" i="10"/>
  <c r="AZ84" i="10"/>
  <c r="BO84" i="10"/>
  <c r="BF84" i="10"/>
  <c r="BL84" i="10"/>
  <c r="BI226" i="10"/>
  <c r="AT175" i="10"/>
  <c r="AZ175" i="10"/>
  <c r="AW175" i="10"/>
  <c r="BF175" i="10"/>
  <c r="BI175" i="10"/>
  <c r="BO175" i="10"/>
  <c r="AQ175" i="10"/>
  <c r="BL175" i="10"/>
  <c r="BC175" i="10"/>
  <c r="AN42" i="10"/>
  <c r="AN76" i="10"/>
  <c r="AN132" i="10"/>
  <c r="AN142" i="10"/>
  <c r="AN143" i="10"/>
  <c r="AN92" i="10"/>
  <c r="AN220" i="10"/>
  <c r="AN200" i="10"/>
  <c r="AN191" i="10"/>
  <c r="AN156" i="10"/>
  <c r="AN160" i="10"/>
  <c r="AN162" i="10"/>
  <c r="AN186" i="10"/>
  <c r="AN24" i="10"/>
  <c r="AN187" i="10"/>
  <c r="AN139" i="10"/>
  <c r="AN216" i="10"/>
  <c r="AN177" i="10"/>
  <c r="AN159" i="10"/>
  <c r="AN146" i="10"/>
  <c r="AN252" i="10"/>
  <c r="AN235" i="10"/>
  <c r="AN236" i="10"/>
  <c r="AN74" i="10"/>
  <c r="AN108" i="10"/>
  <c r="AN117" i="10"/>
  <c r="AN96" i="10"/>
  <c r="AN204" i="10"/>
  <c r="AN179" i="10"/>
  <c r="AN176" i="10"/>
  <c r="AW219" i="10"/>
  <c r="BI219" i="10"/>
  <c r="BO219" i="10"/>
  <c r="BF219" i="10"/>
  <c r="BO71" i="10"/>
  <c r="BF71" i="10"/>
  <c r="BC71" i="10"/>
  <c r="BI71" i="10"/>
  <c r="BL71" i="10"/>
  <c r="AT71" i="10"/>
  <c r="AZ71" i="10"/>
  <c r="AQ71" i="10"/>
  <c r="AW71" i="10"/>
  <c r="BF27" i="10"/>
  <c r="AN230" i="10"/>
  <c r="AN198" i="10"/>
  <c r="AN209" i="10"/>
  <c r="AN197" i="10"/>
  <c r="AN190" i="10"/>
  <c r="AN31" i="10"/>
  <c r="AN20" i="10"/>
  <c r="AN77" i="10"/>
  <c r="AN249" i="10"/>
  <c r="AN232" i="10"/>
  <c r="AN205" i="10"/>
  <c r="AN203" i="10"/>
  <c r="AN44" i="10"/>
  <c r="AN63" i="10"/>
  <c r="AN62" i="10"/>
  <c r="AN153" i="10"/>
  <c r="AN173" i="10"/>
  <c r="AN245" i="10"/>
  <c r="AN225" i="10"/>
  <c r="AN210" i="10"/>
  <c r="AN80" i="10"/>
  <c r="AN35" i="10"/>
  <c r="AN228" i="10"/>
  <c r="AN193" i="10"/>
  <c r="AN171" i="10"/>
  <c r="AN183" i="10"/>
  <c r="AN250" i="10"/>
  <c r="AN157" i="10"/>
  <c r="AN247" i="10"/>
  <c r="AN251" i="10"/>
  <c r="BO237" i="10"/>
  <c r="BI237" i="10"/>
  <c r="BL237" i="10"/>
  <c r="BF237" i="10"/>
  <c r="AT237" i="10"/>
  <c r="AZ237" i="10"/>
  <c r="AQ237" i="10"/>
  <c r="BC237" i="10"/>
  <c r="AW237" i="10"/>
  <c r="BF38" i="10"/>
  <c r="AW38" i="10"/>
  <c r="BC38" i="10"/>
  <c r="BL38" i="10"/>
  <c r="AT38" i="10"/>
  <c r="BI38" i="10"/>
  <c r="AZ38" i="10"/>
  <c r="BO38" i="10"/>
  <c r="AQ38" i="10"/>
  <c r="AT211" i="10"/>
  <c r="BF211" i="10"/>
  <c r="AQ211" i="10"/>
  <c r="AZ211" i="10"/>
  <c r="AQ239" i="10"/>
  <c r="BO239" i="10"/>
  <c r="BF43" i="10"/>
  <c r="AZ248" i="10"/>
  <c r="BO248" i="10"/>
  <c r="AQ248" i="10"/>
  <c r="BF248" i="10"/>
  <c r="BL248" i="10"/>
  <c r="AW248" i="10"/>
  <c r="BC248" i="10"/>
  <c r="AT248" i="10"/>
  <c r="BI248" i="10"/>
  <c r="AN126" i="10"/>
  <c r="AN50" i="10"/>
  <c r="AN145" i="10"/>
  <c r="AN26" i="10"/>
  <c r="AN37" i="10"/>
  <c r="AN78" i="10"/>
  <c r="AN114" i="10"/>
  <c r="AN68" i="10"/>
  <c r="AN199" i="10"/>
  <c r="AN22" i="10"/>
  <c r="AN128" i="10"/>
  <c r="AN66" i="10"/>
  <c r="AN115" i="10"/>
  <c r="AN144" i="10"/>
  <c r="AN149" i="10"/>
  <c r="AN104" i="10"/>
  <c r="AN36" i="10"/>
  <c r="AN46" i="10"/>
  <c r="AN19" i="10"/>
  <c r="AN25" i="10"/>
  <c r="AN134" i="10"/>
  <c r="AN111" i="10"/>
  <c r="AN88" i="10"/>
  <c r="AN30" i="10"/>
  <c r="AN243" i="10"/>
  <c r="AN242" i="10"/>
  <c r="AN28" i="10"/>
  <c r="AN57" i="10"/>
  <c r="AN73" i="10"/>
  <c r="AT213" i="10"/>
  <c r="BO213" i="10"/>
  <c r="BI213" i="10"/>
  <c r="BL213" i="10"/>
  <c r="AW213" i="10"/>
  <c r="AZ213" i="10"/>
  <c r="BF213" i="10"/>
  <c r="AQ213" i="10"/>
  <c r="BC213" i="10"/>
  <c r="AQ23" i="10"/>
  <c r="AW23" i="10"/>
  <c r="BL23" i="10"/>
  <c r="BF23" i="10"/>
  <c r="AT23" i="10"/>
  <c r="BC23" i="10"/>
  <c r="BI23" i="10"/>
  <c r="AZ23" i="10"/>
  <c r="BO23" i="10"/>
  <c r="BO51" i="10"/>
  <c r="BC51" i="10"/>
  <c r="AT51" i="10"/>
  <c r="BI51" i="10"/>
  <c r="BL51" i="10"/>
  <c r="AZ51" i="10"/>
  <c r="AW51" i="10"/>
  <c r="BF51" i="10"/>
  <c r="AQ51" i="10"/>
  <c r="BC165" i="10"/>
  <c r="AQ170" i="10"/>
  <c r="AW170" i="10"/>
  <c r="AT170" i="10"/>
  <c r="AZ170" i="10"/>
  <c r="BI170" i="10"/>
  <c r="BO170" i="10"/>
  <c r="BF170" i="10"/>
  <c r="BL170" i="10"/>
  <c r="BC170" i="10"/>
  <c r="AN133" i="10"/>
  <c r="AN86" i="10"/>
  <c r="AN90" i="10"/>
  <c r="AN109" i="10"/>
  <c r="AN169" i="10"/>
  <c r="AN122" i="10"/>
  <c r="AN138" i="10"/>
  <c r="AN94" i="10"/>
  <c r="AN53" i="10"/>
  <c r="AN69" i="10"/>
  <c r="AN67" i="10"/>
  <c r="AN240" i="10"/>
  <c r="AN217" i="10"/>
  <c r="AN207" i="10"/>
  <c r="AN231" i="10"/>
  <c r="AN107" i="10"/>
  <c r="AN79" i="10"/>
  <c r="AN95" i="10"/>
  <c r="AN218" i="10"/>
  <c r="AN196" i="10"/>
  <c r="AN174" i="10"/>
  <c r="AN195" i="10"/>
  <c r="AN81" i="10"/>
  <c r="AN21" i="10"/>
  <c r="AN64" i="10"/>
  <c r="AN158" i="10"/>
  <c r="AN120" i="10"/>
  <c r="AN125" i="10"/>
  <c r="BO224" i="10"/>
  <c r="BC224" i="10"/>
  <c r="AQ224" i="10"/>
  <c r="BF224" i="10"/>
  <c r="AW224" i="10"/>
  <c r="AZ224" i="10"/>
  <c r="BI224" i="10"/>
  <c r="AT224" i="10"/>
  <c r="BL224" i="10"/>
  <c r="AT103" i="10"/>
  <c r="AZ103" i="10"/>
  <c r="BO103" i="10"/>
  <c r="AQ103" i="10"/>
  <c r="BF103" i="10"/>
  <c r="AW103" i="10"/>
  <c r="BL103" i="10"/>
  <c r="BC103" i="10"/>
  <c r="BI103" i="10"/>
  <c r="BC55" i="10"/>
  <c r="AT55" i="10"/>
  <c r="AW55" i="10"/>
  <c r="BL221" i="10"/>
  <c r="AT221" i="10"/>
  <c r="BI221" i="10"/>
  <c r="AZ221" i="10"/>
  <c r="AQ221" i="10"/>
  <c r="BF221" i="10"/>
  <c r="AW221" i="10"/>
  <c r="BO221" i="10"/>
  <c r="BC221" i="10"/>
  <c r="AT52" i="10"/>
  <c r="BO52" i="10"/>
  <c r="BF52" i="10"/>
  <c r="BL52" i="10"/>
  <c r="BC52" i="10"/>
  <c r="AW52" i="10"/>
  <c r="AZ52" i="10"/>
  <c r="AQ52" i="10"/>
  <c r="BI52" i="10"/>
  <c r="BO222" i="10"/>
  <c r="BI222" i="10"/>
  <c r="BL246" i="10"/>
  <c r="AN184" i="10"/>
  <c r="AN151" i="10"/>
  <c r="AN135" i="10"/>
  <c r="AN113" i="10"/>
  <c r="AN214" i="10"/>
  <c r="AN192" i="10"/>
  <c r="AN208" i="10"/>
  <c r="AN180" i="10"/>
  <c r="AN148" i="10"/>
  <c r="AN168" i="10"/>
  <c r="AN119" i="10"/>
  <c r="AN58" i="10"/>
  <c r="AN32" i="10"/>
  <c r="AN118" i="10"/>
  <c r="AN188" i="10"/>
  <c r="AN166" i="10"/>
  <c r="AN155" i="10"/>
  <c r="AN167" i="10"/>
  <c r="AN215" i="10"/>
  <c r="AN48" i="10"/>
  <c r="AN233" i="10"/>
  <c r="AN227" i="10"/>
  <c r="AN137" i="10"/>
  <c r="AN116" i="10"/>
  <c r="AN91" i="10"/>
  <c r="AN75" i="10"/>
  <c r="AN178" i="10"/>
  <c r="E231" i="4"/>
  <c r="G231" i="4" s="1"/>
  <c r="E241" i="8"/>
  <c r="AG240" i="8"/>
  <c r="BG239" i="8"/>
  <c r="BH239" i="8"/>
  <c r="X239" i="8"/>
  <c r="Z239" i="8"/>
  <c r="AY239" i="8" s="1"/>
  <c r="BA239" i="8"/>
  <c r="BB239" i="8"/>
  <c r="N240" i="8"/>
  <c r="AF240" i="8" s="1"/>
  <c r="BN240" i="8"/>
  <c r="O240" i="8"/>
  <c r="W239" i="8"/>
  <c r="V240" i="8" s="1"/>
  <c r="AS239" i="8"/>
  <c r="AR239" i="8"/>
  <c r="AO239" i="8"/>
  <c r="AP239" i="8"/>
  <c r="P240" i="8"/>
  <c r="BE239" i="8"/>
  <c r="BD239" i="8"/>
  <c r="AJ240" i="8"/>
  <c r="BK239" i="8"/>
  <c r="AK240" i="8"/>
  <c r="AD240" i="8"/>
  <c r="AL240" i="8"/>
  <c r="G241" i="8"/>
  <c r="F241" i="8"/>
  <c r="T240" i="8"/>
  <c r="Q240" i="8"/>
  <c r="U240" i="8"/>
  <c r="C239" i="8"/>
  <c r="D239" i="8" s="1"/>
  <c r="N230" i="4"/>
  <c r="AF230" i="4" s="1"/>
  <c r="AE231" i="4" s="1"/>
  <c r="BN230" i="4"/>
  <c r="O230" i="4"/>
  <c r="AL230" i="4" s="1"/>
  <c r="AD230" i="4"/>
  <c r="R230" i="4"/>
  <c r="AV229" i="4"/>
  <c r="AU229" i="4"/>
  <c r="V230" i="4"/>
  <c r="BJ229" i="4"/>
  <c r="AM230" i="4"/>
  <c r="AG230" i="4"/>
  <c r="U230" i="4"/>
  <c r="AX229" i="4"/>
  <c r="AA230" i="4"/>
  <c r="AJ230" i="4"/>
  <c r="F236" i="7"/>
  <c r="H236" i="7" s="1"/>
  <c r="AV234" i="7"/>
  <c r="AU234" i="7"/>
  <c r="V235" i="7"/>
  <c r="AM235" i="7"/>
  <c r="AC235" i="7" s="1"/>
  <c r="BJ234" i="7"/>
  <c r="R235" i="7"/>
  <c r="U235" i="7"/>
  <c r="T235" i="7"/>
  <c r="S236" i="7" s="1"/>
  <c r="Q235" i="7"/>
  <c r="P236" i="7" s="1"/>
  <c r="AJ235" i="7"/>
  <c r="AD235" i="7"/>
  <c r="AL235" i="7"/>
  <c r="AG235" i="7"/>
  <c r="AI235" i="7"/>
  <c r="AH236" i="7" s="1"/>
  <c r="AJ236" i="7" s="1"/>
  <c r="AF235" i="7"/>
  <c r="AE236" i="7" s="1"/>
  <c r="AM225" i="6"/>
  <c r="AA225" i="6"/>
  <c r="V225" i="6"/>
  <c r="C225" i="6" s="1"/>
  <c r="D225" i="6" s="1"/>
  <c r="AU224" i="6"/>
  <c r="BM224" i="6" s="1"/>
  <c r="BN225" i="6"/>
  <c r="N225" i="6"/>
  <c r="O225" i="6"/>
  <c r="E226" i="6"/>
  <c r="BN229" i="5"/>
  <c r="O229" i="5"/>
  <c r="T229" i="5" s="1"/>
  <c r="S230" i="5" s="1"/>
  <c r="E230" i="5"/>
  <c r="G230" i="5" s="1"/>
  <c r="AG229" i="5"/>
  <c r="AI229" i="5"/>
  <c r="AH230" i="5" s="1"/>
  <c r="AF229" i="5"/>
  <c r="AE230" i="5" s="1"/>
  <c r="AU228" i="5"/>
  <c r="AV228" i="5"/>
  <c r="V229" i="5"/>
  <c r="AJ229" i="5"/>
  <c r="AM229" i="5"/>
  <c r="BJ228" i="5"/>
  <c r="R229" i="5"/>
  <c r="U229" i="5"/>
  <c r="O251" i="10" l="1"/>
  <c r="AL251" i="10" s="1"/>
  <c r="BN251" i="10"/>
  <c r="E252" i="10"/>
  <c r="F252" i="10" s="1"/>
  <c r="BB250" i="10"/>
  <c r="P251" i="10"/>
  <c r="AS250" i="10"/>
  <c r="AR250" i="10"/>
  <c r="BN247" i="9"/>
  <c r="T251" i="10"/>
  <c r="S252" i="10" s="1"/>
  <c r="U252" i="10" s="1"/>
  <c r="AO250" i="10"/>
  <c r="BA250" i="10"/>
  <c r="W250" i="10"/>
  <c r="AV250" i="10" s="1"/>
  <c r="BE250" i="10"/>
  <c r="BD250" i="10"/>
  <c r="AE251" i="10"/>
  <c r="Y251" i="10"/>
  <c r="AH251" i="10"/>
  <c r="BH250" i="10"/>
  <c r="BG250" i="10"/>
  <c r="AD251" i="10"/>
  <c r="AM251" i="10"/>
  <c r="BJ250" i="10"/>
  <c r="AW246" i="10"/>
  <c r="AZ222" i="10"/>
  <c r="AW165" i="10"/>
  <c r="AQ43" i="10"/>
  <c r="BI246" i="10"/>
  <c r="BL222" i="10"/>
  <c r="BL165" i="10"/>
  <c r="BI43" i="10"/>
  <c r="BF246" i="10"/>
  <c r="AW222" i="10"/>
  <c r="AQ165" i="10"/>
  <c r="AT43" i="10"/>
  <c r="BO246" i="10"/>
  <c r="BC222" i="10"/>
  <c r="AZ165" i="10"/>
  <c r="AW43" i="10"/>
  <c r="AQ246" i="10"/>
  <c r="AQ222" i="10"/>
  <c r="BI165" i="10"/>
  <c r="AT165" i="10"/>
  <c r="BO43" i="10"/>
  <c r="AZ246" i="10"/>
  <c r="AT222" i="10"/>
  <c r="BO165" i="10"/>
  <c r="AZ43" i="10"/>
  <c r="BC246" i="10"/>
  <c r="BC43" i="10"/>
  <c r="N247" i="9"/>
  <c r="AI247" i="9" s="1"/>
  <c r="AH248" i="9" s="1"/>
  <c r="E248" i="9"/>
  <c r="G248" i="9" s="1"/>
  <c r="BC85" i="10"/>
  <c r="R247" i="9"/>
  <c r="U247" i="9"/>
  <c r="Q247" i="9"/>
  <c r="T247" i="9"/>
  <c r="S248" i="9" s="1"/>
  <c r="AX246" i="9"/>
  <c r="AA247" i="9"/>
  <c r="AV246" i="9"/>
  <c r="AU246" i="9"/>
  <c r="V247" i="9"/>
  <c r="AD247" i="9"/>
  <c r="AL247" i="9"/>
  <c r="AG247" i="9"/>
  <c r="BJ246" i="9"/>
  <c r="AM247" i="9"/>
  <c r="AC247" i="9" s="1"/>
  <c r="AJ247" i="9"/>
  <c r="AZ27" i="10"/>
  <c r="AW226" i="10"/>
  <c r="BL121" i="10"/>
  <c r="BF55" i="10"/>
  <c r="BF239" i="10"/>
  <c r="AW211" i="10"/>
  <c r="AW27" i="10"/>
  <c r="BL27" i="10"/>
  <c r="BL219" i="10"/>
  <c r="AZ226" i="10"/>
  <c r="AZ121" i="10"/>
  <c r="BI85" i="10"/>
  <c r="BL226" i="10"/>
  <c r="AW121" i="10"/>
  <c r="AQ55" i="10"/>
  <c r="BL55" i="10"/>
  <c r="AZ239" i="10"/>
  <c r="BO211" i="10"/>
  <c r="BO27" i="10"/>
  <c r="BC219" i="10"/>
  <c r="BO226" i="10"/>
  <c r="BF121" i="10"/>
  <c r="BL85" i="10"/>
  <c r="BI239" i="10"/>
  <c r="AQ226" i="10"/>
  <c r="BI55" i="10"/>
  <c r="BC239" i="10"/>
  <c r="BL211" i="10"/>
  <c r="BI27" i="10"/>
  <c r="AZ219" i="10"/>
  <c r="BF226" i="10"/>
  <c r="BO121" i="10"/>
  <c r="AQ85" i="10"/>
  <c r="AQ27" i="10"/>
  <c r="AZ55" i="10"/>
  <c r="AT239" i="10"/>
  <c r="BC211" i="10"/>
  <c r="AT27" i="10"/>
  <c r="AT219" i="10"/>
  <c r="BC226" i="10"/>
  <c r="AQ121" i="10"/>
  <c r="AT85" i="10"/>
  <c r="BL239" i="10"/>
  <c r="BI121" i="10"/>
  <c r="BO85" i="10"/>
  <c r="AZ244" i="10"/>
  <c r="BI99" i="10"/>
  <c r="AQ212" i="10"/>
  <c r="AW85" i="10"/>
  <c r="BI202" i="10"/>
  <c r="AW99" i="10"/>
  <c r="BC99" i="10"/>
  <c r="AZ212" i="10"/>
  <c r="BO244" i="10"/>
  <c r="AQ99" i="10"/>
  <c r="BL212" i="10"/>
  <c r="AT212" i="10"/>
  <c r="AQ244" i="10"/>
  <c r="AZ99" i="10"/>
  <c r="BC212" i="10"/>
  <c r="BC244" i="10"/>
  <c r="AT99" i="10"/>
  <c r="BF212" i="10"/>
  <c r="AT244" i="10"/>
  <c r="BL99" i="10"/>
  <c r="BI212" i="10"/>
  <c r="BL244" i="10"/>
  <c r="BF99" i="10"/>
  <c r="AW212" i="10"/>
  <c r="BF244" i="10"/>
  <c r="BI244" i="10"/>
  <c r="AW202" i="10"/>
  <c r="BL202" i="10"/>
  <c r="AQ202" i="10"/>
  <c r="BC202" i="10"/>
  <c r="BF202" i="10"/>
  <c r="AZ202" i="10"/>
  <c r="BO202" i="10"/>
  <c r="BI192" i="10"/>
  <c r="BL192" i="10"/>
  <c r="BC192" i="10"/>
  <c r="AT192" i="10"/>
  <c r="AQ192" i="10"/>
  <c r="AZ192" i="10"/>
  <c r="BO192" i="10"/>
  <c r="AW192" i="10"/>
  <c r="BF192" i="10"/>
  <c r="AT69" i="10"/>
  <c r="BI69" i="10"/>
  <c r="AZ69" i="10"/>
  <c r="BO69" i="10"/>
  <c r="BF69" i="10"/>
  <c r="AQ69" i="10"/>
  <c r="AW69" i="10"/>
  <c r="BL69" i="10"/>
  <c r="BC69" i="10"/>
  <c r="BI115" i="10"/>
  <c r="AZ115" i="10"/>
  <c r="BF115" i="10"/>
  <c r="AW115" i="10"/>
  <c r="AQ115" i="10"/>
  <c r="BL115" i="10"/>
  <c r="BO115" i="10"/>
  <c r="BC115" i="10"/>
  <c r="AT115" i="10"/>
  <c r="BC230" i="10"/>
  <c r="AZ230" i="10"/>
  <c r="AT230" i="10"/>
  <c r="BO230" i="10"/>
  <c r="AW230" i="10"/>
  <c r="BI230" i="10"/>
  <c r="BL230" i="10"/>
  <c r="AQ230" i="10"/>
  <c r="BF230" i="10"/>
  <c r="AQ162" i="10"/>
  <c r="BI162" i="10"/>
  <c r="BC162" i="10"/>
  <c r="AZ162" i="10"/>
  <c r="AW162" i="10"/>
  <c r="BO162" i="10"/>
  <c r="BF162" i="10"/>
  <c r="AT162" i="10"/>
  <c r="BL162" i="10"/>
  <c r="BO123" i="10"/>
  <c r="AQ123" i="10"/>
  <c r="BF123" i="10"/>
  <c r="AZ123" i="10"/>
  <c r="BL123" i="10"/>
  <c r="BI123" i="10"/>
  <c r="BC123" i="10"/>
  <c r="AW123" i="10"/>
  <c r="AT123" i="10"/>
  <c r="BO65" i="10"/>
  <c r="AQ65" i="10"/>
  <c r="BF65" i="10"/>
  <c r="AW65" i="10"/>
  <c r="BL65" i="10"/>
  <c r="AT65" i="10"/>
  <c r="BC65" i="10"/>
  <c r="BI65" i="10"/>
  <c r="AZ65" i="10"/>
  <c r="BO110" i="10"/>
  <c r="BC110" i="10"/>
  <c r="BI110" i="10"/>
  <c r="AW110" i="10"/>
  <c r="AT110" i="10"/>
  <c r="BL110" i="10"/>
  <c r="BF110" i="10"/>
  <c r="AQ110" i="10"/>
  <c r="AZ110" i="10"/>
  <c r="BL201" i="10"/>
  <c r="BF201" i="10"/>
  <c r="AW201" i="10"/>
  <c r="AZ201" i="10"/>
  <c r="BI201" i="10"/>
  <c r="BO201" i="10"/>
  <c r="BC201" i="10"/>
  <c r="AQ201" i="10"/>
  <c r="AT201" i="10"/>
  <c r="BC40" i="10"/>
  <c r="BO40" i="10"/>
  <c r="AQ40" i="10"/>
  <c r="BL40" i="10"/>
  <c r="BI40" i="10"/>
  <c r="AZ40" i="10"/>
  <c r="BF40" i="10"/>
  <c r="AW40" i="10"/>
  <c r="AT40" i="10"/>
  <c r="AW86" i="10"/>
  <c r="BL86" i="10"/>
  <c r="BC86" i="10"/>
  <c r="AQ86" i="10"/>
  <c r="AZ86" i="10"/>
  <c r="AT86" i="10"/>
  <c r="BI86" i="10"/>
  <c r="BO86" i="10"/>
  <c r="BF86" i="10"/>
  <c r="BL134" i="10"/>
  <c r="BI134" i="10"/>
  <c r="BO134" i="10"/>
  <c r="BF134" i="10"/>
  <c r="AQ134" i="10"/>
  <c r="AZ134" i="10"/>
  <c r="AW134" i="10"/>
  <c r="BC134" i="10"/>
  <c r="AT134" i="10"/>
  <c r="AT146" i="10"/>
  <c r="BO146" i="10"/>
  <c r="AQ146" i="10"/>
  <c r="BF146" i="10"/>
  <c r="AZ146" i="10"/>
  <c r="BL146" i="10"/>
  <c r="AW146" i="10"/>
  <c r="BC146" i="10"/>
  <c r="BI146" i="10"/>
  <c r="BF164" i="10"/>
  <c r="BO164" i="10"/>
  <c r="AQ164" i="10"/>
  <c r="AT164" i="10"/>
  <c r="BI164" i="10"/>
  <c r="AW164" i="10"/>
  <c r="BL164" i="10"/>
  <c r="BC164" i="10"/>
  <c r="AZ164" i="10"/>
  <c r="BL32" i="10"/>
  <c r="BO32" i="10"/>
  <c r="AZ32" i="10"/>
  <c r="BF32" i="10"/>
  <c r="BC32" i="10"/>
  <c r="BI32" i="10"/>
  <c r="AQ32" i="10"/>
  <c r="AW32" i="10"/>
  <c r="AT32" i="10"/>
  <c r="AW53" i="10"/>
  <c r="BL53" i="10"/>
  <c r="BI53" i="10"/>
  <c r="BF53" i="10"/>
  <c r="AT53" i="10"/>
  <c r="BO53" i="10"/>
  <c r="BC53" i="10"/>
  <c r="AZ53" i="10"/>
  <c r="AQ53" i="10"/>
  <c r="BI133" i="10"/>
  <c r="AZ133" i="10"/>
  <c r="BO133" i="10"/>
  <c r="AQ133" i="10"/>
  <c r="BF133" i="10"/>
  <c r="AW133" i="10"/>
  <c r="BC133" i="10"/>
  <c r="BL133" i="10"/>
  <c r="AT133" i="10"/>
  <c r="BC57" i="10"/>
  <c r="AT57" i="10"/>
  <c r="AW57" i="10"/>
  <c r="AZ57" i="10"/>
  <c r="BO57" i="10"/>
  <c r="AQ57" i="10"/>
  <c r="BF57" i="10"/>
  <c r="BL57" i="10"/>
  <c r="BI57" i="10"/>
  <c r="AW25" i="10"/>
  <c r="BL25" i="10"/>
  <c r="AZ25" i="10"/>
  <c r="BI25" i="10"/>
  <c r="BO25" i="10"/>
  <c r="AT25" i="10"/>
  <c r="AQ25" i="10"/>
  <c r="BF25" i="10"/>
  <c r="BC25" i="10"/>
  <c r="BC66" i="10"/>
  <c r="BI66" i="10"/>
  <c r="AT66" i="10"/>
  <c r="AZ66" i="10"/>
  <c r="BO66" i="10"/>
  <c r="AQ66" i="10"/>
  <c r="BF66" i="10"/>
  <c r="AW66" i="10"/>
  <c r="BL66" i="10"/>
  <c r="AW26" i="10"/>
  <c r="AT26" i="10"/>
  <c r="BI26" i="10"/>
  <c r="AQ26" i="10"/>
  <c r="BF26" i="10"/>
  <c r="BO26" i="10"/>
  <c r="BL26" i="10"/>
  <c r="BC26" i="10"/>
  <c r="AZ26" i="10"/>
  <c r="AZ193" i="10"/>
  <c r="AW193" i="10"/>
  <c r="BF193" i="10"/>
  <c r="BO193" i="10"/>
  <c r="AQ193" i="10"/>
  <c r="AT193" i="10"/>
  <c r="BC193" i="10"/>
  <c r="BI193" i="10"/>
  <c r="BL193" i="10"/>
  <c r="BF153" i="10"/>
  <c r="BI153" i="10"/>
  <c r="AW153" i="10"/>
  <c r="BL153" i="10"/>
  <c r="BC153" i="10"/>
  <c r="AT153" i="10"/>
  <c r="AZ153" i="10"/>
  <c r="BO153" i="10"/>
  <c r="AQ153" i="10"/>
  <c r="AT77" i="10"/>
  <c r="BI77" i="10"/>
  <c r="AZ77" i="10"/>
  <c r="AQ77" i="10"/>
  <c r="BF77" i="10"/>
  <c r="BO77" i="10"/>
  <c r="AW77" i="10"/>
  <c r="BL77" i="10"/>
  <c r="BC77" i="10"/>
  <c r="BF96" i="10"/>
  <c r="AT96" i="10"/>
  <c r="BC96" i="10"/>
  <c r="AZ96" i="10"/>
  <c r="BO96" i="10"/>
  <c r="AW96" i="10"/>
  <c r="AQ96" i="10"/>
  <c r="BL96" i="10"/>
  <c r="BI96" i="10"/>
  <c r="AT159" i="10"/>
  <c r="BL159" i="10"/>
  <c r="AW159" i="10"/>
  <c r="BF159" i="10"/>
  <c r="AZ159" i="10"/>
  <c r="BC159" i="10"/>
  <c r="AQ159" i="10"/>
  <c r="BI159" i="10"/>
  <c r="BO159" i="10"/>
  <c r="AW160" i="10"/>
  <c r="AT160" i="10"/>
  <c r="BO160" i="10"/>
  <c r="AZ160" i="10"/>
  <c r="BF160" i="10"/>
  <c r="BC160" i="10"/>
  <c r="AQ160" i="10"/>
  <c r="BI160" i="10"/>
  <c r="BL160" i="10"/>
  <c r="BO132" i="10"/>
  <c r="BF132" i="10"/>
  <c r="AW132" i="10"/>
  <c r="BL132" i="10"/>
  <c r="AQ132" i="10"/>
  <c r="BC132" i="10"/>
  <c r="AT132" i="10"/>
  <c r="BI132" i="10"/>
  <c r="AZ132" i="10"/>
  <c r="BC131" i="10"/>
  <c r="AT131" i="10"/>
  <c r="BI131" i="10"/>
  <c r="BO131" i="10"/>
  <c r="AQ131" i="10"/>
  <c r="BF131" i="10"/>
  <c r="AW131" i="10"/>
  <c r="AZ131" i="10"/>
  <c r="BL131" i="10"/>
  <c r="AZ189" i="10"/>
  <c r="BL189" i="10"/>
  <c r="BO189" i="10"/>
  <c r="AQ189" i="10"/>
  <c r="BC189" i="10"/>
  <c r="BI189" i="10"/>
  <c r="BF189" i="10"/>
  <c r="AW189" i="10"/>
  <c r="AT189" i="10"/>
  <c r="AQ47" i="10"/>
  <c r="AW47" i="10"/>
  <c r="BF47" i="10"/>
  <c r="BC47" i="10"/>
  <c r="BI47" i="10"/>
  <c r="AZ47" i="10"/>
  <c r="BO47" i="10"/>
  <c r="BL47" i="10"/>
  <c r="AT47" i="10"/>
  <c r="BF112" i="10"/>
  <c r="BI112" i="10"/>
  <c r="BO112" i="10"/>
  <c r="AQ112" i="10"/>
  <c r="BC112" i="10"/>
  <c r="BL112" i="10"/>
  <c r="AW112" i="10"/>
  <c r="AT112" i="10"/>
  <c r="AZ112" i="10"/>
  <c r="AT106" i="10"/>
  <c r="AQ106" i="10"/>
  <c r="BL106" i="10"/>
  <c r="AZ106" i="10"/>
  <c r="BF106" i="10"/>
  <c r="AW106" i="10"/>
  <c r="BI106" i="10"/>
  <c r="BO106" i="10"/>
  <c r="BC106" i="10"/>
  <c r="AZ194" i="10"/>
  <c r="BO194" i="10"/>
  <c r="AW194" i="10"/>
  <c r="AQ194" i="10"/>
  <c r="AT194" i="10"/>
  <c r="BI194" i="10"/>
  <c r="BF194" i="10"/>
  <c r="BC194" i="10"/>
  <c r="BL194" i="10"/>
  <c r="BC141" i="10"/>
  <c r="AT141" i="10"/>
  <c r="BI141" i="10"/>
  <c r="AZ141" i="10"/>
  <c r="AQ141" i="10"/>
  <c r="BO141" i="10"/>
  <c r="BF141" i="10"/>
  <c r="BL141" i="10"/>
  <c r="AW141" i="10"/>
  <c r="BL39" i="10"/>
  <c r="AT39" i="10"/>
  <c r="AZ39" i="10"/>
  <c r="BO39" i="10"/>
  <c r="AQ39" i="10"/>
  <c r="BF39" i="10"/>
  <c r="AW39" i="10"/>
  <c r="BI39" i="10"/>
  <c r="BC39" i="10"/>
  <c r="AZ48" i="10"/>
  <c r="BC48" i="10"/>
  <c r="AQ48" i="10"/>
  <c r="BI48" i="10"/>
  <c r="BF48" i="10"/>
  <c r="AW48" i="10"/>
  <c r="BL48" i="10"/>
  <c r="AT48" i="10"/>
  <c r="BO48" i="10"/>
  <c r="BI58" i="10"/>
  <c r="AT58" i="10"/>
  <c r="AZ58" i="10"/>
  <c r="BO58" i="10"/>
  <c r="AQ58" i="10"/>
  <c r="BF58" i="10"/>
  <c r="AW58" i="10"/>
  <c r="BL58" i="10"/>
  <c r="BC58" i="10"/>
  <c r="BO113" i="10"/>
  <c r="AQ113" i="10"/>
  <c r="BF113" i="10"/>
  <c r="BC113" i="10"/>
  <c r="AW113" i="10"/>
  <c r="BL113" i="10"/>
  <c r="AT113" i="10"/>
  <c r="BI113" i="10"/>
  <c r="AZ113" i="10"/>
  <c r="AT21" i="10"/>
  <c r="BF21" i="10"/>
  <c r="BL21" i="10"/>
  <c r="BI21" i="10"/>
  <c r="AQ21" i="10"/>
  <c r="AW21" i="10"/>
  <c r="AZ21" i="10"/>
  <c r="BC21" i="10"/>
  <c r="BO21" i="10"/>
  <c r="AT107" i="10"/>
  <c r="BO107" i="10"/>
  <c r="BC107" i="10"/>
  <c r="AQ107" i="10"/>
  <c r="AW107" i="10"/>
  <c r="AZ107" i="10"/>
  <c r="BI107" i="10"/>
  <c r="BF107" i="10"/>
  <c r="BL107" i="10"/>
  <c r="BL94" i="10"/>
  <c r="BI94" i="10"/>
  <c r="AT94" i="10"/>
  <c r="BO94" i="10"/>
  <c r="BF94" i="10"/>
  <c r="AZ94" i="10"/>
  <c r="AQ94" i="10"/>
  <c r="AW94" i="10"/>
  <c r="BC94" i="10"/>
  <c r="BC28" i="10"/>
  <c r="BI28" i="10"/>
  <c r="BO28" i="10"/>
  <c r="AW28" i="10"/>
  <c r="BF28" i="10"/>
  <c r="AZ28" i="10"/>
  <c r="AQ28" i="10"/>
  <c r="BL28" i="10"/>
  <c r="AT28" i="10"/>
  <c r="BC19" i="10"/>
  <c r="AQ19" i="10"/>
  <c r="BF19" i="10"/>
  <c r="AW19" i="10"/>
  <c r="AT19" i="10"/>
  <c r="BI19" i="10"/>
  <c r="BO19" i="10"/>
  <c r="BL19" i="10"/>
  <c r="AZ19" i="10"/>
  <c r="BO128" i="10"/>
  <c r="AQ128" i="10"/>
  <c r="BF128" i="10"/>
  <c r="AW128" i="10"/>
  <c r="BL128" i="10"/>
  <c r="BC128" i="10"/>
  <c r="AZ128" i="10"/>
  <c r="BI128" i="10"/>
  <c r="AT128" i="10"/>
  <c r="AZ145" i="10"/>
  <c r="AQ145" i="10"/>
  <c r="BF145" i="10"/>
  <c r="BO145" i="10"/>
  <c r="BL145" i="10"/>
  <c r="AW145" i="10"/>
  <c r="BI145" i="10"/>
  <c r="BC145" i="10"/>
  <c r="AT145" i="10"/>
  <c r="AQ228" i="10"/>
  <c r="BF228" i="10"/>
  <c r="AT228" i="10"/>
  <c r="BC228" i="10"/>
  <c r="AZ228" i="10"/>
  <c r="AW228" i="10"/>
  <c r="BO228" i="10"/>
  <c r="BI228" i="10"/>
  <c r="BL228" i="10"/>
  <c r="AZ62" i="10"/>
  <c r="BL62" i="10"/>
  <c r="AW62" i="10"/>
  <c r="AT62" i="10"/>
  <c r="BO62" i="10"/>
  <c r="BF62" i="10"/>
  <c r="AQ62" i="10"/>
  <c r="BC62" i="10"/>
  <c r="BI62" i="10"/>
  <c r="BI20" i="10"/>
  <c r="AZ20" i="10"/>
  <c r="BO20" i="10"/>
  <c r="AT20" i="10"/>
  <c r="BF20" i="10"/>
  <c r="AQ20" i="10"/>
  <c r="AW20" i="10"/>
  <c r="BL20" i="10"/>
  <c r="BC20" i="10"/>
  <c r="BL117" i="10"/>
  <c r="BO117" i="10"/>
  <c r="BI117" i="10"/>
  <c r="AZ117" i="10"/>
  <c r="BF117" i="10"/>
  <c r="BC117" i="10"/>
  <c r="AW117" i="10"/>
  <c r="AT117" i="10"/>
  <c r="AQ117" i="10"/>
  <c r="BF177" i="10"/>
  <c r="BL177" i="10"/>
  <c r="BC177" i="10"/>
  <c r="AT177" i="10"/>
  <c r="BO177" i="10"/>
  <c r="AZ177" i="10"/>
  <c r="BI177" i="10"/>
  <c r="AQ177" i="10"/>
  <c r="AW177" i="10"/>
  <c r="BO156" i="10"/>
  <c r="AT156" i="10"/>
  <c r="AW156" i="10"/>
  <c r="BC156" i="10"/>
  <c r="BI156" i="10"/>
  <c r="BF156" i="10"/>
  <c r="BL156" i="10"/>
  <c r="AQ156" i="10"/>
  <c r="AZ156" i="10"/>
  <c r="BL76" i="10"/>
  <c r="BO76" i="10"/>
  <c r="AZ76" i="10"/>
  <c r="BC76" i="10"/>
  <c r="AT76" i="10"/>
  <c r="BI76" i="10"/>
  <c r="AQ76" i="10"/>
  <c r="BF76" i="10"/>
  <c r="AW76" i="10"/>
  <c r="BO150" i="10"/>
  <c r="BC150" i="10"/>
  <c r="BL150" i="10"/>
  <c r="BI150" i="10"/>
  <c r="AZ150" i="10"/>
  <c r="AQ150" i="10"/>
  <c r="BF150" i="10"/>
  <c r="AW150" i="10"/>
  <c r="AT150" i="10"/>
  <c r="AZ93" i="10"/>
  <c r="AQ93" i="10"/>
  <c r="BF93" i="10"/>
  <c r="AW93" i="10"/>
  <c r="AT93" i="10"/>
  <c r="BC93" i="10"/>
  <c r="BI93" i="10"/>
  <c r="BO93" i="10"/>
  <c r="BL93" i="10"/>
  <c r="BC82" i="10"/>
  <c r="BF82" i="10"/>
  <c r="BO82" i="10"/>
  <c r="BL82" i="10"/>
  <c r="AW82" i="10"/>
  <c r="BI82" i="10"/>
  <c r="AQ82" i="10"/>
  <c r="AZ82" i="10"/>
  <c r="AT82" i="10"/>
  <c r="BC83" i="10"/>
  <c r="AZ83" i="10"/>
  <c r="BF83" i="10"/>
  <c r="AQ83" i="10"/>
  <c r="BO83" i="10"/>
  <c r="AT83" i="10"/>
  <c r="BL83" i="10"/>
  <c r="AW83" i="10"/>
  <c r="BI83" i="10"/>
  <c r="BF229" i="10"/>
  <c r="AZ229" i="10"/>
  <c r="AQ229" i="10"/>
  <c r="BL229" i="10"/>
  <c r="BI229" i="10"/>
  <c r="BC229" i="10"/>
  <c r="BO229" i="10"/>
  <c r="AW229" i="10"/>
  <c r="AT229" i="10"/>
  <c r="BI54" i="10"/>
  <c r="AQ54" i="10"/>
  <c r="BL54" i="10"/>
  <c r="BF54" i="10"/>
  <c r="BC54" i="10"/>
  <c r="AT54" i="10"/>
  <c r="BO54" i="10"/>
  <c r="AW54" i="10"/>
  <c r="AZ54" i="10"/>
  <c r="BC18" i="10"/>
  <c r="AT18" i="10"/>
  <c r="BL18" i="10"/>
  <c r="AZ18" i="10"/>
  <c r="BI18" i="10"/>
  <c r="BO18" i="10"/>
  <c r="AQ18" i="10"/>
  <c r="BF18" i="10"/>
  <c r="AW18" i="10"/>
  <c r="BI34" i="10"/>
  <c r="BO34" i="10"/>
  <c r="AZ34" i="10"/>
  <c r="AQ34" i="10"/>
  <c r="BF34" i="10"/>
  <c r="AW34" i="10"/>
  <c r="BL34" i="10"/>
  <c r="BC34" i="10"/>
  <c r="AT34" i="10"/>
  <c r="BI118" i="10"/>
  <c r="AW118" i="10"/>
  <c r="BO118" i="10"/>
  <c r="BF118" i="10"/>
  <c r="AQ118" i="10"/>
  <c r="BL118" i="10"/>
  <c r="AT118" i="10"/>
  <c r="BC118" i="10"/>
  <c r="AZ118" i="10"/>
  <c r="BC95" i="10"/>
  <c r="AZ95" i="10"/>
  <c r="BI95" i="10"/>
  <c r="BO95" i="10"/>
  <c r="AQ95" i="10"/>
  <c r="AW95" i="10"/>
  <c r="BL95" i="10"/>
  <c r="BF95" i="10"/>
  <c r="AT95" i="10"/>
  <c r="AZ171" i="10"/>
  <c r="BF171" i="10"/>
  <c r="AQ171" i="10"/>
  <c r="BL171" i="10"/>
  <c r="AT171" i="10"/>
  <c r="AW171" i="10"/>
  <c r="BI171" i="10"/>
  <c r="BO171" i="10"/>
  <c r="BC171" i="10"/>
  <c r="BL204" i="10"/>
  <c r="BC204" i="10"/>
  <c r="AW204" i="10"/>
  <c r="BI204" i="10"/>
  <c r="AT204" i="10"/>
  <c r="BF204" i="10"/>
  <c r="AQ204" i="10"/>
  <c r="BO204" i="10"/>
  <c r="AZ204" i="10"/>
  <c r="AQ142" i="10"/>
  <c r="BC142" i="10"/>
  <c r="AW142" i="10"/>
  <c r="AT142" i="10"/>
  <c r="BI142" i="10"/>
  <c r="AZ142" i="10"/>
  <c r="BL142" i="10"/>
  <c r="BO142" i="10"/>
  <c r="BF142" i="10"/>
  <c r="AW233" i="10"/>
  <c r="AQ233" i="10"/>
  <c r="AT233" i="10"/>
  <c r="BO233" i="10"/>
  <c r="AZ233" i="10"/>
  <c r="BL233" i="10"/>
  <c r="BF233" i="10"/>
  <c r="BI233" i="10"/>
  <c r="BC233" i="10"/>
  <c r="BI64" i="10"/>
  <c r="BF64" i="10"/>
  <c r="AZ64" i="10"/>
  <c r="AQ64" i="10"/>
  <c r="BL64" i="10"/>
  <c r="BC64" i="10"/>
  <c r="AT64" i="10"/>
  <c r="BO64" i="10"/>
  <c r="AW64" i="10"/>
  <c r="AT178" i="10"/>
  <c r="BI178" i="10"/>
  <c r="BF178" i="10"/>
  <c r="BO178" i="10"/>
  <c r="AZ178" i="10"/>
  <c r="AQ178" i="10"/>
  <c r="AW178" i="10"/>
  <c r="BL178" i="10"/>
  <c r="BC178" i="10"/>
  <c r="BO215" i="10"/>
  <c r="BI215" i="10"/>
  <c r="AQ215" i="10"/>
  <c r="BL215" i="10"/>
  <c r="AZ215" i="10"/>
  <c r="BC215" i="10"/>
  <c r="BF215" i="10"/>
  <c r="AW215" i="10"/>
  <c r="AT215" i="10"/>
  <c r="AZ119" i="10"/>
  <c r="BI119" i="10"/>
  <c r="AW119" i="10"/>
  <c r="BF119" i="10"/>
  <c r="AT119" i="10"/>
  <c r="BC119" i="10"/>
  <c r="BO119" i="10"/>
  <c r="BL119" i="10"/>
  <c r="AQ119" i="10"/>
  <c r="BL135" i="10"/>
  <c r="AZ135" i="10"/>
  <c r="AQ135" i="10"/>
  <c r="AT135" i="10"/>
  <c r="AW135" i="10"/>
  <c r="BC135" i="10"/>
  <c r="BI135" i="10"/>
  <c r="BO135" i="10"/>
  <c r="BF135" i="10"/>
  <c r="BC81" i="10"/>
  <c r="AW81" i="10"/>
  <c r="BO81" i="10"/>
  <c r="AT81" i="10"/>
  <c r="AQ81" i="10"/>
  <c r="BI81" i="10"/>
  <c r="AZ81" i="10"/>
  <c r="BL81" i="10"/>
  <c r="BF81" i="10"/>
  <c r="AZ231" i="10"/>
  <c r="BF231" i="10"/>
  <c r="AQ231" i="10"/>
  <c r="BO231" i="10"/>
  <c r="BL231" i="10"/>
  <c r="AW231" i="10"/>
  <c r="BI231" i="10"/>
  <c r="AT231" i="10"/>
  <c r="BC231" i="10"/>
  <c r="AQ138" i="10"/>
  <c r="AZ138" i="10"/>
  <c r="BF138" i="10"/>
  <c r="BL138" i="10"/>
  <c r="AW138" i="10"/>
  <c r="BC138" i="10"/>
  <c r="BO138" i="10"/>
  <c r="AT138" i="10"/>
  <c r="BI138" i="10"/>
  <c r="BO242" i="10"/>
  <c r="AW242" i="10"/>
  <c r="BL242" i="10"/>
  <c r="BC242" i="10"/>
  <c r="AZ242" i="10"/>
  <c r="BI242" i="10"/>
  <c r="BF242" i="10"/>
  <c r="AT242" i="10"/>
  <c r="AQ242" i="10"/>
  <c r="BC46" i="10"/>
  <c r="AZ46" i="10"/>
  <c r="AQ46" i="10"/>
  <c r="BO46" i="10"/>
  <c r="AW46" i="10"/>
  <c r="BL46" i="10"/>
  <c r="AT46" i="10"/>
  <c r="BF46" i="10"/>
  <c r="BI46" i="10"/>
  <c r="BO22" i="10"/>
  <c r="BC22" i="10"/>
  <c r="BL22" i="10"/>
  <c r="AZ22" i="10"/>
  <c r="BF22" i="10"/>
  <c r="AW22" i="10"/>
  <c r="BI22" i="10"/>
  <c r="AT22" i="10"/>
  <c r="AQ22" i="10"/>
  <c r="BF50" i="10"/>
  <c r="AT50" i="10"/>
  <c r="BO50" i="10"/>
  <c r="BL50" i="10"/>
  <c r="AQ50" i="10"/>
  <c r="AW50" i="10"/>
  <c r="AZ50" i="10"/>
  <c r="BC50" i="10"/>
  <c r="BI50" i="10"/>
  <c r="BI251" i="10"/>
  <c r="AT251" i="10"/>
  <c r="AZ251" i="10"/>
  <c r="BO251" i="10"/>
  <c r="AQ251" i="10"/>
  <c r="BF251" i="10"/>
  <c r="AW251" i="10"/>
  <c r="BL251" i="10"/>
  <c r="BC251" i="10"/>
  <c r="AZ35" i="10"/>
  <c r="BL35" i="10"/>
  <c r="BF35" i="10"/>
  <c r="AW35" i="10"/>
  <c r="BC35" i="10"/>
  <c r="AT35" i="10"/>
  <c r="BI35" i="10"/>
  <c r="BO35" i="10"/>
  <c r="AQ35" i="10"/>
  <c r="BF63" i="10"/>
  <c r="BL63" i="10"/>
  <c r="AW63" i="10"/>
  <c r="BC63" i="10"/>
  <c r="AT63" i="10"/>
  <c r="BI63" i="10"/>
  <c r="AZ63" i="10"/>
  <c r="BO63" i="10"/>
  <c r="AQ63" i="10"/>
  <c r="BO31" i="10"/>
  <c r="AQ31" i="10"/>
  <c r="BF31" i="10"/>
  <c r="AW31" i="10"/>
  <c r="BL31" i="10"/>
  <c r="AT31" i="10"/>
  <c r="BC31" i="10"/>
  <c r="BI31" i="10"/>
  <c r="AZ31" i="10"/>
  <c r="BI108" i="10"/>
  <c r="BL108" i="10"/>
  <c r="AW108" i="10"/>
  <c r="AQ108" i="10"/>
  <c r="BF108" i="10"/>
  <c r="BO108" i="10"/>
  <c r="BC108" i="10"/>
  <c r="AZ108" i="10"/>
  <c r="AT108" i="10"/>
  <c r="AW216" i="10"/>
  <c r="BO216" i="10"/>
  <c r="BL216" i="10"/>
  <c r="AZ216" i="10"/>
  <c r="BC216" i="10"/>
  <c r="BF216" i="10"/>
  <c r="AQ216" i="10"/>
  <c r="AT216" i="10"/>
  <c r="BI216" i="10"/>
  <c r="AZ191" i="10"/>
  <c r="AT191" i="10"/>
  <c r="BO191" i="10"/>
  <c r="BI191" i="10"/>
  <c r="AQ191" i="10"/>
  <c r="AW191" i="10"/>
  <c r="BL191" i="10"/>
  <c r="BC191" i="10"/>
  <c r="BF191" i="10"/>
  <c r="AW42" i="10"/>
  <c r="BI42" i="10"/>
  <c r="BL42" i="10"/>
  <c r="AT42" i="10"/>
  <c r="AQ42" i="10"/>
  <c r="BO42" i="10"/>
  <c r="BF42" i="10"/>
  <c r="BC42" i="10"/>
  <c r="AZ42" i="10"/>
  <c r="BO101" i="10"/>
  <c r="AQ101" i="10"/>
  <c r="BL101" i="10"/>
  <c r="AT101" i="10"/>
  <c r="BC101" i="10"/>
  <c r="AW101" i="10"/>
  <c r="BI101" i="10"/>
  <c r="AZ101" i="10"/>
  <c r="BF101" i="10"/>
  <c r="BL87" i="10"/>
  <c r="AT87" i="10"/>
  <c r="BF87" i="10"/>
  <c r="BO87" i="10"/>
  <c r="AZ87" i="10"/>
  <c r="BI87" i="10"/>
  <c r="AW87" i="10"/>
  <c r="AQ87" i="10"/>
  <c r="BC87" i="10"/>
  <c r="AZ61" i="10"/>
  <c r="AQ61" i="10"/>
  <c r="BL61" i="10"/>
  <c r="BC61" i="10"/>
  <c r="AW61" i="10"/>
  <c r="AT61" i="10"/>
  <c r="BF61" i="10"/>
  <c r="BI61" i="10"/>
  <c r="BO61" i="10"/>
  <c r="BF100" i="10"/>
  <c r="AW100" i="10"/>
  <c r="BC100" i="10"/>
  <c r="BL100" i="10"/>
  <c r="AT100" i="10"/>
  <c r="BI100" i="10"/>
  <c r="AZ100" i="10"/>
  <c r="BO100" i="10"/>
  <c r="AQ100" i="10"/>
  <c r="AQ241" i="10"/>
  <c r="BC241" i="10"/>
  <c r="AZ241" i="10"/>
  <c r="BO241" i="10"/>
  <c r="BF241" i="10"/>
  <c r="BL241" i="10"/>
  <c r="AW241" i="10"/>
  <c r="AT241" i="10"/>
  <c r="BI241" i="10"/>
  <c r="AZ49" i="10"/>
  <c r="AW49" i="10"/>
  <c r="AT49" i="10"/>
  <c r="BO49" i="10"/>
  <c r="BL49" i="10"/>
  <c r="AQ49" i="10"/>
  <c r="BC49" i="10"/>
  <c r="BF49" i="10"/>
  <c r="BI49" i="10"/>
  <c r="AW41" i="10"/>
  <c r="BL41" i="10"/>
  <c r="BC41" i="10"/>
  <c r="AT41" i="10"/>
  <c r="AZ41" i="10"/>
  <c r="BI41" i="10"/>
  <c r="BO41" i="10"/>
  <c r="AQ41" i="10"/>
  <c r="BF41" i="10"/>
  <c r="BO89" i="10"/>
  <c r="BF89" i="10"/>
  <c r="BL89" i="10"/>
  <c r="AT89" i="10"/>
  <c r="AZ89" i="10"/>
  <c r="BC89" i="10"/>
  <c r="BI89" i="10"/>
  <c r="AW89" i="10"/>
  <c r="AQ89" i="10"/>
  <c r="BO37" i="10"/>
  <c r="AQ37" i="10"/>
  <c r="BF37" i="10"/>
  <c r="BL37" i="10"/>
  <c r="AW37" i="10"/>
  <c r="BC37" i="10"/>
  <c r="AT37" i="10"/>
  <c r="BI37" i="10"/>
  <c r="AZ37" i="10"/>
  <c r="AW249" i="10"/>
  <c r="AT249" i="10"/>
  <c r="AZ249" i="10"/>
  <c r="AQ249" i="10"/>
  <c r="BC249" i="10"/>
  <c r="BI249" i="10"/>
  <c r="BO249" i="10"/>
  <c r="BF249" i="10"/>
  <c r="BL249" i="10"/>
  <c r="BF238" i="10"/>
  <c r="AQ238" i="10"/>
  <c r="AT238" i="10"/>
  <c r="BI238" i="10"/>
  <c r="BO238" i="10"/>
  <c r="BC238" i="10"/>
  <c r="AW238" i="10"/>
  <c r="BL238" i="10"/>
  <c r="AZ238" i="10"/>
  <c r="AZ214" i="10"/>
  <c r="BO214" i="10"/>
  <c r="AQ214" i="10"/>
  <c r="BL214" i="10"/>
  <c r="BC214" i="10"/>
  <c r="BI214" i="10"/>
  <c r="BF214" i="10"/>
  <c r="AT214" i="10"/>
  <c r="AW214" i="10"/>
  <c r="AZ79" i="10"/>
  <c r="BL79" i="10"/>
  <c r="AW79" i="10"/>
  <c r="AT79" i="10"/>
  <c r="BF79" i="10"/>
  <c r="BC79" i="10"/>
  <c r="AQ79" i="10"/>
  <c r="BO79" i="10"/>
  <c r="BI79" i="10"/>
  <c r="BL75" i="10"/>
  <c r="AT75" i="10"/>
  <c r="BO75" i="10"/>
  <c r="BF75" i="10"/>
  <c r="BI75" i="10"/>
  <c r="AZ75" i="10"/>
  <c r="AQ75" i="10"/>
  <c r="AW75" i="10"/>
  <c r="BC75" i="10"/>
  <c r="AW167" i="10"/>
  <c r="BF167" i="10"/>
  <c r="BC167" i="10"/>
  <c r="AQ167" i="10"/>
  <c r="AT167" i="10"/>
  <c r="AZ167" i="10"/>
  <c r="BO167" i="10"/>
  <c r="BI167" i="10"/>
  <c r="BL167" i="10"/>
  <c r="BO168" i="10"/>
  <c r="BC168" i="10"/>
  <c r="BL168" i="10"/>
  <c r="BI168" i="10"/>
  <c r="AW168" i="10"/>
  <c r="BF168" i="10"/>
  <c r="AT168" i="10"/>
  <c r="AZ168" i="10"/>
  <c r="AQ168" i="10"/>
  <c r="BO151" i="10"/>
  <c r="AQ151" i="10"/>
  <c r="BF151" i="10"/>
  <c r="AW151" i="10"/>
  <c r="BL151" i="10"/>
  <c r="AT151" i="10"/>
  <c r="BI151" i="10"/>
  <c r="AZ151" i="10"/>
  <c r="BC151" i="10"/>
  <c r="BO195" i="10"/>
  <c r="BC195" i="10"/>
  <c r="BL195" i="10"/>
  <c r="BF195" i="10"/>
  <c r="AT195" i="10"/>
  <c r="AZ195" i="10"/>
  <c r="BI195" i="10"/>
  <c r="AQ195" i="10"/>
  <c r="AW195" i="10"/>
  <c r="BC207" i="10"/>
  <c r="AW207" i="10"/>
  <c r="BO207" i="10"/>
  <c r="BL207" i="10"/>
  <c r="AQ207" i="10"/>
  <c r="AT207" i="10"/>
  <c r="BI207" i="10"/>
  <c r="AZ207" i="10"/>
  <c r="BF207" i="10"/>
  <c r="AZ122" i="10"/>
  <c r="AT122" i="10"/>
  <c r="BF122" i="10"/>
  <c r="AQ122" i="10"/>
  <c r="BO122" i="10"/>
  <c r="BI122" i="10"/>
  <c r="BL122" i="10"/>
  <c r="AW122" i="10"/>
  <c r="BC122" i="10"/>
  <c r="AQ243" i="10"/>
  <c r="BI243" i="10"/>
  <c r="AW243" i="10"/>
  <c r="BO243" i="10"/>
  <c r="AZ243" i="10"/>
  <c r="BF243" i="10"/>
  <c r="BC243" i="10"/>
  <c r="BL243" i="10"/>
  <c r="AT243" i="10"/>
  <c r="AQ36" i="10"/>
  <c r="BL36" i="10"/>
  <c r="BC36" i="10"/>
  <c r="AT36" i="10"/>
  <c r="AZ36" i="10"/>
  <c r="BO36" i="10"/>
  <c r="AW36" i="10"/>
  <c r="BI36" i="10"/>
  <c r="BF36" i="10"/>
  <c r="BI199" i="10"/>
  <c r="AZ199" i="10"/>
  <c r="BO199" i="10"/>
  <c r="BF199" i="10"/>
  <c r="AW199" i="10"/>
  <c r="BL199" i="10"/>
  <c r="BC199" i="10"/>
  <c r="AT199" i="10"/>
  <c r="AQ199" i="10"/>
  <c r="BL126" i="10"/>
  <c r="AZ126" i="10"/>
  <c r="AQ126" i="10"/>
  <c r="BI126" i="10"/>
  <c r="AW126" i="10"/>
  <c r="AT126" i="10"/>
  <c r="BO126" i="10"/>
  <c r="BF126" i="10"/>
  <c r="BC126" i="10"/>
  <c r="AW247" i="10"/>
  <c r="BF247" i="10"/>
  <c r="BL247" i="10"/>
  <c r="BC247" i="10"/>
  <c r="AT247" i="10"/>
  <c r="BI247" i="10"/>
  <c r="AZ247" i="10"/>
  <c r="BO247" i="10"/>
  <c r="AQ247" i="10"/>
  <c r="AT80" i="10"/>
  <c r="AQ80" i="10"/>
  <c r="AW80" i="10"/>
  <c r="BC80" i="10"/>
  <c r="BF80" i="10"/>
  <c r="AZ80" i="10"/>
  <c r="BI80" i="10"/>
  <c r="BO80" i="10"/>
  <c r="BL80" i="10"/>
  <c r="AQ44" i="10"/>
  <c r="AW44" i="10"/>
  <c r="BF44" i="10"/>
  <c r="BL44" i="10"/>
  <c r="BC44" i="10"/>
  <c r="AT44" i="10"/>
  <c r="BI44" i="10"/>
  <c r="AZ44" i="10"/>
  <c r="BO44" i="10"/>
  <c r="AZ190" i="10"/>
  <c r="AQ190" i="10"/>
  <c r="BC190" i="10"/>
  <c r="BO190" i="10"/>
  <c r="BF190" i="10"/>
  <c r="AW190" i="10"/>
  <c r="BL190" i="10"/>
  <c r="AT190" i="10"/>
  <c r="BI190" i="10"/>
  <c r="BL74" i="10"/>
  <c r="BO74" i="10"/>
  <c r="AZ74" i="10"/>
  <c r="BF74" i="10"/>
  <c r="BC74" i="10"/>
  <c r="AT74" i="10"/>
  <c r="BI74" i="10"/>
  <c r="AQ74" i="10"/>
  <c r="AW74" i="10"/>
  <c r="BO139" i="10"/>
  <c r="BL139" i="10"/>
  <c r="BC139" i="10"/>
  <c r="AT139" i="10"/>
  <c r="BI139" i="10"/>
  <c r="AZ139" i="10"/>
  <c r="BF139" i="10"/>
  <c r="AQ139" i="10"/>
  <c r="AW139" i="10"/>
  <c r="AT200" i="10"/>
  <c r="BC200" i="10"/>
  <c r="BL200" i="10"/>
  <c r="AQ200" i="10"/>
  <c r="BI200" i="10"/>
  <c r="AZ200" i="10"/>
  <c r="AW200" i="10"/>
  <c r="BF200" i="10"/>
  <c r="BO200" i="10"/>
  <c r="AQ29" i="10"/>
  <c r="AT29" i="10"/>
  <c r="BF29" i="10"/>
  <c r="BC29" i="10"/>
  <c r="AZ29" i="10"/>
  <c r="BL29" i="10"/>
  <c r="BI29" i="10"/>
  <c r="BO29" i="10"/>
  <c r="AW29" i="10"/>
  <c r="BF124" i="10"/>
  <c r="BO124" i="10"/>
  <c r="BC124" i="10"/>
  <c r="AZ124" i="10"/>
  <c r="AT124" i="10"/>
  <c r="AW124" i="10"/>
  <c r="BI124" i="10"/>
  <c r="AQ124" i="10"/>
  <c r="BL124" i="10"/>
  <c r="AZ97" i="10"/>
  <c r="BL97" i="10"/>
  <c r="BO97" i="10"/>
  <c r="AW97" i="10"/>
  <c r="AT97" i="10"/>
  <c r="BC97" i="10"/>
  <c r="BI97" i="10"/>
  <c r="AQ97" i="10"/>
  <c r="BF97" i="10"/>
  <c r="BC129" i="10"/>
  <c r="AT129" i="10"/>
  <c r="BO129" i="10"/>
  <c r="AW129" i="10"/>
  <c r="AQ129" i="10"/>
  <c r="BL129" i="10"/>
  <c r="BI129" i="10"/>
  <c r="BF129" i="10"/>
  <c r="AZ129" i="10"/>
  <c r="AT127" i="10"/>
  <c r="BF127" i="10"/>
  <c r="AQ127" i="10"/>
  <c r="BC127" i="10"/>
  <c r="BL127" i="10"/>
  <c r="BI127" i="10"/>
  <c r="BO127" i="10"/>
  <c r="AW127" i="10"/>
  <c r="AZ127" i="10"/>
  <c r="AT70" i="10"/>
  <c r="BI70" i="10"/>
  <c r="AZ70" i="10"/>
  <c r="BO70" i="10"/>
  <c r="AQ70" i="10"/>
  <c r="AW70" i="10"/>
  <c r="BF70" i="10"/>
  <c r="BL70" i="10"/>
  <c r="BC70" i="10"/>
  <c r="BC59" i="10"/>
  <c r="AT59" i="10"/>
  <c r="AZ59" i="10"/>
  <c r="BI59" i="10"/>
  <c r="BO59" i="10"/>
  <c r="AQ59" i="10"/>
  <c r="BF59" i="10"/>
  <c r="AW59" i="10"/>
  <c r="BL59" i="10"/>
  <c r="BL73" i="10"/>
  <c r="AT73" i="10"/>
  <c r="BC73" i="10"/>
  <c r="BI73" i="10"/>
  <c r="AZ73" i="10"/>
  <c r="BO73" i="10"/>
  <c r="AQ73" i="10"/>
  <c r="BF73" i="10"/>
  <c r="AW73" i="10"/>
  <c r="AZ185" i="10"/>
  <c r="AW185" i="10"/>
  <c r="BC185" i="10"/>
  <c r="BI185" i="10"/>
  <c r="AT185" i="10"/>
  <c r="BF185" i="10"/>
  <c r="BO185" i="10"/>
  <c r="AQ185" i="10"/>
  <c r="BL185" i="10"/>
  <c r="BC91" i="10"/>
  <c r="AZ91" i="10"/>
  <c r="AQ91" i="10"/>
  <c r="AW91" i="10"/>
  <c r="AT91" i="10"/>
  <c r="BL91" i="10"/>
  <c r="BI91" i="10"/>
  <c r="BO91" i="10"/>
  <c r="BF91" i="10"/>
  <c r="BL155" i="10"/>
  <c r="BO155" i="10"/>
  <c r="BF155" i="10"/>
  <c r="BC155" i="10"/>
  <c r="AW155" i="10"/>
  <c r="BI155" i="10"/>
  <c r="AT155" i="10"/>
  <c r="AZ155" i="10"/>
  <c r="AQ155" i="10"/>
  <c r="AZ148" i="10"/>
  <c r="BO148" i="10"/>
  <c r="AQ148" i="10"/>
  <c r="AW148" i="10"/>
  <c r="BL148" i="10"/>
  <c r="BC148" i="10"/>
  <c r="BF148" i="10"/>
  <c r="AT148" i="10"/>
  <c r="BI148" i="10"/>
  <c r="AQ184" i="10"/>
  <c r="BO184" i="10"/>
  <c r="BF184" i="10"/>
  <c r="AW184" i="10"/>
  <c r="BC184" i="10"/>
  <c r="BI184" i="10"/>
  <c r="AZ184" i="10"/>
  <c r="BL184" i="10"/>
  <c r="AT184" i="10"/>
  <c r="BF174" i="10"/>
  <c r="BC174" i="10"/>
  <c r="BI174" i="10"/>
  <c r="AQ174" i="10"/>
  <c r="AT174" i="10"/>
  <c r="AZ174" i="10"/>
  <c r="BO174" i="10"/>
  <c r="AW174" i="10"/>
  <c r="BL174" i="10"/>
  <c r="BO217" i="10"/>
  <c r="AZ217" i="10"/>
  <c r="BC217" i="10"/>
  <c r="AW217" i="10"/>
  <c r="AQ217" i="10"/>
  <c r="BL217" i="10"/>
  <c r="BI217" i="10"/>
  <c r="AT217" i="10"/>
  <c r="BF217" i="10"/>
  <c r="BO169" i="10"/>
  <c r="AQ169" i="10"/>
  <c r="BF169" i="10"/>
  <c r="AW169" i="10"/>
  <c r="BL169" i="10"/>
  <c r="AT169" i="10"/>
  <c r="BI169" i="10"/>
  <c r="BC169" i="10"/>
  <c r="AZ169" i="10"/>
  <c r="AZ30" i="10"/>
  <c r="AW30" i="10"/>
  <c r="BF30" i="10"/>
  <c r="AT30" i="10"/>
  <c r="BO30" i="10"/>
  <c r="BI30" i="10"/>
  <c r="AQ30" i="10"/>
  <c r="BL30" i="10"/>
  <c r="BC30" i="10"/>
  <c r="BO104" i="10"/>
  <c r="AZ104" i="10"/>
  <c r="BF104" i="10"/>
  <c r="BL104" i="10"/>
  <c r="AT104" i="10"/>
  <c r="AQ104" i="10"/>
  <c r="AW104" i="10"/>
  <c r="BC104" i="10"/>
  <c r="BI104" i="10"/>
  <c r="AW68" i="10"/>
  <c r="BL68" i="10"/>
  <c r="BC68" i="10"/>
  <c r="AT68" i="10"/>
  <c r="BI68" i="10"/>
  <c r="BO68" i="10"/>
  <c r="AZ68" i="10"/>
  <c r="AQ68" i="10"/>
  <c r="BF68" i="10"/>
  <c r="AW157" i="10"/>
  <c r="AQ157" i="10"/>
  <c r="BL157" i="10"/>
  <c r="BC157" i="10"/>
  <c r="BO157" i="10"/>
  <c r="AZ157" i="10"/>
  <c r="BI157" i="10"/>
  <c r="AT157" i="10"/>
  <c r="BF157" i="10"/>
  <c r="AZ210" i="10"/>
  <c r="AQ210" i="10"/>
  <c r="AW210" i="10"/>
  <c r="BC210" i="10"/>
  <c r="BL210" i="10"/>
  <c r="BF210" i="10"/>
  <c r="AT210" i="10"/>
  <c r="BI210" i="10"/>
  <c r="BO210" i="10"/>
  <c r="BO203" i="10"/>
  <c r="BL203" i="10"/>
  <c r="AZ203" i="10"/>
  <c r="BI203" i="10"/>
  <c r="BC203" i="10"/>
  <c r="BF203" i="10"/>
  <c r="AQ203" i="10"/>
  <c r="AW203" i="10"/>
  <c r="AT203" i="10"/>
  <c r="BF197" i="10"/>
  <c r="BC197" i="10"/>
  <c r="BI197" i="10"/>
  <c r="AT197" i="10"/>
  <c r="BO197" i="10"/>
  <c r="AQ197" i="10"/>
  <c r="BL197" i="10"/>
  <c r="AZ197" i="10"/>
  <c r="AW197" i="10"/>
  <c r="AZ236" i="10"/>
  <c r="AW236" i="10"/>
  <c r="AT236" i="10"/>
  <c r="AQ236" i="10"/>
  <c r="BL236" i="10"/>
  <c r="BC236" i="10"/>
  <c r="BI236" i="10"/>
  <c r="BO236" i="10"/>
  <c r="BF236" i="10"/>
  <c r="AT187" i="10"/>
  <c r="BC187" i="10"/>
  <c r="AQ187" i="10"/>
  <c r="BL187" i="10"/>
  <c r="BI187" i="10"/>
  <c r="AW187" i="10"/>
  <c r="AZ187" i="10"/>
  <c r="BF187" i="10"/>
  <c r="BO187" i="10"/>
  <c r="AZ220" i="10"/>
  <c r="AW220" i="10"/>
  <c r="BO220" i="10"/>
  <c r="AQ220" i="10"/>
  <c r="BL220" i="10"/>
  <c r="BC220" i="10"/>
  <c r="AT220" i="10"/>
  <c r="BI220" i="10"/>
  <c r="BF220" i="10"/>
  <c r="BF72" i="10"/>
  <c r="BI72" i="10"/>
  <c r="BO72" i="10"/>
  <c r="AW72" i="10"/>
  <c r="AT72" i="10"/>
  <c r="BC72" i="10"/>
  <c r="AZ72" i="10"/>
  <c r="AQ72" i="10"/>
  <c r="BL72" i="10"/>
  <c r="BO161" i="10"/>
  <c r="AW161" i="10"/>
  <c r="BF161" i="10"/>
  <c r="AT161" i="10"/>
  <c r="BI161" i="10"/>
  <c r="BC161" i="10"/>
  <c r="AZ161" i="10"/>
  <c r="BL161" i="10"/>
  <c r="AQ161" i="10"/>
  <c r="BL136" i="10"/>
  <c r="BC136" i="10"/>
  <c r="BI136" i="10"/>
  <c r="AT136" i="10"/>
  <c r="AQ136" i="10"/>
  <c r="AZ136" i="10"/>
  <c r="BO136" i="10"/>
  <c r="BF136" i="10"/>
  <c r="AW136" i="10"/>
  <c r="BC154" i="10"/>
  <c r="AT154" i="10"/>
  <c r="BO154" i="10"/>
  <c r="BF154" i="10"/>
  <c r="AQ154" i="10"/>
  <c r="AW154" i="10"/>
  <c r="BL154" i="10"/>
  <c r="BI154" i="10"/>
  <c r="AZ154" i="10"/>
  <c r="BC140" i="10"/>
  <c r="AW140" i="10"/>
  <c r="AQ140" i="10"/>
  <c r="BF140" i="10"/>
  <c r="AT140" i="10"/>
  <c r="AZ140" i="10"/>
  <c r="BO140" i="10"/>
  <c r="BL140" i="10"/>
  <c r="BI140" i="10"/>
  <c r="AT33" i="10"/>
  <c r="BF33" i="10"/>
  <c r="BL33" i="10"/>
  <c r="BI33" i="10"/>
  <c r="AZ33" i="10"/>
  <c r="AQ33" i="10"/>
  <c r="BO33" i="10"/>
  <c r="AW33" i="10"/>
  <c r="BC33" i="10"/>
  <c r="BI60" i="10"/>
  <c r="BO60" i="10"/>
  <c r="AZ60" i="10"/>
  <c r="AQ60" i="10"/>
  <c r="BF60" i="10"/>
  <c r="AW60" i="10"/>
  <c r="BL60" i="10"/>
  <c r="BC60" i="10"/>
  <c r="AT60" i="10"/>
  <c r="BF227" i="10"/>
  <c r="AW227" i="10"/>
  <c r="BI227" i="10"/>
  <c r="BL227" i="10"/>
  <c r="AT227" i="10"/>
  <c r="BO227" i="10"/>
  <c r="AZ227" i="10"/>
  <c r="BC227" i="10"/>
  <c r="AQ227" i="10"/>
  <c r="BL158" i="10"/>
  <c r="BF158" i="10"/>
  <c r="AT158" i="10"/>
  <c r="BI158" i="10"/>
  <c r="AQ158" i="10"/>
  <c r="AZ158" i="10"/>
  <c r="AW158" i="10"/>
  <c r="BO158" i="10"/>
  <c r="BC158" i="10"/>
  <c r="BL173" i="10"/>
  <c r="AT173" i="10"/>
  <c r="AZ173" i="10"/>
  <c r="BO173" i="10"/>
  <c r="AQ173" i="10"/>
  <c r="BC173" i="10"/>
  <c r="AW173" i="10"/>
  <c r="BF173" i="10"/>
  <c r="BI173" i="10"/>
  <c r="AZ116" i="10"/>
  <c r="AW116" i="10"/>
  <c r="BO116" i="10"/>
  <c r="BF116" i="10"/>
  <c r="BC116" i="10"/>
  <c r="BI116" i="10"/>
  <c r="AQ116" i="10"/>
  <c r="BL116" i="10"/>
  <c r="AT116" i="10"/>
  <c r="BL180" i="10"/>
  <c r="AW180" i="10"/>
  <c r="BF180" i="10"/>
  <c r="BC180" i="10"/>
  <c r="AT180" i="10"/>
  <c r="BI180" i="10"/>
  <c r="AZ180" i="10"/>
  <c r="BO180" i="10"/>
  <c r="AQ180" i="10"/>
  <c r="BL125" i="10"/>
  <c r="BF125" i="10"/>
  <c r="BC125" i="10"/>
  <c r="AT125" i="10"/>
  <c r="BI125" i="10"/>
  <c r="AZ125" i="10"/>
  <c r="BO125" i="10"/>
  <c r="AQ125" i="10"/>
  <c r="AW125" i="10"/>
  <c r="AT240" i="10"/>
  <c r="AQ240" i="10"/>
  <c r="AW240" i="10"/>
  <c r="BC240" i="10"/>
  <c r="BF240" i="10"/>
  <c r="BL240" i="10"/>
  <c r="BI240" i="10"/>
  <c r="AZ240" i="10"/>
  <c r="BO240" i="10"/>
  <c r="AQ149" i="10"/>
  <c r="BL149" i="10"/>
  <c r="AT149" i="10"/>
  <c r="AW149" i="10"/>
  <c r="AZ149" i="10"/>
  <c r="BC149" i="10"/>
  <c r="BI149" i="10"/>
  <c r="BO149" i="10"/>
  <c r="BF149" i="10"/>
  <c r="BL250" i="10"/>
  <c r="BO250" i="10"/>
  <c r="AT250" i="10"/>
  <c r="AZ250" i="10"/>
  <c r="BF250" i="10"/>
  <c r="BC250" i="10"/>
  <c r="BI250" i="10"/>
  <c r="AQ250" i="10"/>
  <c r="AW250" i="10"/>
  <c r="AT205" i="10"/>
  <c r="AZ205" i="10"/>
  <c r="AW205" i="10"/>
  <c r="BI205" i="10"/>
  <c r="AQ205" i="10"/>
  <c r="BF205" i="10"/>
  <c r="BL205" i="10"/>
  <c r="BO205" i="10"/>
  <c r="BC205" i="10"/>
  <c r="BO209" i="10"/>
  <c r="BF209" i="10"/>
  <c r="BL209" i="10"/>
  <c r="BC209" i="10"/>
  <c r="AT209" i="10"/>
  <c r="AW209" i="10"/>
  <c r="BI209" i="10"/>
  <c r="AZ209" i="10"/>
  <c r="AQ209" i="10"/>
  <c r="BF176" i="10"/>
  <c r="AW176" i="10"/>
  <c r="BL176" i="10"/>
  <c r="BC176" i="10"/>
  <c r="AQ176" i="10"/>
  <c r="AZ176" i="10"/>
  <c r="BO176" i="10"/>
  <c r="BI176" i="10"/>
  <c r="AT176" i="10"/>
  <c r="AW235" i="10"/>
  <c r="BF235" i="10"/>
  <c r="BO235" i="10"/>
  <c r="BL235" i="10"/>
  <c r="BC235" i="10"/>
  <c r="AT235" i="10"/>
  <c r="BI235" i="10"/>
  <c r="AQ235" i="10"/>
  <c r="AZ235" i="10"/>
  <c r="BL24" i="10"/>
  <c r="BI24" i="10"/>
  <c r="AT24" i="10"/>
  <c r="BO24" i="10"/>
  <c r="BF24" i="10"/>
  <c r="AZ24" i="10"/>
  <c r="AQ24" i="10"/>
  <c r="AW24" i="10"/>
  <c r="BC24" i="10"/>
  <c r="BO92" i="10"/>
  <c r="AQ92" i="10"/>
  <c r="BF92" i="10"/>
  <c r="AW92" i="10"/>
  <c r="BC92" i="10"/>
  <c r="BL92" i="10"/>
  <c r="AT92" i="10"/>
  <c r="BI92" i="10"/>
  <c r="AZ92" i="10"/>
  <c r="AQ163" i="10"/>
  <c r="AT163" i="10"/>
  <c r="BC163" i="10"/>
  <c r="BF163" i="10"/>
  <c r="BL163" i="10"/>
  <c r="BO163" i="10"/>
  <c r="AW163" i="10"/>
  <c r="BI163" i="10"/>
  <c r="AZ163" i="10"/>
  <c r="BI56" i="10"/>
  <c r="BO56" i="10"/>
  <c r="AW56" i="10"/>
  <c r="BL56" i="10"/>
  <c r="AQ56" i="10"/>
  <c r="AT56" i="10"/>
  <c r="BF56" i="10"/>
  <c r="BC56" i="10"/>
  <c r="AZ56" i="10"/>
  <c r="AW130" i="10"/>
  <c r="BO130" i="10"/>
  <c r="AQ130" i="10"/>
  <c r="BF130" i="10"/>
  <c r="BI130" i="10"/>
  <c r="BL130" i="10"/>
  <c r="BC130" i="10"/>
  <c r="AT130" i="10"/>
  <c r="AZ130" i="10"/>
  <c r="BL98" i="10"/>
  <c r="AZ98" i="10"/>
  <c r="BF98" i="10"/>
  <c r="AW98" i="10"/>
  <c r="AT98" i="10"/>
  <c r="BO98" i="10"/>
  <c r="BC98" i="10"/>
  <c r="BI98" i="10"/>
  <c r="AQ98" i="10"/>
  <c r="BI152" i="10"/>
  <c r="AZ152" i="10"/>
  <c r="BO152" i="10"/>
  <c r="AT152" i="10"/>
  <c r="AQ152" i="10"/>
  <c r="BF152" i="10"/>
  <c r="AW152" i="10"/>
  <c r="BL152" i="10"/>
  <c r="BC152" i="10"/>
  <c r="BC102" i="10"/>
  <c r="BI102" i="10"/>
  <c r="AT102" i="10"/>
  <c r="AZ102" i="10"/>
  <c r="BO102" i="10"/>
  <c r="AQ102" i="10"/>
  <c r="BF102" i="10"/>
  <c r="AW102" i="10"/>
  <c r="BL102" i="10"/>
  <c r="BO166" i="10"/>
  <c r="AQ166" i="10"/>
  <c r="BL166" i="10"/>
  <c r="BF166" i="10"/>
  <c r="BC166" i="10"/>
  <c r="BI166" i="10"/>
  <c r="AZ166" i="10"/>
  <c r="AT166" i="10"/>
  <c r="AW166" i="10"/>
  <c r="BI196" i="10"/>
  <c r="BF196" i="10"/>
  <c r="BO196" i="10"/>
  <c r="BC196" i="10"/>
  <c r="AT196" i="10"/>
  <c r="AZ196" i="10"/>
  <c r="AQ196" i="10"/>
  <c r="AW196" i="10"/>
  <c r="BL196" i="10"/>
  <c r="BI109" i="10"/>
  <c r="BF109" i="10"/>
  <c r="AQ109" i="10"/>
  <c r="BO109" i="10"/>
  <c r="AW109" i="10"/>
  <c r="AZ109" i="10"/>
  <c r="BC109" i="10"/>
  <c r="AT109" i="10"/>
  <c r="BL109" i="10"/>
  <c r="BI88" i="10"/>
  <c r="AQ88" i="10"/>
  <c r="AT88" i="10"/>
  <c r="AZ88" i="10"/>
  <c r="BL88" i="10"/>
  <c r="BC88" i="10"/>
  <c r="BF88" i="10"/>
  <c r="AW88" i="10"/>
  <c r="BO88" i="10"/>
  <c r="BI114" i="10"/>
  <c r="AZ114" i="10"/>
  <c r="BO114" i="10"/>
  <c r="AQ114" i="10"/>
  <c r="BF114" i="10"/>
  <c r="AW114" i="10"/>
  <c r="BC114" i="10"/>
  <c r="BL114" i="10"/>
  <c r="AT114" i="10"/>
  <c r="BF225" i="10"/>
  <c r="BO225" i="10"/>
  <c r="BL225" i="10"/>
  <c r="BI225" i="10"/>
  <c r="AT225" i="10"/>
  <c r="AZ225" i="10"/>
  <c r="AQ225" i="10"/>
  <c r="BC225" i="10"/>
  <c r="AW225" i="10"/>
  <c r="AQ137" i="10"/>
  <c r="AW137" i="10"/>
  <c r="BI137" i="10"/>
  <c r="BF137" i="10"/>
  <c r="BC137" i="10"/>
  <c r="BL137" i="10"/>
  <c r="AT137" i="10"/>
  <c r="AZ137" i="10"/>
  <c r="BO137" i="10"/>
  <c r="AT188" i="10"/>
  <c r="BI188" i="10"/>
  <c r="BF188" i="10"/>
  <c r="AW188" i="10"/>
  <c r="AZ188" i="10"/>
  <c r="AQ188" i="10"/>
  <c r="BO188" i="10"/>
  <c r="BC188" i="10"/>
  <c r="BL188" i="10"/>
  <c r="AT208" i="10"/>
  <c r="BI208" i="10"/>
  <c r="AZ208" i="10"/>
  <c r="BO208" i="10"/>
  <c r="AQ208" i="10"/>
  <c r="AW208" i="10"/>
  <c r="BL208" i="10"/>
  <c r="BC208" i="10"/>
  <c r="BF208" i="10"/>
  <c r="BF120" i="10"/>
  <c r="BO120" i="10"/>
  <c r="AW120" i="10"/>
  <c r="BC120" i="10"/>
  <c r="AT120" i="10"/>
  <c r="BL120" i="10"/>
  <c r="AQ120" i="10"/>
  <c r="AZ120" i="10"/>
  <c r="BI120" i="10"/>
  <c r="BL218" i="10"/>
  <c r="BC218" i="10"/>
  <c r="BF218" i="10"/>
  <c r="AT218" i="10"/>
  <c r="AQ218" i="10"/>
  <c r="AZ218" i="10"/>
  <c r="BI218" i="10"/>
  <c r="BO218" i="10"/>
  <c r="AW218" i="10"/>
  <c r="AZ67" i="10"/>
  <c r="BI67" i="10"/>
  <c r="BO67" i="10"/>
  <c r="AQ67" i="10"/>
  <c r="BF67" i="10"/>
  <c r="AW67" i="10"/>
  <c r="BL67" i="10"/>
  <c r="BC67" i="10"/>
  <c r="AT67" i="10"/>
  <c r="AT90" i="10"/>
  <c r="BO90" i="10"/>
  <c r="AQ90" i="10"/>
  <c r="AW90" i="10"/>
  <c r="BF90" i="10"/>
  <c r="BL90" i="10"/>
  <c r="BI90" i="10"/>
  <c r="AZ90" i="10"/>
  <c r="BC90" i="10"/>
  <c r="BL111" i="10"/>
  <c r="BC111" i="10"/>
  <c r="BF111" i="10"/>
  <c r="AT111" i="10"/>
  <c r="BI111" i="10"/>
  <c r="AZ111" i="10"/>
  <c r="BO111" i="10"/>
  <c r="AW111" i="10"/>
  <c r="AQ111" i="10"/>
  <c r="BO144" i="10"/>
  <c r="BL144" i="10"/>
  <c r="AZ144" i="10"/>
  <c r="AW144" i="10"/>
  <c r="AT144" i="10"/>
  <c r="BI144" i="10"/>
  <c r="BF144" i="10"/>
  <c r="BC144" i="10"/>
  <c r="AQ144" i="10"/>
  <c r="BF78" i="10"/>
  <c r="BO78" i="10"/>
  <c r="AT78" i="10"/>
  <c r="BL78" i="10"/>
  <c r="AZ78" i="10"/>
  <c r="BI78" i="10"/>
  <c r="BC78" i="10"/>
  <c r="AQ78" i="10"/>
  <c r="AW78" i="10"/>
  <c r="BF183" i="10"/>
  <c r="AT183" i="10"/>
  <c r="BC183" i="10"/>
  <c r="BO183" i="10"/>
  <c r="AW183" i="10"/>
  <c r="BI183" i="10"/>
  <c r="AZ183" i="10"/>
  <c r="AQ183" i="10"/>
  <c r="BL183" i="10"/>
  <c r="BL245" i="10"/>
  <c r="AQ245" i="10"/>
  <c r="BI245" i="10"/>
  <c r="BO245" i="10"/>
  <c r="AZ245" i="10"/>
  <c r="BF245" i="10"/>
  <c r="AT245" i="10"/>
  <c r="BC245" i="10"/>
  <c r="AW245" i="10"/>
  <c r="BF232" i="10"/>
  <c r="BC232" i="10"/>
  <c r="BI232" i="10"/>
  <c r="AT232" i="10"/>
  <c r="BO232" i="10"/>
  <c r="AQ232" i="10"/>
  <c r="AW232" i="10"/>
  <c r="BL232" i="10"/>
  <c r="AZ232" i="10"/>
  <c r="AW198" i="10"/>
  <c r="BL198" i="10"/>
  <c r="BC198" i="10"/>
  <c r="AT198" i="10"/>
  <c r="AZ198" i="10"/>
  <c r="BI198" i="10"/>
  <c r="BO198" i="10"/>
  <c r="AQ198" i="10"/>
  <c r="BF198" i="10"/>
  <c r="BL179" i="10"/>
  <c r="BC179" i="10"/>
  <c r="AT179" i="10"/>
  <c r="BI179" i="10"/>
  <c r="AZ179" i="10"/>
  <c r="BO179" i="10"/>
  <c r="AW179" i="10"/>
  <c r="BF179" i="10"/>
  <c r="AQ179" i="10"/>
  <c r="AW252" i="10"/>
  <c r="BL252" i="10"/>
  <c r="AZ252" i="10"/>
  <c r="BI252" i="10"/>
  <c r="BO252" i="10"/>
  <c r="AT252" i="10"/>
  <c r="AQ252" i="10"/>
  <c r="BF252" i="10"/>
  <c r="BC252" i="10"/>
  <c r="AW186" i="10"/>
  <c r="BO186" i="10"/>
  <c r="BL186" i="10"/>
  <c r="AZ186" i="10"/>
  <c r="BF186" i="10"/>
  <c r="AT186" i="10"/>
  <c r="AQ186" i="10"/>
  <c r="BI186" i="10"/>
  <c r="BC186" i="10"/>
  <c r="AQ143" i="10"/>
  <c r="BL143" i="10"/>
  <c r="BO143" i="10"/>
  <c r="BF143" i="10"/>
  <c r="AW143" i="10"/>
  <c r="AT143" i="10"/>
  <c r="BC143" i="10"/>
  <c r="BI143" i="10"/>
  <c r="AZ143" i="10"/>
  <c r="BC182" i="10"/>
  <c r="BL182" i="10"/>
  <c r="AQ182" i="10"/>
  <c r="AZ182" i="10"/>
  <c r="BF182" i="10"/>
  <c r="AT182" i="10"/>
  <c r="BI182" i="10"/>
  <c r="BO182" i="10"/>
  <c r="AW182" i="10"/>
  <c r="BI223" i="10"/>
  <c r="AT223" i="10"/>
  <c r="BF223" i="10"/>
  <c r="BC223" i="10"/>
  <c r="BO223" i="10"/>
  <c r="BL223" i="10"/>
  <c r="AW223" i="10"/>
  <c r="AZ223" i="10"/>
  <c r="AQ223" i="10"/>
  <c r="BF147" i="10"/>
  <c r="AW147" i="10"/>
  <c r="AQ147" i="10"/>
  <c r="BO147" i="10"/>
  <c r="BC147" i="10"/>
  <c r="BL147" i="10"/>
  <c r="AT147" i="10"/>
  <c r="BI147" i="10"/>
  <c r="AZ147" i="10"/>
  <c r="BI45" i="10"/>
  <c r="AZ45" i="10"/>
  <c r="BO45" i="10"/>
  <c r="AQ45" i="10"/>
  <c r="BF45" i="10"/>
  <c r="BL45" i="10"/>
  <c r="AW45" i="10"/>
  <c r="BC45" i="10"/>
  <c r="AT45" i="10"/>
  <c r="AW105" i="10"/>
  <c r="BI105" i="10"/>
  <c r="AT105" i="10"/>
  <c r="AZ105" i="10"/>
  <c r="BO105" i="10"/>
  <c r="AQ105" i="10"/>
  <c r="BF105" i="10"/>
  <c r="BL105" i="10"/>
  <c r="BC105" i="10"/>
  <c r="BC172" i="10"/>
  <c r="BL172" i="10"/>
  <c r="AW172" i="10"/>
  <c r="BF172" i="10"/>
  <c r="AT172" i="10"/>
  <c r="BI172" i="10"/>
  <c r="AZ172" i="10"/>
  <c r="BO172" i="10"/>
  <c r="AQ172" i="10"/>
  <c r="BO234" i="10"/>
  <c r="BL234" i="10"/>
  <c r="AQ234" i="10"/>
  <c r="AW234" i="10"/>
  <c r="BC234" i="10"/>
  <c r="BI234" i="10"/>
  <c r="AT234" i="10"/>
  <c r="BF234" i="10"/>
  <c r="AZ234" i="10"/>
  <c r="T230" i="4"/>
  <c r="S231" i="4" s="1"/>
  <c r="U231" i="4" s="1"/>
  <c r="F231" i="4"/>
  <c r="H231" i="4" s="1"/>
  <c r="Q230" i="4"/>
  <c r="AP230" i="4" s="1"/>
  <c r="AI230" i="4"/>
  <c r="AH231" i="4" s="1"/>
  <c r="AJ231" i="4" s="1"/>
  <c r="AC230" i="4"/>
  <c r="BA230" i="4" s="1"/>
  <c r="BD240" i="8"/>
  <c r="BE240" i="8"/>
  <c r="AE241" i="8"/>
  <c r="AR240" i="8"/>
  <c r="AS240" i="8"/>
  <c r="S241" i="8"/>
  <c r="H241" i="8"/>
  <c r="AU239" i="8"/>
  <c r="AV239" i="8"/>
  <c r="Y240" i="8"/>
  <c r="Z240" i="8" s="1"/>
  <c r="AY240" i="8" s="1"/>
  <c r="AP240" i="8"/>
  <c r="AO240" i="8"/>
  <c r="AK241" i="8"/>
  <c r="BK240" i="8"/>
  <c r="AM240" i="8"/>
  <c r="BJ239" i="8"/>
  <c r="R240" i="8"/>
  <c r="C240" i="8"/>
  <c r="D240" i="8" s="1"/>
  <c r="P241" i="8"/>
  <c r="X240" i="8"/>
  <c r="AI240" i="8"/>
  <c r="AK231" i="4"/>
  <c r="BK230" i="4"/>
  <c r="Z230" i="4"/>
  <c r="AY230" i="4" s="1"/>
  <c r="X230" i="4"/>
  <c r="C230" i="4"/>
  <c r="D230" i="4" s="1"/>
  <c r="AG231" i="4"/>
  <c r="BE230" i="4"/>
  <c r="BD230" i="4"/>
  <c r="BM229" i="4"/>
  <c r="BM234" i="7"/>
  <c r="AK236" i="7"/>
  <c r="BK235" i="7"/>
  <c r="R236" i="7"/>
  <c r="AG236" i="7"/>
  <c r="BD235" i="7"/>
  <c r="BE235" i="7"/>
  <c r="BH235" i="7"/>
  <c r="BG235" i="7"/>
  <c r="AO235" i="7"/>
  <c r="AP235" i="7"/>
  <c r="BB235" i="7"/>
  <c r="BA235" i="7"/>
  <c r="U236" i="7"/>
  <c r="C235" i="7"/>
  <c r="D235" i="7" s="1"/>
  <c r="X235" i="7"/>
  <c r="Z235" i="7"/>
  <c r="AY235" i="7" s="1"/>
  <c r="K236" i="7"/>
  <c r="L236" i="7" s="1"/>
  <c r="M236" i="7" s="1"/>
  <c r="AS235" i="7"/>
  <c r="AR235" i="7"/>
  <c r="W235" i="7"/>
  <c r="V236" i="7" s="1"/>
  <c r="AB236" i="7"/>
  <c r="AL229" i="5"/>
  <c r="BK229" i="5" s="1"/>
  <c r="X225" i="6"/>
  <c r="Z225" i="6"/>
  <c r="AY225" i="6" s="1"/>
  <c r="F226" i="6"/>
  <c r="G226" i="6"/>
  <c r="AI225" i="6"/>
  <c r="AF225" i="6"/>
  <c r="AL225" i="6"/>
  <c r="T225" i="6"/>
  <c r="AC225" i="6"/>
  <c r="Q225" i="6"/>
  <c r="Q229" i="5"/>
  <c r="W229" i="5" s="1"/>
  <c r="V230" i="5" s="1"/>
  <c r="AC229" i="5"/>
  <c r="BB229" i="5" s="1"/>
  <c r="F230" i="5"/>
  <c r="H230" i="5" s="1"/>
  <c r="K230" i="5" s="1"/>
  <c r="L230" i="5" s="1"/>
  <c r="M230" i="5" s="1"/>
  <c r="BM228" i="5"/>
  <c r="AG230" i="5"/>
  <c r="U230" i="5"/>
  <c r="AS229" i="5"/>
  <c r="AR229" i="5"/>
  <c r="AJ230" i="5"/>
  <c r="BG229" i="5"/>
  <c r="BH229" i="5"/>
  <c r="C229" i="5"/>
  <c r="D229" i="5" s="1"/>
  <c r="Z229" i="5"/>
  <c r="AY229" i="5" s="1"/>
  <c r="X229" i="5"/>
  <c r="BE229" i="5"/>
  <c r="BD229" i="5"/>
  <c r="G252" i="10" l="1"/>
  <c r="H252" i="10" s="1"/>
  <c r="K252" i="10" s="1"/>
  <c r="L252" i="10" s="1"/>
  <c r="M252" i="10" s="1"/>
  <c r="O252" i="10" s="1"/>
  <c r="Q251" i="10"/>
  <c r="P252" i="10" s="1"/>
  <c r="R252" i="10" s="1"/>
  <c r="R251" i="10"/>
  <c r="AR251" i="10"/>
  <c r="V251" i="10"/>
  <c r="C251" i="10" s="1"/>
  <c r="D251" i="10" s="1"/>
  <c r="AS251" i="10"/>
  <c r="AU250" i="10"/>
  <c r="AG251" i="10"/>
  <c r="AI251" i="10"/>
  <c r="AF251" i="10"/>
  <c r="BK251" i="10"/>
  <c r="AK252" i="10"/>
  <c r="AJ251" i="10"/>
  <c r="AC251" i="10"/>
  <c r="AA251" i="10"/>
  <c r="AX250" i="10"/>
  <c r="AF247" i="9"/>
  <c r="AE248" i="9" s="1"/>
  <c r="AG248" i="9" s="1"/>
  <c r="F248" i="9"/>
  <c r="H248" i="9" s="1"/>
  <c r="K248" i="9" s="1"/>
  <c r="L248" i="9" s="1"/>
  <c r="M248" i="9" s="1"/>
  <c r="O248" i="9" s="1"/>
  <c r="T248" i="9" s="1"/>
  <c r="BM246" i="9"/>
  <c r="BA247" i="9"/>
  <c r="BB247" i="9"/>
  <c r="AB248" i="9"/>
  <c r="U248" i="9"/>
  <c r="AK248" i="9"/>
  <c r="BK247" i="9"/>
  <c r="AR247" i="9"/>
  <c r="AS247" i="9"/>
  <c r="W247" i="9"/>
  <c r="V248" i="9" s="1"/>
  <c r="Z247" i="9"/>
  <c r="AY247" i="9" s="1"/>
  <c r="X247" i="9"/>
  <c r="AP247" i="9"/>
  <c r="AO247" i="9"/>
  <c r="AJ248" i="9"/>
  <c r="C247" i="9"/>
  <c r="D247" i="9" s="1"/>
  <c r="BG247" i="9"/>
  <c r="BH247" i="9"/>
  <c r="P248" i="9"/>
  <c r="AR230" i="4"/>
  <c r="AS230" i="4"/>
  <c r="AO230" i="4"/>
  <c r="BG230" i="4"/>
  <c r="BH230" i="4"/>
  <c r="W230" i="4"/>
  <c r="V231" i="4" s="1"/>
  <c r="X231" i="4" s="1"/>
  <c r="Y241" i="8"/>
  <c r="AA241" i="8" s="1"/>
  <c r="P231" i="4"/>
  <c r="R231" i="4" s="1"/>
  <c r="Y231" i="4"/>
  <c r="AA231" i="4" s="1"/>
  <c r="BB230" i="4"/>
  <c r="AB231" i="4"/>
  <c r="BH240" i="8"/>
  <c r="BG240" i="8"/>
  <c r="AH241" i="8"/>
  <c r="R241" i="8"/>
  <c r="BJ240" i="8"/>
  <c r="AM241" i="8"/>
  <c r="K241" i="8"/>
  <c r="L241" i="8" s="1"/>
  <c r="M241" i="8" s="1"/>
  <c r="AA240" i="8"/>
  <c r="W240" i="8" s="1"/>
  <c r="AX239" i="8"/>
  <c r="BM239" i="8" s="1"/>
  <c r="AC240" i="8"/>
  <c r="U241" i="8"/>
  <c r="AG241" i="8"/>
  <c r="K231" i="4"/>
  <c r="L231" i="4" s="1"/>
  <c r="M231" i="4" s="1"/>
  <c r="BJ230" i="4"/>
  <c r="AM231" i="4"/>
  <c r="AK230" i="5"/>
  <c r="BJ229" i="5" s="1"/>
  <c r="E237" i="7"/>
  <c r="F237" i="7" s="1"/>
  <c r="O236" i="7"/>
  <c r="N236" i="7"/>
  <c r="BN236" i="7"/>
  <c r="X236" i="7"/>
  <c r="Y236" i="7"/>
  <c r="C236" i="7" s="1"/>
  <c r="D236" i="7" s="1"/>
  <c r="AD236" i="7"/>
  <c r="AU235" i="7"/>
  <c r="AV235" i="7"/>
  <c r="AM236" i="7"/>
  <c r="BJ235" i="7"/>
  <c r="Y226" i="6"/>
  <c r="AX225" i="6" s="1"/>
  <c r="AB226" i="6"/>
  <c r="BA225" i="6"/>
  <c r="BB225" i="6"/>
  <c r="AK226" i="6"/>
  <c r="BK225" i="6"/>
  <c r="BH225" i="6"/>
  <c r="BG225" i="6"/>
  <c r="AH226" i="6"/>
  <c r="H226" i="6"/>
  <c r="AP225" i="6"/>
  <c r="AO225" i="6"/>
  <c r="P226" i="6"/>
  <c r="AS225" i="6"/>
  <c r="AR225" i="6"/>
  <c r="S226" i="6"/>
  <c r="W225" i="6"/>
  <c r="BE225" i="6"/>
  <c r="BD225" i="6"/>
  <c r="AE226" i="6"/>
  <c r="AP229" i="5"/>
  <c r="P230" i="5"/>
  <c r="R230" i="5" s="1"/>
  <c r="AO229" i="5"/>
  <c r="BA229" i="5"/>
  <c r="AB230" i="5"/>
  <c r="AD230" i="5" s="1"/>
  <c r="E231" i="5"/>
  <c r="F231" i="5" s="1"/>
  <c r="Y230" i="5"/>
  <c r="AX229" i="5" s="1"/>
  <c r="X230" i="5"/>
  <c r="N230" i="5"/>
  <c r="BN230" i="5"/>
  <c r="O230" i="5"/>
  <c r="AU229" i="5"/>
  <c r="AV229" i="5"/>
  <c r="AP251" i="10" l="1"/>
  <c r="AO251" i="10"/>
  <c r="X251" i="10"/>
  <c r="W251" i="10"/>
  <c r="AV251" i="10" s="1"/>
  <c r="Z251" i="10"/>
  <c r="AY251" i="10" s="1"/>
  <c r="BE247" i="9"/>
  <c r="BM250" i="10"/>
  <c r="BN252" i="10"/>
  <c r="AJ11" i="10" s="1"/>
  <c r="BR3" i="10" s="1"/>
  <c r="N252" i="10"/>
  <c r="BD251" i="10"/>
  <c r="BE251" i="10"/>
  <c r="Q252" i="10"/>
  <c r="T252" i="10"/>
  <c r="BH251" i="10"/>
  <c r="BG251" i="10"/>
  <c r="BA251" i="10"/>
  <c r="BB251" i="10"/>
  <c r="AB252" i="10"/>
  <c r="AM252" i="10"/>
  <c r="BJ251" i="10"/>
  <c r="AL12" i="10"/>
  <c r="AH252" i="10"/>
  <c r="AJ252" i="10" s="1"/>
  <c r="AE252" i="10"/>
  <c r="BD247" i="9"/>
  <c r="E249" i="9"/>
  <c r="G249" i="9" s="1"/>
  <c r="N248" i="9"/>
  <c r="AF248" i="9" s="1"/>
  <c r="AE249" i="9" s="1"/>
  <c r="AG249" i="9" s="1"/>
  <c r="BN248" i="9"/>
  <c r="Q248" i="9"/>
  <c r="P249" i="9" s="1"/>
  <c r="R249" i="9" s="1"/>
  <c r="Y248" i="9"/>
  <c r="Z248" i="9" s="1"/>
  <c r="AY248" i="9" s="1"/>
  <c r="AR248" i="9"/>
  <c r="AS248" i="9"/>
  <c r="AM248" i="9"/>
  <c r="BJ247" i="9"/>
  <c r="X248" i="9"/>
  <c r="AD248" i="9"/>
  <c r="AL248" i="9"/>
  <c r="AU247" i="9"/>
  <c r="AV247" i="9"/>
  <c r="R248" i="9"/>
  <c r="S249" i="9"/>
  <c r="AX230" i="4"/>
  <c r="AV230" i="4"/>
  <c r="AU230" i="4"/>
  <c r="C231" i="4"/>
  <c r="D231" i="4" s="1"/>
  <c r="E232" i="4"/>
  <c r="F232" i="4" s="1"/>
  <c r="AD231" i="4"/>
  <c r="AV240" i="8"/>
  <c r="AU240" i="8"/>
  <c r="V241" i="8"/>
  <c r="E242" i="8"/>
  <c r="AJ241" i="8"/>
  <c r="BB240" i="8"/>
  <c r="BA240" i="8"/>
  <c r="AB241" i="8"/>
  <c r="O241" i="8"/>
  <c r="N241" i="8"/>
  <c r="BN241" i="8"/>
  <c r="AX240" i="8"/>
  <c r="BN231" i="4"/>
  <c r="O231" i="4"/>
  <c r="N231" i="4"/>
  <c r="G237" i="7"/>
  <c r="H237" i="7" s="1"/>
  <c r="K237" i="7" s="1"/>
  <c r="L237" i="7" s="1"/>
  <c r="M237" i="7" s="1"/>
  <c r="BN237" i="7" s="1"/>
  <c r="AM230" i="5"/>
  <c r="AC230" i="5" s="1"/>
  <c r="BB230" i="5" s="1"/>
  <c r="Z236" i="7"/>
  <c r="AY236" i="7" s="1"/>
  <c r="AI236" i="7"/>
  <c r="AF236" i="7"/>
  <c r="AL236" i="7"/>
  <c r="Q236" i="7"/>
  <c r="T236" i="7"/>
  <c r="AA236" i="7"/>
  <c r="AX235" i="7"/>
  <c r="BM235" i="7" s="1"/>
  <c r="AC236" i="7"/>
  <c r="AA226" i="6"/>
  <c r="AU225" i="6"/>
  <c r="AV225" i="6"/>
  <c r="V226" i="6"/>
  <c r="C226" i="6" s="1"/>
  <c r="D226" i="6" s="1"/>
  <c r="R226" i="6"/>
  <c r="AJ226" i="6"/>
  <c r="AM226" i="6"/>
  <c r="BJ225" i="6"/>
  <c r="AG226" i="6"/>
  <c r="U226" i="6"/>
  <c r="K226" i="6"/>
  <c r="L226" i="6" s="1"/>
  <c r="M226" i="6" s="1"/>
  <c r="AD226" i="6"/>
  <c r="Z230" i="5"/>
  <c r="AY230" i="5" s="1"/>
  <c r="G231" i="5"/>
  <c r="H231" i="5" s="1"/>
  <c r="K231" i="5" s="1"/>
  <c r="L231" i="5" s="1"/>
  <c r="M231" i="5" s="1"/>
  <c r="N231" i="5" s="1"/>
  <c r="AL230" i="5"/>
  <c r="AK231" i="5" s="1"/>
  <c r="C230" i="5"/>
  <c r="D230" i="5" s="1"/>
  <c r="AA230" i="5"/>
  <c r="BM229" i="5"/>
  <c r="T230" i="5"/>
  <c r="Q230" i="5"/>
  <c r="AI230" i="5"/>
  <c r="AF230" i="5"/>
  <c r="V252" i="10" l="1"/>
  <c r="X252" i="10" s="1"/>
  <c r="AU251" i="10"/>
  <c r="Y252" i="10"/>
  <c r="AL11" i="10" s="1"/>
  <c r="AI252" i="10"/>
  <c r="AG252" i="10"/>
  <c r="AF252" i="10"/>
  <c r="AR252" i="10"/>
  <c r="AS252" i="10"/>
  <c r="AJ4" i="10" s="1"/>
  <c r="BD3" i="10" s="1"/>
  <c r="T14" i="10"/>
  <c r="AD252" i="10"/>
  <c r="AL252" i="10"/>
  <c r="AP252" i="10"/>
  <c r="AJ10" i="10" s="1"/>
  <c r="BP3" i="10" s="1"/>
  <c r="AO252" i="10"/>
  <c r="Q14" i="10"/>
  <c r="BL206" i="10"/>
  <c r="BC206" i="10"/>
  <c r="AT206" i="10"/>
  <c r="BV3" i="10" s="1"/>
  <c r="BV4" i="10" s="1"/>
  <c r="BI206" i="10"/>
  <c r="AQ206" i="10"/>
  <c r="BO206" i="10"/>
  <c r="BF206" i="10"/>
  <c r="AZ206" i="10"/>
  <c r="AW206" i="10"/>
  <c r="AO248" i="9"/>
  <c r="F249" i="9"/>
  <c r="H249" i="9" s="1"/>
  <c r="K249" i="9" s="1"/>
  <c r="L249" i="9" s="1"/>
  <c r="M249" i="9" s="1"/>
  <c r="N249" i="9" s="1"/>
  <c r="AP248" i="9"/>
  <c r="AI248" i="9"/>
  <c r="BE248" i="9"/>
  <c r="BD248" i="9"/>
  <c r="AC248" i="9"/>
  <c r="BB248" i="9" s="1"/>
  <c r="AA248" i="9"/>
  <c r="W248" i="9" s="1"/>
  <c r="AV248" i="9" s="1"/>
  <c r="C248" i="9"/>
  <c r="D248" i="9" s="1"/>
  <c r="AX247" i="9"/>
  <c r="BM247" i="9" s="1"/>
  <c r="Y249" i="9"/>
  <c r="U249" i="9"/>
  <c r="AK249" i="9"/>
  <c r="BK248" i="9"/>
  <c r="BM230" i="4"/>
  <c r="G232" i="4"/>
  <c r="H232" i="4" s="1"/>
  <c r="AI241" i="8"/>
  <c r="AF241" i="8"/>
  <c r="AC241" i="8"/>
  <c r="Q241" i="8"/>
  <c r="T241" i="8"/>
  <c r="F242" i="8"/>
  <c r="G242" i="8"/>
  <c r="BM240" i="8"/>
  <c r="AB242" i="8"/>
  <c r="AD241" i="8"/>
  <c r="AL241" i="8"/>
  <c r="Z241" i="8"/>
  <c r="AY241" i="8" s="1"/>
  <c r="X241" i="8"/>
  <c r="C241" i="8"/>
  <c r="D241" i="8" s="1"/>
  <c r="Q231" i="4"/>
  <c r="T231" i="4"/>
  <c r="AC231" i="4"/>
  <c r="AL231" i="4"/>
  <c r="Z231" i="4"/>
  <c r="AY231" i="4" s="1"/>
  <c r="AF231" i="4"/>
  <c r="AI231" i="4"/>
  <c r="E238" i="7"/>
  <c r="G238" i="7" s="1"/>
  <c r="N237" i="7"/>
  <c r="O237" i="7"/>
  <c r="Y237" i="7"/>
  <c r="AH237" i="7"/>
  <c r="AJ237" i="7" s="1"/>
  <c r="BG236" i="7"/>
  <c r="BH236" i="7"/>
  <c r="AE237" i="7"/>
  <c r="BD236" i="7"/>
  <c r="BE236" i="7"/>
  <c r="AS236" i="7"/>
  <c r="AR236" i="7"/>
  <c r="S237" i="7"/>
  <c r="W236" i="7"/>
  <c r="AO236" i="7"/>
  <c r="AP236" i="7"/>
  <c r="P237" i="7"/>
  <c r="BA236" i="7"/>
  <c r="BB236" i="7"/>
  <c r="AB237" i="7"/>
  <c r="AK237" i="7"/>
  <c r="BK236" i="7"/>
  <c r="BM225" i="6"/>
  <c r="E227" i="6"/>
  <c r="N226" i="6"/>
  <c r="BN226" i="6"/>
  <c r="O226" i="6"/>
  <c r="Z226" i="6" s="1"/>
  <c r="AY226" i="6" s="1"/>
  <c r="X226" i="6"/>
  <c r="AB231" i="5"/>
  <c r="AD231" i="5" s="1"/>
  <c r="Y231" i="5"/>
  <c r="AA231" i="5" s="1"/>
  <c r="BA230" i="5"/>
  <c r="BK230" i="5"/>
  <c r="O231" i="5"/>
  <c r="BN231" i="5"/>
  <c r="E232" i="5"/>
  <c r="G232" i="5" s="1"/>
  <c r="AE231" i="5"/>
  <c r="BE230" i="5"/>
  <c r="BD230" i="5"/>
  <c r="AP230" i="5"/>
  <c r="AO230" i="5"/>
  <c r="P231" i="5"/>
  <c r="AM231" i="5"/>
  <c r="BJ230" i="5"/>
  <c r="BG230" i="5"/>
  <c r="BH230" i="5"/>
  <c r="AH231" i="5"/>
  <c r="S231" i="5"/>
  <c r="W230" i="5"/>
  <c r="AR230" i="5"/>
  <c r="AS230" i="5"/>
  <c r="CB3" i="10" l="1"/>
  <c r="CB4" i="10" s="1"/>
  <c r="C252" i="10"/>
  <c r="D252" i="10" s="1"/>
  <c r="AC252" i="10"/>
  <c r="BA252" i="10" s="1"/>
  <c r="CA3" i="10" s="1"/>
  <c r="CA4" i="10" s="1"/>
  <c r="Z252" i="10"/>
  <c r="AY252" i="10" s="1"/>
  <c r="AJ8" i="10" s="1"/>
  <c r="BL3" i="10" s="1"/>
  <c r="AX251" i="10"/>
  <c r="BM251" i="10" s="1"/>
  <c r="AA252" i="10"/>
  <c r="W252" i="10" s="1"/>
  <c r="AU252" i="10" s="1"/>
  <c r="BW3" i="10" s="1"/>
  <c r="BW4" i="10" s="1"/>
  <c r="AL14" i="10"/>
  <c r="BK252" i="10"/>
  <c r="AJ7" i="10" s="1"/>
  <c r="BJ3" i="10" s="1"/>
  <c r="AK253" i="10"/>
  <c r="BJ252" i="10" s="1"/>
  <c r="BY3" i="10" s="1"/>
  <c r="BY4" i="10" s="1"/>
  <c r="BE252" i="10"/>
  <c r="AJ3" i="10" s="1"/>
  <c r="BB3" i="10" s="1"/>
  <c r="BD252" i="10"/>
  <c r="BU3" i="10" s="1"/>
  <c r="BU4" i="10" s="1"/>
  <c r="AF14" i="10"/>
  <c r="BG252" i="10"/>
  <c r="BX3" i="10" s="1"/>
  <c r="BX4" i="10" s="1"/>
  <c r="BH252" i="10"/>
  <c r="AJ6" i="10" s="1"/>
  <c r="BH3" i="10" s="1"/>
  <c r="AI14" i="10"/>
  <c r="BG248" i="9"/>
  <c r="BH248" i="9"/>
  <c r="BA248" i="9"/>
  <c r="AB249" i="9"/>
  <c r="AH249" i="9"/>
  <c r="AJ249" i="9" s="1"/>
  <c r="O249" i="9"/>
  <c r="T249" i="9" s="1"/>
  <c r="AS249" i="9" s="1"/>
  <c r="BN249" i="9"/>
  <c r="E250" i="9"/>
  <c r="F250" i="9" s="1"/>
  <c r="V249" i="9"/>
  <c r="X249" i="9" s="1"/>
  <c r="AU248" i="9"/>
  <c r="AF249" i="9"/>
  <c r="AA249" i="9"/>
  <c r="AX248" i="9"/>
  <c r="AM249" i="9"/>
  <c r="BJ248" i="9"/>
  <c r="Y232" i="4"/>
  <c r="AA232" i="4" s="1"/>
  <c r="K232" i="4"/>
  <c r="L232" i="4" s="1"/>
  <c r="M232" i="4" s="1"/>
  <c r="Y242" i="8"/>
  <c r="H242" i="8"/>
  <c r="AO241" i="8"/>
  <c r="AP241" i="8"/>
  <c r="P242" i="8"/>
  <c r="BE241" i="8"/>
  <c r="BD241" i="8"/>
  <c r="AE242" i="8"/>
  <c r="BK241" i="8"/>
  <c r="AK242" i="8"/>
  <c r="AD242" i="8"/>
  <c r="W241" i="8"/>
  <c r="AS241" i="8"/>
  <c r="AR241" i="8"/>
  <c r="S242" i="8"/>
  <c r="BA241" i="8"/>
  <c r="BB241" i="8"/>
  <c r="BG241" i="8"/>
  <c r="BH241" i="8"/>
  <c r="AH242" i="8"/>
  <c r="BH231" i="4"/>
  <c r="BG231" i="4"/>
  <c r="AH232" i="4"/>
  <c r="BA231" i="4"/>
  <c r="BB231" i="4"/>
  <c r="AB232" i="4"/>
  <c r="AO231" i="4"/>
  <c r="AP231" i="4"/>
  <c r="P232" i="4"/>
  <c r="BD231" i="4"/>
  <c r="BE231" i="4"/>
  <c r="AE232" i="4"/>
  <c r="BK231" i="4"/>
  <c r="AK232" i="4"/>
  <c r="AS231" i="4"/>
  <c r="W231" i="4"/>
  <c r="AR231" i="4"/>
  <c r="S232" i="4"/>
  <c r="F238" i="7"/>
  <c r="H238" i="7" s="1"/>
  <c r="K238" i="7" s="1"/>
  <c r="E239" i="7" s="1"/>
  <c r="F239" i="7" s="1"/>
  <c r="AA237" i="7"/>
  <c r="AX236" i="7"/>
  <c r="AU236" i="7"/>
  <c r="V237" i="7"/>
  <c r="C237" i="7" s="1"/>
  <c r="D237" i="7" s="1"/>
  <c r="AV236" i="7"/>
  <c r="R237" i="7"/>
  <c r="AG237" i="7"/>
  <c r="AI237" i="7"/>
  <c r="AF237" i="7"/>
  <c r="AM237" i="7"/>
  <c r="AC237" i="7" s="1"/>
  <c r="BJ236" i="7"/>
  <c r="U237" i="7"/>
  <c r="Q237" i="7"/>
  <c r="P238" i="7" s="1"/>
  <c r="R238" i="7" s="1"/>
  <c r="T237" i="7"/>
  <c r="AD237" i="7"/>
  <c r="AL237" i="7"/>
  <c r="AX230" i="5"/>
  <c r="Y227" i="6"/>
  <c r="AX226" i="6" s="1"/>
  <c r="AC226" i="6"/>
  <c r="Q226" i="6"/>
  <c r="T226" i="6"/>
  <c r="AL226" i="6"/>
  <c r="AF226" i="6"/>
  <c r="AI226" i="6"/>
  <c r="F227" i="6"/>
  <c r="G227" i="6"/>
  <c r="AL231" i="5"/>
  <c r="BK231" i="5" s="1"/>
  <c r="AC231" i="5"/>
  <c r="AB232" i="5" s="1"/>
  <c r="AD232" i="5" s="1"/>
  <c r="F232" i="5"/>
  <c r="H232" i="5" s="1"/>
  <c r="U231" i="5"/>
  <c r="Q231" i="5"/>
  <c r="P232" i="5" s="1"/>
  <c r="T231" i="5"/>
  <c r="S232" i="5" s="1"/>
  <c r="AU230" i="5"/>
  <c r="AV230" i="5"/>
  <c r="V231" i="5"/>
  <c r="C231" i="5" s="1"/>
  <c r="D231" i="5" s="1"/>
  <c r="AJ231" i="5"/>
  <c r="R231" i="5"/>
  <c r="AG231" i="5"/>
  <c r="AI231" i="5"/>
  <c r="AH232" i="5" s="1"/>
  <c r="AF231" i="5"/>
  <c r="AE232" i="5" s="1"/>
  <c r="AX252" i="10" l="1"/>
  <c r="BZ3" i="10" s="1"/>
  <c r="BZ4" i="10" s="1"/>
  <c r="Z14" i="10"/>
  <c r="AV252" i="10"/>
  <c r="AJ5" i="10" s="1"/>
  <c r="BF3" i="10" s="1"/>
  <c r="AN206" i="10" s="1"/>
  <c r="W14" i="10"/>
  <c r="BB252" i="10"/>
  <c r="AJ9" i="10" s="1"/>
  <c r="BN3" i="10" s="1"/>
  <c r="AC14" i="10"/>
  <c r="AL249" i="9"/>
  <c r="AK250" i="9" s="1"/>
  <c r="AD249" i="9"/>
  <c r="AI249" i="9"/>
  <c r="BH249" i="9" s="1"/>
  <c r="Z249" i="9"/>
  <c r="AY249" i="9" s="1"/>
  <c r="S250" i="9"/>
  <c r="U250" i="9" s="1"/>
  <c r="AR249" i="9"/>
  <c r="AC249" i="9"/>
  <c r="BB249" i="9" s="1"/>
  <c r="C249" i="9"/>
  <c r="D249" i="9" s="1"/>
  <c r="Q249" i="9"/>
  <c r="AP249" i="9" s="1"/>
  <c r="G250" i="9"/>
  <c r="H250" i="9" s="1"/>
  <c r="BM248" i="9"/>
  <c r="BE249" i="9"/>
  <c r="BD249" i="9"/>
  <c r="AE250" i="9"/>
  <c r="AX231" i="4"/>
  <c r="E233" i="4"/>
  <c r="O232" i="4"/>
  <c r="Q232" i="4" s="1"/>
  <c r="P233" i="4" s="1"/>
  <c r="N232" i="4"/>
  <c r="AF232" i="4" s="1"/>
  <c r="AE233" i="4" s="1"/>
  <c r="BN232" i="4"/>
  <c r="U242" i="8"/>
  <c r="AJ242" i="8"/>
  <c r="AU241" i="8"/>
  <c r="AV241" i="8"/>
  <c r="V242" i="8"/>
  <c r="C242" i="8" s="1"/>
  <c r="D242" i="8" s="1"/>
  <c r="BJ241" i="8"/>
  <c r="AM242" i="8"/>
  <c r="AG242" i="8"/>
  <c r="K242" i="8"/>
  <c r="L242" i="8" s="1"/>
  <c r="M242" i="8" s="1"/>
  <c r="R242" i="8"/>
  <c r="BM241" i="8"/>
  <c r="AX241" i="8"/>
  <c r="AA242" i="8"/>
  <c r="U232" i="4"/>
  <c r="AG232" i="4"/>
  <c r="AD232" i="4"/>
  <c r="AU231" i="4"/>
  <c r="AV231" i="4"/>
  <c r="V232" i="4"/>
  <c r="C232" i="4" s="1"/>
  <c r="D232" i="4" s="1"/>
  <c r="BJ231" i="4"/>
  <c r="AM232" i="4"/>
  <c r="R232" i="4"/>
  <c r="AJ232" i="4"/>
  <c r="G239" i="7"/>
  <c r="H239" i="7" s="1"/>
  <c r="K239" i="7" s="1"/>
  <c r="L239" i="7" s="1"/>
  <c r="M239" i="7" s="1"/>
  <c r="BN239" i="7" s="1"/>
  <c r="L238" i="7"/>
  <c r="M238" i="7" s="1"/>
  <c r="BN238" i="7" s="1"/>
  <c r="AK232" i="5"/>
  <c r="AM232" i="5" s="1"/>
  <c r="BM236" i="7"/>
  <c r="AS237" i="7"/>
  <c r="W237" i="7"/>
  <c r="S238" i="7"/>
  <c r="U238" i="7" s="1"/>
  <c r="AR237" i="7"/>
  <c r="BH237" i="7"/>
  <c r="AH238" i="7"/>
  <c r="AJ238" i="7" s="1"/>
  <c r="BG237" i="7"/>
  <c r="AP237" i="7"/>
  <c r="AO237" i="7"/>
  <c r="BA237" i="7"/>
  <c r="BB237" i="7"/>
  <c r="AB238" i="7"/>
  <c r="AD238" i="7" s="1"/>
  <c r="X237" i="7"/>
  <c r="Z237" i="7"/>
  <c r="AY237" i="7" s="1"/>
  <c r="AK238" i="7"/>
  <c r="BK237" i="7"/>
  <c r="BE237" i="7"/>
  <c r="AE238" i="7"/>
  <c r="AG238" i="7" s="1"/>
  <c r="BD237" i="7"/>
  <c r="BM230" i="5"/>
  <c r="AA227" i="6"/>
  <c r="H227" i="6"/>
  <c r="BE226" i="6"/>
  <c r="BD226" i="6"/>
  <c r="AE227" i="6"/>
  <c r="AR226" i="6"/>
  <c r="AS226" i="6"/>
  <c r="W226" i="6"/>
  <c r="S227" i="6"/>
  <c r="BA226" i="6"/>
  <c r="BB226" i="6"/>
  <c r="AB227" i="6"/>
  <c r="BH226" i="6"/>
  <c r="BG226" i="6"/>
  <c r="AH227" i="6"/>
  <c r="BK226" i="6"/>
  <c r="AK227" i="6"/>
  <c r="AO226" i="6"/>
  <c r="AP226" i="6"/>
  <c r="P227" i="6"/>
  <c r="BA231" i="5"/>
  <c r="BB231" i="5"/>
  <c r="K232" i="5"/>
  <c r="L232" i="5" s="1"/>
  <c r="M232" i="5" s="1"/>
  <c r="BN232" i="5" s="1"/>
  <c r="AG232" i="5"/>
  <c r="U232" i="5"/>
  <c r="BH231" i="5"/>
  <c r="BG231" i="5"/>
  <c r="AO231" i="5"/>
  <c r="AP231" i="5"/>
  <c r="BD231" i="5"/>
  <c r="BE231" i="5"/>
  <c r="R232" i="5"/>
  <c r="AJ232" i="5"/>
  <c r="X231" i="5"/>
  <c r="Z231" i="5"/>
  <c r="AY231" i="5" s="1"/>
  <c r="AR231" i="5"/>
  <c r="AS231" i="5"/>
  <c r="W231" i="5"/>
  <c r="V232" i="5" s="1"/>
  <c r="BM252" i="10" l="1"/>
  <c r="CC3" i="10" s="1"/>
  <c r="CC4" i="10" s="1"/>
  <c r="BG249" i="9"/>
  <c r="AH250" i="9"/>
  <c r="AJ250" i="9" s="1"/>
  <c r="BK249" i="9"/>
  <c r="AB250" i="9"/>
  <c r="AD250" i="9" s="1"/>
  <c r="Y250" i="9"/>
  <c r="AX249" i="9" s="1"/>
  <c r="BA249" i="9"/>
  <c r="P250" i="9"/>
  <c r="R250" i="9" s="1"/>
  <c r="AO249" i="9"/>
  <c r="W249" i="9"/>
  <c r="V250" i="9" s="1"/>
  <c r="K250" i="9"/>
  <c r="L250" i="9" s="1"/>
  <c r="M250" i="9" s="1"/>
  <c r="AG250" i="9"/>
  <c r="BJ249" i="9"/>
  <c r="AM250" i="9"/>
  <c r="AC232" i="4"/>
  <c r="BA232" i="4" s="1"/>
  <c r="T232" i="4"/>
  <c r="S233" i="4" s="1"/>
  <c r="U233" i="4" s="1"/>
  <c r="AL232" i="4"/>
  <c r="AK233" i="4" s="1"/>
  <c r="BM231" i="4"/>
  <c r="AI232" i="4"/>
  <c r="AH233" i="4" s="1"/>
  <c r="AJ233" i="4" s="1"/>
  <c r="G233" i="4"/>
  <c r="F233" i="4"/>
  <c r="E243" i="8"/>
  <c r="N242" i="8"/>
  <c r="BN242" i="8"/>
  <c r="O242" i="8"/>
  <c r="Y243" i="8" s="1"/>
  <c r="X242" i="8"/>
  <c r="Z242" i="8"/>
  <c r="AY242" i="8" s="1"/>
  <c r="R233" i="4"/>
  <c r="AG233" i="4"/>
  <c r="BD232" i="4"/>
  <c r="BE232" i="4"/>
  <c r="AP232" i="4"/>
  <c r="AO232" i="4"/>
  <c r="X232" i="4"/>
  <c r="Z232" i="4"/>
  <c r="AY232" i="4" s="1"/>
  <c r="N238" i="7"/>
  <c r="AF238" i="7" s="1"/>
  <c r="BD238" i="7" s="1"/>
  <c r="O238" i="7"/>
  <c r="AL238" i="7" s="1"/>
  <c r="BK238" i="7" s="1"/>
  <c r="BJ231" i="5"/>
  <c r="Y238" i="7"/>
  <c r="AX237" i="7" s="1"/>
  <c r="AM238" i="7"/>
  <c r="BJ237" i="7"/>
  <c r="E240" i="7"/>
  <c r="G240" i="7" s="1"/>
  <c r="AU237" i="7"/>
  <c r="V238" i="7"/>
  <c r="AV237" i="7"/>
  <c r="O239" i="7"/>
  <c r="N239" i="7"/>
  <c r="R227" i="6"/>
  <c r="AM227" i="6"/>
  <c r="BJ226" i="6"/>
  <c r="AJ227" i="6"/>
  <c r="U227" i="6"/>
  <c r="AG227" i="6"/>
  <c r="AD227" i="6"/>
  <c r="AU226" i="6"/>
  <c r="AV226" i="6"/>
  <c r="V227" i="6"/>
  <c r="C227" i="6" s="1"/>
  <c r="D227" i="6" s="1"/>
  <c r="K227" i="6"/>
  <c r="L227" i="6" s="1"/>
  <c r="M227" i="6" s="1"/>
  <c r="N232" i="5"/>
  <c r="AF232" i="5" s="1"/>
  <c r="AE233" i="5" s="1"/>
  <c r="AG233" i="5" s="1"/>
  <c r="O232" i="5"/>
  <c r="Q232" i="5" s="1"/>
  <c r="E233" i="5"/>
  <c r="Y232" i="5"/>
  <c r="C232" i="5" s="1"/>
  <c r="D232" i="5" s="1"/>
  <c r="X232" i="5"/>
  <c r="AU231" i="5"/>
  <c r="AV231" i="5"/>
  <c r="AA250" i="9" l="1"/>
  <c r="E251" i="9"/>
  <c r="F251" i="9" s="1"/>
  <c r="AU249" i="9"/>
  <c r="BM249" i="9" s="1"/>
  <c r="AV249" i="9"/>
  <c r="N250" i="9"/>
  <c r="O250" i="9"/>
  <c r="Z250" i="9" s="1"/>
  <c r="AY250" i="9" s="1"/>
  <c r="BN250" i="9"/>
  <c r="X250" i="9"/>
  <c r="C250" i="9"/>
  <c r="D250" i="9" s="1"/>
  <c r="AR232" i="4"/>
  <c r="BB232" i="4"/>
  <c r="AB233" i="4"/>
  <c r="AD233" i="4" s="1"/>
  <c r="W232" i="4"/>
  <c r="V233" i="4" s="1"/>
  <c r="X233" i="4" s="1"/>
  <c r="AS232" i="4"/>
  <c r="BH232" i="4"/>
  <c r="BK232" i="4"/>
  <c r="BG232" i="4"/>
  <c r="H233" i="4"/>
  <c r="K233" i="4" s="1"/>
  <c r="L233" i="4" s="1"/>
  <c r="M233" i="4" s="1"/>
  <c r="N233" i="4" s="1"/>
  <c r="AX242" i="8"/>
  <c r="AA243" i="8"/>
  <c r="AL242" i="8"/>
  <c r="T242" i="8"/>
  <c r="Q242" i="8"/>
  <c r="AC242" i="8"/>
  <c r="AI242" i="8"/>
  <c r="AF242" i="8"/>
  <c r="G243" i="8"/>
  <c r="K243" i="8"/>
  <c r="L243" i="8" s="1"/>
  <c r="M243" i="8" s="1"/>
  <c r="F243" i="8"/>
  <c r="H243" i="8" s="1"/>
  <c r="AM233" i="4"/>
  <c r="BJ232" i="4"/>
  <c r="Y233" i="4"/>
  <c r="AI238" i="7"/>
  <c r="BH238" i="7" s="1"/>
  <c r="Q238" i="7"/>
  <c r="P239" i="7" s="1"/>
  <c r="R239" i="7" s="1"/>
  <c r="T238" i="7"/>
  <c r="AS238" i="7" s="1"/>
  <c r="AA238" i="7"/>
  <c r="AC238" i="7"/>
  <c r="AB239" i="7" s="1"/>
  <c r="AD239" i="7" s="1"/>
  <c r="AE239" i="7"/>
  <c r="AG239" i="7" s="1"/>
  <c r="BE238" i="7"/>
  <c r="BM237" i="7"/>
  <c r="AK239" i="7"/>
  <c r="AM239" i="7" s="1"/>
  <c r="F240" i="7"/>
  <c r="H240" i="7" s="1"/>
  <c r="K240" i="7" s="1"/>
  <c r="L240" i="7" s="1"/>
  <c r="M240" i="7" s="1"/>
  <c r="Z238" i="7"/>
  <c r="C238" i="7"/>
  <c r="D238" i="7" s="1"/>
  <c r="X238" i="7"/>
  <c r="Z232" i="5"/>
  <c r="AY232" i="5" s="1"/>
  <c r="E228" i="6"/>
  <c r="F228" i="6" s="1"/>
  <c r="BM226" i="6"/>
  <c r="N227" i="6"/>
  <c r="O227" i="6"/>
  <c r="Z227" i="6" s="1"/>
  <c r="AY227" i="6" s="1"/>
  <c r="BN227" i="6"/>
  <c r="X227" i="6"/>
  <c r="AX231" i="5"/>
  <c r="BM231" i="5" s="1"/>
  <c r="BE232" i="5"/>
  <c r="P233" i="5"/>
  <c r="R233" i="5" s="1"/>
  <c r="AP232" i="5"/>
  <c r="AC232" i="5"/>
  <c r="BB232" i="5" s="1"/>
  <c r="AA232" i="5"/>
  <c r="BD232" i="5"/>
  <c r="AI232" i="5"/>
  <c r="AL232" i="5"/>
  <c r="T232" i="5"/>
  <c r="F233" i="5"/>
  <c r="G233" i="5"/>
  <c r="AO232" i="5"/>
  <c r="G251" i="9" l="1"/>
  <c r="H251" i="9" s="1"/>
  <c r="Q250" i="9"/>
  <c r="AC250" i="9"/>
  <c r="T250" i="9"/>
  <c r="AL250" i="9"/>
  <c r="AI250" i="9"/>
  <c r="AF250" i="9"/>
  <c r="Y251" i="9"/>
  <c r="AX250" i="9" s="1"/>
  <c r="AV232" i="4"/>
  <c r="O233" i="4"/>
  <c r="AL233" i="4" s="1"/>
  <c r="BK233" i="4" s="1"/>
  <c r="E234" i="4"/>
  <c r="G234" i="4" s="1"/>
  <c r="AU232" i="4"/>
  <c r="BN233" i="4"/>
  <c r="E244" i="8"/>
  <c r="BH242" i="8"/>
  <c r="BG242" i="8"/>
  <c r="AH243" i="8"/>
  <c r="AP242" i="8"/>
  <c r="AO242" i="8"/>
  <c r="P243" i="8"/>
  <c r="AK243" i="8"/>
  <c r="BK242" i="8"/>
  <c r="O243" i="8"/>
  <c r="N243" i="8"/>
  <c r="BN243" i="8"/>
  <c r="BD242" i="8"/>
  <c r="BE242" i="8"/>
  <c r="AE243" i="8"/>
  <c r="BB242" i="8"/>
  <c r="BA242" i="8"/>
  <c r="AB243" i="8"/>
  <c r="AR242" i="8"/>
  <c r="W242" i="8"/>
  <c r="AS242" i="8"/>
  <c r="S243" i="8"/>
  <c r="AR238" i="7"/>
  <c r="AF233" i="4"/>
  <c r="AI233" i="4"/>
  <c r="AA233" i="4"/>
  <c r="AX232" i="4"/>
  <c r="C233" i="4"/>
  <c r="D233" i="4" s="1"/>
  <c r="S239" i="7"/>
  <c r="U239" i="7" s="1"/>
  <c r="AH239" i="7"/>
  <c r="AJ239" i="7" s="1"/>
  <c r="W238" i="7"/>
  <c r="V239" i="7" s="1"/>
  <c r="X239" i="7" s="1"/>
  <c r="AO238" i="7"/>
  <c r="BG238" i="7"/>
  <c r="AP238" i="7"/>
  <c r="BB238" i="7"/>
  <c r="BA238" i="7"/>
  <c r="AF239" i="7"/>
  <c r="AE240" i="7" s="1"/>
  <c r="AG240" i="7" s="1"/>
  <c r="BJ238" i="7"/>
  <c r="AY238" i="7"/>
  <c r="Y239" i="7"/>
  <c r="AL239" i="7"/>
  <c r="E241" i="7"/>
  <c r="F241" i="7" s="1"/>
  <c r="N240" i="7"/>
  <c r="O240" i="7"/>
  <c r="BN240" i="7"/>
  <c r="Y228" i="6"/>
  <c r="AX227" i="6" s="1"/>
  <c r="Y233" i="5"/>
  <c r="AX232" i="5" s="1"/>
  <c r="G228" i="6"/>
  <c r="H228" i="6" s="1"/>
  <c r="T227" i="6"/>
  <c r="AC227" i="6"/>
  <c r="Q227" i="6"/>
  <c r="AL227" i="6"/>
  <c r="AI227" i="6"/>
  <c r="AF227" i="6"/>
  <c r="BA232" i="5"/>
  <c r="AB233" i="5"/>
  <c r="AD233" i="5" s="1"/>
  <c r="AH233" i="5"/>
  <c r="AJ233" i="5" s="1"/>
  <c r="BH232" i="5"/>
  <c r="BG232" i="5"/>
  <c r="H233" i="5"/>
  <c r="K233" i="5" s="1"/>
  <c r="L233" i="5" s="1"/>
  <c r="M233" i="5" s="1"/>
  <c r="O233" i="5" s="1"/>
  <c r="AK233" i="5"/>
  <c r="BK232" i="5"/>
  <c r="AS232" i="5"/>
  <c r="W232" i="5"/>
  <c r="S233" i="5"/>
  <c r="U233" i="5" s="1"/>
  <c r="AR232" i="5"/>
  <c r="K251" i="9" l="1"/>
  <c r="L251" i="9" s="1"/>
  <c r="M251" i="9" s="1"/>
  <c r="N251" i="9" s="1"/>
  <c r="AA251" i="9"/>
  <c r="AE251" i="9"/>
  <c r="BE250" i="9"/>
  <c r="BD250" i="9"/>
  <c r="BH250" i="9"/>
  <c r="AH251" i="9"/>
  <c r="AJ251" i="9" s="1"/>
  <c r="BG250" i="9"/>
  <c r="BK250" i="9"/>
  <c r="AK251" i="9"/>
  <c r="W250" i="9"/>
  <c r="AS250" i="9"/>
  <c r="AR250" i="9"/>
  <c r="S251" i="9"/>
  <c r="BA250" i="9"/>
  <c r="AB251" i="9"/>
  <c r="BB250" i="9"/>
  <c r="AP250" i="9"/>
  <c r="AO250" i="9"/>
  <c r="P251" i="9"/>
  <c r="R251" i="9" s="1"/>
  <c r="T239" i="7"/>
  <c r="S240" i="7" s="1"/>
  <c r="U240" i="7" s="1"/>
  <c r="T233" i="4"/>
  <c r="S234" i="4" s="1"/>
  <c r="F234" i="4"/>
  <c r="H234" i="4" s="1"/>
  <c r="K234" i="4" s="1"/>
  <c r="L234" i="4" s="1"/>
  <c r="M234" i="4" s="1"/>
  <c r="Q239" i="7"/>
  <c r="P240" i="7" s="1"/>
  <c r="R240" i="7" s="1"/>
  <c r="BM232" i="4"/>
  <c r="AK234" i="4"/>
  <c r="AM234" i="4" s="1"/>
  <c r="Z233" i="4"/>
  <c r="AY233" i="4" s="1"/>
  <c r="Q233" i="4"/>
  <c r="AC233" i="4"/>
  <c r="AB234" i="4" s="1"/>
  <c r="Q243" i="8"/>
  <c r="P244" i="8" s="1"/>
  <c r="U243" i="8"/>
  <c r="T243" i="8"/>
  <c r="S244" i="8" s="1"/>
  <c r="AV242" i="8"/>
  <c r="AU242" i="8"/>
  <c r="V243" i="8"/>
  <c r="AD243" i="8"/>
  <c r="AL243" i="8"/>
  <c r="BJ242" i="8"/>
  <c r="AM243" i="8"/>
  <c r="AC243" i="8" s="1"/>
  <c r="BM242" i="8"/>
  <c r="AH244" i="8"/>
  <c r="AJ243" i="8"/>
  <c r="AG243" i="8"/>
  <c r="AI243" i="8"/>
  <c r="AF243" i="8"/>
  <c r="AE244" i="8" s="1"/>
  <c r="C243" i="8"/>
  <c r="D243" i="8" s="1"/>
  <c r="R243" i="8"/>
  <c r="F244" i="8"/>
  <c r="G244" i="8"/>
  <c r="BG233" i="4"/>
  <c r="BH233" i="4"/>
  <c r="AH234" i="4"/>
  <c r="BD233" i="4"/>
  <c r="BE233" i="4"/>
  <c r="AE234" i="4"/>
  <c r="AI239" i="7"/>
  <c r="BG239" i="7" s="1"/>
  <c r="C239" i="7"/>
  <c r="D239" i="7" s="1"/>
  <c r="AU238" i="7"/>
  <c r="AV238" i="7"/>
  <c r="BE239" i="7"/>
  <c r="BD239" i="7"/>
  <c r="AF240" i="7"/>
  <c r="BD240" i="7" s="1"/>
  <c r="AC239" i="7"/>
  <c r="BA239" i="7" s="1"/>
  <c r="BK239" i="7"/>
  <c r="AK240" i="7"/>
  <c r="AX238" i="7"/>
  <c r="AA239" i="7"/>
  <c r="Z239" i="7"/>
  <c r="AY239" i="7" s="1"/>
  <c r="G241" i="7"/>
  <c r="H241" i="7" s="1"/>
  <c r="AA233" i="5"/>
  <c r="AA228" i="6"/>
  <c r="P228" i="6"/>
  <c r="AP227" i="6"/>
  <c r="AO227" i="6"/>
  <c r="AE228" i="6"/>
  <c r="BE227" i="6"/>
  <c r="BD227" i="6"/>
  <c r="AK228" i="6"/>
  <c r="BK227" i="6"/>
  <c r="BA227" i="6"/>
  <c r="BB227" i="6"/>
  <c r="AB228" i="6"/>
  <c r="K228" i="6"/>
  <c r="L228" i="6" s="1"/>
  <c r="M228" i="6" s="1"/>
  <c r="BG227" i="6"/>
  <c r="BH227" i="6"/>
  <c r="AH228" i="6"/>
  <c r="S228" i="6"/>
  <c r="AS227" i="6"/>
  <c r="AR227" i="6"/>
  <c r="W227" i="6"/>
  <c r="AL233" i="5"/>
  <c r="BK233" i="5" s="1"/>
  <c r="N233" i="5"/>
  <c r="AI233" i="5" s="1"/>
  <c r="V233" i="5"/>
  <c r="Z233" i="5" s="1"/>
  <c r="AY233" i="5" s="1"/>
  <c r="AU232" i="5"/>
  <c r="AV232" i="5"/>
  <c r="E234" i="5"/>
  <c r="F234" i="5" s="1"/>
  <c r="BN233" i="5"/>
  <c r="AM233" i="5"/>
  <c r="AC233" i="5" s="1"/>
  <c r="BJ232" i="5"/>
  <c r="T233" i="5"/>
  <c r="Q233" i="5"/>
  <c r="O251" i="9" l="1"/>
  <c r="Q251" i="9" s="1"/>
  <c r="BN251" i="9"/>
  <c r="E252" i="9"/>
  <c r="U251" i="9"/>
  <c r="V251" i="9"/>
  <c r="C251" i="9" s="1"/>
  <c r="D251" i="9" s="1"/>
  <c r="AV250" i="9"/>
  <c r="AU250" i="9"/>
  <c r="BJ250" i="9"/>
  <c r="AM251" i="9"/>
  <c r="AD251" i="9"/>
  <c r="AF251" i="9"/>
  <c r="BE251" i="9" s="1"/>
  <c r="AI251" i="9"/>
  <c r="AG251" i="9"/>
  <c r="W233" i="4"/>
  <c r="AV233" i="4" s="1"/>
  <c r="T240" i="7"/>
  <c r="AR240" i="7" s="1"/>
  <c r="AS239" i="7"/>
  <c r="AR239" i="7"/>
  <c r="AR233" i="4"/>
  <c r="AS233" i="4"/>
  <c r="Q240" i="7"/>
  <c r="AO240" i="7" s="1"/>
  <c r="W239" i="7"/>
  <c r="V240" i="7" s="1"/>
  <c r="X240" i="7" s="1"/>
  <c r="AP239" i="7"/>
  <c r="AO239" i="7"/>
  <c r="BB233" i="4"/>
  <c r="BA233" i="4"/>
  <c r="Y234" i="4"/>
  <c r="AA234" i="4" s="1"/>
  <c r="BJ233" i="4"/>
  <c r="P234" i="4"/>
  <c r="R234" i="4" s="1"/>
  <c r="AP233" i="4"/>
  <c r="AO233" i="4"/>
  <c r="BH239" i="7"/>
  <c r="E235" i="4"/>
  <c r="F235" i="4" s="1"/>
  <c r="U244" i="8"/>
  <c r="AG244" i="8"/>
  <c r="BA243" i="8"/>
  <c r="BB243" i="8"/>
  <c r="AB244" i="8"/>
  <c r="R244" i="8"/>
  <c r="H244" i="8"/>
  <c r="BG243" i="8"/>
  <c r="BH243" i="8"/>
  <c r="BK243" i="8"/>
  <c r="AK244" i="8"/>
  <c r="BE243" i="8"/>
  <c r="BD243" i="8"/>
  <c r="AJ244" i="8"/>
  <c r="X243" i="8"/>
  <c r="Z243" i="8"/>
  <c r="AY243" i="8" s="1"/>
  <c r="W243" i="8"/>
  <c r="AS243" i="8"/>
  <c r="AR243" i="8"/>
  <c r="AO243" i="8"/>
  <c r="AP243" i="8"/>
  <c r="AH240" i="7"/>
  <c r="AJ240" i="7" s="1"/>
  <c r="AJ234" i="4"/>
  <c r="AD234" i="4"/>
  <c r="U234" i="4"/>
  <c r="BN234" i="4"/>
  <c r="O234" i="4"/>
  <c r="N234" i="4"/>
  <c r="AI234" i="4" s="1"/>
  <c r="AH235" i="4" s="1"/>
  <c r="AJ235" i="4" s="1"/>
  <c r="AG234" i="4"/>
  <c r="BM238" i="7"/>
  <c r="AE241" i="7"/>
  <c r="AG241" i="7" s="1"/>
  <c r="BE240" i="7"/>
  <c r="AB240" i="7"/>
  <c r="AD240" i="7" s="1"/>
  <c r="BB239" i="7"/>
  <c r="Y240" i="7"/>
  <c r="AA240" i="7" s="1"/>
  <c r="BJ239" i="7"/>
  <c r="AM240" i="7"/>
  <c r="K241" i="7"/>
  <c r="L241" i="7" s="1"/>
  <c r="M241" i="7" s="1"/>
  <c r="U228" i="6"/>
  <c r="AV227" i="6"/>
  <c r="AU227" i="6"/>
  <c r="V228" i="6"/>
  <c r="C228" i="6" s="1"/>
  <c r="D228" i="6" s="1"/>
  <c r="AJ228" i="6"/>
  <c r="E229" i="6"/>
  <c r="AG228" i="6"/>
  <c r="BN228" i="6"/>
  <c r="O228" i="6"/>
  <c r="T228" i="6" s="1"/>
  <c r="S229" i="6" s="1"/>
  <c r="N228" i="6"/>
  <c r="AF228" i="6" s="1"/>
  <c r="AD228" i="6"/>
  <c r="BJ227" i="6"/>
  <c r="AM228" i="6"/>
  <c r="R228" i="6"/>
  <c r="AK234" i="5"/>
  <c r="BJ233" i="5" s="1"/>
  <c r="G234" i="5"/>
  <c r="H234" i="5" s="1"/>
  <c r="AF233" i="5"/>
  <c r="BD233" i="5" s="1"/>
  <c r="Y234" i="5"/>
  <c r="AX233" i="5" s="1"/>
  <c r="BM232" i="5"/>
  <c r="AB234" i="5"/>
  <c r="AD234" i="5" s="1"/>
  <c r="BA233" i="5"/>
  <c r="BB233" i="5"/>
  <c r="W233" i="5"/>
  <c r="AV233" i="5" s="1"/>
  <c r="C233" i="5"/>
  <c r="D233" i="5" s="1"/>
  <c r="X233" i="5"/>
  <c r="AH234" i="5"/>
  <c r="BG233" i="5"/>
  <c r="BH233" i="5"/>
  <c r="AP233" i="5"/>
  <c r="P234" i="5"/>
  <c r="AO233" i="5"/>
  <c r="AS233" i="5"/>
  <c r="AR233" i="5"/>
  <c r="S234" i="5"/>
  <c r="AE252" i="9" l="1"/>
  <c r="AG252" i="9" s="1"/>
  <c r="T251" i="9"/>
  <c r="S252" i="9" s="1"/>
  <c r="U252" i="9" s="1"/>
  <c r="AL251" i="9"/>
  <c r="BK251" i="9" s="1"/>
  <c r="AC251" i="9"/>
  <c r="BA251" i="9" s="1"/>
  <c r="G252" i="9"/>
  <c r="F252" i="9"/>
  <c r="BM250" i="9"/>
  <c r="BD251" i="9"/>
  <c r="X251" i="9"/>
  <c r="Z251" i="9"/>
  <c r="BH251" i="9"/>
  <c r="BG251" i="9"/>
  <c r="AP251" i="9"/>
  <c r="AO251" i="9"/>
  <c r="AH252" i="9"/>
  <c r="AJ252" i="9" s="1"/>
  <c r="P252" i="9"/>
  <c r="R252" i="9" s="1"/>
  <c r="AU233" i="4"/>
  <c r="V234" i="4"/>
  <c r="C234" i="4" s="1"/>
  <c r="D234" i="4" s="1"/>
  <c r="S241" i="7"/>
  <c r="U241" i="7" s="1"/>
  <c r="AS240" i="7"/>
  <c r="AP240" i="7"/>
  <c r="P241" i="7"/>
  <c r="R241" i="7" s="1"/>
  <c r="AU239" i="7"/>
  <c r="AV239" i="7"/>
  <c r="AX233" i="4"/>
  <c r="AF234" i="4"/>
  <c r="AE235" i="4" s="1"/>
  <c r="AG235" i="4" s="1"/>
  <c r="AC234" i="4"/>
  <c r="BB234" i="4" s="1"/>
  <c r="G235" i="4"/>
  <c r="H235" i="4" s="1"/>
  <c r="K235" i="4" s="1"/>
  <c r="L235" i="4" s="1"/>
  <c r="M235" i="4" s="1"/>
  <c r="O235" i="4" s="1"/>
  <c r="Y244" i="8"/>
  <c r="AU243" i="8"/>
  <c r="AV243" i="8"/>
  <c r="V244" i="8"/>
  <c r="AA244" i="8"/>
  <c r="AX243" i="8"/>
  <c r="AM244" i="8"/>
  <c r="BJ243" i="8"/>
  <c r="K244" i="8"/>
  <c r="L244" i="8" s="1"/>
  <c r="M244" i="8" s="1"/>
  <c r="AD244" i="8"/>
  <c r="AI240" i="7"/>
  <c r="AH241" i="7" s="1"/>
  <c r="AJ241" i="7" s="1"/>
  <c r="Q234" i="4"/>
  <c r="BG234" i="4"/>
  <c r="BH234" i="4"/>
  <c r="T234" i="4"/>
  <c r="AL234" i="4"/>
  <c r="AL240" i="7"/>
  <c r="BK240" i="7" s="1"/>
  <c r="AC240" i="7"/>
  <c r="BB240" i="7" s="1"/>
  <c r="AX239" i="7"/>
  <c r="C240" i="7"/>
  <c r="D240" i="7" s="1"/>
  <c r="Z240" i="7"/>
  <c r="AY240" i="7" s="1"/>
  <c r="W240" i="7"/>
  <c r="V241" i="7" s="1"/>
  <c r="E242" i="7"/>
  <c r="N241" i="7"/>
  <c r="O241" i="7"/>
  <c r="BN241" i="7"/>
  <c r="BM227" i="6"/>
  <c r="AL228" i="6"/>
  <c r="AK229" i="6" s="1"/>
  <c r="BD228" i="6"/>
  <c r="BE228" i="6"/>
  <c r="AE229" i="6"/>
  <c r="U229" i="6"/>
  <c r="AC228" i="6"/>
  <c r="AI228" i="6"/>
  <c r="G229" i="6"/>
  <c r="F229" i="6"/>
  <c r="Q228" i="6"/>
  <c r="W228" i="6" s="1"/>
  <c r="Z228" i="6"/>
  <c r="AY228" i="6" s="1"/>
  <c r="X228" i="6"/>
  <c r="AR228" i="6"/>
  <c r="AS228" i="6"/>
  <c r="AA234" i="5"/>
  <c r="AM234" i="5"/>
  <c r="BE233" i="5"/>
  <c r="AE234" i="5"/>
  <c r="AG234" i="5" s="1"/>
  <c r="AU233" i="5"/>
  <c r="BM233" i="5" s="1"/>
  <c r="V234" i="5"/>
  <c r="U234" i="5"/>
  <c r="AJ234" i="5"/>
  <c r="R234" i="5"/>
  <c r="K234" i="5"/>
  <c r="L234" i="5" s="1"/>
  <c r="M234" i="5" s="1"/>
  <c r="AK252" i="9" l="1"/>
  <c r="AM252" i="9" s="1"/>
  <c r="AB252" i="9"/>
  <c r="AD252" i="9" s="1"/>
  <c r="H252" i="9"/>
  <c r="K252" i="9" s="1"/>
  <c r="L252" i="9" s="1"/>
  <c r="M252" i="9" s="1"/>
  <c r="N252" i="9" s="1"/>
  <c r="AI252" i="9" s="1"/>
  <c r="BH252" i="9" s="1"/>
  <c r="AJ6" i="9" s="1"/>
  <c r="BH3" i="9" s="1"/>
  <c r="AS251" i="9"/>
  <c r="AR251" i="9"/>
  <c r="W251" i="9"/>
  <c r="AV251" i="9" s="1"/>
  <c r="BB251" i="9"/>
  <c r="AL12" i="9"/>
  <c r="AY251" i="9"/>
  <c r="Y252" i="9"/>
  <c r="BM233" i="4"/>
  <c r="X234" i="4"/>
  <c r="Z234" i="4"/>
  <c r="AY234" i="4" s="1"/>
  <c r="BM239" i="7"/>
  <c r="BE234" i="4"/>
  <c r="BD234" i="4"/>
  <c r="BA234" i="4"/>
  <c r="AB235" i="4"/>
  <c r="AD235" i="4" s="1"/>
  <c r="N235" i="4"/>
  <c r="AI235" i="4" s="1"/>
  <c r="BG235" i="4" s="1"/>
  <c r="BM243" i="8"/>
  <c r="BG240" i="7"/>
  <c r="BN235" i="4"/>
  <c r="E236" i="4"/>
  <c r="F236" i="4" s="1"/>
  <c r="E245" i="8"/>
  <c r="N244" i="8"/>
  <c r="BN244" i="8"/>
  <c r="O244" i="8"/>
  <c r="Y245" i="8" s="1"/>
  <c r="X244" i="8"/>
  <c r="Z244" i="8"/>
  <c r="AY244" i="8" s="1"/>
  <c r="C244" i="8"/>
  <c r="D244" i="8" s="1"/>
  <c r="BH240" i="7"/>
  <c r="BK234" i="4"/>
  <c r="AK235" i="4"/>
  <c r="AP234" i="4"/>
  <c r="AO234" i="4"/>
  <c r="P235" i="4"/>
  <c r="AR234" i="4"/>
  <c r="AS234" i="4"/>
  <c r="W234" i="4"/>
  <c r="S235" i="4"/>
  <c r="AB241" i="7"/>
  <c r="AD241" i="7" s="1"/>
  <c r="AK241" i="7"/>
  <c r="BA240" i="7"/>
  <c r="BK228" i="6"/>
  <c r="AU240" i="7"/>
  <c r="AV240" i="7"/>
  <c r="Y241" i="7"/>
  <c r="AA241" i="7" s="1"/>
  <c r="Q241" i="7"/>
  <c r="AO241" i="7" s="1"/>
  <c r="X241" i="7"/>
  <c r="T241" i="7"/>
  <c r="F242" i="7"/>
  <c r="G242" i="7"/>
  <c r="AF241" i="7"/>
  <c r="AI241" i="7"/>
  <c r="Y229" i="6"/>
  <c r="AA229" i="6" s="1"/>
  <c r="AU228" i="6"/>
  <c r="AV228" i="6"/>
  <c r="V229" i="6"/>
  <c r="H229" i="6"/>
  <c r="BG228" i="6"/>
  <c r="BH228" i="6"/>
  <c r="AH229" i="6"/>
  <c r="AM229" i="6"/>
  <c r="BJ228" i="6"/>
  <c r="AP228" i="6"/>
  <c r="AO228" i="6"/>
  <c r="P229" i="6"/>
  <c r="R229" i="6" s="1"/>
  <c r="BA228" i="6"/>
  <c r="BB228" i="6"/>
  <c r="AB229" i="6"/>
  <c r="AG229" i="6"/>
  <c r="C234" i="5"/>
  <c r="D234" i="5" s="1"/>
  <c r="X234" i="5"/>
  <c r="BN234" i="5"/>
  <c r="N234" i="5"/>
  <c r="O234" i="5"/>
  <c r="E235" i="5"/>
  <c r="BJ251" i="9" l="1"/>
  <c r="BN252" i="9"/>
  <c r="AJ11" i="9" s="1"/>
  <c r="BR3" i="9" s="1"/>
  <c r="O252" i="9"/>
  <c r="T252" i="9" s="1"/>
  <c r="AS252" i="9" s="1"/>
  <c r="AJ4" i="9" s="1"/>
  <c r="BD3" i="9" s="1"/>
  <c r="AF252" i="9"/>
  <c r="V252" i="9"/>
  <c r="X252" i="9" s="1"/>
  <c r="AU251" i="9"/>
  <c r="AI14" i="9"/>
  <c r="BG252" i="9"/>
  <c r="AA252" i="9"/>
  <c r="AL11" i="9"/>
  <c r="AX251" i="9"/>
  <c r="Y235" i="4"/>
  <c r="AX234" i="4" s="1"/>
  <c r="AL235" i="4"/>
  <c r="AK236" i="4" s="1"/>
  <c r="BH235" i="4"/>
  <c r="AH236" i="4"/>
  <c r="AJ236" i="4" s="1"/>
  <c r="AF235" i="4"/>
  <c r="AE236" i="4" s="1"/>
  <c r="AG236" i="4" s="1"/>
  <c r="G236" i="4"/>
  <c r="H236" i="4" s="1"/>
  <c r="T244" i="8"/>
  <c r="Q244" i="8"/>
  <c r="AC244" i="8"/>
  <c r="AL244" i="8"/>
  <c r="AF244" i="8"/>
  <c r="AI244" i="8"/>
  <c r="AX244" i="8"/>
  <c r="AA245" i="8"/>
  <c r="G245" i="8"/>
  <c r="F245" i="8"/>
  <c r="H245" i="8" s="1"/>
  <c r="AV234" i="4"/>
  <c r="AU234" i="4"/>
  <c r="V235" i="4"/>
  <c r="BJ234" i="4"/>
  <c r="AM235" i="4"/>
  <c r="U235" i="4"/>
  <c r="T235" i="4"/>
  <c r="Q235" i="4"/>
  <c r="R235" i="4"/>
  <c r="AL241" i="7"/>
  <c r="BK241" i="7" s="1"/>
  <c r="BJ240" i="7"/>
  <c r="AM241" i="7"/>
  <c r="AC241" i="7" s="1"/>
  <c r="AX240" i="7"/>
  <c r="Z241" i="7"/>
  <c r="AY241" i="7" s="1"/>
  <c r="C241" i="7"/>
  <c r="D241" i="7" s="1"/>
  <c r="P242" i="7"/>
  <c r="R242" i="7" s="1"/>
  <c r="AP241" i="7"/>
  <c r="BD241" i="7"/>
  <c r="BE241" i="7"/>
  <c r="AE242" i="7"/>
  <c r="AR241" i="7"/>
  <c r="AS241" i="7"/>
  <c r="S242" i="7"/>
  <c r="BH241" i="7"/>
  <c r="BG241" i="7"/>
  <c r="AH242" i="7"/>
  <c r="H242" i="7"/>
  <c r="AX228" i="6"/>
  <c r="BM228" i="6" s="1"/>
  <c r="AD229" i="6"/>
  <c r="AJ229" i="6"/>
  <c r="K229" i="6"/>
  <c r="L229" i="6" s="1"/>
  <c r="M229" i="6" s="1"/>
  <c r="C229" i="6"/>
  <c r="D229" i="6" s="1"/>
  <c r="X229" i="6"/>
  <c r="Q234" i="5"/>
  <c r="AL234" i="5"/>
  <c r="AC234" i="5"/>
  <c r="T234" i="5"/>
  <c r="Z234" i="5"/>
  <c r="AY234" i="5" s="1"/>
  <c r="G235" i="5"/>
  <c r="F235" i="5"/>
  <c r="AI234" i="5"/>
  <c r="AF234" i="5"/>
  <c r="T14" i="9" l="1"/>
  <c r="BM251" i="9"/>
  <c r="AR252" i="9"/>
  <c r="AC252" i="9"/>
  <c r="AC14" i="9" s="1"/>
  <c r="AL252" i="9"/>
  <c r="BK252" i="9" s="1"/>
  <c r="AJ7" i="9" s="1"/>
  <c r="BJ3" i="9" s="1"/>
  <c r="C252" i="9"/>
  <c r="D252" i="9" s="1"/>
  <c r="Q252" i="9"/>
  <c r="Z252" i="9"/>
  <c r="Z14" i="9" s="1"/>
  <c r="BE252" i="9"/>
  <c r="AJ3" i="9" s="1"/>
  <c r="BB3" i="9" s="1"/>
  <c r="AF14" i="9"/>
  <c r="BD252" i="9"/>
  <c r="AA235" i="4"/>
  <c r="W235" i="4" s="1"/>
  <c r="V236" i="4" s="1"/>
  <c r="AC235" i="4"/>
  <c r="BB235" i="4" s="1"/>
  <c r="C235" i="4"/>
  <c r="D235" i="4" s="1"/>
  <c r="BK235" i="4"/>
  <c r="W241" i="7"/>
  <c r="AU241" i="7" s="1"/>
  <c r="BE235" i="4"/>
  <c r="BD235" i="4"/>
  <c r="K245" i="8"/>
  <c r="L245" i="8" s="1"/>
  <c r="M245" i="8" s="1"/>
  <c r="BH244" i="8"/>
  <c r="BG244" i="8"/>
  <c r="AH245" i="8"/>
  <c r="AK245" i="8"/>
  <c r="BK244" i="8"/>
  <c r="AP244" i="8"/>
  <c r="AO244" i="8"/>
  <c r="P245" i="8"/>
  <c r="BD244" i="8"/>
  <c r="BE244" i="8"/>
  <c r="AE245" i="8"/>
  <c r="BB244" i="8"/>
  <c r="BA244" i="8"/>
  <c r="AB245" i="8"/>
  <c r="AR244" i="8"/>
  <c r="W244" i="8"/>
  <c r="AS244" i="8"/>
  <c r="S245" i="8"/>
  <c r="P236" i="4"/>
  <c r="AP235" i="4"/>
  <c r="AO235" i="4"/>
  <c r="Z235" i="4"/>
  <c r="AY235" i="4" s="1"/>
  <c r="X235" i="4"/>
  <c r="BJ235" i="4"/>
  <c r="AM236" i="4"/>
  <c r="AR235" i="4"/>
  <c r="AS235" i="4"/>
  <c r="S236" i="4"/>
  <c r="BM234" i="4"/>
  <c r="K236" i="4"/>
  <c r="L236" i="4" s="1"/>
  <c r="M236" i="4" s="1"/>
  <c r="AK242" i="7"/>
  <c r="AM242" i="7" s="1"/>
  <c r="BM240" i="7"/>
  <c r="AB242" i="7"/>
  <c r="AD242" i="7" s="1"/>
  <c r="BB241" i="7"/>
  <c r="BA241" i="7"/>
  <c r="Y242" i="7"/>
  <c r="AX241" i="7" s="1"/>
  <c r="AJ242" i="7"/>
  <c r="K242" i="7"/>
  <c r="L242" i="7" s="1"/>
  <c r="M242" i="7" s="1"/>
  <c r="U242" i="7"/>
  <c r="AG242" i="7"/>
  <c r="E230" i="6"/>
  <c r="F230" i="6" s="1"/>
  <c r="O229" i="6"/>
  <c r="N229" i="6"/>
  <c r="BN229" i="6"/>
  <c r="BD234" i="5"/>
  <c r="BE234" i="5"/>
  <c r="AE235" i="5"/>
  <c r="BB234" i="5"/>
  <c r="BA234" i="5"/>
  <c r="AB235" i="5"/>
  <c r="BH234" i="5"/>
  <c r="BG234" i="5"/>
  <c r="AH235" i="5"/>
  <c r="H235" i="5"/>
  <c r="Y235" i="5"/>
  <c r="S235" i="5"/>
  <c r="W234" i="5"/>
  <c r="AS234" i="5"/>
  <c r="AR234" i="5"/>
  <c r="BK234" i="5"/>
  <c r="AK235" i="5"/>
  <c r="AO234" i="5"/>
  <c r="AP234" i="5"/>
  <c r="P235" i="5"/>
  <c r="BB252" i="9" l="1"/>
  <c r="AJ9" i="9" s="1"/>
  <c r="BN3" i="9" s="1"/>
  <c r="BA252" i="9"/>
  <c r="AL14" i="9"/>
  <c r="AK253" i="9"/>
  <c r="BJ252" i="9" s="1"/>
  <c r="AY252" i="9"/>
  <c r="AJ8" i="9" s="1"/>
  <c r="BL3" i="9" s="1"/>
  <c r="AX252" i="9"/>
  <c r="AP252" i="9"/>
  <c r="AJ10" i="9" s="1"/>
  <c r="BP3" i="9" s="1"/>
  <c r="W252" i="9"/>
  <c r="AO252" i="9"/>
  <c r="Q14" i="9"/>
  <c r="AB236" i="4"/>
  <c r="AD236" i="4" s="1"/>
  <c r="BA235" i="4"/>
  <c r="AV241" i="7"/>
  <c r="V242" i="7"/>
  <c r="X242" i="7" s="1"/>
  <c r="E246" i="8"/>
  <c r="AG245" i="8"/>
  <c r="U245" i="8"/>
  <c r="AV244" i="8"/>
  <c r="AU244" i="8"/>
  <c r="BM244" i="8" s="1"/>
  <c r="V245" i="8"/>
  <c r="AD245" i="8"/>
  <c r="C245" i="8"/>
  <c r="D245" i="8" s="1"/>
  <c r="R245" i="8"/>
  <c r="BJ244" i="8"/>
  <c r="AM245" i="8"/>
  <c r="O245" i="8"/>
  <c r="N245" i="8"/>
  <c r="AI245" i="8" s="1"/>
  <c r="BN245" i="8"/>
  <c r="AJ245" i="8"/>
  <c r="F246" i="8"/>
  <c r="G246" i="8"/>
  <c r="X236" i="4"/>
  <c r="Y236" i="4"/>
  <c r="E237" i="4"/>
  <c r="U236" i="4"/>
  <c r="O236" i="4"/>
  <c r="BN236" i="4"/>
  <c r="N236" i="4"/>
  <c r="AU235" i="4"/>
  <c r="AV235" i="4"/>
  <c r="R236" i="4"/>
  <c r="BJ241" i="7"/>
  <c r="BM241" i="7" s="1"/>
  <c r="AA242" i="7"/>
  <c r="E243" i="7"/>
  <c r="G243" i="7" s="1"/>
  <c r="O242" i="7"/>
  <c r="N242" i="7"/>
  <c r="BN242" i="7"/>
  <c r="G230" i="6"/>
  <c r="H230" i="6" s="1"/>
  <c r="AI229" i="6"/>
  <c r="AF229" i="6"/>
  <c r="AL229" i="6"/>
  <c r="Q229" i="6"/>
  <c r="T229" i="6"/>
  <c r="AC229" i="6"/>
  <c r="Z229" i="6"/>
  <c r="AY229" i="6" s="1"/>
  <c r="V235" i="5"/>
  <c r="C235" i="5" s="1"/>
  <c r="D235" i="5" s="1"/>
  <c r="AV234" i="5"/>
  <c r="AU234" i="5"/>
  <c r="AJ235" i="5"/>
  <c r="R235" i="5"/>
  <c r="U235" i="5"/>
  <c r="K235" i="5"/>
  <c r="L235" i="5" s="1"/>
  <c r="M235" i="5" s="1"/>
  <c r="AD235" i="5"/>
  <c r="AM235" i="5"/>
  <c r="BJ234" i="5"/>
  <c r="AX234" i="5"/>
  <c r="AA235" i="5"/>
  <c r="AG235" i="5"/>
  <c r="AU252" i="9" l="1"/>
  <c r="BM252" i="9" s="1"/>
  <c r="AV252" i="9"/>
  <c r="AJ5" i="9" s="1"/>
  <c r="BF3" i="9" s="1"/>
  <c r="W14" i="9"/>
  <c r="C242" i="7"/>
  <c r="D242" i="7" s="1"/>
  <c r="Z242" i="7"/>
  <c r="Y243" i="7" s="1"/>
  <c r="Z236" i="4"/>
  <c r="AY236" i="4" s="1"/>
  <c r="AC245" i="8"/>
  <c r="AB246" i="8" s="1"/>
  <c r="AF245" i="8"/>
  <c r="AE246" i="8" s="1"/>
  <c r="AC236" i="4"/>
  <c r="AB237" i="4" s="1"/>
  <c r="BG245" i="8"/>
  <c r="BH245" i="8"/>
  <c r="AH246" i="8"/>
  <c r="AD246" i="8"/>
  <c r="AG246" i="8"/>
  <c r="AL245" i="8"/>
  <c r="H246" i="8"/>
  <c r="Z245" i="8"/>
  <c r="AY245" i="8" s="1"/>
  <c r="Y246" i="8"/>
  <c r="X245" i="8"/>
  <c r="T245" i="8"/>
  <c r="Q245" i="8"/>
  <c r="BA245" i="8"/>
  <c r="BB245" i="8"/>
  <c r="BE245" i="8"/>
  <c r="AF236" i="4"/>
  <c r="AI236" i="4"/>
  <c r="C236" i="4"/>
  <c r="D236" i="4" s="1"/>
  <c r="AL236" i="4"/>
  <c r="Q236" i="4"/>
  <c r="F237" i="4"/>
  <c r="G237" i="4"/>
  <c r="T236" i="4"/>
  <c r="AA236" i="4"/>
  <c r="AX235" i="4"/>
  <c r="BM235" i="4" s="1"/>
  <c r="F243" i="7"/>
  <c r="H243" i="7" s="1"/>
  <c r="AF242" i="7"/>
  <c r="AI242" i="7"/>
  <c r="AL242" i="7"/>
  <c r="AC242" i="7"/>
  <c r="T242" i="7"/>
  <c r="Q242" i="7"/>
  <c r="K230" i="6"/>
  <c r="L230" i="6" s="1"/>
  <c r="M230" i="6" s="1"/>
  <c r="BN230" i="6" s="1"/>
  <c r="AR229" i="6"/>
  <c r="W229" i="6"/>
  <c r="AS229" i="6"/>
  <c r="S230" i="6"/>
  <c r="AK230" i="6"/>
  <c r="BK229" i="6"/>
  <c r="Y230" i="6"/>
  <c r="BA229" i="6"/>
  <c r="BB229" i="6"/>
  <c r="AB230" i="6"/>
  <c r="P230" i="6"/>
  <c r="AO229" i="6"/>
  <c r="AP229" i="6"/>
  <c r="BG229" i="6"/>
  <c r="BH229" i="6"/>
  <c r="AH230" i="6"/>
  <c r="AE230" i="6"/>
  <c r="BE229" i="6"/>
  <c r="BD229" i="6"/>
  <c r="BM234" i="5"/>
  <c r="E236" i="5"/>
  <c r="G236" i="5" s="1"/>
  <c r="BN235" i="5"/>
  <c r="N235" i="5"/>
  <c r="O235" i="5"/>
  <c r="Z235" i="5" s="1"/>
  <c r="AY235" i="5" s="1"/>
  <c r="X235" i="5"/>
  <c r="AY242" i="7" l="1"/>
  <c r="Y237" i="4"/>
  <c r="AX236" i="4" s="1"/>
  <c r="BD245" i="8"/>
  <c r="BA236" i="4"/>
  <c r="BB236" i="4"/>
  <c r="AX245" i="8"/>
  <c r="AA246" i="8"/>
  <c r="BK245" i="8"/>
  <c r="AK246" i="8"/>
  <c r="AO245" i="8"/>
  <c r="AP245" i="8"/>
  <c r="P246" i="8"/>
  <c r="K246" i="8"/>
  <c r="L246" i="8" s="1"/>
  <c r="M246" i="8" s="1"/>
  <c r="W245" i="8"/>
  <c r="AS245" i="8"/>
  <c r="AR245" i="8"/>
  <c r="S246" i="8"/>
  <c r="AJ246" i="8"/>
  <c r="H237" i="4"/>
  <c r="AK237" i="4"/>
  <c r="BK236" i="4"/>
  <c r="BD236" i="4"/>
  <c r="BE236" i="4"/>
  <c r="AE237" i="4"/>
  <c r="S237" i="4"/>
  <c r="AS236" i="4"/>
  <c r="AR236" i="4"/>
  <c r="W236" i="4"/>
  <c r="AP236" i="4"/>
  <c r="AO236" i="4"/>
  <c r="P237" i="4"/>
  <c r="BG236" i="4"/>
  <c r="BH236" i="4"/>
  <c r="AH237" i="4"/>
  <c r="AD237" i="4"/>
  <c r="S243" i="7"/>
  <c r="AR242" i="7"/>
  <c r="AS242" i="7"/>
  <c r="W242" i="7"/>
  <c r="BK242" i="7"/>
  <c r="AK243" i="7"/>
  <c r="BD242" i="7"/>
  <c r="BE242" i="7"/>
  <c r="AE243" i="7"/>
  <c r="AA243" i="7"/>
  <c r="AX242" i="7"/>
  <c r="AO242" i="7"/>
  <c r="AP242" i="7"/>
  <c r="P243" i="7"/>
  <c r="BB242" i="7"/>
  <c r="BA242" i="7"/>
  <c r="AB243" i="7"/>
  <c r="BG242" i="7"/>
  <c r="BH242" i="7"/>
  <c r="AH243" i="7"/>
  <c r="K243" i="7"/>
  <c r="L243" i="7" s="1"/>
  <c r="M243" i="7" s="1"/>
  <c r="E231" i="6"/>
  <c r="O230" i="6"/>
  <c r="AL230" i="6" s="1"/>
  <c r="N230" i="6"/>
  <c r="AI230" i="6" s="1"/>
  <c r="AG230" i="6"/>
  <c r="AJ230" i="6"/>
  <c r="AD230" i="6"/>
  <c r="U230" i="6"/>
  <c r="AU229" i="6"/>
  <c r="AV229" i="6"/>
  <c r="V230" i="6"/>
  <c r="R230" i="6"/>
  <c r="AX229" i="6"/>
  <c r="AA230" i="6"/>
  <c r="BJ229" i="6"/>
  <c r="AM230" i="6"/>
  <c r="F236" i="5"/>
  <c r="H236" i="5" s="1"/>
  <c r="K236" i="5" s="1"/>
  <c r="L236" i="5" s="1"/>
  <c r="M236" i="5" s="1"/>
  <c r="BN236" i="5" s="1"/>
  <c r="Y236" i="5"/>
  <c r="AA236" i="5" s="1"/>
  <c r="AF235" i="5"/>
  <c r="AI235" i="5"/>
  <c r="Q235" i="5"/>
  <c r="AL235" i="5"/>
  <c r="T235" i="5"/>
  <c r="AC235" i="5"/>
  <c r="AA237" i="4" l="1"/>
  <c r="E247" i="8"/>
  <c r="U246" i="8"/>
  <c r="N246" i="8"/>
  <c r="BN246" i="8"/>
  <c r="O246" i="8"/>
  <c r="R246" i="8"/>
  <c r="AU245" i="8"/>
  <c r="AV245" i="8"/>
  <c r="V246" i="8"/>
  <c r="G247" i="8"/>
  <c r="F247" i="8"/>
  <c r="BJ245" i="8"/>
  <c r="BM245" i="8" s="1"/>
  <c r="AM246" i="8"/>
  <c r="AJ237" i="4"/>
  <c r="AV236" i="4"/>
  <c r="V237" i="4"/>
  <c r="C237" i="4" s="1"/>
  <c r="D237" i="4" s="1"/>
  <c r="AU236" i="4"/>
  <c r="AG237" i="4"/>
  <c r="R237" i="4"/>
  <c r="U237" i="4"/>
  <c r="K237" i="4"/>
  <c r="L237" i="4" s="1"/>
  <c r="M237" i="4" s="1"/>
  <c r="AM237" i="4"/>
  <c r="BJ236" i="4"/>
  <c r="Q230" i="6"/>
  <c r="P231" i="6" s="1"/>
  <c r="R231" i="6" s="1"/>
  <c r="AC230" i="6"/>
  <c r="BB230" i="6" s="1"/>
  <c r="E244" i="7"/>
  <c r="AD243" i="7"/>
  <c r="BJ242" i="7"/>
  <c r="AM243" i="7"/>
  <c r="AV242" i="7"/>
  <c r="AU242" i="7"/>
  <c r="V243" i="7"/>
  <c r="C243" i="7" s="1"/>
  <c r="D243" i="7" s="1"/>
  <c r="BN243" i="7"/>
  <c r="N243" i="7"/>
  <c r="AF243" i="7" s="1"/>
  <c r="O243" i="7"/>
  <c r="T243" i="7" s="1"/>
  <c r="S244" i="7" s="1"/>
  <c r="AJ243" i="7"/>
  <c r="R243" i="7"/>
  <c r="AG243" i="7"/>
  <c r="U243" i="7"/>
  <c r="T230" i="6"/>
  <c r="AS230" i="6" s="1"/>
  <c r="G231" i="6"/>
  <c r="F231" i="6"/>
  <c r="AF230" i="6"/>
  <c r="AE231" i="6" s="1"/>
  <c r="AG231" i="6" s="1"/>
  <c r="AH231" i="6"/>
  <c r="AJ231" i="6" s="1"/>
  <c r="BH230" i="6"/>
  <c r="BG230" i="6"/>
  <c r="BK230" i="6"/>
  <c r="AK231" i="6"/>
  <c r="C230" i="6"/>
  <c r="D230" i="6" s="1"/>
  <c r="X230" i="6"/>
  <c r="Z230" i="6"/>
  <c r="AY230" i="6" s="1"/>
  <c r="BM229" i="6"/>
  <c r="AX235" i="5"/>
  <c r="O236" i="5"/>
  <c r="N236" i="5"/>
  <c r="E237" i="5"/>
  <c r="F237" i="5" s="1"/>
  <c r="BA235" i="5"/>
  <c r="BB235" i="5"/>
  <c r="AB236" i="5"/>
  <c r="AS235" i="5"/>
  <c r="AR235" i="5"/>
  <c r="W235" i="5"/>
  <c r="S236" i="5"/>
  <c r="AO235" i="5"/>
  <c r="AP235" i="5"/>
  <c r="P236" i="5"/>
  <c r="BG235" i="5"/>
  <c r="BH235" i="5"/>
  <c r="AH236" i="5"/>
  <c r="AJ236" i="5" s="1"/>
  <c r="AK236" i="5"/>
  <c r="BK235" i="5"/>
  <c r="BD235" i="5"/>
  <c r="BE235" i="5"/>
  <c r="AE236" i="5"/>
  <c r="BM236" i="4" l="1"/>
  <c r="H247" i="8"/>
  <c r="K247" i="8" s="1"/>
  <c r="L247" i="8" s="1"/>
  <c r="M247" i="8" s="1"/>
  <c r="E238" i="4"/>
  <c r="G238" i="4" s="1"/>
  <c r="O247" i="8"/>
  <c r="N247" i="8"/>
  <c r="BN247" i="8"/>
  <c r="E248" i="8"/>
  <c r="X246" i="8"/>
  <c r="Z246" i="8"/>
  <c r="AY246" i="8" s="1"/>
  <c r="C246" i="8"/>
  <c r="D246" i="8" s="1"/>
  <c r="AL246" i="8"/>
  <c r="AC246" i="8"/>
  <c r="AI246" i="8"/>
  <c r="AF246" i="8"/>
  <c r="Q246" i="8"/>
  <c r="T246" i="8"/>
  <c r="N237" i="4"/>
  <c r="O237" i="4"/>
  <c r="Z237" i="4" s="1"/>
  <c r="AY237" i="4" s="1"/>
  <c r="BN237" i="4"/>
  <c r="X237" i="4"/>
  <c r="BA230" i="6"/>
  <c r="AO230" i="6"/>
  <c r="AP230" i="6"/>
  <c r="S231" i="6"/>
  <c r="U231" i="6" s="1"/>
  <c r="AB231" i="6"/>
  <c r="AD231" i="6" s="1"/>
  <c r="Q243" i="7"/>
  <c r="AP243" i="7" s="1"/>
  <c r="BM242" i="7"/>
  <c r="AC243" i="7"/>
  <c r="BA243" i="7" s="1"/>
  <c r="AI243" i="7"/>
  <c r="AH244" i="7" s="1"/>
  <c r="AJ244" i="7" s="1"/>
  <c r="BD243" i="7"/>
  <c r="BE243" i="7"/>
  <c r="AE244" i="7"/>
  <c r="U244" i="7"/>
  <c r="AL243" i="7"/>
  <c r="AS243" i="7"/>
  <c r="AR243" i="7"/>
  <c r="X243" i="7"/>
  <c r="Z243" i="7"/>
  <c r="AY243" i="7" s="1"/>
  <c r="G244" i="7"/>
  <c r="F244" i="7"/>
  <c r="W230" i="6"/>
  <c r="V231" i="6" s="1"/>
  <c r="AR230" i="6"/>
  <c r="BD230" i="6"/>
  <c r="BE230" i="6"/>
  <c r="H231" i="6"/>
  <c r="K231" i="6" s="1"/>
  <c r="L231" i="6" s="1"/>
  <c r="M231" i="6" s="1"/>
  <c r="N231" i="6" s="1"/>
  <c r="Y231" i="6"/>
  <c r="AM231" i="6"/>
  <c r="BJ230" i="6"/>
  <c r="G237" i="5"/>
  <c r="H237" i="5" s="1"/>
  <c r="K237" i="5" s="1"/>
  <c r="L237" i="5" s="1"/>
  <c r="M237" i="5" s="1"/>
  <c r="N237" i="5" s="1"/>
  <c r="AF236" i="5"/>
  <c r="AI236" i="5"/>
  <c r="AG236" i="5"/>
  <c r="BJ235" i="5"/>
  <c r="AM236" i="5"/>
  <c r="AC236" i="5" s="1"/>
  <c r="AB237" i="5" s="1"/>
  <c r="R236" i="5"/>
  <c r="AU235" i="5"/>
  <c r="AV235" i="5"/>
  <c r="V236" i="5"/>
  <c r="T236" i="5"/>
  <c r="S237" i="5" s="1"/>
  <c r="Q236" i="5"/>
  <c r="U236" i="5"/>
  <c r="AD236" i="5"/>
  <c r="AL236" i="5"/>
  <c r="Y247" i="8" l="1"/>
  <c r="F238" i="4"/>
  <c r="H238" i="4" s="1"/>
  <c r="BB246" i="8"/>
  <c r="BA246" i="8"/>
  <c r="AB247" i="8"/>
  <c r="AP246" i="8"/>
  <c r="AO246" i="8"/>
  <c r="P247" i="8"/>
  <c r="BH246" i="8"/>
  <c r="BG246" i="8"/>
  <c r="AH247" i="8"/>
  <c r="AK247" i="8"/>
  <c r="BK246" i="8"/>
  <c r="F248" i="8"/>
  <c r="G248" i="8"/>
  <c r="AR246" i="8"/>
  <c r="W246" i="8"/>
  <c r="AS246" i="8"/>
  <c r="S247" i="8"/>
  <c r="BD246" i="8"/>
  <c r="BE246" i="8"/>
  <c r="AE247" i="8"/>
  <c r="AX246" i="8"/>
  <c r="AA247" i="8"/>
  <c r="Y238" i="4"/>
  <c r="AC237" i="4"/>
  <c r="AL237" i="4"/>
  <c r="T237" i="4"/>
  <c r="Q237" i="4"/>
  <c r="AF237" i="4"/>
  <c r="AI237" i="4"/>
  <c r="W243" i="7"/>
  <c r="V244" i="7" s="1"/>
  <c r="X244" i="7" s="1"/>
  <c r="AB244" i="7"/>
  <c r="AD244" i="7" s="1"/>
  <c r="P244" i="7"/>
  <c r="R244" i="7" s="1"/>
  <c r="BB243" i="7"/>
  <c r="AO243" i="7"/>
  <c r="BG243" i="7"/>
  <c r="H244" i="7"/>
  <c r="K244" i="7" s="1"/>
  <c r="L244" i="7" s="1"/>
  <c r="M244" i="7" s="1"/>
  <c r="BN244" i="7" s="1"/>
  <c r="Y244" i="7"/>
  <c r="AA244" i="7" s="1"/>
  <c r="BH243" i="7"/>
  <c r="AK244" i="7"/>
  <c r="BK243" i="7"/>
  <c r="AG244" i="7"/>
  <c r="AV230" i="6"/>
  <c r="O231" i="6"/>
  <c r="T231" i="6" s="1"/>
  <c r="AS231" i="6" s="1"/>
  <c r="BN231" i="6"/>
  <c r="AU230" i="6"/>
  <c r="E232" i="6"/>
  <c r="G232" i="6" s="1"/>
  <c r="X231" i="6"/>
  <c r="C231" i="6"/>
  <c r="D231" i="6" s="1"/>
  <c r="AF231" i="6"/>
  <c r="AI231" i="6"/>
  <c r="AX230" i="6"/>
  <c r="AA231" i="6"/>
  <c r="O237" i="5"/>
  <c r="T237" i="5" s="1"/>
  <c r="E238" i="5"/>
  <c r="F238" i="5" s="1"/>
  <c r="BM235" i="5"/>
  <c r="BN237" i="5"/>
  <c r="U237" i="5"/>
  <c r="AD237" i="5"/>
  <c r="AK237" i="5"/>
  <c r="BK236" i="5"/>
  <c r="AP236" i="5"/>
  <c r="AO236" i="5"/>
  <c r="Z236" i="5"/>
  <c r="AY236" i="5" s="1"/>
  <c r="X236" i="5"/>
  <c r="C236" i="5"/>
  <c r="D236" i="5" s="1"/>
  <c r="P237" i="5"/>
  <c r="AH237" i="5"/>
  <c r="BG236" i="5"/>
  <c r="BH236" i="5"/>
  <c r="AS236" i="5"/>
  <c r="W236" i="5"/>
  <c r="AR236" i="5"/>
  <c r="BB236" i="5"/>
  <c r="BA236" i="5"/>
  <c r="AE237" i="5"/>
  <c r="AF237" i="5" s="1"/>
  <c r="BE236" i="5"/>
  <c r="BD236" i="5"/>
  <c r="Q247" i="8" l="1"/>
  <c r="U247" i="8"/>
  <c r="T247" i="8"/>
  <c r="S248" i="8" s="1"/>
  <c r="AG247" i="8"/>
  <c r="AI247" i="8"/>
  <c r="AF247" i="8"/>
  <c r="AE248" i="8" s="1"/>
  <c r="H248" i="8"/>
  <c r="BJ246" i="8"/>
  <c r="BM246" i="8" s="1"/>
  <c r="AM247" i="8"/>
  <c r="AC247" i="8" s="1"/>
  <c r="P248" i="8"/>
  <c r="R247" i="8"/>
  <c r="AV246" i="8"/>
  <c r="AU246" i="8"/>
  <c r="V247" i="8"/>
  <c r="C247" i="8" s="1"/>
  <c r="D247" i="8" s="1"/>
  <c r="AH248" i="8"/>
  <c r="AJ247" i="8"/>
  <c r="AB248" i="8"/>
  <c r="AD247" i="8"/>
  <c r="AL247" i="8"/>
  <c r="BG237" i="4"/>
  <c r="BH237" i="4"/>
  <c r="AH238" i="4"/>
  <c r="AO237" i="4"/>
  <c r="AP237" i="4"/>
  <c r="P238" i="4"/>
  <c r="AK238" i="4"/>
  <c r="BK237" i="4"/>
  <c r="AX237" i="4"/>
  <c r="AA238" i="4"/>
  <c r="BD237" i="4"/>
  <c r="BE237" i="4"/>
  <c r="AE238" i="4"/>
  <c r="AS237" i="4"/>
  <c r="W237" i="4"/>
  <c r="AR237" i="4"/>
  <c r="S238" i="4"/>
  <c r="BA237" i="4"/>
  <c r="BB237" i="4"/>
  <c r="AB238" i="4"/>
  <c r="K238" i="4"/>
  <c r="L238" i="4" s="1"/>
  <c r="M238" i="4" s="1"/>
  <c r="Q231" i="6"/>
  <c r="AP231" i="6" s="1"/>
  <c r="AV243" i="7"/>
  <c r="AU243" i="7"/>
  <c r="E245" i="7"/>
  <c r="F245" i="7" s="1"/>
  <c r="O244" i="7"/>
  <c r="Z244" i="7" s="1"/>
  <c r="Y245" i="7" s="1"/>
  <c r="AA245" i="7" s="1"/>
  <c r="AX243" i="7"/>
  <c r="C244" i="7"/>
  <c r="D244" i="7" s="1"/>
  <c r="N244" i="7"/>
  <c r="AM244" i="7"/>
  <c r="BJ243" i="7"/>
  <c r="AC231" i="6"/>
  <c r="BA231" i="6" s="1"/>
  <c r="AR231" i="6"/>
  <c r="F232" i="6"/>
  <c r="H232" i="6" s="1"/>
  <c r="K232" i="6" s="1"/>
  <c r="L232" i="6" s="1"/>
  <c r="M232" i="6" s="1"/>
  <c r="BM230" i="6"/>
  <c r="Z231" i="6"/>
  <c r="AY231" i="6" s="1"/>
  <c r="S232" i="6"/>
  <c r="U232" i="6" s="1"/>
  <c r="AL231" i="6"/>
  <c r="BK231" i="6" s="1"/>
  <c r="BE231" i="6"/>
  <c r="BD231" i="6"/>
  <c r="AE232" i="6"/>
  <c r="BG231" i="6"/>
  <c r="BH231" i="6"/>
  <c r="AH232" i="6"/>
  <c r="G238" i="5"/>
  <c r="H238" i="5" s="1"/>
  <c r="K238" i="5" s="1"/>
  <c r="L238" i="5" s="1"/>
  <c r="M238" i="5" s="1"/>
  <c r="N238" i="5" s="1"/>
  <c r="Q237" i="5"/>
  <c r="P238" i="5" s="1"/>
  <c r="Y237" i="5"/>
  <c r="AA237" i="5" s="1"/>
  <c r="BE237" i="5"/>
  <c r="V237" i="5"/>
  <c r="AV236" i="5"/>
  <c r="AU236" i="5"/>
  <c r="AJ237" i="5"/>
  <c r="AM237" i="5"/>
  <c r="BJ236" i="5"/>
  <c r="R237" i="5"/>
  <c r="AG237" i="5"/>
  <c r="BD237" i="5" s="1"/>
  <c r="AE238" i="5"/>
  <c r="AI237" i="5"/>
  <c r="AH238" i="5" s="1"/>
  <c r="AJ238" i="5" s="1"/>
  <c r="AL237" i="5"/>
  <c r="S238" i="5"/>
  <c r="AR237" i="5"/>
  <c r="AS237" i="5"/>
  <c r="E239" i="4" l="1"/>
  <c r="F239" i="4" s="1"/>
  <c r="U248" i="8"/>
  <c r="AG248" i="8"/>
  <c r="BK247" i="8"/>
  <c r="AK248" i="8"/>
  <c r="R248" i="8"/>
  <c r="AJ248" i="8"/>
  <c r="BG247" i="8"/>
  <c r="BH247" i="8"/>
  <c r="AD248" i="8"/>
  <c r="X247" i="8"/>
  <c r="Z247" i="8"/>
  <c r="AY247" i="8" s="1"/>
  <c r="BA247" i="8"/>
  <c r="BB247" i="8"/>
  <c r="K248" i="8"/>
  <c r="L248" i="8" s="1"/>
  <c r="M248" i="8" s="1"/>
  <c r="BE247" i="8"/>
  <c r="BD247" i="8"/>
  <c r="W247" i="8"/>
  <c r="AS247" i="8"/>
  <c r="AR247" i="8"/>
  <c r="AO247" i="8"/>
  <c r="AP247" i="8"/>
  <c r="U238" i="4"/>
  <c r="BN238" i="4"/>
  <c r="N238" i="4"/>
  <c r="AI238" i="4" s="1"/>
  <c r="O238" i="4"/>
  <c r="AL238" i="4" s="1"/>
  <c r="AD238" i="4"/>
  <c r="R238" i="4"/>
  <c r="AV237" i="4"/>
  <c r="AU237" i="4"/>
  <c r="V238" i="4"/>
  <c r="AG238" i="4"/>
  <c r="BJ237" i="4"/>
  <c r="AM238" i="4"/>
  <c r="AJ238" i="4"/>
  <c r="AL244" i="7"/>
  <c r="BK244" i="7" s="1"/>
  <c r="W231" i="6"/>
  <c r="AU231" i="6" s="1"/>
  <c r="P232" i="6"/>
  <c r="R232" i="6" s="1"/>
  <c r="AO231" i="6"/>
  <c r="AY244" i="7"/>
  <c r="G245" i="7"/>
  <c r="H245" i="7" s="1"/>
  <c r="K245" i="7" s="1"/>
  <c r="L245" i="7" s="1"/>
  <c r="M245" i="7" s="1"/>
  <c r="BM243" i="7"/>
  <c r="AC244" i="7"/>
  <c r="AB245" i="7" s="1"/>
  <c r="Q244" i="7"/>
  <c r="P245" i="7" s="1"/>
  <c r="T244" i="7"/>
  <c r="S245" i="7" s="1"/>
  <c r="BB231" i="6"/>
  <c r="AX244" i="7"/>
  <c r="AI244" i="7"/>
  <c r="AF244" i="7"/>
  <c r="AB232" i="6"/>
  <c r="AD232" i="6" s="1"/>
  <c r="Y232" i="6"/>
  <c r="AX231" i="6" s="1"/>
  <c r="AK232" i="6"/>
  <c r="E233" i="6"/>
  <c r="N232" i="6"/>
  <c r="AI232" i="6" s="1"/>
  <c r="AH233" i="6" s="1"/>
  <c r="BN232" i="6"/>
  <c r="O232" i="6"/>
  <c r="AJ232" i="6"/>
  <c r="AG232" i="6"/>
  <c r="AO237" i="5"/>
  <c r="AP237" i="5"/>
  <c r="AX236" i="5"/>
  <c r="BM236" i="5" s="1"/>
  <c r="AC237" i="5"/>
  <c r="AB238" i="5" s="1"/>
  <c r="C237" i="5"/>
  <c r="D237" i="5" s="1"/>
  <c r="BN238" i="5"/>
  <c r="O238" i="5"/>
  <c r="T238" i="5" s="1"/>
  <c r="E239" i="5"/>
  <c r="F239" i="5" s="1"/>
  <c r="W237" i="5"/>
  <c r="AV237" i="5" s="1"/>
  <c r="U238" i="5"/>
  <c r="AG238" i="5"/>
  <c r="AF238" i="5"/>
  <c r="AE239" i="5" s="1"/>
  <c r="AI238" i="5"/>
  <c r="BK237" i="5"/>
  <c r="AK238" i="5"/>
  <c r="BG237" i="5"/>
  <c r="BH237" i="5"/>
  <c r="R238" i="5"/>
  <c r="X237" i="5"/>
  <c r="Z237" i="5"/>
  <c r="AY237" i="5" s="1"/>
  <c r="AF238" i="4" l="1"/>
  <c r="BE238" i="4" s="1"/>
  <c r="E249" i="8"/>
  <c r="G239" i="4"/>
  <c r="H239" i="4" s="1"/>
  <c r="BM237" i="4"/>
  <c r="AC238" i="4"/>
  <c r="BB238" i="4" s="1"/>
  <c r="N248" i="8"/>
  <c r="BN248" i="8"/>
  <c r="O248" i="8"/>
  <c r="Y248" i="8"/>
  <c r="AM248" i="8"/>
  <c r="BJ247" i="8"/>
  <c r="AU247" i="8"/>
  <c r="AV247" i="8"/>
  <c r="G249" i="8"/>
  <c r="F249" i="8"/>
  <c r="H249" i="8" s="1"/>
  <c r="K249" i="8" s="1"/>
  <c r="L249" i="8" s="1"/>
  <c r="M249" i="8" s="1"/>
  <c r="V248" i="8"/>
  <c r="BG238" i="4"/>
  <c r="BH238" i="4"/>
  <c r="BK238" i="4"/>
  <c r="AK239" i="4"/>
  <c r="T238" i="4"/>
  <c r="Q238" i="4"/>
  <c r="AH239" i="4"/>
  <c r="Z238" i="4"/>
  <c r="AY238" i="4" s="1"/>
  <c r="X238" i="4"/>
  <c r="C238" i="4"/>
  <c r="D238" i="4" s="1"/>
  <c r="AK245" i="7"/>
  <c r="BJ244" i="7" s="1"/>
  <c r="BB244" i="7"/>
  <c r="BA244" i="7"/>
  <c r="V232" i="6"/>
  <c r="X232" i="6" s="1"/>
  <c r="AV231" i="6"/>
  <c r="AS244" i="7"/>
  <c r="AR244" i="7"/>
  <c r="W244" i="7"/>
  <c r="V245" i="7" s="1"/>
  <c r="AO244" i="7"/>
  <c r="AP244" i="7"/>
  <c r="E246" i="7"/>
  <c r="F246" i="7" s="1"/>
  <c r="AE245" i="7"/>
  <c r="AG245" i="7" s="1"/>
  <c r="BE244" i="7"/>
  <c r="BD244" i="7"/>
  <c r="BG244" i="7"/>
  <c r="BH244" i="7"/>
  <c r="AH245" i="7"/>
  <c r="AJ245" i="7" s="1"/>
  <c r="R245" i="7"/>
  <c r="U245" i="7"/>
  <c r="AD245" i="7"/>
  <c r="N245" i="7"/>
  <c r="O245" i="7"/>
  <c r="Q245" i="7" s="1"/>
  <c r="BN245" i="7"/>
  <c r="AA232" i="6"/>
  <c r="BJ231" i="6"/>
  <c r="BM231" i="6" s="1"/>
  <c r="AM232" i="6"/>
  <c r="AC232" i="6" s="1"/>
  <c r="AL232" i="6"/>
  <c r="BK232" i="6" s="1"/>
  <c r="AF232" i="6"/>
  <c r="AE233" i="6" s="1"/>
  <c r="AG233" i="6" s="1"/>
  <c r="T232" i="6"/>
  <c r="Q232" i="6"/>
  <c r="F233" i="6"/>
  <c r="G233" i="6"/>
  <c r="BG232" i="6"/>
  <c r="BH232" i="6"/>
  <c r="AJ233" i="6"/>
  <c r="Q238" i="5"/>
  <c r="P239" i="5" s="1"/>
  <c r="G239" i="5"/>
  <c r="H239" i="5" s="1"/>
  <c r="K239" i="5" s="1"/>
  <c r="L239" i="5" s="1"/>
  <c r="M239" i="5" s="1"/>
  <c r="BA237" i="5"/>
  <c r="BB237" i="5"/>
  <c r="V238" i="5"/>
  <c r="X238" i="5" s="1"/>
  <c r="AU237" i="5"/>
  <c r="Y238" i="5"/>
  <c r="AD238" i="5"/>
  <c r="AL238" i="5"/>
  <c r="BJ237" i="5"/>
  <c r="AM238" i="5"/>
  <c r="AG239" i="5"/>
  <c r="BD238" i="5"/>
  <c r="BE238" i="5"/>
  <c r="S239" i="5"/>
  <c r="AR238" i="5"/>
  <c r="AS238" i="5"/>
  <c r="AH239" i="5"/>
  <c r="BH238" i="5"/>
  <c r="BG238" i="5"/>
  <c r="BD238" i="4" l="1"/>
  <c r="AE239" i="4"/>
  <c r="AG239" i="4" s="1"/>
  <c r="K239" i="4"/>
  <c r="L239" i="4" s="1"/>
  <c r="M239" i="4" s="1"/>
  <c r="BA238" i="4"/>
  <c r="AB239" i="4"/>
  <c r="AD239" i="4" s="1"/>
  <c r="O249" i="8"/>
  <c r="N249" i="8"/>
  <c r="BN249" i="8"/>
  <c r="X248" i="8"/>
  <c r="Z248" i="8"/>
  <c r="AY248" i="8" s="1"/>
  <c r="C248" i="8"/>
  <c r="D248" i="8" s="1"/>
  <c r="E250" i="8"/>
  <c r="T248" i="8"/>
  <c r="Q248" i="8"/>
  <c r="AL248" i="8"/>
  <c r="AF248" i="8"/>
  <c r="AI248" i="8"/>
  <c r="AA248" i="8"/>
  <c r="AX247" i="8"/>
  <c r="BM247" i="8" s="1"/>
  <c r="AC248" i="8"/>
  <c r="Y239" i="4"/>
  <c r="AS238" i="4"/>
  <c r="W238" i="4"/>
  <c r="AR238" i="4"/>
  <c r="S239" i="4"/>
  <c r="AJ239" i="4"/>
  <c r="P239" i="4"/>
  <c r="AO238" i="4"/>
  <c r="AP238" i="4"/>
  <c r="AM239" i="4"/>
  <c r="BJ238" i="4"/>
  <c r="AM245" i="7"/>
  <c r="AC245" i="7" s="1"/>
  <c r="C232" i="6"/>
  <c r="D232" i="6" s="1"/>
  <c r="Z232" i="6"/>
  <c r="AY232" i="6" s="1"/>
  <c r="AU244" i="7"/>
  <c r="BM244" i="7" s="1"/>
  <c r="AV244" i="7"/>
  <c r="BD232" i="6"/>
  <c r="AK233" i="6"/>
  <c r="AM233" i="6" s="1"/>
  <c r="G246" i="7"/>
  <c r="H246" i="7" s="1"/>
  <c r="T245" i="7"/>
  <c r="AS245" i="7" s="1"/>
  <c r="AI245" i="7"/>
  <c r="AF245" i="7"/>
  <c r="AL245" i="7"/>
  <c r="Z245" i="7"/>
  <c r="AY245" i="7" s="1"/>
  <c r="X245" i="7"/>
  <c r="C245" i="7"/>
  <c r="D245" i="7" s="1"/>
  <c r="AP245" i="7"/>
  <c r="AO245" i="7"/>
  <c r="P246" i="7"/>
  <c r="AB233" i="6"/>
  <c r="AD233" i="6" s="1"/>
  <c r="BA232" i="6"/>
  <c r="BB232" i="6"/>
  <c r="BE232" i="6"/>
  <c r="P233" i="6"/>
  <c r="AO232" i="6"/>
  <c r="AP232" i="6"/>
  <c r="H233" i="6"/>
  <c r="S233" i="6"/>
  <c r="AR232" i="6"/>
  <c r="AS232" i="6"/>
  <c r="W232" i="6"/>
  <c r="AP238" i="5"/>
  <c r="AO238" i="5"/>
  <c r="C238" i="5"/>
  <c r="D238" i="5" s="1"/>
  <c r="E240" i="5"/>
  <c r="G240" i="5" s="1"/>
  <c r="AJ239" i="5"/>
  <c r="R239" i="5"/>
  <c r="BK238" i="5"/>
  <c r="AK239" i="5"/>
  <c r="BN239" i="5"/>
  <c r="N239" i="5"/>
  <c r="O239" i="5"/>
  <c r="T239" i="5" s="1"/>
  <c r="U239" i="5"/>
  <c r="AA238" i="5"/>
  <c r="W238" i="5" s="1"/>
  <c r="AC238" i="5"/>
  <c r="AX237" i="5"/>
  <c r="BM237" i="5" s="1"/>
  <c r="Z238" i="5"/>
  <c r="AY238" i="5" s="1"/>
  <c r="E240" i="4" l="1"/>
  <c r="BN239" i="4"/>
  <c r="O239" i="4"/>
  <c r="Q239" i="4" s="1"/>
  <c r="P240" i="4" s="1"/>
  <c r="N239" i="4"/>
  <c r="BB248" i="8"/>
  <c r="BA248" i="8"/>
  <c r="AB249" i="8"/>
  <c r="BD248" i="8"/>
  <c r="BE248" i="8"/>
  <c r="AE249" i="8"/>
  <c r="BH248" i="8"/>
  <c r="BG248" i="8"/>
  <c r="AH249" i="8"/>
  <c r="AK249" i="8"/>
  <c r="BK248" i="8"/>
  <c r="AR248" i="8"/>
  <c r="W248" i="8"/>
  <c r="AS248" i="8"/>
  <c r="S249" i="8"/>
  <c r="Y249" i="8"/>
  <c r="AP248" i="8"/>
  <c r="AO248" i="8"/>
  <c r="P249" i="8"/>
  <c r="F250" i="8"/>
  <c r="G250" i="8"/>
  <c r="U239" i="4"/>
  <c r="AU238" i="4"/>
  <c r="AV238" i="4"/>
  <c r="V239" i="4"/>
  <c r="R239" i="4"/>
  <c r="AX238" i="4"/>
  <c r="AA239" i="4"/>
  <c r="Y233" i="6"/>
  <c r="AX232" i="6" s="1"/>
  <c r="BJ232" i="6"/>
  <c r="K246" i="7"/>
  <c r="L246" i="7" s="1"/>
  <c r="M246" i="7" s="1"/>
  <c r="AR245" i="7"/>
  <c r="S246" i="7"/>
  <c r="U246" i="7" s="1"/>
  <c r="W245" i="7"/>
  <c r="V246" i="7" s="1"/>
  <c r="X246" i="7" s="1"/>
  <c r="Y246" i="7"/>
  <c r="AA246" i="7" s="1"/>
  <c r="AK246" i="7"/>
  <c r="BK245" i="7"/>
  <c r="BD245" i="7"/>
  <c r="BE245" i="7"/>
  <c r="AE246" i="7"/>
  <c r="R246" i="7"/>
  <c r="BA245" i="7"/>
  <c r="BB245" i="7"/>
  <c r="AB246" i="7"/>
  <c r="BH245" i="7"/>
  <c r="BG245" i="7"/>
  <c r="AH246" i="7"/>
  <c r="AV232" i="6"/>
  <c r="V233" i="6"/>
  <c r="AU232" i="6"/>
  <c r="K233" i="6"/>
  <c r="L233" i="6" s="1"/>
  <c r="M233" i="6" s="1"/>
  <c r="U233" i="6"/>
  <c r="R233" i="6"/>
  <c r="F240" i="5"/>
  <c r="H240" i="5" s="1"/>
  <c r="K240" i="5" s="1"/>
  <c r="L240" i="5" s="1"/>
  <c r="M240" i="5" s="1"/>
  <c r="N240" i="5" s="1"/>
  <c r="Q239" i="5"/>
  <c r="P240" i="5" s="1"/>
  <c r="R240" i="5" s="1"/>
  <c r="Y239" i="5"/>
  <c r="AX238" i="5" s="1"/>
  <c r="AS239" i="5"/>
  <c r="AR239" i="5"/>
  <c r="S240" i="5"/>
  <c r="AF239" i="5"/>
  <c r="AI239" i="5"/>
  <c r="BJ238" i="5"/>
  <c r="AM239" i="5"/>
  <c r="BA238" i="5"/>
  <c r="BB238" i="5"/>
  <c r="AB239" i="5"/>
  <c r="AU238" i="5"/>
  <c r="AV238" i="5"/>
  <c r="V239" i="5"/>
  <c r="AL239" i="4" l="1"/>
  <c r="BK239" i="4" s="1"/>
  <c r="AC239" i="4"/>
  <c r="BB239" i="4" s="1"/>
  <c r="T239" i="4"/>
  <c r="S240" i="4" s="1"/>
  <c r="U240" i="4" s="1"/>
  <c r="AI239" i="4"/>
  <c r="AF239" i="4"/>
  <c r="G240" i="4"/>
  <c r="F240" i="4"/>
  <c r="H250" i="8"/>
  <c r="AX248" i="8"/>
  <c r="AA249" i="8"/>
  <c r="BJ248" i="8"/>
  <c r="AM249" i="8"/>
  <c r="AC249" i="8" s="1"/>
  <c r="AG249" i="8"/>
  <c r="AI249" i="8"/>
  <c r="AH250" i="8" s="1"/>
  <c r="AF249" i="8"/>
  <c r="AE250" i="8" s="1"/>
  <c r="R249" i="8"/>
  <c r="Q249" i="8"/>
  <c r="P250" i="8" s="1"/>
  <c r="U249" i="8"/>
  <c r="T249" i="8"/>
  <c r="AV248" i="8"/>
  <c r="AU248" i="8"/>
  <c r="V249" i="8"/>
  <c r="AJ249" i="8"/>
  <c r="AD249" i="8"/>
  <c r="AL249" i="8"/>
  <c r="R240" i="4"/>
  <c r="AP239" i="4"/>
  <c r="AO239" i="4"/>
  <c r="C239" i="4"/>
  <c r="D239" i="4" s="1"/>
  <c r="X239" i="4"/>
  <c r="Z239" i="4"/>
  <c r="AY239" i="4" s="1"/>
  <c r="BM238" i="4"/>
  <c r="BM232" i="6"/>
  <c r="AA233" i="6"/>
  <c r="AU245" i="7"/>
  <c r="AV245" i="7"/>
  <c r="E247" i="7"/>
  <c r="O246" i="7"/>
  <c r="Q246" i="7" s="1"/>
  <c r="P247" i="7" s="1"/>
  <c r="R247" i="7" s="1"/>
  <c r="N246" i="7"/>
  <c r="AI246" i="7" s="1"/>
  <c r="AH247" i="7" s="1"/>
  <c r="BN246" i="7"/>
  <c r="AX245" i="7"/>
  <c r="AJ246" i="7"/>
  <c r="AD246" i="7"/>
  <c r="C246" i="7"/>
  <c r="D246" i="7" s="1"/>
  <c r="AG246" i="7"/>
  <c r="AM246" i="7"/>
  <c r="BJ245" i="7"/>
  <c r="E234" i="6"/>
  <c r="X233" i="6"/>
  <c r="C233" i="6"/>
  <c r="D233" i="6" s="1"/>
  <c r="O233" i="6"/>
  <c r="BN233" i="6"/>
  <c r="N233" i="6"/>
  <c r="AP239" i="5"/>
  <c r="AO239" i="5"/>
  <c r="AA239" i="5"/>
  <c r="W239" i="5" s="1"/>
  <c r="V240" i="5" s="1"/>
  <c r="O240" i="5"/>
  <c r="T240" i="5" s="1"/>
  <c r="BN240" i="5"/>
  <c r="BM238" i="5"/>
  <c r="E241" i="5"/>
  <c r="G241" i="5" s="1"/>
  <c r="C239" i="5"/>
  <c r="D239" i="5" s="1"/>
  <c r="Z239" i="5"/>
  <c r="AY239" i="5" s="1"/>
  <c r="X239" i="5"/>
  <c r="BH239" i="5"/>
  <c r="BG239" i="5"/>
  <c r="AH240" i="5"/>
  <c r="U240" i="5"/>
  <c r="AD239" i="5"/>
  <c r="AL239" i="5"/>
  <c r="BE239" i="5"/>
  <c r="BD239" i="5"/>
  <c r="AE240" i="5"/>
  <c r="AF240" i="5" s="1"/>
  <c r="AC239" i="5"/>
  <c r="AR239" i="4" l="1"/>
  <c r="AK240" i="4"/>
  <c r="BA239" i="4"/>
  <c r="AB240" i="4"/>
  <c r="AD240" i="4" s="1"/>
  <c r="BM248" i="8"/>
  <c r="AS239" i="4"/>
  <c r="W239" i="4"/>
  <c r="AV239" i="4" s="1"/>
  <c r="H240" i="4"/>
  <c r="K240" i="4" s="1"/>
  <c r="L240" i="4" s="1"/>
  <c r="M240" i="4" s="1"/>
  <c r="O240" i="4" s="1"/>
  <c r="AE240" i="4"/>
  <c r="AG240" i="4" s="1"/>
  <c r="BE239" i="4"/>
  <c r="BD239" i="4"/>
  <c r="AH240" i="4"/>
  <c r="AJ240" i="4" s="1"/>
  <c r="BG239" i="4"/>
  <c r="BH239" i="4"/>
  <c r="Y240" i="4"/>
  <c r="AX239" i="4" s="1"/>
  <c r="R250" i="8"/>
  <c r="AJ250" i="8"/>
  <c r="BA249" i="8"/>
  <c r="BB249" i="8"/>
  <c r="AB250" i="8"/>
  <c r="Z249" i="8"/>
  <c r="AY249" i="8" s="1"/>
  <c r="X249" i="8"/>
  <c r="W249" i="8"/>
  <c r="AS249" i="8"/>
  <c r="AR249" i="8"/>
  <c r="BK249" i="8"/>
  <c r="AK250" i="8"/>
  <c r="S250" i="8"/>
  <c r="C249" i="8"/>
  <c r="D249" i="8" s="1"/>
  <c r="BE249" i="8"/>
  <c r="BD249" i="8"/>
  <c r="AO249" i="8"/>
  <c r="AP249" i="8"/>
  <c r="AG250" i="8"/>
  <c r="BG249" i="8"/>
  <c r="BH249" i="8"/>
  <c r="K250" i="8"/>
  <c r="L250" i="8" s="1"/>
  <c r="M250" i="8" s="1"/>
  <c r="AC246" i="7"/>
  <c r="BB246" i="7" s="1"/>
  <c r="BM245" i="7"/>
  <c r="AF246" i="7"/>
  <c r="AE247" i="7" s="1"/>
  <c r="AG247" i="7" s="1"/>
  <c r="AO246" i="7"/>
  <c r="AP246" i="7"/>
  <c r="AL246" i="7"/>
  <c r="BK246" i="7" s="1"/>
  <c r="G247" i="7"/>
  <c r="F247" i="7"/>
  <c r="T246" i="7"/>
  <c r="W246" i="7" s="1"/>
  <c r="Z246" i="7"/>
  <c r="AJ247" i="7"/>
  <c r="BG246" i="7"/>
  <c r="BH246" i="7"/>
  <c r="AL233" i="6"/>
  <c r="Q233" i="6"/>
  <c r="T233" i="6"/>
  <c r="AC233" i="6"/>
  <c r="AF233" i="6"/>
  <c r="AI233" i="6"/>
  <c r="Z233" i="6"/>
  <c r="AY233" i="6" s="1"/>
  <c r="G234" i="6"/>
  <c r="F234" i="6"/>
  <c r="Q240" i="5"/>
  <c r="P241" i="5" s="1"/>
  <c r="AV239" i="5"/>
  <c r="Y240" i="5"/>
  <c r="AA240" i="5" s="1"/>
  <c r="F241" i="5"/>
  <c r="H241" i="5" s="1"/>
  <c r="K241" i="5" s="1"/>
  <c r="L241" i="5" s="1"/>
  <c r="M241" i="5" s="1"/>
  <c r="AU239" i="5"/>
  <c r="BE240" i="5"/>
  <c r="BB239" i="5"/>
  <c r="BA239" i="5"/>
  <c r="AB240" i="5"/>
  <c r="AJ240" i="5"/>
  <c r="S241" i="5"/>
  <c r="AS240" i="5"/>
  <c r="AR240" i="5"/>
  <c r="AG240" i="5"/>
  <c r="BD240" i="5" s="1"/>
  <c r="AE241" i="5"/>
  <c r="AI240" i="5"/>
  <c r="BK239" i="5"/>
  <c r="AK240" i="5"/>
  <c r="X240" i="5"/>
  <c r="AL240" i="4" l="1"/>
  <c r="BK240" i="4" s="1"/>
  <c r="BJ239" i="4"/>
  <c r="AM240" i="4"/>
  <c r="AC240" i="4" s="1"/>
  <c r="AB241" i="4" s="1"/>
  <c r="AD241" i="4" s="1"/>
  <c r="E241" i="4"/>
  <c r="F241" i="4" s="1"/>
  <c r="N240" i="4"/>
  <c r="AF240" i="4" s="1"/>
  <c r="V240" i="4"/>
  <c r="Z240" i="4" s="1"/>
  <c r="AY240" i="4" s="1"/>
  <c r="AU239" i="4"/>
  <c r="Y250" i="8"/>
  <c r="BN240" i="4"/>
  <c r="AA240" i="4"/>
  <c r="N250" i="8"/>
  <c r="BN250" i="8"/>
  <c r="O250" i="8"/>
  <c r="T250" i="8" s="1"/>
  <c r="E251" i="8"/>
  <c r="U250" i="8"/>
  <c r="AD250" i="8"/>
  <c r="AL250" i="8"/>
  <c r="BJ249" i="8"/>
  <c r="AM250" i="8"/>
  <c r="AU249" i="8"/>
  <c r="AV249" i="8"/>
  <c r="AX249" i="8"/>
  <c r="AA250" i="8"/>
  <c r="V250" i="8"/>
  <c r="T240" i="4"/>
  <c r="Q240" i="4"/>
  <c r="AB247" i="7"/>
  <c r="AD247" i="7" s="1"/>
  <c r="BA246" i="7"/>
  <c r="BD246" i="7"/>
  <c r="BE246" i="7"/>
  <c r="H247" i="7"/>
  <c r="K247" i="7" s="1"/>
  <c r="L247" i="7" s="1"/>
  <c r="M247" i="7" s="1"/>
  <c r="AK247" i="7"/>
  <c r="BJ246" i="7" s="1"/>
  <c r="S247" i="7"/>
  <c r="U247" i="7" s="1"/>
  <c r="AS246" i="7"/>
  <c r="AR246" i="7"/>
  <c r="Y247" i="7"/>
  <c r="AY246" i="7"/>
  <c r="AV246" i="7"/>
  <c r="AU246" i="7"/>
  <c r="V247" i="7"/>
  <c r="H234" i="6"/>
  <c r="AE234" i="6"/>
  <c r="BD233" i="6"/>
  <c r="BE233" i="6"/>
  <c r="AR233" i="6"/>
  <c r="AS233" i="6"/>
  <c r="W233" i="6"/>
  <c r="S234" i="6"/>
  <c r="Y234" i="6"/>
  <c r="AH234" i="6"/>
  <c r="BH233" i="6"/>
  <c r="BG233" i="6"/>
  <c r="AB234" i="6"/>
  <c r="BA233" i="6"/>
  <c r="BB233" i="6"/>
  <c r="AP233" i="6"/>
  <c r="AO233" i="6"/>
  <c r="P234" i="6"/>
  <c r="BK233" i="6"/>
  <c r="AK234" i="6"/>
  <c r="AO240" i="5"/>
  <c r="AP240" i="5"/>
  <c r="Z240" i="5"/>
  <c r="AY240" i="5" s="1"/>
  <c r="AX239" i="5"/>
  <c r="BJ239" i="5"/>
  <c r="AM240" i="5"/>
  <c r="AG241" i="5"/>
  <c r="AD240" i="5"/>
  <c r="AL240" i="5"/>
  <c r="C240" i="5"/>
  <c r="D240" i="5" s="1"/>
  <c r="BG240" i="5"/>
  <c r="BH240" i="5"/>
  <c r="U241" i="5"/>
  <c r="AH241" i="5"/>
  <c r="R241" i="5"/>
  <c r="BN241" i="5"/>
  <c r="N241" i="5"/>
  <c r="O241" i="5"/>
  <c r="T241" i="5" s="1"/>
  <c r="E242" i="5"/>
  <c r="AK241" i="4" l="1"/>
  <c r="AM241" i="4" s="1"/>
  <c r="G241" i="4"/>
  <c r="H241" i="4" s="1"/>
  <c r="K241" i="4" s="1"/>
  <c r="L241" i="4" s="1"/>
  <c r="M241" i="4" s="1"/>
  <c r="X240" i="4"/>
  <c r="BM239" i="4"/>
  <c r="C240" i="4"/>
  <c r="D240" i="4" s="1"/>
  <c r="AI240" i="4"/>
  <c r="BH240" i="4" s="1"/>
  <c r="BM249" i="8"/>
  <c r="BA240" i="4"/>
  <c r="BB240" i="4"/>
  <c r="AR250" i="8"/>
  <c r="AS250" i="8"/>
  <c r="S251" i="8"/>
  <c r="X250" i="8"/>
  <c r="Z250" i="8"/>
  <c r="AY250" i="8" s="1"/>
  <c r="C250" i="8"/>
  <c r="D250" i="8" s="1"/>
  <c r="AC250" i="8"/>
  <c r="Q250" i="8"/>
  <c r="W250" i="8" s="1"/>
  <c r="G251" i="8"/>
  <c r="K251" i="8"/>
  <c r="L251" i="8" s="1"/>
  <c r="M251" i="8" s="1"/>
  <c r="F251" i="8"/>
  <c r="H251" i="8" s="1"/>
  <c r="E252" i="8"/>
  <c r="AK251" i="8"/>
  <c r="BK250" i="8"/>
  <c r="AF250" i="8"/>
  <c r="AI250" i="8"/>
  <c r="W240" i="4"/>
  <c r="AR240" i="4"/>
  <c r="AS240" i="4"/>
  <c r="S241" i="4"/>
  <c r="Y241" i="4"/>
  <c r="AE241" i="4"/>
  <c r="BE240" i="4"/>
  <c r="BD240" i="4"/>
  <c r="AP240" i="4"/>
  <c r="AO240" i="4"/>
  <c r="P241" i="4"/>
  <c r="AM247" i="7"/>
  <c r="E248" i="7"/>
  <c r="AA247" i="7"/>
  <c r="AX246" i="7"/>
  <c r="BM246" i="7" s="1"/>
  <c r="BN247" i="7"/>
  <c r="O247" i="7"/>
  <c r="Z247" i="7" s="1"/>
  <c r="AY247" i="7" s="1"/>
  <c r="N247" i="7"/>
  <c r="X247" i="7"/>
  <c r="C247" i="7"/>
  <c r="D247" i="7" s="1"/>
  <c r="BM239" i="5"/>
  <c r="Y241" i="5"/>
  <c r="AA241" i="5" s="1"/>
  <c r="BJ233" i="6"/>
  <c r="AM234" i="6"/>
  <c r="R234" i="6"/>
  <c r="AJ234" i="6"/>
  <c r="U234" i="6"/>
  <c r="AG234" i="6"/>
  <c r="AD234" i="6"/>
  <c r="AX233" i="6"/>
  <c r="AA234" i="6"/>
  <c r="AU233" i="6"/>
  <c r="V234" i="6"/>
  <c r="C234" i="6" s="1"/>
  <c r="D234" i="6" s="1"/>
  <c r="AV233" i="6"/>
  <c r="K234" i="6"/>
  <c r="L234" i="6" s="1"/>
  <c r="M234" i="6" s="1"/>
  <c r="AI241" i="5"/>
  <c r="BH241" i="5" s="1"/>
  <c r="AF241" i="5"/>
  <c r="AE242" i="5" s="1"/>
  <c r="AG242" i="5" s="1"/>
  <c r="AS241" i="5"/>
  <c r="AR241" i="5"/>
  <c r="S242" i="5"/>
  <c r="AJ241" i="5"/>
  <c r="F242" i="5"/>
  <c r="G242" i="5"/>
  <c r="Q241" i="5"/>
  <c r="BK240" i="5"/>
  <c r="AK241" i="5"/>
  <c r="AC240" i="5"/>
  <c r="W240" i="5"/>
  <c r="BJ240" i="4" l="1"/>
  <c r="BG240" i="4"/>
  <c r="AH241" i="4"/>
  <c r="AJ241" i="4" s="1"/>
  <c r="Y251" i="8"/>
  <c r="AV250" i="8"/>
  <c r="AU250" i="8"/>
  <c r="V251" i="8"/>
  <c r="BD250" i="8"/>
  <c r="BE250" i="8"/>
  <c r="AE251" i="8"/>
  <c r="BJ250" i="8"/>
  <c r="AM251" i="8"/>
  <c r="BB250" i="8"/>
  <c r="BA250" i="8"/>
  <c r="AB251" i="8"/>
  <c r="AC251" i="8" s="1"/>
  <c r="U251" i="8"/>
  <c r="BH250" i="8"/>
  <c r="BG250" i="8"/>
  <c r="AH251" i="8"/>
  <c r="F252" i="8"/>
  <c r="G252" i="8"/>
  <c r="O251" i="8"/>
  <c r="N251" i="8"/>
  <c r="BN251" i="8"/>
  <c r="AP250" i="8"/>
  <c r="AO250" i="8"/>
  <c r="P251" i="8"/>
  <c r="AX250" i="8"/>
  <c r="AA251" i="8"/>
  <c r="E242" i="4"/>
  <c r="R241" i="4"/>
  <c r="AX240" i="4"/>
  <c r="AA241" i="4"/>
  <c r="AU240" i="4"/>
  <c r="AV240" i="4"/>
  <c r="V241" i="4"/>
  <c r="N241" i="4"/>
  <c r="AF241" i="4" s="1"/>
  <c r="BN241" i="4"/>
  <c r="O241" i="4"/>
  <c r="Q241" i="4" s="1"/>
  <c r="AG241" i="4"/>
  <c r="U241" i="4"/>
  <c r="BD241" i="5"/>
  <c r="AF247" i="7"/>
  <c r="AI247" i="7"/>
  <c r="T247" i="7"/>
  <c r="AL247" i="7"/>
  <c r="AC247" i="7"/>
  <c r="Q247" i="7"/>
  <c r="G248" i="7"/>
  <c r="F248" i="7"/>
  <c r="Y248" i="7"/>
  <c r="AX247" i="7" s="1"/>
  <c r="AX240" i="5"/>
  <c r="BM233" i="6"/>
  <c r="O234" i="6"/>
  <c r="Z234" i="6" s="1"/>
  <c r="BN234" i="6"/>
  <c r="N234" i="6"/>
  <c r="E235" i="6"/>
  <c r="X234" i="6"/>
  <c r="AH242" i="5"/>
  <c r="AJ242" i="5" s="1"/>
  <c r="H242" i="5"/>
  <c r="K242" i="5" s="1"/>
  <c r="L242" i="5" s="1"/>
  <c r="M242" i="5" s="1"/>
  <c r="BG241" i="5"/>
  <c r="BE241" i="5"/>
  <c r="BJ240" i="5"/>
  <c r="AM241" i="5"/>
  <c r="AP241" i="5"/>
  <c r="AO241" i="5"/>
  <c r="P242" i="5"/>
  <c r="BA240" i="5"/>
  <c r="BB240" i="5"/>
  <c r="AB241" i="5"/>
  <c r="U242" i="5"/>
  <c r="AV240" i="5"/>
  <c r="AU240" i="5"/>
  <c r="V241" i="5"/>
  <c r="C241" i="4" l="1"/>
  <c r="D241" i="4" s="1"/>
  <c r="Q251" i="8"/>
  <c r="H252" i="8"/>
  <c r="K252" i="8" s="1"/>
  <c r="L252" i="8" s="1"/>
  <c r="M252" i="8" s="1"/>
  <c r="BN252" i="8" s="1"/>
  <c r="AJ11" i="8" s="1"/>
  <c r="BR3" i="8" s="1"/>
  <c r="AI241" i="4"/>
  <c r="AH242" i="4" s="1"/>
  <c r="AJ242" i="4" s="1"/>
  <c r="BB251" i="8"/>
  <c r="AP251" i="8"/>
  <c r="N252" i="8"/>
  <c r="O252" i="8"/>
  <c r="BM250" i="8"/>
  <c r="AJ251" i="8"/>
  <c r="T251" i="8"/>
  <c r="AG251" i="8"/>
  <c r="AI251" i="8"/>
  <c r="AF251" i="8"/>
  <c r="C251" i="8"/>
  <c r="D251" i="8" s="1"/>
  <c r="P252" i="8"/>
  <c r="R251" i="8"/>
  <c r="AO251" i="8" s="1"/>
  <c r="AB252" i="8"/>
  <c r="AD251" i="8"/>
  <c r="BA251" i="8" s="1"/>
  <c r="AL251" i="8"/>
  <c r="X251" i="8"/>
  <c r="Z251" i="8"/>
  <c r="AY251" i="8" s="1"/>
  <c r="BE241" i="4"/>
  <c r="BD241" i="4"/>
  <c r="AE242" i="4"/>
  <c r="P242" i="4"/>
  <c r="AO241" i="4"/>
  <c r="AP241" i="4"/>
  <c r="AC241" i="4"/>
  <c r="AL241" i="4"/>
  <c r="T241" i="4"/>
  <c r="X241" i="4"/>
  <c r="Z241" i="4"/>
  <c r="AY241" i="4" s="1"/>
  <c r="BM240" i="4"/>
  <c r="F242" i="4"/>
  <c r="G242" i="4"/>
  <c r="H248" i="7"/>
  <c r="K248" i="7" s="1"/>
  <c r="L248" i="7" s="1"/>
  <c r="M248" i="7" s="1"/>
  <c r="O248" i="7" s="1"/>
  <c r="AO247" i="7"/>
  <c r="P248" i="7"/>
  <c r="R248" i="7" s="1"/>
  <c r="AP247" i="7"/>
  <c r="AB248" i="7"/>
  <c r="AD248" i="7" s="1"/>
  <c r="BB247" i="7"/>
  <c r="BA247" i="7"/>
  <c r="AS247" i="7"/>
  <c r="S248" i="7"/>
  <c r="U248" i="7" s="1"/>
  <c r="AR247" i="7"/>
  <c r="W247" i="7"/>
  <c r="AE248" i="7"/>
  <c r="AG248" i="7" s="1"/>
  <c r="BE247" i="7"/>
  <c r="BD247" i="7"/>
  <c r="AK248" i="7"/>
  <c r="BK247" i="7"/>
  <c r="BH247" i="7"/>
  <c r="BG247" i="7"/>
  <c r="AH248" i="7"/>
  <c r="AJ248" i="7" s="1"/>
  <c r="AA248" i="7"/>
  <c r="AY234" i="6"/>
  <c r="Y235" i="6"/>
  <c r="G235" i="6"/>
  <c r="F235" i="6"/>
  <c r="AF234" i="6"/>
  <c r="AI234" i="6"/>
  <c r="T234" i="6"/>
  <c r="Q234" i="6"/>
  <c r="AL234" i="6"/>
  <c r="AC234" i="6"/>
  <c r="BM240" i="5"/>
  <c r="X241" i="5"/>
  <c r="Z241" i="5"/>
  <c r="AY241" i="5" s="1"/>
  <c r="C241" i="5"/>
  <c r="D241" i="5" s="1"/>
  <c r="AD241" i="5"/>
  <c r="AL241" i="5"/>
  <c r="R242" i="5"/>
  <c r="N242" i="5"/>
  <c r="O242" i="5"/>
  <c r="BN242" i="5"/>
  <c r="W241" i="5"/>
  <c r="AC241" i="5"/>
  <c r="E243" i="5"/>
  <c r="BG241" i="4" l="1"/>
  <c r="BH241" i="4"/>
  <c r="H242" i="4"/>
  <c r="K242" i="4" s="1"/>
  <c r="L242" i="4" s="1"/>
  <c r="M242" i="4" s="1"/>
  <c r="BE251" i="8"/>
  <c r="BD251" i="8"/>
  <c r="Y252" i="8"/>
  <c r="BK251" i="8"/>
  <c r="AK252" i="8"/>
  <c r="AD252" i="8"/>
  <c r="AL252" i="8"/>
  <c r="R252" i="8"/>
  <c r="AE252" i="8"/>
  <c r="BG251" i="8"/>
  <c r="BH251" i="8"/>
  <c r="W251" i="8"/>
  <c r="AS251" i="8"/>
  <c r="AR251" i="8"/>
  <c r="S252" i="8"/>
  <c r="AH252" i="8"/>
  <c r="AJ252" i="8" s="1"/>
  <c r="Y242" i="4"/>
  <c r="BK241" i="4"/>
  <c r="AK242" i="4"/>
  <c r="R242" i="4"/>
  <c r="W241" i="4"/>
  <c r="AS241" i="4"/>
  <c r="AR241" i="4"/>
  <c r="S242" i="4"/>
  <c r="BB241" i="4"/>
  <c r="BA241" i="4"/>
  <c r="AB242" i="4"/>
  <c r="AG242" i="4"/>
  <c r="E249" i="7"/>
  <c r="BN248" i="7"/>
  <c r="T248" i="7"/>
  <c r="Q248" i="7"/>
  <c r="AP248" i="7" s="1"/>
  <c r="AL248" i="7"/>
  <c r="AK249" i="7" s="1"/>
  <c r="N248" i="7"/>
  <c r="AF248" i="7" s="1"/>
  <c r="BD248" i="7" s="1"/>
  <c r="AM248" i="7"/>
  <c r="AC248" i="7" s="1"/>
  <c r="BA248" i="7" s="1"/>
  <c r="BJ247" i="7"/>
  <c r="V248" i="7"/>
  <c r="AU247" i="7"/>
  <c r="AV247" i="7"/>
  <c r="BB234" i="6"/>
  <c r="AB235" i="6"/>
  <c r="BA234" i="6"/>
  <c r="P235" i="6"/>
  <c r="AP234" i="6"/>
  <c r="AO234" i="6"/>
  <c r="BH234" i="6"/>
  <c r="BG234" i="6"/>
  <c r="AH235" i="6"/>
  <c r="H235" i="6"/>
  <c r="AX234" i="6"/>
  <c r="AA235" i="6"/>
  <c r="BK234" i="6"/>
  <c r="AK235" i="6"/>
  <c r="S235" i="6"/>
  <c r="AS234" i="6"/>
  <c r="AR234" i="6"/>
  <c r="W234" i="6"/>
  <c r="BE234" i="6"/>
  <c r="AE235" i="6"/>
  <c r="BD234" i="6"/>
  <c r="Y242" i="5"/>
  <c r="AX241" i="5" s="1"/>
  <c r="F243" i="5"/>
  <c r="G243" i="5"/>
  <c r="AU241" i="5"/>
  <c r="AV241" i="5"/>
  <c r="T242" i="5"/>
  <c r="Q242" i="5"/>
  <c r="AK242" i="5"/>
  <c r="BK241" i="5"/>
  <c r="V242" i="5"/>
  <c r="BA241" i="5"/>
  <c r="BB241" i="5"/>
  <c r="AI242" i="5"/>
  <c r="AF242" i="5"/>
  <c r="AB242" i="5"/>
  <c r="E243" i="4" l="1"/>
  <c r="G243" i="4" s="1"/>
  <c r="T252" i="8"/>
  <c r="Q252" i="8"/>
  <c r="U252" i="8"/>
  <c r="AF252" i="8"/>
  <c r="AI252" i="8"/>
  <c r="AG252" i="8"/>
  <c r="AU251" i="8"/>
  <c r="AV251" i="8"/>
  <c r="V252" i="8"/>
  <c r="C252" i="8" s="1"/>
  <c r="D252" i="8" s="1"/>
  <c r="BK252" i="8"/>
  <c r="AL14" i="8"/>
  <c r="AK253" i="8"/>
  <c r="AM252" i="8"/>
  <c r="BJ251" i="8"/>
  <c r="AL12" i="8"/>
  <c r="AJ7" i="8" s="1"/>
  <c r="BJ3" i="8" s="1"/>
  <c r="AA252" i="8"/>
  <c r="AX251" i="8"/>
  <c r="AC252" i="8"/>
  <c r="AL11" i="8"/>
  <c r="AD242" i="4"/>
  <c r="U242" i="4"/>
  <c r="BN242" i="4"/>
  <c r="N242" i="4"/>
  <c r="O242" i="4"/>
  <c r="T242" i="4" s="1"/>
  <c r="AV241" i="4"/>
  <c r="AU241" i="4"/>
  <c r="V242" i="4"/>
  <c r="BJ241" i="4"/>
  <c r="AM242" i="4"/>
  <c r="AX241" i="4"/>
  <c r="AA242" i="4"/>
  <c r="AO248" i="7"/>
  <c r="AI248" i="7"/>
  <c r="BG248" i="7" s="1"/>
  <c r="BE248" i="7"/>
  <c r="AE249" i="7"/>
  <c r="AG249" i="7" s="1"/>
  <c r="BK248" i="7"/>
  <c r="F249" i="7"/>
  <c r="G249" i="7"/>
  <c r="BB248" i="7"/>
  <c r="AB249" i="7"/>
  <c r="AD249" i="7" s="1"/>
  <c r="P249" i="7"/>
  <c r="R249" i="7" s="1"/>
  <c r="BM247" i="7"/>
  <c r="S249" i="7"/>
  <c r="U249" i="7" s="1"/>
  <c r="AS248" i="7"/>
  <c r="AR248" i="7"/>
  <c r="X248" i="7"/>
  <c r="C248" i="7"/>
  <c r="D248" i="7" s="1"/>
  <c r="Z248" i="7"/>
  <c r="W248" i="7"/>
  <c r="BJ248" i="7"/>
  <c r="AM249" i="7"/>
  <c r="V235" i="6"/>
  <c r="C235" i="6" s="1"/>
  <c r="D235" i="6" s="1"/>
  <c r="AU234" i="6"/>
  <c r="AV234" i="6"/>
  <c r="AM235" i="6"/>
  <c r="BJ234" i="6"/>
  <c r="U235" i="6"/>
  <c r="K235" i="6"/>
  <c r="L235" i="6" s="1"/>
  <c r="M235" i="6" s="1"/>
  <c r="R235" i="6"/>
  <c r="AD235" i="6"/>
  <c r="AG235" i="6"/>
  <c r="AJ235" i="6"/>
  <c r="AA242" i="5"/>
  <c r="H243" i="5"/>
  <c r="K243" i="5" s="1"/>
  <c r="L243" i="5" s="1"/>
  <c r="M243" i="5" s="1"/>
  <c r="N243" i="5" s="1"/>
  <c r="BD242" i="5"/>
  <c r="BE242" i="5"/>
  <c r="AE243" i="5"/>
  <c r="Z242" i="5"/>
  <c r="AY242" i="5" s="1"/>
  <c r="X242" i="5"/>
  <c r="C242" i="5"/>
  <c r="D242" i="5" s="1"/>
  <c r="AS242" i="5"/>
  <c r="AR242" i="5"/>
  <c r="S243" i="5"/>
  <c r="AD242" i="5"/>
  <c r="AL242" i="5"/>
  <c r="BH242" i="5"/>
  <c r="BG242" i="5"/>
  <c r="AH243" i="5"/>
  <c r="AP242" i="5"/>
  <c r="AO242" i="5"/>
  <c r="P243" i="5"/>
  <c r="AM242" i="5"/>
  <c r="AC242" i="5" s="1"/>
  <c r="BJ241" i="5"/>
  <c r="BM241" i="5" s="1"/>
  <c r="F243" i="4" l="1"/>
  <c r="H243" i="4" s="1"/>
  <c r="K243" i="4" s="1"/>
  <c r="L243" i="4" s="1"/>
  <c r="M243" i="4" s="1"/>
  <c r="O243" i="4" s="1"/>
  <c r="BM241" i="4"/>
  <c r="AC242" i="4"/>
  <c r="BA242" i="4" s="1"/>
  <c r="Q242" i="4"/>
  <c r="W242" i="4" s="1"/>
  <c r="V243" i="4" s="1"/>
  <c r="AL242" i="4"/>
  <c r="BK242" i="4" s="1"/>
  <c r="BB252" i="8"/>
  <c r="AJ9" i="8" s="1"/>
  <c r="BN3" i="8" s="1"/>
  <c r="BA252" i="8"/>
  <c r="CA3" i="8" s="1"/>
  <c r="CA4" i="8" s="1"/>
  <c r="AC14" i="8"/>
  <c r="BD252" i="8"/>
  <c r="BU3" i="8" s="1"/>
  <c r="BU4" i="8" s="1"/>
  <c r="BE252" i="8"/>
  <c r="AJ3" i="8" s="1"/>
  <c r="BB3" i="8" s="1"/>
  <c r="AF14" i="8"/>
  <c r="AP252" i="8"/>
  <c r="AJ10" i="8" s="1"/>
  <c r="BP3" i="8" s="1"/>
  <c r="AO252" i="8"/>
  <c r="Q14" i="8"/>
  <c r="BJ252" i="8"/>
  <c r="BY3" i="8" s="1"/>
  <c r="BY4" i="8" s="1"/>
  <c r="X252" i="8"/>
  <c r="Z252" i="8"/>
  <c r="BM251" i="8"/>
  <c r="BH252" i="8"/>
  <c r="AJ6" i="8" s="1"/>
  <c r="BH3" i="8" s="1"/>
  <c r="BG252" i="8"/>
  <c r="BX3" i="8" s="1"/>
  <c r="BX4" i="8" s="1"/>
  <c r="AI14" i="8"/>
  <c r="AR252" i="8"/>
  <c r="BV3" i="8" s="1"/>
  <c r="BV4" i="8" s="1"/>
  <c r="W252" i="8"/>
  <c r="AS252" i="8"/>
  <c r="AJ4" i="8" s="1"/>
  <c r="BD3" i="8" s="1"/>
  <c r="T14" i="8"/>
  <c r="AR242" i="4"/>
  <c r="AS242" i="4"/>
  <c r="S243" i="4"/>
  <c r="X242" i="4"/>
  <c r="Z242" i="4"/>
  <c r="AY242" i="4" s="1"/>
  <c r="C242" i="4"/>
  <c r="D242" i="4" s="1"/>
  <c r="AF242" i="4"/>
  <c r="AI242" i="4"/>
  <c r="O243" i="5"/>
  <c r="T243" i="5" s="1"/>
  <c r="S244" i="5" s="1"/>
  <c r="AH249" i="7"/>
  <c r="AJ249" i="7" s="1"/>
  <c r="BH248" i="7"/>
  <c r="H249" i="7"/>
  <c r="K249" i="7" s="1"/>
  <c r="L249" i="7" s="1"/>
  <c r="M249" i="7" s="1"/>
  <c r="BN249" i="7" s="1"/>
  <c r="AY248" i="7"/>
  <c r="Y249" i="7"/>
  <c r="V249" i="7"/>
  <c r="AV248" i="7"/>
  <c r="AU248" i="7"/>
  <c r="BM234" i="6"/>
  <c r="E236" i="6"/>
  <c r="BN235" i="6"/>
  <c r="O235" i="6"/>
  <c r="Z235" i="6" s="1"/>
  <c r="AY235" i="6" s="1"/>
  <c r="N235" i="6"/>
  <c r="X235" i="6"/>
  <c r="BN243" i="5"/>
  <c r="E244" i="5"/>
  <c r="G244" i="5" s="1"/>
  <c r="AI243" i="5"/>
  <c r="BH243" i="5" s="1"/>
  <c r="Y243" i="5"/>
  <c r="AA243" i="5" s="1"/>
  <c r="BB242" i="5"/>
  <c r="BA242" i="5"/>
  <c r="AJ243" i="5"/>
  <c r="BK242" i="5"/>
  <c r="AK243" i="5"/>
  <c r="U243" i="5"/>
  <c r="W242" i="5"/>
  <c r="R243" i="5"/>
  <c r="AB243" i="5"/>
  <c r="AG243" i="5"/>
  <c r="AF243" i="5"/>
  <c r="Q243" i="5" l="1"/>
  <c r="P244" i="5" s="1"/>
  <c r="R244" i="5" s="1"/>
  <c r="AO242" i="4"/>
  <c r="P243" i="4"/>
  <c r="R243" i="4" s="1"/>
  <c r="AP242" i="4"/>
  <c r="AK243" i="4"/>
  <c r="AM243" i="4" s="1"/>
  <c r="E244" i="4"/>
  <c r="F244" i="4" s="1"/>
  <c r="BN243" i="4"/>
  <c r="N243" i="4"/>
  <c r="BB242" i="4"/>
  <c r="T243" i="4"/>
  <c r="AS243" i="4" s="1"/>
  <c r="AB243" i="4"/>
  <c r="AD243" i="4" s="1"/>
  <c r="CB3" i="8"/>
  <c r="CB4" i="8" s="1"/>
  <c r="AV252" i="8"/>
  <c r="AJ5" i="8" s="1"/>
  <c r="BF3" i="8" s="1"/>
  <c r="AU252" i="8"/>
  <c r="BW3" i="8" s="1"/>
  <c r="BW4" i="8" s="1"/>
  <c r="W14" i="8"/>
  <c r="AY252" i="8"/>
  <c r="AJ8" i="8" s="1"/>
  <c r="BL3" i="8" s="1"/>
  <c r="Z14" i="8"/>
  <c r="AX252" i="8"/>
  <c r="BZ3" i="8" s="1"/>
  <c r="BZ4" i="8" s="1"/>
  <c r="BG242" i="4"/>
  <c r="BH242" i="4"/>
  <c r="AH243" i="4"/>
  <c r="Y243" i="4"/>
  <c r="Z243" i="4" s="1"/>
  <c r="AY243" i="4" s="1"/>
  <c r="U243" i="4"/>
  <c r="AU242" i="4"/>
  <c r="AV242" i="4"/>
  <c r="BD242" i="4"/>
  <c r="BE242" i="4"/>
  <c r="AE243" i="4"/>
  <c r="X243" i="4"/>
  <c r="E250" i="7"/>
  <c r="G250" i="7" s="1"/>
  <c r="O249" i="7"/>
  <c r="Z249" i="7" s="1"/>
  <c r="AY249" i="7" s="1"/>
  <c r="N249" i="7"/>
  <c r="AF249" i="7" s="1"/>
  <c r="AX248" i="7"/>
  <c r="BM248" i="7" s="1"/>
  <c r="AA249" i="7"/>
  <c r="X249" i="7"/>
  <c r="C249" i="7"/>
  <c r="D249" i="7" s="1"/>
  <c r="Y236" i="6"/>
  <c r="AF235" i="6"/>
  <c r="AI235" i="6"/>
  <c r="AC235" i="6"/>
  <c r="T235" i="6"/>
  <c r="AL235" i="6"/>
  <c r="Q235" i="6"/>
  <c r="F236" i="6"/>
  <c r="G236" i="6"/>
  <c r="AX242" i="5"/>
  <c r="F244" i="5"/>
  <c r="H244" i="5" s="1"/>
  <c r="K244" i="5" s="1"/>
  <c r="L244" i="5" s="1"/>
  <c r="M244" i="5" s="1"/>
  <c r="BG243" i="5"/>
  <c r="AH244" i="5"/>
  <c r="AJ244" i="5" s="1"/>
  <c r="AE244" i="5"/>
  <c r="BE243" i="5"/>
  <c r="BD243" i="5"/>
  <c r="AL243" i="5"/>
  <c r="AD243" i="5"/>
  <c r="AV242" i="5"/>
  <c r="AU242" i="5"/>
  <c r="V243" i="5"/>
  <c r="AS243" i="5"/>
  <c r="AR243" i="5"/>
  <c r="U244" i="5"/>
  <c r="BJ242" i="5"/>
  <c r="AM243" i="5"/>
  <c r="AC243" i="5" s="1"/>
  <c r="AP243" i="5" l="1"/>
  <c r="AO243" i="5"/>
  <c r="Q243" i="4"/>
  <c r="P244" i="4" s="1"/>
  <c r="R244" i="4" s="1"/>
  <c r="S244" i="4"/>
  <c r="U244" i="4" s="1"/>
  <c r="G244" i="4"/>
  <c r="H244" i="4" s="1"/>
  <c r="AL243" i="4"/>
  <c r="AK244" i="4" s="1"/>
  <c r="AR243" i="4"/>
  <c r="BJ242" i="4"/>
  <c r="C243" i="4"/>
  <c r="D243" i="4" s="1"/>
  <c r="AC243" i="4"/>
  <c r="AB244" i="4" s="1"/>
  <c r="AD244" i="4" s="1"/>
  <c r="BM252" i="8"/>
  <c r="CC3" i="8" s="1"/>
  <c r="CC4" i="8" s="1"/>
  <c r="Y244" i="4"/>
  <c r="AG243" i="4"/>
  <c r="AI243" i="4"/>
  <c r="AH244" i="4" s="1"/>
  <c r="AF243" i="4"/>
  <c r="AE244" i="4" s="1"/>
  <c r="AJ243" i="4"/>
  <c r="AX242" i="4"/>
  <c r="AA243" i="4"/>
  <c r="F250" i="7"/>
  <c r="H250" i="7" s="1"/>
  <c r="K250" i="7" s="1"/>
  <c r="L250" i="7" s="1"/>
  <c r="M250" i="7" s="1"/>
  <c r="AI249" i="7"/>
  <c r="BG249" i="7" s="1"/>
  <c r="AC249" i="7"/>
  <c r="BA249" i="7" s="1"/>
  <c r="AL249" i="7"/>
  <c r="AK250" i="7" s="1"/>
  <c r="Q249" i="7"/>
  <c r="AO249" i="7" s="1"/>
  <c r="T249" i="7"/>
  <c r="AR249" i="7" s="1"/>
  <c r="Y250" i="7"/>
  <c r="AA250" i="7" s="1"/>
  <c r="BE249" i="7"/>
  <c r="BD249" i="7"/>
  <c r="AE250" i="7"/>
  <c r="H236" i="6"/>
  <c r="BK235" i="6"/>
  <c r="AK236" i="6"/>
  <c r="BB235" i="6"/>
  <c r="BA235" i="6"/>
  <c r="AB236" i="6"/>
  <c r="BD235" i="6"/>
  <c r="BE235" i="6"/>
  <c r="AE236" i="6"/>
  <c r="AP235" i="6"/>
  <c r="AO235" i="6"/>
  <c r="P236" i="6"/>
  <c r="AR235" i="6"/>
  <c r="AS235" i="6"/>
  <c r="W235" i="6"/>
  <c r="S236" i="6"/>
  <c r="BH235" i="6"/>
  <c r="BG235" i="6"/>
  <c r="AH236" i="6"/>
  <c r="AX235" i="6"/>
  <c r="AA236" i="6"/>
  <c r="BB243" i="5"/>
  <c r="BA243" i="5"/>
  <c r="W243" i="5"/>
  <c r="V244" i="5" s="1"/>
  <c r="BM242" i="5"/>
  <c r="E245" i="5"/>
  <c r="AB244" i="5"/>
  <c r="BK243" i="5"/>
  <c r="AK244" i="5"/>
  <c r="Z243" i="5"/>
  <c r="AY243" i="5" s="1"/>
  <c r="X243" i="5"/>
  <c r="C243" i="5"/>
  <c r="D243" i="5" s="1"/>
  <c r="BN244" i="5"/>
  <c r="N244" i="5"/>
  <c r="AF244" i="5" s="1"/>
  <c r="O244" i="5"/>
  <c r="AG244" i="5"/>
  <c r="AP243" i="4" l="1"/>
  <c r="W243" i="4"/>
  <c r="AU243" i="4" s="1"/>
  <c r="AO243" i="4"/>
  <c r="BM242" i="4"/>
  <c r="BK243" i="4"/>
  <c r="BB243" i="4"/>
  <c r="BA243" i="4"/>
  <c r="AG244" i="4"/>
  <c r="AJ244" i="4"/>
  <c r="BH243" i="4"/>
  <c r="BG243" i="4"/>
  <c r="K244" i="4"/>
  <c r="L244" i="4" s="1"/>
  <c r="M244" i="4" s="1"/>
  <c r="BD243" i="4"/>
  <c r="BE243" i="4"/>
  <c r="AM244" i="4"/>
  <c r="BJ243" i="4"/>
  <c r="AX243" i="4"/>
  <c r="AA244" i="4"/>
  <c r="BB249" i="7"/>
  <c r="BK249" i="7"/>
  <c r="AB250" i="7"/>
  <c r="AD250" i="7" s="1"/>
  <c r="AH250" i="7"/>
  <c r="AJ250" i="7" s="1"/>
  <c r="BH249" i="7"/>
  <c r="S250" i="7"/>
  <c r="U250" i="7" s="1"/>
  <c r="AS249" i="7"/>
  <c r="W249" i="7"/>
  <c r="V250" i="7" s="1"/>
  <c r="AP249" i="7"/>
  <c r="P250" i="7"/>
  <c r="R250" i="7" s="1"/>
  <c r="AX249" i="7"/>
  <c r="BN250" i="7"/>
  <c r="N250" i="7"/>
  <c r="O250" i="7"/>
  <c r="E251" i="7"/>
  <c r="BJ249" i="7"/>
  <c r="AM250" i="7"/>
  <c r="AG250" i="7"/>
  <c r="AJ236" i="6"/>
  <c r="U236" i="6"/>
  <c r="R236" i="6"/>
  <c r="AD236" i="6"/>
  <c r="AU235" i="6"/>
  <c r="AV235" i="6"/>
  <c r="V236" i="6"/>
  <c r="AG236" i="6"/>
  <c r="AM236" i="6"/>
  <c r="BJ235" i="6"/>
  <c r="K236" i="6"/>
  <c r="L236" i="6" s="1"/>
  <c r="M236" i="6" s="1"/>
  <c r="AI244" i="5"/>
  <c r="BG244" i="5" s="1"/>
  <c r="BD244" i="5"/>
  <c r="BE244" i="5"/>
  <c r="AE245" i="5"/>
  <c r="X244" i="5"/>
  <c r="Y244" i="5"/>
  <c r="T244" i="5"/>
  <c r="Q244" i="5"/>
  <c r="AM244" i="5"/>
  <c r="BJ243" i="5"/>
  <c r="AD244" i="5"/>
  <c r="AL244" i="5"/>
  <c r="G245" i="5"/>
  <c r="F245" i="5"/>
  <c r="AV243" i="5"/>
  <c r="AU243" i="5"/>
  <c r="V244" i="4" l="1"/>
  <c r="X244" i="4" s="1"/>
  <c r="AV243" i="4"/>
  <c r="BM243" i="4"/>
  <c r="E245" i="4"/>
  <c r="G245" i="4" s="1"/>
  <c r="O244" i="4"/>
  <c r="N244" i="4"/>
  <c r="BN244" i="4"/>
  <c r="AI250" i="7"/>
  <c r="BG250" i="7" s="1"/>
  <c r="AV249" i="7"/>
  <c r="AU249" i="7"/>
  <c r="BM249" i="7" s="1"/>
  <c r="C250" i="7"/>
  <c r="D250" i="7" s="1"/>
  <c r="Q250" i="7"/>
  <c r="AP250" i="7" s="1"/>
  <c r="AF250" i="7"/>
  <c r="AE251" i="7" s="1"/>
  <c r="AG251" i="7" s="1"/>
  <c r="AC250" i="7"/>
  <c r="AB251" i="7" s="1"/>
  <c r="AD251" i="7" s="1"/>
  <c r="T250" i="7"/>
  <c r="S251" i="7" s="1"/>
  <c r="AL250" i="7"/>
  <c r="F251" i="7"/>
  <c r="G251" i="7"/>
  <c r="Z250" i="7"/>
  <c r="AY250" i="7" s="1"/>
  <c r="X250" i="7"/>
  <c r="E237" i="6"/>
  <c r="F237" i="6" s="1"/>
  <c r="BM235" i="6"/>
  <c r="N236" i="6"/>
  <c r="BN236" i="6"/>
  <c r="O236" i="6"/>
  <c r="Z236" i="6" s="1"/>
  <c r="X236" i="6"/>
  <c r="C236" i="6"/>
  <c r="D236" i="6" s="1"/>
  <c r="H245" i="5"/>
  <c r="K245" i="5" s="1"/>
  <c r="L245" i="5" s="1"/>
  <c r="M245" i="5" s="1"/>
  <c r="N245" i="5" s="1"/>
  <c r="BH244" i="5"/>
  <c r="AH245" i="5"/>
  <c r="AJ245" i="5" s="1"/>
  <c r="BK244" i="5"/>
  <c r="AK245" i="5"/>
  <c r="AO244" i="5"/>
  <c r="AP244" i="5"/>
  <c r="P245" i="5"/>
  <c r="AA244" i="5"/>
  <c r="W244" i="5" s="1"/>
  <c r="AX243" i="5"/>
  <c r="BM243" i="5" s="1"/>
  <c r="AC244" i="5"/>
  <c r="Z244" i="5"/>
  <c r="C244" i="5"/>
  <c r="D244" i="5" s="1"/>
  <c r="AR244" i="5"/>
  <c r="AS244" i="5"/>
  <c r="S245" i="5"/>
  <c r="AG245" i="5"/>
  <c r="C244" i="4" l="1"/>
  <c r="D244" i="4" s="1"/>
  <c r="F245" i="4"/>
  <c r="H245" i="4" s="1"/>
  <c r="K245" i="4" s="1"/>
  <c r="L245" i="4" s="1"/>
  <c r="M245" i="4" s="1"/>
  <c r="AH251" i="7"/>
  <c r="AJ251" i="7" s="1"/>
  <c r="BH250" i="7"/>
  <c r="Z244" i="4"/>
  <c r="AY244" i="4" s="1"/>
  <c r="AI244" i="4"/>
  <c r="AF244" i="4"/>
  <c r="Q244" i="4"/>
  <c r="AL244" i="4"/>
  <c r="T244" i="4"/>
  <c r="AC244" i="4"/>
  <c r="BD250" i="7"/>
  <c r="BE250" i="7"/>
  <c r="AS250" i="7"/>
  <c r="P251" i="7"/>
  <c r="R251" i="7" s="1"/>
  <c r="AO250" i="7"/>
  <c r="W250" i="7"/>
  <c r="AV250" i="7" s="1"/>
  <c r="AR250" i="7"/>
  <c r="BB250" i="7"/>
  <c r="BA250" i="7"/>
  <c r="Y251" i="7"/>
  <c r="AA251" i="7" s="1"/>
  <c r="U251" i="7"/>
  <c r="H251" i="7"/>
  <c r="BK250" i="7"/>
  <c r="AK251" i="7"/>
  <c r="G237" i="6"/>
  <c r="H237" i="6" s="1"/>
  <c r="AY236" i="6"/>
  <c r="Y237" i="6"/>
  <c r="Q236" i="6"/>
  <c r="AC236" i="6"/>
  <c r="T236" i="6"/>
  <c r="AL236" i="6"/>
  <c r="AI236" i="6"/>
  <c r="AF236" i="6"/>
  <c r="E246" i="5"/>
  <c r="G246" i="5" s="1"/>
  <c r="O245" i="5"/>
  <c r="T245" i="5" s="1"/>
  <c r="S246" i="5" s="1"/>
  <c r="AI245" i="5"/>
  <c r="AH246" i="5" s="1"/>
  <c r="AF245" i="5"/>
  <c r="AE246" i="5" s="1"/>
  <c r="AG246" i="5" s="1"/>
  <c r="BN245" i="5"/>
  <c r="AV244" i="5"/>
  <c r="AU244" i="5"/>
  <c r="V245" i="5"/>
  <c r="AY244" i="5"/>
  <c r="Y245" i="5"/>
  <c r="R245" i="5"/>
  <c r="U245" i="5"/>
  <c r="BA244" i="5"/>
  <c r="BB244" i="5"/>
  <c r="AB245" i="5"/>
  <c r="AM245" i="5"/>
  <c r="BJ244" i="5"/>
  <c r="E246" i="4" l="1"/>
  <c r="G246" i="4" s="1"/>
  <c r="Y245" i="4"/>
  <c r="AA245" i="4" s="1"/>
  <c r="BA244" i="4"/>
  <c r="BB244" i="4"/>
  <c r="AB245" i="4"/>
  <c r="AK245" i="4"/>
  <c r="BK244" i="4"/>
  <c r="BE244" i="4"/>
  <c r="BD244" i="4"/>
  <c r="AE245" i="4"/>
  <c r="BN245" i="4"/>
  <c r="O245" i="4"/>
  <c r="N245" i="4"/>
  <c r="AR244" i="4"/>
  <c r="AS244" i="4"/>
  <c r="W244" i="4"/>
  <c r="S245" i="4"/>
  <c r="AO244" i="4"/>
  <c r="AP244" i="4"/>
  <c r="P245" i="4"/>
  <c r="BG244" i="4"/>
  <c r="BH244" i="4"/>
  <c r="AH245" i="4"/>
  <c r="V251" i="7"/>
  <c r="X251" i="7" s="1"/>
  <c r="AU250" i="7"/>
  <c r="AX250" i="7"/>
  <c r="BJ250" i="7"/>
  <c r="AM251" i="7"/>
  <c r="K251" i="7"/>
  <c r="L251" i="7" s="1"/>
  <c r="M251" i="7" s="1"/>
  <c r="Q245" i="5"/>
  <c r="P246" i="5" s="1"/>
  <c r="BH236" i="6"/>
  <c r="BG236" i="6"/>
  <c r="AH237" i="6"/>
  <c r="BD236" i="6"/>
  <c r="BE236" i="6"/>
  <c r="AE237" i="6"/>
  <c r="AK237" i="6"/>
  <c r="BK236" i="6"/>
  <c r="BB236" i="6"/>
  <c r="AB237" i="6"/>
  <c r="BA236" i="6"/>
  <c r="AX236" i="6"/>
  <c r="AA237" i="6"/>
  <c r="S237" i="6"/>
  <c r="AS236" i="6"/>
  <c r="AR236" i="6"/>
  <c r="W236" i="6"/>
  <c r="AP236" i="6"/>
  <c r="AO236" i="6"/>
  <c r="P237" i="6"/>
  <c r="K237" i="6"/>
  <c r="L237" i="6" s="1"/>
  <c r="M237" i="6" s="1"/>
  <c r="F246" i="5"/>
  <c r="H246" i="5" s="1"/>
  <c r="BD245" i="5"/>
  <c r="BH245" i="5"/>
  <c r="BE245" i="5"/>
  <c r="BG245" i="5"/>
  <c r="AC245" i="5"/>
  <c r="AB246" i="5" s="1"/>
  <c r="C245" i="5"/>
  <c r="D245" i="5" s="1"/>
  <c r="AL245" i="5"/>
  <c r="AD245" i="5"/>
  <c r="AX244" i="5"/>
  <c r="BM244" i="5" s="1"/>
  <c r="AA245" i="5"/>
  <c r="AJ246" i="5"/>
  <c r="U246" i="5"/>
  <c r="AS245" i="5"/>
  <c r="AR245" i="5"/>
  <c r="Z245" i="5"/>
  <c r="AY245" i="5" s="1"/>
  <c r="X245" i="5"/>
  <c r="F246" i="4" l="1"/>
  <c r="H246" i="4" s="1"/>
  <c r="K246" i="4" s="1"/>
  <c r="L246" i="4" s="1"/>
  <c r="M246" i="4" s="1"/>
  <c r="AX244" i="4"/>
  <c r="R245" i="4"/>
  <c r="AU244" i="4"/>
  <c r="AV244" i="4"/>
  <c r="V245" i="4"/>
  <c r="AG245" i="4"/>
  <c r="AI245" i="4"/>
  <c r="AH246" i="4" s="1"/>
  <c r="AF245" i="4"/>
  <c r="AE246" i="4" s="1"/>
  <c r="BJ244" i="4"/>
  <c r="AM245" i="4"/>
  <c r="AC245" i="4" s="1"/>
  <c r="AJ245" i="4"/>
  <c r="U245" i="4"/>
  <c r="T245" i="4"/>
  <c r="S246" i="4" s="1"/>
  <c r="Q245" i="4"/>
  <c r="AD245" i="4"/>
  <c r="AL245" i="4"/>
  <c r="C251" i="7"/>
  <c r="D251" i="7" s="1"/>
  <c r="BM250" i="7"/>
  <c r="W245" i="5"/>
  <c r="V246" i="5" s="1"/>
  <c r="O251" i="7"/>
  <c r="BN251" i="7"/>
  <c r="N251" i="7"/>
  <c r="E252" i="7"/>
  <c r="AO245" i="5"/>
  <c r="AP245" i="5"/>
  <c r="E238" i="6"/>
  <c r="G238" i="6" s="1"/>
  <c r="BN237" i="6"/>
  <c r="N237" i="6"/>
  <c r="AF237" i="6" s="1"/>
  <c r="AE238" i="6" s="1"/>
  <c r="O237" i="6"/>
  <c r="AL237" i="6" s="1"/>
  <c r="AV236" i="6"/>
  <c r="V237" i="6"/>
  <c r="C237" i="6" s="1"/>
  <c r="D237" i="6" s="1"/>
  <c r="AU236" i="6"/>
  <c r="AD237" i="6"/>
  <c r="AG237" i="6"/>
  <c r="R237" i="6"/>
  <c r="U237" i="6"/>
  <c r="BJ236" i="6"/>
  <c r="AM237" i="6"/>
  <c r="AJ237" i="6"/>
  <c r="BA245" i="5"/>
  <c r="BB245" i="5"/>
  <c r="Y246" i="5"/>
  <c r="AA246" i="5" s="1"/>
  <c r="R246" i="5"/>
  <c r="BK245" i="5"/>
  <c r="AK246" i="5"/>
  <c r="AD246" i="5"/>
  <c r="K246" i="5"/>
  <c r="L246" i="5" s="1"/>
  <c r="M246" i="5" s="1"/>
  <c r="E247" i="4" l="1"/>
  <c r="G247" i="4" s="1"/>
  <c r="BM244" i="4"/>
  <c r="BA245" i="4"/>
  <c r="BB245" i="4"/>
  <c r="AB246" i="4"/>
  <c r="AO245" i="4"/>
  <c r="AP245" i="4"/>
  <c r="BD245" i="4"/>
  <c r="BE245" i="4"/>
  <c r="X245" i="4"/>
  <c r="Z245" i="4"/>
  <c r="AY245" i="4" s="1"/>
  <c r="C245" i="4"/>
  <c r="D245" i="4" s="1"/>
  <c r="BK245" i="4"/>
  <c r="AK246" i="4"/>
  <c r="U246" i="4"/>
  <c r="AR245" i="4"/>
  <c r="W245" i="4"/>
  <c r="AS245" i="4"/>
  <c r="AJ246" i="4"/>
  <c r="AG246" i="4"/>
  <c r="BG245" i="4"/>
  <c r="BH245" i="4"/>
  <c r="P246" i="4"/>
  <c r="BN246" i="4"/>
  <c r="O246" i="4"/>
  <c r="N246" i="4"/>
  <c r="AI246" i="4" s="1"/>
  <c r="AU245" i="5"/>
  <c r="AV245" i="5"/>
  <c r="AI251" i="7"/>
  <c r="AF251" i="7"/>
  <c r="F252" i="7"/>
  <c r="G252" i="7"/>
  <c r="AL251" i="7"/>
  <c r="Q251" i="7"/>
  <c r="AC251" i="7"/>
  <c r="T251" i="7"/>
  <c r="Z251" i="7"/>
  <c r="F238" i="6"/>
  <c r="H238" i="6" s="1"/>
  <c r="AI237" i="6"/>
  <c r="AH238" i="6" s="1"/>
  <c r="AJ238" i="6" s="1"/>
  <c r="T237" i="6"/>
  <c r="S238" i="6" s="1"/>
  <c r="U238" i="6" s="1"/>
  <c r="Q237" i="6"/>
  <c r="P238" i="6" s="1"/>
  <c r="R238" i="6" s="1"/>
  <c r="BM236" i="6"/>
  <c r="AG238" i="6"/>
  <c r="X237" i="6"/>
  <c r="Z237" i="6"/>
  <c r="AY237" i="6" s="1"/>
  <c r="BE237" i="6"/>
  <c r="BD237" i="6"/>
  <c r="AK238" i="6"/>
  <c r="BK237" i="6"/>
  <c r="AC237" i="6"/>
  <c r="AX245" i="5"/>
  <c r="E247" i="5"/>
  <c r="G247" i="5" s="1"/>
  <c r="BN246" i="5"/>
  <c r="O246" i="5"/>
  <c r="N246" i="5"/>
  <c r="BJ245" i="5"/>
  <c r="AM246" i="5"/>
  <c r="X246" i="5"/>
  <c r="C246" i="5"/>
  <c r="D246" i="5" s="1"/>
  <c r="F247" i="4" l="1"/>
  <c r="H247" i="4" s="1"/>
  <c r="Q246" i="4"/>
  <c r="AP246" i="4" s="1"/>
  <c r="T246" i="4"/>
  <c r="S247" i="4" s="1"/>
  <c r="U247" i="4" s="1"/>
  <c r="BG246" i="4"/>
  <c r="BH246" i="4"/>
  <c r="R246" i="4"/>
  <c r="AF246" i="4"/>
  <c r="AH247" i="4"/>
  <c r="Y246" i="4"/>
  <c r="AU245" i="4"/>
  <c r="AV245" i="4"/>
  <c r="AM246" i="4"/>
  <c r="BJ245" i="4"/>
  <c r="V246" i="4"/>
  <c r="AD246" i="4"/>
  <c r="AL246" i="4"/>
  <c r="H252" i="7"/>
  <c r="K252" i="7" s="1"/>
  <c r="L252" i="7" s="1"/>
  <c r="M252" i="7" s="1"/>
  <c r="BN252" i="7" s="1"/>
  <c r="AJ11" i="7" s="1"/>
  <c r="BR3" i="7" s="1"/>
  <c r="AY251" i="7"/>
  <c r="BA251" i="7"/>
  <c r="BB251" i="7"/>
  <c r="AB252" i="7"/>
  <c r="BK251" i="7"/>
  <c r="AK252" i="7"/>
  <c r="Y252" i="7"/>
  <c r="AS251" i="7"/>
  <c r="AR251" i="7"/>
  <c r="S252" i="7"/>
  <c r="W251" i="7"/>
  <c r="AO251" i="7"/>
  <c r="AP251" i="7"/>
  <c r="P252" i="7"/>
  <c r="BE251" i="7"/>
  <c r="BD251" i="7"/>
  <c r="AE252" i="7"/>
  <c r="BG251" i="7"/>
  <c r="BH251" i="7"/>
  <c r="AH252" i="7"/>
  <c r="AJ252" i="7" s="1"/>
  <c r="F247" i="5"/>
  <c r="H247" i="5" s="1"/>
  <c r="K247" i="5" s="1"/>
  <c r="L247" i="5" s="1"/>
  <c r="M247" i="5" s="1"/>
  <c r="N247" i="5" s="1"/>
  <c r="BG237" i="6"/>
  <c r="AR237" i="6"/>
  <c r="AS237" i="6"/>
  <c r="W237" i="6"/>
  <c r="V238" i="6" s="1"/>
  <c r="X238" i="6" s="1"/>
  <c r="BH237" i="6"/>
  <c r="AP237" i="6"/>
  <c r="AO237" i="6"/>
  <c r="K238" i="6"/>
  <c r="L238" i="6" s="1"/>
  <c r="M238" i="6" s="1"/>
  <c r="BA237" i="6"/>
  <c r="BB237" i="6"/>
  <c r="AB238" i="6"/>
  <c r="AM238" i="6"/>
  <c r="BJ237" i="6"/>
  <c r="Y238" i="6"/>
  <c r="BM245" i="5"/>
  <c r="Z246" i="5"/>
  <c r="AY246" i="5" s="1"/>
  <c r="AF246" i="5"/>
  <c r="AI246" i="5"/>
  <c r="AL246" i="5"/>
  <c r="T246" i="5"/>
  <c r="Q246" i="5"/>
  <c r="AC246" i="5"/>
  <c r="P247" i="4" l="1"/>
  <c r="R247" i="4" s="1"/>
  <c r="AO246" i="4"/>
  <c r="AS246" i="4"/>
  <c r="AR246" i="4"/>
  <c r="C246" i="4"/>
  <c r="D246" i="4" s="1"/>
  <c r="K247" i="4"/>
  <c r="L247" i="4" s="1"/>
  <c r="M247" i="4" s="1"/>
  <c r="AJ247" i="4"/>
  <c r="AK247" i="4"/>
  <c r="BK246" i="4"/>
  <c r="Z246" i="4"/>
  <c r="AY246" i="4" s="1"/>
  <c r="X246" i="4"/>
  <c r="AX245" i="4"/>
  <c r="BM245" i="4" s="1"/>
  <c r="AA246" i="4"/>
  <c r="W246" i="4" s="1"/>
  <c r="AC246" i="4"/>
  <c r="BD246" i="4"/>
  <c r="BE246" i="4"/>
  <c r="AE247" i="4"/>
  <c r="AU237" i="6"/>
  <c r="O252" i="7"/>
  <c r="T252" i="7" s="1"/>
  <c r="N252" i="7"/>
  <c r="AF252" i="7" s="1"/>
  <c r="U252" i="7"/>
  <c r="AX251" i="7"/>
  <c r="AA252" i="7"/>
  <c r="AL11" i="7"/>
  <c r="BJ251" i="7"/>
  <c r="AM252" i="7"/>
  <c r="AL12" i="7"/>
  <c r="AG252" i="7"/>
  <c r="R252" i="7"/>
  <c r="AV251" i="7"/>
  <c r="AU251" i="7"/>
  <c r="V252" i="7"/>
  <c r="AD252" i="7"/>
  <c r="C238" i="6"/>
  <c r="D238" i="6" s="1"/>
  <c r="AV237" i="6"/>
  <c r="E239" i="6"/>
  <c r="F239" i="6" s="1"/>
  <c r="N238" i="6"/>
  <c r="O238" i="6"/>
  <c r="Z238" i="6" s="1"/>
  <c r="BN238" i="6"/>
  <c r="AA238" i="6"/>
  <c r="AX237" i="6"/>
  <c r="AD238" i="6"/>
  <c r="BN247" i="5"/>
  <c r="O247" i="5"/>
  <c r="E248" i="5"/>
  <c r="G248" i="5" s="1"/>
  <c r="Y247" i="5"/>
  <c r="AO246" i="5"/>
  <c r="AP246" i="5"/>
  <c r="P247" i="5"/>
  <c r="BA246" i="5"/>
  <c r="BB246" i="5"/>
  <c r="AB247" i="5"/>
  <c r="S247" i="5"/>
  <c r="AR246" i="5"/>
  <c r="AS246" i="5"/>
  <c r="W246" i="5"/>
  <c r="BE246" i="5"/>
  <c r="BD246" i="5"/>
  <c r="AE247" i="5"/>
  <c r="AK247" i="5"/>
  <c r="BK246" i="5"/>
  <c r="BG246" i="5"/>
  <c r="BH246" i="5"/>
  <c r="AH247" i="5"/>
  <c r="AJ247" i="5" s="1"/>
  <c r="Y247" i="4" l="1"/>
  <c r="AA247" i="4" s="1"/>
  <c r="E248" i="4"/>
  <c r="BN247" i="4"/>
  <c r="O247" i="4"/>
  <c r="N247" i="4"/>
  <c r="AF247" i="4" s="1"/>
  <c r="AE248" i="4" s="1"/>
  <c r="V247" i="4"/>
  <c r="AV246" i="4"/>
  <c r="AU246" i="4"/>
  <c r="BB246" i="4"/>
  <c r="BA246" i="4"/>
  <c r="AB247" i="4"/>
  <c r="AM247" i="4"/>
  <c r="BJ246" i="4"/>
  <c r="AG247" i="4"/>
  <c r="AI252" i="7"/>
  <c r="BH252" i="7" s="1"/>
  <c r="AJ6" i="7" s="1"/>
  <c r="BH3" i="7" s="1"/>
  <c r="Q252" i="7"/>
  <c r="Q14" i="7" s="1"/>
  <c r="AL252" i="7"/>
  <c r="AK253" i="7" s="1"/>
  <c r="BJ252" i="7" s="1"/>
  <c r="BY3" i="7" s="1"/>
  <c r="BY4" i="7" s="1"/>
  <c r="BM237" i="6"/>
  <c r="G239" i="6"/>
  <c r="H239" i="6" s="1"/>
  <c r="K239" i="6" s="1"/>
  <c r="L239" i="6" s="1"/>
  <c r="M239" i="6" s="1"/>
  <c r="N239" i="6" s="1"/>
  <c r="AR252" i="7"/>
  <c r="BV3" i="7" s="1"/>
  <c r="BV4" i="7" s="1"/>
  <c r="X252" i="7"/>
  <c r="Z252" i="7"/>
  <c r="AX252" i="7" s="1"/>
  <c r="BZ3" i="7" s="1"/>
  <c r="BZ4" i="7" s="1"/>
  <c r="BD252" i="7"/>
  <c r="BU3" i="7" s="1"/>
  <c r="BU4" i="7" s="1"/>
  <c r="BE252" i="7"/>
  <c r="AJ3" i="7" s="1"/>
  <c r="BB3" i="7" s="1"/>
  <c r="AF14" i="7"/>
  <c r="BM251" i="7"/>
  <c r="C252" i="7"/>
  <c r="D252" i="7" s="1"/>
  <c r="AC252" i="7"/>
  <c r="AS252" i="7"/>
  <c r="AJ4" i="7" s="1"/>
  <c r="BD3" i="7" s="1"/>
  <c r="T14" i="7"/>
  <c r="F248" i="5"/>
  <c r="H248" i="5" s="1"/>
  <c r="AC238" i="6"/>
  <c r="AB239" i="6" s="1"/>
  <c r="AD239" i="6" s="1"/>
  <c r="AL238" i="6"/>
  <c r="BK238" i="6" s="1"/>
  <c r="Q238" i="6"/>
  <c r="T238" i="6"/>
  <c r="AI238" i="6"/>
  <c r="AF238" i="6"/>
  <c r="AY238" i="6"/>
  <c r="Y239" i="6"/>
  <c r="T247" i="5"/>
  <c r="S248" i="5" s="1"/>
  <c r="AX246" i="5"/>
  <c r="AA247" i="5"/>
  <c r="AF247" i="5"/>
  <c r="AG247" i="5"/>
  <c r="AI247" i="5"/>
  <c r="AU246" i="5"/>
  <c r="AV246" i="5"/>
  <c r="V247" i="5"/>
  <c r="AD247" i="5"/>
  <c r="AL247" i="5"/>
  <c r="BJ246" i="5"/>
  <c r="AM247" i="5"/>
  <c r="AC247" i="5" s="1"/>
  <c r="U247" i="5"/>
  <c r="Q247" i="5"/>
  <c r="AP247" i="5" s="1"/>
  <c r="R247" i="5"/>
  <c r="AX246" i="4" l="1"/>
  <c r="BM246" i="4" s="1"/>
  <c r="AI247" i="4"/>
  <c r="BH247" i="4" s="1"/>
  <c r="AC247" i="4"/>
  <c r="AB248" i="4" s="1"/>
  <c r="Q247" i="4"/>
  <c r="T247" i="4"/>
  <c r="F248" i="4"/>
  <c r="G248" i="4"/>
  <c r="BE247" i="4"/>
  <c r="BD247" i="4"/>
  <c r="AD247" i="4"/>
  <c r="AL247" i="4"/>
  <c r="AG248" i="4"/>
  <c r="X247" i="4"/>
  <c r="Z247" i="4"/>
  <c r="C247" i="4"/>
  <c r="D247" i="4" s="1"/>
  <c r="AL14" i="7"/>
  <c r="AP252" i="7"/>
  <c r="AJ10" i="7" s="1"/>
  <c r="BP3" i="7" s="1"/>
  <c r="W252" i="7"/>
  <c r="AV252" i="7" s="1"/>
  <c r="AJ5" i="7" s="1"/>
  <c r="BF3" i="7" s="1"/>
  <c r="AO252" i="7"/>
  <c r="CB3" i="7" s="1"/>
  <c r="CB4" i="7" s="1"/>
  <c r="AI14" i="7"/>
  <c r="BG252" i="7"/>
  <c r="BX3" i="7" s="1"/>
  <c r="BX4" i="7" s="1"/>
  <c r="BK252" i="7"/>
  <c r="AJ7" i="7" s="1"/>
  <c r="BJ3" i="7" s="1"/>
  <c r="AK239" i="6"/>
  <c r="AM239" i="6" s="1"/>
  <c r="E240" i="6"/>
  <c r="G240" i="6" s="1"/>
  <c r="BB252" i="7"/>
  <c r="AJ9" i="7" s="1"/>
  <c r="BN3" i="7" s="1"/>
  <c r="BA252" i="7"/>
  <c r="CA3" i="7" s="1"/>
  <c r="CA4" i="7" s="1"/>
  <c r="AC14" i="7"/>
  <c r="AY252" i="7"/>
  <c r="AJ8" i="7" s="1"/>
  <c r="BL3" i="7" s="1"/>
  <c r="Z14" i="7"/>
  <c r="BB238" i="6"/>
  <c r="O239" i="6"/>
  <c r="BN239" i="6"/>
  <c r="BA238" i="6"/>
  <c r="BH238" i="6"/>
  <c r="BG238" i="6"/>
  <c r="AH239" i="6"/>
  <c r="AJ239" i="6" s="1"/>
  <c r="S239" i="6"/>
  <c r="AR238" i="6"/>
  <c r="AS238" i="6"/>
  <c r="AE239" i="6"/>
  <c r="BE238" i="6"/>
  <c r="BD238" i="6"/>
  <c r="AP238" i="6"/>
  <c r="AO238" i="6"/>
  <c r="P239" i="6"/>
  <c r="W238" i="6"/>
  <c r="AX238" i="6"/>
  <c r="AA239" i="6"/>
  <c r="AO247" i="5"/>
  <c r="AS247" i="5"/>
  <c r="P248" i="5"/>
  <c r="R248" i="5" s="1"/>
  <c r="AR247" i="5"/>
  <c r="BM246" i="5"/>
  <c r="BB247" i="5"/>
  <c r="AB248" i="5"/>
  <c r="W247" i="5"/>
  <c r="V248" i="5" s="1"/>
  <c r="BA247" i="5"/>
  <c r="AH248" i="5"/>
  <c r="BG247" i="5"/>
  <c r="BH247" i="5"/>
  <c r="AE248" i="5"/>
  <c r="BE247" i="5"/>
  <c r="BD247" i="5"/>
  <c r="U248" i="5"/>
  <c r="BK247" i="5"/>
  <c r="AK248" i="5"/>
  <c r="C247" i="5"/>
  <c r="D247" i="5" s="1"/>
  <c r="Z247" i="5"/>
  <c r="X247" i="5"/>
  <c r="K248" i="5"/>
  <c r="L248" i="5" s="1"/>
  <c r="M248" i="5" s="1"/>
  <c r="BG247" i="4" l="1"/>
  <c r="AH248" i="4"/>
  <c r="AJ248" i="4" s="1"/>
  <c r="BB247" i="4"/>
  <c r="BA247" i="4"/>
  <c r="H248" i="4"/>
  <c r="W247" i="4"/>
  <c r="AS247" i="4"/>
  <c r="AR247" i="4"/>
  <c r="S248" i="4"/>
  <c r="AO247" i="4"/>
  <c r="P248" i="4"/>
  <c r="R248" i="4" s="1"/>
  <c r="AP247" i="4"/>
  <c r="Y248" i="4"/>
  <c r="AY247" i="4"/>
  <c r="AK248" i="4"/>
  <c r="BK247" i="4"/>
  <c r="AD248" i="4"/>
  <c r="W14" i="7"/>
  <c r="AU252" i="7"/>
  <c r="BW3" i="7" s="1"/>
  <c r="BW4" i="7" s="1"/>
  <c r="AL239" i="6"/>
  <c r="AK240" i="6" s="1"/>
  <c r="BJ239" i="6" s="1"/>
  <c r="BJ238" i="6"/>
  <c r="F240" i="6"/>
  <c r="H240" i="6" s="1"/>
  <c r="K240" i="6" s="1"/>
  <c r="L240" i="6" s="1"/>
  <c r="M240" i="6" s="1"/>
  <c r="Q239" i="6"/>
  <c r="AP239" i="6" s="1"/>
  <c r="AV238" i="6"/>
  <c r="AU238" i="6"/>
  <c r="V239" i="6"/>
  <c r="AG239" i="6"/>
  <c r="AI239" i="6"/>
  <c r="AF239" i="6"/>
  <c r="AE240" i="6" s="1"/>
  <c r="R239" i="6"/>
  <c r="U239" i="6"/>
  <c r="T239" i="6"/>
  <c r="S240" i="6" s="1"/>
  <c r="AC239" i="6"/>
  <c r="E249" i="5"/>
  <c r="X248" i="5"/>
  <c r="Y248" i="5"/>
  <c r="AY247" i="5"/>
  <c r="BJ247" i="5"/>
  <c r="AM248" i="5"/>
  <c r="AJ248" i="5"/>
  <c r="AV247" i="5"/>
  <c r="AU247" i="5"/>
  <c r="AD248" i="5"/>
  <c r="BN248" i="5"/>
  <c r="O248" i="5"/>
  <c r="N248" i="5"/>
  <c r="AI248" i="5" s="1"/>
  <c r="AG248" i="5"/>
  <c r="BM252" i="7" l="1"/>
  <c r="CC3" i="7" s="1"/>
  <c r="CC4" i="7" s="1"/>
  <c r="K248" i="4"/>
  <c r="L248" i="4" s="1"/>
  <c r="M248" i="4" s="1"/>
  <c r="U248" i="4"/>
  <c r="V248" i="4"/>
  <c r="AV247" i="4"/>
  <c r="AU247" i="4"/>
  <c r="AM248" i="4"/>
  <c r="BJ247" i="4"/>
  <c r="AA248" i="4"/>
  <c r="AX247" i="4"/>
  <c r="BK239" i="6"/>
  <c r="BM238" i="6"/>
  <c r="AM240" i="6"/>
  <c r="AO239" i="6"/>
  <c r="P240" i="6"/>
  <c r="R240" i="6" s="1"/>
  <c r="W239" i="6"/>
  <c r="V240" i="6" s="1"/>
  <c r="U240" i="6"/>
  <c r="E241" i="6"/>
  <c r="BD239" i="6"/>
  <c r="BE239" i="6"/>
  <c r="AR239" i="6"/>
  <c r="AS239" i="6"/>
  <c r="O240" i="6"/>
  <c r="T240" i="6" s="1"/>
  <c r="BN240" i="6"/>
  <c r="N240" i="6"/>
  <c r="AF240" i="6" s="1"/>
  <c r="AG240" i="6"/>
  <c r="AH240" i="6"/>
  <c r="BG239" i="6"/>
  <c r="BH239" i="6"/>
  <c r="C239" i="6"/>
  <c r="D239" i="6" s="1"/>
  <c r="Z239" i="6"/>
  <c r="X239" i="6"/>
  <c r="BB239" i="6"/>
  <c r="BA239" i="6"/>
  <c r="AB240" i="6"/>
  <c r="AF248" i="5"/>
  <c r="AE249" i="5" s="1"/>
  <c r="AG249" i="5" s="1"/>
  <c r="Z248" i="5"/>
  <c r="AY248" i="5" s="1"/>
  <c r="BH248" i="5"/>
  <c r="BG248" i="5"/>
  <c r="AL248" i="5"/>
  <c r="AH249" i="5"/>
  <c r="AC248" i="5"/>
  <c r="Q248" i="5"/>
  <c r="T248" i="5"/>
  <c r="AX247" i="5"/>
  <c r="BM247" i="5" s="1"/>
  <c r="AA248" i="5"/>
  <c r="C248" i="5"/>
  <c r="D248" i="5" s="1"/>
  <c r="G249" i="5"/>
  <c r="F249" i="5"/>
  <c r="BM247" i="4" l="1"/>
  <c r="E249" i="4"/>
  <c r="N248" i="4"/>
  <c r="BN248" i="4"/>
  <c r="O248" i="4"/>
  <c r="Z248" i="4" s="1"/>
  <c r="AY248" i="4" s="1"/>
  <c r="X248" i="4"/>
  <c r="C248" i="4"/>
  <c r="D248" i="4" s="1"/>
  <c r="AV239" i="6"/>
  <c r="AU239" i="6"/>
  <c r="AR240" i="6"/>
  <c r="AS240" i="6"/>
  <c r="S241" i="6"/>
  <c r="AY239" i="6"/>
  <c r="Y240" i="6"/>
  <c r="Z240" i="6" s="1"/>
  <c r="AY240" i="6" s="1"/>
  <c r="AJ240" i="6"/>
  <c r="AI240" i="6"/>
  <c r="BH240" i="6" s="1"/>
  <c r="F241" i="6"/>
  <c r="G241" i="6"/>
  <c r="Q240" i="6"/>
  <c r="BD240" i="6"/>
  <c r="BE240" i="6"/>
  <c r="AE241" i="6"/>
  <c r="AG241" i="6" s="1"/>
  <c r="X240" i="6"/>
  <c r="AD240" i="6"/>
  <c r="AL240" i="6"/>
  <c r="Y249" i="5"/>
  <c r="AA249" i="5" s="1"/>
  <c r="BE248" i="5"/>
  <c r="BD248" i="5"/>
  <c r="H249" i="5"/>
  <c r="AS248" i="5"/>
  <c r="W248" i="5"/>
  <c r="AR248" i="5"/>
  <c r="S249" i="5"/>
  <c r="AJ249" i="5"/>
  <c r="AK249" i="5"/>
  <c r="BK248" i="5"/>
  <c r="AP248" i="5"/>
  <c r="AO248" i="5"/>
  <c r="P249" i="5"/>
  <c r="BB248" i="5"/>
  <c r="BA248" i="5"/>
  <c r="AB249" i="5"/>
  <c r="AC248" i="4" l="1"/>
  <c r="BB248" i="4" s="1"/>
  <c r="Y249" i="4"/>
  <c r="AA249" i="4" s="1"/>
  <c r="AL248" i="4"/>
  <c r="T248" i="4"/>
  <c r="Q248" i="4"/>
  <c r="AF248" i="4"/>
  <c r="AI248" i="4"/>
  <c r="G249" i="4"/>
  <c r="F249" i="4"/>
  <c r="C240" i="6"/>
  <c r="D240" i="6" s="1"/>
  <c r="AX248" i="5"/>
  <c r="Y241" i="6"/>
  <c r="AA241" i="6" s="1"/>
  <c r="H241" i="6"/>
  <c r="AH241" i="6"/>
  <c r="AJ241" i="6" s="1"/>
  <c r="AA240" i="6"/>
  <c r="W240" i="6" s="1"/>
  <c r="AU240" i="6" s="1"/>
  <c r="AX239" i="6"/>
  <c r="BM239" i="6" s="1"/>
  <c r="AC240" i="6"/>
  <c r="BA240" i="6" s="1"/>
  <c r="AP240" i="6"/>
  <c r="AO240" i="6"/>
  <c r="P241" i="6"/>
  <c r="R241" i="6" s="1"/>
  <c r="BG240" i="6"/>
  <c r="U241" i="6"/>
  <c r="AK241" i="6"/>
  <c r="BK240" i="6"/>
  <c r="AM249" i="5"/>
  <c r="BJ248" i="5"/>
  <c r="AD249" i="5"/>
  <c r="R249" i="5"/>
  <c r="U249" i="5"/>
  <c r="V249" i="5"/>
  <c r="AV248" i="5"/>
  <c r="AU248" i="5"/>
  <c r="K249" i="5"/>
  <c r="L249" i="5" s="1"/>
  <c r="M249" i="5" s="1"/>
  <c r="BA248" i="4" l="1"/>
  <c r="AB249" i="4"/>
  <c r="AD249" i="4" s="1"/>
  <c r="H249" i="4"/>
  <c r="K249" i="4" s="1"/>
  <c r="L249" i="4" s="1"/>
  <c r="M249" i="4" s="1"/>
  <c r="O249" i="4" s="1"/>
  <c r="AX248" i="4"/>
  <c r="P249" i="4"/>
  <c r="R249" i="4" s="1"/>
  <c r="AO248" i="4"/>
  <c r="AP248" i="4"/>
  <c r="AE249" i="4"/>
  <c r="AG249" i="4" s="1"/>
  <c r="BD248" i="4"/>
  <c r="BE248" i="4"/>
  <c r="S249" i="4"/>
  <c r="U249" i="4" s="1"/>
  <c r="W248" i="4"/>
  <c r="AR248" i="4"/>
  <c r="AS248" i="4"/>
  <c r="AH249" i="4"/>
  <c r="AJ249" i="4" s="1"/>
  <c r="BH248" i="4"/>
  <c r="BG248" i="4"/>
  <c r="BK248" i="4"/>
  <c r="AK249" i="4"/>
  <c r="AX240" i="6"/>
  <c r="BB240" i="6"/>
  <c r="AB241" i="6"/>
  <c r="AD241" i="6" s="1"/>
  <c r="AV240" i="6"/>
  <c r="V241" i="6"/>
  <c r="K241" i="6"/>
  <c r="L241" i="6" s="1"/>
  <c r="M241" i="6" s="1"/>
  <c r="AM241" i="6"/>
  <c r="BJ240" i="6"/>
  <c r="O249" i="5"/>
  <c r="Z249" i="5" s="1"/>
  <c r="BN249" i="5"/>
  <c r="N249" i="5"/>
  <c r="E250" i="5"/>
  <c r="X249" i="5"/>
  <c r="C249" i="5"/>
  <c r="D249" i="5" s="1"/>
  <c r="BM248" i="5"/>
  <c r="BN249" i="4" l="1"/>
  <c r="AL249" i="4"/>
  <c r="BK249" i="4" s="1"/>
  <c r="E250" i="4"/>
  <c r="N249" i="4"/>
  <c r="AF249" i="4" s="1"/>
  <c r="BE249" i="4" s="1"/>
  <c r="Q249" i="4"/>
  <c r="AP249" i="4" s="1"/>
  <c r="T249" i="4"/>
  <c r="AS249" i="4" s="1"/>
  <c r="AU248" i="4"/>
  <c r="AV248" i="4"/>
  <c r="V249" i="4"/>
  <c r="BJ248" i="4"/>
  <c r="AM249" i="4"/>
  <c r="AC249" i="4" s="1"/>
  <c r="C241" i="6"/>
  <c r="D241" i="6" s="1"/>
  <c r="BM240" i="6"/>
  <c r="E242" i="6"/>
  <c r="F242" i="6" s="1"/>
  <c r="BN241" i="6"/>
  <c r="N241" i="6"/>
  <c r="O241" i="6"/>
  <c r="AL241" i="6" s="1"/>
  <c r="X241" i="6"/>
  <c r="AI249" i="5"/>
  <c r="AF249" i="5"/>
  <c r="AC249" i="5"/>
  <c r="Q249" i="5"/>
  <c r="AL249" i="5"/>
  <c r="T249" i="5"/>
  <c r="G250" i="5"/>
  <c r="F250" i="5"/>
  <c r="Y250" i="5"/>
  <c r="AY249" i="5"/>
  <c r="AI249" i="4" l="1"/>
  <c r="BH249" i="4" s="1"/>
  <c r="BD249" i="4"/>
  <c r="AO249" i="4"/>
  <c r="AK250" i="4"/>
  <c r="AM250" i="4" s="1"/>
  <c r="P250" i="4"/>
  <c r="R250" i="4" s="1"/>
  <c r="AR249" i="4"/>
  <c r="AE250" i="4"/>
  <c r="AG250" i="4" s="1"/>
  <c r="F250" i="4"/>
  <c r="G250" i="4"/>
  <c r="S250" i="4"/>
  <c r="U250" i="4" s="1"/>
  <c r="BM248" i="4"/>
  <c r="W249" i="4"/>
  <c r="V250" i="4" s="1"/>
  <c r="AB250" i="4"/>
  <c r="AD250" i="4" s="1"/>
  <c r="BB249" i="4"/>
  <c r="X249" i="4"/>
  <c r="Z249" i="4"/>
  <c r="AY249" i="4" s="1"/>
  <c r="C249" i="4"/>
  <c r="D249" i="4" s="1"/>
  <c r="BA249" i="4"/>
  <c r="Z241" i="6"/>
  <c r="AY241" i="6" s="1"/>
  <c r="G242" i="6"/>
  <c r="H242" i="6" s="1"/>
  <c r="AC241" i="6"/>
  <c r="BB241" i="6" s="1"/>
  <c r="BK241" i="6"/>
  <c r="AK242" i="6"/>
  <c r="AF241" i="6"/>
  <c r="AI241" i="6"/>
  <c r="T241" i="6"/>
  <c r="Q241" i="6"/>
  <c r="AX249" i="5"/>
  <c r="AA250" i="5"/>
  <c r="H250" i="5"/>
  <c r="W249" i="5"/>
  <c r="AS249" i="5"/>
  <c r="AR249" i="5"/>
  <c r="S250" i="5"/>
  <c r="AP249" i="5"/>
  <c r="AO249" i="5"/>
  <c r="P250" i="5"/>
  <c r="BE249" i="5"/>
  <c r="BD249" i="5"/>
  <c r="AE250" i="5"/>
  <c r="BK249" i="5"/>
  <c r="AK250" i="5"/>
  <c r="BA249" i="5"/>
  <c r="BB249" i="5"/>
  <c r="AB250" i="5"/>
  <c r="BG249" i="5"/>
  <c r="BH249" i="5"/>
  <c r="AH250" i="5"/>
  <c r="BG249" i="4" l="1"/>
  <c r="AH250" i="4"/>
  <c r="AJ250" i="4" s="1"/>
  <c r="BJ249" i="4"/>
  <c r="AV249" i="4"/>
  <c r="H250" i="4"/>
  <c r="K250" i="4" s="1"/>
  <c r="L250" i="4" s="1"/>
  <c r="M250" i="4" s="1"/>
  <c r="BN250" i="4" s="1"/>
  <c r="AU249" i="4"/>
  <c r="Y250" i="4"/>
  <c r="X250" i="4"/>
  <c r="Y242" i="6"/>
  <c r="AA242" i="6" s="1"/>
  <c r="BA241" i="6"/>
  <c r="AB242" i="6"/>
  <c r="AD242" i="6" s="1"/>
  <c r="AR241" i="6"/>
  <c r="AS241" i="6"/>
  <c r="S242" i="6"/>
  <c r="W241" i="6"/>
  <c r="BH241" i="6"/>
  <c r="BG241" i="6"/>
  <c r="AH242" i="6"/>
  <c r="AJ242" i="6" s="1"/>
  <c r="AM242" i="6"/>
  <c r="BJ241" i="6"/>
  <c r="P242" i="6"/>
  <c r="AP241" i="6"/>
  <c r="AO241" i="6"/>
  <c r="K242" i="6"/>
  <c r="L242" i="6" s="1"/>
  <c r="M242" i="6" s="1"/>
  <c r="BE241" i="6"/>
  <c r="AE242" i="6"/>
  <c r="BD241" i="6"/>
  <c r="AJ250" i="5"/>
  <c r="AD250" i="5"/>
  <c r="AM250" i="5"/>
  <c r="BJ249" i="5"/>
  <c r="AG250" i="5"/>
  <c r="R250" i="5"/>
  <c r="U250" i="5"/>
  <c r="AV249" i="5"/>
  <c r="AU249" i="5"/>
  <c r="V250" i="5"/>
  <c r="K250" i="5"/>
  <c r="L250" i="5" s="1"/>
  <c r="M250" i="5" s="1"/>
  <c r="O250" i="4" l="1"/>
  <c r="AL250" i="4" s="1"/>
  <c r="N250" i="4"/>
  <c r="AI250" i="4" s="1"/>
  <c r="E251" i="4"/>
  <c r="F251" i="4" s="1"/>
  <c r="AA250" i="4"/>
  <c r="AX249" i="4"/>
  <c r="BM249" i="4" s="1"/>
  <c r="C250" i="4"/>
  <c r="D250" i="4" s="1"/>
  <c r="AX241" i="6"/>
  <c r="AG242" i="6"/>
  <c r="E243" i="6"/>
  <c r="R242" i="6"/>
  <c r="V242" i="6"/>
  <c r="AV241" i="6"/>
  <c r="AU241" i="6"/>
  <c r="N242" i="6"/>
  <c r="AF242" i="6" s="1"/>
  <c r="O242" i="6"/>
  <c r="Q242" i="6" s="1"/>
  <c r="BN242" i="6"/>
  <c r="U242" i="6"/>
  <c r="O250" i="5"/>
  <c r="Z250" i="5" s="1"/>
  <c r="BN250" i="5"/>
  <c r="N250" i="5"/>
  <c r="E251" i="5"/>
  <c r="X250" i="5"/>
  <c r="BM249" i="5"/>
  <c r="C250" i="5"/>
  <c r="D250" i="5" s="1"/>
  <c r="AF250" i="4" l="1"/>
  <c r="BE250" i="4" s="1"/>
  <c r="T250" i="4"/>
  <c r="AR250" i="4" s="1"/>
  <c r="AC250" i="4"/>
  <c r="BA250" i="4" s="1"/>
  <c r="Z250" i="4"/>
  <c r="AY250" i="4" s="1"/>
  <c r="Q250" i="4"/>
  <c r="AP250" i="4" s="1"/>
  <c r="G251" i="4"/>
  <c r="H251" i="4" s="1"/>
  <c r="K251" i="4" s="1"/>
  <c r="L251" i="4" s="1"/>
  <c r="M251" i="4" s="1"/>
  <c r="BN251" i="4" s="1"/>
  <c r="AH251" i="4"/>
  <c r="BG250" i="4"/>
  <c r="BH250" i="4"/>
  <c r="AK251" i="4"/>
  <c r="BK250" i="4"/>
  <c r="BM241" i="6"/>
  <c r="T242" i="6"/>
  <c r="S243" i="6" s="1"/>
  <c r="U243" i="6" s="1"/>
  <c r="BD242" i="6"/>
  <c r="BE242" i="6"/>
  <c r="AE243" i="6"/>
  <c r="AL242" i="6"/>
  <c r="AC242" i="6"/>
  <c r="Z242" i="6"/>
  <c r="AY242" i="6" s="1"/>
  <c r="C242" i="6"/>
  <c r="D242" i="6" s="1"/>
  <c r="X242" i="6"/>
  <c r="AI242" i="6"/>
  <c r="AP242" i="6"/>
  <c r="AO242" i="6"/>
  <c r="P243" i="6"/>
  <c r="F243" i="6"/>
  <c r="G243" i="6"/>
  <c r="Y251" i="5"/>
  <c r="AY250" i="5"/>
  <c r="G251" i="5"/>
  <c r="F251" i="5"/>
  <c r="AF250" i="5"/>
  <c r="AI250" i="5"/>
  <c r="AC250" i="5"/>
  <c r="T250" i="5"/>
  <c r="AL250" i="5"/>
  <c r="Q250" i="5"/>
  <c r="AS250" i="4" l="1"/>
  <c r="AE251" i="4"/>
  <c r="AG251" i="4" s="1"/>
  <c r="BD250" i="4"/>
  <c r="S251" i="4"/>
  <c r="U251" i="4" s="1"/>
  <c r="Y251" i="4"/>
  <c r="AA251" i="4" s="1"/>
  <c r="O251" i="4"/>
  <c r="BB250" i="4"/>
  <c r="AO250" i="4"/>
  <c r="E252" i="4"/>
  <c r="G252" i="4" s="1"/>
  <c r="N251" i="4"/>
  <c r="AB251" i="4"/>
  <c r="AD251" i="4" s="1"/>
  <c r="W250" i="4"/>
  <c r="AV250" i="4" s="1"/>
  <c r="P251" i="4"/>
  <c r="R251" i="4" s="1"/>
  <c r="AM251" i="4"/>
  <c r="BJ250" i="4"/>
  <c r="AJ251" i="4"/>
  <c r="AS242" i="6"/>
  <c r="AR242" i="6"/>
  <c r="W242" i="6"/>
  <c r="V243" i="6" s="1"/>
  <c r="X243" i="6" s="1"/>
  <c r="Y243" i="6"/>
  <c r="AX242" i="6" s="1"/>
  <c r="H243" i="6"/>
  <c r="AH243" i="6"/>
  <c r="BG242" i="6"/>
  <c r="BH242" i="6"/>
  <c r="AB243" i="6"/>
  <c r="AD243" i="6" s="1"/>
  <c r="BB242" i="6"/>
  <c r="BA242" i="6"/>
  <c r="R243" i="6"/>
  <c r="BK242" i="6"/>
  <c r="AK243" i="6"/>
  <c r="AG243" i="6"/>
  <c r="H251" i="5"/>
  <c r="K251" i="5" s="1"/>
  <c r="L251" i="5" s="1"/>
  <c r="M251" i="5" s="1"/>
  <c r="N251" i="5" s="1"/>
  <c r="BA250" i="5"/>
  <c r="BB250" i="5"/>
  <c r="AB251" i="5"/>
  <c r="BD250" i="5"/>
  <c r="BE250" i="5"/>
  <c r="AE251" i="5"/>
  <c r="AP250" i="5"/>
  <c r="AO250" i="5"/>
  <c r="P251" i="5"/>
  <c r="AS250" i="5"/>
  <c r="AR250" i="5"/>
  <c r="W250" i="5"/>
  <c r="S251" i="5"/>
  <c r="BG250" i="5"/>
  <c r="BH250" i="5"/>
  <c r="AH251" i="5"/>
  <c r="AK251" i="5"/>
  <c r="BK250" i="5"/>
  <c r="AX250" i="5"/>
  <c r="AA251" i="5"/>
  <c r="AI251" i="4" l="1"/>
  <c r="AH252" i="4" s="1"/>
  <c r="AJ252" i="4" s="1"/>
  <c r="T251" i="4"/>
  <c r="AS251" i="4" s="1"/>
  <c r="AX250" i="4"/>
  <c r="AF251" i="4"/>
  <c r="BD251" i="4" s="1"/>
  <c r="AU250" i="4"/>
  <c r="Q251" i="4"/>
  <c r="P252" i="4" s="1"/>
  <c r="R252" i="4" s="1"/>
  <c r="V251" i="4"/>
  <c r="Z251" i="4" s="1"/>
  <c r="Y252" i="4" s="1"/>
  <c r="AC251" i="4"/>
  <c r="AB252" i="4" s="1"/>
  <c r="AD252" i="4" s="1"/>
  <c r="F252" i="4"/>
  <c r="H252" i="4" s="1"/>
  <c r="K252" i="4" s="1"/>
  <c r="L252" i="4" s="1"/>
  <c r="M252" i="4" s="1"/>
  <c r="AL251" i="4"/>
  <c r="BK251" i="4" s="1"/>
  <c r="AA243" i="6"/>
  <c r="AU242" i="6"/>
  <c r="AV242" i="6"/>
  <c r="BJ242" i="6"/>
  <c r="AM243" i="6"/>
  <c r="C243" i="6"/>
  <c r="D243" i="6" s="1"/>
  <c r="AJ243" i="6"/>
  <c r="K243" i="6"/>
  <c r="L243" i="6" s="1"/>
  <c r="M243" i="6" s="1"/>
  <c r="E252" i="5"/>
  <c r="F252" i="5" s="1"/>
  <c r="BN251" i="5"/>
  <c r="O251" i="5"/>
  <c r="Q251" i="5" s="1"/>
  <c r="P252" i="5" s="1"/>
  <c r="BJ250" i="5"/>
  <c r="AM251" i="5"/>
  <c r="AJ251" i="5"/>
  <c r="U251" i="5"/>
  <c r="AV250" i="5"/>
  <c r="AU250" i="5"/>
  <c r="V251" i="5"/>
  <c r="C251" i="5" s="1"/>
  <c r="D251" i="5" s="1"/>
  <c r="AG251" i="5"/>
  <c r="AF251" i="5"/>
  <c r="AE252" i="5" s="1"/>
  <c r="AI251" i="5"/>
  <c r="AD251" i="5"/>
  <c r="R251" i="5"/>
  <c r="BH251" i="4" l="1"/>
  <c r="BG251" i="4"/>
  <c r="S252" i="4"/>
  <c r="U252" i="4" s="1"/>
  <c r="AR251" i="4"/>
  <c r="BE251" i="4"/>
  <c r="BM250" i="4"/>
  <c r="C251" i="4"/>
  <c r="D251" i="4" s="1"/>
  <c r="X251" i="4"/>
  <c r="W251" i="4"/>
  <c r="AV251" i="4" s="1"/>
  <c r="BA251" i="4"/>
  <c r="AO251" i="4"/>
  <c r="BB251" i="4"/>
  <c r="AP251" i="4"/>
  <c r="AE252" i="4"/>
  <c r="AG252" i="4" s="1"/>
  <c r="AK252" i="4"/>
  <c r="BJ251" i="4" s="1"/>
  <c r="O252" i="4"/>
  <c r="N252" i="4"/>
  <c r="BN252" i="4"/>
  <c r="AJ11" i="4" s="1"/>
  <c r="BR3" i="4" s="1"/>
  <c r="CO4" i="4" s="1"/>
  <c r="AY251" i="4"/>
  <c r="AA252" i="4"/>
  <c r="AX251" i="4"/>
  <c r="AL11" i="4"/>
  <c r="BM242" i="6"/>
  <c r="G252" i="5"/>
  <c r="H252" i="5" s="1"/>
  <c r="K252" i="5" s="1"/>
  <c r="L252" i="5" s="1"/>
  <c r="M252" i="5" s="1"/>
  <c r="O252" i="5" s="1"/>
  <c r="E244" i="6"/>
  <c r="G244" i="6" s="1"/>
  <c r="N243" i="6"/>
  <c r="O243" i="6"/>
  <c r="BN243" i="6"/>
  <c r="AC251" i="5"/>
  <c r="BA251" i="5" s="1"/>
  <c r="AL251" i="5"/>
  <c r="BK251" i="5" s="1"/>
  <c r="T251" i="5"/>
  <c r="S252" i="5" s="1"/>
  <c r="U252" i="5" s="1"/>
  <c r="BG251" i="5"/>
  <c r="BH251" i="5"/>
  <c r="R252" i="5"/>
  <c r="AG252" i="5"/>
  <c r="BE251" i="5"/>
  <c r="BD251" i="5"/>
  <c r="Z251" i="5"/>
  <c r="Y252" i="5" s="1"/>
  <c r="X251" i="5"/>
  <c r="BM250" i="5"/>
  <c r="AO251" i="5"/>
  <c r="AP251" i="5"/>
  <c r="AH252" i="5"/>
  <c r="AJ252" i="5" s="1"/>
  <c r="AU251" i="4" l="1"/>
  <c r="BM251" i="4" s="1"/>
  <c r="V252" i="4"/>
  <c r="Z252" i="4" s="1"/>
  <c r="AM252" i="4"/>
  <c r="AC252" i="4" s="1"/>
  <c r="BA252" i="4" s="1"/>
  <c r="CA3" i="4" s="1"/>
  <c r="CA4" i="4" s="1"/>
  <c r="AL12" i="4"/>
  <c r="AI252" i="4"/>
  <c r="BG252" i="4" s="1"/>
  <c r="BX3" i="4" s="1"/>
  <c r="BX4" i="4" s="1"/>
  <c r="AL252" i="4"/>
  <c r="BK252" i="4" s="1"/>
  <c r="AF252" i="4"/>
  <c r="BD252" i="4" s="1"/>
  <c r="BU3" i="4" s="1"/>
  <c r="BU4" i="4" s="1"/>
  <c r="F244" i="6"/>
  <c r="H244" i="6" s="1"/>
  <c r="T252" i="4"/>
  <c r="Q252" i="4"/>
  <c r="BB251" i="5"/>
  <c r="AB252" i="5"/>
  <c r="AD252" i="5" s="1"/>
  <c r="Q243" i="6"/>
  <c r="T243" i="6"/>
  <c r="Z243" i="6"/>
  <c r="AY243" i="6" s="1"/>
  <c r="AC243" i="6"/>
  <c r="AL243" i="6"/>
  <c r="AI243" i="6"/>
  <c r="AF243" i="6"/>
  <c r="AR251" i="5"/>
  <c r="W251" i="5"/>
  <c r="V252" i="5" s="1"/>
  <c r="X252" i="5" s="1"/>
  <c r="N252" i="5"/>
  <c r="AF252" i="5" s="1"/>
  <c r="AF14" i="5" s="1"/>
  <c r="AK252" i="5"/>
  <c r="AM252" i="5" s="1"/>
  <c r="BN252" i="5"/>
  <c r="AJ11" i="5" s="1"/>
  <c r="BR3" i="5" s="1"/>
  <c r="AS251" i="5"/>
  <c r="T252" i="5"/>
  <c r="AR252" i="5" s="1"/>
  <c r="Q252" i="5"/>
  <c r="AX251" i="5"/>
  <c r="AA252" i="5"/>
  <c r="AL11" i="5"/>
  <c r="AY251" i="5"/>
  <c r="C252" i="4" l="1"/>
  <c r="D252" i="4" s="1"/>
  <c r="X252" i="4"/>
  <c r="AJ7" i="4"/>
  <c r="BJ3" i="4" s="1"/>
  <c r="CK4" i="4" s="1"/>
  <c r="AF14" i="4"/>
  <c r="BH252" i="4"/>
  <c r="AJ6" i="4" s="1"/>
  <c r="BH3" i="4" s="1"/>
  <c r="CJ4" i="4" s="1"/>
  <c r="AI14" i="4"/>
  <c r="BE252" i="4"/>
  <c r="AJ3" i="4" s="1"/>
  <c r="BB3" i="4" s="1"/>
  <c r="CG4" i="4" s="1"/>
  <c r="BB252" i="4"/>
  <c r="AJ9" i="4" s="1"/>
  <c r="BN3" i="4" s="1"/>
  <c r="CM4" i="4" s="1"/>
  <c r="AL14" i="4"/>
  <c r="W252" i="4"/>
  <c r="AC252" i="5"/>
  <c r="BB252" i="5" s="1"/>
  <c r="AJ9" i="5" s="1"/>
  <c r="BN3" i="5" s="1"/>
  <c r="AK253" i="4"/>
  <c r="BJ252" i="4" s="1"/>
  <c r="BY3" i="4" s="1"/>
  <c r="BY4" i="4" s="1"/>
  <c r="AC14" i="4"/>
  <c r="Q14" i="4"/>
  <c r="AO252" i="4"/>
  <c r="CB3" i="4" s="1"/>
  <c r="CB4" i="4" s="1"/>
  <c r="AP252" i="4"/>
  <c r="AJ10" i="4" s="1"/>
  <c r="BP3" i="4" s="1"/>
  <c r="CN4" i="4" s="1"/>
  <c r="AS252" i="4"/>
  <c r="AJ4" i="4" s="1"/>
  <c r="BD3" i="4" s="1"/>
  <c r="CH4" i="4" s="1"/>
  <c r="AR252" i="4"/>
  <c r="BV3" i="4" s="1"/>
  <c r="BV4" i="4" s="1"/>
  <c r="T14" i="4"/>
  <c r="AY252" i="4"/>
  <c r="AJ8" i="4" s="1"/>
  <c r="BL3" i="4" s="1"/>
  <c r="CL4" i="4" s="1"/>
  <c r="Z14" i="4"/>
  <c r="AX252" i="4"/>
  <c r="BZ3" i="4" s="1"/>
  <c r="BZ4" i="4" s="1"/>
  <c r="BV3" i="5"/>
  <c r="BV4" i="5" s="1"/>
  <c r="Z252" i="5"/>
  <c r="AY252" i="5" s="1"/>
  <c r="AJ8" i="5" s="1"/>
  <c r="BL3" i="5" s="1"/>
  <c r="BE243" i="6"/>
  <c r="BD243" i="6"/>
  <c r="AE244" i="6"/>
  <c r="BG243" i="6"/>
  <c r="BH243" i="6"/>
  <c r="AH244" i="6"/>
  <c r="AJ244" i="6" s="1"/>
  <c r="BB243" i="6"/>
  <c r="BA243" i="6"/>
  <c r="AB244" i="6"/>
  <c r="Y244" i="6"/>
  <c r="AO243" i="6"/>
  <c r="AP243" i="6"/>
  <c r="P244" i="6"/>
  <c r="BK243" i="6"/>
  <c r="AK244" i="6"/>
  <c r="AR243" i="6"/>
  <c r="AS243" i="6"/>
  <c r="S244" i="6"/>
  <c r="W243" i="6"/>
  <c r="K244" i="6"/>
  <c r="L244" i="6" s="1"/>
  <c r="M244" i="6" s="1"/>
  <c r="C252" i="5"/>
  <c r="D252" i="5" s="1"/>
  <c r="AV251" i="5"/>
  <c r="AL252" i="5"/>
  <c r="AK253" i="5" s="1"/>
  <c r="BJ252" i="5" s="1"/>
  <c r="BJ251" i="5"/>
  <c r="AI252" i="5"/>
  <c r="BG252" i="5" s="1"/>
  <c r="BX3" i="5" s="1"/>
  <c r="BX4" i="5" s="1"/>
  <c r="AL12" i="5"/>
  <c r="AU251" i="5"/>
  <c r="BE252" i="5"/>
  <c r="AJ3" i="5" s="1"/>
  <c r="BB3" i="5" s="1"/>
  <c r="BD252" i="5"/>
  <c r="BU3" i="5" s="1"/>
  <c r="BU4" i="5" s="1"/>
  <c r="AS252" i="5"/>
  <c r="AJ4" i="5" s="1"/>
  <c r="BD3" i="5" s="1"/>
  <c r="T14" i="5"/>
  <c r="AP252" i="5"/>
  <c r="AJ10" i="5" s="1"/>
  <c r="BP3" i="5" s="1"/>
  <c r="AO252" i="5"/>
  <c r="Q14" i="5"/>
  <c r="W252" i="5"/>
  <c r="AU252" i="4" l="1"/>
  <c r="BM252" i="4" s="1"/>
  <c r="CC3" i="4" s="1"/>
  <c r="CC4" i="4" s="1"/>
  <c r="AC14" i="5"/>
  <c r="BA252" i="5"/>
  <c r="CA3" i="5" s="1"/>
  <c r="CA4" i="5" s="1"/>
  <c r="AV252" i="4"/>
  <c r="AJ5" i="4" s="1"/>
  <c r="BF3" i="4" s="1"/>
  <c r="CI4" i="4" s="1"/>
  <c r="W14" i="4"/>
  <c r="BW3" i="4"/>
  <c r="BW4" i="4" s="1"/>
  <c r="Z14" i="5"/>
  <c r="AX252" i="5"/>
  <c r="BZ3" i="5" s="1"/>
  <c r="BZ4" i="5" s="1"/>
  <c r="BY3" i="5"/>
  <c r="BY4" i="5" s="1"/>
  <c r="BK252" i="5"/>
  <c r="AJ7" i="5" s="1"/>
  <c r="BJ3" i="5" s="1"/>
  <c r="E245" i="6"/>
  <c r="U244" i="6"/>
  <c r="AX243" i="6"/>
  <c r="AA244" i="6"/>
  <c r="BN244" i="6"/>
  <c r="O244" i="6"/>
  <c r="Q244" i="6" s="1"/>
  <c r="N244" i="6"/>
  <c r="AF244" i="6" s="1"/>
  <c r="AV243" i="6"/>
  <c r="V244" i="6"/>
  <c r="C244" i="6" s="1"/>
  <c r="D244" i="6" s="1"/>
  <c r="AU243" i="6"/>
  <c r="BJ243" i="6"/>
  <c r="AM244" i="6"/>
  <c r="R244" i="6"/>
  <c r="AD244" i="6"/>
  <c r="AG244" i="6"/>
  <c r="AI14" i="5"/>
  <c r="AL14" i="5"/>
  <c r="BM251" i="5"/>
  <c r="BH252" i="5"/>
  <c r="AJ6" i="5" s="1"/>
  <c r="BH3" i="5" s="1"/>
  <c r="CB3" i="5"/>
  <c r="CB4" i="5" s="1"/>
  <c r="AV252" i="5"/>
  <c r="AJ5" i="5" s="1"/>
  <c r="BF3" i="5" s="1"/>
  <c r="AU252" i="5"/>
  <c r="BW3" i="5" s="1"/>
  <c r="BW4" i="5" s="1"/>
  <c r="W14" i="5"/>
  <c r="BM243" i="6" l="1"/>
  <c r="AL244" i="6"/>
  <c r="BK244" i="6" s="1"/>
  <c r="AC244" i="6"/>
  <c r="BE244" i="6"/>
  <c r="BD244" i="6"/>
  <c r="AE245" i="6"/>
  <c r="AP244" i="6"/>
  <c r="AO244" i="6"/>
  <c r="P245" i="6"/>
  <c r="AI244" i="6"/>
  <c r="T244" i="6"/>
  <c r="Z244" i="6"/>
  <c r="AY244" i="6" s="1"/>
  <c r="X244" i="6"/>
  <c r="G245" i="6"/>
  <c r="F245" i="6"/>
  <c r="BM252" i="5"/>
  <c r="CC3" i="5" s="1"/>
  <c r="CC4" i="5" s="1"/>
  <c r="AK245" i="6" l="1"/>
  <c r="BJ244" i="6" s="1"/>
  <c r="BB244" i="6"/>
  <c r="AB245" i="6"/>
  <c r="AD245" i="6" s="1"/>
  <c r="BA244" i="6"/>
  <c r="H245" i="6"/>
  <c r="Y245" i="6"/>
  <c r="AR244" i="6"/>
  <c r="AS244" i="6"/>
  <c r="W244" i="6"/>
  <c r="S245" i="6"/>
  <c r="R245" i="6"/>
  <c r="AH245" i="6"/>
  <c r="BG244" i="6"/>
  <c r="BH244" i="6"/>
  <c r="AG245" i="6"/>
  <c r="AM245" i="6" l="1"/>
  <c r="AJ245" i="6"/>
  <c r="U245" i="6"/>
  <c r="AX244" i="6"/>
  <c r="AA245" i="6"/>
  <c r="AU244" i="6"/>
  <c r="AV244" i="6"/>
  <c r="V245" i="6"/>
  <c r="K245" i="6"/>
  <c r="L245" i="6" s="1"/>
  <c r="M245" i="6" s="1"/>
  <c r="BN245" i="6" l="1"/>
  <c r="O245" i="6"/>
  <c r="Z245" i="6" s="1"/>
  <c r="AY245" i="6" s="1"/>
  <c r="N245" i="6"/>
  <c r="E246" i="6"/>
  <c r="X245" i="6"/>
  <c r="C245" i="6"/>
  <c r="D245" i="6" s="1"/>
  <c r="BM244" i="6"/>
  <c r="Y246" i="6" l="1"/>
  <c r="AA246" i="6" s="1"/>
  <c r="F246" i="6"/>
  <c r="G246" i="6"/>
  <c r="AL245" i="6"/>
  <c r="Q245" i="6"/>
  <c r="AC245" i="6"/>
  <c r="T245" i="6"/>
  <c r="AI245" i="6"/>
  <c r="AF245" i="6"/>
  <c r="AX245" i="6" l="1"/>
  <c r="H246" i="6"/>
  <c r="BE245" i="6"/>
  <c r="BD245" i="6"/>
  <c r="AE246" i="6"/>
  <c r="AB246" i="6"/>
  <c r="BA245" i="6"/>
  <c r="BB245" i="6"/>
  <c r="BK245" i="6"/>
  <c r="AK246" i="6"/>
  <c r="BH245" i="6"/>
  <c r="BG245" i="6"/>
  <c r="AH246" i="6"/>
  <c r="AR245" i="6"/>
  <c r="AS245" i="6"/>
  <c r="W245" i="6"/>
  <c r="S246" i="6"/>
  <c r="AO245" i="6"/>
  <c r="AP245" i="6"/>
  <c r="P246" i="6"/>
  <c r="K246" i="6" l="1"/>
  <c r="L246" i="6" s="1"/>
  <c r="M246" i="6" s="1"/>
  <c r="U246" i="6"/>
  <c r="AJ246" i="6"/>
  <c r="AG246" i="6"/>
  <c r="R246" i="6"/>
  <c r="AU245" i="6"/>
  <c r="AV245" i="6"/>
  <c r="V246" i="6"/>
  <c r="C246" i="6" s="1"/>
  <c r="D246" i="6" s="1"/>
  <c r="BJ245" i="6"/>
  <c r="AM246" i="6"/>
  <c r="AD246" i="6"/>
  <c r="N246" i="6" l="1"/>
  <c r="O246" i="6"/>
  <c r="Z246" i="6" s="1"/>
  <c r="AY246" i="6" s="1"/>
  <c r="BN246" i="6"/>
  <c r="E247" i="6"/>
  <c r="BM245" i="6"/>
  <c r="X246" i="6"/>
  <c r="AI246" i="6" l="1"/>
  <c r="AF246" i="6"/>
  <c r="Y247" i="6"/>
  <c r="AX246" i="6" s="1"/>
  <c r="F247" i="6"/>
  <c r="G247" i="6"/>
  <c r="T246" i="6"/>
  <c r="Q246" i="6"/>
  <c r="AL246" i="6"/>
  <c r="AC246" i="6"/>
  <c r="AA247" i="6" l="1"/>
  <c r="H247" i="6"/>
  <c r="BK246" i="6"/>
  <c r="AK247" i="6"/>
  <c r="S247" i="6"/>
  <c r="U247" i="6" s="1"/>
  <c r="AR246" i="6"/>
  <c r="AS246" i="6"/>
  <c r="W246" i="6"/>
  <c r="AE247" i="6"/>
  <c r="AG247" i="6" s="1"/>
  <c r="BD246" i="6"/>
  <c r="BE246" i="6"/>
  <c r="BB246" i="6"/>
  <c r="AB247" i="6"/>
  <c r="BA246" i="6"/>
  <c r="P247" i="6"/>
  <c r="R247" i="6" s="1"/>
  <c r="AO246" i="6"/>
  <c r="AP246" i="6"/>
  <c r="BG246" i="6"/>
  <c r="BH246" i="6"/>
  <c r="AH247" i="6"/>
  <c r="AJ247" i="6" s="1"/>
  <c r="K247" i="6" l="1"/>
  <c r="L247" i="6" s="1"/>
  <c r="M247" i="6" s="1"/>
  <c r="AD247" i="6"/>
  <c r="AV246" i="6"/>
  <c r="AU246" i="6"/>
  <c r="V247" i="6"/>
  <c r="C247" i="6" s="1"/>
  <c r="D247" i="6" s="1"/>
  <c r="AM247" i="6"/>
  <c r="BJ246" i="6"/>
  <c r="E248" i="6" l="1"/>
  <c r="G248" i="6" s="1"/>
  <c r="O247" i="6"/>
  <c r="AC247" i="6" s="1"/>
  <c r="BN247" i="6"/>
  <c r="N247" i="6"/>
  <c r="X247" i="6"/>
  <c r="BM246" i="6"/>
  <c r="Z247" i="6" l="1"/>
  <c r="AY247" i="6" s="1"/>
  <c r="F248" i="6"/>
  <c r="H248" i="6" s="1"/>
  <c r="BA247" i="6"/>
  <c r="BB247" i="6"/>
  <c r="AB248" i="6"/>
  <c r="AD248" i="6" s="1"/>
  <c r="AI247" i="6"/>
  <c r="AF247" i="6"/>
  <c r="T247" i="6"/>
  <c r="Q247" i="6"/>
  <c r="AL247" i="6"/>
  <c r="Y248" i="6" l="1"/>
  <c r="AA248" i="6" s="1"/>
  <c r="K248" i="6"/>
  <c r="L248" i="6" s="1"/>
  <c r="M248" i="6" s="1"/>
  <c r="AK248" i="6"/>
  <c r="BK247" i="6"/>
  <c r="AS247" i="6"/>
  <c r="AR247" i="6"/>
  <c r="S248" i="6"/>
  <c r="W247" i="6"/>
  <c r="BH247" i="6"/>
  <c r="BG247" i="6"/>
  <c r="AH248" i="6"/>
  <c r="P248" i="6"/>
  <c r="R248" i="6" s="1"/>
  <c r="AO247" i="6"/>
  <c r="AP247" i="6"/>
  <c r="BD247" i="6"/>
  <c r="BE247" i="6"/>
  <c r="AE248" i="6"/>
  <c r="AX247" i="6" l="1"/>
  <c r="AU247" i="6"/>
  <c r="AV247" i="6"/>
  <c r="V248" i="6"/>
  <c r="C248" i="6" s="1"/>
  <c r="D248" i="6" s="1"/>
  <c r="E249" i="6"/>
  <c r="AG248" i="6"/>
  <c r="AJ248" i="6"/>
  <c r="U248" i="6"/>
  <c r="AM248" i="6"/>
  <c r="BJ247" i="6"/>
  <c r="BN248" i="6"/>
  <c r="O248" i="6"/>
  <c r="T248" i="6" s="1"/>
  <c r="N248" i="6"/>
  <c r="AF248" i="6" s="1"/>
  <c r="BM247" i="6" l="1"/>
  <c r="AE249" i="6"/>
  <c r="BD248" i="6"/>
  <c r="BE248" i="6"/>
  <c r="AR248" i="6"/>
  <c r="AS248" i="6"/>
  <c r="AL248" i="6"/>
  <c r="AC248" i="6"/>
  <c r="S249" i="6"/>
  <c r="Q248" i="6"/>
  <c r="W248" i="6" s="1"/>
  <c r="AI248" i="6"/>
  <c r="Z248" i="6"/>
  <c r="X248" i="6"/>
  <c r="F249" i="6"/>
  <c r="G249" i="6"/>
  <c r="H249" i="6" l="1"/>
  <c r="K249" i="6" s="1"/>
  <c r="L249" i="6" s="1"/>
  <c r="M249" i="6" s="1"/>
  <c r="O249" i="6" s="1"/>
  <c r="AV248" i="6"/>
  <c r="AU248" i="6"/>
  <c r="V249" i="6"/>
  <c r="AY248" i="6"/>
  <c r="Y249" i="6"/>
  <c r="BH248" i="6"/>
  <c r="BG248" i="6"/>
  <c r="AH249" i="6"/>
  <c r="U249" i="6"/>
  <c r="AK249" i="6"/>
  <c r="BK248" i="6"/>
  <c r="P249" i="6"/>
  <c r="AP248" i="6"/>
  <c r="AO248" i="6"/>
  <c r="BA248" i="6"/>
  <c r="AB249" i="6"/>
  <c r="BB248" i="6"/>
  <c r="AG249" i="6"/>
  <c r="E250" i="6" l="1"/>
  <c r="F250" i="6" s="1"/>
  <c r="Q249" i="6"/>
  <c r="AP249" i="6" s="1"/>
  <c r="BN249" i="6"/>
  <c r="N249" i="6"/>
  <c r="AD249" i="6"/>
  <c r="AL249" i="6"/>
  <c r="R249" i="6"/>
  <c r="C249" i="6"/>
  <c r="D249" i="6" s="1"/>
  <c r="T249" i="6"/>
  <c r="AX248" i="6"/>
  <c r="AA249" i="6"/>
  <c r="AM249" i="6"/>
  <c r="AC249" i="6" s="1"/>
  <c r="BJ248" i="6"/>
  <c r="AJ249" i="6"/>
  <c r="X249" i="6"/>
  <c r="Z249" i="6"/>
  <c r="AY249" i="6" s="1"/>
  <c r="G250" i="6" l="1"/>
  <c r="H250" i="6" s="1"/>
  <c r="K250" i="6" s="1"/>
  <c r="L250" i="6" s="1"/>
  <c r="M250" i="6" s="1"/>
  <c r="N250" i="6" s="1"/>
  <c r="P250" i="6"/>
  <c r="R250" i="6" s="1"/>
  <c r="AO249" i="6"/>
  <c r="BM248" i="6"/>
  <c r="Y250" i="6"/>
  <c r="AA250" i="6" s="1"/>
  <c r="AI249" i="6"/>
  <c r="BG249" i="6" s="1"/>
  <c r="AF249" i="6"/>
  <c r="AB250" i="6"/>
  <c r="BB249" i="6"/>
  <c r="BA249" i="6"/>
  <c r="W249" i="6"/>
  <c r="AS249" i="6"/>
  <c r="S250" i="6"/>
  <c r="AR249" i="6"/>
  <c r="BK249" i="6"/>
  <c r="AK250" i="6"/>
  <c r="AX249" i="6" l="1"/>
  <c r="O250" i="6"/>
  <c r="T250" i="6" s="1"/>
  <c r="S251" i="6" s="1"/>
  <c r="E251" i="6"/>
  <c r="G251" i="6" s="1"/>
  <c r="BN250" i="6"/>
  <c r="BD249" i="6"/>
  <c r="AE250" i="6"/>
  <c r="BE249" i="6"/>
  <c r="BH249" i="6"/>
  <c r="AH250" i="6"/>
  <c r="AJ250" i="6" s="1"/>
  <c r="BJ249" i="6"/>
  <c r="AM250" i="6"/>
  <c r="U250" i="6"/>
  <c r="AU249" i="6"/>
  <c r="AV249" i="6"/>
  <c r="V250" i="6"/>
  <c r="AD250" i="6"/>
  <c r="Q250" i="6" l="1"/>
  <c r="P251" i="6" s="1"/>
  <c r="AL250" i="6"/>
  <c r="BK250" i="6" s="1"/>
  <c r="AC250" i="6"/>
  <c r="AB251" i="6" s="1"/>
  <c r="AD251" i="6" s="1"/>
  <c r="F251" i="6"/>
  <c r="H251" i="6" s="1"/>
  <c r="BM249" i="6"/>
  <c r="AF250" i="6"/>
  <c r="AG250" i="6"/>
  <c r="AI250" i="6"/>
  <c r="X250" i="6"/>
  <c r="Z250" i="6"/>
  <c r="AY250" i="6" s="1"/>
  <c r="C250" i="6"/>
  <c r="D250" i="6" s="1"/>
  <c r="AR250" i="6"/>
  <c r="AS250" i="6"/>
  <c r="U251" i="6"/>
  <c r="AO250" i="6" l="1"/>
  <c r="W250" i="6"/>
  <c r="V251" i="6" s="1"/>
  <c r="AP250" i="6"/>
  <c r="BA250" i="6"/>
  <c r="AK251" i="6"/>
  <c r="AM251" i="6" s="1"/>
  <c r="BB250" i="6"/>
  <c r="BH250" i="6"/>
  <c r="BG250" i="6"/>
  <c r="AH251" i="6"/>
  <c r="AJ251" i="6" s="1"/>
  <c r="BD250" i="6"/>
  <c r="BE250" i="6"/>
  <c r="AE251" i="6"/>
  <c r="AG251" i="6" s="1"/>
  <c r="R251" i="6"/>
  <c r="K251" i="6"/>
  <c r="L251" i="6" s="1"/>
  <c r="M251" i="6" s="1"/>
  <c r="Y251" i="6"/>
  <c r="AV250" i="6" l="1"/>
  <c r="AU250" i="6"/>
  <c r="BJ250" i="6"/>
  <c r="C251" i="6"/>
  <c r="D251" i="6" s="1"/>
  <c r="E252" i="6"/>
  <c r="G252" i="6" s="1"/>
  <c r="AX250" i="6"/>
  <c r="AA251" i="6"/>
  <c r="O251" i="6"/>
  <c r="AC251" i="6" s="1"/>
  <c r="BN251" i="6"/>
  <c r="N251" i="6"/>
  <c r="X251" i="6"/>
  <c r="BM250" i="6" l="1"/>
  <c r="F252" i="6"/>
  <c r="H252" i="6" s="1"/>
  <c r="K252" i="6" s="1"/>
  <c r="L252" i="6" s="1"/>
  <c r="M252" i="6" s="1"/>
  <c r="Z251" i="6"/>
  <c r="AY251" i="6" s="1"/>
  <c r="AI251" i="6"/>
  <c r="AF251" i="6"/>
  <c r="AL251" i="6"/>
  <c r="Q251" i="6"/>
  <c r="T251" i="6"/>
  <c r="AB252" i="6"/>
  <c r="BB251" i="6"/>
  <c r="BA251" i="6"/>
  <c r="O252" i="6" l="1"/>
  <c r="BN252" i="6"/>
  <c r="AJ11" i="6" s="1"/>
  <c r="BR3" i="6" s="1"/>
  <c r="Y252" i="6"/>
  <c r="AL11" i="6" s="1"/>
  <c r="N252" i="6"/>
  <c r="AO251" i="6"/>
  <c r="AP251" i="6"/>
  <c r="P252" i="6"/>
  <c r="BE251" i="6"/>
  <c r="BD251" i="6"/>
  <c r="AE252" i="6"/>
  <c r="AD252" i="6"/>
  <c r="S252" i="6"/>
  <c r="AR251" i="6"/>
  <c r="W251" i="6"/>
  <c r="AS251" i="6"/>
  <c r="AK252" i="6"/>
  <c r="BK251" i="6"/>
  <c r="BH251" i="6"/>
  <c r="BG251" i="6"/>
  <c r="AH252" i="6"/>
  <c r="AJ252" i="6" s="1"/>
  <c r="AA252" i="6" l="1"/>
  <c r="AX251" i="6"/>
  <c r="AL12" i="6"/>
  <c r="AM252" i="6"/>
  <c r="AC252" i="6" s="1"/>
  <c r="BJ251" i="6"/>
  <c r="AV251" i="6"/>
  <c r="AU251" i="6"/>
  <c r="V252" i="6"/>
  <c r="C252" i="6" s="1"/>
  <c r="D252" i="6" s="1"/>
  <c r="U252" i="6"/>
  <c r="Q252" i="6"/>
  <c r="AL252" i="6"/>
  <c r="AK253" i="6" s="1"/>
  <c r="AG252" i="6"/>
  <c r="AI252" i="6"/>
  <c r="R252" i="6"/>
  <c r="T252" i="6"/>
  <c r="AF252" i="6"/>
  <c r="BJ252" i="6" l="1"/>
  <c r="BY3" i="6" s="1"/>
  <c r="BY4" i="6" s="1"/>
  <c r="BA252" i="6"/>
  <c r="CA3" i="6" s="1"/>
  <c r="CA4" i="6" s="1"/>
  <c r="BB252" i="6"/>
  <c r="AJ9" i="6" s="1"/>
  <c r="BN3" i="6" s="1"/>
  <c r="AC14" i="6"/>
  <c r="AF14" i="6"/>
  <c r="BD252" i="6"/>
  <c r="BU3" i="6" s="1"/>
  <c r="BU4" i="6" s="1"/>
  <c r="BE252" i="6"/>
  <c r="AJ3" i="6" s="1"/>
  <c r="BB3" i="6" s="1"/>
  <c r="BG252" i="6"/>
  <c r="BX3" i="6" s="1"/>
  <c r="BX4" i="6" s="1"/>
  <c r="BH252" i="6"/>
  <c r="AJ6" i="6" s="1"/>
  <c r="BH3" i="6" s="1"/>
  <c r="AI14" i="6"/>
  <c r="BK252" i="6"/>
  <c r="AJ7" i="6" s="1"/>
  <c r="BJ3" i="6" s="1"/>
  <c r="AL14" i="6"/>
  <c r="Z252" i="6"/>
  <c r="X252" i="6"/>
  <c r="BM251" i="6"/>
  <c r="T14" i="6"/>
  <c r="AR252" i="6"/>
  <c r="BV3" i="6" s="1"/>
  <c r="BV4" i="6" s="1"/>
  <c r="AS252" i="6"/>
  <c r="AJ4" i="6" s="1"/>
  <c r="BD3" i="6" s="1"/>
  <c r="W252" i="6"/>
  <c r="AO252" i="6"/>
  <c r="AP252" i="6"/>
  <c r="AJ10" i="6" s="1"/>
  <c r="BP3" i="6" s="1"/>
  <c r="Q14" i="6"/>
  <c r="CB3" i="6" l="1"/>
  <c r="CB4" i="6" s="1"/>
  <c r="AU252" i="6"/>
  <c r="BW3" i="6" s="1"/>
  <c r="BW4" i="6" s="1"/>
  <c r="AV252" i="6"/>
  <c r="AJ5" i="6" s="1"/>
  <c r="BF3" i="6" s="1"/>
  <c r="W14" i="6"/>
  <c r="Z14" i="6"/>
  <c r="AY252" i="6"/>
  <c r="AJ8" i="6" s="1"/>
  <c r="BL3" i="6" s="1"/>
  <c r="AX252" i="6"/>
  <c r="BZ3" i="6" s="1"/>
  <c r="BZ4" i="6" s="1"/>
  <c r="BM252" i="6" l="1"/>
  <c r="CC3" i="6" s="1"/>
  <c r="CC4" i="6" s="1"/>
  <c r="AN25" i="9"/>
  <c r="BI25" i="9" s="1"/>
  <c r="AN73" i="9"/>
  <c r="BC73" i="9" s="1"/>
  <c r="AN70" i="9"/>
  <c r="AZ70" i="9" s="1"/>
  <c r="AN107" i="9"/>
  <c r="AW107" i="9" s="1"/>
  <c r="AN120" i="9"/>
  <c r="AQ120" i="9" s="1"/>
  <c r="AN139" i="9"/>
  <c r="AW139" i="9" s="1"/>
  <c r="AN131" i="9"/>
  <c r="AN134" i="9"/>
  <c r="AZ134" i="9" s="1"/>
  <c r="AN78" i="9"/>
  <c r="BO78" i="9" s="1"/>
  <c r="AN147" i="9"/>
  <c r="BL147" i="9" s="1"/>
  <c r="AN58" i="9"/>
  <c r="BI58" i="9" s="1"/>
  <c r="AN55" i="9"/>
  <c r="AW55" i="9" s="1"/>
  <c r="AN36" i="9"/>
  <c r="AQ36" i="9" s="1"/>
  <c r="AN35" i="9"/>
  <c r="AW35" i="9" s="1"/>
  <c r="AN88" i="9"/>
  <c r="AT88" i="9" s="1"/>
  <c r="AN41" i="9"/>
  <c r="BO41" i="9" s="1"/>
  <c r="AN67" i="9"/>
  <c r="AW67" i="9" s="1"/>
  <c r="AN106" i="9"/>
  <c r="BC106" i="9" s="1"/>
  <c r="AN72" i="9"/>
  <c r="AZ72" i="9" s="1"/>
  <c r="AN156" i="9"/>
  <c r="BO156" i="9" s="1"/>
  <c r="AN176" i="9"/>
  <c r="AZ176" i="9" s="1"/>
  <c r="AN207" i="9"/>
  <c r="AZ207" i="9" s="1"/>
  <c r="AN173" i="9"/>
  <c r="AQ173" i="9" s="1"/>
  <c r="AN250" i="9"/>
  <c r="BO250" i="9" s="1"/>
  <c r="AN197" i="9"/>
  <c r="AW197" i="9" s="1"/>
  <c r="AN74" i="9"/>
  <c r="AW74" i="9" s="1"/>
  <c r="AN118" i="9"/>
  <c r="BC118" i="9" s="1"/>
  <c r="AN75" i="9"/>
  <c r="BF75" i="9" s="1"/>
  <c r="AN100" i="9"/>
  <c r="AT100" i="9" s="1"/>
  <c r="AN115" i="9"/>
  <c r="BI115" i="9" s="1"/>
  <c r="AN133" i="9"/>
  <c r="BC133" i="9" s="1"/>
  <c r="AN93" i="9"/>
  <c r="AW93" i="9" s="1"/>
  <c r="AN103" i="9"/>
  <c r="BL103" i="9" s="1"/>
  <c r="AN199" i="9"/>
  <c r="AT199" i="9" s="1"/>
  <c r="AN195" i="9"/>
  <c r="AT195" i="9" s="1"/>
  <c r="AN203" i="9"/>
  <c r="BO203" i="9" s="1"/>
  <c r="AN142" i="9"/>
  <c r="AN160" i="9"/>
  <c r="BO160" i="9" s="1"/>
  <c r="AN227" i="9"/>
  <c r="BC227" i="9" s="1"/>
  <c r="AN152" i="9"/>
  <c r="BF152" i="9" s="1"/>
  <c r="AN167" i="9"/>
  <c r="AZ167" i="9" s="1"/>
  <c r="AN191" i="9"/>
  <c r="AN208" i="9"/>
  <c r="BF208" i="9" s="1"/>
  <c r="AN244" i="9"/>
  <c r="BL244" i="9" s="1"/>
  <c r="AN161" i="9"/>
  <c r="AN196" i="9"/>
  <c r="AQ196" i="9" s="1"/>
  <c r="AN211" i="9"/>
  <c r="BC211" i="9" s="1"/>
  <c r="AN234" i="9"/>
  <c r="AN245" i="9"/>
  <c r="BO245" i="9" s="1"/>
  <c r="AN180" i="9"/>
  <c r="AZ180" i="9" s="1"/>
  <c r="AN193" i="9"/>
  <c r="BI193" i="9" s="1"/>
  <c r="AN166" i="9"/>
  <c r="BC166" i="9" s="1"/>
  <c r="AN248" i="9"/>
  <c r="BF248" i="9" s="1"/>
  <c r="AN225" i="9"/>
  <c r="BO225" i="9" s="1"/>
  <c r="AN170" i="9"/>
  <c r="AW170" i="9" s="1"/>
  <c r="AN153" i="9"/>
  <c r="BF153" i="9" s="1"/>
  <c r="AN148" i="9"/>
  <c r="AZ148" i="9" s="1"/>
  <c r="AN220" i="9"/>
  <c r="BF220" i="9" s="1"/>
  <c r="AN230" i="9"/>
  <c r="AZ230" i="9" s="1"/>
  <c r="AN201" i="9"/>
  <c r="BF201" i="9" s="1"/>
  <c r="AN184" i="9"/>
  <c r="BO184" i="9" s="1"/>
  <c r="AN159" i="9"/>
  <c r="BO159" i="9" s="1"/>
  <c r="AN162" i="9"/>
  <c r="AN236" i="9"/>
  <c r="AN205" i="9"/>
  <c r="AN190" i="9"/>
  <c r="AN251" i="9"/>
  <c r="BC251" i="9" s="1"/>
  <c r="AN209" i="9"/>
  <c r="AN242" i="9"/>
  <c r="BF242" i="9" s="1"/>
  <c r="AN247" i="9"/>
  <c r="AT247" i="9" s="1"/>
  <c r="AN239" i="9"/>
  <c r="BI239" i="9" s="1"/>
  <c r="AN238" i="9"/>
  <c r="BL238" i="9" s="1"/>
  <c r="AN235" i="9"/>
  <c r="AQ235" i="9" s="1"/>
  <c r="AN233" i="9"/>
  <c r="BF233" i="9" s="1"/>
  <c r="AN228" i="9"/>
  <c r="AQ228" i="9" s="1"/>
  <c r="AN226" i="9"/>
  <c r="AT226" i="9" s="1"/>
  <c r="AN221" i="9"/>
  <c r="AQ221" i="9" s="1"/>
  <c r="AN219" i="9"/>
  <c r="AQ219" i="9" s="1"/>
  <c r="AN213" i="9"/>
  <c r="BI213" i="9" s="1"/>
  <c r="AN204" i="9"/>
  <c r="BI204" i="9" s="1"/>
  <c r="AN200" i="9"/>
  <c r="AZ200" i="9" s="1"/>
  <c r="AN192" i="9"/>
  <c r="AT192" i="9" s="1"/>
  <c r="AN188" i="9"/>
  <c r="BO188" i="9" s="1"/>
  <c r="AN181" i="9"/>
  <c r="AN172" i="9"/>
  <c r="BC172" i="9" s="1"/>
  <c r="AN163" i="9"/>
  <c r="AZ163" i="9" s="1"/>
  <c r="AN157" i="9"/>
  <c r="AZ157" i="9" s="1"/>
  <c r="AN129" i="9"/>
  <c r="AN66" i="9"/>
  <c r="BC66" i="9" s="1"/>
  <c r="AN79" i="9"/>
  <c r="AZ79" i="9" s="1"/>
  <c r="AN56" i="9"/>
  <c r="BC56" i="9" s="1"/>
  <c r="AN113" i="9"/>
  <c r="AN141" i="9"/>
  <c r="AW141" i="9" s="1"/>
  <c r="AN206" i="9"/>
  <c r="AQ206" i="9" s="1"/>
  <c r="AN112" i="9"/>
  <c r="BC112" i="9" s="1"/>
  <c r="AN102" i="9"/>
  <c r="BC102" i="9" s="1"/>
  <c r="AN96" i="9"/>
  <c r="BF96" i="9" s="1"/>
  <c r="AN50" i="9"/>
  <c r="AQ50" i="9" s="1"/>
  <c r="AN39" i="9"/>
  <c r="AQ39" i="9" s="1"/>
  <c r="AN132" i="9"/>
  <c r="AN212" i="9"/>
  <c r="BO212" i="9" s="1"/>
  <c r="AN237" i="9"/>
  <c r="BO237" i="9" s="1"/>
  <c r="AN64" i="9"/>
  <c r="BF64" i="9" s="1"/>
  <c r="AN122" i="9"/>
  <c r="AN99" i="9"/>
  <c r="AT99" i="9" s="1"/>
  <c r="AN27" i="9"/>
  <c r="BC27" i="9" s="1"/>
  <c r="AN46" i="9"/>
  <c r="AW46" i="9" s="1"/>
  <c r="AN98" i="9"/>
  <c r="AW98" i="9" s="1"/>
  <c r="AN229" i="9"/>
  <c r="AT229" i="9" s="1"/>
  <c r="AN108" i="9"/>
  <c r="AW108" i="9" s="1"/>
  <c r="AN150" i="9"/>
  <c r="BI150" i="9" s="1"/>
  <c r="AN186" i="9"/>
  <c r="BO186" i="9" s="1"/>
  <c r="AN178" i="9"/>
  <c r="AW178" i="9" s="1"/>
  <c r="AN165" i="9"/>
  <c r="AQ165" i="9" s="1"/>
  <c r="BF165" i="9"/>
  <c r="AN124" i="9"/>
  <c r="BF124" i="9" s="1"/>
  <c r="AN117" i="9"/>
  <c r="BI117" i="9" s="1"/>
  <c r="AN76" i="9"/>
  <c r="BO76" i="9" s="1"/>
  <c r="AN60" i="9"/>
  <c r="BF60" i="9" s="1"/>
  <c r="AN65" i="9"/>
  <c r="BL65" i="9" s="1"/>
  <c r="AN171" i="9"/>
  <c r="BC171" i="9" s="1"/>
  <c r="AN109" i="9"/>
  <c r="BI109" i="9" s="1"/>
  <c r="AN218" i="9"/>
  <c r="BI218" i="9" s="1"/>
  <c r="AN143" i="9"/>
  <c r="AW143" i="9" s="1"/>
  <c r="AN179" i="9"/>
  <c r="BI179" i="9" s="1"/>
  <c r="AN30" i="9"/>
  <c r="AT30" i="9" s="1"/>
  <c r="AN57" i="9"/>
  <c r="BF57" i="9" s="1"/>
  <c r="AN81" i="9"/>
  <c r="BL81" i="9" s="1"/>
  <c r="AN80" i="9"/>
  <c r="BC80" i="9" s="1"/>
  <c r="AN22" i="9"/>
  <c r="BO22" i="9" s="1"/>
  <c r="AN189" i="9"/>
  <c r="BO189" i="9" s="1"/>
  <c r="AN214" i="9"/>
  <c r="BI214" i="9" s="1"/>
  <c r="AN126" i="9"/>
  <c r="AN164" i="9"/>
  <c r="BO164" i="9" s="1"/>
  <c r="AN252" i="9"/>
  <c r="AZ252" i="9" s="1"/>
  <c r="AN241" i="9"/>
  <c r="AN210" i="9"/>
  <c r="BO210" i="9" s="1"/>
  <c r="AN177" i="9"/>
  <c r="AW177" i="9" s="1"/>
  <c r="AN243" i="9"/>
  <c r="BC243" i="9" s="1"/>
  <c r="AN104" i="9"/>
  <c r="AZ104" i="9" s="1"/>
  <c r="AN86" i="9"/>
  <c r="AW86" i="9" s="1"/>
  <c r="AN82" i="9"/>
  <c r="BF82" i="9" s="1"/>
  <c r="AN43" i="9"/>
  <c r="BF43" i="9" s="1"/>
  <c r="AN34" i="9"/>
  <c r="AZ34" i="9" s="1"/>
  <c r="AN111" i="9"/>
  <c r="AN28" i="9"/>
  <c r="AZ28" i="9" s="1"/>
  <c r="AN45" i="9"/>
  <c r="BL45" i="9" s="1"/>
  <c r="AN53" i="9"/>
  <c r="AT53" i="9" s="1"/>
  <c r="AN215" i="9"/>
  <c r="AN158" i="9"/>
  <c r="BF158" i="9" s="1"/>
  <c r="AN169" i="9"/>
  <c r="BF169" i="9" s="1"/>
  <c r="AN155" i="9"/>
  <c r="BF155" i="9" s="1"/>
  <c r="AN119" i="9"/>
  <c r="AN101" i="9"/>
  <c r="BF101" i="9" s="1"/>
  <c r="AN95" i="9"/>
  <c r="AZ95" i="9" s="1"/>
  <c r="AN92" i="9"/>
  <c r="BO92" i="9" s="1"/>
  <c r="AN52" i="9"/>
  <c r="AZ52" i="9" s="1"/>
  <c r="AN49" i="9"/>
  <c r="AQ49" i="9" s="1"/>
  <c r="AN68" i="9"/>
  <c r="AW68" i="9" s="1"/>
  <c r="AN121" i="9"/>
  <c r="AN71" i="9"/>
  <c r="AT71" i="9" s="1"/>
  <c r="AN59" i="9"/>
  <c r="AQ59" i="9" s="1"/>
  <c r="AN44" i="9"/>
  <c r="AZ44" i="9" s="1"/>
  <c r="AN40" i="9"/>
  <c r="BL40" i="9" s="1"/>
  <c r="AN69" i="9"/>
  <c r="AN42" i="9"/>
  <c r="AT42" i="9" s="1"/>
  <c r="AN174" i="9"/>
  <c r="BC174" i="9" s="1"/>
  <c r="AN29" i="9"/>
  <c r="AN20" i="9"/>
  <c r="AW20" i="9" s="1"/>
  <c r="AN23" i="9"/>
  <c r="AW23" i="9" s="1"/>
  <c r="AN19" i="9"/>
  <c r="AT19" i="9" s="1"/>
  <c r="AN91" i="9"/>
  <c r="BC91" i="9" s="1"/>
  <c r="AN128" i="9"/>
  <c r="BO128" i="9" s="1"/>
  <c r="AN223" i="9"/>
  <c r="BF223" i="9" s="1"/>
  <c r="AN149" i="9"/>
  <c r="BC149" i="9" s="1"/>
  <c r="AN145" i="9"/>
  <c r="BC145" i="9" s="1"/>
  <c r="AN144" i="9"/>
  <c r="AN138" i="9"/>
  <c r="BI138" i="9" s="1"/>
  <c r="AN135" i="9"/>
  <c r="BI135" i="9" s="1"/>
  <c r="AN130" i="9"/>
  <c r="BI130" i="9" s="1"/>
  <c r="AN127" i="9"/>
  <c r="AQ127" i="9" s="1"/>
  <c r="AN240" i="9"/>
  <c r="AT240" i="9" s="1"/>
  <c r="AN231" i="9"/>
  <c r="AN217" i="9"/>
  <c r="AZ217" i="9" s="1"/>
  <c r="AN198" i="9"/>
  <c r="BO198" i="9" s="1"/>
  <c r="AN182" i="9"/>
  <c r="BF182" i="9" s="1"/>
  <c r="AN154" i="9"/>
  <c r="AN151" i="9"/>
  <c r="AN246" i="9"/>
  <c r="BL246" i="9" s="1"/>
  <c r="AN232" i="9"/>
  <c r="AN202" i="9"/>
  <c r="AN183" i="9"/>
  <c r="AZ183" i="9" s="1"/>
  <c r="AN175" i="9"/>
  <c r="AN146" i="9"/>
  <c r="AN140" i="9"/>
  <c r="AN216" i="9"/>
  <c r="AN185" i="9"/>
  <c r="BF185" i="9" s="1"/>
  <c r="AN224" i="9"/>
  <c r="BL224" i="9" s="1"/>
  <c r="AN137" i="9"/>
  <c r="AN114" i="9"/>
  <c r="BI114" i="9" s="1"/>
  <c r="AN94" i="9"/>
  <c r="BF94" i="9" s="1"/>
  <c r="AN89" i="9"/>
  <c r="BI89" i="9" s="1"/>
  <c r="AN87" i="9"/>
  <c r="AN85" i="9"/>
  <c r="AZ85" i="9" s="1"/>
  <c r="AN84" i="9"/>
  <c r="AN54" i="9"/>
  <c r="BF54" i="9" s="1"/>
  <c r="AN51" i="9"/>
  <c r="BI51" i="9" s="1"/>
  <c r="AN47" i="9"/>
  <c r="AT47" i="9" s="1"/>
  <c r="AN125" i="9"/>
  <c r="AN110" i="9"/>
  <c r="BO110" i="9" s="1"/>
  <c r="AN38" i="9"/>
  <c r="AW38" i="9" s="1"/>
  <c r="AN32" i="9"/>
  <c r="BI32" i="9" s="1"/>
  <c r="AN123" i="9"/>
  <c r="AN116" i="9"/>
  <c r="AT116" i="9" s="1"/>
  <c r="AN97" i="9"/>
  <c r="BO97" i="9" s="1"/>
  <c r="AN83" i="9"/>
  <c r="AZ83" i="9" s="1"/>
  <c r="AN63" i="9"/>
  <c r="BC63" i="9" s="1"/>
  <c r="AN61" i="9"/>
  <c r="AQ61" i="9" s="1"/>
  <c r="AN24" i="9"/>
  <c r="AN249" i="9"/>
  <c r="AN37" i="9"/>
  <c r="AZ37" i="9" s="1"/>
  <c r="AN21" i="9"/>
  <c r="BF21" i="9" s="1"/>
  <c r="AN187" i="9"/>
  <c r="BC187" i="9" s="1"/>
  <c r="AN105" i="9"/>
  <c r="BL105" i="9" s="1"/>
  <c r="AN77" i="9"/>
  <c r="AW77" i="9" s="1"/>
  <c r="AN31" i="9"/>
  <c r="AZ31" i="9" s="1"/>
  <c r="AN26" i="9"/>
  <c r="AZ26" i="9" s="1"/>
  <c r="AN18" i="9"/>
  <c r="BL18" i="9" s="1"/>
  <c r="AN33" i="9"/>
  <c r="BI33" i="9" s="1"/>
  <c r="AN62" i="9"/>
  <c r="BL62" i="9" s="1"/>
  <c r="AN168" i="9"/>
  <c r="BO168" i="9" s="1"/>
  <c r="AN90" i="9"/>
  <c r="AZ90" i="9" s="1"/>
  <c r="AN194" i="9"/>
  <c r="BI194" i="9" s="1"/>
  <c r="AN222" i="9"/>
  <c r="AW222" i="9" s="1"/>
  <c r="AN136" i="9"/>
  <c r="BF136" i="9" s="1"/>
  <c r="AO6" i="9"/>
  <c r="AO7" i="9" s="1"/>
  <c r="AO8" i="9" s="1"/>
  <c r="AN48" i="9"/>
  <c r="BF48" i="9" s="1"/>
  <c r="BI223" i="9" l="1"/>
  <c r="AZ243" i="9"/>
  <c r="BO163" i="9"/>
  <c r="BL39" i="9"/>
  <c r="BO96" i="9"/>
  <c r="BF40" i="9"/>
  <c r="AQ184" i="9"/>
  <c r="BF164" i="9"/>
  <c r="BF81" i="9"/>
  <c r="BC98" i="9"/>
  <c r="AZ102" i="9"/>
  <c r="AZ164" i="9"/>
  <c r="AZ60" i="9"/>
  <c r="BC46" i="9"/>
  <c r="BL112" i="9"/>
  <c r="AW60" i="9"/>
  <c r="BF112" i="9"/>
  <c r="BC194" i="9"/>
  <c r="AQ194" i="9"/>
  <c r="BL223" i="9"/>
  <c r="BL210" i="9"/>
  <c r="AZ108" i="9"/>
  <c r="AW112" i="9"/>
  <c r="BF251" i="9"/>
  <c r="BI184" i="9"/>
  <c r="BC83" i="9"/>
  <c r="BI94" i="9"/>
  <c r="AW182" i="9"/>
  <c r="AW82" i="9"/>
  <c r="AT210" i="9"/>
  <c r="BO60" i="9"/>
  <c r="AZ165" i="9"/>
  <c r="AQ108" i="9"/>
  <c r="BL213" i="9"/>
  <c r="BC248" i="9"/>
  <c r="AT178" i="9"/>
  <c r="BC213" i="9"/>
  <c r="BO194" i="9"/>
  <c r="AT243" i="9"/>
  <c r="AQ80" i="9"/>
  <c r="AT186" i="9"/>
  <c r="BO85" i="9"/>
  <c r="BF243" i="9"/>
  <c r="AW210" i="9"/>
  <c r="BI164" i="9"/>
  <c r="AQ76" i="9"/>
  <c r="BL237" i="9"/>
  <c r="BO79" i="9"/>
  <c r="BF172" i="9"/>
  <c r="BO192" i="9"/>
  <c r="BC219" i="9"/>
  <c r="BL251" i="9"/>
  <c r="AT184" i="9"/>
  <c r="AT79" i="9"/>
  <c r="BO23" i="9"/>
  <c r="BO243" i="9"/>
  <c r="BC210" i="9"/>
  <c r="BL60" i="9"/>
  <c r="BC117" i="9"/>
  <c r="BL178" i="9"/>
  <c r="BC99" i="9"/>
  <c r="AZ141" i="9"/>
  <c r="BF188" i="9"/>
  <c r="AQ242" i="9"/>
  <c r="AZ184" i="9"/>
  <c r="BF225" i="9"/>
  <c r="BL85" i="9"/>
  <c r="AZ97" i="9"/>
  <c r="AT223" i="9"/>
  <c r="AQ44" i="9"/>
  <c r="BF117" i="9"/>
  <c r="BC178" i="9"/>
  <c r="BL229" i="9"/>
  <c r="BO39" i="9"/>
  <c r="BI141" i="9"/>
  <c r="BO152" i="9"/>
  <c r="AZ106" i="9"/>
  <c r="AZ64" i="9"/>
  <c r="AQ188" i="9"/>
  <c r="BO228" i="9"/>
  <c r="BI242" i="9"/>
  <c r="AT147" i="9"/>
  <c r="BI116" i="9"/>
  <c r="BO94" i="9"/>
  <c r="AT59" i="9"/>
  <c r="BI210" i="9"/>
  <c r="BO252" i="9"/>
  <c r="AW188" i="9"/>
  <c r="BL248" i="9"/>
  <c r="AW227" i="9"/>
  <c r="BC64" i="9"/>
  <c r="BF39" i="9"/>
  <c r="BL79" i="9"/>
  <c r="AQ192" i="9"/>
  <c r="AT219" i="9"/>
  <c r="BC222" i="9"/>
  <c r="BF26" i="9"/>
  <c r="BO77" i="9"/>
  <c r="BO38" i="9"/>
  <c r="AZ47" i="9"/>
  <c r="BI85" i="9"/>
  <c r="AQ114" i="9"/>
  <c r="AZ246" i="9"/>
  <c r="BF217" i="9"/>
  <c r="AW130" i="9"/>
  <c r="BF149" i="9"/>
  <c r="AT128" i="9"/>
  <c r="AQ34" i="9"/>
  <c r="AW214" i="9"/>
  <c r="BO218" i="9"/>
  <c r="BO27" i="9"/>
  <c r="BI206" i="9"/>
  <c r="AT141" i="9"/>
  <c r="AQ66" i="9"/>
  <c r="BL157" i="9"/>
  <c r="BI192" i="9"/>
  <c r="AT221" i="9"/>
  <c r="AZ228" i="9"/>
  <c r="BL239" i="9"/>
  <c r="AZ242" i="9"/>
  <c r="AW201" i="9"/>
  <c r="AQ170" i="9"/>
  <c r="AT248" i="9"/>
  <c r="AZ245" i="9"/>
  <c r="AQ227" i="9"/>
  <c r="AW120" i="9"/>
  <c r="AQ38" i="9"/>
  <c r="BO47" i="9"/>
  <c r="AZ114" i="9"/>
  <c r="BI246" i="9"/>
  <c r="AQ217" i="9"/>
  <c r="AQ128" i="9"/>
  <c r="BO214" i="9"/>
  <c r="AT27" i="9"/>
  <c r="AZ206" i="9"/>
  <c r="BF157" i="9"/>
  <c r="AZ221" i="9"/>
  <c r="AT239" i="9"/>
  <c r="BI222" i="9"/>
  <c r="BO31" i="9"/>
  <c r="BC77" i="9"/>
  <c r="BO21" i="9"/>
  <c r="AZ38" i="9"/>
  <c r="BI155" i="9"/>
  <c r="AW45" i="9"/>
  <c r="BL43" i="9"/>
  <c r="BO57" i="9"/>
  <c r="BC218" i="9"/>
  <c r="BI60" i="9"/>
  <c r="AQ117" i="9"/>
  <c r="BF98" i="9"/>
  <c r="AZ27" i="9"/>
  <c r="AZ237" i="9"/>
  <c r="BC39" i="9"/>
  <c r="AT206" i="9"/>
  <c r="AT66" i="9"/>
  <c r="BO157" i="9"/>
  <c r="BF200" i="9"/>
  <c r="AZ213" i="9"/>
  <c r="BF221" i="9"/>
  <c r="AW233" i="9"/>
  <c r="AW247" i="9"/>
  <c r="BL230" i="9"/>
  <c r="BI170" i="9"/>
  <c r="BC167" i="9"/>
  <c r="BI160" i="9"/>
  <c r="BO107" i="9"/>
  <c r="BF77" i="9"/>
  <c r="AZ222" i="9"/>
  <c r="BO43" i="9"/>
  <c r="BO109" i="9"/>
  <c r="BL46" i="9"/>
  <c r="BO141" i="9"/>
  <c r="BI66" i="9"/>
  <c r="BI157" i="9"/>
  <c r="BO200" i="9"/>
  <c r="BO230" i="9"/>
  <c r="BF170" i="9"/>
  <c r="AQ167" i="9"/>
  <c r="AZ21" i="9"/>
  <c r="BO33" i="9"/>
  <c r="AT31" i="9"/>
  <c r="AT105" i="9"/>
  <c r="AZ32" i="9"/>
  <c r="BI110" i="9"/>
  <c r="BC224" i="9"/>
  <c r="AW183" i="9"/>
  <c r="AZ240" i="9"/>
  <c r="AW223" i="9"/>
  <c r="AQ19" i="9"/>
  <c r="AQ92" i="9"/>
  <c r="AQ169" i="9"/>
  <c r="AW43" i="9"/>
  <c r="AW22" i="9"/>
  <c r="BC57" i="9"/>
  <c r="AZ99" i="9"/>
  <c r="AZ66" i="9"/>
  <c r="AT200" i="9"/>
  <c r="BC228" i="9"/>
  <c r="BC235" i="9"/>
  <c r="BF247" i="9"/>
  <c r="BC193" i="9"/>
  <c r="AT35" i="9"/>
  <c r="AQ32" i="9"/>
  <c r="BF224" i="9"/>
  <c r="BO240" i="9"/>
  <c r="BL169" i="9"/>
  <c r="BI76" i="9"/>
  <c r="AZ124" i="9"/>
  <c r="BF229" i="9"/>
  <c r="BC200" i="9"/>
  <c r="BO222" i="9"/>
  <c r="BL33" i="9"/>
  <c r="BF31" i="9"/>
  <c r="AW105" i="9"/>
  <c r="BF33" i="9"/>
  <c r="BC31" i="9"/>
  <c r="BO105" i="9"/>
  <c r="BL47" i="9"/>
  <c r="AW85" i="9"/>
  <c r="BO145" i="9"/>
  <c r="BI23" i="9"/>
  <c r="BL95" i="9"/>
  <c r="BI34" i="9"/>
  <c r="BC82" i="9"/>
  <c r="BF80" i="9"/>
  <c r="BO124" i="9"/>
  <c r="AW229" i="9"/>
  <c r="BF46" i="9"/>
  <c r="AZ96" i="9"/>
  <c r="AW206" i="9"/>
  <c r="BC141" i="9"/>
  <c r="AQ79" i="9"/>
  <c r="AQ157" i="9"/>
  <c r="BO219" i="9"/>
  <c r="AW228" i="9"/>
  <c r="BI148" i="9"/>
  <c r="AW180" i="9"/>
  <c r="BF244" i="9"/>
  <c r="AT187" i="9"/>
  <c r="BL187" i="9"/>
  <c r="AQ24" i="9"/>
  <c r="AT24" i="9"/>
  <c r="AT97" i="9"/>
  <c r="AQ97" i="9"/>
  <c r="AW97" i="9"/>
  <c r="BF97" i="9"/>
  <c r="BF116" i="9"/>
  <c r="AW32" i="9"/>
  <c r="BC32" i="9"/>
  <c r="BI136" i="9"/>
  <c r="AQ168" i="9"/>
  <c r="BF187" i="9"/>
  <c r="BL21" i="9"/>
  <c r="BI24" i="9"/>
  <c r="BC97" i="9"/>
  <c r="BF32" i="9"/>
  <c r="AQ136" i="9"/>
  <c r="AW62" i="9"/>
  <c r="BI187" i="9"/>
  <c r="AQ37" i="9"/>
  <c r="BF37" i="9"/>
  <c r="AZ24" i="9"/>
  <c r="BL87" i="9"/>
  <c r="AQ87" i="9"/>
  <c r="BF87" i="9"/>
  <c r="AW231" i="9"/>
  <c r="BF231" i="9"/>
  <c r="AQ231" i="9"/>
  <c r="AQ29" i="9"/>
  <c r="BL29" i="9"/>
  <c r="AZ29" i="9"/>
  <c r="BI29" i="9"/>
  <c r="AQ123" i="9"/>
  <c r="BI123" i="9"/>
  <c r="BF123" i="9"/>
  <c r="BL125" i="9"/>
  <c r="AT125" i="9"/>
  <c r="AQ84" i="9"/>
  <c r="BI84" i="9"/>
  <c r="BI87" i="9"/>
  <c r="BL216" i="9"/>
  <c r="AZ216" i="9"/>
  <c r="BF216" i="9"/>
  <c r="AZ202" i="9"/>
  <c r="AQ202" i="9"/>
  <c r="BF202" i="9"/>
  <c r="BI154" i="9"/>
  <c r="AW154" i="9"/>
  <c r="AZ154" i="9"/>
  <c r="AZ231" i="9"/>
  <c r="AT136" i="9"/>
  <c r="AQ222" i="9"/>
  <c r="BF90" i="9"/>
  <c r="BF62" i="9"/>
  <c r="BI31" i="9"/>
  <c r="AZ77" i="9"/>
  <c r="AQ187" i="9"/>
  <c r="BO37" i="9"/>
  <c r="BI97" i="9"/>
  <c r="BC123" i="9"/>
  <c r="BC125" i="9"/>
  <c r="BC84" i="9"/>
  <c r="BO87" i="9"/>
  <c r="BO137" i="9"/>
  <c r="BI137" i="9"/>
  <c r="BF137" i="9"/>
  <c r="AQ137" i="9"/>
  <c r="AQ140" i="9"/>
  <c r="AW140" i="9"/>
  <c r="BC140" i="9"/>
  <c r="BI140" i="9"/>
  <c r="AQ232" i="9"/>
  <c r="BI232" i="9"/>
  <c r="BF232" i="9"/>
  <c r="BI48" i="9"/>
  <c r="BL136" i="9"/>
  <c r="AQ90" i="9"/>
  <c r="BO62" i="9"/>
  <c r="AQ31" i="9"/>
  <c r="BI77" i="9"/>
  <c r="BF105" i="9"/>
  <c r="AW37" i="9"/>
  <c r="AQ83" i="9"/>
  <c r="BI83" i="9"/>
  <c r="BL97" i="9"/>
  <c r="BL123" i="9"/>
  <c r="BC137" i="9"/>
  <c r="BL140" i="9"/>
  <c r="AT232" i="9"/>
  <c r="AQ144" i="9"/>
  <c r="AT144" i="9"/>
  <c r="AT48" i="9"/>
  <c r="AW136" i="9"/>
  <c r="AW48" i="9"/>
  <c r="AZ136" i="9"/>
  <c r="AZ194" i="9"/>
  <c r="AT90" i="9"/>
  <c r="AQ62" i="9"/>
  <c r="BC26" i="9"/>
  <c r="BL31" i="9"/>
  <c r="BL77" i="9"/>
  <c r="BI105" i="9"/>
  <c r="BO249" i="9"/>
  <c r="AW249" i="9"/>
  <c r="BC116" i="9"/>
  <c r="BL116" i="9"/>
  <c r="AT123" i="9"/>
  <c r="AT137" i="9"/>
  <c r="AQ146" i="9"/>
  <c r="AT146" i="9"/>
  <c r="BC232" i="9"/>
  <c r="BI69" i="9"/>
  <c r="AQ69" i="9"/>
  <c r="AW69" i="9"/>
  <c r="AZ48" i="9"/>
  <c r="AT194" i="9"/>
  <c r="AW90" i="9"/>
  <c r="AT26" i="9"/>
  <c r="AW31" i="9"/>
  <c r="AQ105" i="9"/>
  <c r="BI21" i="9"/>
  <c r="BC24" i="9"/>
  <c r="AW116" i="9"/>
  <c r="AZ123" i="9"/>
  <c r="AZ146" i="9"/>
  <c r="BC121" i="9"/>
  <c r="BI121" i="9"/>
  <c r="AT121" i="9"/>
  <c r="BO121" i="9"/>
  <c r="BO224" i="9"/>
  <c r="BF246" i="9"/>
  <c r="AQ138" i="9"/>
  <c r="AZ145" i="9"/>
  <c r="AW19" i="9"/>
  <c r="AQ20" i="9"/>
  <c r="BL174" i="9"/>
  <c r="AT40" i="9"/>
  <c r="AQ68" i="9"/>
  <c r="AT92" i="9"/>
  <c r="BL155" i="9"/>
  <c r="BF53" i="9"/>
  <c r="BO86" i="9"/>
  <c r="BC177" i="9"/>
  <c r="BF189" i="9"/>
  <c r="BL57" i="9"/>
  <c r="BF179" i="9"/>
  <c r="AT109" i="9"/>
  <c r="AT165" i="9"/>
  <c r="BL212" i="9"/>
  <c r="AT56" i="9"/>
  <c r="AQ172" i="9"/>
  <c r="AW235" i="9"/>
  <c r="AQ201" i="9"/>
  <c r="BI153" i="9"/>
  <c r="AQ211" i="9"/>
  <c r="AQ208" i="9"/>
  <c r="AQ203" i="9"/>
  <c r="AT93" i="9"/>
  <c r="AQ75" i="9"/>
  <c r="AT250" i="9"/>
  <c r="AZ156" i="9"/>
  <c r="AT41" i="9"/>
  <c r="BF55" i="9"/>
  <c r="AT134" i="9"/>
  <c r="AT120" i="9"/>
  <c r="AT38" i="9"/>
  <c r="BI47" i="9"/>
  <c r="AT114" i="9"/>
  <c r="AZ224" i="9"/>
  <c r="AQ183" i="9"/>
  <c r="AT246" i="9"/>
  <c r="BC138" i="9"/>
  <c r="BC20" i="9"/>
  <c r="BO40" i="9"/>
  <c r="BL71" i="9"/>
  <c r="BF68" i="9"/>
  <c r="AW92" i="9"/>
  <c r="AQ155" i="9"/>
  <c r="BL34" i="9"/>
  <c r="AT82" i="9"/>
  <c r="BF86" i="9"/>
  <c r="AW164" i="9"/>
  <c r="BC189" i="9"/>
  <c r="AZ81" i="9"/>
  <c r="AW57" i="9"/>
  <c r="AQ179" i="9"/>
  <c r="AZ109" i="9"/>
  <c r="AQ65" i="9"/>
  <c r="AW117" i="9"/>
  <c r="BL165" i="9"/>
  <c r="BC229" i="9"/>
  <c r="AT46" i="9"/>
  <c r="AW237" i="9"/>
  <c r="BC212" i="9"/>
  <c r="AZ39" i="9"/>
  <c r="AQ96" i="9"/>
  <c r="BF102" i="9"/>
  <c r="AZ112" i="9"/>
  <c r="BF66" i="9"/>
  <c r="BI163" i="9"/>
  <c r="AW172" i="9"/>
  <c r="BC188" i="9"/>
  <c r="AW192" i="9"/>
  <c r="AQ200" i="9"/>
  <c r="AQ213" i="9"/>
  <c r="BL219" i="9"/>
  <c r="AW221" i="9"/>
  <c r="AT228" i="9"/>
  <c r="BC233" i="9"/>
  <c r="BL235" i="9"/>
  <c r="AQ239" i="9"/>
  <c r="AT242" i="9"/>
  <c r="AT251" i="9"/>
  <c r="AZ201" i="9"/>
  <c r="BF230" i="9"/>
  <c r="AW148" i="9"/>
  <c r="BL153" i="9"/>
  <c r="AW248" i="9"/>
  <c r="BL193" i="9"/>
  <c r="AT245" i="9"/>
  <c r="BO211" i="9"/>
  <c r="BO208" i="9"/>
  <c r="BL152" i="9"/>
  <c r="BF227" i="9"/>
  <c r="BL203" i="9"/>
  <c r="BL199" i="9"/>
  <c r="BF93" i="9"/>
  <c r="AZ115" i="9"/>
  <c r="AZ75" i="9"/>
  <c r="BO74" i="9"/>
  <c r="BI250" i="9"/>
  <c r="AT207" i="9"/>
  <c r="BF156" i="9"/>
  <c r="BC41" i="9"/>
  <c r="BO55" i="9"/>
  <c r="BL134" i="9"/>
  <c r="BO138" i="9"/>
  <c r="BC71" i="9"/>
  <c r="AT155" i="9"/>
  <c r="BO53" i="9"/>
  <c r="AZ45" i="9"/>
  <c r="AT34" i="9"/>
  <c r="BL86" i="9"/>
  <c r="AQ177" i="9"/>
  <c r="BI252" i="9"/>
  <c r="AQ164" i="9"/>
  <c r="AT81" i="9"/>
  <c r="AZ57" i="9"/>
  <c r="AZ179" i="9"/>
  <c r="AQ218" i="9"/>
  <c r="BC165" i="9"/>
  <c r="AZ186" i="9"/>
  <c r="BI108" i="9"/>
  <c r="BO46" i="9"/>
  <c r="BO99" i="9"/>
  <c r="BO64" i="9"/>
  <c r="BF237" i="9"/>
  <c r="BC50" i="9"/>
  <c r="BL96" i="9"/>
  <c r="BI112" i="9"/>
  <c r="BF141" i="9"/>
  <c r="BI56" i="9"/>
  <c r="BO66" i="9"/>
  <c r="AT157" i="9"/>
  <c r="AW163" i="9"/>
  <c r="BI172" i="9"/>
  <c r="BL188" i="9"/>
  <c r="BC192" i="9"/>
  <c r="BI200" i="9"/>
  <c r="AT213" i="9"/>
  <c r="BI219" i="9"/>
  <c r="BI221" i="9"/>
  <c r="BL228" i="9"/>
  <c r="BI233" i="9"/>
  <c r="AZ235" i="9"/>
  <c r="BO239" i="9"/>
  <c r="BL247" i="9"/>
  <c r="AW242" i="9"/>
  <c r="BI251" i="9"/>
  <c r="AW184" i="9"/>
  <c r="BC201" i="9"/>
  <c r="AW230" i="9"/>
  <c r="BL148" i="9"/>
  <c r="AQ153" i="9"/>
  <c r="BO248" i="9"/>
  <c r="AT193" i="9"/>
  <c r="BI211" i="9"/>
  <c r="AQ244" i="9"/>
  <c r="AT208" i="9"/>
  <c r="BI152" i="9"/>
  <c r="AW195" i="9"/>
  <c r="BF133" i="9"/>
  <c r="AW118" i="9"/>
  <c r="BI173" i="9"/>
  <c r="AT72" i="9"/>
  <c r="BO88" i="9"/>
  <c r="BO58" i="9"/>
  <c r="BF107" i="9"/>
  <c r="AQ73" i="9"/>
  <c r="BF73" i="9"/>
  <c r="BF114" i="9"/>
  <c r="BC217" i="9"/>
  <c r="BL130" i="9"/>
  <c r="AZ23" i="9"/>
  <c r="BL44" i="9"/>
  <c r="AT95" i="9"/>
  <c r="AQ53" i="9"/>
  <c r="BF34" i="9"/>
  <c r="BO82" i="9"/>
  <c r="BO177" i="9"/>
  <c r="BF22" i="9"/>
  <c r="AQ81" i="9"/>
  <c r="AZ143" i="9"/>
  <c r="BL218" i="9"/>
  <c r="BI171" i="9"/>
  <c r="AZ76" i="9"/>
  <c r="AZ178" i="9"/>
  <c r="AW186" i="9"/>
  <c r="BF108" i="9"/>
  <c r="BF27" i="9"/>
  <c r="BI99" i="9"/>
  <c r="AQ64" i="9"/>
  <c r="BF212" i="9"/>
  <c r="AW50" i="9"/>
  <c r="AW96" i="9"/>
  <c r="AQ112" i="9"/>
  <c r="BL141" i="9"/>
  <c r="AZ56" i="9"/>
  <c r="BL66" i="9"/>
  <c r="BL163" i="9"/>
  <c r="AZ172" i="9"/>
  <c r="AT188" i="9"/>
  <c r="BL200" i="9"/>
  <c r="BO213" i="9"/>
  <c r="BL221" i="9"/>
  <c r="BI228" i="9"/>
  <c r="AT233" i="9"/>
  <c r="BF235" i="9"/>
  <c r="AZ239" i="9"/>
  <c r="AZ247" i="9"/>
  <c r="BO242" i="9"/>
  <c r="AQ251" i="9"/>
  <c r="BF159" i="9"/>
  <c r="BC230" i="9"/>
  <c r="BC220" i="9"/>
  <c r="BF148" i="9"/>
  <c r="AW166" i="9"/>
  <c r="BO193" i="9"/>
  <c r="BO196" i="9"/>
  <c r="AW244" i="9"/>
  <c r="AT227" i="9"/>
  <c r="AZ195" i="9"/>
  <c r="BI103" i="9"/>
  <c r="AQ133" i="9"/>
  <c r="AQ100" i="9"/>
  <c r="AT118" i="9"/>
  <c r="AT197" i="9"/>
  <c r="AZ173" i="9"/>
  <c r="BL176" i="9"/>
  <c r="BC72" i="9"/>
  <c r="AT67" i="9"/>
  <c r="BF88" i="9"/>
  <c r="BC36" i="9"/>
  <c r="AW58" i="9"/>
  <c r="BC78" i="9"/>
  <c r="BF139" i="9"/>
  <c r="AW240" i="9"/>
  <c r="BC23" i="9"/>
  <c r="BC53" i="9"/>
  <c r="BF177" i="9"/>
  <c r="AW81" i="9"/>
  <c r="AT143" i="9"/>
  <c r="AT218" i="9"/>
  <c r="BO171" i="9"/>
  <c r="BL186" i="9"/>
  <c r="BL99" i="9"/>
  <c r="AW64" i="9"/>
  <c r="BI212" i="9"/>
  <c r="BI39" i="9"/>
  <c r="BL50" i="9"/>
  <c r="BI96" i="9"/>
  <c r="AQ141" i="9"/>
  <c r="AQ56" i="9"/>
  <c r="AW66" i="9"/>
  <c r="BO172" i="9"/>
  <c r="BI188" i="9"/>
  <c r="AW213" i="9"/>
  <c r="BF228" i="9"/>
  <c r="BI235" i="9"/>
  <c r="BF239" i="9"/>
  <c r="BI247" i="9"/>
  <c r="BL242" i="9"/>
  <c r="AW251" i="9"/>
  <c r="BI159" i="9"/>
  <c r="AT201" i="9"/>
  <c r="AW220" i="9"/>
  <c r="AW153" i="9"/>
  <c r="AZ170" i="9"/>
  <c r="AZ166" i="9"/>
  <c r="AZ211" i="9"/>
  <c r="AT196" i="9"/>
  <c r="BI208" i="9"/>
  <c r="BF195" i="9"/>
  <c r="BO103" i="9"/>
  <c r="BO133" i="9"/>
  <c r="AW100" i="9"/>
  <c r="BF118" i="9"/>
  <c r="BC197" i="9"/>
  <c r="BL173" i="9"/>
  <c r="BF176" i="9"/>
  <c r="BI72" i="9"/>
  <c r="BC67" i="9"/>
  <c r="AW88" i="9"/>
  <c r="AZ36" i="9"/>
  <c r="BF58" i="9"/>
  <c r="BI78" i="9"/>
  <c r="BO139" i="9"/>
  <c r="AQ107" i="9"/>
  <c r="AW25" i="9"/>
  <c r="BL53" i="9"/>
  <c r="BC86" i="9"/>
  <c r="BI177" i="9"/>
  <c r="BI143" i="9"/>
  <c r="BF171" i="9"/>
  <c r="AT212" i="9"/>
  <c r="BO50" i="9"/>
  <c r="BL56" i="9"/>
  <c r="BL159" i="9"/>
  <c r="AT220" i="9"/>
  <c r="AW196" i="9"/>
  <c r="BI195" i="9"/>
  <c r="AW133" i="9"/>
  <c r="AQ118" i="9"/>
  <c r="BC173" i="9"/>
  <c r="BO72" i="9"/>
  <c r="AQ88" i="9"/>
  <c r="BL58" i="9"/>
  <c r="BI107" i="9"/>
  <c r="BC25" i="9"/>
  <c r="BI53" i="9"/>
  <c r="AT179" i="9"/>
  <c r="AZ171" i="9"/>
  <c r="AZ150" i="9"/>
  <c r="AZ212" i="9"/>
  <c r="AT96" i="9"/>
  <c r="BC96" i="9"/>
  <c r="AW56" i="9"/>
  <c r="BF163" i="9"/>
  <c r="AT172" i="9"/>
  <c r="BO221" i="9"/>
  <c r="BO233" i="9"/>
  <c r="BO235" i="9"/>
  <c r="AW239" i="9"/>
  <c r="BC239" i="9"/>
  <c r="BL201" i="9"/>
  <c r="AQ230" i="9"/>
  <c r="BL220" i="9"/>
  <c r="BO153" i="9"/>
  <c r="BL170" i="9"/>
  <c r="AQ193" i="9"/>
  <c r="BO180" i="9"/>
  <c r="AW211" i="9"/>
  <c r="BL208" i="9"/>
  <c r="AT167" i="9"/>
  <c r="BO227" i="9"/>
  <c r="BC203" i="9"/>
  <c r="AQ195" i="9"/>
  <c r="BO93" i="9"/>
  <c r="BL133" i="9"/>
  <c r="AW75" i="9"/>
  <c r="BO118" i="9"/>
  <c r="AW250" i="9"/>
  <c r="BF173" i="9"/>
  <c r="AW156" i="9"/>
  <c r="AW72" i="9"/>
  <c r="BI41" i="9"/>
  <c r="BL88" i="9"/>
  <c r="AQ55" i="9"/>
  <c r="AQ58" i="9"/>
  <c r="BI134" i="9"/>
  <c r="BC120" i="9"/>
  <c r="BL161" i="9"/>
  <c r="BF161" i="9"/>
  <c r="AW161" i="9"/>
  <c r="BO161" i="9"/>
  <c r="AZ161" i="9"/>
  <c r="AQ161" i="9"/>
  <c r="BC161" i="9"/>
  <c r="AT161" i="9"/>
  <c r="BI161" i="9"/>
  <c r="AZ18" i="9"/>
  <c r="AW63" i="9"/>
  <c r="AZ110" i="9"/>
  <c r="BL51" i="9"/>
  <c r="AQ175" i="9"/>
  <c r="BF175" i="9"/>
  <c r="BL175" i="9"/>
  <c r="BO175" i="9"/>
  <c r="BC198" i="9"/>
  <c r="BO91" i="9"/>
  <c r="BI174" i="9"/>
  <c r="AQ215" i="9"/>
  <c r="BC215" i="9"/>
  <c r="BO215" i="9"/>
  <c r="AW215" i="9"/>
  <c r="BI215" i="9"/>
  <c r="BF215" i="9"/>
  <c r="AT215" i="9"/>
  <c r="AQ111" i="9"/>
  <c r="AT111" i="9"/>
  <c r="BI111" i="9"/>
  <c r="BC111" i="9"/>
  <c r="BL111" i="9"/>
  <c r="AW111" i="9"/>
  <c r="BO111" i="9"/>
  <c r="BI151" i="9"/>
  <c r="AW151" i="9"/>
  <c r="BL151" i="9"/>
  <c r="BO151" i="9"/>
  <c r="AZ101" i="9"/>
  <c r="BC101" i="9"/>
  <c r="AT101" i="9"/>
  <c r="BL101" i="9"/>
  <c r="AQ101" i="9"/>
  <c r="BI101" i="9"/>
  <c r="BO101" i="9"/>
  <c r="BI249" i="9"/>
  <c r="BO61" i="9"/>
  <c r="BC136" i="9"/>
  <c r="BO136" i="9"/>
  <c r="BL222" i="9"/>
  <c r="BL194" i="9"/>
  <c r="BI90" i="9"/>
  <c r="BI168" i="9"/>
  <c r="BI62" i="9"/>
  <c r="AQ33" i="9"/>
  <c r="AT18" i="9"/>
  <c r="AQ26" i="9"/>
  <c r="AQ77" i="9"/>
  <c r="AT77" i="9"/>
  <c r="AZ105" i="9"/>
  <c r="BC105" i="9"/>
  <c r="BO187" i="9"/>
  <c r="AW21" i="9"/>
  <c r="BL37" i="9"/>
  <c r="BF249" i="9"/>
  <c r="BO24" i="9"/>
  <c r="BI61" i="9"/>
  <c r="AZ63" i="9"/>
  <c r="AT83" i="9"/>
  <c r="AZ116" i="9"/>
  <c r="BO116" i="9"/>
  <c r="BO32" i="9"/>
  <c r="BL38" i="9"/>
  <c r="BL110" i="9"/>
  <c r="BF125" i="9"/>
  <c r="AQ47" i="9"/>
  <c r="BC51" i="9"/>
  <c r="BO54" i="9"/>
  <c r="BO84" i="9"/>
  <c r="BC94" i="9"/>
  <c r="AW224" i="9"/>
  <c r="AQ224" i="9"/>
  <c r="BI224" i="9"/>
  <c r="AT224" i="9"/>
  <c r="AW216" i="9"/>
  <c r="AT140" i="9"/>
  <c r="AZ175" i="9"/>
  <c r="BC183" i="9"/>
  <c r="AW202" i="9"/>
  <c r="AQ246" i="9"/>
  <c r="AW246" i="9"/>
  <c r="BC246" i="9"/>
  <c r="BO246" i="9"/>
  <c r="BF151" i="9"/>
  <c r="AZ198" i="9"/>
  <c r="AT231" i="9"/>
  <c r="BC231" i="9"/>
  <c r="BO231" i="9"/>
  <c r="BL231" i="9"/>
  <c r="BI231" i="9"/>
  <c r="AT91" i="9"/>
  <c r="AW101" i="9"/>
  <c r="AZ215" i="9"/>
  <c r="BF111" i="9"/>
  <c r="BI126" i="9"/>
  <c r="AZ126" i="9"/>
  <c r="AQ126" i="9"/>
  <c r="AT126" i="9"/>
  <c r="AW126" i="9"/>
  <c r="BC126" i="9"/>
  <c r="BO126" i="9"/>
  <c r="BL126" i="9"/>
  <c r="AZ132" i="9"/>
  <c r="AT132" i="9"/>
  <c r="BF132" i="9"/>
  <c r="AW132" i="9"/>
  <c r="BL132" i="9"/>
  <c r="AQ132" i="9"/>
  <c r="BC132" i="9"/>
  <c r="BO132" i="9"/>
  <c r="BI132" i="9"/>
  <c r="AT162" i="9"/>
  <c r="BO162" i="9"/>
  <c r="BI162" i="9"/>
  <c r="BC162" i="9"/>
  <c r="AZ162" i="9"/>
  <c r="AW162" i="9"/>
  <c r="BL162" i="9"/>
  <c r="AQ162" i="9"/>
  <c r="BF162" i="9"/>
  <c r="BL185" i="9"/>
  <c r="AW185" i="9"/>
  <c r="AT185" i="9"/>
  <c r="BC185" i="9"/>
  <c r="AQ89" i="9"/>
  <c r="BO89" i="9"/>
  <c r="AW89" i="9"/>
  <c r="AT89" i="9"/>
  <c r="BI185" i="9"/>
  <c r="AZ151" i="9"/>
  <c r="BO48" i="9"/>
  <c r="BF222" i="9"/>
  <c r="AT222" i="9"/>
  <c r="BC90" i="9"/>
  <c r="BC168" i="9"/>
  <c r="BC62" i="9"/>
  <c r="AW33" i="9"/>
  <c r="AQ18" i="9"/>
  <c r="BL26" i="9"/>
  <c r="AZ187" i="9"/>
  <c r="AW187" i="9"/>
  <c r="AQ21" i="9"/>
  <c r="BC37" i="9"/>
  <c r="BL249" i="9"/>
  <c r="BF24" i="9"/>
  <c r="AT61" i="9"/>
  <c r="BF63" i="9"/>
  <c r="BL83" i="9"/>
  <c r="BO123" i="9"/>
  <c r="AW123" i="9"/>
  <c r="AT32" i="9"/>
  <c r="BL32" i="9"/>
  <c r="BF38" i="9"/>
  <c r="AQ110" i="9"/>
  <c r="AW125" i="9"/>
  <c r="AW47" i="9"/>
  <c r="BO51" i="9"/>
  <c r="BL54" i="9"/>
  <c r="AT87" i="9"/>
  <c r="AW87" i="9"/>
  <c r="BC87" i="9"/>
  <c r="AZ89" i="9"/>
  <c r="AQ94" i="9"/>
  <c r="AQ185" i="9"/>
  <c r="AW146" i="9"/>
  <c r="BI146" i="9"/>
  <c r="BF146" i="9"/>
  <c r="BC146" i="9"/>
  <c r="BC175" i="9"/>
  <c r="BI183" i="9"/>
  <c r="BL202" i="9"/>
  <c r="BC151" i="9"/>
  <c r="AZ182" i="9"/>
  <c r="AT182" i="9"/>
  <c r="BL182" i="9"/>
  <c r="BC182" i="9"/>
  <c r="AQ182" i="9"/>
  <c r="BF198" i="9"/>
  <c r="BC127" i="9"/>
  <c r="BL127" i="9"/>
  <c r="AW127" i="9"/>
  <c r="BI127" i="9"/>
  <c r="BO127" i="9"/>
  <c r="AZ127" i="9"/>
  <c r="BO135" i="9"/>
  <c r="AQ135" i="9"/>
  <c r="BC135" i="9"/>
  <c r="AW135" i="9"/>
  <c r="AZ135" i="9"/>
  <c r="BL135" i="9"/>
  <c r="BL144" i="9"/>
  <c r="AZ144" i="9"/>
  <c r="BF144" i="9"/>
  <c r="BI144" i="9"/>
  <c r="BO144" i="9"/>
  <c r="AW144" i="9"/>
  <c r="AZ149" i="9"/>
  <c r="BO149" i="9"/>
  <c r="AT149" i="9"/>
  <c r="AQ149" i="9"/>
  <c r="BI149" i="9"/>
  <c r="AW149" i="9"/>
  <c r="BC42" i="9"/>
  <c r="BO42" i="9"/>
  <c r="AW42" i="9"/>
  <c r="BI42" i="9"/>
  <c r="AQ42" i="9"/>
  <c r="BF42" i="9"/>
  <c r="BO59" i="9"/>
  <c r="BC59" i="9"/>
  <c r="BF59" i="9"/>
  <c r="AW59" i="9"/>
  <c r="BL59" i="9"/>
  <c r="BI59" i="9"/>
  <c r="AW49" i="9"/>
  <c r="BO49" i="9"/>
  <c r="AZ49" i="9"/>
  <c r="BL49" i="9"/>
  <c r="BI49" i="9"/>
  <c r="BC49" i="9"/>
  <c r="AT49" i="9"/>
  <c r="BI119" i="9"/>
  <c r="BF119" i="9"/>
  <c r="BO119" i="9"/>
  <c r="AW119" i="9"/>
  <c r="BC119" i="9"/>
  <c r="AT119" i="9"/>
  <c r="BL119" i="9"/>
  <c r="BL215" i="9"/>
  <c r="AZ111" i="9"/>
  <c r="BF126" i="9"/>
  <c r="AZ91" i="9"/>
  <c r="BL91" i="9"/>
  <c r="AQ91" i="9"/>
  <c r="AW91" i="9"/>
  <c r="BI91" i="9"/>
  <c r="BF91" i="9"/>
  <c r="AT104" i="9"/>
  <c r="AQ104" i="9"/>
  <c r="BC104" i="9"/>
  <c r="AW104" i="9"/>
  <c r="BI104" i="9"/>
  <c r="BF104" i="9"/>
  <c r="BL104" i="9"/>
  <c r="BO104" i="9"/>
  <c r="AT54" i="9"/>
  <c r="BL48" i="9"/>
  <c r="AW194" i="9"/>
  <c r="BF194" i="9"/>
  <c r="BO90" i="9"/>
  <c r="BL90" i="9"/>
  <c r="BL168" i="9"/>
  <c r="AT62" i="9"/>
  <c r="BC33" i="9"/>
  <c r="BO18" i="9"/>
  <c r="AW26" i="9"/>
  <c r="AT21" i="9"/>
  <c r="BC21" i="9"/>
  <c r="AQ249" i="9"/>
  <c r="BL24" i="9"/>
  <c r="BF61" i="9"/>
  <c r="BI63" i="9"/>
  <c r="BF83" i="9"/>
  <c r="AQ116" i="9"/>
  <c r="BC38" i="9"/>
  <c r="BI38" i="9"/>
  <c r="BF110" i="9"/>
  <c r="AZ125" i="9"/>
  <c r="BC47" i="9"/>
  <c r="AZ51" i="9"/>
  <c r="AW54" i="9"/>
  <c r="BC85" i="9"/>
  <c r="BF85" i="9"/>
  <c r="AT85" i="9"/>
  <c r="AQ85" i="9"/>
  <c r="AZ87" i="9"/>
  <c r="BL89" i="9"/>
  <c r="AW137" i="9"/>
  <c r="BL137" i="9"/>
  <c r="AZ137" i="9"/>
  <c r="BO185" i="9"/>
  <c r="BO146" i="9"/>
  <c r="AT175" i="9"/>
  <c r="AW232" i="9"/>
  <c r="BO232" i="9"/>
  <c r="AZ232" i="9"/>
  <c r="BL232" i="9"/>
  <c r="AT151" i="9"/>
  <c r="BI182" i="9"/>
  <c r="BF127" i="9"/>
  <c r="AT135" i="9"/>
  <c r="BC144" i="9"/>
  <c r="BL149" i="9"/>
  <c r="BL128" i="9"/>
  <c r="BI128" i="9"/>
  <c r="AW128" i="9"/>
  <c r="BF128" i="9"/>
  <c r="AZ128" i="9"/>
  <c r="BC128" i="9"/>
  <c r="AZ19" i="9"/>
  <c r="BI19" i="9"/>
  <c r="BO19" i="9"/>
  <c r="BF19" i="9"/>
  <c r="BC19" i="9"/>
  <c r="BL19" i="9"/>
  <c r="BL42" i="9"/>
  <c r="AZ59" i="9"/>
  <c r="BF49" i="9"/>
  <c r="AZ119" i="9"/>
  <c r="AT168" i="9"/>
  <c r="AQ48" i="9"/>
  <c r="BF168" i="9"/>
  <c r="AZ168" i="9"/>
  <c r="AZ62" i="9"/>
  <c r="BI18" i="9"/>
  <c r="BI26" i="9"/>
  <c r="BI37" i="9"/>
  <c r="AT37" i="9"/>
  <c r="AT249" i="9"/>
  <c r="AZ249" i="9"/>
  <c r="AW24" i="9"/>
  <c r="BC61" i="9"/>
  <c r="AW83" i="9"/>
  <c r="BC110" i="9"/>
  <c r="AW110" i="9"/>
  <c r="BF47" i="9"/>
  <c r="AQ51" i="9"/>
  <c r="BC89" i="9"/>
  <c r="BO114" i="9"/>
  <c r="AW114" i="9"/>
  <c r="BL114" i="9"/>
  <c r="BC114" i="9"/>
  <c r="AZ185" i="9"/>
  <c r="BF140" i="9"/>
  <c r="BO140" i="9"/>
  <c r="AZ140" i="9"/>
  <c r="BL146" i="9"/>
  <c r="AW175" i="9"/>
  <c r="AQ151" i="9"/>
  <c r="BO182" i="9"/>
  <c r="AW217" i="9"/>
  <c r="BI217" i="9"/>
  <c r="AT217" i="9"/>
  <c r="BL217" i="9"/>
  <c r="BO217" i="9"/>
  <c r="AT127" i="9"/>
  <c r="BF135" i="9"/>
  <c r="BF20" i="9"/>
  <c r="BL20" i="9"/>
  <c r="BI20" i="9"/>
  <c r="AZ20" i="9"/>
  <c r="AT20" i="9"/>
  <c r="BO20" i="9"/>
  <c r="AZ42" i="9"/>
  <c r="AQ119" i="9"/>
  <c r="AT63" i="9"/>
  <c r="AQ63" i="9"/>
  <c r="BI125" i="9"/>
  <c r="BO125" i="9"/>
  <c r="AT51" i="9"/>
  <c r="AZ84" i="9"/>
  <c r="BL84" i="9"/>
  <c r="BF84" i="9"/>
  <c r="AW84" i="9"/>
  <c r="BF89" i="9"/>
  <c r="AT216" i="9"/>
  <c r="BO216" i="9"/>
  <c r="AQ216" i="9"/>
  <c r="BC216" i="9"/>
  <c r="BI175" i="9"/>
  <c r="BO202" i="9"/>
  <c r="BI202" i="9"/>
  <c r="AT202" i="9"/>
  <c r="BL154" i="9"/>
  <c r="BF154" i="9"/>
  <c r="BO154" i="9"/>
  <c r="AT154" i="9"/>
  <c r="BC154" i="9"/>
  <c r="AW52" i="9"/>
  <c r="BC52" i="9"/>
  <c r="AT52" i="9"/>
  <c r="AQ52" i="9"/>
  <c r="BO52" i="9"/>
  <c r="BF52" i="9"/>
  <c r="BL52" i="9"/>
  <c r="BL158" i="9"/>
  <c r="AW158" i="9"/>
  <c r="AZ158" i="9"/>
  <c r="BI158" i="9"/>
  <c r="AQ158" i="9"/>
  <c r="AT158" i="9"/>
  <c r="BO158" i="9"/>
  <c r="BO28" i="9"/>
  <c r="AW28" i="9"/>
  <c r="BL28" i="9"/>
  <c r="BI28" i="9"/>
  <c r="AQ28" i="9"/>
  <c r="BC28" i="9"/>
  <c r="BF28" i="9"/>
  <c r="AZ241" i="9"/>
  <c r="BC241" i="9"/>
  <c r="AW241" i="9"/>
  <c r="AQ241" i="9"/>
  <c r="AT241" i="9"/>
  <c r="BO241" i="9"/>
  <c r="BL241" i="9"/>
  <c r="BF241" i="9"/>
  <c r="AW209" i="9"/>
  <c r="BO209" i="9"/>
  <c r="BF209" i="9"/>
  <c r="BL209" i="9"/>
  <c r="BI209" i="9"/>
  <c r="AT209" i="9"/>
  <c r="AQ209" i="9"/>
  <c r="BC209" i="9"/>
  <c r="AZ209" i="9"/>
  <c r="BC54" i="9"/>
  <c r="AZ54" i="9"/>
  <c r="AQ54" i="9"/>
  <c r="BI54" i="9"/>
  <c r="BI198" i="9"/>
  <c r="BL198" i="9"/>
  <c r="AW198" i="9"/>
  <c r="AQ198" i="9"/>
  <c r="AT198" i="9"/>
  <c r="BF18" i="9"/>
  <c r="BL61" i="9"/>
  <c r="BO63" i="9"/>
  <c r="BC48" i="9"/>
  <c r="AW168" i="9"/>
  <c r="AZ33" i="9"/>
  <c r="AT33" i="9"/>
  <c r="AW18" i="9"/>
  <c r="BC18" i="9"/>
  <c r="BO26" i="9"/>
  <c r="BC249" i="9"/>
  <c r="AW61" i="9"/>
  <c r="AZ61" i="9"/>
  <c r="BL63" i="9"/>
  <c r="BO83" i="9"/>
  <c r="AT110" i="9"/>
  <c r="AQ125" i="9"/>
  <c r="AW51" i="9"/>
  <c r="BF51" i="9"/>
  <c r="AT84" i="9"/>
  <c r="AZ94" i="9"/>
  <c r="AT94" i="9"/>
  <c r="AW94" i="9"/>
  <c r="BL94" i="9"/>
  <c r="BI216" i="9"/>
  <c r="AT183" i="9"/>
  <c r="BL183" i="9"/>
  <c r="BF183" i="9"/>
  <c r="BO183" i="9"/>
  <c r="BC202" i="9"/>
  <c r="AQ154" i="9"/>
  <c r="AT130" i="9"/>
  <c r="BF130" i="9"/>
  <c r="BC130" i="9"/>
  <c r="BO130" i="9"/>
  <c r="AZ130" i="9"/>
  <c r="AQ130" i="9"/>
  <c r="BI145" i="9"/>
  <c r="AQ145" i="9"/>
  <c r="AT145" i="9"/>
  <c r="AW145" i="9"/>
  <c r="BL145" i="9"/>
  <c r="BF145" i="9"/>
  <c r="AT174" i="9"/>
  <c r="BF174" i="9"/>
  <c r="AZ174" i="9"/>
  <c r="BO174" i="9"/>
  <c r="AQ174" i="9"/>
  <c r="AW174" i="9"/>
  <c r="BL69" i="9"/>
  <c r="AT69" i="9"/>
  <c r="BO69" i="9"/>
  <c r="AZ69" i="9"/>
  <c r="BC69" i="9"/>
  <c r="BF69" i="9"/>
  <c r="BF44" i="9"/>
  <c r="BC44" i="9"/>
  <c r="AT44" i="9"/>
  <c r="BO44" i="9"/>
  <c r="AW44" i="9"/>
  <c r="BI44" i="9"/>
  <c r="BO71" i="9"/>
  <c r="AQ71" i="9"/>
  <c r="BF71" i="9"/>
  <c r="AW71" i="9"/>
  <c r="BI71" i="9"/>
  <c r="AZ71" i="9"/>
  <c r="AZ68" i="9"/>
  <c r="AT68" i="9"/>
  <c r="BI68" i="9"/>
  <c r="BO68" i="9"/>
  <c r="BC68" i="9"/>
  <c r="BL68" i="9"/>
  <c r="BI52" i="9"/>
  <c r="BC158" i="9"/>
  <c r="AT28" i="9"/>
  <c r="BI241" i="9"/>
  <c r="BC240" i="9"/>
  <c r="AW138" i="9"/>
  <c r="AW29" i="9"/>
  <c r="BC40" i="9"/>
  <c r="AW121" i="9"/>
  <c r="BI92" i="9"/>
  <c r="AW95" i="9"/>
  <c r="AZ155" i="9"/>
  <c r="AW169" i="9"/>
  <c r="AW53" i="9"/>
  <c r="AT45" i="9"/>
  <c r="BI243" i="9"/>
  <c r="AW243" i="9"/>
  <c r="BL243" i="9"/>
  <c r="BL177" i="9"/>
  <c r="AT177" i="9"/>
  <c r="AZ210" i="9"/>
  <c r="AQ210" i="9"/>
  <c r="AW252" i="9"/>
  <c r="BL164" i="9"/>
  <c r="BC164" i="9"/>
  <c r="BC214" i="9"/>
  <c r="AZ189" i="9"/>
  <c r="BL22" i="9"/>
  <c r="AT80" i="9"/>
  <c r="BF109" i="9"/>
  <c r="AQ109" i="9"/>
  <c r="BC109" i="9"/>
  <c r="AW109" i="9"/>
  <c r="BL76" i="9"/>
  <c r="BL124" i="9"/>
  <c r="AQ124" i="9"/>
  <c r="AT124" i="9"/>
  <c r="BI124" i="9"/>
  <c r="BC124" i="9"/>
  <c r="AT102" i="9"/>
  <c r="BI102" i="9"/>
  <c r="BO102" i="9"/>
  <c r="AW102" i="9"/>
  <c r="AQ102" i="9"/>
  <c r="BL102" i="9"/>
  <c r="AT122" i="9"/>
  <c r="BO122" i="9"/>
  <c r="BL122" i="9"/>
  <c r="BI122" i="9"/>
  <c r="AQ122" i="9"/>
  <c r="BC122" i="9"/>
  <c r="BO113" i="9"/>
  <c r="AW113" i="9"/>
  <c r="AT113" i="9"/>
  <c r="AZ113" i="9"/>
  <c r="BC113" i="9"/>
  <c r="BL113" i="9"/>
  <c r="BI113" i="9"/>
  <c r="AZ129" i="9"/>
  <c r="BC129" i="9"/>
  <c r="BO129" i="9"/>
  <c r="BF129" i="9"/>
  <c r="AQ129" i="9"/>
  <c r="AT129" i="9"/>
  <c r="AW129" i="9"/>
  <c r="BL181" i="9"/>
  <c r="BF181" i="9"/>
  <c r="AQ181" i="9"/>
  <c r="BC181" i="9"/>
  <c r="AW181" i="9"/>
  <c r="BI181" i="9"/>
  <c r="AZ181" i="9"/>
  <c r="AQ131" i="9"/>
  <c r="AT131" i="9"/>
  <c r="BI131" i="9"/>
  <c r="BF131" i="9"/>
  <c r="BL131" i="9"/>
  <c r="BC131" i="9"/>
  <c r="AZ131" i="9"/>
  <c r="BO131" i="9"/>
  <c r="AW131" i="9"/>
  <c r="BF240" i="9"/>
  <c r="AQ240" i="9"/>
  <c r="AZ138" i="9"/>
  <c r="AT138" i="9"/>
  <c r="AZ223" i="9"/>
  <c r="BC223" i="9"/>
  <c r="AT23" i="9"/>
  <c r="BL23" i="9"/>
  <c r="BC29" i="9"/>
  <c r="BO29" i="9"/>
  <c r="AW40" i="9"/>
  <c r="BI40" i="9"/>
  <c r="BF121" i="9"/>
  <c r="BL121" i="9"/>
  <c r="BL92" i="9"/>
  <c r="BF92" i="9"/>
  <c r="BO95" i="9"/>
  <c r="BC155" i="9"/>
  <c r="AW155" i="9"/>
  <c r="BC169" i="9"/>
  <c r="AQ45" i="9"/>
  <c r="AT43" i="9"/>
  <c r="BI43" i="9"/>
  <c r="BC43" i="9"/>
  <c r="AQ82" i="9"/>
  <c r="BI82" i="9"/>
  <c r="BI86" i="9"/>
  <c r="AT86" i="9"/>
  <c r="BL252" i="9"/>
  <c r="BL214" i="9"/>
  <c r="AW189" i="9"/>
  <c r="BI22" i="9"/>
  <c r="BL80" i="9"/>
  <c r="BF30" i="9"/>
  <c r="BL30" i="9"/>
  <c r="BI30" i="9"/>
  <c r="AZ30" i="9"/>
  <c r="BI65" i="9"/>
  <c r="BO65" i="9"/>
  <c r="BC65" i="9"/>
  <c r="AZ65" i="9"/>
  <c r="AT65" i="9"/>
  <c r="AZ122" i="9"/>
  <c r="AQ113" i="9"/>
  <c r="BI129" i="9"/>
  <c r="AT181" i="9"/>
  <c r="BL204" i="9"/>
  <c r="BF204" i="9"/>
  <c r="BO204" i="9"/>
  <c r="AQ204" i="9"/>
  <c r="AW204" i="9"/>
  <c r="AZ204" i="9"/>
  <c r="BC204" i="9"/>
  <c r="AW190" i="9"/>
  <c r="AT190" i="9"/>
  <c r="AQ190" i="9"/>
  <c r="BL190" i="9"/>
  <c r="AZ190" i="9"/>
  <c r="BI190" i="9"/>
  <c r="BO190" i="9"/>
  <c r="BF190" i="9"/>
  <c r="BC190" i="9"/>
  <c r="AZ191" i="9"/>
  <c r="AQ191" i="9"/>
  <c r="BI191" i="9"/>
  <c r="BF191" i="9"/>
  <c r="BL191" i="9"/>
  <c r="BC191" i="9"/>
  <c r="AW191" i="9"/>
  <c r="BO191" i="9"/>
  <c r="AT191" i="9"/>
  <c r="BI240" i="9"/>
  <c r="BL138" i="9"/>
  <c r="BO223" i="9"/>
  <c r="BF23" i="9"/>
  <c r="AT29" i="9"/>
  <c r="AQ40" i="9"/>
  <c r="AZ121" i="9"/>
  <c r="BC92" i="9"/>
  <c r="BF95" i="9"/>
  <c r="BO155" i="9"/>
  <c r="BI169" i="9"/>
  <c r="AZ53" i="9"/>
  <c r="BC45" i="9"/>
  <c r="BC34" i="9"/>
  <c r="BO34" i="9"/>
  <c r="AZ43" i="9"/>
  <c r="BL82" i="9"/>
  <c r="AZ86" i="9"/>
  <c r="AT252" i="9"/>
  <c r="AT214" i="9"/>
  <c r="AT189" i="9"/>
  <c r="AT22" i="9"/>
  <c r="BO30" i="9"/>
  <c r="AW65" i="9"/>
  <c r="BF122" i="9"/>
  <c r="BF113" i="9"/>
  <c r="BL129" i="9"/>
  <c r="BO181" i="9"/>
  <c r="BF226" i="9"/>
  <c r="BO226" i="9"/>
  <c r="AW226" i="9"/>
  <c r="BI226" i="9"/>
  <c r="AZ226" i="9"/>
  <c r="BC226" i="9"/>
  <c r="AQ226" i="9"/>
  <c r="BC205" i="9"/>
  <c r="AT205" i="9"/>
  <c r="BI205" i="9"/>
  <c r="AW205" i="9"/>
  <c r="AQ205" i="9"/>
  <c r="BF205" i="9"/>
  <c r="BO205" i="9"/>
  <c r="BL205" i="9"/>
  <c r="AT234" i="9"/>
  <c r="AQ234" i="9"/>
  <c r="BF234" i="9"/>
  <c r="AZ234" i="9"/>
  <c r="BI234" i="9"/>
  <c r="BL234" i="9"/>
  <c r="AW234" i="9"/>
  <c r="BO234" i="9"/>
  <c r="BC234" i="9"/>
  <c r="BL240" i="9"/>
  <c r="BF138" i="9"/>
  <c r="AQ223" i="9"/>
  <c r="AQ23" i="9"/>
  <c r="BF29" i="9"/>
  <c r="AZ40" i="9"/>
  <c r="AQ121" i="9"/>
  <c r="AZ92" i="9"/>
  <c r="AQ95" i="9"/>
  <c r="BI95" i="9"/>
  <c r="AZ169" i="9"/>
  <c r="BO169" i="9"/>
  <c r="BO45" i="9"/>
  <c r="BF45" i="9"/>
  <c r="AW34" i="9"/>
  <c r="AQ43" i="9"/>
  <c r="AZ82" i="9"/>
  <c r="AQ86" i="9"/>
  <c r="AQ243" i="9"/>
  <c r="AZ177" i="9"/>
  <c r="BF210" i="9"/>
  <c r="AT164" i="9"/>
  <c r="BL189" i="9"/>
  <c r="AZ22" i="9"/>
  <c r="BO81" i="9"/>
  <c r="BI81" i="9"/>
  <c r="BC81" i="9"/>
  <c r="BC30" i="9"/>
  <c r="AQ143" i="9"/>
  <c r="BO143" i="9"/>
  <c r="BL143" i="9"/>
  <c r="BF143" i="9"/>
  <c r="BC143" i="9"/>
  <c r="BL109" i="9"/>
  <c r="BF65" i="9"/>
  <c r="AW124" i="9"/>
  <c r="AZ98" i="9"/>
  <c r="BI98" i="9"/>
  <c r="AQ98" i="9"/>
  <c r="BL98" i="9"/>
  <c r="BO98" i="9"/>
  <c r="AT98" i="9"/>
  <c r="AW122" i="9"/>
  <c r="AT204" i="9"/>
  <c r="BL226" i="9"/>
  <c r="AZ205" i="9"/>
  <c r="BO142" i="9"/>
  <c r="AT142" i="9"/>
  <c r="BI142" i="9"/>
  <c r="AZ142" i="9"/>
  <c r="AW142" i="9"/>
  <c r="BF142" i="9"/>
  <c r="BC142" i="9"/>
  <c r="BL142" i="9"/>
  <c r="AQ142" i="9"/>
  <c r="BC95" i="9"/>
  <c r="AT169" i="9"/>
  <c r="BI45" i="9"/>
  <c r="AW80" i="9"/>
  <c r="BO80" i="9"/>
  <c r="AZ80" i="9"/>
  <c r="AW30" i="9"/>
  <c r="BC150" i="9"/>
  <c r="BL150" i="9"/>
  <c r="BF150" i="9"/>
  <c r="AT150" i="9"/>
  <c r="AW150" i="9"/>
  <c r="BO150" i="9"/>
  <c r="BI238" i="9"/>
  <c r="BC238" i="9"/>
  <c r="AW238" i="9"/>
  <c r="AT238" i="9"/>
  <c r="BF238" i="9"/>
  <c r="AQ238" i="9"/>
  <c r="BO238" i="9"/>
  <c r="BO236" i="9"/>
  <c r="BC236" i="9"/>
  <c r="AW236" i="9"/>
  <c r="BF236" i="9"/>
  <c r="BI236" i="9"/>
  <c r="AZ236" i="9"/>
  <c r="BL236" i="9"/>
  <c r="AQ236" i="9"/>
  <c r="BF252" i="9"/>
  <c r="AQ252" i="9"/>
  <c r="BC252" i="9"/>
  <c r="BF214" i="9"/>
  <c r="AZ214" i="9"/>
  <c r="AQ214" i="9"/>
  <c r="AQ189" i="9"/>
  <c r="BI189" i="9"/>
  <c r="AQ22" i="9"/>
  <c r="BC22" i="9"/>
  <c r="BI80" i="9"/>
  <c r="AQ30" i="9"/>
  <c r="BC76" i="9"/>
  <c r="AT76" i="9"/>
  <c r="AW76" i="9"/>
  <c r="BF76" i="9"/>
  <c r="AQ150" i="9"/>
  <c r="AZ238" i="9"/>
  <c r="AT236" i="9"/>
  <c r="AT57" i="9"/>
  <c r="BC179" i="9"/>
  <c r="BF218" i="9"/>
  <c r="AW171" i="9"/>
  <c r="AQ60" i="9"/>
  <c r="AZ117" i="9"/>
  <c r="BO165" i="9"/>
  <c r="BF178" i="9"/>
  <c r="BF186" i="9"/>
  <c r="AT108" i="9"/>
  <c r="AQ229" i="9"/>
  <c r="AQ46" i="9"/>
  <c r="AQ27" i="9"/>
  <c r="AT64" i="9"/>
  <c r="AQ237" i="9"/>
  <c r="AW39" i="9"/>
  <c r="BI50" i="9"/>
  <c r="BO112" i="9"/>
  <c r="BC206" i="9"/>
  <c r="BF56" i="9"/>
  <c r="BC79" i="9"/>
  <c r="AW157" i="9"/>
  <c r="AQ163" i="9"/>
  <c r="BL172" i="9"/>
  <c r="AZ188" i="9"/>
  <c r="BL192" i="9"/>
  <c r="AW200" i="9"/>
  <c r="BF213" i="9"/>
  <c r="BF219" i="9"/>
  <c r="BC221" i="9"/>
  <c r="AQ233" i="9"/>
  <c r="AT235" i="9"/>
  <c r="AQ247" i="9"/>
  <c r="BC242" i="9"/>
  <c r="AZ251" i="9"/>
  <c r="BO251" i="9"/>
  <c r="AQ159" i="9"/>
  <c r="BI248" i="9"/>
  <c r="AQ248" i="9"/>
  <c r="AZ248" i="9"/>
  <c r="BI180" i="9"/>
  <c r="AW225" i="9"/>
  <c r="AT225" i="9"/>
  <c r="BI225" i="9"/>
  <c r="AQ178" i="9"/>
  <c r="BL108" i="9"/>
  <c r="AW27" i="9"/>
  <c r="BI237" i="9"/>
  <c r="AZ50" i="9"/>
  <c r="BO206" i="9"/>
  <c r="BI79" i="9"/>
  <c r="AT163" i="9"/>
  <c r="AZ192" i="9"/>
  <c r="AZ219" i="9"/>
  <c r="BL233" i="9"/>
  <c r="BO247" i="9"/>
  <c r="BC159" i="9"/>
  <c r="BC148" i="9"/>
  <c r="AQ148" i="9"/>
  <c r="BO148" i="9"/>
  <c r="AT153" i="9"/>
  <c r="BC153" i="9"/>
  <c r="BO170" i="9"/>
  <c r="BC170" i="9"/>
  <c r="AQ225" i="9"/>
  <c r="BF166" i="9"/>
  <c r="AT166" i="9"/>
  <c r="BI166" i="9"/>
  <c r="BO166" i="9"/>
  <c r="AQ166" i="9"/>
  <c r="BF245" i="9"/>
  <c r="BC245" i="9"/>
  <c r="AQ245" i="9"/>
  <c r="BI245" i="9"/>
  <c r="BL245" i="9"/>
  <c r="BL196" i="9"/>
  <c r="BF196" i="9"/>
  <c r="AZ196" i="9"/>
  <c r="BC196" i="9"/>
  <c r="BI196" i="9"/>
  <c r="AQ57" i="9"/>
  <c r="BO179" i="9"/>
  <c r="BL179" i="9"/>
  <c r="AZ218" i="9"/>
  <c r="BL171" i="9"/>
  <c r="AT171" i="9"/>
  <c r="AT60" i="9"/>
  <c r="BO117" i="9"/>
  <c r="AT117" i="9"/>
  <c r="AW165" i="9"/>
  <c r="BO178" i="9"/>
  <c r="BI186" i="9"/>
  <c r="AQ186" i="9"/>
  <c r="BO108" i="9"/>
  <c r="BI229" i="9"/>
  <c r="BO229" i="9"/>
  <c r="BI46" i="9"/>
  <c r="BI27" i="9"/>
  <c r="BF99" i="9"/>
  <c r="AW99" i="9"/>
  <c r="BL64" i="9"/>
  <c r="AT237" i="9"/>
  <c r="AQ212" i="9"/>
  <c r="AW212" i="9"/>
  <c r="AT39" i="9"/>
  <c r="AT50" i="9"/>
  <c r="AT112" i="9"/>
  <c r="BF206" i="9"/>
  <c r="BO56" i="9"/>
  <c r="BF79" i="9"/>
  <c r="BC157" i="9"/>
  <c r="BC163" i="9"/>
  <c r="BF192" i="9"/>
  <c r="AW219" i="9"/>
  <c r="AZ233" i="9"/>
  <c r="BC247" i="9"/>
  <c r="AZ220" i="9"/>
  <c r="AQ220" i="9"/>
  <c r="BI220" i="9"/>
  <c r="BL225" i="9"/>
  <c r="AZ160" i="9"/>
  <c r="BC160" i="9"/>
  <c r="BL160" i="9"/>
  <c r="AW160" i="9"/>
  <c r="AQ160" i="9"/>
  <c r="AT160" i="9"/>
  <c r="BI57" i="9"/>
  <c r="AW179" i="9"/>
  <c r="AW218" i="9"/>
  <c r="AQ171" i="9"/>
  <c r="BC60" i="9"/>
  <c r="BL117" i="9"/>
  <c r="BI165" i="9"/>
  <c r="BI178" i="9"/>
  <c r="BC186" i="9"/>
  <c r="BC108" i="9"/>
  <c r="AZ229" i="9"/>
  <c r="AZ46" i="9"/>
  <c r="BL27" i="9"/>
  <c r="AQ99" i="9"/>
  <c r="BI64" i="9"/>
  <c r="BC237" i="9"/>
  <c r="BF50" i="9"/>
  <c r="BL206" i="9"/>
  <c r="AW79" i="9"/>
  <c r="BC184" i="9"/>
  <c r="BF184" i="9"/>
  <c r="BL184" i="9"/>
  <c r="BO201" i="9"/>
  <c r="BI201" i="9"/>
  <c r="AT230" i="9"/>
  <c r="BI230" i="9"/>
  <c r="BO220" i="9"/>
  <c r="AT148" i="9"/>
  <c r="AZ153" i="9"/>
  <c r="AT170" i="9"/>
  <c r="AZ225" i="9"/>
  <c r="BL166" i="9"/>
  <c r="AW245" i="9"/>
  <c r="BO244" i="9"/>
  <c r="BI244" i="9"/>
  <c r="BC244" i="9"/>
  <c r="AT244" i="9"/>
  <c r="AZ244" i="9"/>
  <c r="BI167" i="9"/>
  <c r="BL167" i="9"/>
  <c r="BO167" i="9"/>
  <c r="BF167" i="9"/>
  <c r="AW167" i="9"/>
  <c r="BF160" i="9"/>
  <c r="AT159" i="9"/>
  <c r="AZ159" i="9"/>
  <c r="AW159" i="9"/>
  <c r="BC225" i="9"/>
  <c r="BC180" i="9"/>
  <c r="AT180" i="9"/>
  <c r="AQ180" i="9"/>
  <c r="BL180" i="9"/>
  <c r="BF180" i="9"/>
  <c r="AQ199" i="9"/>
  <c r="BO199" i="9"/>
  <c r="AW199" i="9"/>
  <c r="BI199" i="9"/>
  <c r="AZ199" i="9"/>
  <c r="BF199" i="9"/>
  <c r="BC199" i="9"/>
  <c r="BF115" i="9"/>
  <c r="BL115" i="9"/>
  <c r="AW115" i="9"/>
  <c r="BC115" i="9"/>
  <c r="AQ115" i="9"/>
  <c r="BO115" i="9"/>
  <c r="AT115" i="9"/>
  <c r="BI74" i="9"/>
  <c r="BL74" i="9"/>
  <c r="AZ74" i="9"/>
  <c r="BF74" i="9"/>
  <c r="AQ74" i="9"/>
  <c r="AT74" i="9"/>
  <c r="BC74" i="9"/>
  <c r="AW207" i="9"/>
  <c r="BL207" i="9"/>
  <c r="BI207" i="9"/>
  <c r="BC207" i="9"/>
  <c r="BO207" i="9"/>
  <c r="BF207" i="9"/>
  <c r="AQ207" i="9"/>
  <c r="BO106" i="9"/>
  <c r="BF106" i="9"/>
  <c r="AT106" i="9"/>
  <c r="AQ106" i="9"/>
  <c r="AW106" i="9"/>
  <c r="BL106" i="9"/>
  <c r="BI106" i="9"/>
  <c r="AZ35" i="9"/>
  <c r="BC35" i="9"/>
  <c r="BI35" i="9"/>
  <c r="BL35" i="9"/>
  <c r="BO35" i="9"/>
  <c r="BF35" i="9"/>
  <c r="AQ35" i="9"/>
  <c r="BI147" i="9"/>
  <c r="AW147" i="9"/>
  <c r="BC147" i="9"/>
  <c r="AQ147" i="9"/>
  <c r="BO147" i="9"/>
  <c r="AZ147" i="9"/>
  <c r="BF147" i="9"/>
  <c r="BL70" i="9"/>
  <c r="AT70" i="9"/>
  <c r="BI70" i="9"/>
  <c r="AW70" i="9"/>
  <c r="BO70" i="9"/>
  <c r="AQ70" i="9"/>
  <c r="BF70" i="9"/>
  <c r="BC70" i="9"/>
  <c r="AZ193" i="9"/>
  <c r="BF211" i="9"/>
  <c r="AW208" i="9"/>
  <c r="BC152" i="9"/>
  <c r="BL227" i="9"/>
  <c r="AW203" i="9"/>
  <c r="BL195" i="9"/>
  <c r="BC103" i="9"/>
  <c r="BF103" i="9"/>
  <c r="BC93" i="9"/>
  <c r="BI133" i="9"/>
  <c r="BI100" i="9"/>
  <c r="BF100" i="9"/>
  <c r="AT75" i="9"/>
  <c r="AZ118" i="9"/>
  <c r="BO197" i="9"/>
  <c r="AZ197" i="9"/>
  <c r="BC250" i="9"/>
  <c r="BO173" i="9"/>
  <c r="BC176" i="9"/>
  <c r="AQ176" i="9"/>
  <c r="BL156" i="9"/>
  <c r="BL72" i="9"/>
  <c r="BO67" i="9"/>
  <c r="BF67" i="9"/>
  <c r="BL41" i="9"/>
  <c r="BC88" i="9"/>
  <c r="BI36" i="9"/>
  <c r="BO36" i="9"/>
  <c r="BC55" i="9"/>
  <c r="AZ58" i="9"/>
  <c r="BL78" i="9"/>
  <c r="AW78" i="9"/>
  <c r="AQ134" i="9"/>
  <c r="AT139" i="9"/>
  <c r="BC139" i="9"/>
  <c r="AZ120" i="9"/>
  <c r="AZ107" i="9"/>
  <c r="AT73" i="9"/>
  <c r="BL73" i="9"/>
  <c r="AZ25" i="9"/>
  <c r="AQ103" i="9"/>
  <c r="BL100" i="9"/>
  <c r="BI197" i="9"/>
  <c r="AT176" i="9"/>
  <c r="BI67" i="9"/>
  <c r="BL36" i="9"/>
  <c r="BF78" i="9"/>
  <c r="AQ139" i="9"/>
  <c r="AW73" i="9"/>
  <c r="BL25" i="9"/>
  <c r="AW193" i="9"/>
  <c r="BL211" i="9"/>
  <c r="BC208" i="9"/>
  <c r="AZ152" i="9"/>
  <c r="AT152" i="9"/>
  <c r="AZ227" i="9"/>
  <c r="BI203" i="9"/>
  <c r="AT203" i="9"/>
  <c r="BC195" i="9"/>
  <c r="AT103" i="9"/>
  <c r="AZ93" i="9"/>
  <c r="BL93" i="9"/>
  <c r="AT133" i="9"/>
  <c r="BO100" i="9"/>
  <c r="BI75" i="9"/>
  <c r="BL75" i="9"/>
  <c r="BI118" i="9"/>
  <c r="BL197" i="9"/>
  <c r="AQ250" i="9"/>
  <c r="AZ250" i="9"/>
  <c r="AW173" i="9"/>
  <c r="BO176" i="9"/>
  <c r="BI156" i="9"/>
  <c r="BC156" i="9"/>
  <c r="BF72" i="9"/>
  <c r="BL67" i="9"/>
  <c r="BF41" i="9"/>
  <c r="AQ41" i="9"/>
  <c r="AZ88" i="9"/>
  <c r="AT36" i="9"/>
  <c r="AT55" i="9"/>
  <c r="AZ55" i="9"/>
  <c r="BC58" i="9"/>
  <c r="AT78" i="9"/>
  <c r="BC134" i="9"/>
  <c r="BF134" i="9"/>
  <c r="AZ139" i="9"/>
  <c r="BO120" i="9"/>
  <c r="BI120" i="9"/>
  <c r="BC107" i="9"/>
  <c r="BI73" i="9"/>
  <c r="BF25" i="9"/>
  <c r="AQ25" i="9"/>
  <c r="AW152" i="9"/>
  <c r="AZ203" i="9"/>
  <c r="AW103" i="9"/>
  <c r="AQ93" i="9"/>
  <c r="BC100" i="9"/>
  <c r="BO75" i="9"/>
  <c r="BF197" i="9"/>
  <c r="BF250" i="9"/>
  <c r="BI176" i="9"/>
  <c r="AT156" i="9"/>
  <c r="AZ67" i="9"/>
  <c r="AW41" i="9"/>
  <c r="BF36" i="9"/>
  <c r="BL55" i="9"/>
  <c r="AZ78" i="9"/>
  <c r="AW134" i="9"/>
  <c r="BL139" i="9"/>
  <c r="BL120" i="9"/>
  <c r="BL107" i="9"/>
  <c r="AZ73" i="9"/>
  <c r="AT25" i="9"/>
  <c r="BF193" i="9"/>
  <c r="AT211" i="9"/>
  <c r="AZ208" i="9"/>
  <c r="AQ152" i="9"/>
  <c r="BI227" i="9"/>
  <c r="BF203" i="9"/>
  <c r="BO195" i="9"/>
  <c r="AZ103" i="9"/>
  <c r="BI93" i="9"/>
  <c r="AZ133" i="9"/>
  <c r="AZ100" i="9"/>
  <c r="BC75" i="9"/>
  <c r="BL118" i="9"/>
  <c r="AQ197" i="9"/>
  <c r="BL250" i="9"/>
  <c r="AT173" i="9"/>
  <c r="AW176" i="9"/>
  <c r="AQ156" i="9"/>
  <c r="AQ72" i="9"/>
  <c r="AQ67" i="9"/>
  <c r="AZ41" i="9"/>
  <c r="BI88" i="9"/>
  <c r="AW36" i="9"/>
  <c r="BI55" i="9"/>
  <c r="AT58" i="9"/>
  <c r="AQ78" i="9"/>
  <c r="BO134" i="9"/>
  <c r="BI139" i="9"/>
  <c r="BF120" i="9"/>
  <c r="AT107" i="9"/>
  <c r="BO73" i="9"/>
  <c r="BO25" i="9"/>
  <c r="BY3" i="9" l="1"/>
  <c r="BY4" i="9" s="1"/>
  <c r="BX3" i="9"/>
  <c r="BX4" i="9" s="1"/>
  <c r="CA3" i="9"/>
  <c r="CA4" i="9" s="1"/>
  <c r="BU3" i="9"/>
  <c r="BU4" i="9" s="1"/>
  <c r="CB3" i="9"/>
  <c r="CB4" i="9" s="1"/>
  <c r="BW3" i="9"/>
  <c r="BW4" i="9" s="1"/>
  <c r="CC3" i="9"/>
  <c r="CC4" i="9" s="1"/>
  <c r="BZ3" i="9"/>
  <c r="BZ4" i="9" s="1"/>
  <c r="BV3" i="9"/>
  <c r="BV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<sst xmlns="http://schemas.openxmlformats.org/spreadsheetml/2006/main" count="1313" uniqueCount="109">
  <si>
    <t>Zoom</t>
  </si>
  <si>
    <t>Months</t>
  </si>
  <si>
    <t>Starting balance</t>
  </si>
  <si>
    <t>payment</t>
  </si>
  <si>
    <t>interest+Servicing</t>
  </si>
  <si>
    <t>principal</t>
  </si>
  <si>
    <t>remaining balance</t>
  </si>
  <si>
    <t>Date</t>
  </si>
  <si>
    <t>Weighted Average Life Sensitivity Analysis</t>
  </si>
  <si>
    <t>Reformed for report</t>
  </si>
  <si>
    <t>Traunches</t>
  </si>
  <si>
    <t>Par Amount</t>
  </si>
  <si>
    <t>Coupon Rate</t>
  </si>
  <si>
    <t>WAL Calc</t>
  </si>
  <si>
    <t>WAL</t>
  </si>
  <si>
    <t>N/A</t>
  </si>
  <si>
    <t>PSA Speed</t>
  </si>
  <si>
    <t>Tranche CA</t>
  </si>
  <si>
    <t>Tranche CG</t>
  </si>
  <si>
    <t>Tranche CM</t>
  </si>
  <si>
    <t>Tranche CY</t>
  </si>
  <si>
    <t>Tranche CZ</t>
  </si>
  <si>
    <t>Tranche GZ</t>
  </si>
  <si>
    <t>Tranche TC</t>
  </si>
  <si>
    <t>Tranche VE</t>
  </si>
  <si>
    <t>Collateral</t>
  </si>
  <si>
    <t>CA</t>
  </si>
  <si>
    <t>CG</t>
  </si>
  <si>
    <t>CM</t>
  </si>
  <si>
    <t>CY</t>
  </si>
  <si>
    <t>CZ</t>
  </si>
  <si>
    <t>GZ</t>
  </si>
  <si>
    <t>TC</t>
  </si>
  <si>
    <t>VE</t>
  </si>
  <si>
    <t>Assumptions</t>
  </si>
  <si>
    <t>Asset Principal Amount</t>
  </si>
  <si>
    <t>Value</t>
  </si>
  <si>
    <t>WAC</t>
  </si>
  <si>
    <t>CA &amp; CY</t>
  </si>
  <si>
    <t>GROUP A</t>
  </si>
  <si>
    <t>Difference</t>
  </si>
  <si>
    <t>PSA</t>
  </si>
  <si>
    <t>CG, VE, CM, GZ,TC &amp;CZ</t>
  </si>
  <si>
    <t>GROUP B</t>
  </si>
  <si>
    <t>X*</t>
  </si>
  <si>
    <t>CPR</t>
  </si>
  <si>
    <t>Term (m)</t>
  </si>
  <si>
    <t>Term to Maturity</t>
  </si>
  <si>
    <t>Assets</t>
  </si>
  <si>
    <t>PSA &amp; X* Sensitivity Analysis</t>
  </si>
  <si>
    <t>The Assets</t>
  </si>
  <si>
    <t>Balance</t>
  </si>
  <si>
    <t>Max GZ</t>
  </si>
  <si>
    <t>Term</t>
  </si>
  <si>
    <t>Max CZ</t>
  </si>
  <si>
    <t>WACC</t>
  </si>
  <si>
    <t>Principal Check</t>
  </si>
  <si>
    <t xml:space="preserve">        Asset Prinicpal Amount</t>
  </si>
  <si>
    <t>Treasury</t>
  </si>
  <si>
    <t>CPR Month</t>
  </si>
  <si>
    <t>Month</t>
  </si>
  <si>
    <t>Principal</t>
  </si>
  <si>
    <t>Asset Principal</t>
  </si>
  <si>
    <t>Payment</t>
  </si>
  <si>
    <t>Interest+Servicing</t>
  </si>
  <si>
    <t>SMM</t>
  </si>
  <si>
    <t>Prepayment</t>
  </si>
  <si>
    <t>Total Collateral  CF</t>
  </si>
  <si>
    <t>Excess CF</t>
  </si>
  <si>
    <t>Group A</t>
  </si>
  <si>
    <t>Group B</t>
  </si>
  <si>
    <t>Principal2</t>
  </si>
  <si>
    <t>Interest</t>
  </si>
  <si>
    <t>Balance5</t>
  </si>
  <si>
    <t>Principal6</t>
  </si>
  <si>
    <t>Interest7</t>
  </si>
  <si>
    <t>Balance8</t>
  </si>
  <si>
    <t>Principal9</t>
  </si>
  <si>
    <t>Balance11</t>
  </si>
  <si>
    <t>Principal12</t>
  </si>
  <si>
    <t>Interest(Z)</t>
  </si>
  <si>
    <t>Balance14</t>
  </si>
  <si>
    <t>Principal15</t>
  </si>
  <si>
    <t>Interest16</t>
  </si>
  <si>
    <t>Balance20</t>
  </si>
  <si>
    <t>Principal21</t>
  </si>
  <si>
    <t>Interest22</t>
  </si>
  <si>
    <t>Balance202</t>
  </si>
  <si>
    <t>Principal213</t>
  </si>
  <si>
    <t>Interest224</t>
  </si>
  <si>
    <t>Balance3</t>
  </si>
  <si>
    <t>Principal4</t>
  </si>
  <si>
    <t>Yield Curve</t>
  </si>
  <si>
    <t>Cash Flow</t>
  </si>
  <si>
    <t>Average life</t>
  </si>
  <si>
    <t>Discount Factor</t>
  </si>
  <si>
    <t>Changes in Yield Curve and X* Sensitivity Analysis (assuming 183 PSA)</t>
  </si>
  <si>
    <t>Original Yield Curve (Normal)</t>
  </si>
  <si>
    <t>Inverse Yield Curve</t>
  </si>
  <si>
    <t>Flatter Yield Curve</t>
  </si>
  <si>
    <t>Z(accrual)</t>
  </si>
  <si>
    <t>Inverse</t>
  </si>
  <si>
    <t>x</t>
  </si>
  <si>
    <t>Half as steep</t>
  </si>
  <si>
    <t>Order of Asset Retire Date</t>
  </si>
  <si>
    <t>expected</t>
  </si>
  <si>
    <t>Ours</t>
  </si>
  <si>
    <t>difference</t>
  </si>
  <si>
    <t>Aug 30-2004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</si>
</sst>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0.000%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42424"/>
      <name val="Consolas"/>
      <family val="3"/>
    </font>
    <font>
      <sz val="18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8"/>
      <color rgb="FF242424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1B1B1B"/>
      <name val="Arial"/>
      <family val="2"/>
    </font>
    <font>
      <b/>
      <sz val="12"/>
      <color rgb="FF1B1B1B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FE1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1B1B1B"/>
      </left>
      <right style="medium">
        <color rgb="FF1B1B1B"/>
      </right>
      <top style="medium">
        <color rgb="FF1B1B1B"/>
      </top>
      <bottom style="medium">
        <color rgb="FF1B1B1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8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3" xfId="0" applyFill="1" applyBorder="1"/>
    <xf numFmtId="0" fontId="3" fillId="3" borderId="2" xfId="0" applyFont="1" applyFill="1" applyBorder="1" applyAlignment="1">
      <alignment horizontal="center"/>
    </xf>
    <xf numFmtId="0" fontId="0" fillId="3" borderId="3" xfId="0" applyFill="1" applyBorder="1"/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5" borderId="3" xfId="0" applyFill="1" applyBorder="1"/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6" borderId="3" xfId="0" applyFill="1" applyBorder="1"/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7" borderId="3" xfId="0" applyFill="1" applyBorder="1"/>
    <xf numFmtId="0" fontId="0" fillId="0" borderId="4" xfId="0" applyBorder="1"/>
    <xf numFmtId="0" fontId="0" fillId="0" borderId="8" xfId="0" applyBorder="1"/>
    <xf numFmtId="0" fontId="0" fillId="0" borderId="10" xfId="0" applyBorder="1"/>
    <xf numFmtId="164" fontId="0" fillId="0" borderId="8" xfId="0" applyNumberFormat="1" applyBorder="1"/>
    <xf numFmtId="0" fontId="0" fillId="0" borderId="13" xfId="0" applyBorder="1"/>
    <xf numFmtId="0" fontId="0" fillId="0" borderId="14" xfId="0" applyBorder="1"/>
    <xf numFmtId="10" fontId="0" fillId="0" borderId="10" xfId="1" applyNumberFormat="1" applyFont="1" applyBorder="1"/>
    <xf numFmtId="0" fontId="4" fillId="0" borderId="15" xfId="0" applyFont="1" applyBorder="1"/>
    <xf numFmtId="0" fontId="5" fillId="0" borderId="16" xfId="0" applyFont="1" applyBorder="1"/>
    <xf numFmtId="10" fontId="0" fillId="0" borderId="10" xfId="0" applyNumberFormat="1" applyBorder="1"/>
    <xf numFmtId="0" fontId="6" fillId="9" borderId="18" xfId="0" applyFont="1" applyFill="1" applyBorder="1" applyAlignment="1">
      <alignment horizontal="left"/>
    </xf>
    <xf numFmtId="0" fontId="0" fillId="10" borderId="20" xfId="0" applyFill="1" applyBorder="1"/>
    <xf numFmtId="0" fontId="0" fillId="0" borderId="20" xfId="0" applyBorder="1"/>
    <xf numFmtId="10" fontId="0" fillId="10" borderId="21" xfId="0" applyNumberFormat="1" applyFill="1" applyBorder="1"/>
    <xf numFmtId="0" fontId="0" fillId="0" borderId="22" xfId="0" applyBorder="1"/>
    <xf numFmtId="0" fontId="0" fillId="0" borderId="19" xfId="0" applyBorder="1"/>
    <xf numFmtId="0" fontId="7" fillId="0" borderId="0" xfId="2"/>
    <xf numFmtId="0" fontId="4" fillId="0" borderId="0" xfId="0" applyFont="1"/>
    <xf numFmtId="0" fontId="0" fillId="4" borderId="2" xfId="0" applyFill="1" applyBorder="1"/>
    <xf numFmtId="0" fontId="4" fillId="0" borderId="26" xfId="0" applyFont="1" applyBorder="1"/>
    <xf numFmtId="0" fontId="5" fillId="0" borderId="0" xfId="0" applyFont="1"/>
    <xf numFmtId="8" fontId="0" fillId="0" borderId="0" xfId="0" applyNumberFormat="1"/>
    <xf numFmtId="165" fontId="5" fillId="0" borderId="25" xfId="0" applyNumberFormat="1" applyFont="1" applyBorder="1"/>
    <xf numFmtId="165" fontId="0" fillId="0" borderId="0" xfId="0" applyNumberFormat="1"/>
    <xf numFmtId="9" fontId="5" fillId="0" borderId="28" xfId="1" applyFont="1" applyBorder="1"/>
    <xf numFmtId="9" fontId="0" fillId="0" borderId="0" xfId="1" applyFont="1"/>
    <xf numFmtId="0" fontId="0" fillId="0" borderId="29" xfId="0" applyBorder="1"/>
    <xf numFmtId="0" fontId="0" fillId="0" borderId="31" xfId="0" applyBorder="1"/>
    <xf numFmtId="44" fontId="0" fillId="0" borderId="4" xfId="3" applyFont="1" applyBorder="1"/>
    <xf numFmtId="0" fontId="0" fillId="0" borderId="32" xfId="0" applyBorder="1"/>
    <xf numFmtId="0" fontId="9" fillId="0" borderId="30" xfId="0" applyFont="1" applyBorder="1"/>
    <xf numFmtId="0" fontId="6" fillId="9" borderId="1" xfId="0" applyFont="1" applyFill="1" applyBorder="1"/>
    <xf numFmtId="0" fontId="6" fillId="9" borderId="36" xfId="0" applyFont="1" applyFill="1" applyBorder="1"/>
    <xf numFmtId="0" fontId="0" fillId="10" borderId="37" xfId="0" applyFill="1" applyBorder="1"/>
    <xf numFmtId="164" fontId="0" fillId="10" borderId="2" xfId="3" applyNumberFormat="1" applyFont="1" applyFill="1" applyBorder="1"/>
    <xf numFmtId="8" fontId="0" fillId="10" borderId="2" xfId="3" applyNumberFormat="1" applyFont="1" applyFill="1" applyBorder="1"/>
    <xf numFmtId="0" fontId="0" fillId="10" borderId="2" xfId="0" applyFill="1" applyBorder="1"/>
    <xf numFmtId="44" fontId="0" fillId="10" borderId="2" xfId="0" applyNumberFormat="1" applyFill="1" applyBorder="1"/>
    <xf numFmtId="164" fontId="0" fillId="10" borderId="2" xfId="0" applyNumberFormat="1" applyFill="1" applyBorder="1"/>
    <xf numFmtId="165" fontId="0" fillId="10" borderId="2" xfId="0" applyNumberFormat="1" applyFill="1" applyBorder="1"/>
    <xf numFmtId="0" fontId="0" fillId="0" borderId="39" xfId="0" applyBorder="1"/>
    <xf numFmtId="164" fontId="0" fillId="0" borderId="40" xfId="0" applyNumberFormat="1" applyBorder="1"/>
    <xf numFmtId="8" fontId="0" fillId="0" borderId="40" xfId="0" applyNumberFormat="1" applyBorder="1"/>
    <xf numFmtId="0" fontId="0" fillId="0" borderId="40" xfId="0" applyBorder="1"/>
    <xf numFmtId="44" fontId="0" fillId="0" borderId="40" xfId="0" applyNumberFormat="1" applyBorder="1"/>
    <xf numFmtId="165" fontId="0" fillId="0" borderId="40" xfId="0" applyNumberFormat="1" applyBorder="1"/>
    <xf numFmtId="0" fontId="0" fillId="10" borderId="39" xfId="0" applyFill="1" applyBorder="1"/>
    <xf numFmtId="164" fontId="0" fillId="10" borderId="40" xfId="0" applyNumberFormat="1" applyFill="1" applyBorder="1"/>
    <xf numFmtId="8" fontId="0" fillId="10" borderId="40" xfId="0" applyNumberFormat="1" applyFill="1" applyBorder="1"/>
    <xf numFmtId="0" fontId="0" fillId="10" borderId="40" xfId="0" applyFill="1" applyBorder="1"/>
    <xf numFmtId="44" fontId="0" fillId="10" borderId="40" xfId="0" applyNumberFormat="1" applyFill="1" applyBorder="1"/>
    <xf numFmtId="0" fontId="0" fillId="10" borderId="35" xfId="0" applyFill="1" applyBorder="1"/>
    <xf numFmtId="164" fontId="0" fillId="10" borderId="34" xfId="0" applyNumberFormat="1" applyFill="1" applyBorder="1"/>
    <xf numFmtId="8" fontId="0" fillId="10" borderId="34" xfId="0" applyNumberFormat="1" applyFill="1" applyBorder="1"/>
    <xf numFmtId="0" fontId="0" fillId="10" borderId="34" xfId="0" applyFill="1" applyBorder="1"/>
    <xf numFmtId="44" fontId="0" fillId="10" borderId="34" xfId="0" applyNumberFormat="1" applyFill="1" applyBorder="1"/>
    <xf numFmtId="8" fontId="0" fillId="10" borderId="2" xfId="0" applyNumberFormat="1" applyFill="1" applyBorder="1"/>
    <xf numFmtId="165" fontId="0" fillId="10" borderId="38" xfId="0" applyNumberFormat="1" applyFill="1" applyBorder="1"/>
    <xf numFmtId="0" fontId="6" fillId="9" borderId="41" xfId="0" applyFont="1" applyFill="1" applyBorder="1"/>
    <xf numFmtId="1" fontId="0" fillId="0" borderId="1" xfId="0" applyNumberFormat="1" applyBorder="1"/>
    <xf numFmtId="10" fontId="0" fillId="0" borderId="4" xfId="1" applyNumberFormat="1" applyFont="1" applyBorder="1"/>
    <xf numFmtId="10" fontId="0" fillId="0" borderId="33" xfId="1" applyNumberFormat="1" applyFont="1" applyBorder="1"/>
    <xf numFmtId="0" fontId="10" fillId="0" borderId="0" xfId="0" applyFont="1"/>
    <xf numFmtId="0" fontId="11" fillId="0" borderId="0" xfId="0" applyFont="1"/>
    <xf numFmtId="15" fontId="11" fillId="0" borderId="0" xfId="0" applyNumberFormat="1" applyFont="1"/>
    <xf numFmtId="6" fontId="11" fillId="0" borderId="0" xfId="0" applyNumberFormat="1" applyFont="1"/>
    <xf numFmtId="10" fontId="11" fillId="0" borderId="0" xfId="0" applyNumberFormat="1" applyFont="1"/>
    <xf numFmtId="15" fontId="11" fillId="0" borderId="8" xfId="0" applyNumberFormat="1" applyFont="1" applyBorder="1"/>
    <xf numFmtId="15" fontId="11" fillId="0" borderId="9" xfId="0" applyNumberFormat="1" applyFont="1" applyBorder="1"/>
    <xf numFmtId="0" fontId="0" fillId="0" borderId="23" xfId="0" applyBorder="1"/>
    <xf numFmtId="0" fontId="0" fillId="0" borderId="25" xfId="0" applyBorder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6" fillId="9" borderId="42" xfId="0" applyFont="1" applyFill="1" applyBorder="1"/>
    <xf numFmtId="0" fontId="2" fillId="8" borderId="7" xfId="0" applyFont="1" applyFill="1" applyBorder="1"/>
    <xf numFmtId="0" fontId="12" fillId="8" borderId="5" xfId="0" applyFont="1" applyFill="1" applyBorder="1"/>
    <xf numFmtId="0" fontId="13" fillId="0" borderId="17" xfId="0" applyFont="1" applyBorder="1"/>
    <xf numFmtId="164" fontId="9" fillId="0" borderId="11" xfId="0" applyNumberFormat="1" applyFont="1" applyBorder="1"/>
    <xf numFmtId="165" fontId="13" fillId="0" borderId="27" xfId="0" applyNumberFormat="1" applyFont="1" applyBorder="1"/>
    <xf numFmtId="166" fontId="0" fillId="10" borderId="1" xfId="0" applyNumberFormat="1" applyFill="1" applyBorder="1"/>
    <xf numFmtId="166" fontId="0" fillId="0" borderId="33" xfId="0" applyNumberFormat="1" applyBorder="1"/>
    <xf numFmtId="164" fontId="0" fillId="0" borderId="0" xfId="0" applyNumberFormat="1"/>
    <xf numFmtId="10" fontId="9" fillId="0" borderId="12" xfId="0" applyNumberFormat="1" applyFont="1" applyBorder="1"/>
    <xf numFmtId="165" fontId="0" fillId="10" borderId="43" xfId="0" applyNumberFormat="1" applyFill="1" applyBorder="1"/>
    <xf numFmtId="0" fontId="6" fillId="9" borderId="44" xfId="0" applyFont="1" applyFill="1" applyBorder="1"/>
    <xf numFmtId="164" fontId="0" fillId="0" borderId="0" xfId="3" applyNumberFormat="1" applyFont="1" applyBorder="1"/>
    <xf numFmtId="165" fontId="0" fillId="0" borderId="4" xfId="0" applyNumberFormat="1" applyBorder="1"/>
    <xf numFmtId="165" fontId="0" fillId="0" borderId="45" xfId="0" applyNumberFormat="1" applyBorder="1"/>
    <xf numFmtId="8" fontId="0" fillId="0" borderId="45" xfId="0" applyNumberFormat="1" applyBorder="1"/>
    <xf numFmtId="164" fontId="0" fillId="0" borderId="45" xfId="0" applyNumberFormat="1" applyBorder="1"/>
    <xf numFmtId="165" fontId="0" fillId="0" borderId="33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4" fillId="0" borderId="15" xfId="0" applyFont="1" applyBorder="1"/>
    <xf numFmtId="0" fontId="0" fillId="0" borderId="16" xfId="0" applyBorder="1"/>
    <xf numFmtId="0" fontId="9" fillId="0" borderId="17" xfId="0" applyFont="1" applyBorder="1"/>
    <xf numFmtId="0" fontId="9" fillId="0" borderId="14" xfId="0" applyFont="1" applyBorder="1" applyAlignment="1">
      <alignment horizontal="center"/>
    </xf>
    <xf numFmtId="14" fontId="15" fillId="12" borderId="46" xfId="0" applyNumberFormat="1" applyFont="1" applyFill="1" applyBorder="1" applyAlignment="1">
      <alignment horizontal="left" vertical="center" wrapText="1" indent="1"/>
    </xf>
    <xf numFmtId="0" fontId="16" fillId="13" borderId="46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14" borderId="10" xfId="0" applyFill="1" applyBorder="1"/>
    <xf numFmtId="44" fontId="0" fillId="0" borderId="0" xfId="3" applyFont="1"/>
    <xf numFmtId="44" fontId="6" fillId="9" borderId="44" xfId="3" applyFont="1" applyFill="1" applyBorder="1"/>
    <xf numFmtId="44" fontId="16" fillId="13" borderId="46" xfId="3" applyFont="1" applyFill="1" applyBorder="1" applyAlignment="1">
      <alignment horizontal="center" vertical="center" wrapText="1"/>
    </xf>
    <xf numFmtId="44" fontId="3" fillId="3" borderId="2" xfId="3" applyFont="1" applyFill="1" applyBorder="1" applyAlignment="1">
      <alignment horizontal="center"/>
    </xf>
    <xf numFmtId="0" fontId="0" fillId="0" borderId="48" xfId="0" applyBorder="1"/>
    <xf numFmtId="0" fontId="0" fillId="0" borderId="30" xfId="0" applyBorder="1"/>
    <xf numFmtId="0" fontId="0" fillId="0" borderId="45" xfId="0" applyBorder="1"/>
    <xf numFmtId="0" fontId="0" fillId="0" borderId="33" xfId="0" applyBorder="1"/>
    <xf numFmtId="0" fontId="15" fillId="12" borderId="46" xfId="1" applyNumberFormat="1" applyFont="1" applyFill="1" applyBorder="1" applyAlignment="1">
      <alignment horizontal="left" vertical="center" wrapText="1" indent="1"/>
    </xf>
    <xf numFmtId="0" fontId="0" fillId="0" borderId="49" xfId="0" applyBorder="1"/>
    <xf numFmtId="0" fontId="0" fillId="0" borderId="50" xfId="0" applyBorder="1"/>
    <xf numFmtId="0" fontId="0" fillId="0" borderId="47" xfId="0" applyBorder="1"/>
    <xf numFmtId="0" fontId="9" fillId="0" borderId="0" xfId="0" applyFont="1"/>
    <xf numFmtId="164" fontId="0" fillId="0" borderId="4" xfId="0" applyNumberFormat="1" applyBorder="1"/>
    <xf numFmtId="2" fontId="0" fillId="0" borderId="0" xfId="0" applyNumberFormat="1"/>
    <xf numFmtId="2" fontId="0" fillId="0" borderId="45" xfId="0" applyNumberFormat="1" applyBorder="1"/>
    <xf numFmtId="2" fontId="0" fillId="0" borderId="31" xfId="0" applyNumberFormat="1" applyBorder="1"/>
    <xf numFmtId="2" fontId="0" fillId="0" borderId="4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164" fontId="0" fillId="0" borderId="0" xfId="3" applyNumberFormat="1" applyFont="1"/>
    <xf numFmtId="0" fontId="18" fillId="0" borderId="0" xfId="0" applyFont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4" borderId="23" xfId="0" applyFill="1" applyBorder="1"/>
    <xf numFmtId="164" fontId="0" fillId="0" borderId="30" xfId="0" applyNumberFormat="1" applyBorder="1"/>
    <xf numFmtId="164" fontId="0" fillId="0" borderId="33" xfId="0" applyNumberFormat="1" applyBorder="1"/>
    <xf numFmtId="167" fontId="0" fillId="0" borderId="8" xfId="0" applyNumberFormat="1" applyBorder="1"/>
    <xf numFmtId="167" fontId="0" fillId="0" borderId="45" xfId="0" applyNumberFormat="1" applyBorder="1"/>
    <xf numFmtId="167" fontId="0" fillId="0" borderId="33" xfId="0" applyNumberFormat="1" applyBorder="1"/>
    <xf numFmtId="167" fontId="0" fillId="0" borderId="0" xfId="0" applyNumberFormat="1"/>
    <xf numFmtId="167" fontId="0" fillId="0" borderId="4" xfId="0" applyNumberFormat="1" applyBorder="1"/>
    <xf numFmtId="2" fontId="0" fillId="0" borderId="48" xfId="0" applyNumberFormat="1" applyBorder="1"/>
    <xf numFmtId="0" fontId="0" fillId="0" borderId="4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0" fillId="0" borderId="51" xfId="0" applyNumberFormat="1" applyBorder="1"/>
    <xf numFmtId="1" fontId="0" fillId="0" borderId="52" xfId="0" applyNumberFormat="1" applyBorder="1"/>
    <xf numFmtId="1" fontId="0" fillId="0" borderId="53" xfId="0" applyNumberFormat="1" applyBorder="1"/>
    <xf numFmtId="0" fontId="9" fillId="15" borderId="29" xfId="0" applyFont="1" applyFill="1" applyBorder="1" applyAlignment="1">
      <alignment horizontal="center"/>
    </xf>
    <xf numFmtId="0" fontId="9" fillId="15" borderId="48" xfId="0" applyFont="1" applyFill="1" applyBorder="1" applyAlignment="1">
      <alignment horizontal="center"/>
    </xf>
    <xf numFmtId="0" fontId="9" fillId="15" borderId="30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9" fillId="11" borderId="31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29" xfId="0" applyFont="1" applyFill="1" applyBorder="1" applyAlignment="1">
      <alignment horizontal="center"/>
    </xf>
    <xf numFmtId="0" fontId="9" fillId="11" borderId="48" xfId="0" applyFont="1" applyFill="1" applyBorder="1" applyAlignment="1">
      <alignment horizontal="center"/>
    </xf>
    <xf numFmtId="0" fontId="9" fillId="11" borderId="3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3" fillId="11" borderId="23" xfId="0" applyFont="1" applyFill="1" applyBorder="1" applyAlignment="1">
      <alignment horizontal="center"/>
    </xf>
    <xf numFmtId="0" fontId="3" fillId="11" borderId="24" xfId="0" applyFont="1" applyFill="1" applyBorder="1" applyAlignment="1">
      <alignment horizontal="center"/>
    </xf>
    <xf numFmtId="0" fontId="3" fillId="11" borderId="2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808000"/>
      <color rgb="FF808080"/>
      <color rgb="FFFF69B4"/>
      <color rgb="FFA52A2A"/>
      <color rgb="FF800080"/>
      <color rgb="FFFF0000"/>
      <color rgb="FF00B050"/>
      <color rgb="FFFFA5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0">
                <a:solidFill>
                  <a:schemeClr val="tx1"/>
                </a:solidFill>
              </a:rPr>
              <a:t>PSA &amp; X* Sensitivity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'Freddie REMIC Series 2848!!'!$BU$11</c:f>
              <c:strCache>
                <c:ptCount val="1"/>
                <c:pt idx="0">
                  <c:v>Tranche CA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2848!!'!$BU$12:$BU$16</c:f>
              <c:numCache>
                <c:formatCode>0.0000</c:formatCode>
                <c:ptCount val="5"/>
                <c:pt idx="0">
                  <c:v>1.8698323008309623E-2</c:v>
                </c:pt>
                <c:pt idx="1">
                  <c:v>2.1920389565115005E-2</c:v>
                </c:pt>
                <c:pt idx="2">
                  <c:v>2.3516729463949844E-2</c:v>
                </c:pt>
                <c:pt idx="3">
                  <c:v>2.475376960304362E-2</c:v>
                </c:pt>
                <c:pt idx="4">
                  <c:v>2.5355313315530328E-2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A3-4AAE-A3D9-559D1BD68938}"/>
            </c:ext>
          </c:extLst>
        </c:ser>
        <c:ser>
          <c:idx val="2"/>
          <c:order val="2"/>
          <c:tx>
            <c:strRef>
              <c:f>'Freddie REMIC Series 2848!!'!$BV$11</c:f>
              <c:strCache>
                <c:ptCount val="1"/>
                <c:pt idx="0">
                  <c:v>Tranche CG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2848!!'!$BV$12:$BV$16</c:f>
              <c:numCache>
                <c:formatCode>0.0000</c:formatCode>
                <c:ptCount val="5"/>
                <c:pt idx="0">
                  <c:v>2.1949746901001235E-2</c:v>
                </c:pt>
                <c:pt idx="1">
                  <c:v>2.4446805744868613E-2</c:v>
                </c:pt>
                <c:pt idx="2">
                  <c:v>2.5345018240064531E-2</c:v>
                </c:pt>
                <c:pt idx="3">
                  <c:v>2.5986937317322829E-2</c:v>
                </c:pt>
                <c:pt idx="4">
                  <c:v>2.6294326853513045E-2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A3-4AAE-A3D9-559D1BD68938}"/>
            </c:ext>
          </c:extLst>
        </c:ser>
        <c:ser>
          <c:idx val="3"/>
          <c:order val="3"/>
          <c:tx>
            <c:strRef>
              <c:f>'Freddie REMIC Series 2848!!'!$BW$11</c:f>
              <c:strCache>
                <c:ptCount val="1"/>
                <c:pt idx="0">
                  <c:v>Tranche CM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2848!!'!$BW$12:$BW$16</c:f>
              <c:numCache>
                <c:formatCode>0.0000</c:formatCode>
                <c:ptCount val="5"/>
                <c:pt idx="0">
                  <c:v>2.0333588060894154E-2</c:v>
                </c:pt>
                <c:pt idx="1">
                  <c:v>2.2364026348541798E-2</c:v>
                </c:pt>
                <c:pt idx="2">
                  <c:v>2.3591729028013826E-2</c:v>
                </c:pt>
                <c:pt idx="3">
                  <c:v>2.4644633497402233E-2</c:v>
                </c:pt>
                <c:pt idx="4">
                  <c:v>2.5190420377748837E-2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A3-4AAE-A3D9-559D1BD68938}"/>
            </c:ext>
          </c:extLst>
        </c:ser>
        <c:ser>
          <c:idx val="4"/>
          <c:order val="4"/>
          <c:tx>
            <c:strRef>
              <c:f>'Freddie REMIC Series 2848!!'!$BX$11</c:f>
              <c:strCache>
                <c:ptCount val="1"/>
                <c:pt idx="0">
                  <c:v>Tranche CY</c:v>
                </c:pt>
              </c:strCache>
            </c:strRef>
          </c:tx>
          <c:spPr>
            <a:ln w="28575" cap="rnd">
              <a:solidFill>
                <a:srgbClr val="FF69B4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2848!!'!$BX$12:$BX$16</c:f>
              <c:numCache>
                <c:formatCode>0.0000</c:formatCode>
                <c:ptCount val="5"/>
                <c:pt idx="0">
                  <c:v>1.3531562962246278E-2</c:v>
                </c:pt>
                <c:pt idx="1">
                  <c:v>1.5325082653699954E-2</c:v>
                </c:pt>
                <c:pt idx="2">
                  <c:v>1.7086335759985517E-2</c:v>
                </c:pt>
                <c:pt idx="3">
                  <c:v>1.9234934898120816E-2</c:v>
                </c:pt>
                <c:pt idx="4">
                  <c:v>2.0661745550484327E-2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A3-4AAE-A3D9-559D1BD68938}"/>
            </c:ext>
          </c:extLst>
        </c:ser>
        <c:ser>
          <c:idx val="5"/>
          <c:order val="5"/>
          <c:tx>
            <c:strRef>
              <c:f>'Freddie REMIC Series 2848!!'!$BY$11</c:f>
              <c:strCache>
                <c:ptCount val="1"/>
                <c:pt idx="0">
                  <c:v>Tranche CZ</c:v>
                </c:pt>
              </c:strCache>
            </c:strRef>
          </c:tx>
          <c:spPr>
            <a:ln w="28575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2848!!'!$BY$12:$BY$16</c:f>
              <c:numCache>
                <c:formatCode>0.0000</c:formatCode>
                <c:ptCount val="5"/>
                <c:pt idx="0">
                  <c:v>1.1023043738562003E-2</c:v>
                </c:pt>
                <c:pt idx="1">
                  <c:v>1.3014966105105318E-2</c:v>
                </c:pt>
                <c:pt idx="2">
                  <c:v>1.4918713995556932E-2</c:v>
                </c:pt>
                <c:pt idx="3">
                  <c:v>1.7050755562238031E-2</c:v>
                </c:pt>
                <c:pt idx="4">
                  <c:v>1.8584184038753077E-2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A3-4AAE-A3D9-559D1BD68938}"/>
            </c:ext>
          </c:extLst>
        </c:ser>
        <c:ser>
          <c:idx val="6"/>
          <c:order val="6"/>
          <c:tx>
            <c:strRef>
              <c:f>'Freddie REMIC Series 2848!!'!$BZ$11</c:f>
              <c:strCache>
                <c:ptCount val="1"/>
                <c:pt idx="0">
                  <c:v>Tranche GZ</c:v>
                </c:pt>
              </c:strCache>
            </c:strRef>
          </c:tx>
          <c:spPr>
            <a:ln w="28575" cap="rnd">
              <a:solidFill>
                <a:srgbClr val="808000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2848!!'!$BZ$12:$BZ$16</c:f>
              <c:numCache>
                <c:formatCode>0.0000</c:formatCode>
                <c:ptCount val="5"/>
                <c:pt idx="0">
                  <c:v>8.9434935286184878E-3</c:v>
                </c:pt>
                <c:pt idx="1">
                  <c:v>9.4330705352668499E-3</c:v>
                </c:pt>
                <c:pt idx="2">
                  <c:v>8.0760900039294654E-3</c:v>
                </c:pt>
                <c:pt idx="3">
                  <c:v>5.000756761902367E-3</c:v>
                </c:pt>
                <c:pt idx="4">
                  <c:v>1.9096310390995638E-3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A3-4AAE-A3D9-559D1BD68938}"/>
            </c:ext>
          </c:extLst>
        </c:ser>
        <c:ser>
          <c:idx val="7"/>
          <c:order val="7"/>
          <c:tx>
            <c:strRef>
              <c:f>'Freddie REMIC Series 2848!!'!$CA$11</c:f>
              <c:strCache>
                <c:ptCount val="1"/>
                <c:pt idx="0">
                  <c:v>Tranche TC</c:v>
                </c:pt>
              </c:strCache>
            </c:strRef>
          </c:tx>
          <c:spPr>
            <a:ln w="28575" cap="rnd">
              <a:solidFill>
                <a:srgbClr val="A52A2A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2848!!'!$CA$12:$CA$16</c:f>
              <c:numCache>
                <c:formatCode>0.0000</c:formatCode>
                <c:ptCount val="5"/>
                <c:pt idx="0">
                  <c:v>1.5749795370057766E-2</c:v>
                </c:pt>
                <c:pt idx="1">
                  <c:v>1.8586372620028557E-2</c:v>
                </c:pt>
                <c:pt idx="2">
                  <c:v>2.0458943406668414E-2</c:v>
                </c:pt>
                <c:pt idx="3">
                  <c:v>2.222341512691349E-2</c:v>
                </c:pt>
                <c:pt idx="4">
                  <c:v>2.3220943000288201E-2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A3-4AAE-A3D9-559D1BD68938}"/>
            </c:ext>
          </c:extLst>
        </c:ser>
        <c:ser>
          <c:idx val="8"/>
          <c:order val="8"/>
          <c:tx>
            <c:strRef>
              <c:f>'Freddie REMIC Series 2848!!'!$CB$11</c:f>
              <c:strCache>
                <c:ptCount val="1"/>
                <c:pt idx="0">
                  <c:v>Tranche VE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2848!!'!$CB$12:$CB$16</c:f>
              <c:numCache>
                <c:formatCode>0.0000</c:formatCode>
                <c:ptCount val="5"/>
                <c:pt idx="0">
                  <c:v>2.5358489190307688E-2</c:v>
                </c:pt>
                <c:pt idx="1">
                  <c:v>2.5358489190307688E-2</c:v>
                </c:pt>
                <c:pt idx="2">
                  <c:v>2.5358489190307688E-2</c:v>
                </c:pt>
                <c:pt idx="3">
                  <c:v>2.5575241946317214E-2</c:v>
                </c:pt>
                <c:pt idx="4">
                  <c:v>2.5850063909209464E-2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A3-4AAE-A3D9-559D1BD68938}"/>
            </c:ext>
          </c:extLst>
        </c:ser>
        <c:ser>
          <c:idx val="9"/>
          <c:order val="9"/>
          <c:tx>
            <c:strRef>
              <c:f>'Freddie REMIC Series 2848!!'!$CC$11</c:f>
              <c:strCache>
                <c:ptCount val="1"/>
                <c:pt idx="0">
                  <c:v>Collateral</c:v>
                </c:pt>
              </c:strCache>
            </c:strRef>
          </c:tx>
          <c:spPr>
            <a:ln w="28575" cap="rnd">
              <a:solidFill>
                <a:srgbClr val="800080"/>
              </a:solidFill>
              <a:round/>
            </a:ln>
            <a:effectLst/>
          </c:spPr>
          <c:marker>
            <c:symbol val="none"/>
          </c:marker>
          <c:cat>
            <c:numRef>
              <c:f>'Freddie REMIC Series 2848!!'!$BT$12:$BT$16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'Freddie REMIC Series 2848!!'!$CC$12:$CC$16</c:f>
              <c:numCache>
                <c:formatCode>0.0000</c:formatCode>
                <c:ptCount val="5"/>
                <c:pt idx="0">
                  <c:v>1.648990246839744E-2</c:v>
                </c:pt>
                <c:pt idx="1">
                  <c:v>1.8573831902473255E-2</c:v>
                </c:pt>
                <c:pt idx="2">
                  <c:v>2.0014572296909065E-2</c:v>
                </c:pt>
                <c:pt idx="3">
                  <c:v>2.1548057839764899E-2</c:v>
                </c:pt>
                <c:pt idx="4">
                  <c:v>2.2559103712047498E-2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A3-4AAE-A3D9-559D1BD68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488507488"/>
        <c:axId val="1488482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'Freddie REMIC Series 2848!!'!$BT$11</c15:sqref>
                        </c15:formulaRef>
                      </c:ext>
                    </c:extLst>
                    <c:strCache>
                      <c:ptCount val="1"/>
                      <c:pt idx="0">
                        <c:v>PSA Speed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'Freddie REMIC Series 2848!!'!$BT$12:$BT$16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183</c:v>
                      </c:pt>
                      <c:pt idx="3">
                        <c:v>300</c:v>
                      </c:pt>
                      <c:pt idx="4">
                        <c:v>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'Freddie REMIC Series 2848!!'!$BT$12:$BT$16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183</c:v>
                      </c:pt>
                      <c:pt idx="3">
                        <c:v>300</c:v>
                      </c:pt>
                      <c:pt idx="4">
                        <c:v>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3A3-4AAE-A3D9-559D1BD68938}"/>
                  </c:ext>
                </c:extLst>
              </c15:ser>
            </c15:filteredLineSeries>
          </c:ext>
        </c:extLst>
      </c:lineChart>
      <c:catAx>
        <c:axId val="148850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82048"/>
        <c:crosses val="autoZero"/>
        <c:auto val="1"/>
        <c:lblAlgn val="ctr"/>
        <c:lblOffset val="100"/>
        <c:noMultiLvlLbl val="0"/>
      </c:catAx>
      <c:valAx>
        <c:axId val="14884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X*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50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Yield Curve Sensitivity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'Freddie REMIC Series 2848!!'!$BT$21</c:f>
              <c:strCache>
                <c:ptCount val="1"/>
                <c:pt idx="0">
                  <c:v>Original Yield Curve (Normal)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'Freddie REMIC Series 2848!!'!$BU$20:$CC$20</c:f>
              <c:strCache>
                <c:ptCount val="9"/>
                <c:pt idx="0">
                  <c:v>Tranche CA</c:v>
                </c:pt>
                <c:pt idx="1">
                  <c:v>Tranche CG</c:v>
                </c:pt>
                <c:pt idx="2">
                  <c:v>Tranche CM</c:v>
                </c:pt>
                <c:pt idx="3">
                  <c:v>Tranche CY</c:v>
                </c:pt>
                <c:pt idx="4">
                  <c:v>Tranche CZ</c:v>
                </c:pt>
                <c:pt idx="5">
                  <c:v>Tranche GZ</c:v>
                </c:pt>
                <c:pt idx="6">
                  <c:v>Tranche TC</c:v>
                </c:pt>
                <c:pt idx="7">
                  <c:v>Tranche VE</c:v>
                </c:pt>
                <c:pt idx="8">
                  <c:v>Collateral</c:v>
                </c:pt>
              </c:strCache>
            </c:strRef>
          </c:cat>
          <c:val>
            <c:numRef>
              <c:f>'Freddie REMIC Series 2848!!'!$BU$21:$CC$21</c:f>
              <c:numCache>
                <c:formatCode>0.0000</c:formatCode>
                <c:ptCount val="9"/>
                <c:pt idx="0">
                  <c:v>2.3516729463949844E-2</c:v>
                </c:pt>
                <c:pt idx="1">
                  <c:v>2.5345018240064531E-2</c:v>
                </c:pt>
                <c:pt idx="2">
                  <c:v>2.3591729028013826E-2</c:v>
                </c:pt>
                <c:pt idx="3">
                  <c:v>1.7086335759985517E-2</c:v>
                </c:pt>
                <c:pt idx="4">
                  <c:v>1.4918713995556932E-2</c:v>
                </c:pt>
                <c:pt idx="5">
                  <c:v>8.0760900039294654E-3</c:v>
                </c:pt>
                <c:pt idx="6">
                  <c:v>2.0458943406668414E-2</c:v>
                </c:pt>
                <c:pt idx="7">
                  <c:v>2.5358489190307688E-2</c:v>
                </c:pt>
                <c:pt idx="8">
                  <c:v>2.0014572296909065E-2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73-41E3-BBEB-9DE239ACD2C5}"/>
            </c:ext>
          </c:extLst>
        </c:ser>
        <c:ser>
          <c:idx val="1"/>
          <c:order val="1"/>
          <c:tx>
            <c:strRef>
              <c:f>'Freddie REMIC Series 2848!!'!$BT$22</c:f>
              <c:strCache>
                <c:ptCount val="1"/>
                <c:pt idx="0">
                  <c:v>Inverse Yield Curve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'Freddie REMIC Series 2848!!'!$BU$20:$CC$20</c:f>
              <c:strCache>
                <c:ptCount val="9"/>
                <c:pt idx="0">
                  <c:v>Tranche CA</c:v>
                </c:pt>
                <c:pt idx="1">
                  <c:v>Tranche CG</c:v>
                </c:pt>
                <c:pt idx="2">
                  <c:v>Tranche CM</c:v>
                </c:pt>
                <c:pt idx="3">
                  <c:v>Tranche CY</c:v>
                </c:pt>
                <c:pt idx="4">
                  <c:v>Tranche CZ</c:v>
                </c:pt>
                <c:pt idx="5">
                  <c:v>Tranche GZ</c:v>
                </c:pt>
                <c:pt idx="6">
                  <c:v>Tranche TC</c:v>
                </c:pt>
                <c:pt idx="7">
                  <c:v>Tranche VE</c:v>
                </c:pt>
                <c:pt idx="8">
                  <c:v>Collateral</c:v>
                </c:pt>
              </c:strCache>
            </c:strRef>
          </c:cat>
          <c:val>
            <c:numRef>
              <c:f>'Freddie REMIC Series 2848!!'!$BU$22:$CC$22</c:f>
              <c:numCache>
                <c:formatCode>0.0000</c:formatCode>
                <c:ptCount val="9"/>
                <c:pt idx="0">
                  <c:v>1.8578899457350091E-2</c:v>
                </c:pt>
                <c:pt idx="1">
                  <c:v>1.8946406941027463E-2</c:v>
                </c:pt>
                <c:pt idx="2">
                  <c:v>1.859521382464218E-2</c:v>
                </c:pt>
                <c:pt idx="3">
                  <c:v>1.7279955823429241E-2</c:v>
                </c:pt>
                <c:pt idx="4">
                  <c:v>1.6580002041143665E-2</c:v>
                </c:pt>
                <c:pt idx="5">
                  <c:v>4.418832052713444E-3</c:v>
                </c:pt>
                <c:pt idx="6">
                  <c:v>1.7966762656993072E-2</c:v>
                </c:pt>
                <c:pt idx="7">
                  <c:v>1.8949116992713396E-2</c:v>
                </c:pt>
                <c:pt idx="8">
                  <c:v>1.7784164499873967E-2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73-41E3-BBEB-9DE239ACD2C5}"/>
            </c:ext>
          </c:extLst>
        </c:ser>
        <c:ser>
          <c:idx val="2"/>
          <c:order val="2"/>
          <c:tx>
            <c:strRef>
              <c:f>'Freddie REMIC Series 2848!!'!$BT$23</c:f>
              <c:strCache>
                <c:ptCount val="1"/>
                <c:pt idx="0">
                  <c:v>Flatter Yield Curve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'Freddie REMIC Series 2848!!'!$BU$20:$CC$20</c:f>
              <c:strCache>
                <c:ptCount val="9"/>
                <c:pt idx="0">
                  <c:v>Tranche CA</c:v>
                </c:pt>
                <c:pt idx="1">
                  <c:v>Tranche CG</c:v>
                </c:pt>
                <c:pt idx="2">
                  <c:v>Tranche CM</c:v>
                </c:pt>
                <c:pt idx="3">
                  <c:v>Tranche CY</c:v>
                </c:pt>
                <c:pt idx="4">
                  <c:v>Tranche CZ</c:v>
                </c:pt>
                <c:pt idx="5">
                  <c:v>Tranche GZ</c:v>
                </c:pt>
                <c:pt idx="6">
                  <c:v>Tranche TC</c:v>
                </c:pt>
                <c:pt idx="7">
                  <c:v>Tranche VE</c:v>
                </c:pt>
                <c:pt idx="8">
                  <c:v>Collateral</c:v>
                </c:pt>
              </c:strCache>
            </c:strRef>
          </c:cat>
          <c:val>
            <c:numRef>
              <c:f>'Freddie REMIC Series 2848!!'!$BU$23:$CC$23</c:f>
              <c:numCache>
                <c:formatCode>0.0000</c:formatCode>
                <c:ptCount val="9"/>
                <c:pt idx="0">
                  <c:v>2.4528739364222375E-2</c:v>
                </c:pt>
                <c:pt idx="1">
                  <c:v>2.5417296193839506E-2</c:v>
                </c:pt>
                <c:pt idx="2">
                  <c:v>2.456711981830392E-2</c:v>
                </c:pt>
                <c:pt idx="3">
                  <c:v>2.1393673409800001E-2</c:v>
                </c:pt>
                <c:pt idx="4">
                  <c:v>2.0174820343923733E-2</c:v>
                </c:pt>
                <c:pt idx="5">
                  <c:v>9.9139264956438697E-3</c:v>
                </c:pt>
                <c:pt idx="6">
                  <c:v>2.3046557764017872E-2</c:v>
                </c:pt>
                <c:pt idx="7">
                  <c:v>2.542384659553542E-2</c:v>
                </c:pt>
                <c:pt idx="8">
                  <c:v>2.275698457471494E-2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73-41E3-BBEB-9DE239ACD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662047"/>
        <c:axId val="775662527"/>
      </c:lineChart>
      <c:catAx>
        <c:axId val="7756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62527"/>
        <c:crosses val="autoZero"/>
        <c:auto val="1"/>
        <c:lblAlgn val="ctr"/>
        <c:lblOffset val="100"/>
        <c:noMultiLvlLbl val="0"/>
      </c:catAx>
      <c:valAx>
        <c:axId val="77566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6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PSA &amp; X* Sensitivity Analysis For</a:t>
            </a:r>
            <a:r>
              <a:rPr lang="en-US" sz="1600" b="1" baseline="0">
                <a:solidFill>
                  <a:schemeClr val="tx1"/>
                </a:solidFill>
              </a:rPr>
              <a:t> An Inverse Yield Curve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'Inverse Yield Curve'!$BU$11</c:f>
              <c:strCache>
                <c:ptCount val="1"/>
                <c:pt idx="0">
                  <c:v>Tranche CA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Curve'!$BU$12:$BU$16</c:f>
              <c:numCache>
                <c:formatCode>0.0000</c:formatCode>
                <c:ptCount val="5"/>
                <c:pt idx="0">
                  <c:v>1.8578899457350091E-2</c:v>
                </c:pt>
                <c:pt idx="1">
                  <c:v>2.1920389565115005E-2</c:v>
                </c:pt>
                <c:pt idx="2">
                  <c:v>2.3516729463949844E-2</c:v>
                </c:pt>
                <c:pt idx="3">
                  <c:v>2.475376960304362E-2</c:v>
                </c:pt>
                <c:pt idx="4">
                  <c:v>2.5355313315530328E-2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1-49BA-876E-263F90D11782}"/>
            </c:ext>
          </c:extLst>
        </c:ser>
        <c:ser>
          <c:idx val="2"/>
          <c:order val="2"/>
          <c:tx>
            <c:strRef>
              <c:f>'Inverse Yield Curve'!$BV$11</c:f>
              <c:strCache>
                <c:ptCount val="1"/>
                <c:pt idx="0">
                  <c:v>Tranche CG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Curve'!$BV$12:$BV$16</c:f>
              <c:numCache>
                <c:formatCode>0.0000</c:formatCode>
                <c:ptCount val="5"/>
                <c:pt idx="0">
                  <c:v>1.8946406941027463E-2</c:v>
                </c:pt>
                <c:pt idx="1">
                  <c:v>2.4446805744868613E-2</c:v>
                </c:pt>
                <c:pt idx="2">
                  <c:v>2.5345018240064531E-2</c:v>
                </c:pt>
                <c:pt idx="3">
                  <c:v>2.5986937317322829E-2</c:v>
                </c:pt>
                <c:pt idx="4">
                  <c:v>2.6294326853513045E-2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91-49BA-876E-263F90D11782}"/>
            </c:ext>
          </c:extLst>
        </c:ser>
        <c:ser>
          <c:idx val="3"/>
          <c:order val="3"/>
          <c:tx>
            <c:strRef>
              <c:f>'Inverse Yield Curve'!$BW$11</c:f>
              <c:strCache>
                <c:ptCount val="1"/>
                <c:pt idx="0">
                  <c:v>Tranche CM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Curve'!$BW$12:$BW$16</c:f>
              <c:numCache>
                <c:formatCode>0.0000</c:formatCode>
                <c:ptCount val="5"/>
                <c:pt idx="0">
                  <c:v>1.859521382464218E-2</c:v>
                </c:pt>
                <c:pt idx="1">
                  <c:v>2.2364026348541798E-2</c:v>
                </c:pt>
                <c:pt idx="2">
                  <c:v>2.3591729028013826E-2</c:v>
                </c:pt>
                <c:pt idx="3">
                  <c:v>2.4644633497402233E-2</c:v>
                </c:pt>
                <c:pt idx="4">
                  <c:v>2.5190420377748837E-2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91-49BA-876E-263F90D11782}"/>
            </c:ext>
          </c:extLst>
        </c:ser>
        <c:ser>
          <c:idx val="4"/>
          <c:order val="4"/>
          <c:tx>
            <c:strRef>
              <c:f>'Inverse Yield Curve'!$BX$11</c:f>
              <c:strCache>
                <c:ptCount val="1"/>
                <c:pt idx="0">
                  <c:v>Tranche CY</c:v>
                </c:pt>
              </c:strCache>
            </c:strRef>
          </c:tx>
          <c:spPr>
            <a:ln w="28575" cap="rnd">
              <a:solidFill>
                <a:srgbClr val="FF69B4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Curve'!$BX$12:$BX$16</c:f>
              <c:numCache>
                <c:formatCode>0.0000</c:formatCode>
                <c:ptCount val="5"/>
                <c:pt idx="0">
                  <c:v>1.7279955823429241E-2</c:v>
                </c:pt>
                <c:pt idx="1">
                  <c:v>1.5325082653699954E-2</c:v>
                </c:pt>
                <c:pt idx="2">
                  <c:v>1.7086335759985517E-2</c:v>
                </c:pt>
                <c:pt idx="3">
                  <c:v>1.9234934898120816E-2</c:v>
                </c:pt>
                <c:pt idx="4">
                  <c:v>2.0661745550484327E-2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91-49BA-876E-263F90D11782}"/>
            </c:ext>
          </c:extLst>
        </c:ser>
        <c:ser>
          <c:idx val="5"/>
          <c:order val="5"/>
          <c:tx>
            <c:strRef>
              <c:f>'Inverse Yield Curve'!$BY$11</c:f>
              <c:strCache>
                <c:ptCount val="1"/>
                <c:pt idx="0">
                  <c:v>Tranche CZ</c:v>
                </c:pt>
              </c:strCache>
            </c:strRef>
          </c:tx>
          <c:spPr>
            <a:ln w="28575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Curve'!$BY$12:$BY$16</c:f>
              <c:numCache>
                <c:formatCode>0.0000</c:formatCode>
                <c:ptCount val="5"/>
                <c:pt idx="0">
                  <c:v>1.6580002041143665E-2</c:v>
                </c:pt>
                <c:pt idx="1">
                  <c:v>1.3014966105105318E-2</c:v>
                </c:pt>
                <c:pt idx="2">
                  <c:v>1.4918713995556932E-2</c:v>
                </c:pt>
                <c:pt idx="3">
                  <c:v>1.7050755562238031E-2</c:v>
                </c:pt>
                <c:pt idx="4">
                  <c:v>1.8584184038753077E-2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91-49BA-876E-263F90D11782}"/>
            </c:ext>
          </c:extLst>
        </c:ser>
        <c:ser>
          <c:idx val="6"/>
          <c:order val="6"/>
          <c:tx>
            <c:strRef>
              <c:f>'Inverse Yield Curve'!$BZ$11</c:f>
              <c:strCache>
                <c:ptCount val="1"/>
                <c:pt idx="0">
                  <c:v>Tranche GZ</c:v>
                </c:pt>
              </c:strCache>
            </c:strRef>
          </c:tx>
          <c:spPr>
            <a:ln w="28575" cap="rnd">
              <a:solidFill>
                <a:srgbClr val="808000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Curve'!$BZ$12:$BZ$16</c:f>
              <c:numCache>
                <c:formatCode>0.0000</c:formatCode>
                <c:ptCount val="5"/>
                <c:pt idx="0">
                  <c:v>4.418832052713444E-3</c:v>
                </c:pt>
                <c:pt idx="1">
                  <c:v>9.4330705352668499E-3</c:v>
                </c:pt>
                <c:pt idx="2">
                  <c:v>8.0760900039294654E-3</c:v>
                </c:pt>
                <c:pt idx="3">
                  <c:v>5.000756761902367E-3</c:v>
                </c:pt>
                <c:pt idx="4">
                  <c:v>1.9096310390995638E-3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91-49BA-876E-263F90D11782}"/>
            </c:ext>
          </c:extLst>
        </c:ser>
        <c:ser>
          <c:idx val="7"/>
          <c:order val="7"/>
          <c:tx>
            <c:strRef>
              <c:f>'Inverse Yield Curve'!$CA$11</c:f>
              <c:strCache>
                <c:ptCount val="1"/>
                <c:pt idx="0">
                  <c:v>Tranche TC</c:v>
                </c:pt>
              </c:strCache>
            </c:strRef>
          </c:tx>
          <c:spPr>
            <a:ln w="28575" cap="rnd">
              <a:solidFill>
                <a:srgbClr val="A52A2A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Curve'!$CA$12:$CA$16</c:f>
              <c:numCache>
                <c:formatCode>0.0000</c:formatCode>
                <c:ptCount val="5"/>
                <c:pt idx="0">
                  <c:v>1.7966762656993072E-2</c:v>
                </c:pt>
                <c:pt idx="1">
                  <c:v>1.8586372620028557E-2</c:v>
                </c:pt>
                <c:pt idx="2">
                  <c:v>2.0458943406668414E-2</c:v>
                </c:pt>
                <c:pt idx="3">
                  <c:v>2.222341512691349E-2</c:v>
                </c:pt>
                <c:pt idx="4">
                  <c:v>2.3220943000288201E-2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91-49BA-876E-263F90D11782}"/>
            </c:ext>
          </c:extLst>
        </c:ser>
        <c:ser>
          <c:idx val="8"/>
          <c:order val="8"/>
          <c:tx>
            <c:strRef>
              <c:f>'Inverse Yield Curve'!$CB$11</c:f>
              <c:strCache>
                <c:ptCount val="1"/>
                <c:pt idx="0">
                  <c:v>Tranche VE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Curve'!$CB$12:$CB$16</c:f>
              <c:numCache>
                <c:formatCode>0.0000</c:formatCode>
                <c:ptCount val="5"/>
                <c:pt idx="0">
                  <c:v>1.8949116992713396E-2</c:v>
                </c:pt>
                <c:pt idx="1">
                  <c:v>2.5358489190307688E-2</c:v>
                </c:pt>
                <c:pt idx="2">
                  <c:v>2.5358489190307688E-2</c:v>
                </c:pt>
                <c:pt idx="3">
                  <c:v>2.5575241946317214E-2</c:v>
                </c:pt>
                <c:pt idx="4">
                  <c:v>2.5850063909209464E-2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91-49BA-876E-263F90D11782}"/>
            </c:ext>
          </c:extLst>
        </c:ser>
        <c:ser>
          <c:idx val="9"/>
          <c:order val="9"/>
          <c:tx>
            <c:strRef>
              <c:f>'Inverse Yield Curve'!$CC$11</c:f>
              <c:strCache>
                <c:ptCount val="1"/>
                <c:pt idx="0">
                  <c:v>Collateral</c:v>
                </c:pt>
              </c:strCache>
            </c:strRef>
          </c:tx>
          <c:spPr>
            <a:ln w="28575" cap="rnd">
              <a:solidFill>
                <a:srgbClr val="800080"/>
              </a:solidFill>
              <a:round/>
            </a:ln>
            <a:effectLst/>
          </c:spPr>
          <c:marker>
            <c:symbol val="none"/>
          </c:marker>
          <c:cat>
            <c:numRef>
              <c:f>'Inverse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'Inverse Yield Curve'!$CC$12:$CC$16</c:f>
              <c:numCache>
                <c:formatCode>0.0000</c:formatCode>
                <c:ptCount val="5"/>
                <c:pt idx="0">
                  <c:v>1.7784164499873967E-2</c:v>
                </c:pt>
                <c:pt idx="1">
                  <c:v>1.8573831902473255E-2</c:v>
                </c:pt>
                <c:pt idx="2">
                  <c:v>2.0014572296909065E-2</c:v>
                </c:pt>
                <c:pt idx="3">
                  <c:v>2.1548057839764899E-2</c:v>
                </c:pt>
                <c:pt idx="4">
                  <c:v>2.2559103712047498E-2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91-49BA-876E-263F90D11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488507488"/>
        <c:axId val="1488482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'Inverse Yield Curve'!$BT$11</c15:sqref>
                        </c15:formulaRef>
                      </c:ext>
                    </c:extLst>
                    <c:strCache>
                      <c:ptCount val="1"/>
                      <c:pt idx="0">
                        <c:v>PSA Speed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'Inverse Yield Curve'!$BT$12:$BT$16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183</c:v>
                      </c:pt>
                      <c:pt idx="3">
                        <c:v>300</c:v>
                      </c:pt>
                      <c:pt idx="4">
                        <c:v>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'Inverse Yield Curve'!$BT$12:$BT$16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183</c:v>
                      </c:pt>
                      <c:pt idx="3">
                        <c:v>300</c:v>
                      </c:pt>
                      <c:pt idx="4">
                        <c:v>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C491-49BA-876E-263F90D11782}"/>
                  </c:ext>
                </c:extLst>
              </c15:ser>
            </c15:filteredLineSeries>
          </c:ext>
        </c:extLst>
      </c:lineChart>
      <c:catAx>
        <c:axId val="148850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82048"/>
        <c:crosses val="autoZero"/>
        <c:auto val="1"/>
        <c:lblAlgn val="ctr"/>
        <c:lblOffset val="100"/>
        <c:noMultiLvlLbl val="0"/>
      </c:catAx>
      <c:valAx>
        <c:axId val="14884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X*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50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PSA &amp; X* Sensitivity Analysis For A Flatter Yield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'Flatter Yield Curve'!$BU$11</c:f>
              <c:strCache>
                <c:ptCount val="1"/>
                <c:pt idx="0">
                  <c:v>Tranche CA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Curve'!$BU$12:$BU$16</c:f>
              <c:numCache>
                <c:formatCode>0.0000</c:formatCode>
                <c:ptCount val="5"/>
                <c:pt idx="0">
                  <c:v>2.4528739364222375E-2</c:v>
                </c:pt>
                <c:pt idx="1">
                  <c:v>2.1920389565115005E-2</c:v>
                </c:pt>
                <c:pt idx="2">
                  <c:v>2.3516729463949844E-2</c:v>
                </c:pt>
                <c:pt idx="3">
                  <c:v>2.475376960304362E-2</c:v>
                </c:pt>
                <c:pt idx="4">
                  <c:v>2.5355313315530328E-2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5-49A8-83B5-FD9D8921D0FD}"/>
            </c:ext>
          </c:extLst>
        </c:ser>
        <c:ser>
          <c:idx val="2"/>
          <c:order val="2"/>
          <c:tx>
            <c:strRef>
              <c:f>'Flatter Yield Curve'!$BV$11</c:f>
              <c:strCache>
                <c:ptCount val="1"/>
                <c:pt idx="0">
                  <c:v>Tranche CG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Curve'!$BV$12:$BV$16</c:f>
              <c:numCache>
                <c:formatCode>0.0000</c:formatCode>
                <c:ptCount val="5"/>
                <c:pt idx="0">
                  <c:v>2.5417296193839506E-2</c:v>
                </c:pt>
                <c:pt idx="1">
                  <c:v>2.4446805744868613E-2</c:v>
                </c:pt>
                <c:pt idx="2">
                  <c:v>2.5345018240064531E-2</c:v>
                </c:pt>
                <c:pt idx="3">
                  <c:v>2.5986937317322829E-2</c:v>
                </c:pt>
                <c:pt idx="4">
                  <c:v>2.6294326853513045E-2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5-49A8-83B5-FD9D8921D0FD}"/>
            </c:ext>
          </c:extLst>
        </c:ser>
        <c:ser>
          <c:idx val="3"/>
          <c:order val="3"/>
          <c:tx>
            <c:strRef>
              <c:f>'Flatter Yield Curve'!$BW$11</c:f>
              <c:strCache>
                <c:ptCount val="1"/>
                <c:pt idx="0">
                  <c:v>Tranche CM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Curve'!$BW$12:$BW$16</c:f>
              <c:numCache>
                <c:formatCode>0.0000</c:formatCode>
                <c:ptCount val="5"/>
                <c:pt idx="0">
                  <c:v>2.456711981830392E-2</c:v>
                </c:pt>
                <c:pt idx="1">
                  <c:v>2.2364026348541798E-2</c:v>
                </c:pt>
                <c:pt idx="2">
                  <c:v>2.3591729028013826E-2</c:v>
                </c:pt>
                <c:pt idx="3">
                  <c:v>2.4644633497402233E-2</c:v>
                </c:pt>
                <c:pt idx="4">
                  <c:v>2.5190420377748837E-2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5-49A8-83B5-FD9D8921D0FD}"/>
            </c:ext>
          </c:extLst>
        </c:ser>
        <c:ser>
          <c:idx val="4"/>
          <c:order val="4"/>
          <c:tx>
            <c:strRef>
              <c:f>'Flatter Yield Curve'!$BX$11</c:f>
              <c:strCache>
                <c:ptCount val="1"/>
                <c:pt idx="0">
                  <c:v>Tranche CY</c:v>
                </c:pt>
              </c:strCache>
            </c:strRef>
          </c:tx>
          <c:spPr>
            <a:ln w="28575" cap="rnd">
              <a:solidFill>
                <a:srgbClr val="FF69B4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Curve'!$BX$12:$BX$16</c:f>
              <c:numCache>
                <c:formatCode>0.0000</c:formatCode>
                <c:ptCount val="5"/>
                <c:pt idx="0">
                  <c:v>2.1393673409800001E-2</c:v>
                </c:pt>
                <c:pt idx="1">
                  <c:v>1.5325082653699954E-2</c:v>
                </c:pt>
                <c:pt idx="2">
                  <c:v>1.7086335759985517E-2</c:v>
                </c:pt>
                <c:pt idx="3">
                  <c:v>1.9234934898120816E-2</c:v>
                </c:pt>
                <c:pt idx="4">
                  <c:v>2.0661745550484327E-2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15-49A8-83B5-FD9D8921D0FD}"/>
            </c:ext>
          </c:extLst>
        </c:ser>
        <c:ser>
          <c:idx val="5"/>
          <c:order val="5"/>
          <c:tx>
            <c:strRef>
              <c:f>'Flatter Yield Curve'!$BY$11</c:f>
              <c:strCache>
                <c:ptCount val="1"/>
                <c:pt idx="0">
                  <c:v>Tranche CZ</c:v>
                </c:pt>
              </c:strCache>
            </c:strRef>
          </c:tx>
          <c:spPr>
            <a:ln w="28575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Curve'!$BY$12:$BY$16</c:f>
              <c:numCache>
                <c:formatCode>0.0000</c:formatCode>
                <c:ptCount val="5"/>
                <c:pt idx="0">
                  <c:v>2.0174820343923733E-2</c:v>
                </c:pt>
                <c:pt idx="1">
                  <c:v>1.3014966105105318E-2</c:v>
                </c:pt>
                <c:pt idx="2">
                  <c:v>1.4918713995556932E-2</c:v>
                </c:pt>
                <c:pt idx="3">
                  <c:v>1.7050755562238031E-2</c:v>
                </c:pt>
                <c:pt idx="4">
                  <c:v>1.8584184038753077E-2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15-49A8-83B5-FD9D8921D0FD}"/>
            </c:ext>
          </c:extLst>
        </c:ser>
        <c:ser>
          <c:idx val="6"/>
          <c:order val="6"/>
          <c:tx>
            <c:strRef>
              <c:f>'Flatter Yield Curve'!$BZ$11</c:f>
              <c:strCache>
                <c:ptCount val="1"/>
                <c:pt idx="0">
                  <c:v>Tranche GZ</c:v>
                </c:pt>
              </c:strCache>
            </c:strRef>
          </c:tx>
          <c:spPr>
            <a:ln w="28575" cap="rnd">
              <a:solidFill>
                <a:srgbClr val="808000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Curve'!$BZ$12:$BZ$16</c:f>
              <c:numCache>
                <c:formatCode>0.0000</c:formatCode>
                <c:ptCount val="5"/>
                <c:pt idx="0">
                  <c:v>9.9139264956438697E-3</c:v>
                </c:pt>
                <c:pt idx="1">
                  <c:v>9.4330705352668499E-3</c:v>
                </c:pt>
                <c:pt idx="2">
                  <c:v>8.0760900039294654E-3</c:v>
                </c:pt>
                <c:pt idx="3">
                  <c:v>5.000756761902367E-3</c:v>
                </c:pt>
                <c:pt idx="4">
                  <c:v>1.9096310390995638E-3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15-49A8-83B5-FD9D8921D0FD}"/>
            </c:ext>
          </c:extLst>
        </c:ser>
        <c:ser>
          <c:idx val="7"/>
          <c:order val="7"/>
          <c:tx>
            <c:strRef>
              <c:f>'Flatter Yield Curve'!$CA$11</c:f>
              <c:strCache>
                <c:ptCount val="1"/>
                <c:pt idx="0">
                  <c:v>Tranche TC</c:v>
                </c:pt>
              </c:strCache>
            </c:strRef>
          </c:tx>
          <c:spPr>
            <a:ln w="28575" cap="rnd">
              <a:solidFill>
                <a:srgbClr val="A52A2A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Curve'!$CA$12:$CA$16</c:f>
              <c:numCache>
                <c:formatCode>0.0000</c:formatCode>
                <c:ptCount val="5"/>
                <c:pt idx="0">
                  <c:v>2.3046557764017872E-2</c:v>
                </c:pt>
                <c:pt idx="1">
                  <c:v>1.8586372620028557E-2</c:v>
                </c:pt>
                <c:pt idx="2">
                  <c:v>2.0458943406668414E-2</c:v>
                </c:pt>
                <c:pt idx="3">
                  <c:v>2.222341512691349E-2</c:v>
                </c:pt>
                <c:pt idx="4">
                  <c:v>2.3220943000288201E-2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15-49A8-83B5-FD9D8921D0FD}"/>
            </c:ext>
          </c:extLst>
        </c:ser>
        <c:ser>
          <c:idx val="8"/>
          <c:order val="8"/>
          <c:tx>
            <c:strRef>
              <c:f>'Flatter Yield Curve'!$CB$11</c:f>
              <c:strCache>
                <c:ptCount val="1"/>
                <c:pt idx="0">
                  <c:v>Tranche VE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Curve'!$CB$12:$CB$16</c:f>
              <c:numCache>
                <c:formatCode>0.0000</c:formatCode>
                <c:ptCount val="5"/>
                <c:pt idx="0">
                  <c:v>2.542384659553542E-2</c:v>
                </c:pt>
                <c:pt idx="1">
                  <c:v>2.5358489190307688E-2</c:v>
                </c:pt>
                <c:pt idx="2">
                  <c:v>2.5358489190307688E-2</c:v>
                </c:pt>
                <c:pt idx="3">
                  <c:v>2.5575241946317214E-2</c:v>
                </c:pt>
                <c:pt idx="4">
                  <c:v>2.5850063909209464E-2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15-49A8-83B5-FD9D8921D0FD}"/>
            </c:ext>
          </c:extLst>
        </c:ser>
        <c:ser>
          <c:idx val="9"/>
          <c:order val="9"/>
          <c:tx>
            <c:strRef>
              <c:f>'Flatter Yield Curve'!$CC$11</c:f>
              <c:strCache>
                <c:ptCount val="1"/>
                <c:pt idx="0">
                  <c:v>Collateral</c:v>
                </c:pt>
              </c:strCache>
            </c:strRef>
          </c:tx>
          <c:spPr>
            <a:ln w="28575" cap="rnd">
              <a:solidFill>
                <a:srgbClr val="800080"/>
              </a:solidFill>
              <a:round/>
            </a:ln>
            <a:effectLst/>
          </c:spPr>
          <c:marker>
            <c:symbol val="none"/>
          </c:marker>
          <c:cat>
            <c:numRef>
              <c:f>'Flatter Yield Curve'!$BT$12:$BT$16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183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'Flatter Yield Curve'!$CC$12:$CC$16</c:f>
              <c:numCache>
                <c:formatCode>0.0000</c:formatCode>
                <c:ptCount val="5"/>
                <c:pt idx="0">
                  <c:v>2.275698457471494E-2</c:v>
                </c:pt>
                <c:pt idx="1">
                  <c:v>1.8573831902473255E-2</c:v>
                </c:pt>
                <c:pt idx="2">
                  <c:v>2.0014572296909065E-2</c:v>
                </c:pt>
                <c:pt idx="3">
                  <c:v>2.1548057839764899E-2</c:v>
                </c:pt>
                <c:pt idx="4">
                  <c:v>2.2559103712047498E-2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15-49A8-83B5-FD9D8921D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488507488"/>
        <c:axId val="1488482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'Flatter Yield Curve'!$BT$11</c15:sqref>
                        </c15:formulaRef>
                      </c:ext>
                    </c:extLst>
                    <c:strCache>
                      <c:ptCount val="1"/>
                      <c:pt idx="0">
                        <c:v>PSA Speed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'Flatter Yield Curve'!$BT$12:$BT$16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183</c:v>
                      </c:pt>
                      <c:pt idx="3">
                        <c:v>300</c:v>
                      </c:pt>
                      <c:pt idx="4">
                        <c:v>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'Flatter Yield Curve'!$BT$12:$BT$16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183</c:v>
                      </c:pt>
                      <c:pt idx="3">
                        <c:v>300</c:v>
                      </c:pt>
                      <c:pt idx="4">
                        <c:v>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F115-49A8-83B5-FD9D8921D0FD}"/>
                  </c:ext>
                </c:extLst>
              </c15:ser>
            </c15:filteredLineSeries>
          </c:ext>
        </c:extLst>
      </c:lineChart>
      <c:catAx>
        <c:axId val="148850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82048"/>
        <c:crosses val="autoZero"/>
        <c:auto val="1"/>
        <c:lblAlgn val="ctr"/>
        <c:lblOffset val="100"/>
        <c:noMultiLvlLbl val="0"/>
      </c:catAx>
      <c:valAx>
        <c:axId val="14884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X*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50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369173</xdr:colOff>
      <xdr:row>25</xdr:row>
      <xdr:rowOff>147723</xdr:rowOff>
    </xdr:from>
    <xdr:to>
      <xdr:col>77</xdr:col>
      <xdr:colOff>1287684</xdr:colOff>
      <xdr:row>43</xdr:row>
      <xdr:rowOff>159288</xdr:rowOff>
    </xdr:to>
    <xdr:graphicFrame macro="">
      <xdr:nvGraphicFramePr>
        <xdr:cNvPr id="30" name="Chart 4">
          <a:extLst>
            <a:ext uri="{FF2B5EF4-FFF2-40B4-BE49-F238E27FC236}">
              <a16:creationId xmlns:a16="http://schemas.microsoft.com/office/drawing/2014/main" id="{4F3C90E9-9A2A-7723-EB0D-44C700249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78</xdr:col>
      <xdr:colOff>554691</xdr:colOff>
      <xdr:row>26</xdr:row>
      <xdr:rowOff>23531</xdr:rowOff>
    </xdr:from>
    <xdr:to>
      <xdr:col>85</xdr:col>
      <xdr:colOff>274544</xdr:colOff>
      <xdr:row>40</xdr:row>
      <xdr:rowOff>99731</xdr:rowOff>
    </xdr:to>
    <xdr:graphicFrame macro="">
      <xdr:nvGraphicFramePr>
        <xdr:cNvPr id="31" name="Chart 20">
          <a:extLst>
            <a:ext uri="{FF2B5EF4-FFF2-40B4-BE49-F238E27FC236}">
              <a16:creationId xmlns:a16="http://schemas.microsoft.com/office/drawing/2014/main" id="{653E82A4-6897-B5BA-AE02-1E804146E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590550</xdr:colOff>
      <xdr:row>26</xdr:row>
      <xdr:rowOff>136072</xdr:rowOff>
    </xdr:from>
    <xdr:to>
      <xdr:col>78</xdr:col>
      <xdr:colOff>204107</xdr:colOff>
      <xdr:row>44</xdr:row>
      <xdr:rowOff>147637</xdr:rowOff>
    </xdr:to>
    <xdr:graphicFrame macro="">
      <xdr:nvGraphicFramePr>
        <xdr:cNvPr id="76" name="Chart 4">
          <a:extLst>
            <a:ext uri="{FF2B5EF4-FFF2-40B4-BE49-F238E27FC236}">
              <a16:creationId xmlns:a16="http://schemas.microsoft.com/office/drawing/2014/main" id="{6E957804-A3E2-4B6F-88CB-4BDACF7B8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1333380</xdr:colOff>
      <xdr:row>26</xdr:row>
      <xdr:rowOff>88148</xdr:rowOff>
    </xdr:from>
    <xdr:to>
      <xdr:col>79</xdr:col>
      <xdr:colOff>36371</xdr:colOff>
      <xdr:row>44</xdr:row>
      <xdr:rowOff>99713</xdr:rowOff>
    </xdr:to>
    <xdr:graphicFrame macro="">
      <xdr:nvGraphicFramePr>
        <xdr:cNvPr id="61" name="Chart 4">
          <a:extLst>
            <a:ext uri="{FF2B5EF4-FFF2-40B4-BE49-F238E27FC236}">
              <a16:creationId xmlns:a16="http://schemas.microsoft.com/office/drawing/2014/main" id="{865D32A4-C916-4AE4-AD10-50FCA7841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lpoly.zoom.us/rec/play/DeyEf0tiKUDbZ8LgJEY5V48Br4meKyTuMmVqimFnPBu2L-6eJ0z-GH-cfeBUC32RVhslBB2hTDUAiqZ8.vc4YsNw2Sezx8m1S?canPlayFromShare=true&amp;from=share_recording_detail&amp;continueMode=true&amp;componentName=rec-play&amp;originRequestUrl=https%3A%2F%2Fcalpoly.zoom.us%2Frec%2Fshare%2FRPuDro-3Et8x8YuRwm3qcpsTmT5jsHWtybleF1dM9roANefioswLHGRvje3HdSJ2.JhfLCxICXtjYZAhJ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lpoly.zoom.us/rec/play/DeyEf0tiKUDbZ8LgJEY5V48Br4meKyTuMmVqimFnPBu2L-6eJ0z-GH-cfeBUC32RVhslBB2hTDUAiqZ8.vc4YsNw2Sezx8m1S?canPlayFromShare=true&amp;from=share_recording_detail&amp;continueMode=true&amp;componentName=rec-play&amp;originRequestUrl=https%3A%2F%2Fcalpoly.zoom.us%2Frec%2Fshare%2FRPuDro-3Et8x8YuRwm3qcpsTmT5jsHWtybleF1dM9roANefioswLHGRvje3HdSJ2.JhfLCxICXtjYZAhJ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alpoly.zoom.us/rec/play/DeyEf0tiKUDbZ8LgJEY5V48Br4meKyTuMmVqimFnPBu2L-6eJ0z-GH-cfeBUC32RVhslBB2hTDUAiqZ8.vc4YsNw2Sezx8m1S?canPlayFromShare=true&amp;from=share_recording_detail&amp;continueMode=true&amp;componentName=rec-play&amp;originRequestUrl=https%3A%2F%2Fcalpoly.zoom.us%2Frec%2Fshare%2FRPuDro-3Et8x8YuRwm3qcpsTmT5jsHWtybleF1dM9roANefioswLHGRvje3HdSJ2.JhfLCxICXtjYZAhJ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alpoly.zoom.us/rec/play/DeyEf0tiKUDbZ8LgJEY5V48Br4meKyTuMmVqimFnPBu2L-6eJ0z-GH-cfeBUC32RVhslBB2hTDUAiqZ8.vc4YsNw2Sezx8m1S?canPlayFromShare=true&amp;from=share_recording_detail&amp;continueMode=true&amp;componentName=rec-play&amp;originRequestUrl=https%3A%2F%2Fcalpoly.zoom.us%2Frec%2Fshare%2FRPuDro-3Et8x8YuRwm3qcpsTmT5jsHWtybleF1dM9roANefioswLHGRvje3HdSJ2.JhfLCxICXtjYZAhJ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alpoly.zoom.us/rec/play/DeyEf0tiKUDbZ8LgJEY5V48Br4meKyTuMmVqimFnPBu2L-6eJ0z-GH-cfeBUC32RVhslBB2hTDUAiqZ8.vc4YsNw2Sezx8m1S?canPlayFromShare=true&amp;from=share_recording_detail&amp;continueMode=true&amp;componentName=rec-play&amp;originRequestUrl=https%3A%2F%2Fcalpoly.zoom.us%2Frec%2Fshare%2FRPuDro-3Et8x8YuRwm3qcpsTmT5jsHWtybleF1dM9roANefioswLHGRvje3HdSJ2.JhfLCxICXtjYZAhJ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calpoly.zoom.us/rec/play/DeyEf0tiKUDbZ8LgJEY5V48Br4meKyTuMmVqimFnPBu2L-6eJ0z-GH-cfeBUC32RVhslBB2hTDUAiqZ8.vc4YsNw2Sezx8m1S?canPlayFromShare=true&amp;from=share_recording_detail&amp;continueMode=true&amp;componentName=rec-play&amp;originRequestUrl=https%3A%2F%2Fcalpoly.zoom.us%2Frec%2Fshare%2FRPuDro-3Et8x8YuRwm3qcpsTmT5jsHWtybleF1dM9roANefioswLHGRvje3HdSJ2.JhfLCxICXtjYZAhJ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calpoly.zoom.us/rec/play/DeyEf0tiKUDbZ8LgJEY5V48Br4meKyTuMmVqimFnPBu2L-6eJ0z-GH-cfeBUC32RVhslBB2hTDUAiqZ8.vc4YsNw2Sezx8m1S?canPlayFromShare=true&amp;from=share_recording_detail&amp;continueMode=true&amp;componentName=rec-play&amp;originRequestUrl=https%3A%2F%2Fcalpoly.zoom.us%2Frec%2Fshare%2FRPuDro-3Et8x8YuRwm3qcpsTmT5jsHWtybleF1dM9roANefioswLHGRvje3HdSJ2.JhfLCxICXtjYZAh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D9D4-A244-4B21-AC33-DE392475BEB3}">
  <dimension ref="A1:CO253"/>
  <sheetViews>
    <sheetView tabSelected="1" zoomScale="85" zoomScaleNormal="85" workbookViewId="0">
      <selection activeCell="G16" sqref="G16"/>
    </sheetView>
  </sheetViews>
  <sheetFormatPr defaultColWidth="8.85546875" defaultRowHeight="15"/>
  <cols>
    <col min="2" max="2" width="11" customWidth="1"/>
    <col min="3" max="4" width="15" customWidth="1"/>
    <col min="5" max="8" width="18.28515625" customWidth="1"/>
    <col min="9" max="9" width="15" customWidth="1"/>
    <col min="10" max="10" width="13.28515625" customWidth="1"/>
    <col min="11" max="11" width="21.85546875" customWidth="1"/>
    <col min="12" max="12" width="18.28515625" customWidth="1"/>
    <col min="13" max="15" width="19.140625" customWidth="1"/>
    <col min="16" max="16" width="17.28515625" customWidth="1"/>
    <col min="17" max="17" width="20.85546875" customWidth="1"/>
    <col min="18" max="18" width="13.140625" customWidth="1"/>
    <col min="19" max="19" width="14.28515625" customWidth="1"/>
    <col min="20" max="20" width="17.7109375" bestFit="1" customWidth="1"/>
    <col min="21" max="21" width="16.28515625" customWidth="1"/>
    <col min="22" max="22" width="14.7109375" customWidth="1"/>
    <col min="23" max="23" width="19.7109375" customWidth="1"/>
    <col min="24" max="24" width="13.7109375" customWidth="1"/>
    <col min="25" max="25" width="16.28515625" customWidth="1"/>
    <col min="26" max="26" width="16.85546875" bestFit="1" customWidth="1"/>
    <col min="27" max="27" width="16.7109375" customWidth="1"/>
    <col min="28" max="28" width="18.85546875" customWidth="1"/>
    <col min="29" max="29" width="19.7109375" customWidth="1"/>
    <col min="30" max="30" width="15.7109375" customWidth="1"/>
    <col min="31" max="31" width="15" customWidth="1"/>
    <col min="32" max="32" width="15.140625" customWidth="1"/>
    <col min="33" max="33" width="18.28515625" customWidth="1"/>
    <col min="34" max="34" width="16.28515625" bestFit="1" customWidth="1"/>
    <col min="35" max="35" width="15.85546875" customWidth="1"/>
    <col min="36" max="36" width="17.7109375" bestFit="1" customWidth="1"/>
    <col min="37" max="37" width="13.85546875" customWidth="1"/>
    <col min="38" max="38" width="16.28515625" bestFit="1" customWidth="1"/>
    <col min="39" max="39" width="15.7109375" customWidth="1"/>
    <col min="41" max="41" width="13.7109375" customWidth="1"/>
    <col min="42" max="42" width="17" customWidth="1"/>
    <col min="43" max="43" width="14.140625" customWidth="1"/>
    <col min="44" max="44" width="17.7109375" customWidth="1"/>
    <col min="45" max="45" width="14.7109375" customWidth="1"/>
    <col min="47" max="47" width="14.7109375" customWidth="1"/>
    <col min="48" max="48" width="16" customWidth="1"/>
    <col min="51" max="51" width="17.140625" style="121" customWidth="1"/>
    <col min="53" max="53" width="14.7109375" customWidth="1"/>
    <col min="54" max="54" width="19.140625" customWidth="1"/>
    <col min="55" max="55" width="16.140625" bestFit="1" customWidth="1"/>
    <col min="56" max="56" width="14" bestFit="1" customWidth="1"/>
    <col min="57" max="57" width="15.28515625" customWidth="1"/>
    <col min="58" max="58" width="13" customWidth="1"/>
    <col min="59" max="59" width="14.140625" customWidth="1"/>
    <col min="60" max="60" width="20" customWidth="1"/>
    <col min="61" max="61" width="16.140625" bestFit="1" customWidth="1"/>
    <col min="62" max="62" width="11.85546875" customWidth="1"/>
    <col min="63" max="63" width="18.140625" style="121" customWidth="1"/>
    <col min="64" max="64" width="12.85546875" customWidth="1"/>
    <col min="65" max="65" width="16.140625" bestFit="1" customWidth="1"/>
    <col min="66" max="66" width="20.7109375" customWidth="1"/>
    <col min="67" max="67" width="16.140625" bestFit="1" customWidth="1"/>
    <col min="68" max="68" width="13.7109375" customWidth="1"/>
    <col min="72" max="72" width="24.28515625" customWidth="1"/>
    <col min="73" max="73" width="12" bestFit="1" customWidth="1"/>
    <col min="74" max="74" width="12.28515625" customWidth="1"/>
    <col min="75" max="76" width="12" bestFit="1" customWidth="1"/>
    <col min="77" max="77" width="12.28515625" customWidth="1"/>
    <col min="78" max="78" width="17.140625" customWidth="1"/>
    <col min="79" max="80" width="12" bestFit="1" customWidth="1"/>
    <col min="81" max="81" width="13.28515625" customWidth="1"/>
    <col min="85" max="85" width="10.85546875" bestFit="1" customWidth="1"/>
    <col min="86" max="86" width="11" bestFit="1" customWidth="1"/>
    <col min="87" max="87" width="11.28515625" bestFit="1" customWidth="1"/>
    <col min="88" max="89" width="10.7109375" bestFit="1" customWidth="1"/>
    <col min="90" max="90" width="10.85546875" bestFit="1" customWidth="1"/>
    <col min="91" max="92" width="10.7109375" bestFit="1" customWidth="1"/>
  </cols>
  <sheetData>
    <row r="1" spans="1:93" ht="16.5" thickBot="1">
      <c r="A1" s="34" t="s">
        <v>0</v>
      </c>
      <c r="AB1" s="110" t="s">
        <v>1</v>
      </c>
      <c r="AC1" s="111" t="s">
        <v>2</v>
      </c>
      <c r="AD1" s="111" t="s">
        <v>3</v>
      </c>
      <c r="AE1" s="111" t="s">
        <v>4</v>
      </c>
      <c r="AF1" s="111" t="s">
        <v>5</v>
      </c>
      <c r="AG1" s="112" t="s">
        <v>6</v>
      </c>
      <c r="AL1" s="118" t="s">
        <v>7</v>
      </c>
      <c r="AM1" s="118">
        <v>1</v>
      </c>
      <c r="AN1" s="118">
        <v>2</v>
      </c>
      <c r="AO1" s="118">
        <v>3</v>
      </c>
      <c r="AP1" s="118">
        <v>4</v>
      </c>
      <c r="AQ1" s="118">
        <v>6</v>
      </c>
      <c r="AR1" s="118">
        <v>12</v>
      </c>
      <c r="AS1" s="118">
        <v>24</v>
      </c>
      <c r="AT1" s="118">
        <v>36</v>
      </c>
      <c r="AU1" s="118">
        <v>60</v>
      </c>
      <c r="AV1" s="118">
        <v>84</v>
      </c>
      <c r="AW1" s="118">
        <v>120</v>
      </c>
      <c r="AX1" s="118">
        <v>240</v>
      </c>
      <c r="AY1" s="123">
        <v>360</v>
      </c>
      <c r="BA1" s="166" t="s">
        <v>8</v>
      </c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CF1" t="s">
        <v>9</v>
      </c>
    </row>
    <row r="2" spans="1:93" ht="16.5" thickBot="1">
      <c r="B2" s="35"/>
      <c r="C2" s="35"/>
      <c r="D2" s="35"/>
      <c r="E2" s="25" t="s">
        <v>10</v>
      </c>
      <c r="F2" s="22" t="s">
        <v>11</v>
      </c>
      <c r="G2" s="23" t="s">
        <v>12</v>
      </c>
      <c r="H2" s="37" t="s">
        <v>13</v>
      </c>
      <c r="AB2" s="45">
        <v>1</v>
      </c>
      <c r="AC2" s="104">
        <f>F11</f>
        <v>206500000</v>
      </c>
      <c r="AD2" s="39">
        <f>PMT($K$4/12,$K$7-AB2+1,-AC2)</f>
        <v>1428195.9272029458</v>
      </c>
      <c r="AE2" s="100">
        <f>AC2*$K$4/12</f>
        <v>957815.83333333337</v>
      </c>
      <c r="AF2" s="39">
        <f>AD2-AE2</f>
        <v>470380.09386961244</v>
      </c>
      <c r="AG2" s="105">
        <f>AC2-AF2</f>
        <v>206029619.90613037</v>
      </c>
      <c r="AI2" s="113" t="s">
        <v>10</v>
      </c>
      <c r="AJ2" s="116" t="s">
        <v>14</v>
      </c>
      <c r="AL2" s="117">
        <v>39689</v>
      </c>
      <c r="AM2" s="129">
        <v>1.6299999999999999E-2</v>
      </c>
      <c r="AN2" s="129" t="s">
        <v>15</v>
      </c>
      <c r="AO2" s="129">
        <v>1.72E-2</v>
      </c>
      <c r="AP2" s="129" t="s">
        <v>15</v>
      </c>
      <c r="AQ2" s="129">
        <v>1.9699999999999999E-2</v>
      </c>
      <c r="AR2" s="129">
        <v>2.1700000000000001E-2</v>
      </c>
      <c r="AS2" s="129">
        <v>2.3599999999999999E-2</v>
      </c>
      <c r="AT2" s="129">
        <v>2.5999999999999999E-2</v>
      </c>
      <c r="AU2" s="129">
        <v>3.1E-2</v>
      </c>
      <c r="AV2" s="129">
        <v>3.4500000000000003E-2</v>
      </c>
      <c r="AW2" s="129">
        <v>3.8300000000000001E-2</v>
      </c>
      <c r="AX2" s="129">
        <v>4.4699999999999997E-2</v>
      </c>
      <c r="AY2" s="129">
        <v>4.4299999999999999E-2</v>
      </c>
      <c r="BA2" s="143" t="s">
        <v>16</v>
      </c>
      <c r="BB2" s="144" t="s">
        <v>17</v>
      </c>
      <c r="BC2" s="145" t="s">
        <v>16</v>
      </c>
      <c r="BD2" s="145" t="s">
        <v>18</v>
      </c>
      <c r="BE2" s="145" t="s">
        <v>16</v>
      </c>
      <c r="BF2" s="145" t="s">
        <v>19</v>
      </c>
      <c r="BG2" s="145" t="s">
        <v>16</v>
      </c>
      <c r="BH2" s="145" t="s">
        <v>20</v>
      </c>
      <c r="BI2" s="145" t="s">
        <v>16</v>
      </c>
      <c r="BJ2" s="145" t="s">
        <v>21</v>
      </c>
      <c r="BK2" s="145" t="s">
        <v>16</v>
      </c>
      <c r="BL2" s="145" t="s">
        <v>22</v>
      </c>
      <c r="BM2" s="145" t="s">
        <v>16</v>
      </c>
      <c r="BN2" s="145" t="s">
        <v>23</v>
      </c>
      <c r="BO2" s="145" t="s">
        <v>16</v>
      </c>
      <c r="BP2" s="145" t="s">
        <v>24</v>
      </c>
      <c r="BQ2" s="143" t="s">
        <v>16</v>
      </c>
      <c r="BR2" s="144" t="s">
        <v>25</v>
      </c>
      <c r="BT2" s="132"/>
      <c r="BU2" s="111" t="s">
        <v>26</v>
      </c>
      <c r="BV2" s="111" t="s">
        <v>27</v>
      </c>
      <c r="BW2" s="111" t="s">
        <v>28</v>
      </c>
      <c r="BX2" s="111" t="s">
        <v>29</v>
      </c>
      <c r="BY2" s="111" t="s">
        <v>30</v>
      </c>
      <c r="BZ2" s="111" t="s">
        <v>31</v>
      </c>
      <c r="CA2" s="111" t="s">
        <v>32</v>
      </c>
      <c r="CB2" s="111" t="s">
        <v>33</v>
      </c>
      <c r="CC2" s="112" t="s">
        <v>25</v>
      </c>
      <c r="CF2" s="163" t="s">
        <v>8</v>
      </c>
      <c r="CG2" s="164"/>
      <c r="CH2" s="164"/>
      <c r="CI2" s="164"/>
      <c r="CJ2" s="164"/>
      <c r="CK2" s="164"/>
      <c r="CL2" s="164"/>
      <c r="CM2" s="164"/>
      <c r="CN2" s="164"/>
      <c r="CO2" s="165"/>
    </row>
    <row r="3" spans="1:93" ht="15.75" thickBot="1">
      <c r="B3" s="38"/>
      <c r="C3" s="38"/>
      <c r="D3" s="38"/>
      <c r="E3" s="26" t="s">
        <v>26</v>
      </c>
      <c r="F3" s="21">
        <v>32550000</v>
      </c>
      <c r="G3" s="24">
        <v>0.05</v>
      </c>
      <c r="H3" s="40">
        <f t="shared" ref="H3:H10" si="0">F3*G3</f>
        <v>1627500</v>
      </c>
      <c r="J3" s="28" t="s">
        <v>34</v>
      </c>
      <c r="K3" s="76"/>
      <c r="L3" s="171" t="s">
        <v>35</v>
      </c>
      <c r="M3" s="172"/>
      <c r="AB3" s="45">
        <v>2</v>
      </c>
      <c r="AC3" s="41">
        <f>AG2</f>
        <v>206029619.90613037</v>
      </c>
      <c r="AD3" s="39">
        <f>PMT($K$4/12,$K$7-AB3+1,-AC3)</f>
        <v>1428195.9272029456</v>
      </c>
      <c r="AE3" s="100">
        <f>AC3*$K$4/12</f>
        <v>955634.05366460141</v>
      </c>
      <c r="AF3" s="39">
        <f>AD3-AE3</f>
        <v>472561.87353834417</v>
      </c>
      <c r="AG3" s="105">
        <f>AC3-AF3</f>
        <v>205557058.03259203</v>
      </c>
      <c r="AI3" s="114" t="s">
        <v>26</v>
      </c>
      <c r="AJ3" s="20">
        <f>SUM(BE18:BE252)/(12*F3)</f>
        <v>9.3643557646303357</v>
      </c>
      <c r="BA3" s="137">
        <v>0</v>
      </c>
      <c r="BB3" s="138">
        <f>AJ3</f>
        <v>9.3643557646303357</v>
      </c>
      <c r="BC3" s="135">
        <v>0</v>
      </c>
      <c r="BD3" s="135">
        <f>AJ4</f>
        <v>5.8415175184712869</v>
      </c>
      <c r="BE3" s="137">
        <v>0</v>
      </c>
      <c r="BF3" s="135">
        <f>AJ5</f>
        <v>8.7321875521352688</v>
      </c>
      <c r="BG3" s="137">
        <v>0</v>
      </c>
      <c r="BH3" s="135">
        <f>AJ6</f>
        <v>18.118717448234115</v>
      </c>
      <c r="BI3" s="137">
        <v>0</v>
      </c>
      <c r="BJ3" s="135">
        <f>AJ7</f>
        <v>17.9122576149121</v>
      </c>
      <c r="BK3" s="137">
        <v>0</v>
      </c>
      <c r="BL3" s="135">
        <f>AJ8</f>
        <v>12.530732929517365</v>
      </c>
      <c r="BM3" s="137">
        <v>0</v>
      </c>
      <c r="BN3" s="135">
        <f>AJ9</f>
        <v>14.958683904868566</v>
      </c>
      <c r="BO3" s="137">
        <v>0</v>
      </c>
      <c r="BP3" s="135">
        <f>AJ10</f>
        <v>2.2429547208095069</v>
      </c>
      <c r="BQ3" s="45">
        <v>0</v>
      </c>
      <c r="BR3" s="138">
        <f>AJ11</f>
        <v>11.573997603046438</v>
      </c>
      <c r="BT3" s="130" t="s">
        <v>36</v>
      </c>
      <c r="BU3">
        <f>SUMPRODUCT(BD$18:BD$252,BF$18:BF$252)</f>
        <v>32549999.999408551</v>
      </c>
      <c r="BV3">
        <f>SUMPRODUCT(AR$18:AR$252,AT$18:AT$252)</f>
        <v>74800000.000716656</v>
      </c>
      <c r="BW3">
        <f>SUMPRODUCT(AU$18:AU$252,AW$18:AW$252)</f>
        <v>14000000.000000009</v>
      </c>
      <c r="BX3">
        <f>SUMPRODUCT(BG$18:BG$252,BI$18:BI$252)</f>
        <v>13949999.999817723</v>
      </c>
      <c r="BY3">
        <f>SUMPRODUCT(BL$18:BL$252,BJ$18:BJ$252)</f>
        <v>24000000.00009159</v>
      </c>
      <c r="BZ3">
        <f>SUMPRODUCT(AX$18:AX$252,AZ$18:AZ$252)</f>
        <v>24000000.000180054</v>
      </c>
      <c r="CA3">
        <f>SUMPRODUCT(BA$18:BA$252,BC$18:BC$252)</f>
        <v>20000000.000000194</v>
      </c>
      <c r="CB3">
        <f>SUMPRODUCT(AO$18:AO$252,AQ$18:AQ$252)</f>
        <v>5200000.0000387626</v>
      </c>
      <c r="CC3">
        <f>SUMPRODUCT(BM$18:BM$252,BO$18:BO$252)</f>
        <v>206500000.00000012</v>
      </c>
      <c r="CF3" s="156" t="s">
        <v>16</v>
      </c>
      <c r="CG3" s="155" t="s">
        <v>17</v>
      </c>
      <c r="CH3" s="145" t="s">
        <v>18</v>
      </c>
      <c r="CI3" s="145" t="s">
        <v>19</v>
      </c>
      <c r="CJ3" s="145" t="s">
        <v>20</v>
      </c>
      <c r="CK3" s="145" t="s">
        <v>21</v>
      </c>
      <c r="CL3" s="145" t="s">
        <v>22</v>
      </c>
      <c r="CM3" s="145" t="s">
        <v>23</v>
      </c>
      <c r="CN3" s="145" t="s">
        <v>24</v>
      </c>
      <c r="CO3" s="144" t="s">
        <v>25</v>
      </c>
    </row>
    <row r="4" spans="1:93">
      <c r="B4" s="38"/>
      <c r="C4" s="38"/>
      <c r="D4" s="38"/>
      <c r="E4" s="26" t="s">
        <v>27</v>
      </c>
      <c r="F4" s="21">
        <v>74800000</v>
      </c>
      <c r="G4" s="24">
        <v>0.05</v>
      </c>
      <c r="H4" s="40">
        <f t="shared" si="0"/>
        <v>3740000</v>
      </c>
      <c r="J4" s="29" t="s">
        <v>37</v>
      </c>
      <c r="K4" s="98">
        <f>5.566%</f>
        <v>5.5660000000000001E-2</v>
      </c>
      <c r="L4" s="45" t="s">
        <v>38</v>
      </c>
      <c r="M4" s="78">
        <v>0.225181598063</v>
      </c>
      <c r="N4" t="s">
        <v>39</v>
      </c>
      <c r="AB4" s="45">
        <v>3</v>
      </c>
      <c r="AC4" s="41">
        <f>AG3</f>
        <v>205557058.03259203</v>
      </c>
      <c r="AD4" s="39">
        <f>PMT($K$4/12,$K$7-AB4+1,-AC4)</f>
        <v>1428195.9272029456</v>
      </c>
      <c r="AE4" s="100">
        <f>AC4*$K$4/12</f>
        <v>953442.15417450608</v>
      </c>
      <c r="AF4" s="39">
        <f>AD4-AE4</f>
        <v>474753.77302843949</v>
      </c>
      <c r="AG4" s="105">
        <f>AC4-AF4</f>
        <v>205082304.2595636</v>
      </c>
      <c r="AI4" s="114" t="s">
        <v>27</v>
      </c>
      <c r="AJ4" s="20">
        <f>SUM(AS18:AS252)/(12*F4)</f>
        <v>5.8415175184712869</v>
      </c>
      <c r="AY4" s="114" t="s">
        <v>26</v>
      </c>
      <c r="BA4" s="137">
        <v>100</v>
      </c>
      <c r="BB4" s="138">
        <f t="dataTable" ref="BB4:BB7" dt2D="0" dtr="0" r1="K5" ca="1"/>
        <v>5.6659898671702464</v>
      </c>
      <c r="BC4" s="135">
        <v>100</v>
      </c>
      <c r="BD4" s="135">
        <f t="dataTable" ref="BD4:BD7" dt2D="0" dtr="0" r1="K5"/>
        <v>3.512033616234894</v>
      </c>
      <c r="BE4" s="137">
        <v>100</v>
      </c>
      <c r="BF4" s="135">
        <f t="dataTable" ref="BF4:BF7" dt2D="0" dtr="0" r1="K5" ca="1"/>
        <v>6.6123423942851893</v>
      </c>
      <c r="BG4" s="137">
        <v>100</v>
      </c>
      <c r="BH4" s="135">
        <f t="dataTable" ref="BH4:BH7" dt2D="0" dtr="0" r1="K5" ca="1"/>
        <v>15.400691784251281</v>
      </c>
      <c r="BI4" s="137">
        <v>100</v>
      </c>
      <c r="BJ4" s="135">
        <f t="dataTable" ref="BJ4:BJ7" dt2D="0" dtr="0" r1="K5" ca="1"/>
        <v>15.711021385686207</v>
      </c>
      <c r="BK4" s="137">
        <v>100</v>
      </c>
      <c r="BL4" s="135">
        <f t="dataTable" ref="BL4:BL7" dt2D="0" dtr="0" r1="K5" ca="1"/>
        <v>8.7081094400816763</v>
      </c>
      <c r="BM4" s="137">
        <v>100</v>
      </c>
      <c r="BN4" s="135">
        <f t="dataTable" ref="BN4:BN7" dt2D="0" dtr="0" r1="K5" ca="1"/>
        <v>11.20244129823269</v>
      </c>
      <c r="BO4" s="137">
        <v>100</v>
      </c>
      <c r="BP4" s="135">
        <f t="dataTable" ref="BP4:BP7" dt2D="0" dtr="0" r1="K5" ca="1"/>
        <v>2.2429547208095069</v>
      </c>
      <c r="BQ4" s="45">
        <v>100</v>
      </c>
      <c r="BR4" s="138">
        <f t="dataTable" ref="BR4:BR7" dt2D="0" dtr="0" r1="K5" ca="1"/>
        <v>8.169733775630224</v>
      </c>
      <c r="BT4" s="130" t="s">
        <v>40</v>
      </c>
      <c r="BU4" s="100">
        <f>BU3-F3</f>
        <v>-5.9144943952560425E-4</v>
      </c>
      <c r="BV4" s="100">
        <f>BV3-F4</f>
        <v>7.1665644645690918E-4</v>
      </c>
      <c r="BW4" s="100">
        <f>BW3-F5</f>
        <v>0</v>
      </c>
      <c r="BX4" s="100">
        <f>BX3-F6</f>
        <v>-1.8227659165859222E-4</v>
      </c>
      <c r="BY4" s="100">
        <f>BY3-F7</f>
        <v>9.1589987277984619E-5</v>
      </c>
      <c r="BZ4" s="100">
        <f>BZ3-F7</f>
        <v>1.8005445599555969E-4</v>
      </c>
      <c r="CA4" s="100">
        <f>CA3-F9</f>
        <v>1.9371509552001953E-7</v>
      </c>
      <c r="CB4" s="100">
        <f>CB3-F10</f>
        <v>3.8762576878070831E-5</v>
      </c>
      <c r="CC4" s="134">
        <f>CC3-F11</f>
        <v>0</v>
      </c>
      <c r="CF4" s="157">
        <v>0</v>
      </c>
      <c r="CG4" s="154">
        <f>BB3</f>
        <v>9.3643557646303357</v>
      </c>
      <c r="CH4" s="135">
        <f>BD3</f>
        <v>5.8415175184712869</v>
      </c>
      <c r="CI4" s="135">
        <f>BF3</f>
        <v>8.7321875521352688</v>
      </c>
      <c r="CJ4" s="135">
        <f>BH3</f>
        <v>18.118717448234115</v>
      </c>
      <c r="CK4" s="135">
        <f>BJ3</f>
        <v>17.9122576149121</v>
      </c>
      <c r="CL4" s="135">
        <f>BL3</f>
        <v>12.530732929517365</v>
      </c>
      <c r="CM4" s="135">
        <f>BN3</f>
        <v>14.958683904868566</v>
      </c>
      <c r="CN4" s="135">
        <f>BP3</f>
        <v>2.2429547208095069</v>
      </c>
      <c r="CO4" s="138">
        <f>BR3</f>
        <v>11.573997603046438</v>
      </c>
    </row>
    <row r="5" spans="1:93" ht="15.75" thickBot="1">
      <c r="B5" s="38"/>
      <c r="C5" s="38"/>
      <c r="D5" s="38"/>
      <c r="E5" s="26" t="s">
        <v>28</v>
      </c>
      <c r="F5" s="21">
        <v>14000000</v>
      </c>
      <c r="G5" s="24">
        <v>0.05</v>
      </c>
      <c r="H5" s="40">
        <f t="shared" si="0"/>
        <v>700000</v>
      </c>
      <c r="J5" s="30" t="s">
        <v>41</v>
      </c>
      <c r="K5" s="77">
        <v>0</v>
      </c>
      <c r="L5" s="47" t="s">
        <v>42</v>
      </c>
      <c r="M5" s="79">
        <v>0.77481840193700002</v>
      </c>
      <c r="N5" t="s">
        <v>43</v>
      </c>
      <c r="AB5" s="45">
        <v>4</v>
      </c>
      <c r="AC5" s="41">
        <f>AG4</f>
        <v>205082304.2595636</v>
      </c>
      <c r="AD5" s="39">
        <f>PMT($K$4/12,$K$7-AB5+1,-AC5)</f>
        <v>1428195.9272029456</v>
      </c>
      <c r="AE5" s="100">
        <f>AC5*$K$4/12</f>
        <v>951240.08792394248</v>
      </c>
      <c r="AF5" s="39">
        <f>AD5-AE5</f>
        <v>476955.83927900309</v>
      </c>
      <c r="AG5" s="105">
        <f>AC5-AF5</f>
        <v>204605348.4202846</v>
      </c>
      <c r="AI5" s="114" t="s">
        <v>28</v>
      </c>
      <c r="AJ5" s="20">
        <f>SUM(AV18:AV252)/(12*F5)</f>
        <v>8.7321875521352688</v>
      </c>
      <c r="AY5" s="114" t="s">
        <v>27</v>
      </c>
      <c r="BA5" s="137">
        <v>183</v>
      </c>
      <c r="BB5" s="138">
        <v>4.2294641544616294</v>
      </c>
      <c r="BC5" s="135">
        <v>183</v>
      </c>
      <c r="BD5" s="135">
        <v>2.7577516181025494</v>
      </c>
      <c r="BE5" s="137">
        <v>183</v>
      </c>
      <c r="BF5" s="135">
        <v>5.2415728464115174</v>
      </c>
      <c r="BG5" s="137">
        <v>183</v>
      </c>
      <c r="BH5" s="135">
        <v>12.803595540948562</v>
      </c>
      <c r="BI5" s="137">
        <v>183</v>
      </c>
      <c r="BJ5" s="135">
        <v>13.623821711548658</v>
      </c>
      <c r="BK5" s="137">
        <v>183</v>
      </c>
      <c r="BL5" s="135">
        <v>6.7645783429908635</v>
      </c>
      <c r="BM5" s="137">
        <v>183</v>
      </c>
      <c r="BN5" s="135">
        <v>8.8796982224848708</v>
      </c>
      <c r="BO5" s="137">
        <v>183</v>
      </c>
      <c r="BP5" s="135">
        <v>2.2429547208095069</v>
      </c>
      <c r="BQ5" s="45">
        <v>183</v>
      </c>
      <c r="BR5" s="138">
        <v>6.3850369037437424</v>
      </c>
      <c r="BT5" s="131" t="s">
        <v>44</v>
      </c>
      <c r="BU5" s="150">
        <v>1.8698323008309623E-2</v>
      </c>
      <c r="BV5" s="150">
        <v>2.1949746901001235E-2</v>
      </c>
      <c r="BW5" s="150">
        <v>2.0333588060894154E-2</v>
      </c>
      <c r="BX5" s="150">
        <v>1.3531562962246278E-2</v>
      </c>
      <c r="BY5" s="150">
        <v>1.1023043738562003E-2</v>
      </c>
      <c r="BZ5" s="150">
        <v>8.9434935286184878E-3</v>
      </c>
      <c r="CA5" s="150">
        <v>1.5749795370057766E-2</v>
      </c>
      <c r="CB5" s="150">
        <v>2.5358489190307688E-2</v>
      </c>
      <c r="CC5" s="151">
        <v>1.648990246839744E-2</v>
      </c>
      <c r="CF5" s="158">
        <v>100</v>
      </c>
      <c r="CG5" s="135">
        <v>5.6659898671702464</v>
      </c>
      <c r="CH5" s="135">
        <v>3.512033616234894</v>
      </c>
      <c r="CI5" s="135">
        <v>6.6123423942851893</v>
      </c>
      <c r="CJ5" s="135">
        <v>15.400691784251281</v>
      </c>
      <c r="CK5" s="135">
        <v>15.711021385686207</v>
      </c>
      <c r="CL5" s="135">
        <v>8.7081094400816763</v>
      </c>
      <c r="CM5" s="135">
        <v>11.20244129823269</v>
      </c>
      <c r="CN5" s="135">
        <v>2.2429547208095069</v>
      </c>
      <c r="CO5" s="138">
        <v>8.169733775630224</v>
      </c>
    </row>
    <row r="6" spans="1:93" ht="15.75" thickBot="1">
      <c r="B6" s="38"/>
      <c r="C6" s="38"/>
      <c r="D6" s="38"/>
      <c r="E6" s="26" t="s">
        <v>29</v>
      </c>
      <c r="F6" s="21">
        <v>13950000</v>
      </c>
      <c r="G6" s="24">
        <v>0.05</v>
      </c>
      <c r="H6" s="40">
        <f t="shared" si="0"/>
        <v>697500</v>
      </c>
      <c r="J6" s="29" t="s">
        <v>45</v>
      </c>
      <c r="K6" s="31">
        <v>0.06</v>
      </c>
      <c r="AB6" s="47">
        <v>5</v>
      </c>
      <c r="AC6" s="106">
        <f>AG5</f>
        <v>204605348.4202846</v>
      </c>
      <c r="AD6" s="107">
        <f>PMT($K$4/12,$K$7-AB6+1,-AC6)</f>
        <v>1428195.9272029458</v>
      </c>
      <c r="AE6" s="108">
        <f>AC6*$K$4/12</f>
        <v>949027.80775608681</v>
      </c>
      <c r="AF6" s="107">
        <f>AD6-AE6</f>
        <v>479168.119446859</v>
      </c>
      <c r="AG6" s="109">
        <f>AC6-AF6</f>
        <v>204126180.30083773</v>
      </c>
      <c r="AI6" s="114" t="s">
        <v>29</v>
      </c>
      <c r="AJ6" s="20">
        <f>SUM(BH18:BH252)/(12*F6)</f>
        <v>18.118717448234115</v>
      </c>
      <c r="AY6" s="114" t="s">
        <v>28</v>
      </c>
      <c r="BA6" s="137">
        <v>300</v>
      </c>
      <c r="BB6" s="138">
        <v>3.2045166674152923</v>
      </c>
      <c r="BC6" s="135">
        <v>300</v>
      </c>
      <c r="BD6" s="135">
        <v>2.2238213714243513</v>
      </c>
      <c r="BE6" s="137">
        <v>300</v>
      </c>
      <c r="BF6" s="135">
        <v>4.0695958584158909</v>
      </c>
      <c r="BG6" s="137">
        <v>300</v>
      </c>
      <c r="BH6" s="135">
        <v>9.8504400957358964</v>
      </c>
      <c r="BI6" s="137">
        <v>300</v>
      </c>
      <c r="BJ6" s="135">
        <v>10.938475712049319</v>
      </c>
      <c r="BK6" s="137">
        <v>300</v>
      </c>
      <c r="BL6" s="135">
        <v>5.164606081534675</v>
      </c>
      <c r="BM6" s="137">
        <v>300</v>
      </c>
      <c r="BN6" s="135">
        <v>6.7897130685054261</v>
      </c>
      <c r="BO6" s="137">
        <v>300</v>
      </c>
      <c r="BP6" s="135">
        <v>2.1231628060910674</v>
      </c>
      <c r="BQ6" s="45">
        <v>300</v>
      </c>
      <c r="BR6" s="138">
        <v>4.7816270292478249</v>
      </c>
      <c r="CF6" s="158">
        <v>183</v>
      </c>
      <c r="CG6" s="135">
        <v>4.2294641544616294</v>
      </c>
      <c r="CH6" s="135">
        <v>2.7577516181025494</v>
      </c>
      <c r="CI6" s="135">
        <v>5.2415728464115174</v>
      </c>
      <c r="CJ6" s="135">
        <v>12.803595540948562</v>
      </c>
      <c r="CK6" s="135">
        <v>13.623821711548658</v>
      </c>
      <c r="CL6" s="135">
        <v>6.7645783429908635</v>
      </c>
      <c r="CM6" s="135">
        <v>8.8796982224848708</v>
      </c>
      <c r="CN6" s="135">
        <v>2.2429547208095069</v>
      </c>
      <c r="CO6" s="138">
        <v>6.3850369037437424</v>
      </c>
    </row>
    <row r="7" spans="1:93" ht="15.75" thickBot="1">
      <c r="B7" s="38"/>
      <c r="C7" s="38"/>
      <c r="D7" s="38"/>
      <c r="E7" s="26" t="s">
        <v>30</v>
      </c>
      <c r="F7" s="21">
        <v>24000000</v>
      </c>
      <c r="G7" s="27">
        <v>0.05</v>
      </c>
      <c r="H7" s="40">
        <f t="shared" si="0"/>
        <v>1200000</v>
      </c>
      <c r="J7" s="32" t="s">
        <v>46</v>
      </c>
      <c r="K7" s="33">
        <v>240</v>
      </c>
      <c r="X7" s="119"/>
      <c r="AI7" s="114" t="s">
        <v>30</v>
      </c>
      <c r="AJ7" s="20">
        <f>SUM(BK18:BK252)/(12*AL12)</f>
        <v>17.9122576149121</v>
      </c>
      <c r="AY7" s="114" t="s">
        <v>29</v>
      </c>
      <c r="BA7" s="139">
        <v>400</v>
      </c>
      <c r="BB7" s="140">
        <v>2.7191158954205248</v>
      </c>
      <c r="BC7" s="136">
        <v>400</v>
      </c>
      <c r="BD7" s="136">
        <v>1.9634823358293576</v>
      </c>
      <c r="BE7" s="139">
        <v>400</v>
      </c>
      <c r="BF7" s="136">
        <v>3.4720980466380125</v>
      </c>
      <c r="BG7" s="139">
        <v>400</v>
      </c>
      <c r="BH7" s="136">
        <v>8.0637162346093891</v>
      </c>
      <c r="BI7" s="139">
        <v>400</v>
      </c>
      <c r="BJ7" s="136">
        <v>9.1532973158820017</v>
      </c>
      <c r="BK7" s="139">
        <v>400</v>
      </c>
      <c r="BL7" s="136">
        <v>4.3320605507717866</v>
      </c>
      <c r="BM7" s="139">
        <v>400</v>
      </c>
      <c r="BN7" s="136">
        <v>5.6467827128600989</v>
      </c>
      <c r="BO7" s="139">
        <v>400</v>
      </c>
      <c r="BP7" s="136">
        <v>1.9474083511392013</v>
      </c>
      <c r="BQ7" s="47">
        <v>400</v>
      </c>
      <c r="BR7" s="140">
        <v>3.9058293305137148</v>
      </c>
      <c r="CF7" s="158">
        <v>300</v>
      </c>
      <c r="CG7" s="135">
        <v>3.2045166674152923</v>
      </c>
      <c r="CH7" s="135">
        <v>2.2238213714243513</v>
      </c>
      <c r="CI7" s="135">
        <v>4.0695958584158909</v>
      </c>
      <c r="CJ7" s="135">
        <v>9.8504400957358964</v>
      </c>
      <c r="CK7" s="135">
        <v>10.938475712049319</v>
      </c>
      <c r="CL7" s="135">
        <v>5.164606081534675</v>
      </c>
      <c r="CM7" s="135">
        <v>6.7897130685054261</v>
      </c>
      <c r="CN7" s="135">
        <v>2.1231628060910674</v>
      </c>
      <c r="CO7" s="138">
        <v>4.7816270292478249</v>
      </c>
    </row>
    <row r="8" spans="1:93" ht="15.75" thickBot="1">
      <c r="B8" s="38"/>
      <c r="C8" s="38"/>
      <c r="D8" s="38"/>
      <c r="E8" s="26" t="s">
        <v>31</v>
      </c>
      <c r="F8" s="21">
        <v>22000000</v>
      </c>
      <c r="G8" s="27">
        <v>0.05</v>
      </c>
      <c r="H8" s="40">
        <f t="shared" si="0"/>
        <v>1100000</v>
      </c>
      <c r="J8" t="s">
        <v>47</v>
      </c>
      <c r="K8">
        <v>235</v>
      </c>
      <c r="AI8" s="114" t="s">
        <v>31</v>
      </c>
      <c r="AJ8" s="20">
        <f>SUM(AY18:AY252)/(12*AL11)</f>
        <v>12.530732929517365</v>
      </c>
      <c r="AY8" s="114" t="s">
        <v>30</v>
      </c>
      <c r="CF8" s="159">
        <v>400</v>
      </c>
      <c r="CG8" s="136">
        <v>2.7191158954205248</v>
      </c>
      <c r="CH8" s="136">
        <v>1.9634823358293576</v>
      </c>
      <c r="CI8" s="136">
        <v>3.4720980466380125</v>
      </c>
      <c r="CJ8" s="136">
        <v>8.0637162346093891</v>
      </c>
      <c r="CK8" s="136">
        <v>9.1532973158820017</v>
      </c>
      <c r="CL8" s="136">
        <v>4.3320605507717866</v>
      </c>
      <c r="CM8" s="136">
        <v>5.6467827128600989</v>
      </c>
      <c r="CN8" s="136">
        <v>1.9474083511392013</v>
      </c>
      <c r="CO8" s="140">
        <v>3.9058293305137148</v>
      </c>
    </row>
    <row r="9" spans="1:93" ht="15.75" thickBot="1">
      <c r="B9" s="38"/>
      <c r="C9" s="38"/>
      <c r="D9" s="38"/>
      <c r="E9" s="26" t="s">
        <v>32</v>
      </c>
      <c r="F9" s="21">
        <v>20000000</v>
      </c>
      <c r="G9" s="27">
        <v>0.05</v>
      </c>
      <c r="H9" s="40">
        <f t="shared" si="0"/>
        <v>1000000</v>
      </c>
      <c r="AI9" s="114" t="s">
        <v>32</v>
      </c>
      <c r="AJ9" s="20">
        <f>SUM(BB18:BB252)/(12*F9)</f>
        <v>14.958683904868566</v>
      </c>
      <c r="AY9" s="114" t="s">
        <v>31</v>
      </c>
    </row>
    <row r="10" spans="1:93" ht="15.75" thickBot="1">
      <c r="B10" s="38"/>
      <c r="C10" s="38"/>
      <c r="D10" s="38"/>
      <c r="E10" s="26" t="s">
        <v>33</v>
      </c>
      <c r="F10" s="21">
        <v>5200000</v>
      </c>
      <c r="G10" s="27">
        <v>0.05</v>
      </c>
      <c r="H10" s="40">
        <f t="shared" si="0"/>
        <v>260000</v>
      </c>
      <c r="J10" s="44"/>
      <c r="K10" s="48" t="s">
        <v>48</v>
      </c>
      <c r="AI10" s="114" t="s">
        <v>33</v>
      </c>
      <c r="AJ10" s="120">
        <f>SUM(AP18:AP252)/(12*F10)</f>
        <v>2.2429547208095069</v>
      </c>
      <c r="AY10" s="114" t="s">
        <v>32</v>
      </c>
      <c r="BT10" s="168" t="s">
        <v>49</v>
      </c>
      <c r="BU10" s="169"/>
      <c r="BV10" s="169"/>
      <c r="BW10" s="169"/>
      <c r="BX10" s="169"/>
      <c r="BY10" s="169"/>
      <c r="BZ10" s="169"/>
      <c r="CA10" s="169"/>
      <c r="CB10" s="169"/>
      <c r="CC10" s="170"/>
    </row>
    <row r="11" spans="1:93" ht="15.75" thickBot="1">
      <c r="B11" s="38"/>
      <c r="C11" s="38"/>
      <c r="D11" s="38"/>
      <c r="E11" s="95" t="s">
        <v>50</v>
      </c>
      <c r="F11" s="96">
        <f>SUM(F3:F10)</f>
        <v>206500000</v>
      </c>
      <c r="G11" s="101">
        <v>0.05</v>
      </c>
      <c r="H11" s="97">
        <f>SUM(H3:H10)</f>
        <v>10325000</v>
      </c>
      <c r="I11" s="43"/>
      <c r="J11" s="45" t="s">
        <v>51</v>
      </c>
      <c r="K11" s="46">
        <v>206500000</v>
      </c>
      <c r="AI11" s="115" t="s">
        <v>25</v>
      </c>
      <c r="AJ11" s="146">
        <f>SUM(BN18:BN252)/(12*F11)</f>
        <v>11.573997603046438</v>
      </c>
      <c r="AK11" s="44" t="s">
        <v>52</v>
      </c>
      <c r="AL11" s="147">
        <f>MAX(Y18:Y252)</f>
        <v>36759331.33480376</v>
      </c>
      <c r="AY11" s="114" t="s">
        <v>33</v>
      </c>
      <c r="BT11" s="19" t="s">
        <v>16</v>
      </c>
      <c r="BU11" s="19" t="s">
        <v>17</v>
      </c>
      <c r="BV11" s="19" t="s">
        <v>18</v>
      </c>
      <c r="BW11" s="19" t="s">
        <v>19</v>
      </c>
      <c r="BX11" s="19" t="s">
        <v>20</v>
      </c>
      <c r="BY11" s="19" t="s">
        <v>21</v>
      </c>
      <c r="BZ11" s="19" t="s">
        <v>22</v>
      </c>
      <c r="CA11" s="19" t="s">
        <v>23</v>
      </c>
      <c r="CB11" s="19" t="s">
        <v>24</v>
      </c>
      <c r="CC11" s="19" t="s">
        <v>25</v>
      </c>
    </row>
    <row r="12" spans="1:93" ht="15.75" thickBot="1">
      <c r="H12" s="42"/>
      <c r="J12" s="45" t="s">
        <v>53</v>
      </c>
      <c r="K12" s="18">
        <v>235</v>
      </c>
      <c r="AK12" s="47" t="s">
        <v>54</v>
      </c>
      <c r="AL12" s="148">
        <f>MAX(AK18:AK252)</f>
        <v>51365651.357796863</v>
      </c>
      <c r="BT12" s="19">
        <v>0</v>
      </c>
      <c r="BU12" s="149">
        <f t="shared" ref="BU12:CC12" si="1">BU5</f>
        <v>1.8698323008309623E-2</v>
      </c>
      <c r="BV12" s="149">
        <f t="shared" si="1"/>
        <v>2.1949746901001235E-2</v>
      </c>
      <c r="BW12" s="149">
        <f t="shared" si="1"/>
        <v>2.0333588060894154E-2</v>
      </c>
      <c r="BX12" s="149">
        <f t="shared" si="1"/>
        <v>1.3531562962246278E-2</v>
      </c>
      <c r="BY12" s="149">
        <f t="shared" si="1"/>
        <v>1.1023043738562003E-2</v>
      </c>
      <c r="BZ12" s="149">
        <f t="shared" si="1"/>
        <v>8.9434935286184878E-3</v>
      </c>
      <c r="CA12" s="149">
        <f t="shared" si="1"/>
        <v>1.5749795370057766E-2</v>
      </c>
      <c r="CB12" s="149">
        <f t="shared" si="1"/>
        <v>2.5358489190307688E-2</v>
      </c>
      <c r="CC12" s="149">
        <f t="shared" si="1"/>
        <v>1.648990246839744E-2</v>
      </c>
    </row>
    <row r="13" spans="1:93" ht="15.75" thickBot="1">
      <c r="J13" s="47" t="s">
        <v>55</v>
      </c>
      <c r="K13" s="99">
        <v>5.5660000000000001E-2</v>
      </c>
      <c r="Q13" t="s">
        <v>56</v>
      </c>
      <c r="T13" t="s">
        <v>56</v>
      </c>
      <c r="W13" t="s">
        <v>56</v>
      </c>
      <c r="Z13" t="s">
        <v>56</v>
      </c>
      <c r="AC13" t="s">
        <v>56</v>
      </c>
      <c r="AF13" t="s">
        <v>56</v>
      </c>
      <c r="AI13" t="s">
        <v>56</v>
      </c>
      <c r="AL13" t="s">
        <v>56</v>
      </c>
      <c r="BT13" s="19">
        <v>100</v>
      </c>
      <c r="BU13" s="149">
        <f>'PSA 100 vs X'!BU5</f>
        <v>2.1920389565115005E-2</v>
      </c>
      <c r="BV13" s="149">
        <f>'PSA 100 vs X'!BV5</f>
        <v>2.4446805744868613E-2</v>
      </c>
      <c r="BW13" s="149">
        <f>'PSA 100 vs X'!BW5</f>
        <v>2.2364026348541798E-2</v>
      </c>
      <c r="BX13" s="149">
        <f>'PSA 100 vs X'!BX5</f>
        <v>1.5325082653699954E-2</v>
      </c>
      <c r="BY13" s="149">
        <f>'PSA 100 vs X'!BY5</f>
        <v>1.3014966105105318E-2</v>
      </c>
      <c r="BZ13" s="149">
        <f>'PSA 100 vs X'!BZ5</f>
        <v>9.4330705352668499E-3</v>
      </c>
      <c r="CA13" s="149">
        <f>'PSA 100 vs X'!CA5</f>
        <v>1.8586372620028557E-2</v>
      </c>
      <c r="CB13" s="149">
        <f>'PSA 100 vs X'!CB5</f>
        <v>2.5358489190307688E-2</v>
      </c>
      <c r="CC13" s="149">
        <f>'PSA 100 vs X'!CC5</f>
        <v>1.8573831902473255E-2</v>
      </c>
    </row>
    <row r="14" spans="1:93">
      <c r="I14" s="39"/>
      <c r="Q14" s="119">
        <f>SUM(Q18:Q252)</f>
        <v>5200000</v>
      </c>
      <c r="T14" s="100">
        <f>SUM(T18:T252)</f>
        <v>74799999.999999985</v>
      </c>
      <c r="W14" s="119">
        <f>SUM(W18:W252)</f>
        <v>13999999.999999996</v>
      </c>
      <c r="Z14" s="119">
        <f>SUM(Z18:Z252)</f>
        <v>36759331.334803768</v>
      </c>
      <c r="AC14" s="39">
        <f>SUM(AC18:AC252)</f>
        <v>19999999.999999996</v>
      </c>
      <c r="AF14" s="119">
        <f>SUM(AF18:AF252)</f>
        <v>32549999.999999989</v>
      </c>
      <c r="AI14" s="119">
        <f>SUM(AI18:AI252)</f>
        <v>13950000.000000004</v>
      </c>
      <c r="AL14" s="119">
        <f>SUM(AL18:AL252)</f>
        <v>51168706.094219714</v>
      </c>
      <c r="AP14" s="119"/>
      <c r="BT14" s="19">
        <v>183</v>
      </c>
      <c r="BU14" s="149" cm="1">
        <f t="array" ref="BU14:CC14">'PSA 183 on X'!BU5:CC5</f>
        <v>2.3516729463949844E-2</v>
      </c>
      <c r="BV14" s="149">
        <v>2.5345018240064531E-2</v>
      </c>
      <c r="BW14" s="149">
        <v>2.3591729028013826E-2</v>
      </c>
      <c r="BX14" s="149">
        <v>1.7086335759985517E-2</v>
      </c>
      <c r="BY14" s="149">
        <v>1.4918713995556932E-2</v>
      </c>
      <c r="BZ14" s="149">
        <v>8.0760900039294654E-3</v>
      </c>
      <c r="CA14" s="149">
        <v>2.0458943406668414E-2</v>
      </c>
      <c r="CB14" s="149">
        <v>2.5358489190307688E-2</v>
      </c>
      <c r="CC14" s="149">
        <v>2.0014572296909065E-2</v>
      </c>
    </row>
    <row r="15" spans="1:93" ht="15.75" thickBot="1">
      <c r="G15" s="41"/>
      <c r="H15" s="41"/>
      <c r="I15" s="41"/>
      <c r="BT15" s="19">
        <v>300</v>
      </c>
      <c r="BU15" s="149" cm="1">
        <f t="array" ref="BU15:CC15">'PSA 300 vs X'!BU5:CC5</f>
        <v>2.475376960304362E-2</v>
      </c>
      <c r="BV15" s="149">
        <v>2.5986937317322829E-2</v>
      </c>
      <c r="BW15" s="149">
        <v>2.4644633497402233E-2</v>
      </c>
      <c r="BX15" s="149">
        <v>1.9234934898120816E-2</v>
      </c>
      <c r="BY15" s="149">
        <v>1.7050755562238031E-2</v>
      </c>
      <c r="BZ15" s="149">
        <v>5.000756761902367E-3</v>
      </c>
      <c r="CA15" s="149">
        <v>2.222341512691349E-2</v>
      </c>
      <c r="CB15" s="149">
        <v>2.5575241946317214E-2</v>
      </c>
      <c r="CC15" s="149">
        <v>2.1548057839764899E-2</v>
      </c>
    </row>
    <row r="16" spans="1:93" ht="24.75" thickBot="1">
      <c r="F16" s="39"/>
      <c r="G16" s="41"/>
      <c r="H16" s="41"/>
      <c r="M16" s="1"/>
      <c r="N16" s="94" t="s">
        <v>57</v>
      </c>
      <c r="O16" s="93"/>
      <c r="P16" s="8"/>
      <c r="Q16" s="8" t="s">
        <v>24</v>
      </c>
      <c r="R16" s="9"/>
      <c r="S16" s="2"/>
      <c r="T16" s="3" t="s">
        <v>18</v>
      </c>
      <c r="U16" s="4"/>
      <c r="V16" s="11"/>
      <c r="W16" s="12" t="s">
        <v>19</v>
      </c>
      <c r="X16" s="13"/>
      <c r="Y16" s="14"/>
      <c r="Z16" s="5" t="s">
        <v>22</v>
      </c>
      <c r="AA16" s="6"/>
      <c r="AB16" s="15"/>
      <c r="AC16" s="16" t="s">
        <v>23</v>
      </c>
      <c r="AD16" s="17"/>
      <c r="AE16" s="10"/>
      <c r="AF16" s="7" t="s">
        <v>17</v>
      </c>
      <c r="AG16" s="36"/>
      <c r="AH16" s="173" t="s">
        <v>20</v>
      </c>
      <c r="AI16" s="174"/>
      <c r="AJ16" s="175"/>
      <c r="AK16" s="176" t="s">
        <v>21</v>
      </c>
      <c r="AL16" s="177"/>
      <c r="AM16" s="178"/>
      <c r="AN16" s="19" t="s">
        <v>58</v>
      </c>
      <c r="AO16" s="8"/>
      <c r="AP16" s="8" t="s">
        <v>24</v>
      </c>
      <c r="AQ16" s="9"/>
      <c r="AR16" s="2"/>
      <c r="AS16" s="3" t="s">
        <v>18</v>
      </c>
      <c r="AT16" s="4"/>
      <c r="AU16" s="11"/>
      <c r="AV16" s="12" t="s">
        <v>19</v>
      </c>
      <c r="AW16" s="13"/>
      <c r="AX16" s="14"/>
      <c r="AY16" s="124" t="s">
        <v>22</v>
      </c>
      <c r="AZ16" s="6"/>
      <c r="BA16" s="15"/>
      <c r="BB16" s="16" t="s">
        <v>23</v>
      </c>
      <c r="BC16" s="17"/>
      <c r="BD16" s="10"/>
      <c r="BE16" s="7" t="s">
        <v>17</v>
      </c>
      <c r="BF16" s="36"/>
      <c r="BG16" s="173" t="s">
        <v>20</v>
      </c>
      <c r="BH16" s="174"/>
      <c r="BI16" s="175"/>
      <c r="BJ16" s="176" t="s">
        <v>21</v>
      </c>
      <c r="BK16" s="177"/>
      <c r="BL16" s="178"/>
      <c r="BM16" s="179" t="s">
        <v>25</v>
      </c>
      <c r="BN16" s="180"/>
      <c r="BO16" s="181"/>
      <c r="BT16" s="19">
        <v>400</v>
      </c>
      <c r="BU16" s="149" cm="1">
        <f t="array" ref="BU16:CC16">'PSA 400 on X'!BU5:CC5</f>
        <v>2.5355313315530328E-2</v>
      </c>
      <c r="BV16" s="149">
        <v>2.6294326853513045E-2</v>
      </c>
      <c r="BW16" s="149">
        <v>2.5190420377748837E-2</v>
      </c>
      <c r="BX16" s="149">
        <v>2.0661745550484327E-2</v>
      </c>
      <c r="BY16" s="149">
        <v>1.8584184038753077E-2</v>
      </c>
      <c r="BZ16" s="149">
        <v>1.9096310390995638E-3</v>
      </c>
      <c r="CA16" s="149">
        <v>2.3220943000288201E-2</v>
      </c>
      <c r="CB16" s="149">
        <v>2.5850063909209464E-2</v>
      </c>
      <c r="CC16" s="149">
        <v>2.2559103712047498E-2</v>
      </c>
    </row>
    <row r="17" spans="1:81">
      <c r="A17" t="s">
        <v>59</v>
      </c>
      <c r="B17" s="49" t="s">
        <v>60</v>
      </c>
      <c r="C17" s="49" t="s">
        <v>61</v>
      </c>
      <c r="D17" s="49"/>
      <c r="E17" s="49" t="s">
        <v>62</v>
      </c>
      <c r="F17" s="49" t="s">
        <v>63</v>
      </c>
      <c r="G17" s="49" t="s">
        <v>64</v>
      </c>
      <c r="H17" s="49" t="s">
        <v>61</v>
      </c>
      <c r="I17" s="49" t="s">
        <v>45</v>
      </c>
      <c r="J17" s="49" t="s">
        <v>65</v>
      </c>
      <c r="K17" s="49" t="s">
        <v>66</v>
      </c>
      <c r="L17" s="49" t="s">
        <v>67</v>
      </c>
      <c r="M17" s="49" t="s">
        <v>68</v>
      </c>
      <c r="N17" s="92" t="s">
        <v>69</v>
      </c>
      <c r="O17" s="92" t="s">
        <v>70</v>
      </c>
      <c r="P17" s="49" t="s">
        <v>51</v>
      </c>
      <c r="Q17" s="49" t="s">
        <v>71</v>
      </c>
      <c r="R17" s="49" t="s">
        <v>72</v>
      </c>
      <c r="S17" s="49" t="s">
        <v>73</v>
      </c>
      <c r="T17" s="49" t="s">
        <v>74</v>
      </c>
      <c r="U17" s="49" t="s">
        <v>75</v>
      </c>
      <c r="V17" s="49" t="s">
        <v>76</v>
      </c>
      <c r="W17" s="49" t="s">
        <v>77</v>
      </c>
      <c r="X17" s="49" t="s">
        <v>72</v>
      </c>
      <c r="Y17" s="49" t="s">
        <v>78</v>
      </c>
      <c r="Z17" s="49" t="s">
        <v>79</v>
      </c>
      <c r="AA17" s="49" t="s">
        <v>80</v>
      </c>
      <c r="AB17" s="49" t="s">
        <v>81</v>
      </c>
      <c r="AC17" s="49" t="s">
        <v>82</v>
      </c>
      <c r="AD17" s="49" t="s">
        <v>83</v>
      </c>
      <c r="AE17" s="49" t="s">
        <v>84</v>
      </c>
      <c r="AF17" s="49" t="s">
        <v>85</v>
      </c>
      <c r="AG17" s="49" t="s">
        <v>86</v>
      </c>
      <c r="AH17" s="49" t="s">
        <v>87</v>
      </c>
      <c r="AI17" s="49" t="s">
        <v>88</v>
      </c>
      <c r="AJ17" s="49" t="s">
        <v>89</v>
      </c>
      <c r="AK17" s="49" t="s">
        <v>90</v>
      </c>
      <c r="AL17" s="49" t="s">
        <v>91</v>
      </c>
      <c r="AM17" s="50" t="s">
        <v>80</v>
      </c>
      <c r="AN17" s="103" t="s">
        <v>92</v>
      </c>
      <c r="AO17" s="103" t="s">
        <v>93</v>
      </c>
      <c r="AP17" s="103" t="s">
        <v>94</v>
      </c>
      <c r="AQ17" s="103" t="s">
        <v>95</v>
      </c>
      <c r="AR17" s="103" t="s">
        <v>93</v>
      </c>
      <c r="AS17" s="103" t="s">
        <v>94</v>
      </c>
      <c r="AT17" s="103" t="s">
        <v>95</v>
      </c>
      <c r="AU17" s="103" t="s">
        <v>93</v>
      </c>
      <c r="AV17" s="103" t="s">
        <v>94</v>
      </c>
      <c r="AW17" s="103" t="s">
        <v>95</v>
      </c>
      <c r="AX17" s="103" t="s">
        <v>93</v>
      </c>
      <c r="AY17" s="122" t="s">
        <v>94</v>
      </c>
      <c r="AZ17" s="103" t="s">
        <v>95</v>
      </c>
      <c r="BA17" s="103" t="s">
        <v>93</v>
      </c>
      <c r="BB17" s="103" t="s">
        <v>94</v>
      </c>
      <c r="BC17" s="103" t="s">
        <v>95</v>
      </c>
      <c r="BD17" s="103" t="s">
        <v>93</v>
      </c>
      <c r="BE17" s="103" t="s">
        <v>94</v>
      </c>
      <c r="BF17" s="103" t="s">
        <v>95</v>
      </c>
      <c r="BG17" s="103" t="s">
        <v>93</v>
      </c>
      <c r="BH17" s="103" t="s">
        <v>94</v>
      </c>
      <c r="BI17" s="103" t="s">
        <v>95</v>
      </c>
      <c r="BJ17" s="103" t="s">
        <v>93</v>
      </c>
      <c r="BK17" s="122" t="s">
        <v>94</v>
      </c>
      <c r="BL17" s="103" t="s">
        <v>95</v>
      </c>
      <c r="BM17" s="103" t="s">
        <v>93</v>
      </c>
      <c r="BN17" s="103" t="s">
        <v>94</v>
      </c>
      <c r="BO17" s="103" t="s">
        <v>95</v>
      </c>
    </row>
    <row r="18" spans="1:81" ht="15.75" thickBot="1">
      <c r="A18">
        <v>6</v>
      </c>
      <c r="B18" s="51">
        <v>1</v>
      </c>
      <c r="C18" s="56">
        <f t="shared" ref="C18:C81" si="2">P18+S18+V18+Y18+AB18+AE18+AH18+AK18</f>
        <v>206500000</v>
      </c>
      <c r="D18" s="56">
        <f t="shared" ref="D18:D81" si="3">C18-E18</f>
        <v>0</v>
      </c>
      <c r="E18" s="52">
        <f>$F$11</f>
        <v>206500000</v>
      </c>
      <c r="F18" s="53">
        <f t="shared" ref="F18:F81" si="4">PMT($K$13/12,$K$12-B18+1,-E18,0)</f>
        <v>1444804.6719571028</v>
      </c>
      <c r="G18" s="53">
        <f t="shared" ref="G18:G81" si="5">E18*$K$13/12</f>
        <v>957815.83333333337</v>
      </c>
      <c r="H18" s="53">
        <f t="shared" ref="H18:H81" si="6">F18-G18</f>
        <v>486988.83862376946</v>
      </c>
      <c r="I18" s="54">
        <f>IF(A18&lt;=(30-(240-$K$8)),((A18+(240-$K$7))/30)*$K$6,$K$6)*($K$5/100)</f>
        <v>0</v>
      </c>
      <c r="J18" s="54">
        <f t="shared" ref="J18:J81" si="7">1-(1-I18)^(1/12)</f>
        <v>0</v>
      </c>
      <c r="K18" s="55">
        <f t="shared" ref="K18:K81" si="8">(E18-H18)*J18</f>
        <v>0</v>
      </c>
      <c r="L18" s="55">
        <f t="shared" ref="L18:L81" si="9">K18+H18+G18</f>
        <v>1444804.6719571028</v>
      </c>
      <c r="M18" s="55">
        <f t="shared" ref="M18:M81" si="10">L18-G18</f>
        <v>486988.83862376946</v>
      </c>
      <c r="N18" s="55">
        <f t="shared" ref="N18:N81" si="11">M18*$M$4</f>
        <v>109660.92492014483</v>
      </c>
      <c r="O18" s="55">
        <f t="shared" ref="O18:O81" si="12">M18*$M$5</f>
        <v>377327.91370362462</v>
      </c>
      <c r="P18" s="56">
        <f>$F$10</f>
        <v>5200000</v>
      </c>
      <c r="Q18" s="52">
        <f t="shared" ref="Q18:Q81" si="13">MIN(IF(S18&gt;O18,0,MIN(P18,O18-S18))+IF(P18&gt;0,MIN(AA18,P18)),P18)</f>
        <v>91666.666666666672</v>
      </c>
      <c r="R18" s="57">
        <f t="shared" ref="R18:R81" si="14">P18*($G$10/12)</f>
        <v>21666.666666666668</v>
      </c>
      <c r="S18" s="56">
        <f>$F$4</f>
        <v>74800000</v>
      </c>
      <c r="T18" s="56">
        <f t="shared" ref="T18:T81" si="15">MIN(IF(S18&gt;O18,O18,S18)+IF(S18&gt;0,AM18,0),S18)</f>
        <v>477327.91370362462</v>
      </c>
      <c r="U18" s="57">
        <f t="shared" ref="U18:U81" si="16">S18*($G$4/12)</f>
        <v>311666.66666666669</v>
      </c>
      <c r="V18" s="56">
        <f>$F$5</f>
        <v>14000000</v>
      </c>
      <c r="W18" s="52">
        <f t="shared" ref="W18:W49" si="17">IF(T18+P18&lt;=O18+AM18+AA18,MIN(V18,O18-Q18+AA18-T18+AM18),0)</f>
        <v>0</v>
      </c>
      <c r="X18" s="57">
        <f t="shared" ref="X18:X81" si="18">V18*($G$5/12)</f>
        <v>58333.333333333336</v>
      </c>
      <c r="Y18" s="56">
        <f>$F$8</f>
        <v>22000000</v>
      </c>
      <c r="Z18" s="54">
        <f>IF(V18&gt;O18,0,MIN(Y18,O18-V18))</f>
        <v>0</v>
      </c>
      <c r="AA18" s="57">
        <f t="shared" ref="AA18:AA81" si="19">Y18*($G$8/12)</f>
        <v>91666.666666666672</v>
      </c>
      <c r="AB18" s="56">
        <f>F9</f>
        <v>20000000</v>
      </c>
      <c r="AC18" s="74">
        <f t="shared" ref="AC18:AC81" si="20">MIN(IF(Y18&gt;O18,0,MIN(AB18,O18+AM18-Y18)))</f>
        <v>0</v>
      </c>
      <c r="AD18" s="57">
        <f t="shared" ref="AD18:AD81" si="21">AB18*($G$9/12)</f>
        <v>83333.333333333328</v>
      </c>
      <c r="AE18" s="56">
        <f>F3</f>
        <v>32550000</v>
      </c>
      <c r="AF18" s="54">
        <f t="shared" ref="AF18:AF81" si="22">IF(AE18&gt;N18,N18,AE18)</f>
        <v>109660.92492014483</v>
      </c>
      <c r="AG18" s="57">
        <f t="shared" ref="AG18:AG81" si="23">AE18*($G$3/12)</f>
        <v>135625</v>
      </c>
      <c r="AH18" s="56">
        <f>F6</f>
        <v>13950000</v>
      </c>
      <c r="AI18" s="54">
        <f t="shared" ref="AI18:AI81" si="24">IF(AE18&gt;N18,0,MIN(AH18,N18-AE18))</f>
        <v>0</v>
      </c>
      <c r="AJ18" s="57">
        <f t="shared" ref="AJ18:AJ81" si="25">AH18*($G$6/12)</f>
        <v>58125</v>
      </c>
      <c r="AK18" s="56">
        <f>F7</f>
        <v>24000000</v>
      </c>
      <c r="AL18" s="54">
        <f>IF(AB18&gt;0,IF(AB18&gt;O18,0,MIN(AK18,O18-AB18)),O18)</f>
        <v>0</v>
      </c>
      <c r="AM18" s="75">
        <f t="shared" ref="AM18:AM81" si="26">AK18*($G$7/12)</f>
        <v>100000</v>
      </c>
      <c r="AN18">
        <f t="shared" ref="AN18:AN81" si="27">FORECAST(B18, $AM$2:$AY$2,$AM$1:$AY$1)</f>
        <v>2.2010843904820377E-2</v>
      </c>
      <c r="AO18" s="119">
        <f t="shared" ref="AO18:AO81" si="28">Q18+R18</f>
        <v>113333.33333333334</v>
      </c>
      <c r="AP18" s="119">
        <f t="shared" ref="AP18:AP81" si="29">Q18*B18</f>
        <v>91666.666666666672</v>
      </c>
      <c r="AQ18">
        <f t="shared" ref="AQ18:AQ81" si="30">1/(1+(AN18+$CB$5)/12)^$B18</f>
        <v>0.99606807662441299</v>
      </c>
      <c r="AR18" s="41">
        <f t="shared" ref="AR18:AR81" si="31">T18+U18</f>
        <v>788994.58037029137</v>
      </c>
      <c r="AS18" s="41">
        <f t="shared" ref="AS18:AS81" si="32">T18*A18</f>
        <v>2863967.4822217477</v>
      </c>
      <c r="AT18">
        <f t="shared" ref="AT18:AT81" si="33">1/(1+(AN18+$BV$5)/12)^$B18</f>
        <v>0.99634998882017434</v>
      </c>
      <c r="AU18" s="41">
        <f t="shared" ref="AU18:AU81" si="34">W18+X18</f>
        <v>58333.333333333336</v>
      </c>
      <c r="AV18" s="41">
        <f t="shared" ref="AV18:AV81" si="35">W18*A18</f>
        <v>0</v>
      </c>
      <c r="AW18">
        <f t="shared" ref="AW18:AW81" si="36">1/(1+(AN18+$BW$5)/12)^$B18</f>
        <v>0.99648370529468389</v>
      </c>
      <c r="AX18">
        <f t="shared" ref="AX18:AX81" si="37">IF(Y19&gt;Y18,0,Z18+AA18)</f>
        <v>0</v>
      </c>
      <c r="AY18" s="121">
        <f t="shared" ref="AY18:AY81" si="38">A18*Z18</f>
        <v>0</v>
      </c>
      <c r="AZ18">
        <f t="shared" ref="AZ18:AZ81" si="39">1/(1+(AN18+$BZ$5)/12)^$B18</f>
        <v>0.99742710872593654</v>
      </c>
      <c r="BA18" s="39">
        <f t="shared" ref="BA18:BA81" si="40">AC18+AD18</f>
        <v>83333.333333333328</v>
      </c>
      <c r="BB18" s="39">
        <f t="shared" ref="BB18:BB81" si="41">AC18*A18</f>
        <v>0</v>
      </c>
      <c r="BC18">
        <f t="shared" ref="BC18:BC81" si="42">1/(1+(AN18+$CA$5)/12)^$B18</f>
        <v>0.99686315084620647</v>
      </c>
      <c r="BD18" s="41">
        <f t="shared" ref="BD18:BD81" si="43">AF18+AG18</f>
        <v>245285.92492014484</v>
      </c>
      <c r="BE18" s="41">
        <f t="shared" ref="BE18:BE81" si="44">AF18*A18</f>
        <v>657965.54952086892</v>
      </c>
      <c r="BF18">
        <f t="shared" ref="BF18:BF81" si="45">1/(1+(AN18+$BU$5)/12)^$B18</f>
        <v>0.99661903909904281</v>
      </c>
      <c r="BG18" s="41">
        <f t="shared" ref="BG18:BG81" si="46">AI18+AJ18</f>
        <v>58125</v>
      </c>
      <c r="BH18" s="41">
        <f t="shared" ref="BH18:BH81" si="47">AI18*A18</f>
        <v>0</v>
      </c>
      <c r="BI18">
        <f t="shared" ref="BI18:BI81" si="48">1/(1+(AN18+$BX$5)/12)^$B18</f>
        <v>0.99704687951190407</v>
      </c>
      <c r="BJ18">
        <f t="shared" ref="BJ18:BJ81" si="49">IF(AK19&gt;AK18,0,AL18+AM18)</f>
        <v>0</v>
      </c>
      <c r="BK18" s="121">
        <f t="shared" ref="BK18:BK81" si="50">A18*AL18</f>
        <v>0</v>
      </c>
      <c r="BL18">
        <f t="shared" ref="BL18:BL81" si="51">1/(1+(AN18+$BY$5)/12)^$B18</f>
        <v>0.99725473326578884</v>
      </c>
      <c r="BM18" s="119">
        <f t="shared" ref="BM18:BM81" si="52">AO18+AR18+AU18+AX18+BA18+BD18+BG18+BJ18</f>
        <v>1347405.5052904363</v>
      </c>
      <c r="BN18" s="119">
        <f t="shared" ref="BN18:BN81" si="53">M18*B18</f>
        <v>486988.83862376946</v>
      </c>
      <c r="BO18">
        <f t="shared" ref="BO18:BO81" si="54">1/(1+(AN18+$CC$5)/12)^$B18</f>
        <v>0.99680186534981796</v>
      </c>
    </row>
    <row r="19" spans="1:81">
      <c r="A19">
        <v>7</v>
      </c>
      <c r="B19" s="58">
        <v>2</v>
      </c>
      <c r="C19" s="56">
        <f t="shared" si="2"/>
        <v>206013011.16137624</v>
      </c>
      <c r="D19" s="56">
        <f t="shared" si="3"/>
        <v>0</v>
      </c>
      <c r="E19" s="59">
        <f t="shared" ref="E19:E82" si="55">E18-H18-K18</f>
        <v>206013011.16137624</v>
      </c>
      <c r="F19" s="53">
        <f t="shared" si="4"/>
        <v>1444804.6719571031</v>
      </c>
      <c r="G19" s="53">
        <f t="shared" si="5"/>
        <v>955557.01677018346</v>
      </c>
      <c r="H19" s="60">
        <f t="shared" si="6"/>
        <v>489247.65518691961</v>
      </c>
      <c r="I19" s="54">
        <f>IF(A19&lt;=(30-(240-$K$8)),((A19+(240-$K$7))/30)*$K$6,$K$6)*($K$5/100)</f>
        <v>0</v>
      </c>
      <c r="J19" s="61">
        <f t="shared" si="7"/>
        <v>0</v>
      </c>
      <c r="K19" s="62">
        <f t="shared" si="8"/>
        <v>0</v>
      </c>
      <c r="L19" s="62">
        <f t="shared" si="9"/>
        <v>1444804.6719571031</v>
      </c>
      <c r="M19" s="55">
        <f t="shared" si="10"/>
        <v>489247.65518691961</v>
      </c>
      <c r="N19" s="55">
        <f t="shared" si="11"/>
        <v>110169.56884356616</v>
      </c>
      <c r="O19" s="55">
        <f t="shared" si="12"/>
        <v>379078.0863433535</v>
      </c>
      <c r="P19" s="59">
        <f t="shared" ref="P19:P82" si="56">P18-Q18</f>
        <v>5108333.333333333</v>
      </c>
      <c r="Q19" s="52">
        <f t="shared" si="13"/>
        <v>92048.611111111109</v>
      </c>
      <c r="R19" s="57">
        <f t="shared" si="14"/>
        <v>21284.722222222219</v>
      </c>
      <c r="S19" s="59">
        <f t="shared" ref="S19:S82" si="57">S18-T18</f>
        <v>74322672.08629638</v>
      </c>
      <c r="T19" s="56">
        <f t="shared" si="15"/>
        <v>479494.75301002018</v>
      </c>
      <c r="U19" s="57">
        <f t="shared" si="16"/>
        <v>309677.80035956827</v>
      </c>
      <c r="V19" s="59">
        <f t="shared" ref="V19:V82" si="58">V18-W18</f>
        <v>14000000</v>
      </c>
      <c r="W19" s="52">
        <f t="shared" si="17"/>
        <v>0</v>
      </c>
      <c r="X19" s="57">
        <f t="shared" si="18"/>
        <v>58333.333333333336</v>
      </c>
      <c r="Y19" s="59">
        <f t="shared" ref="Y19:Y82" si="59">IF(V18&gt;O18,(IF(V18&gt;AA18+O18+AM18,Y18+AA18,Y18+AA18-((AA18+O18+AM18)-V18))),Y18-Z18)</f>
        <v>22091666.666666668</v>
      </c>
      <c r="Z19" s="56">
        <f t="shared" ref="Z19:Z82" si="60">MIN(IF(V19&gt;O19,0,MIN(Y19,O19-V19))+IF(AM18&gt;V18,AM18,0),Y19)</f>
        <v>0</v>
      </c>
      <c r="AA19" s="57">
        <f t="shared" si="19"/>
        <v>92048.611111111109</v>
      </c>
      <c r="AB19" s="63">
        <f t="shared" ref="AB19:AB82" si="61">AB18-AC18</f>
        <v>20000000</v>
      </c>
      <c r="AC19" s="74">
        <f t="shared" si="20"/>
        <v>0</v>
      </c>
      <c r="AD19" s="57">
        <f t="shared" si="21"/>
        <v>83333.333333333328</v>
      </c>
      <c r="AE19" s="59">
        <f t="shared" ref="AE19:AE82" si="62">AE18-AF18</f>
        <v>32440339.075079855</v>
      </c>
      <c r="AF19" s="54">
        <f t="shared" si="22"/>
        <v>110169.56884356616</v>
      </c>
      <c r="AG19" s="57">
        <f t="shared" si="23"/>
        <v>135168.0794794994</v>
      </c>
      <c r="AH19" s="59">
        <f t="shared" ref="AH19:AH82" si="63">AH18-AI18</f>
        <v>13950000</v>
      </c>
      <c r="AI19" s="54">
        <f t="shared" si="24"/>
        <v>0</v>
      </c>
      <c r="AJ19" s="57">
        <f t="shared" si="25"/>
        <v>58125</v>
      </c>
      <c r="AK19" s="59">
        <f t="shared" ref="AK19:AK82" si="64">IF(AL18=0,AK18+AM18,AK18-AL18)</f>
        <v>24100000</v>
      </c>
      <c r="AL19" s="56">
        <f t="shared" ref="AL19:AL82" si="65">MIN(IF(AB19&gt;0,IF(AB19&gt;O19,0,MIN(AK19,O19-AB19)),O19),AK19)</f>
        <v>0</v>
      </c>
      <c r="AM19" s="75">
        <f t="shared" si="26"/>
        <v>100416.66666666667</v>
      </c>
      <c r="AN19">
        <f t="shared" si="27"/>
        <v>2.209125108882784E-2</v>
      </c>
      <c r="AO19" s="119">
        <f t="shared" si="28"/>
        <v>113333.33333333333</v>
      </c>
      <c r="AP19" s="119">
        <f t="shared" si="29"/>
        <v>184097.22222222222</v>
      </c>
      <c r="AQ19">
        <f t="shared" si="30"/>
        <v>0.99213836966221913</v>
      </c>
      <c r="AR19" s="41">
        <f t="shared" si="31"/>
        <v>789172.55336958845</v>
      </c>
      <c r="AS19" s="41">
        <f t="shared" si="32"/>
        <v>3356463.2710701413</v>
      </c>
      <c r="AT19">
        <f t="shared" si="33"/>
        <v>0.99270004536596002</v>
      </c>
      <c r="AU19" s="41">
        <f t="shared" si="34"/>
        <v>58333.333333333336</v>
      </c>
      <c r="AV19" s="41">
        <f t="shared" si="35"/>
        <v>0</v>
      </c>
      <c r="AW19">
        <f t="shared" si="36"/>
        <v>0.99296651472446618</v>
      </c>
      <c r="AX19">
        <f t="shared" si="37"/>
        <v>0</v>
      </c>
      <c r="AY19" s="121">
        <f t="shared" si="38"/>
        <v>0</v>
      </c>
      <c r="AZ19">
        <f t="shared" si="39"/>
        <v>0.99484753933091952</v>
      </c>
      <c r="BA19" s="39">
        <f t="shared" si="40"/>
        <v>83333.333333333328</v>
      </c>
      <c r="BB19" s="39">
        <f t="shared" si="41"/>
        <v>0</v>
      </c>
      <c r="BC19">
        <f t="shared" si="42"/>
        <v>0.99372286616812389</v>
      </c>
      <c r="BD19" s="41">
        <f t="shared" si="43"/>
        <v>245337.64832306554</v>
      </c>
      <c r="BE19" s="41">
        <f t="shared" si="44"/>
        <v>771186.98190496315</v>
      </c>
      <c r="BF19">
        <f t="shared" si="45"/>
        <v>0.9932362434979729</v>
      </c>
      <c r="BG19" s="41">
        <f t="shared" si="46"/>
        <v>58125</v>
      </c>
      <c r="BH19" s="41">
        <f t="shared" si="47"/>
        <v>0</v>
      </c>
      <c r="BI19">
        <f t="shared" si="48"/>
        <v>0.99408919725598366</v>
      </c>
      <c r="BJ19">
        <f t="shared" si="49"/>
        <v>0</v>
      </c>
      <c r="BK19" s="121">
        <f t="shared" si="50"/>
        <v>0</v>
      </c>
      <c r="BL19">
        <f t="shared" si="51"/>
        <v>0.99450371202377219</v>
      </c>
      <c r="BM19" s="119">
        <f t="shared" si="52"/>
        <v>1347635.2016926541</v>
      </c>
      <c r="BN19" s="119">
        <f t="shared" si="53"/>
        <v>978495.31037383922</v>
      </c>
      <c r="BO19">
        <f t="shared" si="54"/>
        <v>0.99360068586625427</v>
      </c>
      <c r="BT19" s="160" t="s">
        <v>96</v>
      </c>
      <c r="BU19" s="161"/>
      <c r="BV19" s="161"/>
      <c r="BW19" s="161"/>
      <c r="BX19" s="161"/>
      <c r="BY19" s="161"/>
      <c r="BZ19" s="161"/>
      <c r="CA19" s="161"/>
      <c r="CB19" s="161"/>
      <c r="CC19" s="162"/>
    </row>
    <row r="20" spans="1:81">
      <c r="A20">
        <v>8</v>
      </c>
      <c r="B20" s="64">
        <v>3</v>
      </c>
      <c r="C20" s="56">
        <f t="shared" si="2"/>
        <v>205523763.50618929</v>
      </c>
      <c r="D20" s="56">
        <f t="shared" si="3"/>
        <v>0</v>
      </c>
      <c r="E20" s="59">
        <f t="shared" si="55"/>
        <v>205523763.50618932</v>
      </c>
      <c r="F20" s="53">
        <f t="shared" si="4"/>
        <v>1444804.6719571028</v>
      </c>
      <c r="G20" s="53">
        <f t="shared" si="5"/>
        <v>953287.72306287475</v>
      </c>
      <c r="H20" s="66">
        <f t="shared" si="6"/>
        <v>491516.94889422809</v>
      </c>
      <c r="I20" s="54">
        <f>IF(A20&lt;=(30-(240-$K$8)),((A20+(240-$K$7))/30)*$K$6,$K$6)*($K$5/100)</f>
        <v>0</v>
      </c>
      <c r="J20" s="67">
        <f t="shared" si="7"/>
        <v>0</v>
      </c>
      <c r="K20" s="68">
        <f t="shared" si="8"/>
        <v>0</v>
      </c>
      <c r="L20" s="68">
        <f t="shared" si="9"/>
        <v>1444804.6719571028</v>
      </c>
      <c r="M20" s="55">
        <f t="shared" si="10"/>
        <v>491516.94889422809</v>
      </c>
      <c r="N20" s="55">
        <f t="shared" si="11"/>
        <v>110680.57202705219</v>
      </c>
      <c r="O20" s="55">
        <f t="shared" si="12"/>
        <v>380836.37686717592</v>
      </c>
      <c r="P20" s="65">
        <f t="shared" si="56"/>
        <v>5016284.722222222</v>
      </c>
      <c r="Q20" s="52">
        <f t="shared" si="13"/>
        <v>92432.146990740745</v>
      </c>
      <c r="R20" s="57">
        <f t="shared" si="14"/>
        <v>20901.186342592591</v>
      </c>
      <c r="S20" s="59">
        <f t="shared" si="57"/>
        <v>73843177.33328636</v>
      </c>
      <c r="T20" s="56">
        <f t="shared" si="15"/>
        <v>481671.44631162036</v>
      </c>
      <c r="U20" s="57">
        <f t="shared" si="16"/>
        <v>307679.90555535984</v>
      </c>
      <c r="V20" s="59">
        <f t="shared" si="58"/>
        <v>14000000</v>
      </c>
      <c r="W20" s="52">
        <f t="shared" si="17"/>
        <v>0</v>
      </c>
      <c r="X20" s="57">
        <f t="shared" si="18"/>
        <v>58333.333333333336</v>
      </c>
      <c r="Y20" s="59">
        <f t="shared" si="59"/>
        <v>22183715.27777778</v>
      </c>
      <c r="Z20" s="56">
        <f t="shared" si="60"/>
        <v>0</v>
      </c>
      <c r="AA20" s="57">
        <f t="shared" si="19"/>
        <v>92432.146990740745</v>
      </c>
      <c r="AB20" s="63">
        <f t="shared" si="61"/>
        <v>20000000</v>
      </c>
      <c r="AC20" s="74">
        <f t="shared" si="20"/>
        <v>0</v>
      </c>
      <c r="AD20" s="57">
        <f t="shared" si="21"/>
        <v>83333.333333333328</v>
      </c>
      <c r="AE20" s="59">
        <f t="shared" si="62"/>
        <v>32330169.506236289</v>
      </c>
      <c r="AF20" s="54">
        <f t="shared" si="22"/>
        <v>110680.57202705219</v>
      </c>
      <c r="AG20" s="57">
        <f t="shared" si="23"/>
        <v>134709.03960931787</v>
      </c>
      <c r="AH20" s="59">
        <f t="shared" si="63"/>
        <v>13950000</v>
      </c>
      <c r="AI20" s="54">
        <f t="shared" si="24"/>
        <v>0</v>
      </c>
      <c r="AJ20" s="57">
        <f t="shared" si="25"/>
        <v>58125</v>
      </c>
      <c r="AK20" s="59">
        <f t="shared" si="64"/>
        <v>24200416.666666668</v>
      </c>
      <c r="AL20" s="56">
        <f t="shared" si="65"/>
        <v>0</v>
      </c>
      <c r="AM20" s="75">
        <f t="shared" si="26"/>
        <v>100835.06944444445</v>
      </c>
      <c r="AN20">
        <f t="shared" si="27"/>
        <v>2.21716582728353E-2</v>
      </c>
      <c r="AO20" s="119">
        <f t="shared" si="28"/>
        <v>113333.33333333334</v>
      </c>
      <c r="AP20" s="119">
        <f t="shared" si="29"/>
        <v>277296.44097222225</v>
      </c>
      <c r="AQ20">
        <f t="shared" si="30"/>
        <v>0.9882109752046685</v>
      </c>
      <c r="AR20" s="41">
        <f t="shared" si="31"/>
        <v>789351.3518669802</v>
      </c>
      <c r="AS20" s="41">
        <f t="shared" si="32"/>
        <v>3853371.5704929628</v>
      </c>
      <c r="AT20">
        <f t="shared" si="33"/>
        <v>0.98905026681215247</v>
      </c>
      <c r="AU20" s="41">
        <f t="shared" si="34"/>
        <v>58333.333333333336</v>
      </c>
      <c r="AV20" s="41">
        <f t="shared" si="35"/>
        <v>0</v>
      </c>
      <c r="AW20">
        <f t="shared" si="36"/>
        <v>0.98944852535465977</v>
      </c>
      <c r="AX20">
        <f t="shared" si="37"/>
        <v>0</v>
      </c>
      <c r="AY20" s="121">
        <f t="shared" si="38"/>
        <v>0</v>
      </c>
      <c r="AZ20">
        <f t="shared" si="39"/>
        <v>0.99226137808991088</v>
      </c>
      <c r="BA20" s="39">
        <f t="shared" si="40"/>
        <v>83333.333333333328</v>
      </c>
      <c r="BB20" s="39">
        <f t="shared" si="41"/>
        <v>0</v>
      </c>
      <c r="BC20">
        <f t="shared" si="42"/>
        <v>0.99057924069094849</v>
      </c>
      <c r="BD20" s="41">
        <f t="shared" si="43"/>
        <v>245389.61163637007</v>
      </c>
      <c r="BE20" s="41">
        <f t="shared" si="44"/>
        <v>885444.57621641748</v>
      </c>
      <c r="BF20">
        <f t="shared" si="45"/>
        <v>0.98985170976290948</v>
      </c>
      <c r="BG20" s="41">
        <f t="shared" si="46"/>
        <v>58125</v>
      </c>
      <c r="BH20" s="41">
        <f t="shared" si="47"/>
        <v>0</v>
      </c>
      <c r="BI20">
        <f t="shared" si="48"/>
        <v>0.99112704581801225</v>
      </c>
      <c r="BJ20">
        <f t="shared" si="49"/>
        <v>0</v>
      </c>
      <c r="BK20" s="121">
        <f t="shared" si="50"/>
        <v>0</v>
      </c>
      <c r="BL20">
        <f t="shared" si="51"/>
        <v>0.99174702571053053</v>
      </c>
      <c r="BM20" s="119">
        <f t="shared" si="52"/>
        <v>1347865.9635033505</v>
      </c>
      <c r="BN20" s="119">
        <f t="shared" si="53"/>
        <v>1474550.8466826843</v>
      </c>
      <c r="BO20">
        <f t="shared" si="54"/>
        <v>0.99039655684687977</v>
      </c>
      <c r="BT20" s="45"/>
      <c r="BU20" t="s">
        <v>17</v>
      </c>
      <c r="BV20" t="s">
        <v>18</v>
      </c>
      <c r="BW20" t="s">
        <v>19</v>
      </c>
      <c r="BX20" t="s">
        <v>20</v>
      </c>
      <c r="BY20" t="s">
        <v>21</v>
      </c>
      <c r="BZ20" t="s">
        <v>22</v>
      </c>
      <c r="CA20" t="s">
        <v>23</v>
      </c>
      <c r="CB20" t="s">
        <v>24</v>
      </c>
      <c r="CC20" s="18" t="s">
        <v>25</v>
      </c>
    </row>
    <row r="21" spans="1:81">
      <c r="A21">
        <v>9</v>
      </c>
      <c r="B21" s="58">
        <v>4</v>
      </c>
      <c r="C21" s="56">
        <f t="shared" si="2"/>
        <v>205032246.55729508</v>
      </c>
      <c r="D21" s="56">
        <f t="shared" si="3"/>
        <v>0</v>
      </c>
      <c r="E21" s="59">
        <f t="shared" si="55"/>
        <v>205032246.55729508</v>
      </c>
      <c r="F21" s="53">
        <f t="shared" si="4"/>
        <v>1444804.6719571028</v>
      </c>
      <c r="G21" s="53">
        <f t="shared" si="5"/>
        <v>951007.90361492045</v>
      </c>
      <c r="H21" s="60">
        <f t="shared" si="6"/>
        <v>493796.76834218239</v>
      </c>
      <c r="I21" s="54">
        <f>IF(A21&lt;=(30-(240-$K$8)),((A21+(240-$K$7))/30)*$K$6,$K$6)*($K$5/100)</f>
        <v>0</v>
      </c>
      <c r="J21" s="61">
        <f t="shared" si="7"/>
        <v>0</v>
      </c>
      <c r="K21" s="62">
        <f t="shared" si="8"/>
        <v>0</v>
      </c>
      <c r="L21" s="62">
        <f t="shared" si="9"/>
        <v>1444804.6719571028</v>
      </c>
      <c r="M21" s="55">
        <f t="shared" si="10"/>
        <v>493796.76834218239</v>
      </c>
      <c r="N21" s="55">
        <f t="shared" si="11"/>
        <v>111193.94541363764</v>
      </c>
      <c r="O21" s="55">
        <f t="shared" si="12"/>
        <v>382602.82292854477</v>
      </c>
      <c r="P21" s="59">
        <f t="shared" si="56"/>
        <v>4923852.5752314813</v>
      </c>
      <c r="Q21" s="52">
        <f t="shared" si="13"/>
        <v>92817.280936535506</v>
      </c>
      <c r="R21" s="57">
        <f t="shared" si="14"/>
        <v>20516.052396797837</v>
      </c>
      <c r="S21" s="59">
        <f t="shared" si="57"/>
        <v>73361505.886974737</v>
      </c>
      <c r="T21" s="56">
        <f t="shared" si="15"/>
        <v>483858.03849567438</v>
      </c>
      <c r="U21" s="57">
        <f t="shared" si="16"/>
        <v>305672.94119572808</v>
      </c>
      <c r="V21" s="59">
        <f t="shared" si="58"/>
        <v>14000000</v>
      </c>
      <c r="W21" s="52">
        <f t="shared" si="17"/>
        <v>0</v>
      </c>
      <c r="X21" s="57">
        <f t="shared" si="18"/>
        <v>58333.333333333336</v>
      </c>
      <c r="Y21" s="59">
        <f t="shared" si="59"/>
        <v>22276147.424768522</v>
      </c>
      <c r="Z21" s="56">
        <f t="shared" si="60"/>
        <v>0</v>
      </c>
      <c r="AA21" s="57">
        <f t="shared" si="19"/>
        <v>92817.280936535506</v>
      </c>
      <c r="AB21" s="63">
        <f t="shared" si="61"/>
        <v>20000000</v>
      </c>
      <c r="AC21" s="74">
        <f t="shared" si="20"/>
        <v>0</v>
      </c>
      <c r="AD21" s="57">
        <f t="shared" si="21"/>
        <v>83333.333333333328</v>
      </c>
      <c r="AE21" s="59">
        <f t="shared" si="62"/>
        <v>32219488.934209235</v>
      </c>
      <c r="AF21" s="54">
        <f t="shared" si="22"/>
        <v>111193.94541363764</v>
      </c>
      <c r="AG21" s="57">
        <f t="shared" si="23"/>
        <v>134247.87055920516</v>
      </c>
      <c r="AH21" s="59">
        <f t="shared" si="63"/>
        <v>13950000</v>
      </c>
      <c r="AI21" s="54">
        <f t="shared" si="24"/>
        <v>0</v>
      </c>
      <c r="AJ21" s="57">
        <f t="shared" si="25"/>
        <v>58125</v>
      </c>
      <c r="AK21" s="59">
        <f t="shared" si="64"/>
        <v>24301251.736111112</v>
      </c>
      <c r="AL21" s="56">
        <f t="shared" si="65"/>
        <v>0</v>
      </c>
      <c r="AM21" s="75">
        <f t="shared" si="26"/>
        <v>101255.21556712964</v>
      </c>
      <c r="AN21">
        <f t="shared" si="27"/>
        <v>2.2252065456842759E-2</v>
      </c>
      <c r="AO21" s="119">
        <f t="shared" si="28"/>
        <v>113333.33333333334</v>
      </c>
      <c r="AP21" s="119">
        <f t="shared" si="29"/>
        <v>371269.12374614202</v>
      </c>
      <c r="AQ21">
        <f t="shared" si="30"/>
        <v>0.98428598886927876</v>
      </c>
      <c r="AR21" s="41">
        <f t="shared" si="31"/>
        <v>789530.97969140252</v>
      </c>
      <c r="AS21" s="41">
        <f t="shared" si="32"/>
        <v>4354722.3464610698</v>
      </c>
      <c r="AT21">
        <f t="shared" si="33"/>
        <v>0.98540074996886229</v>
      </c>
      <c r="AU21" s="41">
        <f t="shared" si="34"/>
        <v>58333.333333333336</v>
      </c>
      <c r="AV21" s="41">
        <f t="shared" si="35"/>
        <v>0</v>
      </c>
      <c r="AW21">
        <f t="shared" si="36"/>
        <v>0.98592983393786482</v>
      </c>
      <c r="AX21">
        <f t="shared" si="37"/>
        <v>0</v>
      </c>
      <c r="AY21" s="121">
        <f t="shared" si="38"/>
        <v>0</v>
      </c>
      <c r="AZ21">
        <f t="shared" si="39"/>
        <v>0.98966871131712031</v>
      </c>
      <c r="BA21" s="39">
        <f t="shared" si="40"/>
        <v>83333.333333333328</v>
      </c>
      <c r="BB21" s="39">
        <f t="shared" si="41"/>
        <v>0</v>
      </c>
      <c r="BC21">
        <f t="shared" si="42"/>
        <v>0.98743236897326037</v>
      </c>
      <c r="BD21" s="41">
        <f t="shared" si="43"/>
        <v>245441.8159728428</v>
      </c>
      <c r="BE21" s="41">
        <f t="shared" si="44"/>
        <v>1000745.5087227388</v>
      </c>
      <c r="BF21">
        <f t="shared" si="45"/>
        <v>0.9864655341997236</v>
      </c>
      <c r="BG21" s="41">
        <f t="shared" si="46"/>
        <v>58125</v>
      </c>
      <c r="BH21" s="41">
        <f t="shared" si="47"/>
        <v>0</v>
      </c>
      <c r="BI21">
        <f t="shared" si="48"/>
        <v>0.98816051768618385</v>
      </c>
      <c r="BJ21">
        <f t="shared" si="49"/>
        <v>0</v>
      </c>
      <c r="BK21" s="121">
        <f t="shared" si="50"/>
        <v>0</v>
      </c>
      <c r="BL21">
        <f t="shared" si="51"/>
        <v>0.98898476374103439</v>
      </c>
      <c r="BM21" s="119">
        <f t="shared" si="52"/>
        <v>1348097.7956642455</v>
      </c>
      <c r="BN21" s="119">
        <f t="shared" si="53"/>
        <v>1975187.0733687296</v>
      </c>
      <c r="BO21">
        <f t="shared" si="54"/>
        <v>0.98718957339931201</v>
      </c>
      <c r="BT21" s="45" t="s">
        <v>97</v>
      </c>
      <c r="BU21" s="152">
        <f>BU14</f>
        <v>2.3516729463949844E-2</v>
      </c>
      <c r="BV21" s="152">
        <f t="shared" ref="BV21:CC21" si="66">BV14</f>
        <v>2.5345018240064531E-2</v>
      </c>
      <c r="BW21" s="152">
        <f>BW14</f>
        <v>2.3591729028013826E-2</v>
      </c>
      <c r="BX21" s="152">
        <f t="shared" si="66"/>
        <v>1.7086335759985517E-2</v>
      </c>
      <c r="BY21" s="152">
        <f t="shared" si="66"/>
        <v>1.4918713995556932E-2</v>
      </c>
      <c r="BZ21" s="152">
        <f t="shared" si="66"/>
        <v>8.0760900039294654E-3</v>
      </c>
      <c r="CA21" s="152">
        <f t="shared" si="66"/>
        <v>2.0458943406668414E-2</v>
      </c>
      <c r="CB21" s="152">
        <f t="shared" si="66"/>
        <v>2.5358489190307688E-2</v>
      </c>
      <c r="CC21" s="153">
        <f>CC14</f>
        <v>2.0014572296909065E-2</v>
      </c>
    </row>
    <row r="22" spans="1:81">
      <c r="A22">
        <v>10</v>
      </c>
      <c r="B22" s="64">
        <v>5</v>
      </c>
      <c r="C22" s="56">
        <f t="shared" si="2"/>
        <v>204538449.78895292</v>
      </c>
      <c r="D22" s="56">
        <f t="shared" si="3"/>
        <v>0</v>
      </c>
      <c r="E22" s="59">
        <f t="shared" si="55"/>
        <v>204538449.78895289</v>
      </c>
      <c r="F22" s="53">
        <f t="shared" si="4"/>
        <v>1444804.6719571028</v>
      </c>
      <c r="G22" s="53">
        <f t="shared" si="5"/>
        <v>948717.50960442657</v>
      </c>
      <c r="H22" s="66">
        <f t="shared" si="6"/>
        <v>496087.16235267627</v>
      </c>
      <c r="I22" s="54">
        <f>IF(A22&lt;=(30-(240-$K$8)),((A22+(240-$K$7))/30)*$K$6,$K$6)*($K$5/100)</f>
        <v>0</v>
      </c>
      <c r="J22" s="67">
        <f t="shared" si="7"/>
        <v>0</v>
      </c>
      <c r="K22" s="68">
        <f t="shared" si="8"/>
        <v>0</v>
      </c>
      <c r="L22" s="68">
        <f t="shared" si="9"/>
        <v>1444804.6719571028</v>
      </c>
      <c r="M22" s="55">
        <f t="shared" si="10"/>
        <v>496087.16235267627</v>
      </c>
      <c r="N22" s="55">
        <f t="shared" si="11"/>
        <v>111709.69999711457</v>
      </c>
      <c r="O22" s="55">
        <f t="shared" si="12"/>
        <v>384377.46235556173</v>
      </c>
      <c r="P22" s="65">
        <f t="shared" si="56"/>
        <v>4831035.2942949459</v>
      </c>
      <c r="Q22" s="52">
        <f t="shared" si="13"/>
        <v>93204.019607104405</v>
      </c>
      <c r="R22" s="57">
        <f t="shared" si="14"/>
        <v>20129.313726228942</v>
      </c>
      <c r="S22" s="59">
        <f t="shared" si="57"/>
        <v>72877647.848479062</v>
      </c>
      <c r="T22" s="56">
        <f t="shared" si="15"/>
        <v>486054.57465422107</v>
      </c>
      <c r="U22" s="57">
        <f t="shared" si="16"/>
        <v>303656.86603532941</v>
      </c>
      <c r="V22" s="59">
        <f t="shared" si="58"/>
        <v>14000000</v>
      </c>
      <c r="W22" s="52">
        <f t="shared" si="17"/>
        <v>0</v>
      </c>
      <c r="X22" s="57">
        <f t="shared" si="18"/>
        <v>58333.333333333336</v>
      </c>
      <c r="Y22" s="59">
        <f t="shared" si="59"/>
        <v>22368964.705705058</v>
      </c>
      <c r="Z22" s="56">
        <f t="shared" si="60"/>
        <v>0</v>
      </c>
      <c r="AA22" s="57">
        <f t="shared" si="19"/>
        <v>93204.019607104405</v>
      </c>
      <c r="AB22" s="63">
        <f t="shared" si="61"/>
        <v>20000000</v>
      </c>
      <c r="AC22" s="74">
        <f t="shared" si="20"/>
        <v>0</v>
      </c>
      <c r="AD22" s="57">
        <f t="shared" si="21"/>
        <v>83333.333333333328</v>
      </c>
      <c r="AE22" s="59">
        <f t="shared" si="62"/>
        <v>32108294.988795597</v>
      </c>
      <c r="AF22" s="54">
        <f t="shared" si="22"/>
        <v>111709.69999711457</v>
      </c>
      <c r="AG22" s="57">
        <f t="shared" si="23"/>
        <v>133784.56245331498</v>
      </c>
      <c r="AH22" s="59">
        <f t="shared" si="63"/>
        <v>13950000</v>
      </c>
      <c r="AI22" s="54">
        <f t="shared" si="24"/>
        <v>0</v>
      </c>
      <c r="AJ22" s="57">
        <f t="shared" si="25"/>
        <v>58125</v>
      </c>
      <c r="AK22" s="59">
        <f t="shared" si="64"/>
        <v>24402506.951678243</v>
      </c>
      <c r="AL22" s="56">
        <f t="shared" si="65"/>
        <v>0</v>
      </c>
      <c r="AM22" s="75">
        <f t="shared" si="26"/>
        <v>101677.11229865934</v>
      </c>
      <c r="AN22">
        <f t="shared" si="27"/>
        <v>2.2332472640850223E-2</v>
      </c>
      <c r="AO22" s="119">
        <f t="shared" si="28"/>
        <v>113333.33333333334</v>
      </c>
      <c r="AP22" s="119">
        <f t="shared" si="29"/>
        <v>466020.09803552204</v>
      </c>
      <c r="AQ22">
        <f t="shared" si="30"/>
        <v>0.98036350579661646</v>
      </c>
      <c r="AR22" s="41">
        <f t="shared" si="31"/>
        <v>789711.44068955048</v>
      </c>
      <c r="AS22" s="41">
        <f t="shared" si="32"/>
        <v>4860545.7465422107</v>
      </c>
      <c r="AT22">
        <f t="shared" si="33"/>
        <v>0.98175159127769696</v>
      </c>
      <c r="AU22" s="41">
        <f t="shared" si="34"/>
        <v>58333.333333333336</v>
      </c>
      <c r="AV22" s="41">
        <f t="shared" si="35"/>
        <v>0</v>
      </c>
      <c r="AW22">
        <f t="shared" si="36"/>
        <v>0.98241053690991431</v>
      </c>
      <c r="AX22">
        <f t="shared" si="37"/>
        <v>0</v>
      </c>
      <c r="AY22" s="121">
        <f t="shared" si="38"/>
        <v>0</v>
      </c>
      <c r="AZ22">
        <f t="shared" si="39"/>
        <v>0.9870696253612844</v>
      </c>
      <c r="BA22" s="39">
        <f t="shared" si="40"/>
        <v>83333.333333333328</v>
      </c>
      <c r="BB22" s="39">
        <f t="shared" si="41"/>
        <v>0</v>
      </c>
      <c r="BC22">
        <f t="shared" si="42"/>
        <v>0.9842823454025067</v>
      </c>
      <c r="BD22" s="41">
        <f t="shared" si="43"/>
        <v>245494.26245042955</v>
      </c>
      <c r="BE22" s="41">
        <f t="shared" si="44"/>
        <v>1117096.9999711458</v>
      </c>
      <c r="BF22">
        <f t="shared" si="45"/>
        <v>0.98307781284978579</v>
      </c>
      <c r="BG22" s="41">
        <f t="shared" si="46"/>
        <v>58125</v>
      </c>
      <c r="BH22" s="41">
        <f t="shared" si="47"/>
        <v>0</v>
      </c>
      <c r="BI22">
        <f t="shared" si="48"/>
        <v>0.98518970524646388</v>
      </c>
      <c r="BJ22">
        <f t="shared" si="49"/>
        <v>0</v>
      </c>
      <c r="BK22" s="121">
        <f t="shared" si="50"/>
        <v>0</v>
      </c>
      <c r="BL22">
        <f t="shared" si="51"/>
        <v>0.98621701550392626</v>
      </c>
      <c r="BM22" s="119">
        <f t="shared" si="52"/>
        <v>1348330.7031399801</v>
      </c>
      <c r="BN22" s="119">
        <f t="shared" si="53"/>
        <v>2480435.8117633816</v>
      </c>
      <c r="BO22">
        <f t="shared" si="54"/>
        <v>0.98397983043675252</v>
      </c>
      <c r="BT22" s="45" t="s">
        <v>98</v>
      </c>
      <c r="BU22" s="152">
        <f>'Inverse Yield Curve'!BU5</f>
        <v>1.8578899457350091E-2</v>
      </c>
      <c r="BV22" s="152">
        <f>'Inverse Yield Curve'!BV5</f>
        <v>1.8946406941027463E-2</v>
      </c>
      <c r="BW22" s="152">
        <f>'Inverse Yield Curve'!BW5</f>
        <v>1.859521382464218E-2</v>
      </c>
      <c r="BX22" s="152">
        <f>'Inverse Yield Curve'!BX5</f>
        <v>1.7279955823429241E-2</v>
      </c>
      <c r="BY22" s="152">
        <f>'Inverse Yield Curve'!BY5</f>
        <v>1.6580002041143665E-2</v>
      </c>
      <c r="BZ22" s="152">
        <f>'Inverse Yield Curve'!BZ5</f>
        <v>4.418832052713444E-3</v>
      </c>
      <c r="CA22" s="152">
        <f>'Inverse Yield Curve'!CA5</f>
        <v>1.7966762656993072E-2</v>
      </c>
      <c r="CB22" s="152">
        <f>'Inverse Yield Curve'!CB5</f>
        <v>1.8949116992713396E-2</v>
      </c>
      <c r="CC22" s="152">
        <f>'Inverse Yield Curve'!CC5</f>
        <v>1.7784164499873967E-2</v>
      </c>
    </row>
    <row r="23" spans="1:81" ht="15.75" thickBot="1">
      <c r="A23">
        <v>11</v>
      </c>
      <c r="B23" s="58">
        <v>6</v>
      </c>
      <c r="C23" s="56">
        <f t="shared" si="2"/>
        <v>204042362.62660024</v>
      </c>
      <c r="D23" s="56">
        <f t="shared" si="3"/>
        <v>0</v>
      </c>
      <c r="E23" s="59">
        <f t="shared" si="55"/>
        <v>204042362.62660021</v>
      </c>
      <c r="F23" s="53">
        <f t="shared" si="4"/>
        <v>1444804.6719571028</v>
      </c>
      <c r="G23" s="53">
        <f t="shared" si="5"/>
        <v>946416.49198304734</v>
      </c>
      <c r="H23" s="60">
        <f t="shared" si="6"/>
        <v>498388.1799740555</v>
      </c>
      <c r="I23" s="54">
        <f>IF(A23&lt;=(30-(240-$K$8)),((A23+(240-$K$7))/30)*$K$6,$K$6)*($K$5/100)</f>
        <v>0</v>
      </c>
      <c r="J23" s="61">
        <f t="shared" si="7"/>
        <v>0</v>
      </c>
      <c r="K23" s="62">
        <f t="shared" si="8"/>
        <v>0</v>
      </c>
      <c r="L23" s="62">
        <f t="shared" si="9"/>
        <v>1444804.6719571028</v>
      </c>
      <c r="M23" s="55">
        <f t="shared" si="10"/>
        <v>498388.1799740555</v>
      </c>
      <c r="N23" s="55">
        <f t="shared" si="11"/>
        <v>112227.84682226788</v>
      </c>
      <c r="O23" s="55">
        <f t="shared" si="12"/>
        <v>386160.33315178764</v>
      </c>
      <c r="P23" s="59">
        <f t="shared" si="56"/>
        <v>4737831.2746878415</v>
      </c>
      <c r="Q23" s="52">
        <f t="shared" si="13"/>
        <v>93592.369688800682</v>
      </c>
      <c r="R23" s="57">
        <f t="shared" si="14"/>
        <v>19740.963644532672</v>
      </c>
      <c r="S23" s="59">
        <f t="shared" si="57"/>
        <v>72391593.273824841</v>
      </c>
      <c r="T23" s="56">
        <f t="shared" si="15"/>
        <v>488261.10008502472</v>
      </c>
      <c r="U23" s="57">
        <f t="shared" si="16"/>
        <v>301631.63864093681</v>
      </c>
      <c r="V23" s="59">
        <f t="shared" si="58"/>
        <v>14000000</v>
      </c>
      <c r="W23" s="52">
        <f t="shared" si="17"/>
        <v>0</v>
      </c>
      <c r="X23" s="57">
        <f t="shared" si="18"/>
        <v>58333.333333333336</v>
      </c>
      <c r="Y23" s="59">
        <f t="shared" si="59"/>
        <v>22462168.725312162</v>
      </c>
      <c r="Z23" s="56">
        <f t="shared" si="60"/>
        <v>0</v>
      </c>
      <c r="AA23" s="57">
        <f t="shared" si="19"/>
        <v>93592.369688800682</v>
      </c>
      <c r="AB23" s="63">
        <f t="shared" si="61"/>
        <v>20000000</v>
      </c>
      <c r="AC23" s="74">
        <f t="shared" si="20"/>
        <v>0</v>
      </c>
      <c r="AD23" s="57">
        <f t="shared" si="21"/>
        <v>83333.333333333328</v>
      </c>
      <c r="AE23" s="59">
        <f t="shared" si="62"/>
        <v>31996585.288798481</v>
      </c>
      <c r="AF23" s="54">
        <f t="shared" si="22"/>
        <v>112227.84682226788</v>
      </c>
      <c r="AG23" s="57">
        <f t="shared" si="23"/>
        <v>133319.10536999366</v>
      </c>
      <c r="AH23" s="59">
        <f t="shared" si="63"/>
        <v>13950000</v>
      </c>
      <c r="AI23" s="54">
        <f t="shared" si="24"/>
        <v>0</v>
      </c>
      <c r="AJ23" s="57">
        <f t="shared" si="25"/>
        <v>58125</v>
      </c>
      <c r="AK23" s="59">
        <f t="shared" si="64"/>
        <v>24504184.063976903</v>
      </c>
      <c r="AL23" s="56">
        <f t="shared" si="65"/>
        <v>0</v>
      </c>
      <c r="AM23" s="75">
        <f t="shared" si="26"/>
        <v>102100.76693323709</v>
      </c>
      <c r="AN23">
        <f t="shared" si="27"/>
        <v>2.2412879824857682E-2</v>
      </c>
      <c r="AO23" s="119">
        <f t="shared" si="28"/>
        <v>113333.33333333336</v>
      </c>
      <c r="AP23" s="119">
        <f t="shared" si="29"/>
        <v>561554.21813280415</v>
      </c>
      <c r="AQ23">
        <f t="shared" si="30"/>
        <v>0.97644362064712253</v>
      </c>
      <c r="AR23" s="41">
        <f t="shared" si="31"/>
        <v>789892.73872596154</v>
      </c>
      <c r="AS23" s="41">
        <f t="shared" si="32"/>
        <v>5370872.1009352719</v>
      </c>
      <c r="AT23">
        <f t="shared" si="33"/>
        <v>0.9781028868079783</v>
      </c>
      <c r="AU23" s="41">
        <f t="shared" si="34"/>
        <v>58333.333333333336</v>
      </c>
      <c r="AV23" s="41">
        <f t="shared" si="35"/>
        <v>0</v>
      </c>
      <c r="AW23">
        <f t="shared" si="36"/>
        <v>0.9788907303858646</v>
      </c>
      <c r="AX23">
        <f t="shared" si="37"/>
        <v>0</v>
      </c>
      <c r="AY23" s="121">
        <f t="shared" si="38"/>
        <v>0</v>
      </c>
      <c r="AZ23">
        <f t="shared" si="39"/>
        <v>0.98446420660096501</v>
      </c>
      <c r="BA23" s="39">
        <f t="shared" si="40"/>
        <v>83333.333333333328</v>
      </c>
      <c r="BB23" s="39">
        <f t="shared" si="41"/>
        <v>0</v>
      </c>
      <c r="BC23">
        <f t="shared" si="42"/>
        <v>0.98112926419050228</v>
      </c>
      <c r="BD23" s="41">
        <f t="shared" si="43"/>
        <v>245546.95219226152</v>
      </c>
      <c r="BE23" s="41">
        <f t="shared" si="44"/>
        <v>1234506.3150449467</v>
      </c>
      <c r="BF23">
        <f t="shared" si="45"/>
        <v>0.97968864148575396</v>
      </c>
      <c r="BG23" s="41">
        <f t="shared" si="46"/>
        <v>58125</v>
      </c>
      <c r="BH23" s="41">
        <f t="shared" si="47"/>
        <v>0</v>
      </c>
      <c r="BI23">
        <f t="shared" si="48"/>
        <v>0.98221470077796436</v>
      </c>
      <c r="BJ23">
        <f t="shared" si="49"/>
        <v>0</v>
      </c>
      <c r="BK23" s="121">
        <f t="shared" si="50"/>
        <v>0</v>
      </c>
      <c r="BL23">
        <f t="shared" si="51"/>
        <v>0.98344387035682002</v>
      </c>
      <c r="BM23" s="119">
        <f t="shared" si="52"/>
        <v>1348564.6909182232</v>
      </c>
      <c r="BN23" s="119">
        <f t="shared" si="53"/>
        <v>2990329.0798443332</v>
      </c>
      <c r="BO23">
        <f t="shared" si="54"/>
        <v>0.98076742267354911</v>
      </c>
      <c r="BT23" s="47" t="s">
        <v>99</v>
      </c>
      <c r="BU23" s="150">
        <f>'Flatter Yield Curve'!BU5</f>
        <v>2.4528739364222375E-2</v>
      </c>
      <c r="BV23" s="150">
        <f>'Flatter Yield Curve'!BV5</f>
        <v>2.5417296193839506E-2</v>
      </c>
      <c r="BW23" s="150">
        <f>'Flatter Yield Curve'!BW5</f>
        <v>2.456711981830392E-2</v>
      </c>
      <c r="BX23" s="150">
        <f>'Flatter Yield Curve'!BX5</f>
        <v>2.1393673409800001E-2</v>
      </c>
      <c r="BY23" s="150">
        <f>'Flatter Yield Curve'!BY5</f>
        <v>2.0174820343923733E-2</v>
      </c>
      <c r="BZ23" s="150">
        <f>'Flatter Yield Curve'!BZ5</f>
        <v>9.9139264956438697E-3</v>
      </c>
      <c r="CA23" s="150">
        <f>'Flatter Yield Curve'!CA5</f>
        <v>2.3046557764017872E-2</v>
      </c>
      <c r="CB23" s="150">
        <f>'Flatter Yield Curve'!CB5</f>
        <v>2.542384659553542E-2</v>
      </c>
      <c r="CC23" s="150">
        <f>'Flatter Yield Curve'!CC5</f>
        <v>2.275698457471494E-2</v>
      </c>
    </row>
    <row r="24" spans="1:81">
      <c r="A24">
        <v>12</v>
      </c>
      <c r="B24" s="64">
        <v>7</v>
      </c>
      <c r="C24" s="56">
        <f t="shared" si="2"/>
        <v>203543974.44662619</v>
      </c>
      <c r="D24" s="56">
        <f t="shared" si="3"/>
        <v>0</v>
      </c>
      <c r="E24" s="59">
        <f t="shared" si="55"/>
        <v>203543974.44662616</v>
      </c>
      <c r="F24" s="53">
        <f t="shared" si="4"/>
        <v>1444804.6719571028</v>
      </c>
      <c r="G24" s="53">
        <f t="shared" si="5"/>
        <v>944104.80147493433</v>
      </c>
      <c r="H24" s="66">
        <f t="shared" si="6"/>
        <v>500699.87048216851</v>
      </c>
      <c r="I24" s="54">
        <f>IF(A24&lt;=(30-(240-$K$8)),((A24+(240-$K$7))/30)*$K$6,$K$6)*($K$5/100)</f>
        <v>0</v>
      </c>
      <c r="J24" s="67">
        <f t="shared" si="7"/>
        <v>0</v>
      </c>
      <c r="K24" s="68">
        <f t="shared" si="8"/>
        <v>0</v>
      </c>
      <c r="L24" s="68">
        <f t="shared" si="9"/>
        <v>1444804.6719571028</v>
      </c>
      <c r="M24" s="55">
        <f t="shared" si="10"/>
        <v>500699.87048216851</v>
      </c>
      <c r="N24" s="55">
        <f t="shared" si="11"/>
        <v>112748.39698511183</v>
      </c>
      <c r="O24" s="55">
        <f t="shared" si="12"/>
        <v>387951.47349705669</v>
      </c>
      <c r="P24" s="65">
        <f t="shared" si="56"/>
        <v>4644238.904999041</v>
      </c>
      <c r="Q24" s="52">
        <f t="shared" si="13"/>
        <v>93982.337895837351</v>
      </c>
      <c r="R24" s="57">
        <f t="shared" si="14"/>
        <v>19350.995437496003</v>
      </c>
      <c r="S24" s="59">
        <f t="shared" si="57"/>
        <v>71903332.173739821</v>
      </c>
      <c r="T24" s="56">
        <f t="shared" si="15"/>
        <v>490477.66029251559</v>
      </c>
      <c r="U24" s="57">
        <f t="shared" si="16"/>
        <v>299597.21739058261</v>
      </c>
      <c r="V24" s="59">
        <f t="shared" si="58"/>
        <v>14000000</v>
      </c>
      <c r="W24" s="52">
        <f t="shared" si="17"/>
        <v>0</v>
      </c>
      <c r="X24" s="57">
        <f t="shared" si="18"/>
        <v>58333.333333333336</v>
      </c>
      <c r="Y24" s="59">
        <f t="shared" si="59"/>
        <v>22555761.095000964</v>
      </c>
      <c r="Z24" s="56">
        <f t="shared" si="60"/>
        <v>0</v>
      </c>
      <c r="AA24" s="57">
        <f t="shared" si="19"/>
        <v>93982.337895837351</v>
      </c>
      <c r="AB24" s="63">
        <f t="shared" si="61"/>
        <v>20000000</v>
      </c>
      <c r="AC24" s="74">
        <f t="shared" si="20"/>
        <v>0</v>
      </c>
      <c r="AD24" s="57">
        <f t="shared" si="21"/>
        <v>83333.333333333328</v>
      </c>
      <c r="AE24" s="59">
        <f t="shared" si="62"/>
        <v>31884357.441976212</v>
      </c>
      <c r="AF24" s="54">
        <f t="shared" si="22"/>
        <v>112748.39698511183</v>
      </c>
      <c r="AG24" s="57">
        <f t="shared" si="23"/>
        <v>132851.48934156756</v>
      </c>
      <c r="AH24" s="59">
        <f t="shared" si="63"/>
        <v>13950000</v>
      </c>
      <c r="AI24" s="54">
        <f t="shared" si="24"/>
        <v>0</v>
      </c>
      <c r="AJ24" s="57">
        <f t="shared" si="25"/>
        <v>58125</v>
      </c>
      <c r="AK24" s="59">
        <f t="shared" si="64"/>
        <v>24606284.830910139</v>
      </c>
      <c r="AL24" s="56">
        <f t="shared" si="65"/>
        <v>0</v>
      </c>
      <c r="AM24" s="75">
        <f t="shared" si="26"/>
        <v>102526.18679545891</v>
      </c>
      <c r="AN24">
        <f t="shared" si="27"/>
        <v>2.2493287008865142E-2</v>
      </c>
      <c r="AO24" s="119">
        <f t="shared" si="28"/>
        <v>113333.33333333336</v>
      </c>
      <c r="AP24" s="119">
        <f t="shared" si="29"/>
        <v>657876.36527086142</v>
      </c>
      <c r="AQ24">
        <f t="shared" si="30"/>
        <v>0.97252642759798535</v>
      </c>
      <c r="AR24" s="41">
        <f t="shared" si="31"/>
        <v>790074.8776830982</v>
      </c>
      <c r="AS24" s="41">
        <f t="shared" si="32"/>
        <v>5885731.9235101873</v>
      </c>
      <c r="AT24">
        <f t="shared" si="33"/>
        <v>0.97445473225300205</v>
      </c>
      <c r="AU24" s="41">
        <f t="shared" si="34"/>
        <v>58333.333333333336</v>
      </c>
      <c r="AV24" s="41">
        <f t="shared" si="35"/>
        <v>0</v>
      </c>
      <c r="AW24">
        <f t="shared" si="36"/>
        <v>0.97537051015600851</v>
      </c>
      <c r="AX24">
        <f t="shared" si="37"/>
        <v>0</v>
      </c>
      <c r="AY24" s="121">
        <f t="shared" si="38"/>
        <v>0</v>
      </c>
      <c r="AZ24">
        <f t="shared" si="39"/>
        <v>0.98185254143985101</v>
      </c>
      <c r="BA24" s="39">
        <f t="shared" si="40"/>
        <v>83333.333333333328</v>
      </c>
      <c r="BB24" s="39">
        <f t="shared" si="41"/>
        <v>0</v>
      </c>
      <c r="BC24">
        <f t="shared" si="42"/>
        <v>0.97797321936896364</v>
      </c>
      <c r="BD24" s="41">
        <f t="shared" si="43"/>
        <v>245599.88632667938</v>
      </c>
      <c r="BE24" s="41">
        <f t="shared" si="44"/>
        <v>1352980.763821342</v>
      </c>
      <c r="BF24">
        <f t="shared" si="45"/>
        <v>0.97629811560737811</v>
      </c>
      <c r="BG24" s="41">
        <f t="shared" si="46"/>
        <v>58125</v>
      </c>
      <c r="BH24" s="41">
        <f t="shared" si="47"/>
        <v>0</v>
      </c>
      <c r="BI24">
        <f t="shared" si="48"/>
        <v>0.97923559644833369</v>
      </c>
      <c r="BJ24">
        <f t="shared" si="49"/>
        <v>0</v>
      </c>
      <c r="BK24" s="121">
        <f t="shared" si="50"/>
        <v>0</v>
      </c>
      <c r="BL24">
        <f t="shared" si="51"/>
        <v>0.9806654176216113</v>
      </c>
      <c r="BM24" s="119">
        <f t="shared" si="52"/>
        <v>1348799.7640097777</v>
      </c>
      <c r="BN24" s="119">
        <f t="shared" si="53"/>
        <v>3504899.0933751795</v>
      </c>
      <c r="BO24">
        <f t="shared" si="54"/>
        <v>0.97755244462079349</v>
      </c>
    </row>
    <row r="25" spans="1:81">
      <c r="A25">
        <v>13</v>
      </c>
      <c r="B25" s="58">
        <v>8</v>
      </c>
      <c r="C25" s="56">
        <f t="shared" si="2"/>
        <v>203043274.57614401</v>
      </c>
      <c r="D25" s="56">
        <f t="shared" si="3"/>
        <v>0</v>
      </c>
      <c r="E25" s="59">
        <f t="shared" si="55"/>
        <v>203043274.57614398</v>
      </c>
      <c r="F25" s="53">
        <f t="shared" si="4"/>
        <v>1444804.6719571026</v>
      </c>
      <c r="G25" s="53">
        <f t="shared" si="5"/>
        <v>941782.38857568114</v>
      </c>
      <c r="H25" s="60">
        <f t="shared" si="6"/>
        <v>503022.28338142147</v>
      </c>
      <c r="I25" s="54">
        <f>IF(A25&lt;=(30-(240-$K$8)),((A25+(240-$K$7))/30)*$K$6,$K$6)*($K$5/100)</f>
        <v>0</v>
      </c>
      <c r="J25" s="61">
        <f t="shared" si="7"/>
        <v>0</v>
      </c>
      <c r="K25" s="62">
        <f t="shared" si="8"/>
        <v>0</v>
      </c>
      <c r="L25" s="62">
        <f t="shared" si="9"/>
        <v>1444804.6719571026</v>
      </c>
      <c r="M25" s="55">
        <f t="shared" si="10"/>
        <v>503022.28338142147</v>
      </c>
      <c r="N25" s="55">
        <f t="shared" si="11"/>
        <v>113271.36163312773</v>
      </c>
      <c r="O25" s="55">
        <f t="shared" si="12"/>
        <v>389750.92174829374</v>
      </c>
      <c r="P25" s="59">
        <f t="shared" si="56"/>
        <v>4550256.5671032034</v>
      </c>
      <c r="Q25" s="52">
        <f t="shared" si="13"/>
        <v>94373.930970403337</v>
      </c>
      <c r="R25" s="57">
        <f t="shared" si="14"/>
        <v>18959.402362930014</v>
      </c>
      <c r="S25" s="59">
        <f t="shared" si="57"/>
        <v>71412854.5134473</v>
      </c>
      <c r="T25" s="56">
        <f t="shared" si="15"/>
        <v>492704.30098873371</v>
      </c>
      <c r="U25" s="57">
        <f t="shared" si="16"/>
        <v>297553.56047269708</v>
      </c>
      <c r="V25" s="59">
        <f t="shared" si="58"/>
        <v>14000000</v>
      </c>
      <c r="W25" s="52">
        <f t="shared" si="17"/>
        <v>0</v>
      </c>
      <c r="X25" s="57">
        <f t="shared" si="18"/>
        <v>58333.333333333336</v>
      </c>
      <c r="Y25" s="59">
        <f t="shared" si="59"/>
        <v>22649743.4328968</v>
      </c>
      <c r="Z25" s="56">
        <f t="shared" si="60"/>
        <v>0</v>
      </c>
      <c r="AA25" s="57">
        <f t="shared" si="19"/>
        <v>94373.930970403337</v>
      </c>
      <c r="AB25" s="63">
        <f t="shared" si="61"/>
        <v>20000000</v>
      </c>
      <c r="AC25" s="74">
        <f t="shared" si="20"/>
        <v>0</v>
      </c>
      <c r="AD25" s="57">
        <f t="shared" si="21"/>
        <v>83333.333333333328</v>
      </c>
      <c r="AE25" s="59">
        <f t="shared" si="62"/>
        <v>31771609.044991098</v>
      </c>
      <c r="AF25" s="54">
        <f t="shared" si="22"/>
        <v>113271.36163312773</v>
      </c>
      <c r="AG25" s="57">
        <f t="shared" si="23"/>
        <v>132381.70435412959</v>
      </c>
      <c r="AH25" s="59">
        <f t="shared" si="63"/>
        <v>13950000</v>
      </c>
      <c r="AI25" s="54">
        <f t="shared" si="24"/>
        <v>0</v>
      </c>
      <c r="AJ25" s="57">
        <f t="shared" si="25"/>
        <v>58125</v>
      </c>
      <c r="AK25" s="59">
        <f t="shared" si="64"/>
        <v>24708811.017705597</v>
      </c>
      <c r="AL25" s="56">
        <f t="shared" si="65"/>
        <v>0</v>
      </c>
      <c r="AM25" s="75">
        <f t="shared" si="26"/>
        <v>102953.37924043999</v>
      </c>
      <c r="AN25">
        <f t="shared" si="27"/>
        <v>2.2573694192872605E-2</v>
      </c>
      <c r="AO25" s="119">
        <f t="shared" si="28"/>
        <v>113333.33333333334</v>
      </c>
      <c r="AP25" s="119">
        <f t="shared" si="29"/>
        <v>754991.44776322669</v>
      </c>
      <c r="AQ25">
        <f t="shared" si="30"/>
        <v>0.96861202034005811</v>
      </c>
      <c r="AR25" s="41">
        <f t="shared" si="31"/>
        <v>790257.86146143079</v>
      </c>
      <c r="AS25" s="41">
        <f t="shared" si="32"/>
        <v>6405155.9128535381</v>
      </c>
      <c r="AT25">
        <f t="shared" si="33"/>
        <v>0.97080722292633193</v>
      </c>
      <c r="AU25" s="41">
        <f t="shared" si="34"/>
        <v>58333.333333333336</v>
      </c>
      <c r="AV25" s="41">
        <f t="shared" si="35"/>
        <v>0</v>
      </c>
      <c r="AW25">
        <f t="shared" si="36"/>
        <v>0.97184997168193332</v>
      </c>
      <c r="AX25">
        <f t="shared" si="37"/>
        <v>0</v>
      </c>
      <c r="AY25" s="121">
        <f t="shared" si="38"/>
        <v>0</v>
      </c>
      <c r="AZ25">
        <f t="shared" si="39"/>
        <v>0.97923471630207559</v>
      </c>
      <c r="BA25" s="39">
        <f t="shared" si="40"/>
        <v>83333.333333333328</v>
      </c>
      <c r="BB25" s="39">
        <f t="shared" si="41"/>
        <v>0</v>
      </c>
      <c r="BC25">
        <f t="shared" si="42"/>
        <v>0.9748143047850687</v>
      </c>
      <c r="BD25" s="41">
        <f t="shared" si="43"/>
        <v>245653.06598725732</v>
      </c>
      <c r="BE25" s="41">
        <f t="shared" si="44"/>
        <v>1472527.7012306605</v>
      </c>
      <c r="BF25">
        <f t="shared" si="45"/>
        <v>0.97290633043735497</v>
      </c>
      <c r="BG25" s="41">
        <f t="shared" si="46"/>
        <v>58125</v>
      </c>
      <c r="BH25" s="41">
        <f t="shared" si="47"/>
        <v>0</v>
      </c>
      <c r="BI25">
        <f t="shared" si="48"/>
        <v>0.97625248430917499</v>
      </c>
      <c r="BJ25">
        <f t="shared" si="49"/>
        <v>0</v>
      </c>
      <c r="BK25" s="121">
        <f t="shared" si="50"/>
        <v>0</v>
      </c>
      <c r="BL25">
        <f t="shared" si="51"/>
        <v>0.9778817465798032</v>
      </c>
      <c r="BM25" s="119">
        <f t="shared" si="52"/>
        <v>1349035.9274486883</v>
      </c>
      <c r="BN25" s="119">
        <f t="shared" si="53"/>
        <v>4024178.2670513717</v>
      </c>
      <c r="BO25">
        <f t="shared" si="54"/>
        <v>0.97433499058193407</v>
      </c>
    </row>
    <row r="26" spans="1:81">
      <c r="A26">
        <v>14</v>
      </c>
      <c r="B26" s="64">
        <v>9</v>
      </c>
      <c r="C26" s="56">
        <f t="shared" si="2"/>
        <v>202540252.29276261</v>
      </c>
      <c r="D26" s="56">
        <f t="shared" si="3"/>
        <v>0</v>
      </c>
      <c r="E26" s="59">
        <f t="shared" si="55"/>
        <v>202540252.29276255</v>
      </c>
      <c r="F26" s="53">
        <f t="shared" si="4"/>
        <v>1444804.6719571028</v>
      </c>
      <c r="G26" s="53">
        <f t="shared" si="5"/>
        <v>939449.20355126366</v>
      </c>
      <c r="H26" s="66">
        <f t="shared" si="6"/>
        <v>505355.46840583917</v>
      </c>
      <c r="I26" s="54">
        <f>IF(A26&lt;=(30-(240-$K$8)),((A26+(240-$K$7))/30)*$K$6,$K$6)*($K$5/100)</f>
        <v>0</v>
      </c>
      <c r="J26" s="67">
        <f t="shared" si="7"/>
        <v>0</v>
      </c>
      <c r="K26" s="68">
        <f t="shared" si="8"/>
        <v>0</v>
      </c>
      <c r="L26" s="68">
        <f t="shared" si="9"/>
        <v>1444804.6719571028</v>
      </c>
      <c r="M26" s="55">
        <f t="shared" si="10"/>
        <v>505355.46840583917</v>
      </c>
      <c r="N26" s="55">
        <f t="shared" si="11"/>
        <v>113796.75196550277</v>
      </c>
      <c r="O26" s="55">
        <f t="shared" si="12"/>
        <v>391558.71644033643</v>
      </c>
      <c r="P26" s="65">
        <f t="shared" si="56"/>
        <v>4455882.6361328</v>
      </c>
      <c r="Q26" s="52">
        <f t="shared" si="13"/>
        <v>94767.155682780023</v>
      </c>
      <c r="R26" s="57">
        <f t="shared" si="14"/>
        <v>18566.177650553334</v>
      </c>
      <c r="S26" s="59">
        <f t="shared" si="57"/>
        <v>70920150.212458566</v>
      </c>
      <c r="T26" s="56">
        <f t="shared" si="15"/>
        <v>494941.06809427822</v>
      </c>
      <c r="U26" s="57">
        <f t="shared" si="16"/>
        <v>295500.62588524399</v>
      </c>
      <c r="V26" s="59">
        <f t="shared" si="58"/>
        <v>14000000</v>
      </c>
      <c r="W26" s="52">
        <f t="shared" si="17"/>
        <v>0</v>
      </c>
      <c r="X26" s="57">
        <f t="shared" si="18"/>
        <v>58333.333333333336</v>
      </c>
      <c r="Y26" s="59">
        <f t="shared" si="59"/>
        <v>22744117.363867205</v>
      </c>
      <c r="Z26" s="56">
        <f t="shared" si="60"/>
        <v>0</v>
      </c>
      <c r="AA26" s="57">
        <f t="shared" si="19"/>
        <v>94767.155682780023</v>
      </c>
      <c r="AB26" s="63">
        <f t="shared" si="61"/>
        <v>20000000</v>
      </c>
      <c r="AC26" s="74">
        <f t="shared" si="20"/>
        <v>0</v>
      </c>
      <c r="AD26" s="57">
        <f t="shared" si="21"/>
        <v>83333.333333333328</v>
      </c>
      <c r="AE26" s="59">
        <f t="shared" si="62"/>
        <v>31658337.683357969</v>
      </c>
      <c r="AF26" s="54">
        <f t="shared" si="22"/>
        <v>113796.75196550277</v>
      </c>
      <c r="AG26" s="57">
        <f t="shared" si="23"/>
        <v>131909.74034732487</v>
      </c>
      <c r="AH26" s="59">
        <f t="shared" si="63"/>
        <v>13950000</v>
      </c>
      <c r="AI26" s="54">
        <f t="shared" si="24"/>
        <v>0</v>
      </c>
      <c r="AJ26" s="57">
        <f t="shared" si="25"/>
        <v>58125</v>
      </c>
      <c r="AK26" s="59">
        <f t="shared" si="64"/>
        <v>24811764.396946035</v>
      </c>
      <c r="AL26" s="56">
        <f t="shared" si="65"/>
        <v>0</v>
      </c>
      <c r="AM26" s="75">
        <f t="shared" si="26"/>
        <v>103382.35165394182</v>
      </c>
      <c r="AN26">
        <f t="shared" si="27"/>
        <v>2.2654101376880065E-2</v>
      </c>
      <c r="AO26" s="119">
        <f t="shared" si="28"/>
        <v>113333.33333333336</v>
      </c>
      <c r="AP26" s="119">
        <f t="shared" si="29"/>
        <v>852904.40114502027</v>
      </c>
      <c r="AQ26">
        <f t="shared" si="30"/>
        <v>0.96470049207481412</v>
      </c>
      <c r="AR26" s="41">
        <f t="shared" si="31"/>
        <v>790441.69397952221</v>
      </c>
      <c r="AS26" s="41">
        <f t="shared" si="32"/>
        <v>6929174.9533198951</v>
      </c>
      <c r="AT26">
        <f t="shared" si="33"/>
        <v>0.96716045375814075</v>
      </c>
      <c r="AU26" s="41">
        <f t="shared" si="34"/>
        <v>58333.333333333336</v>
      </c>
      <c r="AV26" s="41">
        <f t="shared" si="35"/>
        <v>0</v>
      </c>
      <c r="AW26">
        <f t="shared" si="36"/>
        <v>0.96832921009261452</v>
      </c>
      <c r="AX26">
        <f t="shared" si="37"/>
        <v>0</v>
      </c>
      <c r="AY26" s="121">
        <f t="shared" si="38"/>
        <v>0</v>
      </c>
      <c r="AZ26">
        <f t="shared" si="39"/>
        <v>0.97661081762753899</v>
      </c>
      <c r="BA26" s="39">
        <f t="shared" si="40"/>
        <v>83333.333333333328</v>
      </c>
      <c r="BB26" s="39">
        <f t="shared" si="41"/>
        <v>0</v>
      </c>
      <c r="BC26">
        <f t="shared" si="42"/>
        <v>0.9716526140970394</v>
      </c>
      <c r="BD26" s="41">
        <f t="shared" si="43"/>
        <v>245706.49231282764</v>
      </c>
      <c r="BE26" s="41">
        <f t="shared" si="44"/>
        <v>1593154.5275170389</v>
      </c>
      <c r="BF26">
        <f t="shared" si="45"/>
        <v>0.96951338091720518</v>
      </c>
      <c r="BG26" s="41">
        <f t="shared" si="46"/>
        <v>58125</v>
      </c>
      <c r="BH26" s="41">
        <f t="shared" si="47"/>
        <v>0</v>
      </c>
      <c r="BI26">
        <f t="shared" si="48"/>
        <v>0.97326545629147798</v>
      </c>
      <c r="BJ26">
        <f t="shared" si="49"/>
        <v>0</v>
      </c>
      <c r="BK26" s="121">
        <f t="shared" si="50"/>
        <v>0</v>
      </c>
      <c r="BL26">
        <f t="shared" si="51"/>
        <v>0.97509294646785838</v>
      </c>
      <c r="BM26" s="119">
        <f t="shared" si="52"/>
        <v>1349273.1862923501</v>
      </c>
      <c r="BN26" s="119">
        <f t="shared" si="53"/>
        <v>4548199.2156525524</v>
      </c>
      <c r="BO26">
        <f t="shared" si="54"/>
        <v>0.9711151546484259</v>
      </c>
    </row>
    <row r="27" spans="1:81">
      <c r="A27">
        <v>15</v>
      </c>
      <c r="B27" s="58">
        <v>10</v>
      </c>
      <c r="C27" s="56">
        <f t="shared" si="2"/>
        <v>202034896.82435673</v>
      </c>
      <c r="D27" s="56">
        <f t="shared" si="3"/>
        <v>0</v>
      </c>
      <c r="E27" s="59">
        <f t="shared" si="55"/>
        <v>202034896.8243567</v>
      </c>
      <c r="F27" s="53">
        <f t="shared" si="4"/>
        <v>1444804.6719571028</v>
      </c>
      <c r="G27" s="53">
        <f t="shared" si="5"/>
        <v>937105.19643697457</v>
      </c>
      <c r="H27" s="60">
        <f t="shared" si="6"/>
        <v>507699.47552012827</v>
      </c>
      <c r="I27" s="54">
        <f>IF(A27&lt;=(30-(240-$K$8)),((A27+(240-$K$7))/30)*$K$6,$K$6)*($K$5/100)</f>
        <v>0</v>
      </c>
      <c r="J27" s="61">
        <f t="shared" si="7"/>
        <v>0</v>
      </c>
      <c r="K27" s="62">
        <f t="shared" si="8"/>
        <v>0</v>
      </c>
      <c r="L27" s="62">
        <f t="shared" si="9"/>
        <v>1444804.6719571028</v>
      </c>
      <c r="M27" s="55">
        <f t="shared" si="10"/>
        <v>507699.47552012827</v>
      </c>
      <c r="N27" s="55">
        <f t="shared" si="11"/>
        <v>114324.57923336944</v>
      </c>
      <c r="O27" s="55">
        <f t="shared" si="12"/>
        <v>393374.89628675883</v>
      </c>
      <c r="P27" s="59">
        <f t="shared" si="56"/>
        <v>4361115.4804500202</v>
      </c>
      <c r="Q27" s="52">
        <f t="shared" si="13"/>
        <v>95162.018831458263</v>
      </c>
      <c r="R27" s="57">
        <f t="shared" si="14"/>
        <v>18171.314501875084</v>
      </c>
      <c r="S27" s="59">
        <f t="shared" si="57"/>
        <v>70425209.144364282</v>
      </c>
      <c r="T27" s="56">
        <f t="shared" si="15"/>
        <v>497188.0077392587</v>
      </c>
      <c r="U27" s="57">
        <f t="shared" si="16"/>
        <v>293438.3714348512</v>
      </c>
      <c r="V27" s="59">
        <f t="shared" si="58"/>
        <v>14000000</v>
      </c>
      <c r="W27" s="52">
        <f t="shared" si="17"/>
        <v>0</v>
      </c>
      <c r="X27" s="57">
        <f t="shared" si="18"/>
        <v>58333.333333333336</v>
      </c>
      <c r="Y27" s="59">
        <f t="shared" si="59"/>
        <v>22838884.519549984</v>
      </c>
      <c r="Z27" s="56">
        <f t="shared" si="60"/>
        <v>0</v>
      </c>
      <c r="AA27" s="57">
        <f t="shared" si="19"/>
        <v>95162.018831458263</v>
      </c>
      <c r="AB27" s="63">
        <f t="shared" si="61"/>
        <v>20000000</v>
      </c>
      <c r="AC27" s="74">
        <f t="shared" si="20"/>
        <v>0</v>
      </c>
      <c r="AD27" s="57">
        <f t="shared" si="21"/>
        <v>83333.333333333328</v>
      </c>
      <c r="AE27" s="59">
        <f t="shared" si="62"/>
        <v>31544540.931392465</v>
      </c>
      <c r="AF27" s="54">
        <f t="shared" si="22"/>
        <v>114324.57923336944</v>
      </c>
      <c r="AG27" s="57">
        <f t="shared" si="23"/>
        <v>131435.58721413527</v>
      </c>
      <c r="AH27" s="59">
        <f t="shared" si="63"/>
        <v>13950000</v>
      </c>
      <c r="AI27" s="54">
        <f t="shared" si="24"/>
        <v>0</v>
      </c>
      <c r="AJ27" s="57">
        <f t="shared" si="25"/>
        <v>58125</v>
      </c>
      <c r="AK27" s="59">
        <f t="shared" si="64"/>
        <v>24915146.748599976</v>
      </c>
      <c r="AL27" s="56">
        <f t="shared" si="65"/>
        <v>0</v>
      </c>
      <c r="AM27" s="75">
        <f t="shared" si="26"/>
        <v>103813.1114524999</v>
      </c>
      <c r="AN27">
        <f t="shared" si="27"/>
        <v>2.2734508560887524E-2</v>
      </c>
      <c r="AO27" s="119">
        <f t="shared" si="28"/>
        <v>113333.33333333334</v>
      </c>
      <c r="AP27" s="119">
        <f t="shared" si="29"/>
        <v>951620.18831458269</v>
      </c>
      <c r="AQ27">
        <f t="shared" si="30"/>
        <v>0.96079193551136544</v>
      </c>
      <c r="AR27" s="41">
        <f t="shared" si="31"/>
        <v>790626.3791741099</v>
      </c>
      <c r="AS27" s="41">
        <f t="shared" si="32"/>
        <v>7457820.1160888802</v>
      </c>
      <c r="AT27">
        <f t="shared" si="33"/>
        <v>0.96351451929157961</v>
      </c>
      <c r="AU27" s="41">
        <f t="shared" si="34"/>
        <v>58333.333333333336</v>
      </c>
      <c r="AV27" s="41">
        <f t="shared" si="35"/>
        <v>0</v>
      </c>
      <c r="AW27">
        <f t="shared" si="36"/>
        <v>0.9648083201805433</v>
      </c>
      <c r="AX27">
        <f t="shared" si="37"/>
        <v>0</v>
      </c>
      <c r="AY27" s="121">
        <f t="shared" si="38"/>
        <v>0</v>
      </c>
      <c r="AZ27">
        <f t="shared" si="39"/>
        <v>0.97398093186725465</v>
      </c>
      <c r="BA27" s="39">
        <f t="shared" si="40"/>
        <v>83333.333333333328</v>
      </c>
      <c r="BB27" s="39">
        <f t="shared" si="41"/>
        <v>0</v>
      </c>
      <c r="BC27">
        <f t="shared" si="42"/>
        <v>0.96848824076975126</v>
      </c>
      <c r="BD27" s="41">
        <f t="shared" si="43"/>
        <v>245760.16644750471</v>
      </c>
      <c r="BE27" s="41">
        <f t="shared" si="44"/>
        <v>1714868.6885005417</v>
      </c>
      <c r="BF27">
        <f t="shared" si="45"/>
        <v>0.96611936170318269</v>
      </c>
      <c r="BG27" s="41">
        <f t="shared" si="46"/>
        <v>58125</v>
      </c>
      <c r="BH27" s="41">
        <f t="shared" si="47"/>
        <v>0</v>
      </c>
      <c r="BI27">
        <f t="shared" si="48"/>
        <v>0.97027460420108635</v>
      </c>
      <c r="BJ27">
        <f t="shared" si="49"/>
        <v>0</v>
      </c>
      <c r="BK27" s="121">
        <f t="shared" si="50"/>
        <v>0</v>
      </c>
      <c r="BL27">
        <f t="shared" si="51"/>
        <v>0.97229910647254891</v>
      </c>
      <c r="BM27" s="119">
        <f t="shared" si="52"/>
        <v>1349511.5456216147</v>
      </c>
      <c r="BN27" s="119">
        <f t="shared" si="53"/>
        <v>5076994.7552012829</v>
      </c>
      <c r="BO27">
        <f t="shared" si="54"/>
        <v>0.96789303069541233</v>
      </c>
      <c r="BT27" s="100"/>
    </row>
    <row r="28" spans="1:81">
      <c r="A28">
        <v>16</v>
      </c>
      <c r="B28" s="64">
        <v>11</v>
      </c>
      <c r="C28" s="56">
        <f t="shared" si="2"/>
        <v>201527197.34883657</v>
      </c>
      <c r="D28" s="56">
        <f t="shared" si="3"/>
        <v>0</v>
      </c>
      <c r="E28" s="59">
        <f t="shared" si="55"/>
        <v>201527197.34883657</v>
      </c>
      <c r="F28" s="53">
        <f t="shared" si="4"/>
        <v>1444804.6719571026</v>
      </c>
      <c r="G28" s="53">
        <f t="shared" si="5"/>
        <v>934750.31703635363</v>
      </c>
      <c r="H28" s="66">
        <f t="shared" si="6"/>
        <v>510054.35492074897</v>
      </c>
      <c r="I28" s="54">
        <f>IF(A28&lt;=(30-(240-$K$8)),((A28+(240-$K$7))/30)*$K$6,$K$6)*($K$5/100)</f>
        <v>0</v>
      </c>
      <c r="J28" s="67">
        <f t="shared" si="7"/>
        <v>0</v>
      </c>
      <c r="K28" s="68">
        <f t="shared" si="8"/>
        <v>0</v>
      </c>
      <c r="L28" s="68">
        <f t="shared" si="9"/>
        <v>1444804.6719571026</v>
      </c>
      <c r="M28" s="55">
        <f t="shared" si="10"/>
        <v>510054.35492074897</v>
      </c>
      <c r="N28" s="55">
        <f t="shared" si="11"/>
        <v>114854.85474004684</v>
      </c>
      <c r="O28" s="55">
        <f t="shared" si="12"/>
        <v>395199.50018070213</v>
      </c>
      <c r="P28" s="65">
        <f t="shared" si="56"/>
        <v>4265953.4616185622</v>
      </c>
      <c r="Q28" s="52">
        <f t="shared" si="13"/>
        <v>95558.527243256016</v>
      </c>
      <c r="R28" s="57">
        <f t="shared" si="14"/>
        <v>17774.806090077342</v>
      </c>
      <c r="S28" s="59">
        <f t="shared" si="57"/>
        <v>69928021.136625022</v>
      </c>
      <c r="T28" s="56">
        <f t="shared" si="15"/>
        <v>499445.16626425413</v>
      </c>
      <c r="U28" s="57">
        <f t="shared" si="16"/>
        <v>291366.75473593757</v>
      </c>
      <c r="V28" s="59">
        <f t="shared" si="58"/>
        <v>14000000</v>
      </c>
      <c r="W28" s="52">
        <f t="shared" si="17"/>
        <v>0</v>
      </c>
      <c r="X28" s="57">
        <f t="shared" si="18"/>
        <v>58333.333333333336</v>
      </c>
      <c r="Y28" s="59">
        <f t="shared" si="59"/>
        <v>22934046.538381442</v>
      </c>
      <c r="Z28" s="56">
        <f t="shared" si="60"/>
        <v>0</v>
      </c>
      <c r="AA28" s="57">
        <f t="shared" si="19"/>
        <v>95558.527243256016</v>
      </c>
      <c r="AB28" s="63">
        <f t="shared" si="61"/>
        <v>20000000</v>
      </c>
      <c r="AC28" s="74">
        <f t="shared" si="20"/>
        <v>0</v>
      </c>
      <c r="AD28" s="57">
        <f t="shared" si="21"/>
        <v>83333.333333333328</v>
      </c>
      <c r="AE28" s="59">
        <f t="shared" si="62"/>
        <v>31430216.352159094</v>
      </c>
      <c r="AF28" s="54">
        <f t="shared" si="22"/>
        <v>114854.85474004684</v>
      </c>
      <c r="AG28" s="57">
        <f t="shared" si="23"/>
        <v>130959.23480066289</v>
      </c>
      <c r="AH28" s="59">
        <f t="shared" si="63"/>
        <v>13950000</v>
      </c>
      <c r="AI28" s="54">
        <f t="shared" si="24"/>
        <v>0</v>
      </c>
      <c r="AJ28" s="57">
        <f t="shared" si="25"/>
        <v>58125</v>
      </c>
      <c r="AK28" s="59">
        <f t="shared" si="64"/>
        <v>25018959.860052478</v>
      </c>
      <c r="AL28" s="56">
        <f t="shared" si="65"/>
        <v>0</v>
      </c>
      <c r="AM28" s="75">
        <f t="shared" si="26"/>
        <v>104245.66608355199</v>
      </c>
      <c r="AN28">
        <f t="shared" si="27"/>
        <v>2.2814915744894984E-2</v>
      </c>
      <c r="AO28" s="119">
        <f t="shared" si="28"/>
        <v>113333.33333333336</v>
      </c>
      <c r="AP28" s="119">
        <f t="shared" si="29"/>
        <v>1051143.7996758162</v>
      </c>
      <c r="AQ28">
        <f t="shared" si="30"/>
        <v>0.956886442863496</v>
      </c>
      <c r="AR28" s="41">
        <f t="shared" si="31"/>
        <v>790811.92100019171</v>
      </c>
      <c r="AS28" s="41">
        <f t="shared" si="32"/>
        <v>7991122.6602280661</v>
      </c>
      <c r="AT28">
        <f t="shared" si="33"/>
        <v>0.95986951367919804</v>
      </c>
      <c r="AU28" s="41">
        <f t="shared" si="34"/>
        <v>58333.333333333336</v>
      </c>
      <c r="AV28" s="41">
        <f t="shared" si="35"/>
        <v>0</v>
      </c>
      <c r="AW28">
        <f t="shared" si="36"/>
        <v>0.96128739639788918</v>
      </c>
      <c r="AX28">
        <f t="shared" si="37"/>
        <v>0</v>
      </c>
      <c r="AY28" s="121">
        <f t="shared" si="38"/>
        <v>0</v>
      </c>
      <c r="AZ28">
        <f t="shared" si="39"/>
        <v>0.97134514547868944</v>
      </c>
      <c r="BA28" s="39">
        <f t="shared" si="40"/>
        <v>83333.333333333328</v>
      </c>
      <c r="BB28" s="39">
        <f t="shared" si="41"/>
        <v>0</v>
      </c>
      <c r="BC28">
        <f t="shared" si="42"/>
        <v>0.96532127807038348</v>
      </c>
      <c r="BD28" s="41">
        <f t="shared" si="43"/>
        <v>245814.08954070974</v>
      </c>
      <c r="BE28" s="41">
        <f t="shared" si="44"/>
        <v>1837677.6758407494</v>
      </c>
      <c r="BF28">
        <f t="shared" si="45"/>
        <v>0.96272436716222731</v>
      </c>
      <c r="BG28" s="41">
        <f t="shared" si="46"/>
        <v>58125</v>
      </c>
      <c r="BH28" s="41">
        <f t="shared" si="47"/>
        <v>0</v>
      </c>
      <c r="BI28">
        <f t="shared" si="48"/>
        <v>0.96728001971416488</v>
      </c>
      <c r="BJ28">
        <f t="shared" si="49"/>
        <v>0</v>
      </c>
      <c r="BK28" s="121">
        <f t="shared" si="50"/>
        <v>0</v>
      </c>
      <c r="BL28">
        <f t="shared" si="51"/>
        <v>0.9695003157263431</v>
      </c>
      <c r="BM28" s="119">
        <f t="shared" si="52"/>
        <v>1349751.0105409017</v>
      </c>
      <c r="BN28" s="119">
        <f t="shared" si="53"/>
        <v>5610597.9041282386</v>
      </c>
      <c r="BO28">
        <f t="shared" si="54"/>
        <v>0.96466871237742613</v>
      </c>
      <c r="BT28" s="100"/>
    </row>
    <row r="29" spans="1:81">
      <c r="A29">
        <v>17</v>
      </c>
      <c r="B29" s="58">
        <v>12</v>
      </c>
      <c r="C29" s="56">
        <f t="shared" si="2"/>
        <v>201017142.99391586</v>
      </c>
      <c r="D29" s="56">
        <f t="shared" si="3"/>
        <v>0</v>
      </c>
      <c r="E29" s="59">
        <f t="shared" si="55"/>
        <v>201017142.99391583</v>
      </c>
      <c r="F29" s="53">
        <f t="shared" si="4"/>
        <v>1444804.6719571028</v>
      </c>
      <c r="G29" s="53">
        <f t="shared" si="5"/>
        <v>932384.51492011303</v>
      </c>
      <c r="H29" s="60">
        <f t="shared" si="6"/>
        <v>512420.15703698981</v>
      </c>
      <c r="I29" s="54">
        <f>IF(A29&lt;=(30-(240-$K$8)),((A29+(240-$K$7))/30)*$K$6,$K$6)*($K$5/100)</f>
        <v>0</v>
      </c>
      <c r="J29" s="61">
        <f t="shared" si="7"/>
        <v>0</v>
      </c>
      <c r="K29" s="62">
        <f t="shared" si="8"/>
        <v>0</v>
      </c>
      <c r="L29" s="62">
        <f t="shared" si="9"/>
        <v>1444804.6719571028</v>
      </c>
      <c r="M29" s="55">
        <f t="shared" si="10"/>
        <v>512420.15703698981</v>
      </c>
      <c r="N29" s="55">
        <f t="shared" si="11"/>
        <v>115387.58984128278</v>
      </c>
      <c r="O29" s="55">
        <f t="shared" si="12"/>
        <v>397032.56719570706</v>
      </c>
      <c r="P29" s="59">
        <f t="shared" si="56"/>
        <v>4170394.9343753061</v>
      </c>
      <c r="Q29" s="52">
        <f t="shared" si="13"/>
        <v>95956.68777343625</v>
      </c>
      <c r="R29" s="57">
        <f t="shared" si="14"/>
        <v>17376.645559897108</v>
      </c>
      <c r="S29" s="59">
        <f t="shared" si="57"/>
        <v>69428575.970360771</v>
      </c>
      <c r="T29" s="56">
        <f t="shared" si="15"/>
        <v>501712.59022127383</v>
      </c>
      <c r="U29" s="57">
        <f t="shared" si="16"/>
        <v>289285.73320983653</v>
      </c>
      <c r="V29" s="59">
        <f t="shared" si="58"/>
        <v>14000000</v>
      </c>
      <c r="W29" s="52">
        <f t="shared" si="17"/>
        <v>0</v>
      </c>
      <c r="X29" s="57">
        <f t="shared" si="18"/>
        <v>58333.333333333336</v>
      </c>
      <c r="Y29" s="59">
        <f t="shared" si="59"/>
        <v>23029605.065624699</v>
      </c>
      <c r="Z29" s="56">
        <f t="shared" si="60"/>
        <v>0</v>
      </c>
      <c r="AA29" s="57">
        <f t="shared" si="19"/>
        <v>95956.68777343625</v>
      </c>
      <c r="AB29" s="63">
        <f t="shared" si="61"/>
        <v>20000000</v>
      </c>
      <c r="AC29" s="74">
        <f t="shared" si="20"/>
        <v>0</v>
      </c>
      <c r="AD29" s="57">
        <f t="shared" si="21"/>
        <v>83333.333333333328</v>
      </c>
      <c r="AE29" s="59">
        <f t="shared" si="62"/>
        <v>31315361.497419048</v>
      </c>
      <c r="AF29" s="54">
        <f t="shared" si="22"/>
        <v>115387.58984128278</v>
      </c>
      <c r="AG29" s="57">
        <f t="shared" si="23"/>
        <v>130480.6729059127</v>
      </c>
      <c r="AH29" s="59">
        <f t="shared" si="63"/>
        <v>13950000</v>
      </c>
      <c r="AI29" s="54">
        <f t="shared" si="24"/>
        <v>0</v>
      </c>
      <c r="AJ29" s="57">
        <f t="shared" si="25"/>
        <v>58125</v>
      </c>
      <c r="AK29" s="59">
        <f t="shared" si="64"/>
        <v>25123205.52613603</v>
      </c>
      <c r="AL29" s="56">
        <f t="shared" si="65"/>
        <v>0</v>
      </c>
      <c r="AM29" s="75">
        <f t="shared" si="26"/>
        <v>104680.02302556678</v>
      </c>
      <c r="AN29">
        <f t="shared" si="27"/>
        <v>2.2895322928902447E-2</v>
      </c>
      <c r="AO29" s="119">
        <f t="shared" si="28"/>
        <v>113333.33333333336</v>
      </c>
      <c r="AP29" s="119">
        <f t="shared" si="29"/>
        <v>1151480.253281235</v>
      </c>
      <c r="AQ29">
        <f t="shared" si="30"/>
        <v>0.95298410584677451</v>
      </c>
      <c r="AR29" s="41">
        <f t="shared" si="31"/>
        <v>790998.32343111036</v>
      </c>
      <c r="AS29" s="41">
        <f t="shared" si="32"/>
        <v>8529114.0337616559</v>
      </c>
      <c r="AT29">
        <f t="shared" si="33"/>
        <v>0.95622553067939275</v>
      </c>
      <c r="AU29" s="41">
        <f t="shared" si="34"/>
        <v>58333.333333333336</v>
      </c>
      <c r="AV29" s="41">
        <f t="shared" si="35"/>
        <v>0</v>
      </c>
      <c r="AW29">
        <f t="shared" si="36"/>
        <v>0.95776653285270974</v>
      </c>
      <c r="AX29">
        <f t="shared" si="37"/>
        <v>0</v>
      </c>
      <c r="AY29" s="121">
        <f t="shared" si="38"/>
        <v>0</v>
      </c>
      <c r="AZ29">
        <f t="shared" si="39"/>
        <v>0.96870354492112909</v>
      </c>
      <c r="BA29" s="39">
        <f t="shared" si="40"/>
        <v>83333.333333333328</v>
      </c>
      <c r="BB29" s="39">
        <f t="shared" si="41"/>
        <v>0</v>
      </c>
      <c r="BC29">
        <f t="shared" si="42"/>
        <v>0.96215181906406966</v>
      </c>
      <c r="BD29" s="41">
        <f t="shared" si="43"/>
        <v>245868.26274719549</v>
      </c>
      <c r="BE29" s="41">
        <f t="shared" si="44"/>
        <v>1961589.0273018072</v>
      </c>
      <c r="BF29">
        <f t="shared" si="45"/>
        <v>0.95932849136794485</v>
      </c>
      <c r="BG29" s="41">
        <f t="shared" si="46"/>
        <v>58125</v>
      </c>
      <c r="BH29" s="41">
        <f t="shared" si="47"/>
        <v>0</v>
      </c>
      <c r="BI29">
        <f t="shared" si="48"/>
        <v>0.96428179437272465</v>
      </c>
      <c r="BJ29">
        <f t="shared" si="49"/>
        <v>0</v>
      </c>
      <c r="BK29" s="121">
        <f t="shared" si="50"/>
        <v>0</v>
      </c>
      <c r="BL29">
        <f t="shared" si="51"/>
        <v>0.96669666330279691</v>
      </c>
      <c r="BM29" s="119">
        <f t="shared" si="52"/>
        <v>1349991.586178306</v>
      </c>
      <c r="BN29" s="119">
        <f t="shared" si="53"/>
        <v>6149041.8844438773</v>
      </c>
      <c r="BO29">
        <f t="shared" si="54"/>
        <v>0.96144229312412266</v>
      </c>
      <c r="BT29" s="100"/>
    </row>
    <row r="30" spans="1:81">
      <c r="A30">
        <v>18</v>
      </c>
      <c r="B30" s="64">
        <v>13</v>
      </c>
      <c r="C30" s="56">
        <f t="shared" si="2"/>
        <v>200504722.83687884</v>
      </c>
      <c r="D30" s="56">
        <f t="shared" si="3"/>
        <v>0</v>
      </c>
      <c r="E30" s="59">
        <f t="shared" si="55"/>
        <v>200504722.83687884</v>
      </c>
      <c r="F30" s="53">
        <f t="shared" si="4"/>
        <v>1444804.6719571028</v>
      </c>
      <c r="G30" s="53">
        <f t="shared" si="5"/>
        <v>930007.73942505626</v>
      </c>
      <c r="H30" s="66">
        <f t="shared" si="6"/>
        <v>514796.93253204657</v>
      </c>
      <c r="I30" s="54">
        <f>IF(A30&lt;=(30-(240-$K$8)),((A30+(240-$K$7))/30)*$K$6,$K$6)*($K$5/100)</f>
        <v>0</v>
      </c>
      <c r="J30" s="67">
        <f t="shared" si="7"/>
        <v>0</v>
      </c>
      <c r="K30" s="68">
        <f t="shared" si="8"/>
        <v>0</v>
      </c>
      <c r="L30" s="68">
        <f t="shared" si="9"/>
        <v>1444804.6719571028</v>
      </c>
      <c r="M30" s="55">
        <f t="shared" si="10"/>
        <v>514796.93253204657</v>
      </c>
      <c r="N30" s="55">
        <f t="shared" si="11"/>
        <v>115922.79594549665</v>
      </c>
      <c r="O30" s="55">
        <f t="shared" si="12"/>
        <v>398874.13658654992</v>
      </c>
      <c r="P30" s="65">
        <f t="shared" si="56"/>
        <v>4074438.2466018698</v>
      </c>
      <c r="Q30" s="52">
        <f t="shared" si="13"/>
        <v>96356.507305825566</v>
      </c>
      <c r="R30" s="57">
        <f t="shared" si="14"/>
        <v>16976.826027507792</v>
      </c>
      <c r="S30" s="59">
        <f t="shared" si="57"/>
        <v>68926863.3801395</v>
      </c>
      <c r="T30" s="56">
        <f t="shared" si="15"/>
        <v>503990.32637472323</v>
      </c>
      <c r="U30" s="57">
        <f t="shared" si="16"/>
        <v>287195.26408391458</v>
      </c>
      <c r="V30" s="59">
        <f t="shared" si="58"/>
        <v>14000000</v>
      </c>
      <c r="W30" s="52">
        <f t="shared" si="17"/>
        <v>0</v>
      </c>
      <c r="X30" s="57">
        <f t="shared" si="18"/>
        <v>58333.333333333336</v>
      </c>
      <c r="Y30" s="59">
        <f t="shared" si="59"/>
        <v>23125561.753398135</v>
      </c>
      <c r="Z30" s="56">
        <f t="shared" si="60"/>
        <v>0</v>
      </c>
      <c r="AA30" s="57">
        <f t="shared" si="19"/>
        <v>96356.507305825566</v>
      </c>
      <c r="AB30" s="63">
        <f t="shared" si="61"/>
        <v>20000000</v>
      </c>
      <c r="AC30" s="74">
        <f t="shared" si="20"/>
        <v>0</v>
      </c>
      <c r="AD30" s="57">
        <f t="shared" si="21"/>
        <v>83333.333333333328</v>
      </c>
      <c r="AE30" s="59">
        <f t="shared" si="62"/>
        <v>31199973.907577764</v>
      </c>
      <c r="AF30" s="54">
        <f t="shared" si="22"/>
        <v>115922.79594549665</v>
      </c>
      <c r="AG30" s="57">
        <f t="shared" si="23"/>
        <v>129999.89128157402</v>
      </c>
      <c r="AH30" s="59">
        <f t="shared" si="63"/>
        <v>13950000</v>
      </c>
      <c r="AI30" s="54">
        <f t="shared" si="24"/>
        <v>0</v>
      </c>
      <c r="AJ30" s="57">
        <f t="shared" si="25"/>
        <v>58125</v>
      </c>
      <c r="AK30" s="59">
        <f t="shared" si="64"/>
        <v>25227885.549161598</v>
      </c>
      <c r="AL30" s="56">
        <f t="shared" si="65"/>
        <v>0</v>
      </c>
      <c r="AM30" s="75">
        <f t="shared" si="26"/>
        <v>105116.18978817332</v>
      </c>
      <c r="AN30">
        <f t="shared" si="27"/>
        <v>2.2975730112909907E-2</v>
      </c>
      <c r="AO30" s="119">
        <f t="shared" si="28"/>
        <v>113333.33333333336</v>
      </c>
      <c r="AP30" s="119">
        <f t="shared" si="29"/>
        <v>1252634.5949757323</v>
      </c>
      <c r="AQ30">
        <f t="shared" si="30"/>
        <v>0.94908501567568293</v>
      </c>
      <c r="AR30" s="41">
        <f t="shared" si="31"/>
        <v>791185.5904586378</v>
      </c>
      <c r="AS30" s="41">
        <f t="shared" si="32"/>
        <v>9071825.8747450188</v>
      </c>
      <c r="AT30">
        <f t="shared" si="33"/>
        <v>0.95258266365291056</v>
      </c>
      <c r="AU30" s="41">
        <f t="shared" si="34"/>
        <v>58333.333333333336</v>
      </c>
      <c r="AV30" s="41">
        <f t="shared" si="35"/>
        <v>0</v>
      </c>
      <c r="AW30">
        <f t="shared" si="36"/>
        <v>0.95424582330517982</v>
      </c>
      <c r="AX30">
        <f t="shared" si="37"/>
        <v>0</v>
      </c>
      <c r="AY30" s="121">
        <f t="shared" si="38"/>
        <v>0</v>
      </c>
      <c r="AZ30">
        <f t="shared" si="39"/>
        <v>0.96605621665105501</v>
      </c>
      <c r="BA30" s="39">
        <f t="shared" si="40"/>
        <v>83333.333333333328</v>
      </c>
      <c r="BB30" s="39">
        <f t="shared" si="41"/>
        <v>0</v>
      </c>
      <c r="BC30">
        <f t="shared" si="42"/>
        <v>0.95897995660960134</v>
      </c>
      <c r="BD30" s="41">
        <f t="shared" si="43"/>
        <v>245922.68722707068</v>
      </c>
      <c r="BE30" s="41">
        <f t="shared" si="44"/>
        <v>2086610.3270189397</v>
      </c>
      <c r="BF30">
        <f t="shared" si="45"/>
        <v>0.95593182809661259</v>
      </c>
      <c r="BG30" s="41">
        <f t="shared" si="46"/>
        <v>58125</v>
      </c>
      <c r="BH30" s="41">
        <f t="shared" si="47"/>
        <v>0</v>
      </c>
      <c r="BI30">
        <f t="shared" si="48"/>
        <v>0.96128001958012566</v>
      </c>
      <c r="BJ30">
        <f t="shared" si="49"/>
        <v>0</v>
      </c>
      <c r="BK30" s="121">
        <f t="shared" si="50"/>
        <v>0</v>
      </c>
      <c r="BL30">
        <f t="shared" si="51"/>
        <v>0.96388823821196046</v>
      </c>
      <c r="BM30" s="119">
        <f t="shared" si="52"/>
        <v>1350233.2776857086</v>
      </c>
      <c r="BN30" s="119">
        <f t="shared" si="53"/>
        <v>6692360.1229166053</v>
      </c>
      <c r="BO30">
        <f t="shared" si="54"/>
        <v>0.95821386613605342</v>
      </c>
      <c r="BT30" s="100"/>
    </row>
    <row r="31" spans="1:81">
      <c r="A31">
        <v>19</v>
      </c>
      <c r="B31" s="58">
        <v>14</v>
      </c>
      <c r="C31" s="56">
        <f t="shared" si="2"/>
        <v>199989925.90434682</v>
      </c>
      <c r="D31" s="56">
        <f t="shared" si="3"/>
        <v>0</v>
      </c>
      <c r="E31" s="59">
        <f t="shared" si="55"/>
        <v>199989925.90434679</v>
      </c>
      <c r="F31" s="53">
        <f t="shared" si="4"/>
        <v>1444804.6719571026</v>
      </c>
      <c r="G31" s="53">
        <f t="shared" si="5"/>
        <v>927619.93965299521</v>
      </c>
      <c r="H31" s="60">
        <f t="shared" si="6"/>
        <v>517184.7323041074</v>
      </c>
      <c r="I31" s="54">
        <f>IF(A31&lt;=(30-(240-$K$8)),((A31+(240-$K$7))/30)*$K$6,$K$6)*($K$5/100)</f>
        <v>0</v>
      </c>
      <c r="J31" s="61">
        <f t="shared" si="7"/>
        <v>0</v>
      </c>
      <c r="K31" s="62">
        <f t="shared" si="8"/>
        <v>0</v>
      </c>
      <c r="L31" s="62">
        <f t="shared" si="9"/>
        <v>1444804.6719571026</v>
      </c>
      <c r="M31" s="55">
        <f t="shared" si="10"/>
        <v>517184.7323041074</v>
      </c>
      <c r="N31" s="55">
        <f t="shared" si="11"/>
        <v>116460.48451402376</v>
      </c>
      <c r="O31" s="55">
        <f t="shared" si="12"/>
        <v>400724.24779008364</v>
      </c>
      <c r="P31" s="59">
        <f t="shared" si="56"/>
        <v>3978081.7392960442</v>
      </c>
      <c r="Q31" s="52">
        <f t="shared" si="13"/>
        <v>96757.992752933176</v>
      </c>
      <c r="R31" s="57">
        <f t="shared" si="14"/>
        <v>16575.340580400185</v>
      </c>
      <c r="S31" s="59">
        <f t="shared" si="57"/>
        <v>68422873.053764775</v>
      </c>
      <c r="T31" s="56">
        <f t="shared" si="15"/>
        <v>506278.42170237435</v>
      </c>
      <c r="U31" s="57">
        <f t="shared" si="16"/>
        <v>285095.30439068656</v>
      </c>
      <c r="V31" s="59">
        <f t="shared" si="58"/>
        <v>14000000</v>
      </c>
      <c r="W31" s="52">
        <f t="shared" si="17"/>
        <v>0</v>
      </c>
      <c r="X31" s="57">
        <f t="shared" si="18"/>
        <v>58333.333333333336</v>
      </c>
      <c r="Y31" s="59">
        <f t="shared" si="59"/>
        <v>23221918.260703962</v>
      </c>
      <c r="Z31" s="56">
        <f t="shared" si="60"/>
        <v>0</v>
      </c>
      <c r="AA31" s="57">
        <f t="shared" si="19"/>
        <v>96757.992752933176</v>
      </c>
      <c r="AB31" s="63">
        <f t="shared" si="61"/>
        <v>20000000</v>
      </c>
      <c r="AC31" s="74">
        <f t="shared" si="20"/>
        <v>0</v>
      </c>
      <c r="AD31" s="57">
        <f t="shared" si="21"/>
        <v>83333.333333333328</v>
      </c>
      <c r="AE31" s="59">
        <f t="shared" si="62"/>
        <v>31084051.111632269</v>
      </c>
      <c r="AF31" s="54">
        <f t="shared" si="22"/>
        <v>116460.48451402376</v>
      </c>
      <c r="AG31" s="57">
        <f t="shared" si="23"/>
        <v>129516.87963180112</v>
      </c>
      <c r="AH31" s="59">
        <f t="shared" si="63"/>
        <v>13950000</v>
      </c>
      <c r="AI31" s="54">
        <f t="shared" si="24"/>
        <v>0</v>
      </c>
      <c r="AJ31" s="57">
        <f t="shared" si="25"/>
        <v>58125</v>
      </c>
      <c r="AK31" s="59">
        <f t="shared" si="64"/>
        <v>25333001.738949772</v>
      </c>
      <c r="AL31" s="56">
        <f t="shared" si="65"/>
        <v>0</v>
      </c>
      <c r="AM31" s="75">
        <f t="shared" si="26"/>
        <v>105554.17391229072</v>
      </c>
      <c r="AN31">
        <f t="shared" si="27"/>
        <v>2.3056137296917367E-2</v>
      </c>
      <c r="AO31" s="119">
        <f t="shared" si="28"/>
        <v>113333.33333333336</v>
      </c>
      <c r="AP31" s="119">
        <f t="shared" si="29"/>
        <v>1354611.8985410645</v>
      </c>
      <c r="AQ31">
        <f t="shared" si="30"/>
        <v>0.94518926306081308</v>
      </c>
      <c r="AR31" s="41">
        <f t="shared" si="31"/>
        <v>791373.72609306092</v>
      </c>
      <c r="AS31" s="41">
        <f t="shared" si="32"/>
        <v>9619290.0123451129</v>
      </c>
      <c r="AT31">
        <f t="shared" si="33"/>
        <v>0.94894100555937322</v>
      </c>
      <c r="AU31" s="41">
        <f t="shared" si="34"/>
        <v>58333.333333333336</v>
      </c>
      <c r="AV31" s="41">
        <f t="shared" si="35"/>
        <v>0</v>
      </c>
      <c r="AW31">
        <f t="shared" si="36"/>
        <v>0.95072536116387063</v>
      </c>
      <c r="AX31">
        <f t="shared" si="37"/>
        <v>0</v>
      </c>
      <c r="AY31" s="121">
        <f t="shared" si="38"/>
        <v>0</v>
      </c>
      <c r="AZ31">
        <f t="shared" si="39"/>
        <v>0.96340324711752778</v>
      </c>
      <c r="BA31" s="39">
        <f t="shared" si="40"/>
        <v>83333.333333333328</v>
      </c>
      <c r="BB31" s="39">
        <f t="shared" si="41"/>
        <v>0</v>
      </c>
      <c r="BC31">
        <f t="shared" si="42"/>
        <v>0.95580578335514998</v>
      </c>
      <c r="BD31" s="41">
        <f t="shared" si="43"/>
        <v>245977.36414582486</v>
      </c>
      <c r="BE31" s="41">
        <f t="shared" si="44"/>
        <v>2212749.2057664515</v>
      </c>
      <c r="BF31">
        <f t="shared" si="45"/>
        <v>0.95253447082323517</v>
      </c>
      <c r="BG31" s="41">
        <f t="shared" si="46"/>
        <v>58125</v>
      </c>
      <c r="BH31" s="41">
        <f t="shared" si="47"/>
        <v>0</v>
      </c>
      <c r="BI31">
        <f t="shared" si="48"/>
        <v>0.95827478659664089</v>
      </c>
      <c r="BJ31">
        <f t="shared" si="49"/>
        <v>0</v>
      </c>
      <c r="BK31" s="121">
        <f t="shared" si="50"/>
        <v>0</v>
      </c>
      <c r="BL31">
        <f t="shared" si="51"/>
        <v>0.96107512939581241</v>
      </c>
      <c r="BM31" s="119">
        <f t="shared" si="52"/>
        <v>1350476.090238886</v>
      </c>
      <c r="BN31" s="119">
        <f t="shared" si="53"/>
        <v>7240586.2522575036</v>
      </c>
      <c r="BO31">
        <f t="shared" si="54"/>
        <v>0.95498352438044731</v>
      </c>
    </row>
    <row r="32" spans="1:81">
      <c r="A32">
        <v>20</v>
      </c>
      <c r="B32" s="64">
        <v>15</v>
      </c>
      <c r="C32" s="56">
        <f t="shared" si="2"/>
        <v>199472741.17204273</v>
      </c>
      <c r="D32" s="56">
        <f t="shared" si="3"/>
        <v>0</v>
      </c>
      <c r="E32" s="59">
        <f t="shared" si="55"/>
        <v>199472741.1720427</v>
      </c>
      <c r="F32" s="53">
        <f t="shared" si="4"/>
        <v>1444804.6719571028</v>
      </c>
      <c r="G32" s="53">
        <f t="shared" si="5"/>
        <v>925221.06446965795</v>
      </c>
      <c r="H32" s="66">
        <f t="shared" si="6"/>
        <v>519583.60748744488</v>
      </c>
      <c r="I32" s="54">
        <f>IF(A32&lt;=(30-(240-$K$8)),((A32+(240-$K$7))/30)*$K$6,$K$6)*($K$5/100)</f>
        <v>0</v>
      </c>
      <c r="J32" s="67">
        <f t="shared" si="7"/>
        <v>0</v>
      </c>
      <c r="K32" s="68">
        <f t="shared" si="8"/>
        <v>0</v>
      </c>
      <c r="L32" s="68">
        <f t="shared" si="9"/>
        <v>1444804.6719571028</v>
      </c>
      <c r="M32" s="55">
        <f t="shared" si="10"/>
        <v>519583.60748744488</v>
      </c>
      <c r="N32" s="55">
        <f t="shared" si="11"/>
        <v>117000.66706136137</v>
      </c>
      <c r="O32" s="55">
        <f t="shared" si="12"/>
        <v>402582.94042608351</v>
      </c>
      <c r="P32" s="65">
        <f t="shared" si="56"/>
        <v>3881323.7465431113</v>
      </c>
      <c r="Q32" s="52">
        <f t="shared" si="13"/>
        <v>97161.15105607039</v>
      </c>
      <c r="R32" s="57">
        <f t="shared" si="14"/>
        <v>16172.182277262964</v>
      </c>
      <c r="S32" s="59">
        <f t="shared" si="57"/>
        <v>67916594.632062405</v>
      </c>
      <c r="T32" s="56">
        <f t="shared" si="15"/>
        <v>508576.92339634208</v>
      </c>
      <c r="U32" s="57">
        <f t="shared" si="16"/>
        <v>282985.81096692669</v>
      </c>
      <c r="V32" s="59">
        <f t="shared" si="58"/>
        <v>14000000</v>
      </c>
      <c r="W32" s="52">
        <f t="shared" si="17"/>
        <v>0</v>
      </c>
      <c r="X32" s="57">
        <f t="shared" si="18"/>
        <v>58333.333333333336</v>
      </c>
      <c r="Y32" s="59">
        <f t="shared" si="59"/>
        <v>23318676.253456894</v>
      </c>
      <c r="Z32" s="56">
        <f t="shared" si="60"/>
        <v>0</v>
      </c>
      <c r="AA32" s="57">
        <f t="shared" si="19"/>
        <v>97161.15105607039</v>
      </c>
      <c r="AB32" s="63">
        <f t="shared" si="61"/>
        <v>20000000</v>
      </c>
      <c r="AC32" s="74">
        <f t="shared" si="20"/>
        <v>0</v>
      </c>
      <c r="AD32" s="57">
        <f t="shared" si="21"/>
        <v>83333.333333333328</v>
      </c>
      <c r="AE32" s="59">
        <f t="shared" si="62"/>
        <v>30967590.627118245</v>
      </c>
      <c r="AF32" s="54">
        <f t="shared" si="22"/>
        <v>117000.66706136137</v>
      </c>
      <c r="AG32" s="57">
        <f t="shared" si="23"/>
        <v>129031.62761299268</v>
      </c>
      <c r="AH32" s="59">
        <f t="shared" si="63"/>
        <v>13950000</v>
      </c>
      <c r="AI32" s="54">
        <f t="shared" si="24"/>
        <v>0</v>
      </c>
      <c r="AJ32" s="57">
        <f t="shared" si="25"/>
        <v>58125</v>
      </c>
      <c r="AK32" s="59">
        <f t="shared" si="64"/>
        <v>25438555.912862062</v>
      </c>
      <c r="AL32" s="56">
        <f t="shared" si="65"/>
        <v>0</v>
      </c>
      <c r="AM32" s="75">
        <f t="shared" si="26"/>
        <v>105993.98297025858</v>
      </c>
      <c r="AN32">
        <f t="shared" si="27"/>
        <v>2.313654448092483E-2</v>
      </c>
      <c r="AO32" s="119">
        <f t="shared" si="28"/>
        <v>113333.33333333336</v>
      </c>
      <c r="AP32" s="119">
        <f t="shared" si="29"/>
        <v>1457417.2658410559</v>
      </c>
      <c r="AQ32">
        <f t="shared" si="30"/>
        <v>0.94129693820608562</v>
      </c>
      <c r="AR32" s="41">
        <f t="shared" si="31"/>
        <v>791562.73436326883</v>
      </c>
      <c r="AS32" s="41">
        <f t="shared" si="32"/>
        <v>10171538.467926841</v>
      </c>
      <c r="AT32">
        <f t="shared" si="33"/>
        <v>0.94530064895385468</v>
      </c>
      <c r="AU32" s="41">
        <f t="shared" si="34"/>
        <v>58333.333333333336</v>
      </c>
      <c r="AV32" s="41">
        <f t="shared" si="35"/>
        <v>0</v>
      </c>
      <c r="AW32">
        <f t="shared" si="36"/>
        <v>0.94720523948206414</v>
      </c>
      <c r="AX32">
        <f t="shared" si="37"/>
        <v>0</v>
      </c>
      <c r="AY32" s="121">
        <f t="shared" si="38"/>
        <v>0</v>
      </c>
      <c r="AZ32">
        <f t="shared" si="39"/>
        <v>0.96074472275759015</v>
      </c>
      <c r="BA32" s="39">
        <f t="shared" si="40"/>
        <v>83333.333333333328</v>
      </c>
      <c r="BB32" s="39">
        <f t="shared" si="41"/>
        <v>0</v>
      </c>
      <c r="BC32">
        <f t="shared" si="42"/>
        <v>0.95262939173401606</v>
      </c>
      <c r="BD32" s="41">
        <f t="shared" si="43"/>
        <v>246032.29467435405</v>
      </c>
      <c r="BE32" s="41">
        <f t="shared" si="44"/>
        <v>2340013.3412272274</v>
      </c>
      <c r="BF32">
        <f t="shared" si="45"/>
        <v>0.94913651271762278</v>
      </c>
      <c r="BG32" s="41">
        <f t="shared" si="46"/>
        <v>58125</v>
      </c>
      <c r="BH32" s="41">
        <f t="shared" si="47"/>
        <v>0</v>
      </c>
      <c r="BI32">
        <f t="shared" si="48"/>
        <v>0.95526618653502837</v>
      </c>
      <c r="BJ32">
        <f t="shared" si="49"/>
        <v>0</v>
      </c>
      <c r="BK32" s="121">
        <f t="shared" si="50"/>
        <v>0</v>
      </c>
      <c r="BL32">
        <f t="shared" si="51"/>
        <v>0.95825742572370465</v>
      </c>
      <c r="BM32" s="119">
        <f t="shared" si="52"/>
        <v>1350720.029037623</v>
      </c>
      <c r="BN32" s="119">
        <f t="shared" si="53"/>
        <v>7793754.1123116734</v>
      </c>
      <c r="BO32">
        <f t="shared" si="54"/>
        <v>0.95175136058704235</v>
      </c>
    </row>
    <row r="33" spans="1:67">
      <c r="A33">
        <v>21</v>
      </c>
      <c r="B33" s="58">
        <v>16</v>
      </c>
      <c r="C33" s="56">
        <f t="shared" si="2"/>
        <v>198953157.56455526</v>
      </c>
      <c r="D33" s="56">
        <f t="shared" si="3"/>
        <v>0</v>
      </c>
      <c r="E33" s="59">
        <f t="shared" si="55"/>
        <v>198953157.56455526</v>
      </c>
      <c r="F33" s="53">
        <f t="shared" si="4"/>
        <v>1444804.6719571028</v>
      </c>
      <c r="G33" s="53">
        <f t="shared" si="5"/>
        <v>922811.06250359549</v>
      </c>
      <c r="H33" s="60">
        <f t="shared" si="6"/>
        <v>521993.60945350735</v>
      </c>
      <c r="I33" s="54">
        <f>IF(A33&lt;=(30-(240-$K$8)),((A33+(240-$K$7))/30)*$K$6,$K$6)*($K$5/100)</f>
        <v>0</v>
      </c>
      <c r="J33" s="61">
        <f t="shared" si="7"/>
        <v>0</v>
      </c>
      <c r="K33" s="62">
        <f t="shared" si="8"/>
        <v>0</v>
      </c>
      <c r="L33" s="62">
        <f t="shared" si="9"/>
        <v>1444804.6719571028</v>
      </c>
      <c r="M33" s="55">
        <f t="shared" si="10"/>
        <v>521993.60945350735</v>
      </c>
      <c r="N33" s="55">
        <f t="shared" si="11"/>
        <v>117543.35515541429</v>
      </c>
      <c r="O33" s="55">
        <f t="shared" si="12"/>
        <v>404450.25429809309</v>
      </c>
      <c r="P33" s="59">
        <f t="shared" si="56"/>
        <v>3784162.5954870409</v>
      </c>
      <c r="Q33" s="52">
        <f t="shared" si="13"/>
        <v>97565.98918547068</v>
      </c>
      <c r="R33" s="57">
        <f t="shared" si="14"/>
        <v>15767.34414786267</v>
      </c>
      <c r="S33" s="59">
        <f t="shared" si="57"/>
        <v>67408017.708666056</v>
      </c>
      <c r="T33" s="56">
        <f t="shared" si="15"/>
        <v>510885.87886406109</v>
      </c>
      <c r="U33" s="57">
        <f t="shared" si="16"/>
        <v>280866.74045277521</v>
      </c>
      <c r="V33" s="59">
        <f t="shared" si="58"/>
        <v>14000000</v>
      </c>
      <c r="W33" s="52">
        <f t="shared" si="17"/>
        <v>0</v>
      </c>
      <c r="X33" s="57">
        <f t="shared" si="18"/>
        <v>58333.333333333336</v>
      </c>
      <c r="Y33" s="59">
        <f t="shared" si="59"/>
        <v>23415837.404512964</v>
      </c>
      <c r="Z33" s="56">
        <f t="shared" si="60"/>
        <v>0</v>
      </c>
      <c r="AA33" s="57">
        <f t="shared" si="19"/>
        <v>97565.98918547068</v>
      </c>
      <c r="AB33" s="63">
        <f t="shared" si="61"/>
        <v>20000000</v>
      </c>
      <c r="AC33" s="74">
        <f t="shared" si="20"/>
        <v>0</v>
      </c>
      <c r="AD33" s="57">
        <f t="shared" si="21"/>
        <v>83333.333333333328</v>
      </c>
      <c r="AE33" s="59">
        <f t="shared" si="62"/>
        <v>30850589.960056882</v>
      </c>
      <c r="AF33" s="54">
        <f t="shared" si="22"/>
        <v>117543.35515541429</v>
      </c>
      <c r="AG33" s="57">
        <f t="shared" si="23"/>
        <v>128544.12483357034</v>
      </c>
      <c r="AH33" s="59">
        <f t="shared" si="63"/>
        <v>13950000</v>
      </c>
      <c r="AI33" s="54">
        <f t="shared" si="24"/>
        <v>0</v>
      </c>
      <c r="AJ33" s="57">
        <f t="shared" si="25"/>
        <v>58125</v>
      </c>
      <c r="AK33" s="59">
        <f t="shared" si="64"/>
        <v>25544549.895832323</v>
      </c>
      <c r="AL33" s="56">
        <f t="shared" si="65"/>
        <v>0</v>
      </c>
      <c r="AM33" s="75">
        <f t="shared" si="26"/>
        <v>106435.62456596801</v>
      </c>
      <c r="AN33">
        <f t="shared" si="27"/>
        <v>2.3216951664932289E-2</v>
      </c>
      <c r="AO33" s="119">
        <f t="shared" si="28"/>
        <v>113333.33333333334</v>
      </c>
      <c r="AP33" s="119">
        <f t="shared" si="29"/>
        <v>1561055.8269675309</v>
      </c>
      <c r="AQ33">
        <f t="shared" si="30"/>
        <v>0.93740813080604579</v>
      </c>
      <c r="AR33" s="41">
        <f t="shared" si="31"/>
        <v>791752.61931683635</v>
      </c>
      <c r="AS33" s="41">
        <f t="shared" si="32"/>
        <v>10728603.456145283</v>
      </c>
      <c r="AT33">
        <f t="shared" si="33"/>
        <v>0.94166168598350786</v>
      </c>
      <c r="AU33" s="41">
        <f t="shared" si="34"/>
        <v>58333.333333333336</v>
      </c>
      <c r="AV33" s="41">
        <f t="shared" si="35"/>
        <v>0</v>
      </c>
      <c r="AW33">
        <f t="shared" si="36"/>
        <v>0.94368555095410334</v>
      </c>
      <c r="AX33">
        <f t="shared" si="37"/>
        <v>0</v>
      </c>
      <c r="AY33" s="121">
        <f t="shared" si="38"/>
        <v>0</v>
      </c>
      <c r="AZ33">
        <f t="shared" si="39"/>
        <v>0.95808072999168481</v>
      </c>
      <c r="BA33" s="39">
        <f t="shared" si="40"/>
        <v>83333.333333333328</v>
      </c>
      <c r="BB33" s="39">
        <f t="shared" si="41"/>
        <v>0</v>
      </c>
      <c r="BC33">
        <f t="shared" si="42"/>
        <v>0.94945087396040662</v>
      </c>
      <c r="BD33" s="41">
        <f t="shared" si="43"/>
        <v>246087.47998898465</v>
      </c>
      <c r="BE33" s="41">
        <f t="shared" si="44"/>
        <v>2468410.4582636999</v>
      </c>
      <c r="BF33">
        <f t="shared" si="45"/>
        <v>0.94573804664050798</v>
      </c>
      <c r="BG33" s="41">
        <f t="shared" si="46"/>
        <v>58125</v>
      </c>
      <c r="BH33" s="41">
        <f t="shared" si="47"/>
        <v>0</v>
      </c>
      <c r="BI33">
        <f t="shared" si="48"/>
        <v>0.95225431035612595</v>
      </c>
      <c r="BJ33">
        <f t="shared" si="49"/>
        <v>0</v>
      </c>
      <c r="BK33" s="121">
        <f t="shared" si="50"/>
        <v>0</v>
      </c>
      <c r="BL33">
        <f t="shared" si="51"/>
        <v>0.95543521598782777</v>
      </c>
      <c r="BM33" s="119">
        <f t="shared" si="52"/>
        <v>1350965.0993058211</v>
      </c>
      <c r="BN33" s="119">
        <f t="shared" si="53"/>
        <v>8351897.7512561176</v>
      </c>
      <c r="BO33">
        <f t="shared" si="54"/>
        <v>0.94851746724393282</v>
      </c>
    </row>
    <row r="34" spans="1:67">
      <c r="A34">
        <v>22</v>
      </c>
      <c r="B34" s="64">
        <v>17</v>
      </c>
      <c r="C34" s="56">
        <f t="shared" si="2"/>
        <v>198431163.95510176</v>
      </c>
      <c r="D34" s="56">
        <f t="shared" si="3"/>
        <v>0</v>
      </c>
      <c r="E34" s="59">
        <f t="shared" si="55"/>
        <v>198431163.95510176</v>
      </c>
      <c r="F34" s="53">
        <f t="shared" si="4"/>
        <v>1444804.6719571028</v>
      </c>
      <c r="G34" s="53">
        <f t="shared" si="5"/>
        <v>920389.88214508037</v>
      </c>
      <c r="H34" s="66">
        <f t="shared" si="6"/>
        <v>524414.78981202247</v>
      </c>
      <c r="I34" s="54">
        <f>IF(A34&lt;=(30-(240-$K$8)),((A34+(240-$K$7))/30)*$K$6,$K$6)*($K$5/100)</f>
        <v>0</v>
      </c>
      <c r="J34" s="67">
        <f t="shared" si="7"/>
        <v>0</v>
      </c>
      <c r="K34" s="68">
        <f t="shared" si="8"/>
        <v>0</v>
      </c>
      <c r="L34" s="68">
        <f t="shared" si="9"/>
        <v>1444804.6719571028</v>
      </c>
      <c r="M34" s="55">
        <f t="shared" si="10"/>
        <v>524414.78981202247</v>
      </c>
      <c r="N34" s="55">
        <f t="shared" si="11"/>
        <v>118088.56041774347</v>
      </c>
      <c r="O34" s="55">
        <f t="shared" si="12"/>
        <v>406326.22939427901</v>
      </c>
      <c r="P34" s="65">
        <f t="shared" si="56"/>
        <v>3686596.6063015703</v>
      </c>
      <c r="Q34" s="52">
        <f t="shared" si="13"/>
        <v>97972.514140410145</v>
      </c>
      <c r="R34" s="57">
        <f t="shared" si="14"/>
        <v>15360.819192923209</v>
      </c>
      <c r="S34" s="59">
        <f t="shared" si="57"/>
        <v>66897131.829801992</v>
      </c>
      <c r="T34" s="56">
        <f t="shared" si="15"/>
        <v>513205.33572927187</v>
      </c>
      <c r="U34" s="57">
        <f t="shared" si="16"/>
        <v>278738.04929084162</v>
      </c>
      <c r="V34" s="59">
        <f t="shared" si="58"/>
        <v>14000000</v>
      </c>
      <c r="W34" s="52">
        <f t="shared" si="17"/>
        <v>0</v>
      </c>
      <c r="X34" s="57">
        <f t="shared" si="18"/>
        <v>58333.333333333336</v>
      </c>
      <c r="Y34" s="59">
        <f t="shared" si="59"/>
        <v>23513403.393698435</v>
      </c>
      <c r="Z34" s="56">
        <f t="shared" si="60"/>
        <v>0</v>
      </c>
      <c r="AA34" s="57">
        <f t="shared" si="19"/>
        <v>97972.514140410145</v>
      </c>
      <c r="AB34" s="63">
        <f t="shared" si="61"/>
        <v>20000000</v>
      </c>
      <c r="AC34" s="74">
        <f t="shared" si="20"/>
        <v>0</v>
      </c>
      <c r="AD34" s="57">
        <f t="shared" si="21"/>
        <v>83333.333333333328</v>
      </c>
      <c r="AE34" s="59">
        <f t="shared" si="62"/>
        <v>30733046.604901467</v>
      </c>
      <c r="AF34" s="54">
        <f t="shared" si="22"/>
        <v>118088.56041774347</v>
      </c>
      <c r="AG34" s="57">
        <f t="shared" si="23"/>
        <v>128054.36085375611</v>
      </c>
      <c r="AH34" s="59">
        <f t="shared" si="63"/>
        <v>13950000</v>
      </c>
      <c r="AI34" s="54">
        <f t="shared" si="24"/>
        <v>0</v>
      </c>
      <c r="AJ34" s="57">
        <f t="shared" si="25"/>
        <v>58125</v>
      </c>
      <c r="AK34" s="59">
        <f t="shared" si="64"/>
        <v>25650985.520398289</v>
      </c>
      <c r="AL34" s="56">
        <f t="shared" si="65"/>
        <v>0</v>
      </c>
      <c r="AM34" s="75">
        <f t="shared" si="26"/>
        <v>106879.10633499287</v>
      </c>
      <c r="AN34">
        <f t="shared" si="27"/>
        <v>2.3297358848939749E-2</v>
      </c>
      <c r="AO34" s="119">
        <f t="shared" si="28"/>
        <v>113333.33333333336</v>
      </c>
      <c r="AP34" s="119">
        <f t="shared" si="29"/>
        <v>1665532.7403869724</v>
      </c>
      <c r="AQ34">
        <f t="shared" si="30"/>
        <v>0.93352293004316433</v>
      </c>
      <c r="AR34" s="41">
        <f t="shared" si="31"/>
        <v>791943.38502011355</v>
      </c>
      <c r="AS34" s="41">
        <f t="shared" si="32"/>
        <v>11290517.386043981</v>
      </c>
      <c r="AT34">
        <f t="shared" si="33"/>
        <v>0.93802420838419764</v>
      </c>
      <c r="AU34" s="41">
        <f t="shared" si="34"/>
        <v>58333.333333333336</v>
      </c>
      <c r="AV34" s="41">
        <f t="shared" si="35"/>
        <v>0</v>
      </c>
      <c r="AW34">
        <f t="shared" si="36"/>
        <v>0.94016638791177587</v>
      </c>
      <c r="AX34">
        <f t="shared" si="37"/>
        <v>0</v>
      </c>
      <c r="AY34" s="121">
        <f t="shared" si="38"/>
        <v>0</v>
      </c>
      <c r="AZ34">
        <f t="shared" si="39"/>
        <v>0.95541135521907306</v>
      </c>
      <c r="BA34" s="39">
        <f t="shared" si="40"/>
        <v>83333.333333333328</v>
      </c>
      <c r="BB34" s="39">
        <f t="shared" si="41"/>
        <v>0</v>
      </c>
      <c r="BC34">
        <f t="shared" si="42"/>
        <v>0.94627032202524231</v>
      </c>
      <c r="BD34" s="41">
        <f t="shared" si="43"/>
        <v>246142.9212714996</v>
      </c>
      <c r="BE34" s="41">
        <f t="shared" si="44"/>
        <v>2597948.3291903562</v>
      </c>
      <c r="BF34">
        <f t="shared" si="45"/>
        <v>0.9423391651396944</v>
      </c>
      <c r="BG34" s="41">
        <f t="shared" si="46"/>
        <v>58125</v>
      </c>
      <c r="BH34" s="41">
        <f t="shared" si="47"/>
        <v>0</v>
      </c>
      <c r="BI34">
        <f t="shared" si="48"/>
        <v>0.94923924886446776</v>
      </c>
      <c r="BJ34">
        <f t="shared" si="49"/>
        <v>0</v>
      </c>
      <c r="BK34" s="121">
        <f t="shared" si="50"/>
        <v>0</v>
      </c>
      <c r="BL34">
        <f t="shared" si="51"/>
        <v>0.95260858889869326</v>
      </c>
      <c r="BM34" s="119">
        <f t="shared" si="52"/>
        <v>1351211.3062916133</v>
      </c>
      <c r="BN34" s="119">
        <f t="shared" si="53"/>
        <v>8915051.4268043824</v>
      </c>
      <c r="BO34">
        <f t="shared" si="54"/>
        <v>0.94528193659345761</v>
      </c>
    </row>
    <row r="35" spans="1:67">
      <c r="A35">
        <v>23</v>
      </c>
      <c r="B35" s="58">
        <v>18</v>
      </c>
      <c r="C35" s="56">
        <f t="shared" si="2"/>
        <v>197906749.16528973</v>
      </c>
      <c r="D35" s="56">
        <f t="shared" si="3"/>
        <v>0</v>
      </c>
      <c r="E35" s="59">
        <f t="shared" si="55"/>
        <v>197906749.16528973</v>
      </c>
      <c r="F35" s="53">
        <f t="shared" si="4"/>
        <v>1444804.6719571028</v>
      </c>
      <c r="G35" s="53">
        <f t="shared" si="5"/>
        <v>917957.47154500231</v>
      </c>
      <c r="H35" s="60">
        <f t="shared" si="6"/>
        <v>526847.20041210053</v>
      </c>
      <c r="I35" s="54">
        <f>IF(A35&lt;=(30-(240-$K$8)),((A35+(240-$K$7))/30)*$K$6,$K$6)*($K$5/100)</f>
        <v>0</v>
      </c>
      <c r="J35" s="61">
        <f t="shared" si="7"/>
        <v>0</v>
      </c>
      <c r="K35" s="62">
        <f t="shared" si="8"/>
        <v>0</v>
      </c>
      <c r="L35" s="62">
        <f t="shared" si="9"/>
        <v>1444804.6719571028</v>
      </c>
      <c r="M35" s="55">
        <f t="shared" si="10"/>
        <v>526847.20041210053</v>
      </c>
      <c r="N35" s="55">
        <f t="shared" si="11"/>
        <v>118636.29452381443</v>
      </c>
      <c r="O35" s="55">
        <f t="shared" si="12"/>
        <v>408210.90588828613</v>
      </c>
      <c r="P35" s="59">
        <f t="shared" si="56"/>
        <v>3588624.09216116</v>
      </c>
      <c r="Q35" s="52">
        <f t="shared" si="13"/>
        <v>98380.732949328521</v>
      </c>
      <c r="R35" s="57">
        <f t="shared" si="14"/>
        <v>14952.600384004832</v>
      </c>
      <c r="S35" s="59">
        <f t="shared" si="57"/>
        <v>66383926.49407272</v>
      </c>
      <c r="T35" s="56">
        <f t="shared" si="15"/>
        <v>515535.3418330081</v>
      </c>
      <c r="U35" s="57">
        <f t="shared" si="16"/>
        <v>276599.69372530299</v>
      </c>
      <c r="V35" s="59">
        <f t="shared" si="58"/>
        <v>14000000</v>
      </c>
      <c r="W35" s="52">
        <f t="shared" si="17"/>
        <v>0</v>
      </c>
      <c r="X35" s="57">
        <f t="shared" si="18"/>
        <v>58333.333333333336</v>
      </c>
      <c r="Y35" s="59">
        <f t="shared" si="59"/>
        <v>23611375.907838844</v>
      </c>
      <c r="Z35" s="56">
        <f t="shared" si="60"/>
        <v>0</v>
      </c>
      <c r="AA35" s="57">
        <f t="shared" si="19"/>
        <v>98380.732949328521</v>
      </c>
      <c r="AB35" s="63">
        <f t="shared" si="61"/>
        <v>20000000</v>
      </c>
      <c r="AC35" s="74">
        <f t="shared" si="20"/>
        <v>0</v>
      </c>
      <c r="AD35" s="57">
        <f t="shared" si="21"/>
        <v>83333.333333333328</v>
      </c>
      <c r="AE35" s="59">
        <f t="shared" si="62"/>
        <v>30614958.044483721</v>
      </c>
      <c r="AF35" s="54">
        <f t="shared" si="22"/>
        <v>118636.29452381443</v>
      </c>
      <c r="AG35" s="57">
        <f t="shared" si="23"/>
        <v>127562.32518534883</v>
      </c>
      <c r="AH35" s="59">
        <f t="shared" si="63"/>
        <v>13950000</v>
      </c>
      <c r="AI35" s="54">
        <f t="shared" si="24"/>
        <v>0</v>
      </c>
      <c r="AJ35" s="57">
        <f t="shared" si="25"/>
        <v>58125</v>
      </c>
      <c r="AK35" s="59">
        <f t="shared" si="64"/>
        <v>25757864.626733281</v>
      </c>
      <c r="AL35" s="56">
        <f t="shared" si="65"/>
        <v>0</v>
      </c>
      <c r="AM35" s="75">
        <f t="shared" si="26"/>
        <v>107324.435944722</v>
      </c>
      <c r="AN35">
        <f t="shared" si="27"/>
        <v>2.3377766032947212E-2</v>
      </c>
      <c r="AO35" s="119">
        <f t="shared" si="28"/>
        <v>113333.33333333336</v>
      </c>
      <c r="AP35" s="119">
        <f t="shared" si="29"/>
        <v>1770853.1930879133</v>
      </c>
      <c r="AQ35">
        <f t="shared" si="30"/>
        <v>0.92964142458522014</v>
      </c>
      <c r="AR35" s="41">
        <f t="shared" si="31"/>
        <v>792135.03555831104</v>
      </c>
      <c r="AS35" s="41">
        <f t="shared" si="32"/>
        <v>11857312.862159187</v>
      </c>
      <c r="AT35">
        <f t="shared" si="33"/>
        <v>0.93438830747720869</v>
      </c>
      <c r="AU35" s="41">
        <f t="shared" si="34"/>
        <v>58333.333333333336</v>
      </c>
      <c r="AV35" s="41">
        <f t="shared" si="35"/>
        <v>0</v>
      </c>
      <c r="AW35">
        <f t="shared" si="36"/>
        <v>0.93664784232074472</v>
      </c>
      <c r="AX35">
        <f t="shared" si="37"/>
        <v>0</v>
      </c>
      <c r="AY35" s="121">
        <f t="shared" si="38"/>
        <v>0</v>
      </c>
      <c r="AZ35">
        <f t="shared" si="39"/>
        <v>0.95273668481328266</v>
      </c>
      <c r="BA35" s="39">
        <f t="shared" si="40"/>
        <v>83333.333333333328</v>
      </c>
      <c r="BB35" s="39">
        <f t="shared" si="41"/>
        <v>0</v>
      </c>
      <c r="BC35">
        <f t="shared" si="42"/>
        <v>0.9430878276920065</v>
      </c>
      <c r="BD35" s="41">
        <f t="shared" si="43"/>
        <v>246198.61970916326</v>
      </c>
      <c r="BE35" s="41">
        <f t="shared" si="44"/>
        <v>2728634.7740477319</v>
      </c>
      <c r="BF35">
        <f t="shared" si="45"/>
        <v>0.9389399604462545</v>
      </c>
      <c r="BG35" s="41">
        <f t="shared" si="46"/>
        <v>58125</v>
      </c>
      <c r="BH35" s="41">
        <f t="shared" si="47"/>
        <v>0</v>
      </c>
      <c r="BI35">
        <f t="shared" si="48"/>
        <v>0.94622109270394672</v>
      </c>
      <c r="BJ35">
        <f t="shared" si="49"/>
        <v>0</v>
      </c>
      <c r="BK35" s="121">
        <f t="shared" si="50"/>
        <v>0</v>
      </c>
      <c r="BL35">
        <f t="shared" si="51"/>
        <v>0.94977763308064311</v>
      </c>
      <c r="BM35" s="119">
        <f t="shared" si="52"/>
        <v>1351458.6552674745</v>
      </c>
      <c r="BN35" s="119">
        <f t="shared" si="53"/>
        <v>9483249.6074178088</v>
      </c>
      <c r="BO35">
        <f t="shared" si="54"/>
        <v>0.94204486062811466</v>
      </c>
    </row>
    <row r="36" spans="1:67">
      <c r="A36">
        <v>24</v>
      </c>
      <c r="B36" s="64">
        <v>19</v>
      </c>
      <c r="C36" s="56">
        <f t="shared" si="2"/>
        <v>197379901.96487764</v>
      </c>
      <c r="D36" s="56">
        <f t="shared" si="3"/>
        <v>0</v>
      </c>
      <c r="E36" s="59">
        <f t="shared" si="55"/>
        <v>197379901.96487764</v>
      </c>
      <c r="F36" s="53">
        <f t="shared" si="4"/>
        <v>1444804.6719571028</v>
      </c>
      <c r="G36" s="53">
        <f t="shared" si="5"/>
        <v>915513.77861375746</v>
      </c>
      <c r="H36" s="66">
        <f t="shared" si="6"/>
        <v>529290.89334334538</v>
      </c>
      <c r="I36" s="54">
        <f>IF(A36&lt;=(30-(240-$K$8)),((A36+(240-$K$7))/30)*$K$6,$K$6)*($K$5/100)</f>
        <v>0</v>
      </c>
      <c r="J36" s="67">
        <f t="shared" si="7"/>
        <v>0</v>
      </c>
      <c r="K36" s="68">
        <f t="shared" si="8"/>
        <v>0</v>
      </c>
      <c r="L36" s="68">
        <f t="shared" si="9"/>
        <v>1444804.6719571028</v>
      </c>
      <c r="M36" s="55">
        <f t="shared" si="10"/>
        <v>529290.89334334538</v>
      </c>
      <c r="N36" s="55">
        <f t="shared" si="11"/>
        <v>119186.5692032474</v>
      </c>
      <c r="O36" s="55">
        <f t="shared" si="12"/>
        <v>410104.324140098</v>
      </c>
      <c r="P36" s="65">
        <f t="shared" si="56"/>
        <v>3490243.3592118314</v>
      </c>
      <c r="Q36" s="52">
        <f t="shared" si="13"/>
        <v>98790.652669950709</v>
      </c>
      <c r="R36" s="57">
        <f t="shared" si="14"/>
        <v>14542.680663382631</v>
      </c>
      <c r="S36" s="59">
        <f t="shared" si="57"/>
        <v>65868391.15223971</v>
      </c>
      <c r="T36" s="56">
        <f t="shared" si="15"/>
        <v>517875.94523458969</v>
      </c>
      <c r="U36" s="57">
        <f t="shared" si="16"/>
        <v>274451.62980099878</v>
      </c>
      <c r="V36" s="59">
        <f t="shared" si="58"/>
        <v>14000000</v>
      </c>
      <c r="W36" s="52">
        <f t="shared" si="17"/>
        <v>0</v>
      </c>
      <c r="X36" s="57">
        <f t="shared" si="18"/>
        <v>58333.333333333336</v>
      </c>
      <c r="Y36" s="59">
        <f t="shared" si="59"/>
        <v>23709756.640788171</v>
      </c>
      <c r="Z36" s="56">
        <f t="shared" si="60"/>
        <v>0</v>
      </c>
      <c r="AA36" s="57">
        <f t="shared" si="19"/>
        <v>98790.652669950709</v>
      </c>
      <c r="AB36" s="63">
        <f t="shared" si="61"/>
        <v>20000000</v>
      </c>
      <c r="AC36" s="74">
        <f t="shared" si="20"/>
        <v>0</v>
      </c>
      <c r="AD36" s="57">
        <f t="shared" si="21"/>
        <v>83333.333333333328</v>
      </c>
      <c r="AE36" s="59">
        <f t="shared" si="62"/>
        <v>30496321.749959908</v>
      </c>
      <c r="AF36" s="54">
        <f t="shared" si="22"/>
        <v>119186.5692032474</v>
      </c>
      <c r="AG36" s="57">
        <f t="shared" si="23"/>
        <v>127068.00729149961</v>
      </c>
      <c r="AH36" s="59">
        <f t="shared" si="63"/>
        <v>13950000</v>
      </c>
      <c r="AI36" s="54">
        <f t="shared" si="24"/>
        <v>0</v>
      </c>
      <c r="AJ36" s="57">
        <f t="shared" si="25"/>
        <v>58125</v>
      </c>
      <c r="AK36" s="59">
        <f t="shared" si="64"/>
        <v>25865189.062678002</v>
      </c>
      <c r="AL36" s="56">
        <f t="shared" si="65"/>
        <v>0</v>
      </c>
      <c r="AM36" s="75">
        <f t="shared" si="26"/>
        <v>107771.62109449167</v>
      </c>
      <c r="AN36">
        <f t="shared" si="27"/>
        <v>2.3458173216954672E-2</v>
      </c>
      <c r="AO36" s="119">
        <f t="shared" si="28"/>
        <v>113333.33333333334</v>
      </c>
      <c r="AP36" s="119">
        <f t="shared" si="29"/>
        <v>1877022.4007290634</v>
      </c>
      <c r="AQ36">
        <f t="shared" si="30"/>
        <v>0.92576370258269935</v>
      </c>
      <c r="AR36" s="41">
        <f t="shared" si="31"/>
        <v>792327.57503558847</v>
      </c>
      <c r="AS36" s="41">
        <f t="shared" si="32"/>
        <v>12429022.685630152</v>
      </c>
      <c r="AT36">
        <f t="shared" si="33"/>
        <v>0.93075407416598133</v>
      </c>
      <c r="AU36" s="41">
        <f t="shared" si="34"/>
        <v>58333.333333333336</v>
      </c>
      <c r="AV36" s="41">
        <f t="shared" si="35"/>
        <v>0</v>
      </c>
      <c r="AW36">
        <f t="shared" si="36"/>
        <v>0.9331300057770141</v>
      </c>
      <c r="AX36">
        <f t="shared" si="37"/>
        <v>0</v>
      </c>
      <c r="AY36" s="121">
        <f t="shared" si="38"/>
        <v>0</v>
      </c>
      <c r="AZ36">
        <f t="shared" si="39"/>
        <v>0.95005680511756274</v>
      </c>
      <c r="BA36" s="39">
        <f t="shared" si="40"/>
        <v>83333.333333333328</v>
      </c>
      <c r="BB36" s="39">
        <f t="shared" si="41"/>
        <v>0</v>
      </c>
      <c r="BC36">
        <f t="shared" si="42"/>
        <v>0.93990348249258771</v>
      </c>
      <c r="BD36" s="41">
        <f t="shared" si="43"/>
        <v>246254.57649474702</v>
      </c>
      <c r="BE36" s="41">
        <f t="shared" si="44"/>
        <v>2860477.6608779375</v>
      </c>
      <c r="BF36">
        <f t="shared" si="45"/>
        <v>0.93554052447072866</v>
      </c>
      <c r="BG36" s="41">
        <f t="shared" si="46"/>
        <v>58125</v>
      </c>
      <c r="BH36" s="41">
        <f t="shared" si="47"/>
        <v>0</v>
      </c>
      <c r="BI36">
        <f t="shared" si="48"/>
        <v>0.94319993235346355</v>
      </c>
      <c r="BJ36">
        <f t="shared" si="49"/>
        <v>0</v>
      </c>
      <c r="BK36" s="121">
        <f t="shared" si="50"/>
        <v>0</v>
      </c>
      <c r="BL36">
        <f t="shared" si="51"/>
        <v>0.94694243706736114</v>
      </c>
      <c r="BM36" s="119">
        <f t="shared" si="52"/>
        <v>1351707.1515303357</v>
      </c>
      <c r="BN36" s="119">
        <f t="shared" si="53"/>
        <v>10056526.973523563</v>
      </c>
      <c r="BO36">
        <f t="shared" si="54"/>
        <v>0.9388063310865048</v>
      </c>
    </row>
    <row r="37" spans="1:67">
      <c r="A37">
        <v>25</v>
      </c>
      <c r="B37" s="58">
        <v>20</v>
      </c>
      <c r="C37" s="56">
        <f t="shared" si="2"/>
        <v>196850611.07153428</v>
      </c>
      <c r="D37" s="56">
        <f t="shared" si="3"/>
        <v>0</v>
      </c>
      <c r="E37" s="59">
        <f t="shared" si="55"/>
        <v>196850611.07153428</v>
      </c>
      <c r="F37" s="53">
        <f t="shared" si="4"/>
        <v>1444804.6719571028</v>
      </c>
      <c r="G37" s="53">
        <f t="shared" si="5"/>
        <v>913058.75102013315</v>
      </c>
      <c r="H37" s="60">
        <f t="shared" si="6"/>
        <v>531745.92093696969</v>
      </c>
      <c r="I37" s="54">
        <f>IF(A37&lt;=(30-(240-$K$8)),((A37+(240-$K$7))/30)*$K$6,$K$6)*($K$5/100)</f>
        <v>0</v>
      </c>
      <c r="J37" s="61">
        <f t="shared" si="7"/>
        <v>0</v>
      </c>
      <c r="K37" s="62">
        <f t="shared" si="8"/>
        <v>0</v>
      </c>
      <c r="L37" s="62">
        <f t="shared" si="9"/>
        <v>1444804.6719571028</v>
      </c>
      <c r="M37" s="55">
        <f t="shared" si="10"/>
        <v>531745.92093696969</v>
      </c>
      <c r="N37" s="55">
        <f t="shared" si="11"/>
        <v>119739.39624006848</v>
      </c>
      <c r="O37" s="55">
        <f t="shared" si="12"/>
        <v>412006.52469690121</v>
      </c>
      <c r="P37" s="59">
        <f t="shared" si="56"/>
        <v>3391452.7065418805</v>
      </c>
      <c r="Q37" s="52">
        <f t="shared" si="13"/>
        <v>99202.280389408843</v>
      </c>
      <c r="R37" s="57">
        <f t="shared" si="14"/>
        <v>14131.052943924502</v>
      </c>
      <c r="S37" s="59">
        <f t="shared" si="57"/>
        <v>65350515.207005121</v>
      </c>
      <c r="T37" s="56">
        <f t="shared" si="15"/>
        <v>520227.19421261991</v>
      </c>
      <c r="U37" s="57">
        <f t="shared" si="16"/>
        <v>272293.81336252135</v>
      </c>
      <c r="V37" s="59">
        <f t="shared" si="58"/>
        <v>14000000</v>
      </c>
      <c r="W37" s="52">
        <f t="shared" si="17"/>
        <v>0</v>
      </c>
      <c r="X37" s="57">
        <f t="shared" si="18"/>
        <v>58333.333333333336</v>
      </c>
      <c r="Y37" s="59">
        <f t="shared" si="59"/>
        <v>23808547.293458123</v>
      </c>
      <c r="Z37" s="56">
        <f t="shared" si="60"/>
        <v>0</v>
      </c>
      <c r="AA37" s="57">
        <f t="shared" si="19"/>
        <v>99202.280389408843</v>
      </c>
      <c r="AB37" s="63">
        <f t="shared" si="61"/>
        <v>20000000</v>
      </c>
      <c r="AC37" s="74">
        <f t="shared" si="20"/>
        <v>0</v>
      </c>
      <c r="AD37" s="57">
        <f t="shared" si="21"/>
        <v>83333.333333333328</v>
      </c>
      <c r="AE37" s="59">
        <f t="shared" si="62"/>
        <v>30377135.180756662</v>
      </c>
      <c r="AF37" s="54">
        <f t="shared" si="22"/>
        <v>119739.39624006848</v>
      </c>
      <c r="AG37" s="57">
        <f t="shared" si="23"/>
        <v>126571.39658648609</v>
      </c>
      <c r="AH37" s="59">
        <f t="shared" si="63"/>
        <v>13950000</v>
      </c>
      <c r="AI37" s="54">
        <f t="shared" si="24"/>
        <v>0</v>
      </c>
      <c r="AJ37" s="57">
        <f t="shared" si="25"/>
        <v>58125</v>
      </c>
      <c r="AK37" s="59">
        <f t="shared" si="64"/>
        <v>25972960.683772493</v>
      </c>
      <c r="AL37" s="56">
        <f t="shared" si="65"/>
        <v>0</v>
      </c>
      <c r="AM37" s="75">
        <f t="shared" si="26"/>
        <v>108220.66951571872</v>
      </c>
      <c r="AN37">
        <f t="shared" si="27"/>
        <v>2.3538580400962131E-2</v>
      </c>
      <c r="AO37" s="119">
        <f t="shared" si="28"/>
        <v>113333.33333333334</v>
      </c>
      <c r="AP37" s="119">
        <f t="shared" si="29"/>
        <v>1984045.6077881767</v>
      </c>
      <c r="AQ37">
        <f t="shared" si="30"/>
        <v>0.92188985166626825</v>
      </c>
      <c r="AR37" s="41">
        <f t="shared" si="31"/>
        <v>792521.00757514127</v>
      </c>
      <c r="AS37" s="41">
        <f t="shared" si="32"/>
        <v>13005679.855315497</v>
      </c>
      <c r="AT37">
        <f t="shared" si="33"/>
        <v>0.92712159893288748</v>
      </c>
      <c r="AU37" s="41">
        <f t="shared" si="34"/>
        <v>58333.333333333336</v>
      </c>
      <c r="AV37" s="41">
        <f t="shared" si="35"/>
        <v>0</v>
      </c>
      <c r="AW37">
        <f t="shared" si="36"/>
        <v>0.92961296950342176</v>
      </c>
      <c r="AX37">
        <f t="shared" si="37"/>
        <v>0</v>
      </c>
      <c r="AY37" s="121">
        <f t="shared" si="38"/>
        <v>0</v>
      </c>
      <c r="AZ37">
        <f t="shared" si="39"/>
        <v>0.94737180244035801</v>
      </c>
      <c r="BA37" s="39">
        <f t="shared" si="40"/>
        <v>83333.333333333328</v>
      </c>
      <c r="BB37" s="39">
        <f t="shared" si="41"/>
        <v>0</v>
      </c>
      <c r="BC37">
        <f t="shared" si="42"/>
        <v>0.93671737772319563</v>
      </c>
      <c r="BD37" s="41">
        <f t="shared" si="43"/>
        <v>246310.79282655456</v>
      </c>
      <c r="BE37" s="41">
        <f t="shared" si="44"/>
        <v>2993484.9060017122</v>
      </c>
      <c r="BF37">
        <f t="shared" si="45"/>
        <v>0.93214094879939713</v>
      </c>
      <c r="BG37" s="41">
        <f t="shared" si="46"/>
        <v>58125</v>
      </c>
      <c r="BH37" s="41">
        <f t="shared" si="47"/>
        <v>0</v>
      </c>
      <c r="BI37">
        <f t="shared" si="48"/>
        <v>0.94017585812262994</v>
      </c>
      <c r="BJ37">
        <f t="shared" si="49"/>
        <v>0</v>
      </c>
      <c r="BK37" s="121">
        <f t="shared" si="50"/>
        <v>0</v>
      </c>
      <c r="BL37">
        <f t="shared" si="51"/>
        <v>0.94410308929741926</v>
      </c>
      <c r="BM37" s="119">
        <f t="shared" si="52"/>
        <v>1351956.800401696</v>
      </c>
      <c r="BN37" s="119">
        <f t="shared" si="53"/>
        <v>10634918.418739393</v>
      </c>
      <c r="BO37">
        <f t="shared" si="54"/>
        <v>0.93556643944930407</v>
      </c>
    </row>
    <row r="38" spans="1:67">
      <c r="A38">
        <v>26</v>
      </c>
      <c r="B38" s="64">
        <v>21</v>
      </c>
      <c r="C38" s="56">
        <f t="shared" si="2"/>
        <v>196318865.1505973</v>
      </c>
      <c r="D38" s="56">
        <f t="shared" si="3"/>
        <v>0</v>
      </c>
      <c r="E38" s="59">
        <f t="shared" si="55"/>
        <v>196318865.1505973</v>
      </c>
      <c r="F38" s="53">
        <f t="shared" si="4"/>
        <v>1444804.6719571028</v>
      </c>
      <c r="G38" s="53">
        <f t="shared" si="5"/>
        <v>910592.33619018726</v>
      </c>
      <c r="H38" s="66">
        <f t="shared" si="6"/>
        <v>534212.33576691558</v>
      </c>
      <c r="I38" s="54">
        <f>IF(A38&lt;=(30-(240-$K$8)),((A38+(240-$K$7))/30)*$K$6,$K$6)*($K$5/100)</f>
        <v>0</v>
      </c>
      <c r="J38" s="67">
        <f t="shared" si="7"/>
        <v>0</v>
      </c>
      <c r="K38" s="68">
        <f t="shared" si="8"/>
        <v>0</v>
      </c>
      <c r="L38" s="68">
        <f t="shared" si="9"/>
        <v>1444804.6719571028</v>
      </c>
      <c r="M38" s="55">
        <f t="shared" si="10"/>
        <v>534212.33576691558</v>
      </c>
      <c r="N38" s="55">
        <f t="shared" si="11"/>
        <v>120294.78747296198</v>
      </c>
      <c r="O38" s="55">
        <f t="shared" si="12"/>
        <v>413917.54829395359</v>
      </c>
      <c r="P38" s="65">
        <f t="shared" si="56"/>
        <v>3292250.4261524715</v>
      </c>
      <c r="Q38" s="52">
        <f t="shared" si="13"/>
        <v>99615.62322436471</v>
      </c>
      <c r="R38" s="57">
        <f t="shared" si="14"/>
        <v>13717.710108968631</v>
      </c>
      <c r="S38" s="59">
        <f t="shared" si="57"/>
        <v>64830288.012792498</v>
      </c>
      <c r="T38" s="56">
        <f t="shared" si="15"/>
        <v>522589.13726598781</v>
      </c>
      <c r="U38" s="57">
        <f t="shared" si="16"/>
        <v>270126.20005330205</v>
      </c>
      <c r="V38" s="59">
        <f t="shared" si="58"/>
        <v>14000000</v>
      </c>
      <c r="W38" s="52">
        <f t="shared" si="17"/>
        <v>0</v>
      </c>
      <c r="X38" s="57">
        <f t="shared" si="18"/>
        <v>58333.333333333336</v>
      </c>
      <c r="Y38" s="59">
        <f t="shared" si="59"/>
        <v>23907749.573847532</v>
      </c>
      <c r="Z38" s="56">
        <f t="shared" si="60"/>
        <v>0</v>
      </c>
      <c r="AA38" s="57">
        <f t="shared" si="19"/>
        <v>99615.62322436471</v>
      </c>
      <c r="AB38" s="63">
        <f t="shared" si="61"/>
        <v>20000000</v>
      </c>
      <c r="AC38" s="74">
        <f t="shared" si="20"/>
        <v>0</v>
      </c>
      <c r="AD38" s="57">
        <f t="shared" si="21"/>
        <v>83333.333333333328</v>
      </c>
      <c r="AE38" s="59">
        <f t="shared" si="62"/>
        <v>30257395.784516595</v>
      </c>
      <c r="AF38" s="54">
        <f t="shared" si="22"/>
        <v>120294.78747296198</v>
      </c>
      <c r="AG38" s="57">
        <f t="shared" si="23"/>
        <v>126072.48243548581</v>
      </c>
      <c r="AH38" s="59">
        <f t="shared" si="63"/>
        <v>13950000</v>
      </c>
      <c r="AI38" s="54">
        <f t="shared" si="24"/>
        <v>0</v>
      </c>
      <c r="AJ38" s="57">
        <f t="shared" si="25"/>
        <v>58125</v>
      </c>
      <c r="AK38" s="59">
        <f t="shared" si="64"/>
        <v>26081181.353288211</v>
      </c>
      <c r="AL38" s="56">
        <f t="shared" si="65"/>
        <v>0</v>
      </c>
      <c r="AM38" s="75">
        <f t="shared" si="26"/>
        <v>108671.58897203421</v>
      </c>
      <c r="AN38">
        <f t="shared" si="27"/>
        <v>2.3618987584969595E-2</v>
      </c>
      <c r="AO38" s="119">
        <f t="shared" si="28"/>
        <v>113333.33333333334</v>
      </c>
      <c r="AP38" s="119">
        <f t="shared" si="29"/>
        <v>2091928.0877116588</v>
      </c>
      <c r="AQ38">
        <f t="shared" si="30"/>
        <v>0.91801995894426325</v>
      </c>
      <c r="AR38" s="41">
        <f t="shared" si="31"/>
        <v>792715.3373192898</v>
      </c>
      <c r="AS38" s="41">
        <f t="shared" si="32"/>
        <v>13587317.568915684</v>
      </c>
      <c r="AT38">
        <f t="shared" si="33"/>
        <v>0.92349097183603224</v>
      </c>
      <c r="AU38" s="41">
        <f t="shared" si="34"/>
        <v>58333.333333333336</v>
      </c>
      <c r="AV38" s="41">
        <f t="shared" si="35"/>
        <v>0</v>
      </c>
      <c r="AW38">
        <f t="shared" si="36"/>
        <v>0.92609682434618545</v>
      </c>
      <c r="AX38">
        <f t="shared" si="37"/>
        <v>0</v>
      </c>
      <c r="AY38" s="121">
        <f t="shared" si="38"/>
        <v>0</v>
      </c>
      <c r="AZ38">
        <f t="shared" si="39"/>
        <v>0.94468176305078655</v>
      </c>
      <c r="BA38" s="39">
        <f t="shared" si="40"/>
        <v>83333.333333333328</v>
      </c>
      <c r="BB38" s="39">
        <f t="shared" si="41"/>
        <v>0</v>
      </c>
      <c r="BC38">
        <f t="shared" si="42"/>
        <v>0.93352960444027855</v>
      </c>
      <c r="BD38" s="41">
        <f t="shared" si="43"/>
        <v>246367.26990844781</v>
      </c>
      <c r="BE38" s="41">
        <f t="shared" si="44"/>
        <v>3127664.4742970113</v>
      </c>
      <c r="BF38">
        <f t="shared" si="45"/>
        <v>0.92874132469056303</v>
      </c>
      <c r="BG38" s="41">
        <f t="shared" si="46"/>
        <v>58125</v>
      </c>
      <c r="BH38" s="41">
        <f t="shared" si="47"/>
        <v>0</v>
      </c>
      <c r="BI38">
        <f t="shared" si="48"/>
        <v>0.93714896014749294</v>
      </c>
      <c r="BJ38">
        <f t="shared" si="49"/>
        <v>0</v>
      </c>
      <c r="BK38" s="121">
        <f t="shared" si="50"/>
        <v>0</v>
      </c>
      <c r="BL38">
        <f t="shared" si="51"/>
        <v>0.94125967810983635</v>
      </c>
      <c r="BM38" s="119">
        <f t="shared" si="52"/>
        <v>1352207.6072277378</v>
      </c>
      <c r="BN38" s="119">
        <f t="shared" si="53"/>
        <v>11218459.051105227</v>
      </c>
      <c r="BO38">
        <f t="shared" si="54"/>
        <v>0.93232527693527534</v>
      </c>
    </row>
    <row r="39" spans="1:67">
      <c r="A39">
        <v>27</v>
      </c>
      <c r="B39" s="58">
        <v>22</v>
      </c>
      <c r="C39" s="56">
        <f t="shared" si="2"/>
        <v>195784652.81483039</v>
      </c>
      <c r="D39" s="56">
        <f t="shared" si="3"/>
        <v>0</v>
      </c>
      <c r="E39" s="59">
        <f t="shared" si="55"/>
        <v>195784652.81483039</v>
      </c>
      <c r="F39" s="53">
        <f t="shared" si="4"/>
        <v>1444804.6719571031</v>
      </c>
      <c r="G39" s="53">
        <f t="shared" si="5"/>
        <v>908114.48130612168</v>
      </c>
      <c r="H39" s="60">
        <f t="shared" si="6"/>
        <v>536690.19065098139</v>
      </c>
      <c r="I39" s="54">
        <f>IF(A39&lt;=(30-(240-$K$8)),((A39+(240-$K$7))/30)*$K$6,$K$6)*($K$5/100)</f>
        <v>0</v>
      </c>
      <c r="J39" s="61">
        <f t="shared" si="7"/>
        <v>0</v>
      </c>
      <c r="K39" s="62">
        <f t="shared" si="8"/>
        <v>0</v>
      </c>
      <c r="L39" s="62">
        <f t="shared" si="9"/>
        <v>1444804.6719571031</v>
      </c>
      <c r="M39" s="55">
        <f t="shared" si="10"/>
        <v>536690.19065098139</v>
      </c>
      <c r="N39" s="55">
        <f t="shared" si="11"/>
        <v>120852.75479552413</v>
      </c>
      <c r="O39" s="55">
        <f t="shared" si="12"/>
        <v>415837.43585545727</v>
      </c>
      <c r="P39" s="59">
        <f t="shared" si="56"/>
        <v>3192634.8029281069</v>
      </c>
      <c r="Q39" s="52">
        <f t="shared" si="13"/>
        <v>100030.68832113291</v>
      </c>
      <c r="R39" s="57">
        <f t="shared" si="14"/>
        <v>13302.645012200444</v>
      </c>
      <c r="S39" s="59">
        <f t="shared" si="57"/>
        <v>64307698.87552651</v>
      </c>
      <c r="T39" s="56">
        <f t="shared" si="15"/>
        <v>524961.82311487501</v>
      </c>
      <c r="U39" s="57">
        <f t="shared" si="16"/>
        <v>267948.74531469378</v>
      </c>
      <c r="V39" s="59">
        <f t="shared" si="58"/>
        <v>14000000</v>
      </c>
      <c r="W39" s="52">
        <f t="shared" si="17"/>
        <v>0</v>
      </c>
      <c r="X39" s="57">
        <f t="shared" si="18"/>
        <v>58333.333333333336</v>
      </c>
      <c r="Y39" s="59">
        <f t="shared" si="59"/>
        <v>24007365.197071899</v>
      </c>
      <c r="Z39" s="56">
        <f t="shared" si="60"/>
        <v>0</v>
      </c>
      <c r="AA39" s="57">
        <f t="shared" si="19"/>
        <v>100030.68832113291</v>
      </c>
      <c r="AB39" s="63">
        <f t="shared" si="61"/>
        <v>20000000</v>
      </c>
      <c r="AC39" s="74">
        <f t="shared" si="20"/>
        <v>0</v>
      </c>
      <c r="AD39" s="57">
        <f t="shared" si="21"/>
        <v>83333.333333333328</v>
      </c>
      <c r="AE39" s="59">
        <f t="shared" si="62"/>
        <v>30137100.997043632</v>
      </c>
      <c r="AF39" s="54">
        <f t="shared" si="22"/>
        <v>120852.75479552413</v>
      </c>
      <c r="AG39" s="57">
        <f t="shared" si="23"/>
        <v>125571.25415434847</v>
      </c>
      <c r="AH39" s="59">
        <f t="shared" si="63"/>
        <v>13950000</v>
      </c>
      <c r="AI39" s="54">
        <f t="shared" si="24"/>
        <v>0</v>
      </c>
      <c r="AJ39" s="57">
        <f t="shared" si="25"/>
        <v>58125</v>
      </c>
      <c r="AK39" s="59">
        <f t="shared" si="64"/>
        <v>26189852.942260247</v>
      </c>
      <c r="AL39" s="56">
        <f t="shared" si="65"/>
        <v>0</v>
      </c>
      <c r="AM39" s="75">
        <f t="shared" si="26"/>
        <v>109124.38725941769</v>
      </c>
      <c r="AN39">
        <f t="shared" si="27"/>
        <v>2.3699394768977054E-2</v>
      </c>
      <c r="AO39" s="119">
        <f t="shared" si="28"/>
        <v>113333.33333333336</v>
      </c>
      <c r="AP39" s="119">
        <f t="shared" si="29"/>
        <v>2200675.1430649241</v>
      </c>
      <c r="AQ39">
        <f t="shared" si="30"/>
        <v>0.91415411100024324</v>
      </c>
      <c r="AR39" s="41">
        <f t="shared" si="31"/>
        <v>792910.56842956878</v>
      </c>
      <c r="AS39" s="41">
        <f t="shared" si="32"/>
        <v>14173969.224101625</v>
      </c>
      <c r="AT39">
        <f t="shared" si="33"/>
        <v>0.91986228250615143</v>
      </c>
      <c r="AU39" s="41">
        <f t="shared" si="34"/>
        <v>58333.333333333336</v>
      </c>
      <c r="AV39" s="41">
        <f t="shared" si="35"/>
        <v>0</v>
      </c>
      <c r="AW39">
        <f t="shared" si="36"/>
        <v>0.92258166077147219</v>
      </c>
      <c r="AX39">
        <f t="shared" si="37"/>
        <v>0</v>
      </c>
      <c r="AY39" s="121">
        <f t="shared" si="38"/>
        <v>0</v>
      </c>
      <c r="AZ39">
        <f t="shared" si="39"/>
        <v>0.94198677317416224</v>
      </c>
      <c r="BA39" s="39">
        <f t="shared" si="40"/>
        <v>83333.333333333328</v>
      </c>
      <c r="BB39" s="39">
        <f t="shared" si="41"/>
        <v>0</v>
      </c>
      <c r="BC39">
        <f t="shared" si="42"/>
        <v>0.93034025345647053</v>
      </c>
      <c r="BD39" s="41">
        <f t="shared" si="43"/>
        <v>246424.0089498726</v>
      </c>
      <c r="BE39" s="41">
        <f t="shared" si="44"/>
        <v>3263024.3794791517</v>
      </c>
      <c r="BF39">
        <f t="shared" si="45"/>
        <v>0.92534174307088657</v>
      </c>
      <c r="BG39" s="41">
        <f t="shared" si="46"/>
        <v>58125</v>
      </c>
      <c r="BH39" s="41">
        <f t="shared" si="47"/>
        <v>0</v>
      </c>
      <c r="BI39">
        <f t="shared" si="48"/>
        <v>0.93411932838627876</v>
      </c>
      <c r="BJ39">
        <f t="shared" si="49"/>
        <v>0</v>
      </c>
      <c r="BK39" s="121">
        <f t="shared" si="50"/>
        <v>0</v>
      </c>
      <c r="BL39">
        <f t="shared" si="51"/>
        <v>0.93841229173966267</v>
      </c>
      <c r="BM39" s="119">
        <f t="shared" si="52"/>
        <v>1352459.5773794416</v>
      </c>
      <c r="BN39" s="119">
        <f t="shared" si="53"/>
        <v>11807184.194321591</v>
      </c>
      <c r="BO39">
        <f t="shared" si="54"/>
        <v>0.92908293449730173</v>
      </c>
    </row>
    <row r="40" spans="1:67">
      <c r="A40">
        <v>28</v>
      </c>
      <c r="B40" s="64">
        <v>23</v>
      </c>
      <c r="C40" s="56">
        <f t="shared" si="2"/>
        <v>195247962.62417942</v>
      </c>
      <c r="D40" s="56">
        <f t="shared" si="3"/>
        <v>0</v>
      </c>
      <c r="E40" s="59">
        <f t="shared" si="55"/>
        <v>195247962.62417942</v>
      </c>
      <c r="F40" s="53">
        <f t="shared" si="4"/>
        <v>1444804.6719571028</v>
      </c>
      <c r="G40" s="53">
        <f t="shared" si="5"/>
        <v>905625.1333051523</v>
      </c>
      <c r="H40" s="66">
        <f t="shared" si="6"/>
        <v>539179.53865195054</v>
      </c>
      <c r="I40" s="54">
        <f>IF(A40&lt;=(30-(240-$K$8)),((A40+(240-$K$7))/30)*$K$6,$K$6)*($K$5/100)</f>
        <v>0</v>
      </c>
      <c r="J40" s="67">
        <f t="shared" si="7"/>
        <v>0</v>
      </c>
      <c r="K40" s="68">
        <f t="shared" si="8"/>
        <v>0</v>
      </c>
      <c r="L40" s="68">
        <f t="shared" si="9"/>
        <v>1444804.6719571028</v>
      </c>
      <c r="M40" s="55">
        <f t="shared" si="10"/>
        <v>539179.53865195054</v>
      </c>
      <c r="N40" s="55">
        <f t="shared" si="11"/>
        <v>121413.3101565173</v>
      </c>
      <c r="O40" s="55">
        <f t="shared" si="12"/>
        <v>417766.22849543323</v>
      </c>
      <c r="P40" s="65">
        <f t="shared" si="56"/>
        <v>3092604.1146069737</v>
      </c>
      <c r="Q40" s="52">
        <f t="shared" si="13"/>
        <v>100447.48285580429</v>
      </c>
      <c r="R40" s="57">
        <f t="shared" si="14"/>
        <v>12885.850477529057</v>
      </c>
      <c r="S40" s="59">
        <f t="shared" si="57"/>
        <v>63782737.052411638</v>
      </c>
      <c r="T40" s="56">
        <f t="shared" si="15"/>
        <v>527345.30070176511</v>
      </c>
      <c r="U40" s="57">
        <f t="shared" si="16"/>
        <v>265761.40438504849</v>
      </c>
      <c r="V40" s="59">
        <f t="shared" si="58"/>
        <v>14000000</v>
      </c>
      <c r="W40" s="52">
        <f t="shared" si="17"/>
        <v>0</v>
      </c>
      <c r="X40" s="57">
        <f t="shared" si="18"/>
        <v>58333.333333333336</v>
      </c>
      <c r="Y40" s="59">
        <f t="shared" si="59"/>
        <v>24107395.885393031</v>
      </c>
      <c r="Z40" s="56">
        <f t="shared" si="60"/>
        <v>0</v>
      </c>
      <c r="AA40" s="57">
        <f t="shared" si="19"/>
        <v>100447.48285580429</v>
      </c>
      <c r="AB40" s="63">
        <f t="shared" si="61"/>
        <v>20000000</v>
      </c>
      <c r="AC40" s="74">
        <f t="shared" si="20"/>
        <v>0</v>
      </c>
      <c r="AD40" s="57">
        <f t="shared" si="21"/>
        <v>83333.333333333328</v>
      </c>
      <c r="AE40" s="59">
        <f t="shared" si="62"/>
        <v>30016248.242248107</v>
      </c>
      <c r="AF40" s="54">
        <f t="shared" si="22"/>
        <v>121413.3101565173</v>
      </c>
      <c r="AG40" s="57">
        <f t="shared" si="23"/>
        <v>125067.70100936711</v>
      </c>
      <c r="AH40" s="59">
        <f t="shared" si="63"/>
        <v>13950000</v>
      </c>
      <c r="AI40" s="54">
        <f t="shared" si="24"/>
        <v>0</v>
      </c>
      <c r="AJ40" s="57">
        <f t="shared" si="25"/>
        <v>58125</v>
      </c>
      <c r="AK40" s="59">
        <f t="shared" si="64"/>
        <v>26298977.329519663</v>
      </c>
      <c r="AL40" s="56">
        <f t="shared" si="65"/>
        <v>0</v>
      </c>
      <c r="AM40" s="75">
        <f t="shared" si="26"/>
        <v>109579.07220633193</v>
      </c>
      <c r="AN40">
        <f t="shared" si="27"/>
        <v>2.3779801952984514E-2</v>
      </c>
      <c r="AO40" s="119">
        <f t="shared" si="28"/>
        <v>113333.33333333334</v>
      </c>
      <c r="AP40" s="119">
        <f t="shared" si="29"/>
        <v>2310292.1056834986</v>
      </c>
      <c r="AQ40">
        <f t="shared" si="30"/>
        <v>0.91029239389059891</v>
      </c>
      <c r="AR40" s="41">
        <f t="shared" si="31"/>
        <v>793106.70508681354</v>
      </c>
      <c r="AS40" s="41">
        <f t="shared" si="32"/>
        <v>14765668.419649422</v>
      </c>
      <c r="AT40">
        <f t="shared" si="33"/>
        <v>0.91623562014345783</v>
      </c>
      <c r="AU40" s="41">
        <f t="shared" si="34"/>
        <v>58333.333333333336</v>
      </c>
      <c r="AV40" s="41">
        <f t="shared" si="35"/>
        <v>0</v>
      </c>
      <c r="AW40">
        <f t="shared" si="36"/>
        <v>0.91906756886202889</v>
      </c>
      <c r="AX40">
        <f t="shared" si="37"/>
        <v>0</v>
      </c>
      <c r="AY40" s="121">
        <f t="shared" si="38"/>
        <v>0</v>
      </c>
      <c r="AZ40">
        <f t="shared" si="39"/>
        <v>0.93928691898748617</v>
      </c>
      <c r="BA40" s="39">
        <f t="shared" si="40"/>
        <v>83333.333333333328</v>
      </c>
      <c r="BB40" s="39">
        <f t="shared" si="41"/>
        <v>0</v>
      </c>
      <c r="BC40">
        <f t="shared" si="42"/>
        <v>0.92714941533658823</v>
      </c>
      <c r="BD40" s="41">
        <f t="shared" si="43"/>
        <v>246481.01116588441</v>
      </c>
      <c r="BE40" s="41">
        <f t="shared" si="44"/>
        <v>3399572.6843824843</v>
      </c>
      <c r="BF40">
        <f t="shared" si="45"/>
        <v>0.92194229453173837</v>
      </c>
      <c r="BG40" s="41">
        <f t="shared" si="46"/>
        <v>58125</v>
      </c>
      <c r="BH40" s="41">
        <f t="shared" si="47"/>
        <v>0</v>
      </c>
      <c r="BI40">
        <f t="shared" si="48"/>
        <v>0.93108705261515989</v>
      </c>
      <c r="BJ40">
        <f t="shared" si="49"/>
        <v>0</v>
      </c>
      <c r="BK40" s="121">
        <f t="shared" si="50"/>
        <v>0</v>
      </c>
      <c r="BL40">
        <f t="shared" si="51"/>
        <v>0.93556101831358107</v>
      </c>
      <c r="BM40" s="119">
        <f t="shared" si="52"/>
        <v>1352712.7162526981</v>
      </c>
      <c r="BN40" s="119">
        <f t="shared" si="53"/>
        <v>12401129.388994863</v>
      </c>
      <c r="BO40">
        <f t="shared" si="54"/>
        <v>0.92583950281845784</v>
      </c>
    </row>
    <row r="41" spans="1:67">
      <c r="A41">
        <v>29</v>
      </c>
      <c r="B41" s="58">
        <v>24</v>
      </c>
      <c r="C41" s="56">
        <f t="shared" si="2"/>
        <v>194708783.08552748</v>
      </c>
      <c r="D41" s="56">
        <f t="shared" si="3"/>
        <v>0</v>
      </c>
      <c r="E41" s="59">
        <f t="shared" si="55"/>
        <v>194708783.08552748</v>
      </c>
      <c r="F41" s="53">
        <f t="shared" si="4"/>
        <v>1444804.6719571031</v>
      </c>
      <c r="G41" s="53">
        <f t="shared" si="5"/>
        <v>903124.23887837166</v>
      </c>
      <c r="H41" s="60">
        <f t="shared" si="6"/>
        <v>541680.43307873141</v>
      </c>
      <c r="I41" s="54">
        <f>IF(A41&lt;=(30-(240-$K$8)),((A41+(240-$K$7))/30)*$K$6,$K$6)*($K$5/100)</f>
        <v>0</v>
      </c>
      <c r="J41" s="61">
        <f t="shared" si="7"/>
        <v>0</v>
      </c>
      <c r="K41" s="62">
        <f t="shared" si="8"/>
        <v>0</v>
      </c>
      <c r="L41" s="62">
        <f t="shared" si="9"/>
        <v>1444804.6719571031</v>
      </c>
      <c r="M41" s="55">
        <f t="shared" si="10"/>
        <v>541680.43307873141</v>
      </c>
      <c r="N41" s="55">
        <f t="shared" si="11"/>
        <v>121976.46556012667</v>
      </c>
      <c r="O41" s="55">
        <f t="shared" si="12"/>
        <v>419703.96751860477</v>
      </c>
      <c r="P41" s="59">
        <f t="shared" si="56"/>
        <v>2992156.6317511695</v>
      </c>
      <c r="Q41" s="52">
        <f t="shared" si="13"/>
        <v>100866.01403437015</v>
      </c>
      <c r="R41" s="57">
        <f t="shared" si="14"/>
        <v>12467.319298963206</v>
      </c>
      <c r="S41" s="59">
        <f t="shared" si="57"/>
        <v>63255391.751709871</v>
      </c>
      <c r="T41" s="56">
        <f t="shared" si="15"/>
        <v>529739.61919246311</v>
      </c>
      <c r="U41" s="57">
        <f t="shared" si="16"/>
        <v>263564.13229879114</v>
      </c>
      <c r="V41" s="59">
        <f t="shared" si="58"/>
        <v>14000000</v>
      </c>
      <c r="W41" s="52">
        <f t="shared" si="17"/>
        <v>0</v>
      </c>
      <c r="X41" s="57">
        <f t="shared" si="18"/>
        <v>58333.333333333336</v>
      </c>
      <c r="Y41" s="59">
        <f t="shared" si="59"/>
        <v>24207843.368248835</v>
      </c>
      <c r="Z41" s="56">
        <f t="shared" si="60"/>
        <v>0</v>
      </c>
      <c r="AA41" s="57">
        <f t="shared" si="19"/>
        <v>100866.01403437015</v>
      </c>
      <c r="AB41" s="63">
        <f t="shared" si="61"/>
        <v>20000000</v>
      </c>
      <c r="AC41" s="74">
        <f t="shared" si="20"/>
        <v>0</v>
      </c>
      <c r="AD41" s="57">
        <f t="shared" si="21"/>
        <v>83333.333333333328</v>
      </c>
      <c r="AE41" s="59">
        <f t="shared" si="62"/>
        <v>29894834.93209159</v>
      </c>
      <c r="AF41" s="54">
        <f t="shared" si="22"/>
        <v>121976.46556012667</v>
      </c>
      <c r="AG41" s="57">
        <f t="shared" si="23"/>
        <v>124561.8122170483</v>
      </c>
      <c r="AH41" s="59">
        <f t="shared" si="63"/>
        <v>13950000</v>
      </c>
      <c r="AI41" s="54">
        <f t="shared" si="24"/>
        <v>0</v>
      </c>
      <c r="AJ41" s="57">
        <f t="shared" si="25"/>
        <v>58125</v>
      </c>
      <c r="AK41" s="59">
        <f t="shared" si="64"/>
        <v>26408556.401725996</v>
      </c>
      <c r="AL41" s="56">
        <f t="shared" si="65"/>
        <v>0</v>
      </c>
      <c r="AM41" s="75">
        <f t="shared" si="26"/>
        <v>110035.65167385832</v>
      </c>
      <c r="AN41">
        <f t="shared" si="27"/>
        <v>2.3860209136991977E-2</v>
      </c>
      <c r="AO41" s="119">
        <f t="shared" si="28"/>
        <v>113333.33333333336</v>
      </c>
      <c r="AP41" s="119">
        <f t="shared" si="29"/>
        <v>2420784.3368248837</v>
      </c>
      <c r="AQ41">
        <f t="shared" si="30"/>
        <v>0.90643489314215742</v>
      </c>
      <c r="AR41" s="41">
        <f t="shared" si="31"/>
        <v>793303.7514912542</v>
      </c>
      <c r="AS41" s="41">
        <f t="shared" si="32"/>
        <v>15362448.956581431</v>
      </c>
      <c r="AT41">
        <f t="shared" si="33"/>
        <v>0.91261107351461568</v>
      </c>
      <c r="AU41" s="41">
        <f t="shared" si="34"/>
        <v>58333.333333333336</v>
      </c>
      <c r="AV41" s="41">
        <f t="shared" si="35"/>
        <v>0</v>
      </c>
      <c r="AW41">
        <f t="shared" si="36"/>
        <v>0.91555463831381567</v>
      </c>
      <c r="AX41">
        <f t="shared" si="37"/>
        <v>0</v>
      </c>
      <c r="AY41" s="121">
        <f t="shared" si="38"/>
        <v>0</v>
      </c>
      <c r="AZ41">
        <f t="shared" si="39"/>
        <v>0.93658228661499765</v>
      </c>
      <c r="BA41" s="39">
        <f t="shared" si="40"/>
        <v>83333.333333333328</v>
      </c>
      <c r="BB41" s="39">
        <f t="shared" si="41"/>
        <v>0</v>
      </c>
      <c r="BC41">
        <f t="shared" si="42"/>
        <v>0.92395718039365071</v>
      </c>
      <c r="BD41" s="41">
        <f t="shared" si="43"/>
        <v>246538.27777717495</v>
      </c>
      <c r="BE41" s="41">
        <f t="shared" si="44"/>
        <v>3537317.5012436733</v>
      </c>
      <c r="BF41">
        <f t="shared" si="45"/>
        <v>0.9185430693255946</v>
      </c>
      <c r="BG41" s="41">
        <f t="shared" si="46"/>
        <v>58125</v>
      </c>
      <c r="BH41" s="41">
        <f t="shared" si="47"/>
        <v>0</v>
      </c>
      <c r="BI41">
        <f t="shared" si="48"/>
        <v>0.92805222242404728</v>
      </c>
      <c r="BJ41">
        <f t="shared" si="49"/>
        <v>0</v>
      </c>
      <c r="BK41" s="121">
        <f t="shared" si="50"/>
        <v>0</v>
      </c>
      <c r="BL41">
        <f t="shared" si="51"/>
        <v>0.9327059458455178</v>
      </c>
      <c r="BM41" s="119">
        <f t="shared" si="52"/>
        <v>1352967.0292684291</v>
      </c>
      <c r="BN41" s="119">
        <f t="shared" si="53"/>
        <v>13000330.393889554</v>
      </c>
      <c r="BO41">
        <f t="shared" si="54"/>
        <v>0.92259507230811388</v>
      </c>
    </row>
    <row r="42" spans="1:67">
      <c r="A42">
        <v>30</v>
      </c>
      <c r="B42" s="64">
        <v>25</v>
      </c>
      <c r="C42" s="56">
        <f t="shared" si="2"/>
        <v>194167102.65244874</v>
      </c>
      <c r="D42" s="56">
        <f t="shared" si="3"/>
        <v>0</v>
      </c>
      <c r="E42" s="59">
        <f t="shared" si="55"/>
        <v>194167102.65244874</v>
      </c>
      <c r="F42" s="53">
        <f t="shared" si="4"/>
        <v>1444804.6719571028</v>
      </c>
      <c r="G42" s="53">
        <f t="shared" si="5"/>
        <v>900611.74446960818</v>
      </c>
      <c r="H42" s="66">
        <f t="shared" si="6"/>
        <v>544192.92748749466</v>
      </c>
      <c r="I42" s="54">
        <f>IF(A42&lt;=(30-(240-$K$8)),((A42+(240-$K$7))/30)*$K$6,$K$6)*($K$5/100)</f>
        <v>0</v>
      </c>
      <c r="J42" s="67">
        <f t="shared" si="7"/>
        <v>0</v>
      </c>
      <c r="K42" s="68">
        <f t="shared" si="8"/>
        <v>0</v>
      </c>
      <c r="L42" s="68">
        <f t="shared" si="9"/>
        <v>1444804.6719571028</v>
      </c>
      <c r="M42" s="55">
        <f t="shared" si="10"/>
        <v>544192.92748749466</v>
      </c>
      <c r="N42" s="55">
        <f t="shared" si="11"/>
        <v>122542.23306621633</v>
      </c>
      <c r="O42" s="55">
        <f t="shared" si="12"/>
        <v>421650.69442127837</v>
      </c>
      <c r="P42" s="65">
        <f t="shared" si="56"/>
        <v>2891290.6177167995</v>
      </c>
      <c r="Q42" s="52">
        <f t="shared" si="13"/>
        <v>101286.28909284669</v>
      </c>
      <c r="R42" s="57">
        <f t="shared" si="14"/>
        <v>12047.044240486664</v>
      </c>
      <c r="S42" s="59">
        <f t="shared" si="57"/>
        <v>62725652.132517405</v>
      </c>
      <c r="T42" s="56">
        <f t="shared" si="15"/>
        <v>532144.8279771111</v>
      </c>
      <c r="U42" s="57">
        <f t="shared" si="16"/>
        <v>261356.88388548919</v>
      </c>
      <c r="V42" s="59">
        <f t="shared" si="58"/>
        <v>14000000</v>
      </c>
      <c r="W42" s="52">
        <f t="shared" si="17"/>
        <v>0</v>
      </c>
      <c r="X42" s="57">
        <f t="shared" si="18"/>
        <v>58333.333333333336</v>
      </c>
      <c r="Y42" s="59">
        <f t="shared" si="59"/>
        <v>24308709.382283207</v>
      </c>
      <c r="Z42" s="56">
        <f t="shared" si="60"/>
        <v>0</v>
      </c>
      <c r="AA42" s="57">
        <f t="shared" si="19"/>
        <v>101286.28909284669</v>
      </c>
      <c r="AB42" s="63">
        <f t="shared" si="61"/>
        <v>20000000</v>
      </c>
      <c r="AC42" s="74">
        <f t="shared" si="20"/>
        <v>0</v>
      </c>
      <c r="AD42" s="57">
        <f t="shared" si="21"/>
        <v>83333.333333333328</v>
      </c>
      <c r="AE42" s="59">
        <f t="shared" si="62"/>
        <v>29772858.466531463</v>
      </c>
      <c r="AF42" s="54">
        <f t="shared" si="22"/>
        <v>122542.23306621633</v>
      </c>
      <c r="AG42" s="57">
        <f t="shared" si="23"/>
        <v>124053.5769438811</v>
      </c>
      <c r="AH42" s="59">
        <f t="shared" si="63"/>
        <v>13950000</v>
      </c>
      <c r="AI42" s="54">
        <f t="shared" si="24"/>
        <v>0</v>
      </c>
      <c r="AJ42" s="57">
        <f t="shared" si="25"/>
        <v>58125</v>
      </c>
      <c r="AK42" s="59">
        <f t="shared" si="64"/>
        <v>26518592.053399853</v>
      </c>
      <c r="AL42" s="56">
        <f t="shared" si="65"/>
        <v>0</v>
      </c>
      <c r="AM42" s="75">
        <f t="shared" si="26"/>
        <v>110494.13355583273</v>
      </c>
      <c r="AN42">
        <f t="shared" si="27"/>
        <v>2.3940616320999437E-2</v>
      </c>
      <c r="AO42" s="119">
        <f t="shared" si="28"/>
        <v>113333.33333333336</v>
      </c>
      <c r="AP42" s="119">
        <f t="shared" si="29"/>
        <v>2532157.2273211675</v>
      </c>
      <c r="AQ42">
        <f t="shared" si="30"/>
        <v>0.9025816937499006</v>
      </c>
      <c r="AR42" s="41">
        <f t="shared" si="31"/>
        <v>793501.71186260029</v>
      </c>
      <c r="AS42" s="41">
        <f t="shared" si="32"/>
        <v>15964344.839313332</v>
      </c>
      <c r="AT42">
        <f t="shared" si="33"/>
        <v>0.90898873094971611</v>
      </c>
      <c r="AU42" s="41">
        <f t="shared" si="34"/>
        <v>58333.333333333336</v>
      </c>
      <c r="AV42" s="41">
        <f t="shared" si="35"/>
        <v>0</v>
      </c>
      <c r="AW42">
        <f t="shared" si="36"/>
        <v>0.91204295843273353</v>
      </c>
      <c r="AX42">
        <f t="shared" si="37"/>
        <v>0</v>
      </c>
      <c r="AY42" s="121">
        <f t="shared" si="38"/>
        <v>0</v>
      </c>
      <c r="AZ42">
        <f t="shared" si="39"/>
        <v>0.93387296212371584</v>
      </c>
      <c r="BA42" s="39">
        <f t="shared" si="40"/>
        <v>83333.333333333328</v>
      </c>
      <c r="BB42" s="39">
        <f t="shared" si="41"/>
        <v>0</v>
      </c>
      <c r="BC42">
        <f t="shared" si="42"/>
        <v>0.92076363868490518</v>
      </c>
      <c r="BD42" s="41">
        <f t="shared" si="43"/>
        <v>246595.81001009743</v>
      </c>
      <c r="BE42" s="41">
        <f t="shared" si="44"/>
        <v>3676266.9919864899</v>
      </c>
      <c r="BF42">
        <f t="shared" si="45"/>
        <v>0.91514415736248955</v>
      </c>
      <c r="BG42" s="41">
        <f t="shared" si="46"/>
        <v>58125</v>
      </c>
      <c r="BH42" s="41">
        <f t="shared" si="47"/>
        <v>0</v>
      </c>
      <c r="BI42">
        <f t="shared" si="48"/>
        <v>0.92501492721244061</v>
      </c>
      <c r="BJ42">
        <f t="shared" si="49"/>
        <v>0</v>
      </c>
      <c r="BK42" s="121">
        <f t="shared" si="50"/>
        <v>0</v>
      </c>
      <c r="BL42">
        <f t="shared" si="51"/>
        <v>0.92984716223230934</v>
      </c>
      <c r="BM42" s="119">
        <f t="shared" si="52"/>
        <v>1353222.5218726979</v>
      </c>
      <c r="BN42" s="119">
        <f t="shared" si="53"/>
        <v>13604823.187187366</v>
      </c>
      <c r="BO42">
        <f t="shared" si="54"/>
        <v>0.91934973309806445</v>
      </c>
    </row>
    <row r="43" spans="1:67">
      <c r="A43">
        <v>31</v>
      </c>
      <c r="B43" s="58">
        <v>26</v>
      </c>
      <c r="C43" s="56">
        <f t="shared" si="2"/>
        <v>193622909.72496122</v>
      </c>
      <c r="D43" s="56">
        <f t="shared" si="3"/>
        <v>0</v>
      </c>
      <c r="E43" s="59">
        <f t="shared" si="55"/>
        <v>193622909.72496125</v>
      </c>
      <c r="F43" s="53">
        <f t="shared" si="4"/>
        <v>1444804.6719571028</v>
      </c>
      <c r="G43" s="53">
        <f t="shared" si="5"/>
        <v>898087.59627427859</v>
      </c>
      <c r="H43" s="60">
        <f t="shared" si="6"/>
        <v>546717.07568282424</v>
      </c>
      <c r="I43" s="54">
        <f>IF(A43&lt;=(30-(240-$K$8)),((A43+(240-$K$7))/30)*$K$6,$K$6)*($K$5/100)</f>
        <v>0</v>
      </c>
      <c r="J43" s="61">
        <f t="shared" si="7"/>
        <v>0</v>
      </c>
      <c r="K43" s="62">
        <f t="shared" si="8"/>
        <v>0</v>
      </c>
      <c r="L43" s="62">
        <f t="shared" si="9"/>
        <v>1444804.6719571028</v>
      </c>
      <c r="M43" s="55">
        <f t="shared" si="10"/>
        <v>546717.07568282424</v>
      </c>
      <c r="N43" s="55">
        <f t="shared" si="11"/>
        <v>123110.62479058848</v>
      </c>
      <c r="O43" s="55">
        <f t="shared" si="12"/>
        <v>423606.45089223579</v>
      </c>
      <c r="P43" s="59">
        <f t="shared" si="56"/>
        <v>2790004.3286239528</v>
      </c>
      <c r="Q43" s="52">
        <f t="shared" si="13"/>
        <v>101708.31529740022</v>
      </c>
      <c r="R43" s="57">
        <f t="shared" si="14"/>
        <v>11625.018035933137</v>
      </c>
      <c r="S43" s="59">
        <f t="shared" si="57"/>
        <v>62193507.304540291</v>
      </c>
      <c r="T43" s="56">
        <f t="shared" si="15"/>
        <v>534560.97667121782</v>
      </c>
      <c r="U43" s="57">
        <f t="shared" si="16"/>
        <v>259139.61376891789</v>
      </c>
      <c r="V43" s="59">
        <f t="shared" si="58"/>
        <v>14000000</v>
      </c>
      <c r="W43" s="52">
        <f t="shared" si="17"/>
        <v>0</v>
      </c>
      <c r="X43" s="57">
        <f t="shared" si="18"/>
        <v>58333.333333333336</v>
      </c>
      <c r="Y43" s="59">
        <f t="shared" si="59"/>
        <v>24409995.671376053</v>
      </c>
      <c r="Z43" s="56">
        <f t="shared" si="60"/>
        <v>0</v>
      </c>
      <c r="AA43" s="57">
        <f t="shared" si="19"/>
        <v>101708.31529740022</v>
      </c>
      <c r="AB43" s="63">
        <f t="shared" si="61"/>
        <v>20000000</v>
      </c>
      <c r="AC43" s="74">
        <f t="shared" si="20"/>
        <v>0</v>
      </c>
      <c r="AD43" s="57">
        <f t="shared" si="21"/>
        <v>83333.333333333328</v>
      </c>
      <c r="AE43" s="59">
        <f t="shared" si="62"/>
        <v>29650316.233465247</v>
      </c>
      <c r="AF43" s="54">
        <f t="shared" si="22"/>
        <v>123110.62479058848</v>
      </c>
      <c r="AG43" s="57">
        <f t="shared" si="23"/>
        <v>123542.98430610519</v>
      </c>
      <c r="AH43" s="59">
        <f t="shared" si="63"/>
        <v>13950000</v>
      </c>
      <c r="AI43" s="54">
        <f t="shared" si="24"/>
        <v>0</v>
      </c>
      <c r="AJ43" s="57">
        <f t="shared" si="25"/>
        <v>58125</v>
      </c>
      <c r="AK43" s="59">
        <f t="shared" si="64"/>
        <v>26629086.186955687</v>
      </c>
      <c r="AL43" s="56">
        <f t="shared" si="65"/>
        <v>0</v>
      </c>
      <c r="AM43" s="75">
        <f t="shared" si="26"/>
        <v>110954.52577898203</v>
      </c>
      <c r="AN43">
        <f t="shared" si="27"/>
        <v>2.4021023505006896E-2</v>
      </c>
      <c r="AO43" s="119">
        <f t="shared" si="28"/>
        <v>113333.33333333336</v>
      </c>
      <c r="AP43" s="119">
        <f t="shared" si="29"/>
        <v>2644416.1977324057</v>
      </c>
      <c r="AQ43">
        <f t="shared" si="30"/>
        <v>0.89873288017467745</v>
      </c>
      <c r="AR43" s="41">
        <f t="shared" si="31"/>
        <v>793700.59044013568</v>
      </c>
      <c r="AS43" s="41">
        <f t="shared" si="32"/>
        <v>16571390.276807753</v>
      </c>
      <c r="AT43">
        <f t="shared" si="33"/>
        <v>0.90536868033928852</v>
      </c>
      <c r="AU43" s="41">
        <f t="shared" si="34"/>
        <v>58333.333333333336</v>
      </c>
      <c r="AV43" s="41">
        <f t="shared" si="35"/>
        <v>0</v>
      </c>
      <c r="AW43">
        <f t="shared" si="36"/>
        <v>0.90853261813131247</v>
      </c>
      <c r="AX43">
        <f t="shared" si="37"/>
        <v>0</v>
      </c>
      <c r="AY43" s="121">
        <f t="shared" si="38"/>
        <v>0</v>
      </c>
      <c r="AZ43">
        <f t="shared" si="39"/>
        <v>0.93115903151901691</v>
      </c>
      <c r="BA43" s="39">
        <f t="shared" si="40"/>
        <v>83333.333333333328</v>
      </c>
      <c r="BB43" s="39">
        <f t="shared" si="41"/>
        <v>0</v>
      </c>
      <c r="BC43">
        <f t="shared" si="42"/>
        <v>0.91756888000791814</v>
      </c>
      <c r="BD43" s="41">
        <f t="shared" si="43"/>
        <v>246653.60909669369</v>
      </c>
      <c r="BE43" s="41">
        <f t="shared" si="44"/>
        <v>3816429.368508243</v>
      </c>
      <c r="BF43">
        <f t="shared" si="45"/>
        <v>0.91174564820646431</v>
      </c>
      <c r="BG43" s="41">
        <f t="shared" si="46"/>
        <v>58125</v>
      </c>
      <c r="BH43" s="41">
        <f t="shared" si="47"/>
        <v>0</v>
      </c>
      <c r="BI43">
        <f t="shared" si="48"/>
        <v>0.92197525618523601</v>
      </c>
      <c r="BJ43">
        <f t="shared" si="49"/>
        <v>0</v>
      </c>
      <c r="BK43" s="121">
        <f t="shared" si="50"/>
        <v>0</v>
      </c>
      <c r="BL43">
        <f t="shared" si="51"/>
        <v>0.92698475524934087</v>
      </c>
      <c r="BM43" s="119">
        <f t="shared" si="52"/>
        <v>1353479.1995368293</v>
      </c>
      <c r="BN43" s="119">
        <f t="shared" si="53"/>
        <v>14214643.967753431</v>
      </c>
      <c r="BO43">
        <f t="shared" si="54"/>
        <v>0.91610357503870776</v>
      </c>
    </row>
    <row r="44" spans="1:67">
      <c r="A44">
        <v>32</v>
      </c>
      <c r="B44" s="64">
        <v>27</v>
      </c>
      <c r="C44" s="56">
        <f t="shared" si="2"/>
        <v>193076192.6492784</v>
      </c>
      <c r="D44" s="56">
        <f t="shared" si="3"/>
        <v>0</v>
      </c>
      <c r="E44" s="59">
        <f t="shared" si="55"/>
        <v>193076192.64927843</v>
      </c>
      <c r="F44" s="53">
        <f t="shared" si="4"/>
        <v>1444804.6719571031</v>
      </c>
      <c r="G44" s="53">
        <f t="shared" si="5"/>
        <v>895551.74023823638</v>
      </c>
      <c r="H44" s="66">
        <f t="shared" si="6"/>
        <v>549252.93171886669</v>
      </c>
      <c r="I44" s="54">
        <f>IF(A44&lt;=(30-(240-$K$8)),((A44+(240-$K$7))/30)*$K$6,$K$6)*($K$5/100)</f>
        <v>0</v>
      </c>
      <c r="J44" s="67">
        <f t="shared" si="7"/>
        <v>0</v>
      </c>
      <c r="K44" s="68">
        <f t="shared" si="8"/>
        <v>0</v>
      </c>
      <c r="L44" s="68">
        <f t="shared" si="9"/>
        <v>1444804.6719571031</v>
      </c>
      <c r="M44" s="55">
        <f t="shared" si="10"/>
        <v>549252.93171886669</v>
      </c>
      <c r="N44" s="55">
        <f t="shared" si="11"/>
        <v>123681.65290524223</v>
      </c>
      <c r="O44" s="55">
        <f t="shared" si="12"/>
        <v>425571.27881362446</v>
      </c>
      <c r="P44" s="65">
        <f t="shared" si="56"/>
        <v>2688296.0133265527</v>
      </c>
      <c r="Q44" s="52">
        <f t="shared" si="13"/>
        <v>102132.09994447272</v>
      </c>
      <c r="R44" s="57">
        <f t="shared" si="14"/>
        <v>11201.233388860635</v>
      </c>
      <c r="S44" s="59">
        <f t="shared" si="57"/>
        <v>61658946.327869073</v>
      </c>
      <c r="T44" s="56">
        <f t="shared" si="15"/>
        <v>536988.11511668563</v>
      </c>
      <c r="U44" s="57">
        <f t="shared" si="16"/>
        <v>256912.27636612114</v>
      </c>
      <c r="V44" s="59">
        <f t="shared" si="58"/>
        <v>14000000</v>
      </c>
      <c r="W44" s="52">
        <f t="shared" si="17"/>
        <v>0</v>
      </c>
      <c r="X44" s="57">
        <f t="shared" si="18"/>
        <v>58333.333333333336</v>
      </c>
      <c r="Y44" s="59">
        <f t="shared" si="59"/>
        <v>24511703.986673452</v>
      </c>
      <c r="Z44" s="56">
        <f t="shared" si="60"/>
        <v>0</v>
      </c>
      <c r="AA44" s="57">
        <f t="shared" si="19"/>
        <v>102132.09994447272</v>
      </c>
      <c r="AB44" s="63">
        <f t="shared" si="61"/>
        <v>20000000</v>
      </c>
      <c r="AC44" s="74">
        <f t="shared" si="20"/>
        <v>0</v>
      </c>
      <c r="AD44" s="57">
        <f t="shared" si="21"/>
        <v>83333.333333333328</v>
      </c>
      <c r="AE44" s="59">
        <f t="shared" si="62"/>
        <v>29527205.608674657</v>
      </c>
      <c r="AF44" s="54">
        <f t="shared" si="22"/>
        <v>123681.65290524223</v>
      </c>
      <c r="AG44" s="57">
        <f t="shared" si="23"/>
        <v>123030.02336947773</v>
      </c>
      <c r="AH44" s="59">
        <f t="shared" si="63"/>
        <v>13950000</v>
      </c>
      <c r="AI44" s="54">
        <f t="shared" si="24"/>
        <v>0</v>
      </c>
      <c r="AJ44" s="57">
        <f t="shared" si="25"/>
        <v>58125</v>
      </c>
      <c r="AK44" s="59">
        <f t="shared" si="64"/>
        <v>26740040.712734669</v>
      </c>
      <c r="AL44" s="56">
        <f t="shared" si="65"/>
        <v>0</v>
      </c>
      <c r="AM44" s="75">
        <f t="shared" si="26"/>
        <v>111416.83630306112</v>
      </c>
      <c r="AN44">
        <f t="shared" si="27"/>
        <v>2.410143068901436E-2</v>
      </c>
      <c r="AO44" s="119">
        <f t="shared" si="28"/>
        <v>113333.33333333336</v>
      </c>
      <c r="AP44" s="119">
        <f t="shared" si="29"/>
        <v>2757566.6985007636</v>
      </c>
      <c r="AQ44">
        <f t="shared" si="30"/>
        <v>0.89488853634097709</v>
      </c>
      <c r="AR44" s="41">
        <f t="shared" si="31"/>
        <v>793900.39148280676</v>
      </c>
      <c r="AS44" s="41">
        <f t="shared" si="32"/>
        <v>17183619.68373394</v>
      </c>
      <c r="AT44">
        <f t="shared" si="33"/>
        <v>0.90175100913136497</v>
      </c>
      <c r="AU44" s="41">
        <f t="shared" si="34"/>
        <v>58333.333333333336</v>
      </c>
      <c r="AV44" s="41">
        <f t="shared" si="35"/>
        <v>0</v>
      </c>
      <c r="AW44">
        <f t="shared" si="36"/>
        <v>0.90502370592551584</v>
      </c>
      <c r="AX44">
        <f t="shared" si="37"/>
        <v>0</v>
      </c>
      <c r="AY44" s="121">
        <f t="shared" si="38"/>
        <v>0</v>
      </c>
      <c r="AZ44">
        <f t="shared" si="39"/>
        <v>0.92844058074020852</v>
      </c>
      <c r="BA44" s="39">
        <f t="shared" si="40"/>
        <v>83333.333333333328</v>
      </c>
      <c r="BB44" s="39">
        <f t="shared" si="41"/>
        <v>0</v>
      </c>
      <c r="BC44">
        <f t="shared" si="42"/>
        <v>0.91437299389668147</v>
      </c>
      <c r="BD44" s="41">
        <f t="shared" si="43"/>
        <v>246711.67627471994</v>
      </c>
      <c r="BE44" s="41">
        <f t="shared" si="44"/>
        <v>3957812.8929677512</v>
      </c>
      <c r="BF44">
        <f t="shared" si="45"/>
        <v>0.90834763107207994</v>
      </c>
      <c r="BG44" s="41">
        <f t="shared" si="46"/>
        <v>58125</v>
      </c>
      <c r="BH44" s="41">
        <f t="shared" si="47"/>
        <v>0</v>
      </c>
      <c r="BI44">
        <f t="shared" si="48"/>
        <v>0.91893329834863835</v>
      </c>
      <c r="BJ44">
        <f t="shared" si="49"/>
        <v>0</v>
      </c>
      <c r="BK44" s="121">
        <f t="shared" si="50"/>
        <v>0</v>
      </c>
      <c r="BL44">
        <f t="shared" si="51"/>
        <v>0.92411881254623973</v>
      </c>
      <c r="BM44" s="119">
        <f t="shared" si="52"/>
        <v>1353737.0677575266</v>
      </c>
      <c r="BN44" s="119">
        <f t="shared" si="53"/>
        <v>14829829.156409401</v>
      </c>
      <c r="BO44">
        <f t="shared" si="54"/>
        <v>0.91285668769521833</v>
      </c>
    </row>
    <row r="45" spans="1:67">
      <c r="A45">
        <v>33</v>
      </c>
      <c r="B45" s="58">
        <v>28</v>
      </c>
      <c r="C45" s="56">
        <f t="shared" si="2"/>
        <v>192526939.71755955</v>
      </c>
      <c r="D45" s="56">
        <f t="shared" si="3"/>
        <v>0</v>
      </c>
      <c r="E45" s="59">
        <f t="shared" si="55"/>
        <v>192526939.71755958</v>
      </c>
      <c r="F45" s="53">
        <f t="shared" si="4"/>
        <v>1444804.6719571028</v>
      </c>
      <c r="G45" s="53">
        <f t="shared" si="5"/>
        <v>893004.12205661379</v>
      </c>
      <c r="H45" s="60">
        <f t="shared" si="6"/>
        <v>551800.54990048904</v>
      </c>
      <c r="I45" s="54">
        <f>IF(A45&lt;=(30-(240-$K$8)),((A45+(240-$K$7))/30)*$K$6,$K$6)*($K$5/100)</f>
        <v>0</v>
      </c>
      <c r="J45" s="61">
        <f t="shared" si="7"/>
        <v>0</v>
      </c>
      <c r="K45" s="62">
        <f t="shared" si="8"/>
        <v>0</v>
      </c>
      <c r="L45" s="62">
        <f t="shared" si="9"/>
        <v>1444804.6719571028</v>
      </c>
      <c r="M45" s="55">
        <f t="shared" si="10"/>
        <v>551800.54990048904</v>
      </c>
      <c r="N45" s="55">
        <f t="shared" si="11"/>
        <v>124255.3296386343</v>
      </c>
      <c r="O45" s="55">
        <f t="shared" si="12"/>
        <v>427545.22026185476</v>
      </c>
      <c r="P45" s="59">
        <f t="shared" si="56"/>
        <v>2586163.9133820799</v>
      </c>
      <c r="Q45" s="52">
        <f t="shared" si="13"/>
        <v>102557.65036090801</v>
      </c>
      <c r="R45" s="57">
        <f t="shared" si="14"/>
        <v>10775.682972425333</v>
      </c>
      <c r="S45" s="59">
        <f t="shared" si="57"/>
        <v>61121958.212752387</v>
      </c>
      <c r="T45" s="56">
        <f t="shared" si="15"/>
        <v>539426.29338284535</v>
      </c>
      <c r="U45" s="57">
        <f t="shared" si="16"/>
        <v>254674.82588646829</v>
      </c>
      <c r="V45" s="59">
        <f t="shared" si="58"/>
        <v>14000000</v>
      </c>
      <c r="W45" s="52">
        <f t="shared" si="17"/>
        <v>0</v>
      </c>
      <c r="X45" s="57">
        <f t="shared" si="18"/>
        <v>58333.333333333336</v>
      </c>
      <c r="Y45" s="59">
        <f t="shared" si="59"/>
        <v>24613836.086617924</v>
      </c>
      <c r="Z45" s="56">
        <f t="shared" si="60"/>
        <v>0</v>
      </c>
      <c r="AA45" s="57">
        <f t="shared" si="19"/>
        <v>102557.65036090801</v>
      </c>
      <c r="AB45" s="63">
        <f t="shared" si="61"/>
        <v>20000000</v>
      </c>
      <c r="AC45" s="74">
        <f t="shared" si="20"/>
        <v>0</v>
      </c>
      <c r="AD45" s="57">
        <f t="shared" si="21"/>
        <v>83333.333333333328</v>
      </c>
      <c r="AE45" s="59">
        <f t="shared" si="62"/>
        <v>29403523.955769416</v>
      </c>
      <c r="AF45" s="54">
        <f t="shared" si="22"/>
        <v>124255.3296386343</v>
      </c>
      <c r="AG45" s="57">
        <f t="shared" si="23"/>
        <v>122514.68314903924</v>
      </c>
      <c r="AH45" s="59">
        <f t="shared" si="63"/>
        <v>13950000</v>
      </c>
      <c r="AI45" s="54">
        <f t="shared" si="24"/>
        <v>0</v>
      </c>
      <c r="AJ45" s="57">
        <f t="shared" si="25"/>
        <v>58125</v>
      </c>
      <c r="AK45" s="59">
        <f t="shared" si="64"/>
        <v>26851457.549037732</v>
      </c>
      <c r="AL45" s="56">
        <f t="shared" si="65"/>
        <v>0</v>
      </c>
      <c r="AM45" s="75">
        <f t="shared" si="26"/>
        <v>111881.07312099055</v>
      </c>
      <c r="AN45">
        <f t="shared" si="27"/>
        <v>2.4181837873021819E-2</v>
      </c>
      <c r="AO45" s="119">
        <f t="shared" si="28"/>
        <v>113333.33333333334</v>
      </c>
      <c r="AP45" s="119">
        <f t="shared" si="29"/>
        <v>2871614.2101054243</v>
      </c>
      <c r="AQ45">
        <f t="shared" si="30"/>
        <v>0.89104874563476411</v>
      </c>
      <c r="AR45" s="41">
        <f t="shared" si="31"/>
        <v>794101.11926931364</v>
      </c>
      <c r="AS45" s="41">
        <f t="shared" si="32"/>
        <v>17801067.681633897</v>
      </c>
      <c r="AT45">
        <f t="shared" si="33"/>
        <v>0.89813580432860785</v>
      </c>
      <c r="AU45" s="41">
        <f t="shared" si="34"/>
        <v>58333.333333333336</v>
      </c>
      <c r="AV45" s="41">
        <f t="shared" si="35"/>
        <v>0</v>
      </c>
      <c r="AW45">
        <f t="shared" si="36"/>
        <v>0.90151630993153287</v>
      </c>
      <c r="AX45">
        <f t="shared" si="37"/>
        <v>0</v>
      </c>
      <c r="AY45" s="121">
        <f t="shared" si="38"/>
        <v>0</v>
      </c>
      <c r="AZ45">
        <f t="shared" si="39"/>
        <v>0.92571769565612427</v>
      </c>
      <c r="BA45" s="39">
        <f t="shared" si="40"/>
        <v>83333.333333333328</v>
      </c>
      <c r="BB45" s="39">
        <f t="shared" si="41"/>
        <v>0</v>
      </c>
      <c r="BC45">
        <f t="shared" si="42"/>
        <v>0.91117606961774578</v>
      </c>
      <c r="BD45" s="41">
        <f t="shared" si="43"/>
        <v>246770.01278767354</v>
      </c>
      <c r="BE45" s="41">
        <f t="shared" si="44"/>
        <v>4100425.8780749319</v>
      </c>
      <c r="BF45">
        <f t="shared" si="45"/>
        <v>0.90495019482095895</v>
      </c>
      <c r="BG45" s="41">
        <f t="shared" si="46"/>
        <v>58125</v>
      </c>
      <c r="BH45" s="41">
        <f t="shared" si="47"/>
        <v>0</v>
      </c>
      <c r="BI45">
        <f t="shared" si="48"/>
        <v>0.91588914250604014</v>
      </c>
      <c r="BJ45">
        <f t="shared" si="49"/>
        <v>0</v>
      </c>
      <c r="BK45" s="121">
        <f t="shared" si="50"/>
        <v>0</v>
      </c>
      <c r="BL45">
        <f t="shared" si="51"/>
        <v>0.92124942164258927</v>
      </c>
      <c r="BM45" s="119">
        <f t="shared" si="52"/>
        <v>1353996.1320569874</v>
      </c>
      <c r="BN45" s="119">
        <f t="shared" si="53"/>
        <v>15450415.397213694</v>
      </c>
      <c r="BO45">
        <f t="shared" si="54"/>
        <v>0.90960916034379913</v>
      </c>
    </row>
    <row r="46" spans="1:67">
      <c r="A46">
        <v>34</v>
      </c>
      <c r="B46" s="64">
        <v>29</v>
      </c>
      <c r="C46" s="56">
        <f t="shared" si="2"/>
        <v>191975139.16765904</v>
      </c>
      <c r="D46" s="56">
        <f t="shared" si="3"/>
        <v>0</v>
      </c>
      <c r="E46" s="59">
        <f t="shared" si="55"/>
        <v>191975139.16765907</v>
      </c>
      <c r="F46" s="53">
        <f t="shared" si="4"/>
        <v>1444804.6719571028</v>
      </c>
      <c r="G46" s="53">
        <f t="shared" si="5"/>
        <v>890444.68717265874</v>
      </c>
      <c r="H46" s="66">
        <f t="shared" si="6"/>
        <v>554359.9847844441</v>
      </c>
      <c r="I46" s="54">
        <f>IF(A46&lt;=(30-(240-$K$8)),((A46+(240-$K$7))/30)*$K$6,$K$6)*($K$5/100)</f>
        <v>0</v>
      </c>
      <c r="J46" s="67">
        <f t="shared" si="7"/>
        <v>0</v>
      </c>
      <c r="K46" s="68">
        <f t="shared" si="8"/>
        <v>0</v>
      </c>
      <c r="L46" s="68">
        <f t="shared" si="9"/>
        <v>1444804.6719571028</v>
      </c>
      <c r="M46" s="55">
        <f t="shared" si="10"/>
        <v>554359.9847844441</v>
      </c>
      <c r="N46" s="55">
        <f t="shared" si="11"/>
        <v>124831.66727594149</v>
      </c>
      <c r="O46" s="55">
        <f t="shared" si="12"/>
        <v>429528.31750850263</v>
      </c>
      <c r="P46" s="65">
        <f t="shared" si="56"/>
        <v>2483606.263021172</v>
      </c>
      <c r="Q46" s="52">
        <f t="shared" si="13"/>
        <v>102984.97390407846</v>
      </c>
      <c r="R46" s="57">
        <f t="shared" si="14"/>
        <v>10348.359429254884</v>
      </c>
      <c r="S46" s="59">
        <f t="shared" si="57"/>
        <v>60582531.919369541</v>
      </c>
      <c r="T46" s="56">
        <f t="shared" si="15"/>
        <v>541875.56176749733</v>
      </c>
      <c r="U46" s="57">
        <f t="shared" si="16"/>
        <v>252427.2163307064</v>
      </c>
      <c r="V46" s="59">
        <f t="shared" si="58"/>
        <v>14000000</v>
      </c>
      <c r="W46" s="52">
        <f t="shared" si="17"/>
        <v>0</v>
      </c>
      <c r="X46" s="57">
        <f t="shared" si="18"/>
        <v>58333.333333333336</v>
      </c>
      <c r="Y46" s="59">
        <f t="shared" si="59"/>
        <v>24716393.736978833</v>
      </c>
      <c r="Z46" s="56">
        <f t="shared" si="60"/>
        <v>0</v>
      </c>
      <c r="AA46" s="57">
        <f t="shared" si="19"/>
        <v>102984.97390407846</v>
      </c>
      <c r="AB46" s="63">
        <f t="shared" si="61"/>
        <v>20000000</v>
      </c>
      <c r="AC46" s="74">
        <f t="shared" si="20"/>
        <v>0</v>
      </c>
      <c r="AD46" s="57">
        <f t="shared" si="21"/>
        <v>83333.333333333328</v>
      </c>
      <c r="AE46" s="59">
        <f t="shared" si="62"/>
        <v>29279268.626130782</v>
      </c>
      <c r="AF46" s="54">
        <f t="shared" si="22"/>
        <v>124831.66727594149</v>
      </c>
      <c r="AG46" s="57">
        <f t="shared" si="23"/>
        <v>121996.95260887826</v>
      </c>
      <c r="AH46" s="59">
        <f t="shared" si="63"/>
        <v>13950000</v>
      </c>
      <c r="AI46" s="54">
        <f t="shared" si="24"/>
        <v>0</v>
      </c>
      <c r="AJ46" s="57">
        <f t="shared" si="25"/>
        <v>58125</v>
      </c>
      <c r="AK46" s="59">
        <f t="shared" si="64"/>
        <v>26963338.622158721</v>
      </c>
      <c r="AL46" s="56">
        <f t="shared" si="65"/>
        <v>0</v>
      </c>
      <c r="AM46" s="75">
        <f t="shared" si="26"/>
        <v>112347.24425899467</v>
      </c>
      <c r="AN46">
        <f t="shared" si="27"/>
        <v>2.4262245057029279E-2</v>
      </c>
      <c r="AO46" s="119">
        <f t="shared" si="28"/>
        <v>113333.33333333334</v>
      </c>
      <c r="AP46" s="119">
        <f t="shared" si="29"/>
        <v>2986564.2432182753</v>
      </c>
      <c r="AQ46">
        <f t="shared" si="30"/>
        <v>0.88721359090133256</v>
      </c>
      <c r="AR46" s="41">
        <f t="shared" si="31"/>
        <v>794302.77809820371</v>
      </c>
      <c r="AS46" s="41">
        <f t="shared" si="32"/>
        <v>18423769.100094911</v>
      </c>
      <c r="AT46">
        <f t="shared" si="33"/>
        <v>0.89452315248541525</v>
      </c>
      <c r="AU46" s="41">
        <f t="shared" si="34"/>
        <v>58333.333333333336</v>
      </c>
      <c r="AV46" s="41">
        <f t="shared" si="35"/>
        <v>0</v>
      </c>
      <c r="AW46">
        <f t="shared" si="36"/>
        <v>0.89801051786263464</v>
      </c>
      <c r="AX46">
        <f t="shared" si="37"/>
        <v>0</v>
      </c>
      <c r="AY46" s="121">
        <f t="shared" si="38"/>
        <v>0</v>
      </c>
      <c r="AZ46">
        <f t="shared" si="39"/>
        <v>0.92299046206077984</v>
      </c>
      <c r="BA46" s="39">
        <f t="shared" si="40"/>
        <v>83333.333333333328</v>
      </c>
      <c r="BB46" s="39">
        <f t="shared" si="41"/>
        <v>0</v>
      </c>
      <c r="BC46">
        <f t="shared" si="42"/>
        <v>0.90797819616639475</v>
      </c>
      <c r="BD46" s="41">
        <f t="shared" si="43"/>
        <v>246828.61988481975</v>
      </c>
      <c r="BE46" s="41">
        <f t="shared" si="44"/>
        <v>4244276.6873820107</v>
      </c>
      <c r="BF46">
        <f t="shared" si="45"/>
        <v>0.90155342795836868</v>
      </c>
      <c r="BG46" s="41">
        <f t="shared" si="46"/>
        <v>58125</v>
      </c>
      <c r="BH46" s="41">
        <f t="shared" si="47"/>
        <v>0</v>
      </c>
      <c r="BI46">
        <f t="shared" si="48"/>
        <v>0.91284287725396829</v>
      </c>
      <c r="BJ46">
        <f t="shared" si="49"/>
        <v>0</v>
      </c>
      <c r="BK46" s="121">
        <f t="shared" si="50"/>
        <v>0</v>
      </c>
      <c r="BL46">
        <f t="shared" si="51"/>
        <v>0.9183766699236513</v>
      </c>
      <c r="BM46" s="119">
        <f t="shared" si="52"/>
        <v>1354256.3979830234</v>
      </c>
      <c r="BN46" s="119">
        <f t="shared" si="53"/>
        <v>16076439.558748879</v>
      </c>
      <c r="BO46">
        <f t="shared" si="54"/>
        <v>0.90636108196793375</v>
      </c>
    </row>
    <row r="47" spans="1:67">
      <c r="A47">
        <v>35</v>
      </c>
      <c r="B47" s="58">
        <v>30</v>
      </c>
      <c r="C47" s="56">
        <f t="shared" si="2"/>
        <v>191420779.18287456</v>
      </c>
      <c r="D47" s="56">
        <f t="shared" si="3"/>
        <v>0</v>
      </c>
      <c r="E47" s="59">
        <f t="shared" si="55"/>
        <v>191420779.18287462</v>
      </c>
      <c r="F47" s="53">
        <f t="shared" si="4"/>
        <v>1444804.6719571031</v>
      </c>
      <c r="G47" s="53">
        <f t="shared" si="5"/>
        <v>887873.3807765668</v>
      </c>
      <c r="H47" s="60">
        <f t="shared" si="6"/>
        <v>556931.29118053627</v>
      </c>
      <c r="I47" s="54">
        <f>IF(A47&lt;=(30-(240-$K$8)),((A47+(240-$K$7))/30)*$K$6,$K$6)*($K$5/100)</f>
        <v>0</v>
      </c>
      <c r="J47" s="61">
        <f t="shared" si="7"/>
        <v>0</v>
      </c>
      <c r="K47" s="62">
        <f t="shared" si="8"/>
        <v>0</v>
      </c>
      <c r="L47" s="62">
        <f t="shared" si="9"/>
        <v>1444804.6719571031</v>
      </c>
      <c r="M47" s="55">
        <f t="shared" si="10"/>
        <v>556931.29118053627</v>
      </c>
      <c r="N47" s="55">
        <f t="shared" si="11"/>
        <v>125410.67815932314</v>
      </c>
      <c r="O47" s="55">
        <f t="shared" si="12"/>
        <v>431520.61302121315</v>
      </c>
      <c r="P47" s="59">
        <f t="shared" si="56"/>
        <v>2380621.2891170937</v>
      </c>
      <c r="Q47" s="52">
        <f t="shared" si="13"/>
        <v>103414.07796201212</v>
      </c>
      <c r="R47" s="57">
        <f t="shared" si="14"/>
        <v>9919.2553713212237</v>
      </c>
      <c r="S47" s="59">
        <f t="shared" si="57"/>
        <v>60040656.357602045</v>
      </c>
      <c r="T47" s="56">
        <f t="shared" si="15"/>
        <v>544335.97079795366</v>
      </c>
      <c r="U47" s="57">
        <f t="shared" si="16"/>
        <v>250169.40149000852</v>
      </c>
      <c r="V47" s="59">
        <f t="shared" si="58"/>
        <v>14000000</v>
      </c>
      <c r="W47" s="52">
        <f t="shared" si="17"/>
        <v>0</v>
      </c>
      <c r="X47" s="57">
        <f t="shared" si="18"/>
        <v>58333.333333333336</v>
      </c>
      <c r="Y47" s="59">
        <f t="shared" si="59"/>
        <v>24819378.71088291</v>
      </c>
      <c r="Z47" s="56">
        <f t="shared" si="60"/>
        <v>0</v>
      </c>
      <c r="AA47" s="57">
        <f t="shared" si="19"/>
        <v>103414.07796201212</v>
      </c>
      <c r="AB47" s="63">
        <f t="shared" si="61"/>
        <v>20000000</v>
      </c>
      <c r="AC47" s="74">
        <f t="shared" si="20"/>
        <v>0</v>
      </c>
      <c r="AD47" s="57">
        <f t="shared" si="21"/>
        <v>83333.333333333328</v>
      </c>
      <c r="AE47" s="59">
        <f t="shared" si="62"/>
        <v>29154436.958854839</v>
      </c>
      <c r="AF47" s="54">
        <f t="shared" si="22"/>
        <v>125410.67815932314</v>
      </c>
      <c r="AG47" s="57">
        <f t="shared" si="23"/>
        <v>121476.82066189517</v>
      </c>
      <c r="AH47" s="59">
        <f t="shared" si="63"/>
        <v>13950000</v>
      </c>
      <c r="AI47" s="54">
        <f t="shared" si="24"/>
        <v>0</v>
      </c>
      <c r="AJ47" s="57">
        <f t="shared" si="25"/>
        <v>58125</v>
      </c>
      <c r="AK47" s="59">
        <f t="shared" si="64"/>
        <v>27075685.866417717</v>
      </c>
      <c r="AL47" s="56">
        <f t="shared" si="65"/>
        <v>0</v>
      </c>
      <c r="AM47" s="75">
        <f t="shared" si="26"/>
        <v>112815.35777674049</v>
      </c>
      <c r="AN47">
        <f t="shared" si="27"/>
        <v>2.4342652241036739E-2</v>
      </c>
      <c r="AO47" s="119">
        <f t="shared" si="28"/>
        <v>113333.33333333334</v>
      </c>
      <c r="AP47" s="119">
        <f t="shared" si="29"/>
        <v>3102422.3388603637</v>
      </c>
      <c r="AQ47">
        <f t="shared" si="30"/>
        <v>0.88338315444322091</v>
      </c>
      <c r="AR47" s="41">
        <f t="shared" si="31"/>
        <v>794505.37228796212</v>
      </c>
      <c r="AS47" s="41">
        <f t="shared" si="32"/>
        <v>19051758.977928378</v>
      </c>
      <c r="AT47">
        <f t="shared" si="33"/>
        <v>0.89091313970514008</v>
      </c>
      <c r="AU47" s="41">
        <f t="shared" si="34"/>
        <v>58333.333333333336</v>
      </c>
      <c r="AV47" s="41">
        <f t="shared" si="35"/>
        <v>0</v>
      </c>
      <c r="AW47">
        <f t="shared" si="36"/>
        <v>0.89450641702605727</v>
      </c>
      <c r="AX47">
        <f t="shared" si="37"/>
        <v>0</v>
      </c>
      <c r="AY47" s="121">
        <f t="shared" si="38"/>
        <v>0</v>
      </c>
      <c r="AZ47">
        <f t="shared" si="39"/>
        <v>0.92025896566895271</v>
      </c>
      <c r="BA47" s="39">
        <f t="shared" si="40"/>
        <v>83333.333333333328</v>
      </c>
      <c r="BB47" s="39">
        <f t="shared" si="41"/>
        <v>0</v>
      </c>
      <c r="BC47">
        <f t="shared" si="42"/>
        <v>0.90477946226286055</v>
      </c>
      <c r="BD47" s="41">
        <f t="shared" si="43"/>
        <v>246887.49882121832</v>
      </c>
      <c r="BE47" s="41">
        <f t="shared" si="44"/>
        <v>4389373.7355763102</v>
      </c>
      <c r="BF47">
        <f t="shared" si="45"/>
        <v>0.89815741862982468</v>
      </c>
      <c r="BG47" s="41">
        <f t="shared" si="46"/>
        <v>58125</v>
      </c>
      <c r="BH47" s="41">
        <f t="shared" si="47"/>
        <v>0</v>
      </c>
      <c r="BI47">
        <f t="shared" si="48"/>
        <v>0.90979459097802895</v>
      </c>
      <c r="BJ47">
        <f t="shared" si="49"/>
        <v>0</v>
      </c>
      <c r="BK47" s="121">
        <f t="shared" si="50"/>
        <v>0</v>
      </c>
      <c r="BL47">
        <f t="shared" si="51"/>
        <v>0.91550064463611802</v>
      </c>
      <c r="BM47" s="119">
        <f t="shared" si="52"/>
        <v>1354517.8711091804</v>
      </c>
      <c r="BN47" s="119">
        <f t="shared" si="53"/>
        <v>16707938.735416088</v>
      </c>
      <c r="BO47">
        <f t="shared" si="54"/>
        <v>0.90311254125468687</v>
      </c>
    </row>
    <row r="48" spans="1:67">
      <c r="A48">
        <v>36</v>
      </c>
      <c r="B48" s="64">
        <v>31</v>
      </c>
      <c r="C48" s="56">
        <f t="shared" si="2"/>
        <v>190863847.89169407</v>
      </c>
      <c r="D48" s="56">
        <f t="shared" si="3"/>
        <v>0</v>
      </c>
      <c r="E48" s="59">
        <f t="shared" si="55"/>
        <v>190863847.89169407</v>
      </c>
      <c r="F48" s="53">
        <f t="shared" si="4"/>
        <v>1444804.6719571026</v>
      </c>
      <c r="G48" s="53">
        <f t="shared" si="5"/>
        <v>885290.14780430775</v>
      </c>
      <c r="H48" s="66">
        <f t="shared" si="6"/>
        <v>559514.52415279485</v>
      </c>
      <c r="I48" s="54">
        <f>IF(A48&lt;=(30-(240-$K$8)),((A48+(240-$K$7))/30)*$K$6,$K$6)*($K$5/100)</f>
        <v>0</v>
      </c>
      <c r="J48" s="67">
        <f t="shared" si="7"/>
        <v>0</v>
      </c>
      <c r="K48" s="68">
        <f t="shared" si="8"/>
        <v>0</v>
      </c>
      <c r="L48" s="68">
        <f t="shared" si="9"/>
        <v>1444804.6719571026</v>
      </c>
      <c r="M48" s="55">
        <f t="shared" si="10"/>
        <v>559514.52415279485</v>
      </c>
      <c r="N48" s="55">
        <f t="shared" si="11"/>
        <v>125992.37468818536</v>
      </c>
      <c r="O48" s="55">
        <f t="shared" si="12"/>
        <v>433522.14946460951</v>
      </c>
      <c r="P48" s="65">
        <f t="shared" si="56"/>
        <v>2277207.2111550816</v>
      </c>
      <c r="Q48" s="52">
        <f t="shared" si="13"/>
        <v>103844.9699535205</v>
      </c>
      <c r="R48" s="57">
        <f t="shared" si="14"/>
        <v>9488.3633798128394</v>
      </c>
      <c r="S48" s="59">
        <f t="shared" si="57"/>
        <v>59496320.386804089</v>
      </c>
      <c r="T48" s="56">
        <f t="shared" si="15"/>
        <v>546807.5712320864</v>
      </c>
      <c r="U48" s="57">
        <f t="shared" si="16"/>
        <v>247901.33494501704</v>
      </c>
      <c r="V48" s="59">
        <f t="shared" si="58"/>
        <v>14000000</v>
      </c>
      <c r="W48" s="52">
        <f t="shared" si="17"/>
        <v>0</v>
      </c>
      <c r="X48" s="57">
        <f t="shared" si="18"/>
        <v>58333.333333333336</v>
      </c>
      <c r="Y48" s="59">
        <f t="shared" si="59"/>
        <v>24922792.788844921</v>
      </c>
      <c r="Z48" s="56">
        <f t="shared" si="60"/>
        <v>0</v>
      </c>
      <c r="AA48" s="57">
        <f t="shared" si="19"/>
        <v>103844.9699535205</v>
      </c>
      <c r="AB48" s="63">
        <f t="shared" si="61"/>
        <v>20000000</v>
      </c>
      <c r="AC48" s="74">
        <f t="shared" si="20"/>
        <v>0</v>
      </c>
      <c r="AD48" s="57">
        <f t="shared" si="21"/>
        <v>83333.333333333328</v>
      </c>
      <c r="AE48" s="59">
        <f t="shared" si="62"/>
        <v>29029026.280695517</v>
      </c>
      <c r="AF48" s="54">
        <f t="shared" si="22"/>
        <v>125992.37468818536</v>
      </c>
      <c r="AG48" s="57">
        <f t="shared" si="23"/>
        <v>120954.27616956465</v>
      </c>
      <c r="AH48" s="59">
        <f t="shared" si="63"/>
        <v>13950000</v>
      </c>
      <c r="AI48" s="54">
        <f t="shared" si="24"/>
        <v>0</v>
      </c>
      <c r="AJ48" s="57">
        <f t="shared" si="25"/>
        <v>58125</v>
      </c>
      <c r="AK48" s="59">
        <f t="shared" si="64"/>
        <v>27188501.224194456</v>
      </c>
      <c r="AL48" s="56">
        <f t="shared" si="65"/>
        <v>0</v>
      </c>
      <c r="AM48" s="75">
        <f t="shared" si="26"/>
        <v>113285.4217674769</v>
      </c>
      <c r="AN48">
        <f t="shared" si="27"/>
        <v>2.4423059425044202E-2</v>
      </c>
      <c r="AO48" s="119">
        <f t="shared" si="28"/>
        <v>113333.33333333334</v>
      </c>
      <c r="AP48" s="119">
        <f t="shared" si="29"/>
        <v>3219194.0685591353</v>
      </c>
      <c r="AQ48">
        <f t="shared" si="30"/>
        <v>0.87955751801815807</v>
      </c>
      <c r="AR48" s="41">
        <f t="shared" si="31"/>
        <v>794708.9061771034</v>
      </c>
      <c r="AS48" s="41">
        <f t="shared" si="32"/>
        <v>19685072.564355109</v>
      </c>
      <c r="AT48">
        <f t="shared" si="33"/>
        <v>0.8873058516373038</v>
      </c>
      <c r="AU48" s="41">
        <f t="shared" si="34"/>
        <v>58333.333333333336</v>
      </c>
      <c r="AV48" s="41">
        <f t="shared" si="35"/>
        <v>0</v>
      </c>
      <c r="AW48">
        <f t="shared" si="36"/>
        <v>0.89100409431994176</v>
      </c>
      <c r="AX48">
        <f t="shared" si="37"/>
        <v>0</v>
      </c>
      <c r="AY48" s="121">
        <f t="shared" si="38"/>
        <v>0</v>
      </c>
      <c r="AZ48">
        <f t="shared" si="39"/>
        <v>0.91752329211188555</v>
      </c>
      <c r="BA48" s="39">
        <f t="shared" si="40"/>
        <v>83333.333333333328</v>
      </c>
      <c r="BB48" s="39">
        <f t="shared" si="41"/>
        <v>0</v>
      </c>
      <c r="BC48">
        <f t="shared" si="42"/>
        <v>0.90157995634852006</v>
      </c>
      <c r="BD48" s="41">
        <f t="shared" si="43"/>
        <v>246946.65085775001</v>
      </c>
      <c r="BE48" s="41">
        <f t="shared" si="44"/>
        <v>4535725.4887746731</v>
      </c>
      <c r="BF48">
        <f t="shared" si="45"/>
        <v>0.8947622546177656</v>
      </c>
      <c r="BG48" s="41">
        <f t="shared" si="46"/>
        <v>58125</v>
      </c>
      <c r="BH48" s="41">
        <f t="shared" si="47"/>
        <v>0</v>
      </c>
      <c r="BI48">
        <f t="shared" si="48"/>
        <v>0.90674437184891121</v>
      </c>
      <c r="BJ48">
        <f t="shared" si="49"/>
        <v>0</v>
      </c>
      <c r="BK48" s="121">
        <f t="shared" si="50"/>
        <v>0</v>
      </c>
      <c r="BL48">
        <f t="shared" si="51"/>
        <v>0.91262143288390263</v>
      </c>
      <c r="BM48" s="119">
        <f t="shared" si="52"/>
        <v>1354780.5570348536</v>
      </c>
      <c r="BN48" s="119">
        <f t="shared" si="53"/>
        <v>17344950.248736642</v>
      </c>
      <c r="BO48">
        <f t="shared" si="54"/>
        <v>0.89986362659102959</v>
      </c>
    </row>
    <row r="49" spans="1:67">
      <c r="A49">
        <v>37</v>
      </c>
      <c r="B49" s="58">
        <v>32</v>
      </c>
      <c r="C49" s="56">
        <f t="shared" si="2"/>
        <v>190304333.36754125</v>
      </c>
      <c r="D49" s="56">
        <f t="shared" si="3"/>
        <v>0</v>
      </c>
      <c r="E49" s="59">
        <f t="shared" si="55"/>
        <v>190304333.36754128</v>
      </c>
      <c r="F49" s="53">
        <f t="shared" si="4"/>
        <v>1444804.6719571028</v>
      </c>
      <c r="G49" s="53">
        <f t="shared" si="5"/>
        <v>882694.93293644569</v>
      </c>
      <c r="H49" s="60">
        <f t="shared" si="6"/>
        <v>562109.73902065714</v>
      </c>
      <c r="I49" s="54">
        <f>IF(A49&lt;=(30-(240-$K$8)),((A49+(240-$K$7))/30)*$K$6,$K$6)*($K$5/100)</f>
        <v>0</v>
      </c>
      <c r="J49" s="61">
        <f t="shared" si="7"/>
        <v>0</v>
      </c>
      <c r="K49" s="62">
        <f t="shared" si="8"/>
        <v>0</v>
      </c>
      <c r="L49" s="62">
        <f t="shared" si="9"/>
        <v>1444804.6719571028</v>
      </c>
      <c r="M49" s="55">
        <f t="shared" si="10"/>
        <v>562109.73902065714</v>
      </c>
      <c r="N49" s="55">
        <f t="shared" si="11"/>
        <v>126576.76931944744</v>
      </c>
      <c r="O49" s="55">
        <f t="shared" si="12"/>
        <v>435532.96970120969</v>
      </c>
      <c r="P49" s="59">
        <f t="shared" si="56"/>
        <v>2173362.2412015609</v>
      </c>
      <c r="Q49" s="52">
        <f t="shared" si="13"/>
        <v>104277.65732832684</v>
      </c>
      <c r="R49" s="57">
        <f t="shared" si="14"/>
        <v>9055.6760050065041</v>
      </c>
      <c r="S49" s="59">
        <f t="shared" si="57"/>
        <v>58949512.815572001</v>
      </c>
      <c r="T49" s="56">
        <f t="shared" si="15"/>
        <v>549290.41405938438</v>
      </c>
      <c r="U49" s="57">
        <f t="shared" si="16"/>
        <v>245622.97006488332</v>
      </c>
      <c r="V49" s="59">
        <f t="shared" si="58"/>
        <v>14000000</v>
      </c>
      <c r="W49" s="52">
        <f t="shared" si="17"/>
        <v>0</v>
      </c>
      <c r="X49" s="57">
        <f t="shared" si="18"/>
        <v>58333.333333333336</v>
      </c>
      <c r="Y49" s="59">
        <f t="shared" si="59"/>
        <v>25026637.758798443</v>
      </c>
      <c r="Z49" s="56">
        <f t="shared" si="60"/>
        <v>0</v>
      </c>
      <c r="AA49" s="57">
        <f t="shared" si="19"/>
        <v>104277.65732832684</v>
      </c>
      <c r="AB49" s="63">
        <f t="shared" si="61"/>
        <v>20000000</v>
      </c>
      <c r="AC49" s="74">
        <f t="shared" si="20"/>
        <v>0</v>
      </c>
      <c r="AD49" s="57">
        <f t="shared" si="21"/>
        <v>83333.333333333328</v>
      </c>
      <c r="AE49" s="59">
        <f t="shared" si="62"/>
        <v>28903033.906007331</v>
      </c>
      <c r="AF49" s="54">
        <f t="shared" si="22"/>
        <v>126576.76931944744</v>
      </c>
      <c r="AG49" s="57">
        <f t="shared" si="23"/>
        <v>120429.3079416972</v>
      </c>
      <c r="AH49" s="59">
        <f t="shared" si="63"/>
        <v>13950000</v>
      </c>
      <c r="AI49" s="54">
        <f t="shared" si="24"/>
        <v>0</v>
      </c>
      <c r="AJ49" s="57">
        <f t="shared" si="25"/>
        <v>58125</v>
      </c>
      <c r="AK49" s="59">
        <f t="shared" si="64"/>
        <v>27301786.645961933</v>
      </c>
      <c r="AL49" s="56">
        <f t="shared" si="65"/>
        <v>0</v>
      </c>
      <c r="AM49" s="75">
        <f t="shared" si="26"/>
        <v>113757.44435817472</v>
      </c>
      <c r="AN49">
        <f t="shared" si="27"/>
        <v>2.4503466609051661E-2</v>
      </c>
      <c r="AO49" s="119">
        <f t="shared" si="28"/>
        <v>113333.33333333334</v>
      </c>
      <c r="AP49" s="119">
        <f t="shared" si="29"/>
        <v>3336885.0345064588</v>
      </c>
      <c r="AQ49">
        <f t="shared" si="30"/>
        <v>0.87573676283707924</v>
      </c>
      <c r="AR49" s="41">
        <f t="shared" si="31"/>
        <v>794913.38412426773</v>
      </c>
      <c r="AS49" s="41">
        <f t="shared" si="32"/>
        <v>20323745.320197221</v>
      </c>
      <c r="AT49">
        <f t="shared" si="33"/>
        <v>0.88370137347486621</v>
      </c>
      <c r="AU49" s="41">
        <f t="shared" si="34"/>
        <v>58333.333333333336</v>
      </c>
      <c r="AV49" s="41">
        <f t="shared" si="35"/>
        <v>0</v>
      </c>
      <c r="AW49">
        <f t="shared" si="36"/>
        <v>0.88750363623028072</v>
      </c>
      <c r="AX49">
        <f t="shared" si="37"/>
        <v>0</v>
      </c>
      <c r="AY49" s="121">
        <f t="shared" si="38"/>
        <v>0</v>
      </c>
      <c r="AZ49">
        <f t="shared" si="39"/>
        <v>0.91478352693293585</v>
      </c>
      <c r="BA49" s="39">
        <f t="shared" si="40"/>
        <v>83333.333333333328</v>
      </c>
      <c r="BB49" s="39">
        <f t="shared" si="41"/>
        <v>0</v>
      </c>
      <c r="BC49">
        <f t="shared" si="42"/>
        <v>0.89837976658220087</v>
      </c>
      <c r="BD49" s="41">
        <f t="shared" si="43"/>
        <v>247006.07726114464</v>
      </c>
      <c r="BE49" s="41">
        <f t="shared" si="44"/>
        <v>4683340.4648195552</v>
      </c>
      <c r="BF49">
        <f t="shared" si="45"/>
        <v>0.8913680233382143</v>
      </c>
      <c r="BG49" s="41">
        <f t="shared" si="46"/>
        <v>58125</v>
      </c>
      <c r="BH49" s="41">
        <f t="shared" si="47"/>
        <v>0</v>
      </c>
      <c r="BI49">
        <f t="shared" si="48"/>
        <v>0.90369230781837773</v>
      </c>
      <c r="BJ49">
        <f t="shared" si="49"/>
        <v>0</v>
      </c>
      <c r="BK49" s="121">
        <f t="shared" si="50"/>
        <v>0</v>
      </c>
      <c r="BL49">
        <f t="shared" si="51"/>
        <v>0.9097391216238998</v>
      </c>
      <c r="BM49" s="119">
        <f t="shared" si="52"/>
        <v>1355044.4613854126</v>
      </c>
      <c r="BN49" s="119">
        <f t="shared" si="53"/>
        <v>17987511.648661029</v>
      </c>
      <c r="BO49">
        <f t="shared" si="54"/>
        <v>0.89661442606021535</v>
      </c>
    </row>
    <row r="50" spans="1:67">
      <c r="A50">
        <v>38</v>
      </c>
      <c r="B50" s="64">
        <v>33</v>
      </c>
      <c r="C50" s="56">
        <f t="shared" si="2"/>
        <v>189742223.62852061</v>
      </c>
      <c r="D50" s="56">
        <f t="shared" si="3"/>
        <v>0</v>
      </c>
      <c r="E50" s="59">
        <f t="shared" si="55"/>
        <v>189742223.62852064</v>
      </c>
      <c r="F50" s="53">
        <f t="shared" si="4"/>
        <v>1444804.6719571028</v>
      </c>
      <c r="G50" s="53">
        <f t="shared" si="5"/>
        <v>880087.680596955</v>
      </c>
      <c r="H50" s="66">
        <f t="shared" si="6"/>
        <v>564716.99136014783</v>
      </c>
      <c r="I50" s="54">
        <f>IF(A50&lt;=(30-(240-$K$8)),((A50+(240-$K$7))/30)*$K$6,$K$6)*($K$5/100)</f>
        <v>0</v>
      </c>
      <c r="J50" s="67">
        <f t="shared" si="7"/>
        <v>0</v>
      </c>
      <c r="K50" s="68">
        <f t="shared" si="8"/>
        <v>0</v>
      </c>
      <c r="L50" s="68">
        <f t="shared" si="9"/>
        <v>1444804.6719571028</v>
      </c>
      <c r="M50" s="55">
        <f t="shared" si="10"/>
        <v>564716.99136014783</v>
      </c>
      <c r="N50" s="55">
        <f t="shared" si="11"/>
        <v>127163.87456780746</v>
      </c>
      <c r="O50" s="55">
        <f t="shared" si="12"/>
        <v>437553.11679234041</v>
      </c>
      <c r="P50" s="65">
        <f t="shared" si="56"/>
        <v>2069084.5838732342</v>
      </c>
      <c r="Q50" s="52">
        <f t="shared" si="13"/>
        <v>104712.14756719487</v>
      </c>
      <c r="R50" s="57">
        <f t="shared" si="14"/>
        <v>8621.1857661384765</v>
      </c>
      <c r="S50" s="59">
        <f t="shared" si="57"/>
        <v>58400222.401512615</v>
      </c>
      <c r="T50" s="56">
        <f t="shared" si="15"/>
        <v>551784.55050200748</v>
      </c>
      <c r="U50" s="57">
        <f t="shared" si="16"/>
        <v>243334.26000630256</v>
      </c>
      <c r="V50" s="59">
        <f t="shared" si="58"/>
        <v>14000000</v>
      </c>
      <c r="W50" s="52">
        <f t="shared" ref="W50:W69" si="67">IF(T50+P50&lt;=O50+AM50+AA50,MIN(V50,O50-Q50+AA50-T50+AM50),0)</f>
        <v>0</v>
      </c>
      <c r="X50" s="57">
        <f t="shared" si="18"/>
        <v>58333.333333333336</v>
      </c>
      <c r="Y50" s="59">
        <f t="shared" si="59"/>
        <v>25130915.416126769</v>
      </c>
      <c r="Z50" s="56">
        <f t="shared" si="60"/>
        <v>0</v>
      </c>
      <c r="AA50" s="57">
        <f t="shared" si="19"/>
        <v>104712.14756719487</v>
      </c>
      <c r="AB50" s="63">
        <f t="shared" si="61"/>
        <v>20000000</v>
      </c>
      <c r="AC50" s="74">
        <f t="shared" si="20"/>
        <v>0</v>
      </c>
      <c r="AD50" s="57">
        <f t="shared" si="21"/>
        <v>83333.333333333328</v>
      </c>
      <c r="AE50" s="59">
        <f t="shared" si="62"/>
        <v>28776457.136687882</v>
      </c>
      <c r="AF50" s="54">
        <f t="shared" si="22"/>
        <v>127163.87456780746</v>
      </c>
      <c r="AG50" s="57">
        <f t="shared" si="23"/>
        <v>119901.9047361995</v>
      </c>
      <c r="AH50" s="59">
        <f t="shared" si="63"/>
        <v>13950000</v>
      </c>
      <c r="AI50" s="54">
        <f t="shared" si="24"/>
        <v>0</v>
      </c>
      <c r="AJ50" s="57">
        <f t="shared" si="25"/>
        <v>58125</v>
      </c>
      <c r="AK50" s="59">
        <f t="shared" si="64"/>
        <v>27415544.090320107</v>
      </c>
      <c r="AL50" s="56">
        <f t="shared" si="65"/>
        <v>0</v>
      </c>
      <c r="AM50" s="75">
        <f t="shared" si="26"/>
        <v>114231.43370966711</v>
      </c>
      <c r="AN50">
        <f t="shared" si="27"/>
        <v>2.4583873793059124E-2</v>
      </c>
      <c r="AO50" s="119">
        <f t="shared" si="28"/>
        <v>113333.33333333334</v>
      </c>
      <c r="AP50" s="119">
        <f t="shared" si="29"/>
        <v>3455500.8697174308</v>
      </c>
      <c r="AQ50">
        <f t="shared" si="30"/>
        <v>0.87192096956217036</v>
      </c>
      <c r="AR50" s="41">
        <f t="shared" si="31"/>
        <v>795118.8105083101</v>
      </c>
      <c r="AS50" s="41">
        <f t="shared" si="32"/>
        <v>20967812.919076283</v>
      </c>
      <c r="AT50">
        <f t="shared" si="33"/>
        <v>0.8800997899515377</v>
      </c>
      <c r="AU50" s="41">
        <f t="shared" si="34"/>
        <v>58333.333333333336</v>
      </c>
      <c r="AV50" s="41">
        <f t="shared" si="35"/>
        <v>0</v>
      </c>
      <c r="AW50">
        <f t="shared" si="36"/>
        <v>0.88400512882793292</v>
      </c>
      <c r="AX50">
        <f t="shared" si="37"/>
        <v>0</v>
      </c>
      <c r="AY50" s="121">
        <f t="shared" si="38"/>
        <v>0</v>
      </c>
      <c r="AZ50">
        <f t="shared" si="39"/>
        <v>0.91203975558327166</v>
      </c>
      <c r="BA50" s="39">
        <f t="shared" si="40"/>
        <v>83333.333333333328</v>
      </c>
      <c r="BB50" s="39">
        <f t="shared" si="41"/>
        <v>0</v>
      </c>
      <c r="BC50">
        <f t="shared" si="42"/>
        <v>0.89517898083644887</v>
      </c>
      <c r="BD50" s="41">
        <f t="shared" si="43"/>
        <v>247065.77930400695</v>
      </c>
      <c r="BE50" s="41">
        <f t="shared" si="44"/>
        <v>4832227.2335766833</v>
      </c>
      <c r="BF50">
        <f t="shared" si="45"/>
        <v>0.88797481183752103</v>
      </c>
      <c r="BG50" s="41">
        <f t="shared" si="46"/>
        <v>58125</v>
      </c>
      <c r="BH50" s="41">
        <f t="shared" si="47"/>
        <v>0</v>
      </c>
      <c r="BI50">
        <f t="shared" si="48"/>
        <v>0.90063848661531265</v>
      </c>
      <c r="BJ50">
        <f t="shared" si="49"/>
        <v>0</v>
      </c>
      <c r="BK50" s="121">
        <f t="shared" si="50"/>
        <v>0</v>
      </c>
      <c r="BL50">
        <f t="shared" si="51"/>
        <v>0.90685379766184426</v>
      </c>
      <c r="BM50" s="119">
        <f t="shared" si="52"/>
        <v>1355309.5898123169</v>
      </c>
      <c r="BN50" s="119">
        <f t="shared" si="53"/>
        <v>18635660.714884877</v>
      </c>
      <c r="BO50">
        <f t="shared" si="54"/>
        <v>0.89336502743814872</v>
      </c>
    </row>
    <row r="51" spans="1:67">
      <c r="A51">
        <v>39</v>
      </c>
      <c r="B51" s="58">
        <v>34</v>
      </c>
      <c r="C51" s="56">
        <f t="shared" si="2"/>
        <v>189177506.63716045</v>
      </c>
      <c r="D51" s="56">
        <f t="shared" si="3"/>
        <v>0</v>
      </c>
      <c r="E51" s="59">
        <f t="shared" si="55"/>
        <v>189177506.63716048</v>
      </c>
      <c r="F51" s="53">
        <f t="shared" si="4"/>
        <v>1444804.6719571026</v>
      </c>
      <c r="G51" s="53">
        <f t="shared" si="5"/>
        <v>877468.3349520294</v>
      </c>
      <c r="H51" s="60">
        <f t="shared" si="6"/>
        <v>567336.3370050732</v>
      </c>
      <c r="I51" s="54">
        <f>IF(A51&lt;=(30-(240-$K$8)),((A51+(240-$K$7))/30)*$K$6,$K$6)*($K$5/100)</f>
        <v>0</v>
      </c>
      <c r="J51" s="61">
        <f t="shared" si="7"/>
        <v>0</v>
      </c>
      <c r="K51" s="62">
        <f t="shared" si="8"/>
        <v>0</v>
      </c>
      <c r="L51" s="62">
        <f t="shared" si="9"/>
        <v>1444804.6719571026</v>
      </c>
      <c r="M51" s="55">
        <f t="shared" si="10"/>
        <v>567336.3370050732</v>
      </c>
      <c r="N51" s="55">
        <f t="shared" si="11"/>
        <v>127753.70300601111</v>
      </c>
      <c r="O51" s="55">
        <f t="shared" si="12"/>
        <v>439582.63399906212</v>
      </c>
      <c r="P51" s="59">
        <f t="shared" si="56"/>
        <v>1964372.4363060393</v>
      </c>
      <c r="Q51" s="52">
        <f t="shared" si="13"/>
        <v>105148.44818205817</v>
      </c>
      <c r="R51" s="57">
        <f t="shared" si="14"/>
        <v>8184.8851512751635</v>
      </c>
      <c r="S51" s="59">
        <f t="shared" si="57"/>
        <v>57848437.851010606</v>
      </c>
      <c r="T51" s="56">
        <f t="shared" si="15"/>
        <v>554290.03201585286</v>
      </c>
      <c r="U51" s="57">
        <f t="shared" si="16"/>
        <v>241035.1577125442</v>
      </c>
      <c r="V51" s="59">
        <f t="shared" si="58"/>
        <v>14000000</v>
      </c>
      <c r="W51" s="52">
        <f t="shared" si="67"/>
        <v>0</v>
      </c>
      <c r="X51" s="57">
        <f t="shared" si="18"/>
        <v>58333.333333333336</v>
      </c>
      <c r="Y51" s="59">
        <f t="shared" si="59"/>
        <v>25235627.563693963</v>
      </c>
      <c r="Z51" s="56">
        <f t="shared" si="60"/>
        <v>0</v>
      </c>
      <c r="AA51" s="57">
        <f t="shared" si="19"/>
        <v>105148.44818205817</v>
      </c>
      <c r="AB51" s="63">
        <f t="shared" si="61"/>
        <v>20000000</v>
      </c>
      <c r="AC51" s="74">
        <f t="shared" si="20"/>
        <v>0</v>
      </c>
      <c r="AD51" s="57">
        <f t="shared" si="21"/>
        <v>83333.333333333328</v>
      </c>
      <c r="AE51" s="59">
        <f t="shared" si="62"/>
        <v>28649293.262120076</v>
      </c>
      <c r="AF51" s="54">
        <f t="shared" si="22"/>
        <v>127753.70300601111</v>
      </c>
      <c r="AG51" s="57">
        <f t="shared" si="23"/>
        <v>119372.05525883364</v>
      </c>
      <c r="AH51" s="59">
        <f t="shared" si="63"/>
        <v>13950000</v>
      </c>
      <c r="AI51" s="54">
        <f t="shared" si="24"/>
        <v>0</v>
      </c>
      <c r="AJ51" s="57">
        <f t="shared" si="25"/>
        <v>58125</v>
      </c>
      <c r="AK51" s="59">
        <f t="shared" si="64"/>
        <v>27529775.524029773</v>
      </c>
      <c r="AL51" s="56">
        <f t="shared" si="65"/>
        <v>0</v>
      </c>
      <c r="AM51" s="75">
        <f t="shared" si="26"/>
        <v>114707.39801679071</v>
      </c>
      <c r="AN51">
        <f t="shared" si="27"/>
        <v>2.4664280977066584E-2</v>
      </c>
      <c r="AO51" s="119">
        <f t="shared" si="28"/>
        <v>113333.33333333333</v>
      </c>
      <c r="AP51" s="119">
        <f t="shared" si="29"/>
        <v>3575047.2381899776</v>
      </c>
      <c r="AQ51">
        <f t="shared" si="30"/>
        <v>0.86811021830493806</v>
      </c>
      <c r="AR51" s="41">
        <f t="shared" si="31"/>
        <v>795325.18972839706</v>
      </c>
      <c r="AS51" s="41">
        <f t="shared" si="32"/>
        <v>21617311.24861826</v>
      </c>
      <c r="AT51">
        <f t="shared" si="33"/>
        <v>0.87650118533916044</v>
      </c>
      <c r="AU51" s="41">
        <f t="shared" si="34"/>
        <v>58333.333333333336</v>
      </c>
      <c r="AV51" s="41">
        <f t="shared" si="35"/>
        <v>0</v>
      </c>
      <c r="AW51">
        <f t="shared" si="36"/>
        <v>0.88050865776567533</v>
      </c>
      <c r="AX51">
        <f t="shared" si="37"/>
        <v>0</v>
      </c>
      <c r="AY51" s="121">
        <f t="shared" si="38"/>
        <v>0</v>
      </c>
      <c r="AZ51">
        <f t="shared" si="39"/>
        <v>0.90929206341757951</v>
      </c>
      <c r="BA51" s="39">
        <f t="shared" si="40"/>
        <v>83333.333333333328</v>
      </c>
      <c r="BB51" s="39">
        <f t="shared" si="41"/>
        <v>0</v>
      </c>
      <c r="BC51">
        <f t="shared" si="42"/>
        <v>0.89197768669388044</v>
      </c>
      <c r="BD51" s="41">
        <f t="shared" si="43"/>
        <v>247125.75826484477</v>
      </c>
      <c r="BE51" s="41">
        <f t="shared" si="44"/>
        <v>4982394.4172344338</v>
      </c>
      <c r="BF51">
        <f t="shared" si="45"/>
        <v>0.88458270678912709</v>
      </c>
      <c r="BG51" s="41">
        <f t="shared" si="46"/>
        <v>58125</v>
      </c>
      <c r="BH51" s="41">
        <f t="shared" si="47"/>
        <v>0</v>
      </c>
      <c r="BI51">
        <f t="shared" si="48"/>
        <v>0.89758299574180511</v>
      </c>
      <c r="BJ51">
        <f t="shared" si="49"/>
        <v>0</v>
      </c>
      <c r="BK51" s="121">
        <f t="shared" si="50"/>
        <v>0</v>
      </c>
      <c r="BL51">
        <f t="shared" si="51"/>
        <v>0.9039655476481262</v>
      </c>
      <c r="BM51" s="119">
        <f t="shared" si="52"/>
        <v>1355575.9479932419</v>
      </c>
      <c r="BN51" s="119">
        <f t="shared" si="53"/>
        <v>19289435.458172489</v>
      </c>
      <c r="BO51">
        <f t="shared" si="54"/>
        <v>0.89011551818984647</v>
      </c>
    </row>
    <row r="52" spans="1:67">
      <c r="A52">
        <v>40</v>
      </c>
      <c r="B52" s="64">
        <v>35</v>
      </c>
      <c r="C52" s="56">
        <f t="shared" si="2"/>
        <v>188610170.3001554</v>
      </c>
      <c r="D52" s="56">
        <f t="shared" si="3"/>
        <v>0</v>
      </c>
      <c r="E52" s="59">
        <f t="shared" si="55"/>
        <v>188610170.3001554</v>
      </c>
      <c r="F52" s="53">
        <f t="shared" si="4"/>
        <v>1444804.6719571028</v>
      </c>
      <c r="G52" s="53">
        <f t="shared" si="5"/>
        <v>874836.83990888752</v>
      </c>
      <c r="H52" s="66">
        <f t="shared" si="6"/>
        <v>569967.83204821532</v>
      </c>
      <c r="I52" s="54">
        <f>IF(A52&lt;=(30-(240-$K$8)),((A52+(240-$K$7))/30)*$K$6,$K$6)*($K$5/100)</f>
        <v>0</v>
      </c>
      <c r="J52" s="67">
        <f t="shared" si="7"/>
        <v>0</v>
      </c>
      <c r="K52" s="68">
        <f t="shared" si="8"/>
        <v>0</v>
      </c>
      <c r="L52" s="68">
        <f t="shared" si="9"/>
        <v>1444804.6719571028</v>
      </c>
      <c r="M52" s="55">
        <f t="shared" si="10"/>
        <v>569967.83204821532</v>
      </c>
      <c r="N52" s="55">
        <f t="shared" si="11"/>
        <v>128346.26726512071</v>
      </c>
      <c r="O52" s="55">
        <f t="shared" si="12"/>
        <v>441621.56478309463</v>
      </c>
      <c r="P52" s="65">
        <f t="shared" si="56"/>
        <v>1859223.9881239813</v>
      </c>
      <c r="Q52" s="52">
        <f t="shared" si="13"/>
        <v>105586.56671615009</v>
      </c>
      <c r="R52" s="57">
        <f t="shared" si="14"/>
        <v>7746.7666171832552</v>
      </c>
      <c r="S52" s="59">
        <f t="shared" si="57"/>
        <v>57294147.818994753</v>
      </c>
      <c r="T52" s="56">
        <f t="shared" si="15"/>
        <v>556806.91029162193</v>
      </c>
      <c r="U52" s="57">
        <f t="shared" si="16"/>
        <v>238725.61591247813</v>
      </c>
      <c r="V52" s="59">
        <f t="shared" si="58"/>
        <v>14000000</v>
      </c>
      <c r="W52" s="52">
        <f t="shared" si="67"/>
        <v>0</v>
      </c>
      <c r="X52" s="57">
        <f t="shared" si="18"/>
        <v>58333.333333333336</v>
      </c>
      <c r="Y52" s="59">
        <f t="shared" si="59"/>
        <v>25340776.011876021</v>
      </c>
      <c r="Z52" s="56">
        <f t="shared" si="60"/>
        <v>0</v>
      </c>
      <c r="AA52" s="57">
        <f t="shared" si="19"/>
        <v>105586.56671615009</v>
      </c>
      <c r="AB52" s="63">
        <f t="shared" si="61"/>
        <v>20000000</v>
      </c>
      <c r="AC52" s="74">
        <f t="shared" si="20"/>
        <v>0</v>
      </c>
      <c r="AD52" s="57">
        <f t="shared" si="21"/>
        <v>83333.333333333328</v>
      </c>
      <c r="AE52" s="59">
        <f t="shared" si="62"/>
        <v>28521539.559114065</v>
      </c>
      <c r="AF52" s="54">
        <f t="shared" si="22"/>
        <v>128346.26726512071</v>
      </c>
      <c r="AG52" s="57">
        <f t="shared" si="23"/>
        <v>118839.74816297527</v>
      </c>
      <c r="AH52" s="59">
        <f t="shared" si="63"/>
        <v>13950000</v>
      </c>
      <c r="AI52" s="54">
        <f t="shared" si="24"/>
        <v>0</v>
      </c>
      <c r="AJ52" s="57">
        <f t="shared" si="25"/>
        <v>58125</v>
      </c>
      <c r="AK52" s="59">
        <f t="shared" si="64"/>
        <v>27644482.922046565</v>
      </c>
      <c r="AL52" s="56">
        <f t="shared" si="65"/>
        <v>0</v>
      </c>
      <c r="AM52" s="75">
        <f t="shared" si="26"/>
        <v>115185.34550852735</v>
      </c>
      <c r="AN52">
        <f t="shared" si="27"/>
        <v>2.4744688161074044E-2</v>
      </c>
      <c r="AO52" s="119">
        <f t="shared" si="28"/>
        <v>113333.33333333334</v>
      </c>
      <c r="AP52" s="119">
        <f t="shared" si="29"/>
        <v>3695529.8350652531</v>
      </c>
      <c r="AQ52">
        <f t="shared" si="30"/>
        <v>0.86430458862439485</v>
      </c>
      <c r="AR52" s="41">
        <f t="shared" si="31"/>
        <v>795532.52620410011</v>
      </c>
      <c r="AS52" s="41">
        <f t="shared" si="32"/>
        <v>22272276.411664877</v>
      </c>
      <c r="AT52">
        <f t="shared" si="33"/>
        <v>0.87290564344504085</v>
      </c>
      <c r="AU52" s="41">
        <f t="shared" si="34"/>
        <v>58333.333333333336</v>
      </c>
      <c r="AV52" s="41">
        <f t="shared" si="35"/>
        <v>0</v>
      </c>
      <c r="AW52">
        <f t="shared" si="36"/>
        <v>0.8770143082752776</v>
      </c>
      <c r="AX52">
        <f t="shared" si="37"/>
        <v>0</v>
      </c>
      <c r="AY52" s="121">
        <f t="shared" si="38"/>
        <v>0</v>
      </c>
      <c r="AZ52">
        <f t="shared" si="39"/>
        <v>0.90654053568982862</v>
      </c>
      <c r="BA52" s="39">
        <f t="shared" si="40"/>
        <v>83333.333333333328</v>
      </c>
      <c r="BB52" s="39">
        <f t="shared" si="41"/>
        <v>0</v>
      </c>
      <c r="BC52">
        <f t="shared" si="42"/>
        <v>0.88877597144352793</v>
      </c>
      <c r="BD52" s="41">
        <f t="shared" si="43"/>
        <v>247186.015428096</v>
      </c>
      <c r="BE52" s="41">
        <f t="shared" si="44"/>
        <v>5133850.6906048283</v>
      </c>
      <c r="BF52">
        <f t="shared" si="45"/>
        <v>0.88119179449035068</v>
      </c>
      <c r="BG52" s="41">
        <f t="shared" si="46"/>
        <v>58125</v>
      </c>
      <c r="BH52" s="41">
        <f t="shared" si="47"/>
        <v>0</v>
      </c>
      <c r="BI52">
        <f t="shared" si="48"/>
        <v>0.89452592246922358</v>
      </c>
      <c r="BJ52">
        <f t="shared" si="49"/>
        <v>0</v>
      </c>
      <c r="BK52" s="121">
        <f t="shared" si="50"/>
        <v>0</v>
      </c>
      <c r="BL52">
        <f t="shared" si="51"/>
        <v>0.90107445807367337</v>
      </c>
      <c r="BM52" s="119">
        <f t="shared" si="52"/>
        <v>1355843.5416321962</v>
      </c>
      <c r="BN52" s="119">
        <f t="shared" si="53"/>
        <v>19948874.121687535</v>
      </c>
      <c r="BO52">
        <f t="shared" si="54"/>
        <v>0.88686598546586604</v>
      </c>
    </row>
    <row r="53" spans="1:67">
      <c r="A53">
        <v>41</v>
      </c>
      <c r="B53" s="58">
        <v>36</v>
      </c>
      <c r="C53" s="56">
        <f t="shared" si="2"/>
        <v>188040202.46810716</v>
      </c>
      <c r="D53" s="56">
        <f t="shared" si="3"/>
        <v>0</v>
      </c>
      <c r="E53" s="59">
        <f t="shared" si="55"/>
        <v>188040202.46810719</v>
      </c>
      <c r="F53" s="53">
        <f t="shared" si="4"/>
        <v>1444804.6719571031</v>
      </c>
      <c r="G53" s="53">
        <f t="shared" si="5"/>
        <v>872193.13911457045</v>
      </c>
      <c r="H53" s="60">
        <f t="shared" si="6"/>
        <v>572611.53284253262</v>
      </c>
      <c r="I53" s="54">
        <f>IF(A53&lt;=(30-(240-$K$8)),((A53+(240-$K$7))/30)*$K$6,$K$6)*($K$5/100)</f>
        <v>0</v>
      </c>
      <c r="J53" s="61">
        <f t="shared" si="7"/>
        <v>0</v>
      </c>
      <c r="K53" s="62">
        <f t="shared" si="8"/>
        <v>0</v>
      </c>
      <c r="L53" s="62">
        <f t="shared" si="9"/>
        <v>1444804.6719571031</v>
      </c>
      <c r="M53" s="55">
        <f t="shared" si="10"/>
        <v>572611.53284253262</v>
      </c>
      <c r="N53" s="55">
        <f t="shared" si="11"/>
        <v>128941.58003478551</v>
      </c>
      <c r="O53" s="55">
        <f t="shared" si="12"/>
        <v>443669.95280774712</v>
      </c>
      <c r="P53" s="59">
        <f t="shared" si="56"/>
        <v>1753637.4214078311</v>
      </c>
      <c r="Q53" s="52">
        <f t="shared" si="13"/>
        <v>106026.51074413404</v>
      </c>
      <c r="R53" s="57">
        <f t="shared" si="14"/>
        <v>7306.8225891992961</v>
      </c>
      <c r="S53" s="59">
        <f t="shared" si="57"/>
        <v>56737340.908703133</v>
      </c>
      <c r="T53" s="56">
        <f t="shared" si="15"/>
        <v>559335.2372558933</v>
      </c>
      <c r="U53" s="57">
        <f t="shared" si="16"/>
        <v>236405.5871195964</v>
      </c>
      <c r="V53" s="59">
        <f t="shared" si="58"/>
        <v>14000000</v>
      </c>
      <c r="W53" s="52">
        <f t="shared" si="67"/>
        <v>0</v>
      </c>
      <c r="X53" s="57">
        <f t="shared" si="18"/>
        <v>58333.333333333336</v>
      </c>
      <c r="Y53" s="59">
        <f t="shared" si="59"/>
        <v>25446362.57859217</v>
      </c>
      <c r="Z53" s="56">
        <f t="shared" si="60"/>
        <v>0</v>
      </c>
      <c r="AA53" s="57">
        <f t="shared" si="19"/>
        <v>106026.51074413404</v>
      </c>
      <c r="AB53" s="63">
        <f t="shared" si="61"/>
        <v>20000000</v>
      </c>
      <c r="AC53" s="74">
        <f t="shared" si="20"/>
        <v>0</v>
      </c>
      <c r="AD53" s="57">
        <f t="shared" si="21"/>
        <v>83333.333333333328</v>
      </c>
      <c r="AE53" s="59">
        <f t="shared" si="62"/>
        <v>28393193.291848943</v>
      </c>
      <c r="AF53" s="54">
        <f t="shared" si="22"/>
        <v>128941.58003478551</v>
      </c>
      <c r="AG53" s="57">
        <f t="shared" si="23"/>
        <v>118304.9720493706</v>
      </c>
      <c r="AH53" s="59">
        <f t="shared" si="63"/>
        <v>13950000</v>
      </c>
      <c r="AI53" s="54">
        <f t="shared" si="24"/>
        <v>0</v>
      </c>
      <c r="AJ53" s="57">
        <f t="shared" si="25"/>
        <v>58125</v>
      </c>
      <c r="AK53" s="59">
        <f t="shared" si="64"/>
        <v>27759668.267555092</v>
      </c>
      <c r="AL53" s="56">
        <f t="shared" si="65"/>
        <v>0</v>
      </c>
      <c r="AM53" s="75">
        <f t="shared" si="26"/>
        <v>115665.28444814621</v>
      </c>
      <c r="AN53">
        <f t="shared" si="27"/>
        <v>2.4825095345081503E-2</v>
      </c>
      <c r="AO53" s="119">
        <f t="shared" si="28"/>
        <v>113333.33333333333</v>
      </c>
      <c r="AP53" s="119">
        <f t="shared" si="29"/>
        <v>3816954.3867888255</v>
      </c>
      <c r="AQ53">
        <f t="shared" si="30"/>
        <v>0.86050415952518322</v>
      </c>
      <c r="AR53" s="41">
        <f t="shared" si="31"/>
        <v>795740.82437548973</v>
      </c>
      <c r="AS53" s="41">
        <f t="shared" si="32"/>
        <v>22932744.727491625</v>
      </c>
      <c r="AT53">
        <f t="shared" si="33"/>
        <v>0.86931324760944639</v>
      </c>
      <c r="AU53" s="41">
        <f t="shared" si="34"/>
        <v>58333.333333333336</v>
      </c>
      <c r="AV53" s="41">
        <f t="shared" si="35"/>
        <v>0</v>
      </c>
      <c r="AW53">
        <f t="shared" si="36"/>
        <v>0.87352216516462999</v>
      </c>
      <c r="AX53">
        <f t="shared" si="37"/>
        <v>0</v>
      </c>
      <c r="AY53" s="121">
        <f t="shared" si="38"/>
        <v>0</v>
      </c>
      <c r="AZ53">
        <f t="shared" si="39"/>
        <v>0.90378525754896644</v>
      </c>
      <c r="BA53" s="39">
        <f t="shared" si="40"/>
        <v>83333.333333333328</v>
      </c>
      <c r="BB53" s="39">
        <f t="shared" si="41"/>
        <v>0</v>
      </c>
      <c r="BC53">
        <f t="shared" si="42"/>
        <v>0.88557392207724039</v>
      </c>
      <c r="BD53" s="41">
        <f t="shared" si="43"/>
        <v>247246.55208415611</v>
      </c>
      <c r="BE53" s="41">
        <f t="shared" si="44"/>
        <v>5286604.7814262062</v>
      </c>
      <c r="BF53">
        <f t="shared" si="45"/>
        <v>0.87780216085923746</v>
      </c>
      <c r="BG53" s="41">
        <f t="shared" si="46"/>
        <v>58125</v>
      </c>
      <c r="BH53" s="41">
        <f t="shared" si="47"/>
        <v>0</v>
      </c>
      <c r="BI53">
        <f t="shared" si="48"/>
        <v>0.89146735383436049</v>
      </c>
      <c r="BJ53">
        <f t="shared" si="49"/>
        <v>0</v>
      </c>
      <c r="BK53" s="121">
        <f t="shared" si="50"/>
        <v>0</v>
      </c>
      <c r="BL53">
        <f t="shared" si="51"/>
        <v>0.89818061526583148</v>
      </c>
      <c r="BM53" s="119">
        <f t="shared" si="52"/>
        <v>1356112.3764596458</v>
      </c>
      <c r="BN53" s="119">
        <f t="shared" si="53"/>
        <v>20614015.182331175</v>
      </c>
      <c r="BO53">
        <f t="shared" si="54"/>
        <v>0.88361651609884495</v>
      </c>
    </row>
    <row r="54" spans="1:67">
      <c r="A54">
        <v>42</v>
      </c>
      <c r="B54" s="64">
        <v>37</v>
      </c>
      <c r="C54" s="56">
        <f t="shared" si="2"/>
        <v>187467590.93526465</v>
      </c>
      <c r="D54" s="56">
        <f t="shared" si="3"/>
        <v>0</v>
      </c>
      <c r="E54" s="59">
        <f t="shared" si="55"/>
        <v>187467590.93526465</v>
      </c>
      <c r="F54" s="53">
        <f t="shared" si="4"/>
        <v>1444804.6719571026</v>
      </c>
      <c r="G54" s="53">
        <f t="shared" si="5"/>
        <v>869537.17595473584</v>
      </c>
      <c r="H54" s="66">
        <f t="shared" si="6"/>
        <v>575267.49600236677</v>
      </c>
      <c r="I54" s="54">
        <f>IF(A54&lt;=(30-(240-$K$8)),((A54+(240-$K$7))/30)*$K$6,$K$6)*($K$5/100)</f>
        <v>0</v>
      </c>
      <c r="J54" s="67">
        <f t="shared" si="7"/>
        <v>0</v>
      </c>
      <c r="K54" s="68">
        <f t="shared" si="8"/>
        <v>0</v>
      </c>
      <c r="L54" s="68">
        <f t="shared" si="9"/>
        <v>1444804.6719571026</v>
      </c>
      <c r="M54" s="55">
        <f t="shared" si="10"/>
        <v>575267.49600236677</v>
      </c>
      <c r="N54" s="55">
        <f t="shared" si="11"/>
        <v>129539.65406351342</v>
      </c>
      <c r="O54" s="55">
        <f t="shared" si="12"/>
        <v>445727.84193885338</v>
      </c>
      <c r="P54" s="65">
        <f t="shared" si="56"/>
        <v>1647610.9106636972</v>
      </c>
      <c r="Q54" s="52">
        <f t="shared" si="13"/>
        <v>106468.28787223461</v>
      </c>
      <c r="R54" s="57">
        <f t="shared" si="14"/>
        <v>6865.0454610987381</v>
      </c>
      <c r="S54" s="59">
        <f t="shared" si="57"/>
        <v>56178005.67144724</v>
      </c>
      <c r="T54" s="56">
        <f t="shared" si="15"/>
        <v>561875.06507220026</v>
      </c>
      <c r="U54" s="57">
        <f t="shared" si="16"/>
        <v>234075.02363103017</v>
      </c>
      <c r="V54" s="59">
        <f t="shared" si="58"/>
        <v>14000000</v>
      </c>
      <c r="W54" s="52">
        <f t="shared" si="67"/>
        <v>0</v>
      </c>
      <c r="X54" s="57">
        <f t="shared" si="18"/>
        <v>58333.333333333336</v>
      </c>
      <c r="Y54" s="59">
        <f t="shared" si="59"/>
        <v>25552389.089336306</v>
      </c>
      <c r="Z54" s="56">
        <f t="shared" si="60"/>
        <v>0</v>
      </c>
      <c r="AA54" s="57">
        <f t="shared" si="19"/>
        <v>106468.28787223461</v>
      </c>
      <c r="AB54" s="63">
        <f t="shared" si="61"/>
        <v>20000000</v>
      </c>
      <c r="AC54" s="74">
        <f t="shared" si="20"/>
        <v>0</v>
      </c>
      <c r="AD54" s="57">
        <f t="shared" si="21"/>
        <v>83333.333333333328</v>
      </c>
      <c r="AE54" s="59">
        <f t="shared" si="62"/>
        <v>28264251.711814158</v>
      </c>
      <c r="AF54" s="54">
        <f t="shared" si="22"/>
        <v>129539.65406351342</v>
      </c>
      <c r="AG54" s="57">
        <f t="shared" si="23"/>
        <v>117767.71546589232</v>
      </c>
      <c r="AH54" s="59">
        <f t="shared" si="63"/>
        <v>13950000</v>
      </c>
      <c r="AI54" s="54">
        <f t="shared" si="24"/>
        <v>0</v>
      </c>
      <c r="AJ54" s="57">
        <f t="shared" si="25"/>
        <v>58125</v>
      </c>
      <c r="AK54" s="59">
        <f t="shared" si="64"/>
        <v>27875333.552003238</v>
      </c>
      <c r="AL54" s="56">
        <f t="shared" si="65"/>
        <v>0</v>
      </c>
      <c r="AM54" s="75">
        <f t="shared" si="26"/>
        <v>116147.22313334682</v>
      </c>
      <c r="AN54">
        <f t="shared" si="27"/>
        <v>2.4905502529088967E-2</v>
      </c>
      <c r="AO54" s="119">
        <f t="shared" si="28"/>
        <v>113333.33333333334</v>
      </c>
      <c r="AP54" s="119">
        <f t="shared" si="29"/>
        <v>3939326.6512726806</v>
      </c>
      <c r="AQ54">
        <f t="shared" si="30"/>
        <v>0.85670900945584083</v>
      </c>
      <c r="AR54" s="41">
        <f t="shared" si="31"/>
        <v>795950.08870323049</v>
      </c>
      <c r="AS54" s="41">
        <f t="shared" si="32"/>
        <v>23598752.733032413</v>
      </c>
      <c r="AT54">
        <f t="shared" si="33"/>
        <v>0.86572408070304496</v>
      </c>
      <c r="AU54" s="41">
        <f t="shared" si="34"/>
        <v>58333.333333333336</v>
      </c>
      <c r="AV54" s="41">
        <f t="shared" si="35"/>
        <v>0</v>
      </c>
      <c r="AW54">
        <f t="shared" si="36"/>
        <v>0.87003231281492777</v>
      </c>
      <c r="AX54">
        <f t="shared" si="37"/>
        <v>0</v>
      </c>
      <c r="AY54" s="121">
        <f t="shared" si="38"/>
        <v>0</v>
      </c>
      <c r="AZ54">
        <f t="shared" si="39"/>
        <v>0.90102631403472433</v>
      </c>
      <c r="BA54" s="39">
        <f t="shared" si="40"/>
        <v>83333.333333333328</v>
      </c>
      <c r="BB54" s="39">
        <f t="shared" si="41"/>
        <v>0</v>
      </c>
      <c r="BC54">
        <f t="shared" si="42"/>
        <v>0.88237162528613144</v>
      </c>
      <c r="BD54" s="41">
        <f t="shared" si="43"/>
        <v>247307.36952940573</v>
      </c>
      <c r="BE54" s="41">
        <f t="shared" si="44"/>
        <v>5440665.4706675634</v>
      </c>
      <c r="BF54">
        <f t="shared" si="45"/>
        <v>0.87441389143144554</v>
      </c>
      <c r="BG54" s="41">
        <f t="shared" si="46"/>
        <v>58125</v>
      </c>
      <c r="BH54" s="41">
        <f t="shared" si="47"/>
        <v>0</v>
      </c>
      <c r="BI54">
        <f t="shared" si="48"/>
        <v>0.88840737663559577</v>
      </c>
      <c r="BJ54">
        <f t="shared" si="49"/>
        <v>0</v>
      </c>
      <c r="BK54" s="121">
        <f t="shared" si="50"/>
        <v>0</v>
      </c>
      <c r="BL54">
        <f t="shared" si="51"/>
        <v>0.89528410538431014</v>
      </c>
      <c r="BM54" s="119">
        <f t="shared" si="52"/>
        <v>1356382.4582326361</v>
      </c>
      <c r="BN54" s="119">
        <f t="shared" si="53"/>
        <v>21284897.352087572</v>
      </c>
      <c r="BO54">
        <f t="shared" si="54"/>
        <v>0.88036719659997842</v>
      </c>
    </row>
    <row r="55" spans="1:67">
      <c r="A55">
        <v>43</v>
      </c>
      <c r="B55" s="58">
        <v>38</v>
      </c>
      <c r="C55" s="56">
        <f t="shared" si="2"/>
        <v>186892323.4392623</v>
      </c>
      <c r="D55" s="56">
        <f t="shared" si="3"/>
        <v>0</v>
      </c>
      <c r="E55" s="59">
        <f t="shared" si="55"/>
        <v>186892323.43926227</v>
      </c>
      <c r="F55" s="53">
        <f t="shared" si="4"/>
        <v>1444804.6719571028</v>
      </c>
      <c r="G55" s="53">
        <f t="shared" si="5"/>
        <v>866868.89355244488</v>
      </c>
      <c r="H55" s="60">
        <f t="shared" si="6"/>
        <v>577935.77840465796</v>
      </c>
      <c r="I55" s="54">
        <f>IF(A55&lt;=(30-(240-$K$8)),((A55+(240-$K$7))/30)*$K$6,$K$6)*($K$5/100)</f>
        <v>0</v>
      </c>
      <c r="J55" s="61">
        <f t="shared" si="7"/>
        <v>0</v>
      </c>
      <c r="K55" s="62">
        <f t="shared" si="8"/>
        <v>0</v>
      </c>
      <c r="L55" s="62">
        <f t="shared" si="9"/>
        <v>1444804.6719571028</v>
      </c>
      <c r="M55" s="55">
        <f t="shared" si="10"/>
        <v>577935.77840465796</v>
      </c>
      <c r="N55" s="55">
        <f t="shared" si="11"/>
        <v>130140.50215894473</v>
      </c>
      <c r="O55" s="55">
        <f t="shared" si="12"/>
        <v>447795.27624571323</v>
      </c>
      <c r="P55" s="59">
        <f t="shared" si="56"/>
        <v>1541142.6227914626</v>
      </c>
      <c r="Q55" s="52">
        <f t="shared" si="13"/>
        <v>106911.90573836892</v>
      </c>
      <c r="R55" s="57">
        <f t="shared" si="14"/>
        <v>6421.427594964427</v>
      </c>
      <c r="S55" s="59">
        <f t="shared" si="57"/>
        <v>55616130.606375039</v>
      </c>
      <c r="T55" s="56">
        <f t="shared" si="15"/>
        <v>564426.44614211563</v>
      </c>
      <c r="U55" s="57">
        <f t="shared" si="16"/>
        <v>231733.87752656266</v>
      </c>
      <c r="V55" s="59">
        <f t="shared" si="58"/>
        <v>14000000</v>
      </c>
      <c r="W55" s="52">
        <f t="shared" si="67"/>
        <v>0</v>
      </c>
      <c r="X55" s="57">
        <f t="shared" si="18"/>
        <v>58333.333333333336</v>
      </c>
      <c r="Y55" s="59">
        <f t="shared" si="59"/>
        <v>25658857.377208542</v>
      </c>
      <c r="Z55" s="56">
        <f t="shared" si="60"/>
        <v>0</v>
      </c>
      <c r="AA55" s="57">
        <f t="shared" si="19"/>
        <v>106911.90573836892</v>
      </c>
      <c r="AB55" s="63">
        <f t="shared" si="61"/>
        <v>20000000</v>
      </c>
      <c r="AC55" s="74">
        <f t="shared" si="20"/>
        <v>0</v>
      </c>
      <c r="AD55" s="57">
        <f t="shared" si="21"/>
        <v>83333.333333333328</v>
      </c>
      <c r="AE55" s="59">
        <f t="shared" si="62"/>
        <v>28134712.057750646</v>
      </c>
      <c r="AF55" s="54">
        <f t="shared" si="22"/>
        <v>130140.50215894473</v>
      </c>
      <c r="AG55" s="57">
        <f t="shared" si="23"/>
        <v>117227.96690729435</v>
      </c>
      <c r="AH55" s="59">
        <f t="shared" si="63"/>
        <v>13950000</v>
      </c>
      <c r="AI55" s="54">
        <f t="shared" si="24"/>
        <v>0</v>
      </c>
      <c r="AJ55" s="57">
        <f t="shared" si="25"/>
        <v>58125</v>
      </c>
      <c r="AK55" s="59">
        <f t="shared" si="64"/>
        <v>27991480.775136586</v>
      </c>
      <c r="AL55" s="56">
        <f t="shared" si="65"/>
        <v>0</v>
      </c>
      <c r="AM55" s="75">
        <f t="shared" si="26"/>
        <v>116631.16989640244</v>
      </c>
      <c r="AN55">
        <f t="shared" si="27"/>
        <v>2.4985909713096426E-2</v>
      </c>
      <c r="AO55" s="119">
        <f t="shared" si="28"/>
        <v>113333.33333333334</v>
      </c>
      <c r="AP55" s="119">
        <f t="shared" si="29"/>
        <v>4062652.4180580191</v>
      </c>
      <c r="AQ55">
        <f t="shared" si="30"/>
        <v>0.85291921630705259</v>
      </c>
      <c r="AR55" s="41">
        <f t="shared" si="31"/>
        <v>796160.32366867829</v>
      </c>
      <c r="AS55" s="41">
        <f t="shared" si="32"/>
        <v>24270337.184110973</v>
      </c>
      <c r="AT55">
        <f t="shared" si="33"/>
        <v>0.86213822512445426</v>
      </c>
      <c r="AU55" s="41">
        <f t="shared" si="34"/>
        <v>58333.333333333336</v>
      </c>
      <c r="AV55" s="41">
        <f t="shared" si="35"/>
        <v>0</v>
      </c>
      <c r="AW55">
        <f t="shared" si="36"/>
        <v>0.86654483517783121</v>
      </c>
      <c r="AX55">
        <f t="shared" si="37"/>
        <v>0</v>
      </c>
      <c r="AY55" s="121">
        <f t="shared" si="38"/>
        <v>0</v>
      </c>
      <c r="AZ55">
        <f t="shared" si="39"/>
        <v>0.89826379007340695</v>
      </c>
      <c r="BA55" s="39">
        <f t="shared" si="40"/>
        <v>83333.333333333328</v>
      </c>
      <c r="BB55" s="39">
        <f t="shared" si="41"/>
        <v>0</v>
      </c>
      <c r="BC55">
        <f t="shared" si="42"/>
        <v>0.8791691674569968</v>
      </c>
      <c r="BD55" s="41">
        <f t="shared" si="43"/>
        <v>247368.46906623908</v>
      </c>
      <c r="BE55" s="41">
        <f t="shared" si="44"/>
        <v>5596041.5928346235</v>
      </c>
      <c r="BF55">
        <f t="shared" si="45"/>
        <v>0.87102707135713464</v>
      </c>
      <c r="BG55" s="41">
        <f t="shared" si="46"/>
        <v>58125</v>
      </c>
      <c r="BH55" s="41">
        <f t="shared" si="47"/>
        <v>0</v>
      </c>
      <c r="BI55">
        <f t="shared" si="48"/>
        <v>0.88534607742904681</v>
      </c>
      <c r="BJ55">
        <f t="shared" si="49"/>
        <v>0</v>
      </c>
      <c r="BK55" s="121">
        <f t="shared" si="50"/>
        <v>0</v>
      </c>
      <c r="BL55">
        <f t="shared" si="51"/>
        <v>0.89238501441707507</v>
      </c>
      <c r="BM55" s="119">
        <f t="shared" si="52"/>
        <v>1356653.7927349173</v>
      </c>
      <c r="BN55" s="119">
        <f t="shared" si="53"/>
        <v>21961559.579377003</v>
      </c>
      <c r="BO55">
        <f t="shared" si="54"/>
        <v>0.87711811315564836</v>
      </c>
    </row>
    <row r="56" spans="1:67">
      <c r="A56">
        <v>44</v>
      </c>
      <c r="B56" s="64">
        <v>39</v>
      </c>
      <c r="C56" s="56">
        <f t="shared" si="2"/>
        <v>186314387.66085762</v>
      </c>
      <c r="D56" s="56">
        <f t="shared" si="3"/>
        <v>0</v>
      </c>
      <c r="E56" s="59">
        <f t="shared" si="55"/>
        <v>186314387.66085762</v>
      </c>
      <c r="F56" s="53">
        <f t="shared" si="4"/>
        <v>1444804.6719571031</v>
      </c>
      <c r="G56" s="53">
        <f t="shared" si="5"/>
        <v>864188.23476694466</v>
      </c>
      <c r="H56" s="66">
        <f t="shared" si="6"/>
        <v>580616.43719015841</v>
      </c>
      <c r="I56" s="54">
        <f>IF(A56&lt;=(30-(240-$K$8)),((A56+(240-$K$7))/30)*$K$6,$K$6)*($K$5/100)</f>
        <v>0</v>
      </c>
      <c r="J56" s="67">
        <f t="shared" si="7"/>
        <v>0</v>
      </c>
      <c r="K56" s="68">
        <f t="shared" si="8"/>
        <v>0</v>
      </c>
      <c r="L56" s="68">
        <f t="shared" si="9"/>
        <v>1444804.6719571031</v>
      </c>
      <c r="M56" s="55">
        <f t="shared" si="10"/>
        <v>580616.43719015841</v>
      </c>
      <c r="N56" s="55">
        <f t="shared" si="11"/>
        <v>130744.13718812534</v>
      </c>
      <c r="O56" s="55">
        <f t="shared" si="12"/>
        <v>449872.30000203307</v>
      </c>
      <c r="P56" s="65">
        <f t="shared" si="56"/>
        <v>1434230.7170530937</v>
      </c>
      <c r="Q56" s="52">
        <f t="shared" si="13"/>
        <v>107357.37201227879</v>
      </c>
      <c r="R56" s="57">
        <f t="shared" si="14"/>
        <v>5975.9613210545567</v>
      </c>
      <c r="S56" s="59">
        <f t="shared" si="57"/>
        <v>55051704.160232924</v>
      </c>
      <c r="T56" s="56">
        <f t="shared" si="15"/>
        <v>566989.43310633721</v>
      </c>
      <c r="U56" s="57">
        <f t="shared" si="16"/>
        <v>229382.10066763719</v>
      </c>
      <c r="V56" s="59">
        <f t="shared" si="58"/>
        <v>14000000</v>
      </c>
      <c r="W56" s="52">
        <f t="shared" si="67"/>
        <v>0</v>
      </c>
      <c r="X56" s="57">
        <f t="shared" si="18"/>
        <v>58333.333333333336</v>
      </c>
      <c r="Y56" s="59">
        <f t="shared" si="59"/>
        <v>25765769.282946911</v>
      </c>
      <c r="Z56" s="56">
        <f t="shared" si="60"/>
        <v>0</v>
      </c>
      <c r="AA56" s="57">
        <f t="shared" si="19"/>
        <v>107357.37201227879</v>
      </c>
      <c r="AB56" s="63">
        <f t="shared" si="61"/>
        <v>20000000</v>
      </c>
      <c r="AC56" s="74">
        <f t="shared" si="20"/>
        <v>0</v>
      </c>
      <c r="AD56" s="57">
        <f t="shared" si="21"/>
        <v>83333.333333333328</v>
      </c>
      <c r="AE56" s="59">
        <f t="shared" si="62"/>
        <v>28004571.555591702</v>
      </c>
      <c r="AF56" s="54">
        <f t="shared" si="22"/>
        <v>130744.13718812534</v>
      </c>
      <c r="AG56" s="57">
        <f t="shared" si="23"/>
        <v>116685.71481496542</v>
      </c>
      <c r="AH56" s="59">
        <f t="shared" si="63"/>
        <v>13950000</v>
      </c>
      <c r="AI56" s="54">
        <f t="shared" si="24"/>
        <v>0</v>
      </c>
      <c r="AJ56" s="57">
        <f t="shared" si="25"/>
        <v>58125</v>
      </c>
      <c r="AK56" s="59">
        <f t="shared" si="64"/>
        <v>28108111.945032988</v>
      </c>
      <c r="AL56" s="56">
        <f t="shared" si="65"/>
        <v>0</v>
      </c>
      <c r="AM56" s="75">
        <f t="shared" si="26"/>
        <v>117117.13310430411</v>
      </c>
      <c r="AN56">
        <f t="shared" si="27"/>
        <v>2.5066316897103886E-2</v>
      </c>
      <c r="AO56" s="119">
        <f t="shared" si="28"/>
        <v>113333.33333333334</v>
      </c>
      <c r="AP56" s="119">
        <f t="shared" si="29"/>
        <v>4186937.5084788729</v>
      </c>
      <c r="AQ56">
        <f t="shared" si="30"/>
        <v>0.84913485740997519</v>
      </c>
      <c r="AR56" s="41">
        <f t="shared" si="31"/>
        <v>796371.5337739744</v>
      </c>
      <c r="AS56" s="41">
        <f t="shared" si="32"/>
        <v>24947535.056678839</v>
      </c>
      <c r="AT56">
        <f t="shared" si="33"/>
        <v>0.85855576279777424</v>
      </c>
      <c r="AU56" s="41">
        <f t="shared" si="34"/>
        <v>58333.333333333336</v>
      </c>
      <c r="AV56" s="41">
        <f t="shared" si="35"/>
        <v>0</v>
      </c>
      <c r="AW56">
        <f t="shared" si="36"/>
        <v>0.86305981577275137</v>
      </c>
      <c r="AX56">
        <f t="shared" si="37"/>
        <v>0</v>
      </c>
      <c r="AY56" s="121">
        <f t="shared" si="38"/>
        <v>0</v>
      </c>
      <c r="AZ56">
        <f t="shared" si="39"/>
        <v>0.89549777047369028</v>
      </c>
      <c r="BA56" s="39">
        <f t="shared" si="40"/>
        <v>83333.333333333328</v>
      </c>
      <c r="BB56" s="39">
        <f t="shared" si="41"/>
        <v>0</v>
      </c>
      <c r="BC56">
        <f t="shared" si="42"/>
        <v>0.87596663466884528</v>
      </c>
      <c r="BD56" s="41">
        <f t="shared" si="43"/>
        <v>247429.85200309078</v>
      </c>
      <c r="BE56" s="41">
        <f t="shared" si="44"/>
        <v>5752742.0362775149</v>
      </c>
      <c r="BF56">
        <f t="shared" si="45"/>
        <v>0.86764178539792669</v>
      </c>
      <c r="BG56" s="41">
        <f t="shared" si="46"/>
        <v>58125</v>
      </c>
      <c r="BH56" s="41">
        <f t="shared" si="47"/>
        <v>0</v>
      </c>
      <c r="BI56">
        <f t="shared" si="48"/>
        <v>0.88228354252481656</v>
      </c>
      <c r="BJ56">
        <f t="shared" si="49"/>
        <v>0</v>
      </c>
      <c r="BK56" s="121">
        <f t="shared" si="50"/>
        <v>0</v>
      </c>
      <c r="BL56">
        <f t="shared" si="51"/>
        <v>0.88948342817633508</v>
      </c>
      <c r="BM56" s="119">
        <f t="shared" si="52"/>
        <v>1356926.3857770653</v>
      </c>
      <c r="BN56" s="119">
        <f t="shared" si="53"/>
        <v>22644041.050416179</v>
      </c>
      <c r="BO56">
        <f t="shared" si="54"/>
        <v>0.87386935162396917</v>
      </c>
    </row>
    <row r="57" spans="1:67">
      <c r="A57">
        <v>45</v>
      </c>
      <c r="B57" s="58">
        <v>40</v>
      </c>
      <c r="C57" s="56">
        <f t="shared" si="2"/>
        <v>185733771.22366744</v>
      </c>
      <c r="D57" s="56">
        <f t="shared" si="3"/>
        <v>0</v>
      </c>
      <c r="E57" s="59">
        <f t="shared" si="55"/>
        <v>185733771.22366747</v>
      </c>
      <c r="F57" s="53">
        <f t="shared" si="4"/>
        <v>1444804.6719571028</v>
      </c>
      <c r="G57" s="53">
        <f t="shared" si="5"/>
        <v>861495.1421924443</v>
      </c>
      <c r="H57" s="60">
        <f t="shared" si="6"/>
        <v>583309.52976465854</v>
      </c>
      <c r="I57" s="54">
        <f>IF(A57&lt;=(30-(240-$K$8)),((A57+(240-$K$7))/30)*$K$6,$K$6)*($K$5/100)</f>
        <v>0</v>
      </c>
      <c r="J57" s="61">
        <f t="shared" si="7"/>
        <v>0</v>
      </c>
      <c r="K57" s="62">
        <f t="shared" si="8"/>
        <v>0</v>
      </c>
      <c r="L57" s="62">
        <f t="shared" si="9"/>
        <v>1444804.6719571028</v>
      </c>
      <c r="M57" s="55">
        <f t="shared" si="10"/>
        <v>583309.52976465854</v>
      </c>
      <c r="N57" s="55">
        <f t="shared" si="11"/>
        <v>131350.57207778288</v>
      </c>
      <c r="O57" s="55">
        <f t="shared" si="12"/>
        <v>451958.95768687566</v>
      </c>
      <c r="P57" s="59">
        <f t="shared" si="56"/>
        <v>1326873.345040815</v>
      </c>
      <c r="Q57" s="52">
        <f t="shared" si="13"/>
        <v>107804.69439566329</v>
      </c>
      <c r="R57" s="57">
        <f t="shared" si="14"/>
        <v>5528.6389376700627</v>
      </c>
      <c r="S57" s="59">
        <f t="shared" si="57"/>
        <v>54484714.727126583</v>
      </c>
      <c r="T57" s="56">
        <f t="shared" si="15"/>
        <v>569564.07884578104</v>
      </c>
      <c r="U57" s="57">
        <f t="shared" si="16"/>
        <v>227019.64469636077</v>
      </c>
      <c r="V57" s="59">
        <f t="shared" si="58"/>
        <v>14000000</v>
      </c>
      <c r="W57" s="52">
        <f t="shared" si="67"/>
        <v>0</v>
      </c>
      <c r="X57" s="57">
        <f t="shared" si="18"/>
        <v>58333.333333333336</v>
      </c>
      <c r="Y57" s="59">
        <f t="shared" si="59"/>
        <v>25873126.654959191</v>
      </c>
      <c r="Z57" s="56">
        <f t="shared" si="60"/>
        <v>0</v>
      </c>
      <c r="AA57" s="57">
        <f t="shared" si="19"/>
        <v>107804.69439566329</v>
      </c>
      <c r="AB57" s="63">
        <f t="shared" si="61"/>
        <v>20000000</v>
      </c>
      <c r="AC57" s="74">
        <f t="shared" si="20"/>
        <v>0</v>
      </c>
      <c r="AD57" s="57">
        <f t="shared" si="21"/>
        <v>83333.333333333328</v>
      </c>
      <c r="AE57" s="59">
        <f t="shared" si="62"/>
        <v>27873827.418403577</v>
      </c>
      <c r="AF57" s="54">
        <f t="shared" si="22"/>
        <v>131350.57207778288</v>
      </c>
      <c r="AG57" s="57">
        <f t="shared" si="23"/>
        <v>116140.94757668157</v>
      </c>
      <c r="AH57" s="59">
        <f t="shared" si="63"/>
        <v>13950000</v>
      </c>
      <c r="AI57" s="54">
        <f t="shared" si="24"/>
        <v>0</v>
      </c>
      <c r="AJ57" s="57">
        <f t="shared" si="25"/>
        <v>58125</v>
      </c>
      <c r="AK57" s="59">
        <f t="shared" si="64"/>
        <v>28225229.078137293</v>
      </c>
      <c r="AL57" s="56">
        <f t="shared" si="65"/>
        <v>0</v>
      </c>
      <c r="AM57" s="75">
        <f t="shared" si="26"/>
        <v>117605.12115890539</v>
      </c>
      <c r="AN57">
        <f t="shared" si="27"/>
        <v>2.5146724081111349E-2</v>
      </c>
      <c r="AO57" s="119">
        <f t="shared" si="28"/>
        <v>113333.33333333336</v>
      </c>
      <c r="AP57" s="119">
        <f t="shared" si="29"/>
        <v>4312187.7758265315</v>
      </c>
      <c r="AQ57">
        <f t="shared" si="30"/>
        <v>0.84535600953460088</v>
      </c>
      <c r="AR57" s="41">
        <f t="shared" si="31"/>
        <v>796583.72354214184</v>
      </c>
      <c r="AS57" s="41">
        <f t="shared" si="32"/>
        <v>25630383.548060145</v>
      </c>
      <c r="AT57">
        <f t="shared" si="33"/>
        <v>0.85497677517020076</v>
      </c>
      <c r="AU57" s="41">
        <f t="shared" si="34"/>
        <v>58333.333333333336</v>
      </c>
      <c r="AV57" s="41">
        <f t="shared" si="35"/>
        <v>0</v>
      </c>
      <c r="AW57">
        <f t="shared" si="36"/>
        <v>0.85957733768410793</v>
      </c>
      <c r="AX57">
        <f t="shared" si="37"/>
        <v>0</v>
      </c>
      <c r="AY57" s="121">
        <f t="shared" si="38"/>
        <v>0</v>
      </c>
      <c r="AZ57">
        <f t="shared" si="39"/>
        <v>0.89272833992245415</v>
      </c>
      <c r="BA57" s="39">
        <f t="shared" si="40"/>
        <v>83333.333333333328</v>
      </c>
      <c r="BB57" s="39">
        <f t="shared" si="41"/>
        <v>0</v>
      </c>
      <c r="BC57">
        <f t="shared" si="42"/>
        <v>0.87276411268940868</v>
      </c>
      <c r="BD57" s="41">
        <f t="shared" si="43"/>
        <v>247491.51965446444</v>
      </c>
      <c r="BE57" s="41">
        <f t="shared" si="44"/>
        <v>5910775.7435002299</v>
      </c>
      <c r="BF57">
        <f t="shared" si="45"/>
        <v>0.86425811792389773</v>
      </c>
      <c r="BG57" s="41">
        <f t="shared" si="46"/>
        <v>58125</v>
      </c>
      <c r="BH57" s="41">
        <f t="shared" si="47"/>
        <v>0</v>
      </c>
      <c r="BI57">
        <f t="shared" si="48"/>
        <v>0.87921985798321223</v>
      </c>
      <c r="BJ57">
        <f t="shared" si="49"/>
        <v>0</v>
      </c>
      <c r="BK57" s="121">
        <f t="shared" si="50"/>
        <v>0</v>
      </c>
      <c r="BL57">
        <f t="shared" si="51"/>
        <v>0.8865794322945435</v>
      </c>
      <c r="BM57" s="119">
        <f t="shared" si="52"/>
        <v>1357200.2431966064</v>
      </c>
      <c r="BN57" s="119">
        <f t="shared" si="53"/>
        <v>23332381.190586343</v>
      </c>
      <c r="BO57">
        <f t="shared" si="54"/>
        <v>0.87062099753144295</v>
      </c>
    </row>
    <row r="58" spans="1:67">
      <c r="A58">
        <v>46</v>
      </c>
      <c r="B58" s="64">
        <v>41</v>
      </c>
      <c r="C58" s="56">
        <f t="shared" si="2"/>
        <v>185150461.69390279</v>
      </c>
      <c r="D58" s="56">
        <f t="shared" si="3"/>
        <v>0</v>
      </c>
      <c r="E58" s="59">
        <f t="shared" si="55"/>
        <v>185150461.69390282</v>
      </c>
      <c r="F58" s="53">
        <f t="shared" si="4"/>
        <v>1444804.6719571028</v>
      </c>
      <c r="G58" s="53">
        <f t="shared" si="5"/>
        <v>858789.55815688602</v>
      </c>
      <c r="H58" s="66">
        <f t="shared" si="6"/>
        <v>586015.11380021682</v>
      </c>
      <c r="I58" s="54">
        <f>IF(A58&lt;=(30-(240-$K$8)),((A58+(240-$K$7))/30)*$K$6,$K$6)*($K$5/100)</f>
        <v>0</v>
      </c>
      <c r="J58" s="67">
        <f t="shared" si="7"/>
        <v>0</v>
      </c>
      <c r="K58" s="68">
        <f t="shared" si="8"/>
        <v>0</v>
      </c>
      <c r="L58" s="68">
        <f t="shared" si="9"/>
        <v>1444804.6719571028</v>
      </c>
      <c r="M58" s="55">
        <f t="shared" si="10"/>
        <v>586015.11380021682</v>
      </c>
      <c r="N58" s="55">
        <f t="shared" si="11"/>
        <v>131959.81981460363</v>
      </c>
      <c r="O58" s="55">
        <f t="shared" si="12"/>
        <v>454055.29398561321</v>
      </c>
      <c r="P58" s="65">
        <f t="shared" si="56"/>
        <v>1219068.6506451517</v>
      </c>
      <c r="Q58" s="52">
        <f t="shared" si="13"/>
        <v>108253.8806223119</v>
      </c>
      <c r="R58" s="57">
        <f t="shared" si="14"/>
        <v>5079.4527110214658</v>
      </c>
      <c r="S58" s="59">
        <f t="shared" si="57"/>
        <v>53915150.648280799</v>
      </c>
      <c r="T58" s="56">
        <f t="shared" si="15"/>
        <v>572150.43648268073</v>
      </c>
      <c r="U58" s="57">
        <f t="shared" si="16"/>
        <v>224646.46103450333</v>
      </c>
      <c r="V58" s="59">
        <f t="shared" si="58"/>
        <v>14000000</v>
      </c>
      <c r="W58" s="52">
        <f t="shared" si="67"/>
        <v>0</v>
      </c>
      <c r="X58" s="57">
        <f t="shared" si="18"/>
        <v>58333.333333333336</v>
      </c>
      <c r="Y58" s="59">
        <f t="shared" si="59"/>
        <v>25980931.349354856</v>
      </c>
      <c r="Z58" s="56">
        <f t="shared" si="60"/>
        <v>0</v>
      </c>
      <c r="AA58" s="57">
        <f t="shared" si="19"/>
        <v>108253.8806223119</v>
      </c>
      <c r="AB58" s="63">
        <f t="shared" si="61"/>
        <v>20000000</v>
      </c>
      <c r="AC58" s="74">
        <f t="shared" si="20"/>
        <v>0</v>
      </c>
      <c r="AD58" s="57">
        <f t="shared" si="21"/>
        <v>83333.333333333328</v>
      </c>
      <c r="AE58" s="59">
        <f t="shared" si="62"/>
        <v>27742476.846325792</v>
      </c>
      <c r="AF58" s="54">
        <f t="shared" si="22"/>
        <v>131959.81981460363</v>
      </c>
      <c r="AG58" s="57">
        <f t="shared" si="23"/>
        <v>115593.65352635746</v>
      </c>
      <c r="AH58" s="59">
        <f t="shared" si="63"/>
        <v>13950000</v>
      </c>
      <c r="AI58" s="54">
        <f t="shared" si="24"/>
        <v>0</v>
      </c>
      <c r="AJ58" s="57">
        <f t="shared" si="25"/>
        <v>58125</v>
      </c>
      <c r="AK58" s="59">
        <f t="shared" si="64"/>
        <v>28342834.199296199</v>
      </c>
      <c r="AL58" s="56">
        <f t="shared" si="65"/>
        <v>0</v>
      </c>
      <c r="AM58" s="75">
        <f t="shared" si="26"/>
        <v>118095.1424970675</v>
      </c>
      <c r="AN58">
        <f t="shared" si="27"/>
        <v>2.5227131265118809E-2</v>
      </c>
      <c r="AO58" s="119">
        <f t="shared" si="28"/>
        <v>113333.33333333337</v>
      </c>
      <c r="AP58" s="119">
        <f t="shared" si="29"/>
        <v>4438409.1055147881</v>
      </c>
      <c r="AQ58">
        <f t="shared" si="30"/>
        <v>0.84158274888817308</v>
      </c>
      <c r="AR58" s="41">
        <f t="shared" si="31"/>
        <v>796796.89751718403</v>
      </c>
      <c r="AS58" s="41">
        <f t="shared" si="32"/>
        <v>26318920.078203313</v>
      </c>
      <c r="AT58">
        <f t="shared" si="33"/>
        <v>0.85140134320970773</v>
      </c>
      <c r="AU58" s="41">
        <f t="shared" si="34"/>
        <v>58333.333333333336</v>
      </c>
      <c r="AV58" s="41">
        <f t="shared" si="35"/>
        <v>0</v>
      </c>
      <c r="AW58">
        <f t="shared" si="36"/>
        <v>0.85609748355867432</v>
      </c>
      <c r="AX58">
        <f t="shared" si="37"/>
        <v>0</v>
      </c>
      <c r="AY58" s="121">
        <f t="shared" si="38"/>
        <v>0</v>
      </c>
      <c r="AZ58">
        <f t="shared" si="39"/>
        <v>0.88995558298066568</v>
      </c>
      <c r="BA58" s="39">
        <f t="shared" si="40"/>
        <v>83333.333333333328</v>
      </c>
      <c r="BB58" s="39">
        <f t="shared" si="41"/>
        <v>0</v>
      </c>
      <c r="BC58">
        <f t="shared" si="42"/>
        <v>0.86956168697171199</v>
      </c>
      <c r="BD58" s="41">
        <f t="shared" si="43"/>
        <v>247553.47334096109</v>
      </c>
      <c r="BE58" s="41">
        <f t="shared" si="44"/>
        <v>6070151.7114717672</v>
      </c>
      <c r="BF58">
        <f t="shared" si="45"/>
        <v>0.86087615291059927</v>
      </c>
      <c r="BG58" s="41">
        <f t="shared" si="46"/>
        <v>58125</v>
      </c>
      <c r="BH58" s="41">
        <f t="shared" si="47"/>
        <v>0</v>
      </c>
      <c r="BI58">
        <f t="shared" si="48"/>
        <v>0.87615510961104615</v>
      </c>
      <c r="BJ58">
        <f t="shared" si="49"/>
        <v>0</v>
      </c>
      <c r="BK58" s="121">
        <f t="shared" si="50"/>
        <v>0</v>
      </c>
      <c r="BL58">
        <f t="shared" si="51"/>
        <v>0.88367311222039202</v>
      </c>
      <c r="BM58" s="119">
        <f t="shared" si="52"/>
        <v>1357475.3708581452</v>
      </c>
      <c r="BN58" s="119">
        <f t="shared" si="53"/>
        <v>24026619.66580889</v>
      </c>
      <c r="BO58">
        <f t="shared" si="54"/>
        <v>0.86737313606963051</v>
      </c>
    </row>
    <row r="59" spans="1:67">
      <c r="A59">
        <v>47</v>
      </c>
      <c r="B59" s="58">
        <v>42</v>
      </c>
      <c r="C59" s="56">
        <f t="shared" si="2"/>
        <v>184564446.58010259</v>
      </c>
      <c r="D59" s="56">
        <f t="shared" si="3"/>
        <v>0</v>
      </c>
      <c r="E59" s="59">
        <f t="shared" si="55"/>
        <v>184564446.58010259</v>
      </c>
      <c r="F59" s="53">
        <f t="shared" si="4"/>
        <v>1444804.6719571028</v>
      </c>
      <c r="G59" s="53">
        <f t="shared" si="5"/>
        <v>856071.42472070921</v>
      </c>
      <c r="H59" s="60">
        <f t="shared" si="6"/>
        <v>588733.24723639362</v>
      </c>
      <c r="I59" s="54">
        <f>IF(A59&lt;=(30-(240-$K$8)),((A59+(240-$K$7))/30)*$K$6,$K$6)*($K$5/100)</f>
        <v>0</v>
      </c>
      <c r="J59" s="61">
        <f t="shared" si="7"/>
        <v>0</v>
      </c>
      <c r="K59" s="62">
        <f t="shared" si="8"/>
        <v>0</v>
      </c>
      <c r="L59" s="62">
        <f t="shared" si="9"/>
        <v>1444804.6719571028</v>
      </c>
      <c r="M59" s="55">
        <f t="shared" si="10"/>
        <v>588733.24723639362</v>
      </c>
      <c r="N59" s="55">
        <f t="shared" si="11"/>
        <v>132571.89344551039</v>
      </c>
      <c r="O59" s="55">
        <f t="shared" si="12"/>
        <v>456161.35379088327</v>
      </c>
      <c r="P59" s="59">
        <f t="shared" si="56"/>
        <v>1110814.7700228398</v>
      </c>
      <c r="Q59" s="52">
        <f t="shared" si="13"/>
        <v>108704.9384582382</v>
      </c>
      <c r="R59" s="57">
        <f t="shared" si="14"/>
        <v>4628.3948750951658</v>
      </c>
      <c r="S59" s="59">
        <f t="shared" si="57"/>
        <v>53343000.211798117</v>
      </c>
      <c r="T59" s="56">
        <f t="shared" si="15"/>
        <v>574748.55938168848</v>
      </c>
      <c r="U59" s="57">
        <f t="shared" si="16"/>
        <v>222262.50088249214</v>
      </c>
      <c r="V59" s="59">
        <f t="shared" si="58"/>
        <v>14000000</v>
      </c>
      <c r="W59" s="52">
        <f t="shared" si="67"/>
        <v>0</v>
      </c>
      <c r="X59" s="57">
        <f t="shared" si="18"/>
        <v>58333.333333333336</v>
      </c>
      <c r="Y59" s="59">
        <f t="shared" si="59"/>
        <v>26089185.229977168</v>
      </c>
      <c r="Z59" s="56">
        <f t="shared" si="60"/>
        <v>0</v>
      </c>
      <c r="AA59" s="57">
        <f t="shared" si="19"/>
        <v>108704.9384582382</v>
      </c>
      <c r="AB59" s="63">
        <f t="shared" si="61"/>
        <v>20000000</v>
      </c>
      <c r="AC59" s="74">
        <f t="shared" si="20"/>
        <v>0</v>
      </c>
      <c r="AD59" s="57">
        <f t="shared" si="21"/>
        <v>83333.333333333328</v>
      </c>
      <c r="AE59" s="59">
        <f t="shared" si="62"/>
        <v>27610517.026511189</v>
      </c>
      <c r="AF59" s="54">
        <f t="shared" si="22"/>
        <v>132571.89344551039</v>
      </c>
      <c r="AG59" s="57">
        <f t="shared" si="23"/>
        <v>115043.82094379661</v>
      </c>
      <c r="AH59" s="59">
        <f t="shared" si="63"/>
        <v>13950000</v>
      </c>
      <c r="AI59" s="54">
        <f t="shared" si="24"/>
        <v>0</v>
      </c>
      <c r="AJ59" s="57">
        <f t="shared" si="25"/>
        <v>58125</v>
      </c>
      <c r="AK59" s="59">
        <f t="shared" si="64"/>
        <v>28460929.341793265</v>
      </c>
      <c r="AL59" s="56">
        <f t="shared" si="65"/>
        <v>0</v>
      </c>
      <c r="AM59" s="75">
        <f t="shared" si="26"/>
        <v>118587.20559080527</v>
      </c>
      <c r="AN59">
        <f t="shared" si="27"/>
        <v>2.5307538449126268E-2</v>
      </c>
      <c r="AO59" s="119">
        <f t="shared" si="28"/>
        <v>113333.33333333337</v>
      </c>
      <c r="AP59" s="119">
        <f t="shared" si="29"/>
        <v>4565607.4152460042</v>
      </c>
      <c r="AQ59">
        <f t="shared" si="30"/>
        <v>0.83781515111360205</v>
      </c>
      <c r="AR59" s="41">
        <f t="shared" si="31"/>
        <v>797011.06026418065</v>
      </c>
      <c r="AS59" s="41">
        <f t="shared" si="32"/>
        <v>27013182.290939357</v>
      </c>
      <c r="AT59">
        <f t="shared" si="33"/>
        <v>0.84782954740265726</v>
      </c>
      <c r="AU59" s="41">
        <f t="shared" si="34"/>
        <v>58333.333333333336</v>
      </c>
      <c r="AV59" s="41">
        <f t="shared" si="35"/>
        <v>0</v>
      </c>
      <c r="AW59">
        <f t="shared" si="36"/>
        <v>0.85262033560292139</v>
      </c>
      <c r="AX59">
        <f t="shared" si="37"/>
        <v>0</v>
      </c>
      <c r="AY59" s="121">
        <f t="shared" si="38"/>
        <v>0</v>
      </c>
      <c r="AZ59">
        <f t="shared" si="39"/>
        <v>0.88717958407921149</v>
      </c>
      <c r="BA59" s="39">
        <f t="shared" si="40"/>
        <v>83333.333333333328</v>
      </c>
      <c r="BB59" s="39">
        <f t="shared" si="41"/>
        <v>0</v>
      </c>
      <c r="BC59">
        <f t="shared" si="42"/>
        <v>0.86635944265065334</v>
      </c>
      <c r="BD59" s="41">
        <f t="shared" si="43"/>
        <v>247615.71438930702</v>
      </c>
      <c r="BE59" s="41">
        <f t="shared" si="44"/>
        <v>6230878.9919389887</v>
      </c>
      <c r="BF59">
        <f t="shared" si="45"/>
        <v>0.85749597393613353</v>
      </c>
      <c r="BG59" s="41">
        <f t="shared" si="46"/>
        <v>58125</v>
      </c>
      <c r="BH59" s="41">
        <f t="shared" si="47"/>
        <v>0</v>
      </c>
      <c r="BI59">
        <f t="shared" si="48"/>
        <v>0.87308938295789829</v>
      </c>
      <c r="BJ59">
        <f t="shared" si="49"/>
        <v>0</v>
      </c>
      <c r="BK59" s="121">
        <f t="shared" si="50"/>
        <v>0</v>
      </c>
      <c r="BL59">
        <f t="shared" si="51"/>
        <v>0.8807645532148507</v>
      </c>
      <c r="BM59" s="119">
        <f t="shared" si="52"/>
        <v>1357751.7746534876</v>
      </c>
      <c r="BN59" s="119">
        <f t="shared" si="53"/>
        <v>24726796.383928534</v>
      </c>
      <c r="BO59">
        <f t="shared" si="54"/>
        <v>0.86412585209184956</v>
      </c>
    </row>
    <row r="60" spans="1:67">
      <c r="A60">
        <v>48</v>
      </c>
      <c r="B60" s="64">
        <v>43</v>
      </c>
      <c r="C60" s="56">
        <f t="shared" si="2"/>
        <v>183975713.33286619</v>
      </c>
      <c r="D60" s="56">
        <f t="shared" si="3"/>
        <v>0</v>
      </c>
      <c r="E60" s="59">
        <f t="shared" si="55"/>
        <v>183975713.33286619</v>
      </c>
      <c r="F60" s="53">
        <f t="shared" si="4"/>
        <v>1444804.6719571026</v>
      </c>
      <c r="G60" s="53">
        <f t="shared" si="5"/>
        <v>853340.68367561104</v>
      </c>
      <c r="H60" s="66">
        <f t="shared" si="6"/>
        <v>591463.98828149156</v>
      </c>
      <c r="I60" s="54">
        <f>IF(A60&lt;=(30-(240-$K$8)),((A60+(240-$K$7))/30)*$K$6,$K$6)*($K$5/100)</f>
        <v>0</v>
      </c>
      <c r="J60" s="67">
        <f t="shared" si="7"/>
        <v>0</v>
      </c>
      <c r="K60" s="68">
        <f t="shared" si="8"/>
        <v>0</v>
      </c>
      <c r="L60" s="68">
        <f t="shared" si="9"/>
        <v>1444804.6719571026</v>
      </c>
      <c r="M60" s="55">
        <f t="shared" si="10"/>
        <v>591463.98828149156</v>
      </c>
      <c r="N60" s="55">
        <f t="shared" si="11"/>
        <v>133186.80607794179</v>
      </c>
      <c r="O60" s="55">
        <f t="shared" si="12"/>
        <v>458277.18220354978</v>
      </c>
      <c r="P60" s="65">
        <f t="shared" si="56"/>
        <v>1002109.8315646015</v>
      </c>
      <c r="Q60" s="52">
        <f t="shared" si="13"/>
        <v>109157.87570181419</v>
      </c>
      <c r="R60" s="57">
        <f t="shared" si="14"/>
        <v>4175.4576315191725</v>
      </c>
      <c r="S60" s="59">
        <f t="shared" si="57"/>
        <v>52768251.65241643</v>
      </c>
      <c r="T60" s="56">
        <f t="shared" si="15"/>
        <v>577358.50115098339</v>
      </c>
      <c r="U60" s="57">
        <f t="shared" si="16"/>
        <v>219867.71521840178</v>
      </c>
      <c r="V60" s="59">
        <f t="shared" si="58"/>
        <v>14000000</v>
      </c>
      <c r="W60" s="52">
        <f t="shared" si="67"/>
        <v>0</v>
      </c>
      <c r="X60" s="57">
        <f t="shared" si="18"/>
        <v>58333.333333333336</v>
      </c>
      <c r="Y60" s="59">
        <f t="shared" si="59"/>
        <v>26197890.168435406</v>
      </c>
      <c r="Z60" s="56">
        <f t="shared" si="60"/>
        <v>0</v>
      </c>
      <c r="AA60" s="57">
        <f t="shared" si="19"/>
        <v>109157.87570181419</v>
      </c>
      <c r="AB60" s="63">
        <f t="shared" si="61"/>
        <v>20000000</v>
      </c>
      <c r="AC60" s="74">
        <f t="shared" si="20"/>
        <v>0</v>
      </c>
      <c r="AD60" s="57">
        <f t="shared" si="21"/>
        <v>83333.333333333328</v>
      </c>
      <c r="AE60" s="59">
        <f t="shared" si="62"/>
        <v>27477945.133065678</v>
      </c>
      <c r="AF60" s="54">
        <f t="shared" si="22"/>
        <v>133186.80607794179</v>
      </c>
      <c r="AG60" s="57">
        <f t="shared" si="23"/>
        <v>114491.43805444032</v>
      </c>
      <c r="AH60" s="59">
        <f t="shared" si="63"/>
        <v>13950000</v>
      </c>
      <c r="AI60" s="54">
        <f t="shared" si="24"/>
        <v>0</v>
      </c>
      <c r="AJ60" s="57">
        <f t="shared" si="25"/>
        <v>58125</v>
      </c>
      <c r="AK60" s="59">
        <f t="shared" si="64"/>
        <v>28579516.547384072</v>
      </c>
      <c r="AL60" s="56">
        <f t="shared" si="65"/>
        <v>0</v>
      </c>
      <c r="AM60" s="75">
        <f t="shared" si="26"/>
        <v>119081.31894743362</v>
      </c>
      <c r="AN60">
        <f t="shared" si="27"/>
        <v>2.5387945633133732E-2</v>
      </c>
      <c r="AO60" s="119">
        <f t="shared" si="28"/>
        <v>113333.33333333336</v>
      </c>
      <c r="AP60" s="119">
        <f t="shared" si="29"/>
        <v>4693788.6551780105</v>
      </c>
      <c r="AQ60">
        <f t="shared" si="30"/>
        <v>0.83405329128799321</v>
      </c>
      <c r="AR60" s="41">
        <f t="shared" si="31"/>
        <v>797226.21636938513</v>
      </c>
      <c r="AS60" s="41">
        <f t="shared" si="32"/>
        <v>27713208.055247203</v>
      </c>
      <c r="AT60">
        <f t="shared" si="33"/>
        <v>0.84426146775160527</v>
      </c>
      <c r="AU60" s="41">
        <f t="shared" si="34"/>
        <v>58333.333333333336</v>
      </c>
      <c r="AV60" s="41">
        <f t="shared" si="35"/>
        <v>0</v>
      </c>
      <c r="AW60">
        <f t="shared" si="36"/>
        <v>0.8491459755804297</v>
      </c>
      <c r="AX60">
        <f t="shared" si="37"/>
        <v>0</v>
      </c>
      <c r="AY60" s="121">
        <f t="shared" si="38"/>
        <v>0</v>
      </c>
      <c r="AZ60">
        <f t="shared" si="39"/>
        <v>0.88440042751482006</v>
      </c>
      <c r="BA60" s="39">
        <f t="shared" si="40"/>
        <v>83333.333333333328</v>
      </c>
      <c r="BB60" s="39">
        <f t="shared" si="41"/>
        <v>0</v>
      </c>
      <c r="BC60">
        <f t="shared" si="42"/>
        <v>0.86315746453966891</v>
      </c>
      <c r="BD60" s="41">
        <f t="shared" si="43"/>
        <v>247678.2441323821</v>
      </c>
      <c r="BE60" s="41">
        <f t="shared" si="44"/>
        <v>6392966.6917412058</v>
      </c>
      <c r="BF60">
        <f t="shared" si="45"/>
        <v>0.85411766417822976</v>
      </c>
      <c r="BG60" s="41">
        <f t="shared" si="46"/>
        <v>58125</v>
      </c>
      <c r="BH60" s="41">
        <f t="shared" si="47"/>
        <v>0</v>
      </c>
      <c r="BI60">
        <f t="shared" si="48"/>
        <v>0.87002276331251505</v>
      </c>
      <c r="BJ60">
        <f t="shared" si="49"/>
        <v>0</v>
      </c>
      <c r="BK60" s="121">
        <f t="shared" si="50"/>
        <v>0</v>
      </c>
      <c r="BL60">
        <f t="shared" si="51"/>
        <v>0.87785384034726455</v>
      </c>
      <c r="BM60" s="119">
        <f t="shared" si="52"/>
        <v>1358029.4605017672</v>
      </c>
      <c r="BN60" s="119">
        <f t="shared" si="53"/>
        <v>25432951.496104136</v>
      </c>
      <c r="BO60">
        <f t="shared" si="54"/>
        <v>0.86087923010992684</v>
      </c>
    </row>
    <row r="61" spans="1:67">
      <c r="A61">
        <v>49</v>
      </c>
      <c r="B61" s="58">
        <v>44</v>
      </c>
      <c r="C61" s="56">
        <f t="shared" si="2"/>
        <v>183384249.3445847</v>
      </c>
      <c r="D61" s="56">
        <f t="shared" si="3"/>
        <v>0</v>
      </c>
      <c r="E61" s="59">
        <f t="shared" si="55"/>
        <v>183384249.3445847</v>
      </c>
      <c r="F61" s="53">
        <f t="shared" si="4"/>
        <v>1444804.6719571028</v>
      </c>
      <c r="G61" s="53">
        <f t="shared" si="5"/>
        <v>850597.27654329874</v>
      </c>
      <c r="H61" s="60">
        <f t="shared" si="6"/>
        <v>594207.3954138041</v>
      </c>
      <c r="I61" s="54">
        <f>IF(A61&lt;=(30-(240-$K$8)),((A61+(240-$K$7))/30)*$K$6,$K$6)*($K$5/100)</f>
        <v>0</v>
      </c>
      <c r="J61" s="61">
        <f t="shared" si="7"/>
        <v>0</v>
      </c>
      <c r="K61" s="62">
        <f t="shared" si="8"/>
        <v>0</v>
      </c>
      <c r="L61" s="62">
        <f t="shared" si="9"/>
        <v>1444804.6719571028</v>
      </c>
      <c r="M61" s="55">
        <f t="shared" si="10"/>
        <v>594207.3954138041</v>
      </c>
      <c r="N61" s="55">
        <f t="shared" si="11"/>
        <v>133804.57088013334</v>
      </c>
      <c r="O61" s="55">
        <f t="shared" si="12"/>
        <v>460402.82453367079</v>
      </c>
      <c r="P61" s="59">
        <f t="shared" si="56"/>
        <v>892951.95586278732</v>
      </c>
      <c r="Q61" s="52">
        <f t="shared" si="13"/>
        <v>109612.70018390508</v>
      </c>
      <c r="R61" s="57">
        <f t="shared" si="14"/>
        <v>3720.6331494282804</v>
      </c>
      <c r="S61" s="59">
        <f t="shared" si="57"/>
        <v>52190893.15126545</v>
      </c>
      <c r="T61" s="56">
        <f t="shared" si="15"/>
        <v>579980.3156433854</v>
      </c>
      <c r="U61" s="57">
        <f t="shared" si="16"/>
        <v>217462.05479693937</v>
      </c>
      <c r="V61" s="59">
        <f t="shared" si="58"/>
        <v>14000000</v>
      </c>
      <c r="W61" s="52">
        <f t="shared" si="67"/>
        <v>0</v>
      </c>
      <c r="X61" s="57">
        <f t="shared" si="18"/>
        <v>58333.333333333336</v>
      </c>
      <c r="Y61" s="59">
        <f t="shared" si="59"/>
        <v>26307048.044137221</v>
      </c>
      <c r="Z61" s="56">
        <f t="shared" si="60"/>
        <v>0</v>
      </c>
      <c r="AA61" s="57">
        <f t="shared" si="19"/>
        <v>109612.70018390508</v>
      </c>
      <c r="AB61" s="63">
        <f t="shared" si="61"/>
        <v>20000000</v>
      </c>
      <c r="AC61" s="74">
        <f t="shared" si="20"/>
        <v>0</v>
      </c>
      <c r="AD61" s="57">
        <f t="shared" si="21"/>
        <v>83333.333333333328</v>
      </c>
      <c r="AE61" s="59">
        <f t="shared" si="62"/>
        <v>27344758.326987736</v>
      </c>
      <c r="AF61" s="54">
        <f t="shared" si="22"/>
        <v>133804.57088013334</v>
      </c>
      <c r="AG61" s="57">
        <f t="shared" si="23"/>
        <v>113936.49302911556</v>
      </c>
      <c r="AH61" s="59">
        <f t="shared" si="63"/>
        <v>13950000</v>
      </c>
      <c r="AI61" s="54">
        <f t="shared" si="24"/>
        <v>0</v>
      </c>
      <c r="AJ61" s="57">
        <f t="shared" si="25"/>
        <v>58125</v>
      </c>
      <c r="AK61" s="59">
        <f t="shared" si="64"/>
        <v>28698597.866331507</v>
      </c>
      <c r="AL61" s="56">
        <f t="shared" si="65"/>
        <v>0</v>
      </c>
      <c r="AM61" s="75">
        <f t="shared" si="26"/>
        <v>119577.49110971461</v>
      </c>
      <c r="AN61">
        <f t="shared" si="27"/>
        <v>2.5468352817141191E-2</v>
      </c>
      <c r="AO61" s="119">
        <f t="shared" si="28"/>
        <v>113333.33333333336</v>
      </c>
      <c r="AP61" s="119">
        <f t="shared" si="29"/>
        <v>4822958.808091823</v>
      </c>
      <c r="AQ61">
        <f t="shared" si="30"/>
        <v>0.83029724392116966</v>
      </c>
      <c r="AR61" s="41">
        <f t="shared" si="31"/>
        <v>797442.37044032477</v>
      </c>
      <c r="AS61" s="41">
        <f t="shared" si="32"/>
        <v>28419035.466525886</v>
      </c>
      <c r="AT61">
        <f t="shared" si="33"/>
        <v>0.84069718377300917</v>
      </c>
      <c r="AU61" s="41">
        <f t="shared" si="34"/>
        <v>58333.333333333336</v>
      </c>
      <c r="AV61" s="41">
        <f t="shared" si="35"/>
        <v>0</v>
      </c>
      <c r="AW61">
        <f t="shared" si="36"/>
        <v>0.84567448480935692</v>
      </c>
      <c r="AX61">
        <f t="shared" si="37"/>
        <v>0</v>
      </c>
      <c r="AY61" s="121">
        <f t="shared" si="38"/>
        <v>0</v>
      </c>
      <c r="AZ61">
        <f t="shared" si="39"/>
        <v>0.88161819744595993</v>
      </c>
      <c r="BA61" s="39">
        <f t="shared" si="40"/>
        <v>83333.333333333328</v>
      </c>
      <c r="BB61" s="39">
        <f t="shared" si="41"/>
        <v>0</v>
      </c>
      <c r="BC61">
        <f t="shared" si="42"/>
        <v>0.85995583712733858</v>
      </c>
      <c r="BD61" s="41">
        <f t="shared" si="43"/>
        <v>247741.06390924891</v>
      </c>
      <c r="BE61" s="41">
        <f t="shared" si="44"/>
        <v>6556423.9731265334</v>
      </c>
      <c r="BF61">
        <f t="shared" si="45"/>
        <v>0.85074130641143209</v>
      </c>
      <c r="BG61" s="41">
        <f t="shared" si="46"/>
        <v>58125</v>
      </c>
      <c r="BH61" s="41">
        <f t="shared" si="47"/>
        <v>0</v>
      </c>
      <c r="BI61">
        <f t="shared" si="48"/>
        <v>0.866955335699097</v>
      </c>
      <c r="BJ61">
        <f t="shared" si="49"/>
        <v>0</v>
      </c>
      <c r="BK61" s="121">
        <f t="shared" si="50"/>
        <v>0</v>
      </c>
      <c r="BL61">
        <f t="shared" si="51"/>
        <v>0.87494105849140347</v>
      </c>
      <c r="BM61" s="119">
        <f t="shared" si="52"/>
        <v>1358308.4343495737</v>
      </c>
      <c r="BN61" s="119">
        <f t="shared" si="53"/>
        <v>26145125.398207381</v>
      </c>
      <c r="BO61">
        <f t="shared" si="54"/>
        <v>0.85763335429093357</v>
      </c>
    </row>
    <row r="62" spans="1:67">
      <c r="A62">
        <v>50</v>
      </c>
      <c r="B62" s="64">
        <v>45</v>
      </c>
      <c r="C62" s="56">
        <f t="shared" si="2"/>
        <v>182790041.94917089</v>
      </c>
      <c r="D62" s="56">
        <f t="shared" si="3"/>
        <v>0</v>
      </c>
      <c r="E62" s="59">
        <f t="shared" si="55"/>
        <v>182790041.94917089</v>
      </c>
      <c r="F62" s="53">
        <f t="shared" si="4"/>
        <v>1444804.6719571028</v>
      </c>
      <c r="G62" s="53">
        <f t="shared" si="5"/>
        <v>847841.14457423764</v>
      </c>
      <c r="H62" s="66">
        <f t="shared" si="6"/>
        <v>596963.5273828652</v>
      </c>
      <c r="I62" s="54">
        <f>IF(A62&lt;=(30-(240-$K$8)),((A62+(240-$K$7))/30)*$K$6,$K$6)*($K$5/100)</f>
        <v>0</v>
      </c>
      <c r="J62" s="67">
        <f t="shared" si="7"/>
        <v>0</v>
      </c>
      <c r="K62" s="68">
        <f t="shared" si="8"/>
        <v>0</v>
      </c>
      <c r="L62" s="68">
        <f t="shared" si="9"/>
        <v>1444804.6719571028</v>
      </c>
      <c r="M62" s="55">
        <f t="shared" si="10"/>
        <v>596963.5273828652</v>
      </c>
      <c r="N62" s="55">
        <f t="shared" si="11"/>
        <v>134425.20108139905</v>
      </c>
      <c r="O62" s="55">
        <f t="shared" si="12"/>
        <v>462538.32630146615</v>
      </c>
      <c r="P62" s="65">
        <f t="shared" si="56"/>
        <v>783339.25567888224</v>
      </c>
      <c r="Q62" s="52">
        <f t="shared" si="13"/>
        <v>110069.41976800469</v>
      </c>
      <c r="R62" s="57">
        <f t="shared" si="14"/>
        <v>3263.9135653286758</v>
      </c>
      <c r="S62" s="59">
        <f t="shared" si="57"/>
        <v>51610912.835622065</v>
      </c>
      <c r="T62" s="56">
        <f t="shared" si="15"/>
        <v>582614.05695747118</v>
      </c>
      <c r="U62" s="57">
        <f t="shared" si="16"/>
        <v>215045.47014842526</v>
      </c>
      <c r="V62" s="59">
        <f t="shared" si="58"/>
        <v>14000000</v>
      </c>
      <c r="W62" s="52">
        <f t="shared" si="67"/>
        <v>0</v>
      </c>
      <c r="X62" s="57">
        <f t="shared" si="18"/>
        <v>58333.333333333336</v>
      </c>
      <c r="Y62" s="59">
        <f t="shared" si="59"/>
        <v>26416660.744321126</v>
      </c>
      <c r="Z62" s="56">
        <f t="shared" si="60"/>
        <v>0</v>
      </c>
      <c r="AA62" s="57">
        <f t="shared" si="19"/>
        <v>110069.41976800469</v>
      </c>
      <c r="AB62" s="63">
        <f t="shared" si="61"/>
        <v>20000000</v>
      </c>
      <c r="AC62" s="74">
        <f t="shared" si="20"/>
        <v>0</v>
      </c>
      <c r="AD62" s="57">
        <f t="shared" si="21"/>
        <v>83333.333333333328</v>
      </c>
      <c r="AE62" s="59">
        <f t="shared" si="62"/>
        <v>27210953.756107602</v>
      </c>
      <c r="AF62" s="54">
        <f t="shared" si="22"/>
        <v>134425.20108139905</v>
      </c>
      <c r="AG62" s="57">
        <f t="shared" si="23"/>
        <v>113378.97398378167</v>
      </c>
      <c r="AH62" s="59">
        <f t="shared" si="63"/>
        <v>13950000</v>
      </c>
      <c r="AI62" s="54">
        <f t="shared" si="24"/>
        <v>0</v>
      </c>
      <c r="AJ62" s="57">
        <f t="shared" si="25"/>
        <v>58125</v>
      </c>
      <c r="AK62" s="59">
        <f t="shared" si="64"/>
        <v>28818175.35744122</v>
      </c>
      <c r="AL62" s="56">
        <f t="shared" si="65"/>
        <v>0</v>
      </c>
      <c r="AM62" s="75">
        <f t="shared" si="26"/>
        <v>120075.73065600508</v>
      </c>
      <c r="AN62">
        <f t="shared" si="27"/>
        <v>2.5548760001148651E-2</v>
      </c>
      <c r="AO62" s="119">
        <f t="shared" si="28"/>
        <v>113333.33333333337</v>
      </c>
      <c r="AP62" s="119">
        <f t="shared" si="29"/>
        <v>4953123.8895602114</v>
      </c>
      <c r="AQ62">
        <f t="shared" si="30"/>
        <v>0.82654708295426804</v>
      </c>
      <c r="AR62" s="41">
        <f t="shared" si="31"/>
        <v>797659.5271058965</v>
      </c>
      <c r="AS62" s="41">
        <f t="shared" si="32"/>
        <v>29130702.847873561</v>
      </c>
      <c r="AT62">
        <f t="shared" si="33"/>
        <v>0.83713677449510404</v>
      </c>
      <c r="AU62" s="41">
        <f t="shared" si="34"/>
        <v>58333.333333333336</v>
      </c>
      <c r="AV62" s="41">
        <f t="shared" si="35"/>
        <v>0</v>
      </c>
      <c r="AW62">
        <f t="shared" si="36"/>
        <v>0.84220594415987093</v>
      </c>
      <c r="AX62">
        <f t="shared" si="37"/>
        <v>0</v>
      </c>
      <c r="AY62" s="121">
        <f t="shared" si="38"/>
        <v>0</v>
      </c>
      <c r="AZ62">
        <f t="shared" si="39"/>
        <v>0.87883297788880321</v>
      </c>
      <c r="BA62" s="39">
        <f t="shared" si="40"/>
        <v>83333.333333333328</v>
      </c>
      <c r="BB62" s="39">
        <f t="shared" si="41"/>
        <v>0</v>
      </c>
      <c r="BC62">
        <f t="shared" si="42"/>
        <v>0.85675464457413042</v>
      </c>
      <c r="BD62" s="41">
        <f t="shared" si="43"/>
        <v>247804.17506518072</v>
      </c>
      <c r="BE62" s="41">
        <f t="shared" si="44"/>
        <v>6721260.0540699521</v>
      </c>
      <c r="BF62">
        <f t="shared" si="45"/>
        <v>0.84736698300421232</v>
      </c>
      <c r="BG62" s="41">
        <f t="shared" si="46"/>
        <v>58125</v>
      </c>
      <c r="BH62" s="41">
        <f t="shared" si="47"/>
        <v>0</v>
      </c>
      <c r="BI62">
        <f t="shared" si="48"/>
        <v>0.86388718487373684</v>
      </c>
      <c r="BJ62">
        <f t="shared" si="49"/>
        <v>0</v>
      </c>
      <c r="BK62" s="121">
        <f t="shared" si="50"/>
        <v>0</v>
      </c>
      <c r="BL62">
        <f t="shared" si="51"/>
        <v>0.87202629232159568</v>
      </c>
      <c r="BM62" s="119">
        <f t="shared" si="52"/>
        <v>1358588.7021710773</v>
      </c>
      <c r="BN62" s="119">
        <f t="shared" si="53"/>
        <v>26863358.732228935</v>
      </c>
      <c r="BO62">
        <f t="shared" si="54"/>
        <v>0.85438830845405944</v>
      </c>
    </row>
    <row r="63" spans="1:67">
      <c r="A63">
        <v>51</v>
      </c>
      <c r="B63" s="58">
        <v>46</v>
      </c>
      <c r="C63" s="56">
        <f t="shared" si="2"/>
        <v>182193078.42178804</v>
      </c>
      <c r="D63" s="56">
        <f t="shared" si="3"/>
        <v>0</v>
      </c>
      <c r="E63" s="59">
        <f t="shared" si="55"/>
        <v>182193078.42178804</v>
      </c>
      <c r="F63" s="53">
        <f t="shared" si="4"/>
        <v>1444804.6719571026</v>
      </c>
      <c r="G63" s="53">
        <f t="shared" si="5"/>
        <v>845072.22874639358</v>
      </c>
      <c r="H63" s="60">
        <f t="shared" si="6"/>
        <v>599732.44321070903</v>
      </c>
      <c r="I63" s="54">
        <f>IF(A63&lt;=(30-(240-$K$8)),((A63+(240-$K$7))/30)*$K$6,$K$6)*($K$5/100)</f>
        <v>0</v>
      </c>
      <c r="J63" s="61">
        <f t="shared" si="7"/>
        <v>0</v>
      </c>
      <c r="K63" s="62">
        <f t="shared" si="8"/>
        <v>0</v>
      </c>
      <c r="L63" s="62">
        <f t="shared" si="9"/>
        <v>1444804.6719571026</v>
      </c>
      <c r="M63" s="55">
        <f t="shared" si="10"/>
        <v>599732.44321070903</v>
      </c>
      <c r="N63" s="55">
        <f t="shared" si="11"/>
        <v>135048.70997241486</v>
      </c>
      <c r="O63" s="55">
        <f t="shared" si="12"/>
        <v>464683.7332382942</v>
      </c>
      <c r="P63" s="59">
        <f t="shared" si="56"/>
        <v>673269.83591087756</v>
      </c>
      <c r="Q63" s="52">
        <f t="shared" si="13"/>
        <v>110528.04235037138</v>
      </c>
      <c r="R63" s="57">
        <f t="shared" si="14"/>
        <v>2805.2909829619898</v>
      </c>
      <c r="S63" s="59">
        <f t="shared" si="57"/>
        <v>51028298.778664596</v>
      </c>
      <c r="T63" s="56">
        <f t="shared" si="15"/>
        <v>585259.77943869936</v>
      </c>
      <c r="U63" s="57">
        <f t="shared" si="16"/>
        <v>212617.91157776915</v>
      </c>
      <c r="V63" s="59">
        <f t="shared" si="58"/>
        <v>14000000</v>
      </c>
      <c r="W63" s="52">
        <f t="shared" si="67"/>
        <v>0</v>
      </c>
      <c r="X63" s="57">
        <f t="shared" si="18"/>
        <v>58333.333333333336</v>
      </c>
      <c r="Y63" s="59">
        <f t="shared" si="59"/>
        <v>26526730.164089132</v>
      </c>
      <c r="Z63" s="56">
        <f t="shared" si="60"/>
        <v>0</v>
      </c>
      <c r="AA63" s="57">
        <f t="shared" si="19"/>
        <v>110528.04235037138</v>
      </c>
      <c r="AB63" s="63">
        <f t="shared" si="61"/>
        <v>20000000</v>
      </c>
      <c r="AC63" s="74">
        <f t="shared" si="20"/>
        <v>0</v>
      </c>
      <c r="AD63" s="57">
        <f t="shared" si="21"/>
        <v>83333.333333333328</v>
      </c>
      <c r="AE63" s="59">
        <f t="shared" si="62"/>
        <v>27076528.555026203</v>
      </c>
      <c r="AF63" s="54">
        <f t="shared" si="22"/>
        <v>135048.70997241486</v>
      </c>
      <c r="AG63" s="57">
        <f t="shared" si="23"/>
        <v>112818.86897927585</v>
      </c>
      <c r="AH63" s="59">
        <f t="shared" si="63"/>
        <v>13950000</v>
      </c>
      <c r="AI63" s="54">
        <f t="shared" si="24"/>
        <v>0</v>
      </c>
      <c r="AJ63" s="57">
        <f t="shared" si="25"/>
        <v>58125</v>
      </c>
      <c r="AK63" s="59">
        <f t="shared" si="64"/>
        <v>28938251.088097226</v>
      </c>
      <c r="AL63" s="56">
        <f t="shared" si="65"/>
        <v>0</v>
      </c>
      <c r="AM63" s="75">
        <f t="shared" si="26"/>
        <v>120576.04620040511</v>
      </c>
      <c r="AN63">
        <f t="shared" si="27"/>
        <v>2.5629167185156114E-2</v>
      </c>
      <c r="AO63" s="119">
        <f t="shared" si="28"/>
        <v>113333.33333333337</v>
      </c>
      <c r="AP63" s="119">
        <f t="shared" si="29"/>
        <v>5084289.9481170839</v>
      </c>
      <c r="AQ63">
        <f t="shared" si="30"/>
        <v>0.82280288175836391</v>
      </c>
      <c r="AR63" s="41">
        <f t="shared" si="31"/>
        <v>797877.69101646845</v>
      </c>
      <c r="AS63" s="41">
        <f t="shared" si="32"/>
        <v>29848248.751373667</v>
      </c>
      <c r="AT63">
        <f t="shared" si="33"/>
        <v>0.83358031845568559</v>
      </c>
      <c r="AU63" s="41">
        <f t="shared" si="34"/>
        <v>58333.333333333336</v>
      </c>
      <c r="AV63" s="41">
        <f t="shared" si="35"/>
        <v>0</v>
      </c>
      <c r="AW63">
        <f t="shared" si="36"/>
        <v>0.83874043405171839</v>
      </c>
      <c r="AX63">
        <f t="shared" si="37"/>
        <v>0</v>
      </c>
      <c r="AY63" s="121">
        <f t="shared" si="38"/>
        <v>0</v>
      </c>
      <c r="AZ63">
        <f t="shared" si="39"/>
        <v>0.87604485271316923</v>
      </c>
      <c r="BA63" s="39">
        <f t="shared" si="40"/>
        <v>83333.333333333328</v>
      </c>
      <c r="BB63" s="39">
        <f t="shared" si="41"/>
        <v>0</v>
      </c>
      <c r="BC63">
        <f t="shared" si="42"/>
        <v>0.85355397070910888</v>
      </c>
      <c r="BD63" s="41">
        <f t="shared" si="43"/>
        <v>247867.5789516907</v>
      </c>
      <c r="BE63" s="41">
        <f t="shared" si="44"/>
        <v>6887484.2085931581</v>
      </c>
      <c r="BF63">
        <f t="shared" si="45"/>
        <v>0.84399477591625149</v>
      </c>
      <c r="BG63" s="41">
        <f t="shared" si="46"/>
        <v>58125</v>
      </c>
      <c r="BH63" s="41">
        <f t="shared" si="47"/>
        <v>0</v>
      </c>
      <c r="BI63">
        <f t="shared" si="48"/>
        <v>0.86081839532083515</v>
      </c>
      <c r="BJ63">
        <f t="shared" si="49"/>
        <v>0</v>
      </c>
      <c r="BK63" s="121">
        <f t="shared" si="50"/>
        <v>0</v>
      </c>
      <c r="BL63">
        <f t="shared" si="51"/>
        <v>0.86910962630886679</v>
      </c>
      <c r="BM63" s="119">
        <f t="shared" si="52"/>
        <v>1358870.269968159</v>
      </c>
      <c r="BN63" s="119">
        <f t="shared" si="53"/>
        <v>27587692.387692615</v>
      </c>
      <c r="BO63">
        <f t="shared" si="54"/>
        <v>0.85114417606738935</v>
      </c>
    </row>
    <row r="64" spans="1:67">
      <c r="A64">
        <v>52</v>
      </c>
      <c r="B64" s="64">
        <v>47</v>
      </c>
      <c r="C64" s="56">
        <f t="shared" si="2"/>
        <v>181593345.97857735</v>
      </c>
      <c r="D64" s="56">
        <f t="shared" si="3"/>
        <v>0</v>
      </c>
      <c r="E64" s="59">
        <f t="shared" si="55"/>
        <v>181593345.97857732</v>
      </c>
      <c r="F64" s="53">
        <f t="shared" si="4"/>
        <v>1444804.6719571028</v>
      </c>
      <c r="G64" s="53">
        <f t="shared" si="5"/>
        <v>842290.46976396779</v>
      </c>
      <c r="H64" s="66">
        <f t="shared" si="6"/>
        <v>602514.20219313505</v>
      </c>
      <c r="I64" s="54">
        <f>IF(A64&lt;=(30-(240-$K$8)),((A64+(240-$K$7))/30)*$K$6,$K$6)*($K$5/100)</f>
        <v>0</v>
      </c>
      <c r="J64" s="67">
        <f t="shared" si="7"/>
        <v>0</v>
      </c>
      <c r="K64" s="68">
        <f t="shared" si="8"/>
        <v>0</v>
      </c>
      <c r="L64" s="68">
        <f t="shared" si="9"/>
        <v>1444804.6719571028</v>
      </c>
      <c r="M64" s="55">
        <f t="shared" si="10"/>
        <v>602514.20219313505</v>
      </c>
      <c r="N64" s="55">
        <f t="shared" si="11"/>
        <v>135675.11090550365</v>
      </c>
      <c r="O64" s="55">
        <f t="shared" si="12"/>
        <v>466839.09128763143</v>
      </c>
      <c r="P64" s="65">
        <f t="shared" si="56"/>
        <v>562741.79356050619</v>
      </c>
      <c r="Q64" s="52">
        <f t="shared" si="13"/>
        <v>110988.57586016459</v>
      </c>
      <c r="R64" s="57">
        <f t="shared" si="14"/>
        <v>2344.757473168776</v>
      </c>
      <c r="S64" s="59">
        <f t="shared" si="57"/>
        <v>50443038.9992259</v>
      </c>
      <c r="T64" s="56">
        <f t="shared" si="15"/>
        <v>587917.53768053825</v>
      </c>
      <c r="U64" s="57">
        <f t="shared" si="16"/>
        <v>210179.32916344126</v>
      </c>
      <c r="V64" s="59">
        <f t="shared" si="58"/>
        <v>14000000</v>
      </c>
      <c r="W64" s="52">
        <f t="shared" si="67"/>
        <v>0</v>
      </c>
      <c r="X64" s="57">
        <f t="shared" si="18"/>
        <v>58333.333333333336</v>
      </c>
      <c r="Y64" s="59">
        <f t="shared" si="59"/>
        <v>26637258.206439503</v>
      </c>
      <c r="Z64" s="56">
        <f t="shared" si="60"/>
        <v>0</v>
      </c>
      <c r="AA64" s="57">
        <f t="shared" si="19"/>
        <v>110988.57586016459</v>
      </c>
      <c r="AB64" s="63">
        <f t="shared" si="61"/>
        <v>20000000</v>
      </c>
      <c r="AC64" s="74">
        <f t="shared" si="20"/>
        <v>0</v>
      </c>
      <c r="AD64" s="57">
        <f t="shared" si="21"/>
        <v>83333.333333333328</v>
      </c>
      <c r="AE64" s="59">
        <f t="shared" si="62"/>
        <v>26941479.845053788</v>
      </c>
      <c r="AF64" s="54">
        <f t="shared" si="22"/>
        <v>135675.11090550365</v>
      </c>
      <c r="AG64" s="57">
        <f t="shared" si="23"/>
        <v>112256.16602105745</v>
      </c>
      <c r="AH64" s="59">
        <f t="shared" si="63"/>
        <v>13950000</v>
      </c>
      <c r="AI64" s="54">
        <f t="shared" si="24"/>
        <v>0</v>
      </c>
      <c r="AJ64" s="57">
        <f t="shared" si="25"/>
        <v>58125</v>
      </c>
      <c r="AK64" s="59">
        <f t="shared" si="64"/>
        <v>29058827.134297632</v>
      </c>
      <c r="AL64" s="56">
        <f t="shared" si="65"/>
        <v>0</v>
      </c>
      <c r="AM64" s="75">
        <f t="shared" si="26"/>
        <v>121078.4463929068</v>
      </c>
      <c r="AN64">
        <f t="shared" si="27"/>
        <v>2.5709574369163574E-2</v>
      </c>
      <c r="AO64" s="119">
        <f t="shared" si="28"/>
        <v>113333.33333333337</v>
      </c>
      <c r="AP64" s="119">
        <f t="shared" si="29"/>
        <v>5216463.0654277354</v>
      </c>
      <c r="AQ64">
        <f t="shared" si="30"/>
        <v>0.8190647131331168</v>
      </c>
      <c r="AR64" s="41">
        <f t="shared" si="31"/>
        <v>798096.86684397957</v>
      </c>
      <c r="AS64" s="41">
        <f t="shared" si="32"/>
        <v>30571711.959387988</v>
      </c>
      <c r="AT64">
        <f t="shared" si="33"/>
        <v>0.83002789370007901</v>
      </c>
      <c r="AU64" s="41">
        <f t="shared" si="34"/>
        <v>58333.333333333336</v>
      </c>
      <c r="AV64" s="41">
        <f t="shared" si="35"/>
        <v>0</v>
      </c>
      <c r="AW64">
        <f t="shared" si="36"/>
        <v>0.83527803445178173</v>
      </c>
      <c r="AX64">
        <f t="shared" si="37"/>
        <v>0</v>
      </c>
      <c r="AY64" s="121">
        <f t="shared" si="38"/>
        <v>0</v>
      </c>
      <c r="AZ64">
        <f t="shared" si="39"/>
        <v>0.87325390563851424</v>
      </c>
      <c r="BA64" s="39">
        <f t="shared" si="40"/>
        <v>83333.333333333328</v>
      </c>
      <c r="BB64" s="39">
        <f t="shared" si="41"/>
        <v>0</v>
      </c>
      <c r="BC64">
        <f t="shared" si="42"/>
        <v>0.85035389902669645</v>
      </c>
      <c r="BD64" s="41">
        <f t="shared" si="43"/>
        <v>247931.27692656108</v>
      </c>
      <c r="BE64" s="41">
        <f t="shared" si="44"/>
        <v>7055105.7670861902</v>
      </c>
      <c r="BF64">
        <f t="shared" si="45"/>
        <v>0.84062476669564501</v>
      </c>
      <c r="BG64" s="41">
        <f t="shared" si="46"/>
        <v>58125</v>
      </c>
      <c r="BH64" s="41">
        <f t="shared" si="47"/>
        <v>0</v>
      </c>
      <c r="BI64">
        <f t="shared" si="48"/>
        <v>0.85774905124956946</v>
      </c>
      <c r="BJ64">
        <f t="shared" si="49"/>
        <v>0</v>
      </c>
      <c r="BK64" s="121">
        <f t="shared" si="50"/>
        <v>0</v>
      </c>
      <c r="BL64">
        <f t="shared" si="51"/>
        <v>0.86619114471712999</v>
      </c>
      <c r="BM64" s="119">
        <f t="shared" si="52"/>
        <v>1359153.1437705406</v>
      </c>
      <c r="BN64" s="119">
        <f t="shared" si="53"/>
        <v>28318167.503077347</v>
      </c>
      <c r="BO64">
        <f t="shared" si="54"/>
        <v>0.84790104024482083</v>
      </c>
    </row>
    <row r="65" spans="1:67">
      <c r="A65">
        <v>53</v>
      </c>
      <c r="B65" s="58">
        <v>48</v>
      </c>
      <c r="C65" s="56">
        <f t="shared" si="2"/>
        <v>180990831.7763842</v>
      </c>
      <c r="D65" s="56">
        <f t="shared" si="3"/>
        <v>0</v>
      </c>
      <c r="E65" s="59">
        <f t="shared" si="55"/>
        <v>180990831.77638417</v>
      </c>
      <c r="F65" s="53">
        <f t="shared" si="4"/>
        <v>1444804.6719571026</v>
      </c>
      <c r="G65" s="53">
        <f t="shared" si="5"/>
        <v>839495.80805612868</v>
      </c>
      <c r="H65" s="60">
        <f t="shared" si="6"/>
        <v>605308.86390097393</v>
      </c>
      <c r="I65" s="54">
        <f>IF(A65&lt;=(30-(240-$K$8)),((A65+(240-$K$7))/30)*$K$6,$K$6)*($K$5/100)</f>
        <v>0</v>
      </c>
      <c r="J65" s="61">
        <f t="shared" si="7"/>
        <v>0</v>
      </c>
      <c r="K65" s="62">
        <f t="shared" si="8"/>
        <v>0</v>
      </c>
      <c r="L65" s="62">
        <f t="shared" si="9"/>
        <v>1444804.6719571026</v>
      </c>
      <c r="M65" s="55">
        <f t="shared" si="10"/>
        <v>605308.86390097393</v>
      </c>
      <c r="N65" s="55">
        <f t="shared" si="11"/>
        <v>136304.41729492028</v>
      </c>
      <c r="O65" s="55">
        <f t="shared" si="12"/>
        <v>469004.44660605368</v>
      </c>
      <c r="P65" s="59">
        <f t="shared" si="56"/>
        <v>451753.2177003416</v>
      </c>
      <c r="Q65" s="52">
        <f t="shared" si="13"/>
        <v>111451.02825958194</v>
      </c>
      <c r="R65" s="57">
        <f t="shared" si="14"/>
        <v>1882.3050737514234</v>
      </c>
      <c r="S65" s="59">
        <f t="shared" si="57"/>
        <v>49855121.461545363</v>
      </c>
      <c r="T65" s="56">
        <f t="shared" si="15"/>
        <v>590587.38652559754</v>
      </c>
      <c r="U65" s="57">
        <f t="shared" si="16"/>
        <v>207729.67275643902</v>
      </c>
      <c r="V65" s="59">
        <f t="shared" si="58"/>
        <v>14000000</v>
      </c>
      <c r="W65" s="52">
        <f t="shared" si="67"/>
        <v>0</v>
      </c>
      <c r="X65" s="57">
        <f t="shared" si="18"/>
        <v>58333.333333333336</v>
      </c>
      <c r="Y65" s="59">
        <f t="shared" si="59"/>
        <v>26748246.782299668</v>
      </c>
      <c r="Z65" s="56">
        <f t="shared" si="60"/>
        <v>0</v>
      </c>
      <c r="AA65" s="57">
        <f t="shared" si="19"/>
        <v>111451.02825958194</v>
      </c>
      <c r="AB65" s="63">
        <f t="shared" si="61"/>
        <v>20000000</v>
      </c>
      <c r="AC65" s="74">
        <f t="shared" si="20"/>
        <v>0</v>
      </c>
      <c r="AD65" s="57">
        <f t="shared" si="21"/>
        <v>83333.333333333328</v>
      </c>
      <c r="AE65" s="59">
        <f t="shared" si="62"/>
        <v>26805804.734148286</v>
      </c>
      <c r="AF65" s="54">
        <f t="shared" si="22"/>
        <v>136304.41729492028</v>
      </c>
      <c r="AG65" s="57">
        <f t="shared" si="23"/>
        <v>111690.85305895119</v>
      </c>
      <c r="AH65" s="59">
        <f t="shared" si="63"/>
        <v>13950000</v>
      </c>
      <c r="AI65" s="54">
        <f t="shared" si="24"/>
        <v>0</v>
      </c>
      <c r="AJ65" s="57">
        <f t="shared" si="25"/>
        <v>58125</v>
      </c>
      <c r="AK65" s="59">
        <f t="shared" si="64"/>
        <v>29179905.580690537</v>
      </c>
      <c r="AL65" s="56">
        <f t="shared" si="65"/>
        <v>0</v>
      </c>
      <c r="AM65" s="75">
        <f t="shared" si="26"/>
        <v>121582.9399195439</v>
      </c>
      <c r="AN65">
        <f t="shared" si="27"/>
        <v>2.5789981553171033E-2</v>
      </c>
      <c r="AO65" s="119">
        <f t="shared" si="28"/>
        <v>113333.33333333337</v>
      </c>
      <c r="AP65" s="119">
        <f t="shared" si="29"/>
        <v>5349649.3564599333</v>
      </c>
      <c r="AQ65">
        <f t="shared" si="30"/>
        <v>0.81533264930554994</v>
      </c>
      <c r="AR65" s="41">
        <f t="shared" si="31"/>
        <v>798317.0592820365</v>
      </c>
      <c r="AS65" s="41">
        <f t="shared" si="32"/>
        <v>31301131.485856671</v>
      </c>
      <c r="AT65">
        <f t="shared" si="33"/>
        <v>0.8264795777790237</v>
      </c>
      <c r="AU65" s="41">
        <f t="shared" si="34"/>
        <v>58333.333333333336</v>
      </c>
      <c r="AV65" s="41">
        <f t="shared" si="35"/>
        <v>0</v>
      </c>
      <c r="AW65">
        <f t="shared" si="36"/>
        <v>0.83181882487165559</v>
      </c>
      <c r="AX65">
        <f t="shared" si="37"/>
        <v>0</v>
      </c>
      <c r="AY65" s="121">
        <f t="shared" si="38"/>
        <v>0</v>
      </c>
      <c r="AZ65">
        <f t="shared" si="39"/>
        <v>0.8704602202299615</v>
      </c>
      <c r="BA65" s="39">
        <f t="shared" si="40"/>
        <v>83333.333333333328</v>
      </c>
      <c r="BB65" s="39">
        <f t="shared" si="41"/>
        <v>0</v>
      </c>
      <c r="BC65">
        <f t="shared" si="42"/>
        <v>0.84715451268348119</v>
      </c>
      <c r="BD65" s="41">
        <f t="shared" si="43"/>
        <v>247995.27035387146</v>
      </c>
      <c r="BE65" s="41">
        <f t="shared" si="44"/>
        <v>7224134.1166307749</v>
      </c>
      <c r="BF65">
        <f t="shared" si="45"/>
        <v>0.83725703647622818</v>
      </c>
      <c r="BG65" s="41">
        <f t="shared" si="46"/>
        <v>58125</v>
      </c>
      <c r="BH65" s="41">
        <f t="shared" si="47"/>
        <v>0</v>
      </c>
      <c r="BI65">
        <f t="shared" si="48"/>
        <v>0.8546792365903414</v>
      </c>
      <c r="BJ65">
        <f t="shared" si="49"/>
        <v>0</v>
      </c>
      <c r="BK65" s="121">
        <f t="shared" si="50"/>
        <v>0</v>
      </c>
      <c r="BL65">
        <f t="shared" si="51"/>
        <v>0.8632709315993462</v>
      </c>
      <c r="BM65" s="119">
        <f t="shared" si="52"/>
        <v>1359437.3296359079</v>
      </c>
      <c r="BN65" s="119">
        <f t="shared" si="53"/>
        <v>29054825.467246749</v>
      </c>
      <c r="BO65">
        <f t="shared" si="54"/>
        <v>0.84465898374298021</v>
      </c>
    </row>
    <row r="66" spans="1:67">
      <c r="A66">
        <v>54</v>
      </c>
      <c r="B66" s="64">
        <v>49</v>
      </c>
      <c r="C66" s="56">
        <f t="shared" si="2"/>
        <v>180385522.91248322</v>
      </c>
      <c r="D66" s="56">
        <f t="shared" si="3"/>
        <v>0</v>
      </c>
      <c r="E66" s="59">
        <f t="shared" si="55"/>
        <v>180385522.91248322</v>
      </c>
      <c r="F66" s="53">
        <f t="shared" si="4"/>
        <v>1444804.6719571028</v>
      </c>
      <c r="G66" s="53">
        <f t="shared" si="5"/>
        <v>836688.18377573462</v>
      </c>
      <c r="H66" s="66">
        <f t="shared" si="6"/>
        <v>608116.48818136822</v>
      </c>
      <c r="I66" s="54">
        <f>IF(A66&lt;=(30-(240-$K$8)),((A66+(240-$K$7))/30)*$K$6,$K$6)*($K$5/100)</f>
        <v>0</v>
      </c>
      <c r="J66" s="67">
        <f t="shared" si="7"/>
        <v>0</v>
      </c>
      <c r="K66" s="68">
        <f t="shared" si="8"/>
        <v>0</v>
      </c>
      <c r="L66" s="68">
        <f t="shared" si="9"/>
        <v>1444804.6719571028</v>
      </c>
      <c r="M66" s="55">
        <f t="shared" si="10"/>
        <v>608116.48818136822</v>
      </c>
      <c r="N66" s="55">
        <f t="shared" si="11"/>
        <v>136936.64261713994</v>
      </c>
      <c r="O66" s="55">
        <f t="shared" si="12"/>
        <v>471179.84556422831</v>
      </c>
      <c r="P66" s="65">
        <f t="shared" si="56"/>
        <v>340302.18944075966</v>
      </c>
      <c r="Q66" s="52">
        <f t="shared" si="13"/>
        <v>111915.40754399687</v>
      </c>
      <c r="R66" s="57">
        <f t="shared" si="14"/>
        <v>1417.9257893364986</v>
      </c>
      <c r="S66" s="59">
        <f t="shared" si="57"/>
        <v>49264534.075019762</v>
      </c>
      <c r="T66" s="56">
        <f t="shared" si="15"/>
        <v>593269.38106677029</v>
      </c>
      <c r="U66" s="57">
        <f t="shared" si="16"/>
        <v>205268.89197924902</v>
      </c>
      <c r="V66" s="59">
        <f t="shared" si="58"/>
        <v>14000000</v>
      </c>
      <c r="W66" s="52">
        <f t="shared" si="67"/>
        <v>0</v>
      </c>
      <c r="X66" s="57">
        <f t="shared" si="18"/>
        <v>58333.333333333336</v>
      </c>
      <c r="Y66" s="59">
        <f t="shared" si="59"/>
        <v>26859697.81055925</v>
      </c>
      <c r="Z66" s="56">
        <f t="shared" si="60"/>
        <v>0</v>
      </c>
      <c r="AA66" s="57">
        <f t="shared" si="19"/>
        <v>111915.40754399687</v>
      </c>
      <c r="AB66" s="63">
        <f t="shared" si="61"/>
        <v>20000000</v>
      </c>
      <c r="AC66" s="74">
        <f t="shared" si="20"/>
        <v>0</v>
      </c>
      <c r="AD66" s="57">
        <f t="shared" si="21"/>
        <v>83333.333333333328</v>
      </c>
      <c r="AE66" s="59">
        <f t="shared" si="62"/>
        <v>26669500.316853367</v>
      </c>
      <c r="AF66" s="54">
        <f t="shared" si="22"/>
        <v>136936.64261713994</v>
      </c>
      <c r="AG66" s="57">
        <f t="shared" si="23"/>
        <v>111122.91798688902</v>
      </c>
      <c r="AH66" s="59">
        <f t="shared" si="63"/>
        <v>13950000</v>
      </c>
      <c r="AI66" s="54">
        <f t="shared" si="24"/>
        <v>0</v>
      </c>
      <c r="AJ66" s="57">
        <f t="shared" si="25"/>
        <v>58125</v>
      </c>
      <c r="AK66" s="59">
        <f t="shared" si="64"/>
        <v>29301488.520610079</v>
      </c>
      <c r="AL66" s="56">
        <f t="shared" si="65"/>
        <v>0</v>
      </c>
      <c r="AM66" s="75">
        <f t="shared" si="26"/>
        <v>122089.535502542</v>
      </c>
      <c r="AN66">
        <f t="shared" si="27"/>
        <v>2.5870388737178493E-2</v>
      </c>
      <c r="AO66" s="119">
        <f t="shared" si="28"/>
        <v>113333.33333333337</v>
      </c>
      <c r="AP66" s="119">
        <f t="shared" si="29"/>
        <v>5483854.9696558472</v>
      </c>
      <c r="AQ66">
        <f t="shared" si="30"/>
        <v>0.81160676192874814</v>
      </c>
      <c r="AR66" s="41">
        <f t="shared" si="31"/>
        <v>798538.27304601925</v>
      </c>
      <c r="AS66" s="41">
        <f t="shared" si="32"/>
        <v>32036546.577605598</v>
      </c>
      <c r="AT66">
        <f t="shared" si="33"/>
        <v>0.82293544774667271</v>
      </c>
      <c r="AU66" s="41">
        <f t="shared" si="34"/>
        <v>58333.333333333336</v>
      </c>
      <c r="AV66" s="41">
        <f t="shared" si="35"/>
        <v>0</v>
      </c>
      <c r="AW66">
        <f t="shared" si="36"/>
        <v>0.82836288436533512</v>
      </c>
      <c r="AX66">
        <f t="shared" si="37"/>
        <v>0</v>
      </c>
      <c r="AY66" s="121">
        <f t="shared" si="38"/>
        <v>0</v>
      </c>
      <c r="AZ66">
        <f t="shared" si="39"/>
        <v>0.86766387989428473</v>
      </c>
      <c r="BA66" s="39">
        <f t="shared" si="40"/>
        <v>83333.333333333328</v>
      </c>
      <c r="BB66" s="39">
        <f t="shared" si="41"/>
        <v>0</v>
      </c>
      <c r="BC66">
        <f t="shared" si="42"/>
        <v>0.84395589449507147</v>
      </c>
      <c r="BD66" s="41">
        <f t="shared" si="43"/>
        <v>248059.56060402896</v>
      </c>
      <c r="BE66" s="41">
        <f t="shared" si="44"/>
        <v>7394578.7013255563</v>
      </c>
      <c r="BF66">
        <f t="shared" si="45"/>
        <v>0.83389166597489439</v>
      </c>
      <c r="BG66" s="41">
        <f t="shared" si="46"/>
        <v>58125</v>
      </c>
      <c r="BH66" s="41">
        <f t="shared" si="47"/>
        <v>0</v>
      </c>
      <c r="BI66">
        <f t="shared" si="48"/>
        <v>0.85160903499134399</v>
      </c>
      <c r="BJ66">
        <f t="shared" si="49"/>
        <v>0</v>
      </c>
      <c r="BK66" s="121">
        <f t="shared" si="50"/>
        <v>0</v>
      </c>
      <c r="BL66">
        <f t="shared" si="51"/>
        <v>0.86034907079377598</v>
      </c>
      <c r="BM66" s="119">
        <f t="shared" si="52"/>
        <v>1359722.8336500481</v>
      </c>
      <c r="BN66" s="119">
        <f t="shared" si="53"/>
        <v>29797707.920887042</v>
      </c>
      <c r="BO66">
        <f t="shared" si="54"/>
        <v>0.84141808895814019</v>
      </c>
    </row>
    <row r="67" spans="1:67">
      <c r="A67">
        <v>55</v>
      </c>
      <c r="B67" s="58">
        <v>50</v>
      </c>
      <c r="C67" s="56">
        <f t="shared" si="2"/>
        <v>179777406.42430186</v>
      </c>
      <c r="D67" s="56">
        <f t="shared" si="3"/>
        <v>0</v>
      </c>
      <c r="E67" s="59">
        <f t="shared" si="55"/>
        <v>179777406.42430183</v>
      </c>
      <c r="F67" s="53">
        <f t="shared" si="4"/>
        <v>1444804.6719571026</v>
      </c>
      <c r="G67" s="53">
        <f t="shared" si="5"/>
        <v>833867.53679805342</v>
      </c>
      <c r="H67" s="60">
        <f t="shared" si="6"/>
        <v>610937.13515904918</v>
      </c>
      <c r="I67" s="54">
        <f>IF(A67&lt;=(30-(240-$K$8)),((A67+(240-$K$7))/30)*$K$6,$K$6)*($K$5/100)</f>
        <v>0</v>
      </c>
      <c r="J67" s="61">
        <f t="shared" si="7"/>
        <v>0</v>
      </c>
      <c r="K67" s="62">
        <f t="shared" si="8"/>
        <v>0</v>
      </c>
      <c r="L67" s="62">
        <f t="shared" si="9"/>
        <v>1444804.6719571026</v>
      </c>
      <c r="M67" s="55">
        <f t="shared" si="10"/>
        <v>610937.13515904918</v>
      </c>
      <c r="N67" s="55">
        <f t="shared" si="11"/>
        <v>137571.80041114573</v>
      </c>
      <c r="O67" s="55">
        <f t="shared" si="12"/>
        <v>473365.33474790346</v>
      </c>
      <c r="P67" s="59">
        <f t="shared" si="56"/>
        <v>228386.78189676278</v>
      </c>
      <c r="Q67" s="52">
        <f t="shared" si="13"/>
        <v>112381.72174209687</v>
      </c>
      <c r="R67" s="57">
        <f t="shared" si="14"/>
        <v>951.61159123651157</v>
      </c>
      <c r="S67" s="59">
        <f t="shared" si="57"/>
        <v>48671264.693952993</v>
      </c>
      <c r="T67" s="56">
        <f t="shared" si="15"/>
        <v>595963.57664837269</v>
      </c>
      <c r="U67" s="57">
        <f t="shared" si="16"/>
        <v>202796.93622480414</v>
      </c>
      <c r="V67" s="59">
        <f t="shared" si="58"/>
        <v>14000000</v>
      </c>
      <c r="W67" s="52">
        <f t="shared" si="67"/>
        <v>0</v>
      </c>
      <c r="X67" s="57">
        <f t="shared" si="18"/>
        <v>58333.333333333336</v>
      </c>
      <c r="Y67" s="59">
        <f t="shared" si="59"/>
        <v>26971613.218103249</v>
      </c>
      <c r="Z67" s="56">
        <f t="shared" si="60"/>
        <v>0</v>
      </c>
      <c r="AA67" s="57">
        <f t="shared" si="19"/>
        <v>112381.72174209687</v>
      </c>
      <c r="AB67" s="63">
        <f t="shared" si="61"/>
        <v>20000000</v>
      </c>
      <c r="AC67" s="74">
        <f t="shared" si="20"/>
        <v>0</v>
      </c>
      <c r="AD67" s="57">
        <f t="shared" si="21"/>
        <v>83333.333333333328</v>
      </c>
      <c r="AE67" s="59">
        <f t="shared" si="62"/>
        <v>26532563.674236227</v>
      </c>
      <c r="AF67" s="54">
        <f t="shared" si="22"/>
        <v>137571.80041114573</v>
      </c>
      <c r="AG67" s="57">
        <f t="shared" si="23"/>
        <v>110552.34864265095</v>
      </c>
      <c r="AH67" s="59">
        <f t="shared" si="63"/>
        <v>13950000</v>
      </c>
      <c r="AI67" s="54">
        <f t="shared" si="24"/>
        <v>0</v>
      </c>
      <c r="AJ67" s="57">
        <f t="shared" si="25"/>
        <v>58125</v>
      </c>
      <c r="AK67" s="59">
        <f t="shared" si="64"/>
        <v>29423578.056112621</v>
      </c>
      <c r="AL67" s="56">
        <f t="shared" si="65"/>
        <v>0</v>
      </c>
      <c r="AM67" s="75">
        <f t="shared" si="26"/>
        <v>122598.24190046925</v>
      </c>
      <c r="AN67">
        <f t="shared" si="27"/>
        <v>2.5950795921185956E-2</v>
      </c>
      <c r="AO67" s="119">
        <f t="shared" si="28"/>
        <v>113333.33333333337</v>
      </c>
      <c r="AP67" s="119">
        <f t="shared" si="29"/>
        <v>5619086.087104843</v>
      </c>
      <c r="AQ67">
        <f t="shared" si="30"/>
        <v>0.80788712208069235</v>
      </c>
      <c r="AR67" s="41">
        <f t="shared" si="31"/>
        <v>798760.51287317683</v>
      </c>
      <c r="AS67" s="41">
        <f t="shared" si="32"/>
        <v>32777996.715660498</v>
      </c>
      <c r="AT67">
        <f t="shared" si="33"/>
        <v>0.81939558015860847</v>
      </c>
      <c r="AU67" s="41">
        <f t="shared" si="34"/>
        <v>58333.333333333336</v>
      </c>
      <c r="AV67" s="41">
        <f t="shared" si="35"/>
        <v>0</v>
      </c>
      <c r="AW67">
        <f t="shared" si="36"/>
        <v>0.82491029152687978</v>
      </c>
      <c r="AX67">
        <f t="shared" si="37"/>
        <v>0</v>
      </c>
      <c r="AY67" s="121">
        <f t="shared" si="38"/>
        <v>0</v>
      </c>
      <c r="AZ67">
        <f t="shared" si="39"/>
        <v>0.86486496787599743</v>
      </c>
      <c r="BA67" s="39">
        <f t="shared" si="40"/>
        <v>83333.333333333328</v>
      </c>
      <c r="BB67" s="39">
        <f t="shared" si="41"/>
        <v>0</v>
      </c>
      <c r="BC67">
        <f t="shared" si="42"/>
        <v>0.84075812693292562</v>
      </c>
      <c r="BD67" s="41">
        <f t="shared" si="43"/>
        <v>248124.14905379666</v>
      </c>
      <c r="BE67" s="41">
        <f t="shared" si="44"/>
        <v>7566449.022613015</v>
      </c>
      <c r="BF67">
        <f t="shared" si="45"/>
        <v>0.83052873548897688</v>
      </c>
      <c r="BG67" s="41">
        <f t="shared" si="46"/>
        <v>58125</v>
      </c>
      <c r="BH67" s="41">
        <f t="shared" si="47"/>
        <v>0</v>
      </c>
      <c r="BI67">
        <f t="shared" si="48"/>
        <v>0.84853852981508759</v>
      </c>
      <c r="BJ67">
        <f t="shared" si="49"/>
        <v>0</v>
      </c>
      <c r="BK67" s="121">
        <f t="shared" si="50"/>
        <v>0</v>
      </c>
      <c r="BL67">
        <f t="shared" si="51"/>
        <v>0.85742564592024162</v>
      </c>
      <c r="BM67" s="119">
        <f t="shared" si="52"/>
        <v>1360009.6619269736</v>
      </c>
      <c r="BN67" s="119">
        <f t="shared" si="53"/>
        <v>30546856.757952459</v>
      </c>
      <c r="BO67">
        <f t="shared" si="54"/>
        <v>0.83817843792324542</v>
      </c>
    </row>
    <row r="68" spans="1:67">
      <c r="A68">
        <v>56</v>
      </c>
      <c r="B68" s="64">
        <v>51</v>
      </c>
      <c r="C68" s="56">
        <f t="shared" si="2"/>
        <v>179166469.28914282</v>
      </c>
      <c r="D68" s="56">
        <f t="shared" si="3"/>
        <v>0</v>
      </c>
      <c r="E68" s="59">
        <f t="shared" si="55"/>
        <v>179166469.28914279</v>
      </c>
      <c r="F68" s="53">
        <f t="shared" si="4"/>
        <v>1444804.6719571026</v>
      </c>
      <c r="G68" s="53">
        <f t="shared" si="5"/>
        <v>831033.80671947403</v>
      </c>
      <c r="H68" s="66">
        <f t="shared" si="6"/>
        <v>613770.86523762858</v>
      </c>
      <c r="I68" s="54">
        <f>IF(A68&lt;=(30-(240-$K$8)),((A68+(240-$K$7))/30)*$K$6,$K$6)*($K$5/100)</f>
        <v>0</v>
      </c>
      <c r="J68" s="67">
        <f t="shared" si="7"/>
        <v>0</v>
      </c>
      <c r="K68" s="68">
        <f t="shared" si="8"/>
        <v>0</v>
      </c>
      <c r="L68" s="68">
        <f t="shared" si="9"/>
        <v>1444804.6719571026</v>
      </c>
      <c r="M68" s="55">
        <f t="shared" si="10"/>
        <v>613770.86523762858</v>
      </c>
      <c r="N68" s="55">
        <f t="shared" si="11"/>
        <v>138209.90427871942</v>
      </c>
      <c r="O68" s="55">
        <f t="shared" si="12"/>
        <v>475560.96095890919</v>
      </c>
      <c r="P68" s="65">
        <f t="shared" si="56"/>
        <v>116005.06015466592</v>
      </c>
      <c r="Q68" s="52">
        <f t="shared" si="13"/>
        <v>112849.97891602227</v>
      </c>
      <c r="R68" s="57">
        <f t="shared" si="14"/>
        <v>483.35441731110797</v>
      </c>
      <c r="S68" s="59">
        <f t="shared" si="57"/>
        <v>48075301.117304623</v>
      </c>
      <c r="T68" s="56">
        <f t="shared" si="15"/>
        <v>598670.02886729711</v>
      </c>
      <c r="U68" s="57">
        <f t="shared" si="16"/>
        <v>200313.75465543591</v>
      </c>
      <c r="V68" s="59">
        <f t="shared" si="58"/>
        <v>14000000</v>
      </c>
      <c r="W68" s="52">
        <f t="shared" si="67"/>
        <v>0</v>
      </c>
      <c r="X68" s="57">
        <f t="shared" si="18"/>
        <v>58333.333333333336</v>
      </c>
      <c r="Y68" s="59">
        <f t="shared" si="59"/>
        <v>27083994.939845346</v>
      </c>
      <c r="Z68" s="56">
        <f t="shared" si="60"/>
        <v>0</v>
      </c>
      <c r="AA68" s="57">
        <f t="shared" si="19"/>
        <v>112849.97891602227</v>
      </c>
      <c r="AB68" s="63">
        <f t="shared" si="61"/>
        <v>20000000</v>
      </c>
      <c r="AC68" s="74">
        <f t="shared" si="20"/>
        <v>0</v>
      </c>
      <c r="AD68" s="57">
        <f t="shared" si="21"/>
        <v>83333.333333333328</v>
      </c>
      <c r="AE68" s="59">
        <f t="shared" si="62"/>
        <v>26394991.873825081</v>
      </c>
      <c r="AF68" s="54">
        <f t="shared" si="22"/>
        <v>138209.90427871942</v>
      </c>
      <c r="AG68" s="57">
        <f t="shared" si="23"/>
        <v>109979.1328076045</v>
      </c>
      <c r="AH68" s="59">
        <f t="shared" si="63"/>
        <v>13950000</v>
      </c>
      <c r="AI68" s="54">
        <f t="shared" si="24"/>
        <v>0</v>
      </c>
      <c r="AJ68" s="57">
        <f t="shared" si="25"/>
        <v>58125</v>
      </c>
      <c r="AK68" s="59">
        <f t="shared" si="64"/>
        <v>29546176.298013091</v>
      </c>
      <c r="AL68" s="56">
        <f t="shared" si="65"/>
        <v>0</v>
      </c>
      <c r="AM68" s="75">
        <f t="shared" si="26"/>
        <v>123109.06790838788</v>
      </c>
      <c r="AN68">
        <f t="shared" si="27"/>
        <v>2.6031203105193416E-2</v>
      </c>
      <c r="AO68" s="119">
        <f t="shared" si="28"/>
        <v>113333.33333333339</v>
      </c>
      <c r="AP68" s="119">
        <f t="shared" si="29"/>
        <v>5755348.9247171357</v>
      </c>
      <c r="AQ68">
        <f t="shared" si="30"/>
        <v>0.80417380026309815</v>
      </c>
      <c r="AR68" s="41">
        <f t="shared" si="31"/>
        <v>798983.78352273302</v>
      </c>
      <c r="AS68" s="41">
        <f t="shared" si="32"/>
        <v>33525521.61656864</v>
      </c>
      <c r="AT68">
        <f t="shared" si="33"/>
        <v>0.81586005106992177</v>
      </c>
      <c r="AU68" s="41">
        <f t="shared" si="34"/>
        <v>58333.333333333336</v>
      </c>
      <c r="AV68" s="41">
        <f t="shared" si="35"/>
        <v>0</v>
      </c>
      <c r="AW68">
        <f t="shared" si="36"/>
        <v>0.82146112448813102</v>
      </c>
      <c r="AX68">
        <f t="shared" si="37"/>
        <v>0</v>
      </c>
      <c r="AY68" s="121">
        <f t="shared" si="38"/>
        <v>0</v>
      </c>
      <c r="AZ68">
        <f t="shared" si="39"/>
        <v>0.86206356725343392</v>
      </c>
      <c r="BA68" s="39">
        <f t="shared" si="40"/>
        <v>83333.333333333328</v>
      </c>
      <c r="BB68" s="39">
        <f t="shared" si="41"/>
        <v>0</v>
      </c>
      <c r="BC68">
        <f t="shared" si="42"/>
        <v>0.83756129212126906</v>
      </c>
      <c r="BD68" s="41">
        <f t="shared" si="43"/>
        <v>248189.03708632392</v>
      </c>
      <c r="BE68" s="41">
        <f t="shared" si="44"/>
        <v>7739754.6396082873</v>
      </c>
      <c r="BF68">
        <f t="shared" si="45"/>
        <v>0.82716832489364578</v>
      </c>
      <c r="BG68" s="41">
        <f t="shared" si="46"/>
        <v>58125</v>
      </c>
      <c r="BH68" s="41">
        <f t="shared" si="47"/>
        <v>0</v>
      </c>
      <c r="BI68">
        <f t="shared" si="48"/>
        <v>0.84546780413496425</v>
      </c>
      <c r="BJ68">
        <f t="shared" si="49"/>
        <v>0</v>
      </c>
      <c r="BK68" s="121">
        <f t="shared" si="50"/>
        <v>0</v>
      </c>
      <c r="BL68">
        <f t="shared" si="51"/>
        <v>0.85450074037635171</v>
      </c>
      <c r="BM68" s="119">
        <f t="shared" si="52"/>
        <v>1360297.8206090569</v>
      </c>
      <c r="BN68" s="119">
        <f t="shared" si="53"/>
        <v>31302314.127119057</v>
      </c>
      <c r="BO68">
        <f t="shared" si="54"/>
        <v>0.83494011230493659</v>
      </c>
    </row>
    <row r="69" spans="1:67">
      <c r="A69">
        <v>57</v>
      </c>
      <c r="B69" s="58">
        <v>52</v>
      </c>
      <c r="C69" s="56">
        <f t="shared" si="2"/>
        <v>178552698.42390516</v>
      </c>
      <c r="D69" s="56">
        <f t="shared" si="3"/>
        <v>0</v>
      </c>
      <c r="E69" s="59">
        <f t="shared" si="55"/>
        <v>178552698.42390516</v>
      </c>
      <c r="F69" s="53">
        <f t="shared" si="4"/>
        <v>1444804.6719571028</v>
      </c>
      <c r="G69" s="53">
        <f t="shared" si="5"/>
        <v>828186.93285621342</v>
      </c>
      <c r="H69" s="60">
        <f t="shared" si="6"/>
        <v>616617.73910088942</v>
      </c>
      <c r="I69" s="54">
        <f>IF(A69&lt;=(30-(240-$K$8)),((A69+(240-$K$7))/30)*$K$6,$K$6)*($K$5/100)</f>
        <v>0</v>
      </c>
      <c r="J69" s="61">
        <f t="shared" si="7"/>
        <v>0</v>
      </c>
      <c r="K69" s="62">
        <f t="shared" si="8"/>
        <v>0</v>
      </c>
      <c r="L69" s="62">
        <f t="shared" si="9"/>
        <v>1444804.6719571028</v>
      </c>
      <c r="M69" s="55">
        <f t="shared" si="10"/>
        <v>616617.73910088942</v>
      </c>
      <c r="N69" s="55">
        <f t="shared" si="11"/>
        <v>138850.96788473229</v>
      </c>
      <c r="O69" s="55">
        <f t="shared" si="12"/>
        <v>477766.77121615713</v>
      </c>
      <c r="P69" s="59">
        <f t="shared" si="56"/>
        <v>3155.0812386436446</v>
      </c>
      <c r="Q69" s="52">
        <f t="shared" si="13"/>
        <v>3155.0812386436446</v>
      </c>
      <c r="R69" s="57">
        <f t="shared" si="14"/>
        <v>13.146171827681853</v>
      </c>
      <c r="S69" s="59">
        <f t="shared" si="57"/>
        <v>47476631.088437326</v>
      </c>
      <c r="T69" s="56">
        <f t="shared" si="15"/>
        <v>601388.79357416322</v>
      </c>
      <c r="U69" s="57">
        <f t="shared" si="16"/>
        <v>197819.2962018222</v>
      </c>
      <c r="V69" s="59">
        <f t="shared" si="58"/>
        <v>14000000</v>
      </c>
      <c r="W69" s="52">
        <f t="shared" si="67"/>
        <v>110165.10592286213</v>
      </c>
      <c r="X69" s="57">
        <f t="shared" si="18"/>
        <v>58333.333333333336</v>
      </c>
      <c r="Y69" s="59">
        <f t="shared" si="59"/>
        <v>27196844.918761369</v>
      </c>
      <c r="Z69" s="56">
        <f t="shared" si="60"/>
        <v>0</v>
      </c>
      <c r="AA69" s="57">
        <f t="shared" si="19"/>
        <v>113320.1871615057</v>
      </c>
      <c r="AB69" s="63">
        <f t="shared" si="61"/>
        <v>20000000</v>
      </c>
      <c r="AC69" s="74">
        <f t="shared" si="20"/>
        <v>0</v>
      </c>
      <c r="AD69" s="57">
        <f t="shared" si="21"/>
        <v>83333.333333333328</v>
      </c>
      <c r="AE69" s="59">
        <f t="shared" si="62"/>
        <v>26256781.969546363</v>
      </c>
      <c r="AF69" s="54">
        <f t="shared" si="22"/>
        <v>138850.96788473229</v>
      </c>
      <c r="AG69" s="57">
        <f t="shared" si="23"/>
        <v>109403.25820644318</v>
      </c>
      <c r="AH69" s="59">
        <f t="shared" si="63"/>
        <v>13950000</v>
      </c>
      <c r="AI69" s="54">
        <f t="shared" si="24"/>
        <v>0</v>
      </c>
      <c r="AJ69" s="57">
        <f t="shared" si="25"/>
        <v>58125</v>
      </c>
      <c r="AK69" s="59">
        <f t="shared" si="64"/>
        <v>29669285.365921479</v>
      </c>
      <c r="AL69" s="56">
        <f t="shared" si="65"/>
        <v>0</v>
      </c>
      <c r="AM69" s="75">
        <f t="shared" si="26"/>
        <v>123622.02235800616</v>
      </c>
      <c r="AN69">
        <f t="shared" si="27"/>
        <v>2.6111610289200879E-2</v>
      </c>
      <c r="AO69" s="119">
        <f t="shared" si="28"/>
        <v>3168.2274104713265</v>
      </c>
      <c r="AP69" s="119">
        <f t="shared" si="29"/>
        <v>164064.22440946952</v>
      </c>
      <c r="AQ69">
        <f t="shared" si="30"/>
        <v>0.80046686640031806</v>
      </c>
      <c r="AR69" s="41">
        <f t="shared" si="31"/>
        <v>799208.08977598546</v>
      </c>
      <c r="AS69" s="41">
        <f t="shared" si="32"/>
        <v>34279161.233727306</v>
      </c>
      <c r="AT69">
        <f t="shared" si="33"/>
        <v>0.81232893603328249</v>
      </c>
      <c r="AU69" s="41">
        <f t="shared" si="34"/>
        <v>168498.43925619547</v>
      </c>
      <c r="AV69" s="41">
        <f t="shared" si="35"/>
        <v>6279411.0376031417</v>
      </c>
      <c r="AW69">
        <f t="shared" si="36"/>
        <v>0.81801546091649546</v>
      </c>
      <c r="AX69">
        <f t="shared" si="37"/>
        <v>0</v>
      </c>
      <c r="AY69" s="121">
        <f t="shared" si="38"/>
        <v>0</v>
      </c>
      <c r="AZ69">
        <f t="shared" si="39"/>
        <v>0.85925976093481349</v>
      </c>
      <c r="BA69" s="39">
        <f t="shared" si="40"/>
        <v>83333.333333333328</v>
      </c>
      <c r="BB69" s="39">
        <f t="shared" si="41"/>
        <v>0</v>
      </c>
      <c r="BC69">
        <f t="shared" si="42"/>
        <v>0.83436547183404086</v>
      </c>
      <c r="BD69" s="41">
        <f t="shared" si="43"/>
        <v>248254.22609117546</v>
      </c>
      <c r="BE69" s="41">
        <f t="shared" si="44"/>
        <v>7914505.1694297409</v>
      </c>
      <c r="BF69">
        <f t="shared" si="45"/>
        <v>0.82381051363935143</v>
      </c>
      <c r="BG69" s="41">
        <f t="shared" si="46"/>
        <v>58125</v>
      </c>
      <c r="BH69" s="41">
        <f t="shared" si="47"/>
        <v>0</v>
      </c>
      <c r="BI69">
        <f t="shared" si="48"/>
        <v>0.84239694073189109</v>
      </c>
      <c r="BJ69">
        <f t="shared" si="49"/>
        <v>0</v>
      </c>
      <c r="BK69" s="121">
        <f t="shared" si="50"/>
        <v>0</v>
      </c>
      <c r="BL69">
        <f t="shared" si="51"/>
        <v>0.85157443733385407</v>
      </c>
      <c r="BM69" s="119">
        <f t="shared" si="52"/>
        <v>1360587.3158671609</v>
      </c>
      <c r="BN69" s="119">
        <f t="shared" si="53"/>
        <v>32064122.433246251</v>
      </c>
      <c r="BO69">
        <f t="shared" si="54"/>
        <v>0.83170319340056353</v>
      </c>
    </row>
    <row r="70" spans="1:67">
      <c r="A70">
        <v>58</v>
      </c>
      <c r="B70" s="64">
        <v>53</v>
      </c>
      <c r="C70" s="56">
        <f t="shared" si="2"/>
        <v>177936080.68480432</v>
      </c>
      <c r="D70" s="56">
        <f t="shared" si="3"/>
        <v>0</v>
      </c>
      <c r="E70" s="59">
        <f t="shared" si="55"/>
        <v>177936080.68480426</v>
      </c>
      <c r="F70" s="53">
        <f t="shared" si="4"/>
        <v>1444804.6719571026</v>
      </c>
      <c r="G70" s="53">
        <f t="shared" si="5"/>
        <v>825326.85424301715</v>
      </c>
      <c r="H70" s="66">
        <f t="shared" si="6"/>
        <v>619477.81771408545</v>
      </c>
      <c r="I70" s="54">
        <f>IF(A70&lt;=(30-(240-$K$8)),((A70+(240-$K$7))/30)*$K$6,$K$6)*($K$5/100)</f>
        <v>0</v>
      </c>
      <c r="J70" s="67">
        <f t="shared" si="7"/>
        <v>0</v>
      </c>
      <c r="K70" s="68">
        <f t="shared" si="8"/>
        <v>0</v>
      </c>
      <c r="L70" s="68">
        <f t="shared" si="9"/>
        <v>1444804.6719571026</v>
      </c>
      <c r="M70" s="55">
        <f t="shared" si="10"/>
        <v>619477.81771408545</v>
      </c>
      <c r="N70" s="55">
        <f t="shared" si="11"/>
        <v>139495.00495743757</v>
      </c>
      <c r="O70" s="55">
        <f t="shared" si="12"/>
        <v>479982.81275664788</v>
      </c>
      <c r="P70" s="65">
        <f t="shared" si="56"/>
        <v>0</v>
      </c>
      <c r="Q70" s="52">
        <f t="shared" si="13"/>
        <v>0</v>
      </c>
      <c r="R70" s="57">
        <f t="shared" si="14"/>
        <v>0</v>
      </c>
      <c r="S70" s="59">
        <f t="shared" si="57"/>
        <v>46875242.294863164</v>
      </c>
      <c r="T70" s="56">
        <f t="shared" si="15"/>
        <v>604119.92687447905</v>
      </c>
      <c r="U70" s="57">
        <f t="shared" si="16"/>
        <v>195313.50956192985</v>
      </c>
      <c r="V70" s="59">
        <f t="shared" si="58"/>
        <v>13889834.894077137</v>
      </c>
      <c r="W70" s="52">
        <f t="shared" ref="W70:W101" si="68">IF(T70+P70&lt;=O70+AM70,MIN(V70,O70-Q70+AA70-T70+AM70),0)</f>
        <v>113792.35460801198</v>
      </c>
      <c r="X70" s="57">
        <f t="shared" si="18"/>
        <v>57874.312058654737</v>
      </c>
      <c r="Y70" s="59">
        <f t="shared" si="59"/>
        <v>27310165.105922874</v>
      </c>
      <c r="Z70" s="56">
        <f t="shared" si="60"/>
        <v>0</v>
      </c>
      <c r="AA70" s="57">
        <f t="shared" si="19"/>
        <v>113792.35460801197</v>
      </c>
      <c r="AB70" s="63">
        <f t="shared" si="61"/>
        <v>20000000</v>
      </c>
      <c r="AC70" s="74">
        <f t="shared" si="20"/>
        <v>0</v>
      </c>
      <c r="AD70" s="57">
        <f t="shared" si="21"/>
        <v>83333.333333333328</v>
      </c>
      <c r="AE70" s="59">
        <f t="shared" si="62"/>
        <v>26117931.001661632</v>
      </c>
      <c r="AF70" s="54">
        <f t="shared" si="22"/>
        <v>139495.00495743757</v>
      </c>
      <c r="AG70" s="57">
        <f t="shared" si="23"/>
        <v>108824.71250692346</v>
      </c>
      <c r="AH70" s="59">
        <f t="shared" si="63"/>
        <v>13950000</v>
      </c>
      <c r="AI70" s="54">
        <f t="shared" si="24"/>
        <v>0</v>
      </c>
      <c r="AJ70" s="57">
        <f t="shared" si="25"/>
        <v>58125</v>
      </c>
      <c r="AK70" s="59">
        <f t="shared" si="64"/>
        <v>29792907.388279486</v>
      </c>
      <c r="AL70" s="56">
        <f t="shared" si="65"/>
        <v>0</v>
      </c>
      <c r="AM70" s="75">
        <f t="shared" si="26"/>
        <v>124137.1141178312</v>
      </c>
      <c r="AN70">
        <f t="shared" si="27"/>
        <v>2.6192017473208339E-2</v>
      </c>
      <c r="AO70" s="119">
        <f t="shared" si="28"/>
        <v>0</v>
      </c>
      <c r="AP70" s="119">
        <f t="shared" si="29"/>
        <v>0</v>
      </c>
      <c r="AQ70">
        <f t="shared" si="30"/>
        <v>0.79676638983826142</v>
      </c>
      <c r="AR70" s="41">
        <f t="shared" si="31"/>
        <v>799433.4364364089</v>
      </c>
      <c r="AS70" s="41">
        <f t="shared" si="32"/>
        <v>35038955.758719787</v>
      </c>
      <c r="AT70">
        <f t="shared" si="33"/>
        <v>0.80880231009715331</v>
      </c>
      <c r="AU70" s="41">
        <f t="shared" si="34"/>
        <v>171666.66666666672</v>
      </c>
      <c r="AV70" s="41">
        <f t="shared" si="35"/>
        <v>6599956.5672646947</v>
      </c>
      <c r="AW70">
        <f t="shared" si="36"/>
        <v>0.81457337801274265</v>
      </c>
      <c r="AX70">
        <f t="shared" si="37"/>
        <v>0</v>
      </c>
      <c r="AY70" s="121">
        <f t="shared" si="38"/>
        <v>0</v>
      </c>
      <c r="AZ70">
        <f t="shared" si="39"/>
        <v>0.85645363165441479</v>
      </c>
      <c r="BA70" s="39">
        <f t="shared" si="40"/>
        <v>83333.333333333328</v>
      </c>
      <c r="BB70" s="39">
        <f t="shared" si="41"/>
        <v>0</v>
      </c>
      <c r="BC70">
        <f t="shared" si="42"/>
        <v>0.83117074749186381</v>
      </c>
      <c r="BD70" s="41">
        <f t="shared" si="43"/>
        <v>248319.71746436105</v>
      </c>
      <c r="BE70" s="41">
        <f t="shared" si="44"/>
        <v>8090710.2875313796</v>
      </c>
      <c r="BF70">
        <f t="shared" si="45"/>
        <v>0.82045538074933733</v>
      </c>
      <c r="BG70" s="41">
        <f t="shared" si="46"/>
        <v>58125</v>
      </c>
      <c r="BH70" s="41">
        <f t="shared" si="47"/>
        <v>0</v>
      </c>
      <c r="BI70">
        <f t="shared" si="48"/>
        <v>0.83932602209093321</v>
      </c>
      <c r="BJ70">
        <f t="shared" si="49"/>
        <v>0</v>
      </c>
      <c r="BK70" s="121">
        <f t="shared" si="50"/>
        <v>0</v>
      </c>
      <c r="BL70">
        <f t="shared" si="51"/>
        <v>0.84864681973495937</v>
      </c>
      <c r="BM70" s="119">
        <f t="shared" si="52"/>
        <v>1360878.15390077</v>
      </c>
      <c r="BN70" s="119">
        <f t="shared" si="53"/>
        <v>32832324.338846531</v>
      </c>
      <c r="BO70">
        <f t="shared" si="54"/>
        <v>0.82846776213530793</v>
      </c>
    </row>
    <row r="71" spans="1:67">
      <c r="A71">
        <v>59</v>
      </c>
      <c r="B71" s="58">
        <v>54</v>
      </c>
      <c r="C71" s="56">
        <f t="shared" si="2"/>
        <v>177316602.8670902</v>
      </c>
      <c r="D71" s="56">
        <f t="shared" si="3"/>
        <v>0</v>
      </c>
      <c r="E71" s="59">
        <f t="shared" si="55"/>
        <v>177316602.86709017</v>
      </c>
      <c r="F71" s="53">
        <f t="shared" si="4"/>
        <v>1444804.6719571026</v>
      </c>
      <c r="G71" s="53">
        <f t="shared" si="5"/>
        <v>822453.5096318532</v>
      </c>
      <c r="H71" s="60">
        <f t="shared" si="6"/>
        <v>622351.1623252494</v>
      </c>
      <c r="I71" s="54">
        <f>IF(A71&lt;=(30-(240-$K$8)),((A71+(240-$K$7))/30)*$K$6,$K$6)*($K$5/100)</f>
        <v>0</v>
      </c>
      <c r="J71" s="61">
        <f t="shared" si="7"/>
        <v>0</v>
      </c>
      <c r="K71" s="62">
        <f t="shared" si="8"/>
        <v>0</v>
      </c>
      <c r="L71" s="62">
        <f t="shared" si="9"/>
        <v>1444804.6719571026</v>
      </c>
      <c r="M71" s="55">
        <f t="shared" si="10"/>
        <v>622351.1623252494</v>
      </c>
      <c r="N71" s="55">
        <f t="shared" si="11"/>
        <v>140142.02928876519</v>
      </c>
      <c r="O71" s="55">
        <f t="shared" si="12"/>
        <v>482209.13303648424</v>
      </c>
      <c r="P71" s="59">
        <f t="shared" si="56"/>
        <v>0</v>
      </c>
      <c r="Q71" s="52">
        <f t="shared" si="13"/>
        <v>0</v>
      </c>
      <c r="R71" s="57">
        <f t="shared" si="14"/>
        <v>0</v>
      </c>
      <c r="S71" s="59">
        <f t="shared" si="57"/>
        <v>46271122.367988683</v>
      </c>
      <c r="T71" s="56">
        <f t="shared" si="15"/>
        <v>606863.48512980645</v>
      </c>
      <c r="U71" s="57">
        <f t="shared" si="16"/>
        <v>192796.34319995285</v>
      </c>
      <c r="V71" s="59">
        <f t="shared" si="58"/>
        <v>13776042.539469125</v>
      </c>
      <c r="W71" s="52">
        <f t="shared" si="68"/>
        <v>114266.48941887864</v>
      </c>
      <c r="X71" s="57">
        <f t="shared" si="18"/>
        <v>57400.177247788022</v>
      </c>
      <c r="Y71" s="59">
        <f t="shared" si="59"/>
        <v>27423957.460530885</v>
      </c>
      <c r="Z71" s="56">
        <f t="shared" si="60"/>
        <v>0</v>
      </c>
      <c r="AA71" s="57">
        <f t="shared" si="19"/>
        <v>114266.48941887869</v>
      </c>
      <c r="AB71" s="63">
        <f t="shared" si="61"/>
        <v>20000000</v>
      </c>
      <c r="AC71" s="74">
        <f t="shared" si="20"/>
        <v>0</v>
      </c>
      <c r="AD71" s="57">
        <f t="shared" si="21"/>
        <v>83333.333333333328</v>
      </c>
      <c r="AE71" s="59">
        <f t="shared" si="62"/>
        <v>25978435.996704195</v>
      </c>
      <c r="AF71" s="54">
        <f t="shared" si="22"/>
        <v>140142.02928876519</v>
      </c>
      <c r="AG71" s="57">
        <f t="shared" si="23"/>
        <v>108243.48331960081</v>
      </c>
      <c r="AH71" s="59">
        <f t="shared" si="63"/>
        <v>13950000</v>
      </c>
      <c r="AI71" s="54">
        <f t="shared" si="24"/>
        <v>0</v>
      </c>
      <c r="AJ71" s="57">
        <f t="shared" si="25"/>
        <v>58125</v>
      </c>
      <c r="AK71" s="59">
        <f t="shared" si="64"/>
        <v>29917044.502397317</v>
      </c>
      <c r="AL71" s="56">
        <f t="shared" si="65"/>
        <v>0</v>
      </c>
      <c r="AM71" s="75">
        <f t="shared" si="26"/>
        <v>124654.35209332216</v>
      </c>
      <c r="AN71">
        <f t="shared" si="27"/>
        <v>2.6272424657215798E-2</v>
      </c>
      <c r="AO71" s="119">
        <f t="shared" si="28"/>
        <v>0</v>
      </c>
      <c r="AP71" s="119">
        <f t="shared" si="29"/>
        <v>0</v>
      </c>
      <c r="AQ71">
        <f t="shared" si="30"/>
        <v>0.79307243934340665</v>
      </c>
      <c r="AR71" s="41">
        <f t="shared" si="31"/>
        <v>799659.8283297593</v>
      </c>
      <c r="AS71" s="41">
        <f t="shared" si="32"/>
        <v>35804945.622658581</v>
      </c>
      <c r="AT71">
        <f t="shared" si="33"/>
        <v>0.80528024780389318</v>
      </c>
      <c r="AU71" s="41">
        <f t="shared" si="34"/>
        <v>171666.66666666666</v>
      </c>
      <c r="AV71" s="41">
        <f t="shared" si="35"/>
        <v>6741722.8757138401</v>
      </c>
      <c r="AW71">
        <f t="shared" si="36"/>
        <v>0.81113495250885093</v>
      </c>
      <c r="AX71">
        <f t="shared" si="37"/>
        <v>0</v>
      </c>
      <c r="AY71" s="121">
        <f t="shared" si="38"/>
        <v>0</v>
      </c>
      <c r="AZ71">
        <f t="shared" si="39"/>
        <v>0.85364526196870338</v>
      </c>
      <c r="BA71" s="39">
        <f t="shared" si="40"/>
        <v>83333.333333333328</v>
      </c>
      <c r="BB71" s="39">
        <f t="shared" si="41"/>
        <v>0</v>
      </c>
      <c r="BC71">
        <f t="shared" si="42"/>
        <v>0.82797720015904763</v>
      </c>
      <c r="BD71" s="41">
        <f t="shared" si="43"/>
        <v>248385.512608366</v>
      </c>
      <c r="BE71" s="41">
        <f t="shared" si="44"/>
        <v>8268379.7280371459</v>
      </c>
      <c r="BF71">
        <f t="shared" si="45"/>
        <v>0.81710300481713272</v>
      </c>
      <c r="BG71" s="41">
        <f t="shared" si="46"/>
        <v>58125</v>
      </c>
      <c r="BH71" s="41">
        <f t="shared" si="47"/>
        <v>0</v>
      </c>
      <c r="BI71">
        <f t="shared" si="48"/>
        <v>0.83625513039798627</v>
      </c>
      <c r="BJ71">
        <f t="shared" si="49"/>
        <v>0</v>
      </c>
      <c r="BK71" s="121">
        <f t="shared" si="50"/>
        <v>0</v>
      </c>
      <c r="BL71">
        <f t="shared" si="51"/>
        <v>0.84571797028868956</v>
      </c>
      <c r="BM71" s="119">
        <f t="shared" si="52"/>
        <v>1361170.3409381253</v>
      </c>
      <c r="BN71" s="119">
        <f t="shared" si="53"/>
        <v>33606962.765563466</v>
      </c>
      <c r="BO71">
        <f t="shared" si="54"/>
        <v>0.8252338990593403</v>
      </c>
    </row>
    <row r="72" spans="1:67">
      <c r="A72">
        <v>60</v>
      </c>
      <c r="B72" s="64">
        <v>55</v>
      </c>
      <c r="C72" s="56">
        <f t="shared" si="2"/>
        <v>176694251.70476496</v>
      </c>
      <c r="D72" s="56">
        <f t="shared" si="3"/>
        <v>0</v>
      </c>
      <c r="E72" s="59">
        <f t="shared" si="55"/>
        <v>176694251.7047649</v>
      </c>
      <c r="F72" s="53">
        <f t="shared" si="4"/>
        <v>1444804.6719571026</v>
      </c>
      <c r="G72" s="53">
        <f t="shared" si="5"/>
        <v>819566.83749060112</v>
      </c>
      <c r="H72" s="66">
        <f t="shared" si="6"/>
        <v>625237.83446650149</v>
      </c>
      <c r="I72" s="54">
        <f>IF(A72&lt;=(30-(240-$K$8)),((A72+(240-$K$7))/30)*$K$6,$K$6)*($K$5/100)</f>
        <v>0</v>
      </c>
      <c r="J72" s="67">
        <f t="shared" si="7"/>
        <v>0</v>
      </c>
      <c r="K72" s="68">
        <f t="shared" si="8"/>
        <v>0</v>
      </c>
      <c r="L72" s="68">
        <f t="shared" si="9"/>
        <v>1444804.6719571026</v>
      </c>
      <c r="M72" s="55">
        <f t="shared" si="10"/>
        <v>625237.83446650149</v>
      </c>
      <c r="N72" s="55">
        <f t="shared" si="11"/>
        <v>140792.05473461628</v>
      </c>
      <c r="O72" s="55">
        <f t="shared" si="12"/>
        <v>484445.77973188524</v>
      </c>
      <c r="P72" s="65">
        <f t="shared" si="56"/>
        <v>0</v>
      </c>
      <c r="Q72" s="52">
        <f t="shared" si="13"/>
        <v>0</v>
      </c>
      <c r="R72" s="57">
        <f t="shared" si="14"/>
        <v>0</v>
      </c>
      <c r="S72" s="59">
        <f t="shared" si="57"/>
        <v>45664258.88285888</v>
      </c>
      <c r="T72" s="56">
        <f t="shared" si="15"/>
        <v>609619.52495892951</v>
      </c>
      <c r="U72" s="57">
        <f t="shared" si="16"/>
        <v>190267.74534524532</v>
      </c>
      <c r="V72" s="59">
        <f t="shared" si="58"/>
        <v>13661776.050050246</v>
      </c>
      <c r="W72" s="52">
        <f t="shared" si="68"/>
        <v>114742.5997914574</v>
      </c>
      <c r="X72" s="57">
        <f t="shared" si="18"/>
        <v>56924.066875209355</v>
      </c>
      <c r="Y72" s="59">
        <f t="shared" si="59"/>
        <v>27538223.949949764</v>
      </c>
      <c r="Z72" s="56">
        <f t="shared" si="60"/>
        <v>0</v>
      </c>
      <c r="AA72" s="57">
        <f t="shared" si="19"/>
        <v>114742.59979145735</v>
      </c>
      <c r="AB72" s="63">
        <f t="shared" si="61"/>
        <v>20000000</v>
      </c>
      <c r="AC72" s="74">
        <f t="shared" si="20"/>
        <v>0</v>
      </c>
      <c r="AD72" s="57">
        <f t="shared" si="21"/>
        <v>83333.333333333328</v>
      </c>
      <c r="AE72" s="59">
        <f t="shared" si="62"/>
        <v>25838293.96741543</v>
      </c>
      <c r="AF72" s="54">
        <f t="shared" si="22"/>
        <v>140792.05473461628</v>
      </c>
      <c r="AG72" s="57">
        <f t="shared" si="23"/>
        <v>107659.55819756429</v>
      </c>
      <c r="AH72" s="59">
        <f t="shared" si="63"/>
        <v>13950000</v>
      </c>
      <c r="AI72" s="54">
        <f t="shared" si="24"/>
        <v>0</v>
      </c>
      <c r="AJ72" s="57">
        <f t="shared" si="25"/>
        <v>58125</v>
      </c>
      <c r="AK72" s="59">
        <f t="shared" si="64"/>
        <v>30041698.854490638</v>
      </c>
      <c r="AL72" s="56">
        <f t="shared" si="65"/>
        <v>0</v>
      </c>
      <c r="AM72" s="75">
        <f t="shared" si="26"/>
        <v>125173.74522704432</v>
      </c>
      <c r="AN72">
        <f t="shared" si="27"/>
        <v>2.6352831841223258E-2</v>
      </c>
      <c r="AO72" s="119">
        <f t="shared" si="28"/>
        <v>0</v>
      </c>
      <c r="AP72" s="119">
        <f t="shared" si="29"/>
        <v>0</v>
      </c>
      <c r="AQ72">
        <f t="shared" si="30"/>
        <v>0.78938508310177413</v>
      </c>
      <c r="AR72" s="41">
        <f t="shared" si="31"/>
        <v>799887.27030417486</v>
      </c>
      <c r="AS72" s="41">
        <f t="shared" si="32"/>
        <v>36577171.497535773</v>
      </c>
      <c r="AT72">
        <f t="shared" si="33"/>
        <v>0.8017628231880386</v>
      </c>
      <c r="AU72" s="41">
        <f t="shared" si="34"/>
        <v>171666.66666666674</v>
      </c>
      <c r="AV72" s="41">
        <f t="shared" si="35"/>
        <v>6884555.9874874437</v>
      </c>
      <c r="AW72">
        <f t="shared" si="36"/>
        <v>0.8077002606658964</v>
      </c>
      <c r="AX72">
        <f t="shared" si="37"/>
        <v>0</v>
      </c>
      <c r="AY72" s="121">
        <f t="shared" si="38"/>
        <v>0</v>
      </c>
      <c r="AZ72">
        <f t="shared" si="39"/>
        <v>0.85083473425248923</v>
      </c>
      <c r="BA72" s="39">
        <f t="shared" si="40"/>
        <v>83333.333333333328</v>
      </c>
      <c r="BB72" s="39">
        <f t="shared" si="41"/>
        <v>0</v>
      </c>
      <c r="BC72">
        <f t="shared" si="42"/>
        <v>0.82478491054066116</v>
      </c>
      <c r="BD72" s="41">
        <f t="shared" si="43"/>
        <v>248451.61293218058</v>
      </c>
      <c r="BE72" s="41">
        <f t="shared" si="44"/>
        <v>8447523.2840769775</v>
      </c>
      <c r="BF72">
        <f t="shared" si="45"/>
        <v>0.81375346400412707</v>
      </c>
      <c r="BG72" s="41">
        <f t="shared" si="46"/>
        <v>58125</v>
      </c>
      <c r="BH72" s="41">
        <f t="shared" si="47"/>
        <v>0</v>
      </c>
      <c r="BI72">
        <f t="shared" si="48"/>
        <v>0.83318434753647497</v>
      </c>
      <c r="BJ72">
        <f t="shared" si="49"/>
        <v>0</v>
      </c>
      <c r="BK72" s="121">
        <f t="shared" si="50"/>
        <v>0</v>
      </c>
      <c r="BL72">
        <f t="shared" si="51"/>
        <v>0.84278797146726203</v>
      </c>
      <c r="BM72" s="119">
        <f t="shared" si="52"/>
        <v>1361463.8832363554</v>
      </c>
      <c r="BN72" s="119">
        <f t="shared" si="53"/>
        <v>34388080.895657584</v>
      </c>
      <c r="BO72">
        <f t="shared" si="54"/>
        <v>0.82200168434492837</v>
      </c>
    </row>
    <row r="73" spans="1:67">
      <c r="A73">
        <v>61</v>
      </c>
      <c r="B73" s="58">
        <v>56</v>
      </c>
      <c r="C73" s="56">
        <f t="shared" si="2"/>
        <v>176069013.87029845</v>
      </c>
      <c r="D73" s="56">
        <f t="shared" si="3"/>
        <v>0</v>
      </c>
      <c r="E73" s="59">
        <f t="shared" si="55"/>
        <v>176069013.87029842</v>
      </c>
      <c r="F73" s="53">
        <f t="shared" si="4"/>
        <v>1444804.6719571021</v>
      </c>
      <c r="G73" s="53">
        <f t="shared" si="5"/>
        <v>816666.77600173419</v>
      </c>
      <c r="H73" s="60">
        <f t="shared" si="6"/>
        <v>628137.89595536795</v>
      </c>
      <c r="I73" s="54">
        <f>IF(A73&lt;=(30-(240-$K$8)),((A73+(240-$K$7))/30)*$K$6,$K$6)*($K$5/100)</f>
        <v>0</v>
      </c>
      <c r="J73" s="61">
        <f t="shared" si="7"/>
        <v>0</v>
      </c>
      <c r="K73" s="62">
        <f t="shared" si="8"/>
        <v>0</v>
      </c>
      <c r="L73" s="62">
        <f t="shared" si="9"/>
        <v>1444804.6719571021</v>
      </c>
      <c r="M73" s="55">
        <f t="shared" si="10"/>
        <v>628137.89595536795</v>
      </c>
      <c r="N73" s="55">
        <f t="shared" si="11"/>
        <v>141445.09521516017</v>
      </c>
      <c r="O73" s="55">
        <f t="shared" si="12"/>
        <v>486692.80074020778</v>
      </c>
      <c r="P73" s="59">
        <f t="shared" si="56"/>
        <v>0</v>
      </c>
      <c r="Q73" s="52">
        <f t="shared" si="13"/>
        <v>0</v>
      </c>
      <c r="R73" s="57">
        <f t="shared" si="14"/>
        <v>0</v>
      </c>
      <c r="S73" s="59">
        <f t="shared" si="57"/>
        <v>45054639.357899949</v>
      </c>
      <c r="T73" s="56">
        <f t="shared" si="15"/>
        <v>612388.10323903151</v>
      </c>
      <c r="U73" s="57">
        <f t="shared" si="16"/>
        <v>187727.66399124978</v>
      </c>
      <c r="V73" s="59">
        <f t="shared" si="58"/>
        <v>13547033.450258788</v>
      </c>
      <c r="W73" s="52">
        <f t="shared" si="68"/>
        <v>115220.69395725505</v>
      </c>
      <c r="X73" s="57">
        <f t="shared" si="18"/>
        <v>56445.972709411617</v>
      </c>
      <c r="Y73" s="59">
        <f t="shared" si="59"/>
        <v>27652966.54974122</v>
      </c>
      <c r="Z73" s="56">
        <f t="shared" si="60"/>
        <v>0</v>
      </c>
      <c r="AA73" s="57">
        <f t="shared" si="19"/>
        <v>115220.69395725508</v>
      </c>
      <c r="AB73" s="63">
        <f t="shared" si="61"/>
        <v>20000000</v>
      </c>
      <c r="AC73" s="74">
        <f t="shared" si="20"/>
        <v>0</v>
      </c>
      <c r="AD73" s="57">
        <f t="shared" si="21"/>
        <v>83333.333333333328</v>
      </c>
      <c r="AE73" s="59">
        <f t="shared" si="62"/>
        <v>25697501.912680812</v>
      </c>
      <c r="AF73" s="54">
        <f t="shared" si="22"/>
        <v>141445.09521516017</v>
      </c>
      <c r="AG73" s="57">
        <f t="shared" si="23"/>
        <v>107072.92463617005</v>
      </c>
      <c r="AH73" s="59">
        <f t="shared" si="63"/>
        <v>13950000</v>
      </c>
      <c r="AI73" s="54">
        <f t="shared" si="24"/>
        <v>0</v>
      </c>
      <c r="AJ73" s="57">
        <f t="shared" si="25"/>
        <v>58125</v>
      </c>
      <c r="AK73" s="59">
        <f t="shared" si="64"/>
        <v>30166872.59971768</v>
      </c>
      <c r="AL73" s="56">
        <f t="shared" si="65"/>
        <v>0</v>
      </c>
      <c r="AM73" s="75">
        <f t="shared" si="26"/>
        <v>125695.30249882367</v>
      </c>
      <c r="AN73">
        <f t="shared" si="27"/>
        <v>2.6433239025230721E-2</v>
      </c>
      <c r="AO73" s="119">
        <f t="shared" si="28"/>
        <v>0</v>
      </c>
      <c r="AP73" s="119">
        <f t="shared" si="29"/>
        <v>0</v>
      </c>
      <c r="AQ73">
        <f t="shared" si="30"/>
        <v>0.78570438871804116</v>
      </c>
      <c r="AR73" s="41">
        <f t="shared" si="31"/>
        <v>800115.76723028126</v>
      </c>
      <c r="AS73" s="41">
        <f t="shared" si="32"/>
        <v>37355674.29758092</v>
      </c>
      <c r="AT73">
        <f t="shared" si="33"/>
        <v>0.79825010977457334</v>
      </c>
      <c r="AU73" s="41">
        <f t="shared" si="34"/>
        <v>171666.66666666666</v>
      </c>
      <c r="AV73" s="41">
        <f t="shared" si="35"/>
        <v>7028462.3313925583</v>
      </c>
      <c r="AW73">
        <f t="shared" si="36"/>
        <v>0.80426937827200273</v>
      </c>
      <c r="AX73">
        <f t="shared" si="37"/>
        <v>0</v>
      </c>
      <c r="AY73" s="121">
        <f t="shared" si="38"/>
        <v>0</v>
      </c>
      <c r="AZ73">
        <f t="shared" si="39"/>
        <v>0.8480221306951542</v>
      </c>
      <c r="BA73" s="39">
        <f t="shared" si="40"/>
        <v>83333.333333333328</v>
      </c>
      <c r="BB73" s="39">
        <f t="shared" si="41"/>
        <v>0</v>
      </c>
      <c r="BC73">
        <f t="shared" si="42"/>
        <v>0.82159395897955956</v>
      </c>
      <c r="BD73" s="41">
        <f t="shared" si="43"/>
        <v>248518.0198513302</v>
      </c>
      <c r="BE73" s="41">
        <f t="shared" si="44"/>
        <v>8628150.8081247695</v>
      </c>
      <c r="BF73">
        <f t="shared" si="45"/>
        <v>0.81040683603722297</v>
      </c>
      <c r="BG73" s="41">
        <f t="shared" si="46"/>
        <v>58125</v>
      </c>
      <c r="BH73" s="41">
        <f t="shared" si="47"/>
        <v>0</v>
      </c>
      <c r="BI73">
        <f t="shared" si="48"/>
        <v>0.83011375508414664</v>
      </c>
      <c r="BJ73">
        <f t="shared" si="49"/>
        <v>0</v>
      </c>
      <c r="BK73" s="121">
        <f t="shared" si="50"/>
        <v>0</v>
      </c>
      <c r="BL73">
        <f t="shared" si="51"/>
        <v>0.83985690550255676</v>
      </c>
      <c r="BM73" s="119">
        <f t="shared" si="52"/>
        <v>1361758.7870816113</v>
      </c>
      <c r="BN73" s="119">
        <f t="shared" si="53"/>
        <v>35175722.173500605</v>
      </c>
      <c r="BO73">
        <f t="shared" si="54"/>
        <v>0.81877119778368079</v>
      </c>
    </row>
    <row r="74" spans="1:67">
      <c r="A74">
        <v>62</v>
      </c>
      <c r="B74" s="64">
        <v>57</v>
      </c>
      <c r="C74" s="56">
        <f t="shared" si="2"/>
        <v>175440875.97434306</v>
      </c>
      <c r="D74" s="56">
        <f t="shared" si="3"/>
        <v>0</v>
      </c>
      <c r="E74" s="59">
        <f t="shared" si="55"/>
        <v>175440875.97434306</v>
      </c>
      <c r="F74" s="53">
        <f t="shared" si="4"/>
        <v>1444804.6719571026</v>
      </c>
      <c r="G74" s="53">
        <f t="shared" si="5"/>
        <v>813753.26306099456</v>
      </c>
      <c r="H74" s="66">
        <f t="shared" si="6"/>
        <v>631051.40889610804</v>
      </c>
      <c r="I74" s="54">
        <f>IF(A74&lt;=(30-(240-$K$8)),((A74+(240-$K$7))/30)*$K$6,$K$6)*($K$5/100)</f>
        <v>0</v>
      </c>
      <c r="J74" s="67">
        <f t="shared" si="7"/>
        <v>0</v>
      </c>
      <c r="K74" s="68">
        <f t="shared" si="8"/>
        <v>0</v>
      </c>
      <c r="L74" s="68">
        <f t="shared" si="9"/>
        <v>1444804.6719571026</v>
      </c>
      <c r="M74" s="55">
        <f t="shared" si="10"/>
        <v>631051.40889610804</v>
      </c>
      <c r="N74" s="55">
        <f t="shared" si="11"/>
        <v>142101.16471513326</v>
      </c>
      <c r="O74" s="55">
        <f t="shared" si="12"/>
        <v>488950.24418097478</v>
      </c>
      <c r="P74" s="65">
        <f t="shared" si="56"/>
        <v>0</v>
      </c>
      <c r="Q74" s="52">
        <f t="shared" si="13"/>
        <v>0</v>
      </c>
      <c r="R74" s="57">
        <f t="shared" si="14"/>
        <v>0</v>
      </c>
      <c r="S74" s="59">
        <f t="shared" si="57"/>
        <v>44442251.254660919</v>
      </c>
      <c r="T74" s="56">
        <f t="shared" si="15"/>
        <v>615169.27710687695</v>
      </c>
      <c r="U74" s="57">
        <f t="shared" si="16"/>
        <v>185176.04689442049</v>
      </c>
      <c r="V74" s="59">
        <f t="shared" si="58"/>
        <v>13431812.756301533</v>
      </c>
      <c r="W74" s="52">
        <f t="shared" si="68"/>
        <v>115700.78018207691</v>
      </c>
      <c r="X74" s="57">
        <f t="shared" si="18"/>
        <v>55965.886484589719</v>
      </c>
      <c r="Y74" s="59">
        <f t="shared" si="59"/>
        <v>27768187.243698474</v>
      </c>
      <c r="Z74" s="56">
        <f t="shared" si="60"/>
        <v>0</v>
      </c>
      <c r="AA74" s="57">
        <f t="shared" si="19"/>
        <v>115700.78018207697</v>
      </c>
      <c r="AB74" s="63">
        <f t="shared" si="61"/>
        <v>20000000</v>
      </c>
      <c r="AC74" s="74">
        <f t="shared" si="20"/>
        <v>0</v>
      </c>
      <c r="AD74" s="57">
        <f t="shared" si="21"/>
        <v>83333.333333333328</v>
      </c>
      <c r="AE74" s="59">
        <f t="shared" si="62"/>
        <v>25556056.817465652</v>
      </c>
      <c r="AF74" s="54">
        <f t="shared" si="22"/>
        <v>142101.16471513326</v>
      </c>
      <c r="AG74" s="57">
        <f t="shared" si="23"/>
        <v>106483.57007277355</v>
      </c>
      <c r="AH74" s="59">
        <f t="shared" si="63"/>
        <v>13950000</v>
      </c>
      <c r="AI74" s="54">
        <f t="shared" si="24"/>
        <v>0</v>
      </c>
      <c r="AJ74" s="57">
        <f t="shared" si="25"/>
        <v>58125</v>
      </c>
      <c r="AK74" s="59">
        <f t="shared" si="64"/>
        <v>30292567.902216505</v>
      </c>
      <c r="AL74" s="56">
        <f t="shared" si="65"/>
        <v>0</v>
      </c>
      <c r="AM74" s="75">
        <f t="shared" si="26"/>
        <v>126219.03292590211</v>
      </c>
      <c r="AN74">
        <f t="shared" si="27"/>
        <v>2.6513646209238181E-2</v>
      </c>
      <c r="AO74" s="119">
        <f t="shared" si="28"/>
        <v>0</v>
      </c>
      <c r="AP74" s="119">
        <f t="shared" si="29"/>
        <v>0</v>
      </c>
      <c r="AQ74">
        <f t="shared" si="30"/>
        <v>0.78203042321461502</v>
      </c>
      <c r="AR74" s="41">
        <f t="shared" si="31"/>
        <v>800345.32400129747</v>
      </c>
      <c r="AS74" s="41">
        <f t="shared" si="32"/>
        <v>38140495.18062637</v>
      </c>
      <c r="AT74">
        <f t="shared" si="33"/>
        <v>0.794742180577235</v>
      </c>
      <c r="AU74" s="41">
        <f t="shared" si="34"/>
        <v>171666.66666666663</v>
      </c>
      <c r="AV74" s="41">
        <f t="shared" si="35"/>
        <v>7173448.371288768</v>
      </c>
      <c r="AW74">
        <f t="shared" si="36"/>
        <v>0.80084238064026858</v>
      </c>
      <c r="AX74">
        <f t="shared" si="37"/>
        <v>0</v>
      </c>
      <c r="AY74" s="121">
        <f t="shared" si="38"/>
        <v>0</v>
      </c>
      <c r="AZ74">
        <f t="shared" si="39"/>
        <v>0.84520753329685749</v>
      </c>
      <c r="BA74" s="39">
        <f t="shared" si="40"/>
        <v>83333.333333333328</v>
      </c>
      <c r="BB74" s="39">
        <f t="shared" si="41"/>
        <v>0</v>
      </c>
      <c r="BC74">
        <f t="shared" si="42"/>
        <v>0.81840442545354208</v>
      </c>
      <c r="BD74" s="41">
        <f t="shared" si="43"/>
        <v>248584.73478790681</v>
      </c>
      <c r="BE74" s="41">
        <f t="shared" si="44"/>
        <v>8810272.2123382613</v>
      </c>
      <c r="BF74">
        <f t="shared" si="45"/>
        <v>0.80706319820638583</v>
      </c>
      <c r="BG74" s="41">
        <f t="shared" si="46"/>
        <v>58125</v>
      </c>
      <c r="BH74" s="41">
        <f t="shared" si="47"/>
        <v>0</v>
      </c>
      <c r="BI74">
        <f t="shared" si="48"/>
        <v>0.8270434343097538</v>
      </c>
      <c r="BJ74">
        <f t="shared" si="49"/>
        <v>0</v>
      </c>
      <c r="BK74" s="121">
        <f t="shared" si="50"/>
        <v>0</v>
      </c>
      <c r="BL74">
        <f t="shared" si="51"/>
        <v>0.83692485438249131</v>
      </c>
      <c r="BM74" s="119">
        <f t="shared" si="52"/>
        <v>1362055.0587892041</v>
      </c>
      <c r="BN74" s="119">
        <f t="shared" si="53"/>
        <v>35969930.30707816</v>
      </c>
      <c r="BO74">
        <f t="shared" si="54"/>
        <v>0.81554251878380235</v>
      </c>
    </row>
    <row r="75" spans="1:67">
      <c r="A75">
        <v>63</v>
      </c>
      <c r="B75" s="58">
        <v>58</v>
      </c>
      <c r="C75" s="56">
        <f t="shared" si="2"/>
        <v>174809824.56544697</v>
      </c>
      <c r="D75" s="56">
        <f t="shared" si="3"/>
        <v>0</v>
      </c>
      <c r="E75" s="59">
        <f t="shared" si="55"/>
        <v>174809824.56544694</v>
      </c>
      <c r="F75" s="53">
        <f t="shared" si="4"/>
        <v>1444804.6719571026</v>
      </c>
      <c r="G75" s="53">
        <f t="shared" si="5"/>
        <v>810826.23627606465</v>
      </c>
      <c r="H75" s="60">
        <f t="shared" si="6"/>
        <v>633978.43568103795</v>
      </c>
      <c r="I75" s="54">
        <f>IF(A75&lt;=(30-(240-$K$8)),((A75+(240-$K$7))/30)*$K$6,$K$6)*($K$5/100)</f>
        <v>0</v>
      </c>
      <c r="J75" s="61">
        <f t="shared" si="7"/>
        <v>0</v>
      </c>
      <c r="K75" s="62">
        <f t="shared" si="8"/>
        <v>0</v>
      </c>
      <c r="L75" s="62">
        <f t="shared" si="9"/>
        <v>1444804.6719571026</v>
      </c>
      <c r="M75" s="55">
        <f t="shared" si="10"/>
        <v>633978.43568103795</v>
      </c>
      <c r="N75" s="55">
        <f t="shared" si="11"/>
        <v>142760.277284137</v>
      </c>
      <c r="O75" s="55">
        <f t="shared" si="12"/>
        <v>491218.15839690098</v>
      </c>
      <c r="P75" s="59">
        <f t="shared" si="56"/>
        <v>0</v>
      </c>
      <c r="Q75" s="52">
        <f t="shared" si="13"/>
        <v>0</v>
      </c>
      <c r="R75" s="57">
        <f t="shared" si="14"/>
        <v>0</v>
      </c>
      <c r="S75" s="59">
        <f t="shared" si="57"/>
        <v>43827081.977554046</v>
      </c>
      <c r="T75" s="56">
        <f t="shared" si="15"/>
        <v>617963.10395999439</v>
      </c>
      <c r="U75" s="57">
        <f t="shared" si="16"/>
        <v>182612.84157314186</v>
      </c>
      <c r="V75" s="59">
        <f t="shared" si="58"/>
        <v>13316111.976119457</v>
      </c>
      <c r="W75" s="52">
        <f t="shared" si="68"/>
        <v>116182.86676616893</v>
      </c>
      <c r="X75" s="57">
        <f t="shared" si="18"/>
        <v>55483.799900497739</v>
      </c>
      <c r="Y75" s="59">
        <f t="shared" si="59"/>
        <v>27883888.023880553</v>
      </c>
      <c r="Z75" s="56">
        <f t="shared" si="60"/>
        <v>0</v>
      </c>
      <c r="AA75" s="57">
        <f t="shared" si="19"/>
        <v>116182.86676616897</v>
      </c>
      <c r="AB75" s="63">
        <f t="shared" si="61"/>
        <v>20000000</v>
      </c>
      <c r="AC75" s="74">
        <f t="shared" si="20"/>
        <v>0</v>
      </c>
      <c r="AD75" s="57">
        <f t="shared" si="21"/>
        <v>83333.333333333328</v>
      </c>
      <c r="AE75" s="59">
        <f t="shared" si="62"/>
        <v>25413955.652750518</v>
      </c>
      <c r="AF75" s="54">
        <f t="shared" si="22"/>
        <v>142760.277284137</v>
      </c>
      <c r="AG75" s="57">
        <f t="shared" si="23"/>
        <v>105891.48188646049</v>
      </c>
      <c r="AH75" s="59">
        <f t="shared" si="63"/>
        <v>13950000</v>
      </c>
      <c r="AI75" s="54">
        <f t="shared" si="24"/>
        <v>0</v>
      </c>
      <c r="AJ75" s="57">
        <f t="shared" si="25"/>
        <v>58125</v>
      </c>
      <c r="AK75" s="59">
        <f t="shared" si="64"/>
        <v>30418786.935142409</v>
      </c>
      <c r="AL75" s="56">
        <f t="shared" si="65"/>
        <v>0</v>
      </c>
      <c r="AM75" s="75">
        <f t="shared" si="26"/>
        <v>126744.94556309337</v>
      </c>
      <c r="AN75">
        <f t="shared" si="27"/>
        <v>2.659405339324564E-2</v>
      </c>
      <c r="AO75" s="119">
        <f t="shared" si="28"/>
        <v>0</v>
      </c>
      <c r="AP75" s="119">
        <f t="shared" si="29"/>
        <v>0</v>
      </c>
      <c r="AQ75">
        <f t="shared" si="30"/>
        <v>0.77836325303080256</v>
      </c>
      <c r="AR75" s="41">
        <f t="shared" si="31"/>
        <v>800575.94553313626</v>
      </c>
      <c r="AS75" s="41">
        <f t="shared" si="32"/>
        <v>38931675.549479648</v>
      </c>
      <c r="AT75">
        <f t="shared" si="33"/>
        <v>0.79123910809685005</v>
      </c>
      <c r="AU75" s="41">
        <f t="shared" si="34"/>
        <v>171666.66666666666</v>
      </c>
      <c r="AV75" s="41">
        <f t="shared" si="35"/>
        <v>7319520.6062686425</v>
      </c>
      <c r="AW75">
        <f t="shared" si="36"/>
        <v>0.79741934260680436</v>
      </c>
      <c r="AX75">
        <f t="shared" si="37"/>
        <v>0</v>
      </c>
      <c r="AY75" s="121">
        <f t="shared" si="38"/>
        <v>0</v>
      </c>
      <c r="AZ75">
        <f t="shared" si="39"/>
        <v>0.84239102386479003</v>
      </c>
      <c r="BA75" s="39">
        <f t="shared" si="40"/>
        <v>83333.333333333328</v>
      </c>
      <c r="BB75" s="39">
        <f t="shared" si="41"/>
        <v>0</v>
      </c>
      <c r="BC75">
        <f t="shared" si="42"/>
        <v>0.81521638957248321</v>
      </c>
      <c r="BD75" s="41">
        <f t="shared" si="43"/>
        <v>248651.75917059748</v>
      </c>
      <c r="BE75" s="41">
        <f t="shared" si="44"/>
        <v>8993897.4689006303</v>
      </c>
      <c r="BF75">
        <f t="shared" si="45"/>
        <v>0.80372262736238975</v>
      </c>
      <c r="BG75" s="41">
        <f t="shared" si="46"/>
        <v>58125</v>
      </c>
      <c r="BH75" s="41">
        <f t="shared" si="47"/>
        <v>0</v>
      </c>
      <c r="BI75">
        <f t="shared" si="48"/>
        <v>0.82397346616992939</v>
      </c>
      <c r="BJ75">
        <f t="shared" si="49"/>
        <v>0</v>
      </c>
      <c r="BK75" s="121">
        <f t="shared" si="50"/>
        <v>0</v>
      </c>
      <c r="BL75">
        <f t="shared" si="51"/>
        <v>0.83399189984754585</v>
      </c>
      <c r="BM75" s="119">
        <f t="shared" si="52"/>
        <v>1362352.7047037336</v>
      </c>
      <c r="BN75" s="119">
        <f t="shared" si="53"/>
        <v>36770749.269500203</v>
      </c>
      <c r="BO75">
        <f t="shared" si="54"/>
        <v>0.81231572636731864</v>
      </c>
    </row>
    <row r="76" spans="1:67">
      <c r="A76">
        <v>64</v>
      </c>
      <c r="B76" s="64">
        <v>59</v>
      </c>
      <c r="C76" s="56">
        <f t="shared" si="2"/>
        <v>174175846.12976596</v>
      </c>
      <c r="D76" s="56">
        <f t="shared" si="3"/>
        <v>0</v>
      </c>
      <c r="E76" s="59">
        <f t="shared" si="55"/>
        <v>174175846.1297659</v>
      </c>
      <c r="F76" s="53">
        <f t="shared" si="4"/>
        <v>1444804.6719571021</v>
      </c>
      <c r="G76" s="53">
        <f t="shared" si="5"/>
        <v>807885.63296523085</v>
      </c>
      <c r="H76" s="66">
        <f t="shared" si="6"/>
        <v>636919.03899187129</v>
      </c>
      <c r="I76" s="54">
        <f>IF(A76&lt;=(30-(240-$K$8)),((A76+(240-$K$7))/30)*$K$6,$K$6)*($K$5/100)</f>
        <v>0</v>
      </c>
      <c r="J76" s="67">
        <f t="shared" si="7"/>
        <v>0</v>
      </c>
      <c r="K76" s="68">
        <f t="shared" si="8"/>
        <v>0</v>
      </c>
      <c r="L76" s="68">
        <f t="shared" si="9"/>
        <v>1444804.6719571021</v>
      </c>
      <c r="M76" s="55">
        <f t="shared" si="10"/>
        <v>636919.03899187129</v>
      </c>
      <c r="N76" s="55">
        <f t="shared" si="11"/>
        <v>143422.44703693979</v>
      </c>
      <c r="O76" s="55">
        <f t="shared" si="12"/>
        <v>493496.5919549315</v>
      </c>
      <c r="P76" s="65">
        <f t="shared" si="56"/>
        <v>0</v>
      </c>
      <c r="Q76" s="52">
        <f t="shared" si="13"/>
        <v>0</v>
      </c>
      <c r="R76" s="57">
        <f t="shared" si="14"/>
        <v>0</v>
      </c>
      <c r="S76" s="59">
        <f t="shared" si="57"/>
        <v>43209118.873594053</v>
      </c>
      <c r="T76" s="56">
        <f t="shared" si="15"/>
        <v>620769.64145787107</v>
      </c>
      <c r="U76" s="57">
        <f t="shared" si="16"/>
        <v>180037.99530664188</v>
      </c>
      <c r="V76" s="59">
        <f t="shared" si="58"/>
        <v>13199929.109353287</v>
      </c>
      <c r="W76" s="52">
        <f t="shared" si="68"/>
        <v>116666.96204436141</v>
      </c>
      <c r="X76" s="57">
        <f t="shared" si="18"/>
        <v>54999.704622305362</v>
      </c>
      <c r="Y76" s="59">
        <f t="shared" si="59"/>
        <v>28000070.890646722</v>
      </c>
      <c r="Z76" s="56">
        <f t="shared" si="60"/>
        <v>0</v>
      </c>
      <c r="AA76" s="57">
        <f t="shared" si="19"/>
        <v>116666.96204436134</v>
      </c>
      <c r="AB76" s="63">
        <f t="shared" si="61"/>
        <v>20000000</v>
      </c>
      <c r="AC76" s="74">
        <f t="shared" si="20"/>
        <v>0</v>
      </c>
      <c r="AD76" s="57">
        <f t="shared" si="21"/>
        <v>83333.333333333328</v>
      </c>
      <c r="AE76" s="59">
        <f t="shared" si="62"/>
        <v>25271195.37546638</v>
      </c>
      <c r="AF76" s="54">
        <f t="shared" si="22"/>
        <v>143422.44703693979</v>
      </c>
      <c r="AG76" s="57">
        <f t="shared" si="23"/>
        <v>105296.64739777659</v>
      </c>
      <c r="AH76" s="59">
        <f t="shared" si="63"/>
        <v>13950000</v>
      </c>
      <c r="AI76" s="54">
        <f t="shared" si="24"/>
        <v>0</v>
      </c>
      <c r="AJ76" s="57">
        <f t="shared" si="25"/>
        <v>58125</v>
      </c>
      <c r="AK76" s="59">
        <f t="shared" si="64"/>
        <v>30545531.880705502</v>
      </c>
      <c r="AL76" s="56">
        <f t="shared" si="65"/>
        <v>0</v>
      </c>
      <c r="AM76" s="75">
        <f t="shared" si="26"/>
        <v>127273.04950293958</v>
      </c>
      <c r="AN76">
        <f t="shared" si="27"/>
        <v>2.6674460577253103E-2</v>
      </c>
      <c r="AO76" s="119">
        <f t="shared" si="28"/>
        <v>0</v>
      </c>
      <c r="AP76" s="119">
        <f t="shared" si="29"/>
        <v>0</v>
      </c>
      <c r="AQ76">
        <f t="shared" si="30"/>
        <v>0.77470294402199702</v>
      </c>
      <c r="AR76" s="41">
        <f t="shared" si="31"/>
        <v>800807.63676451298</v>
      </c>
      <c r="AS76" s="41">
        <f t="shared" si="32"/>
        <v>39729257.053303748</v>
      </c>
      <c r="AT76">
        <f t="shared" si="33"/>
        <v>0.78774096431977092</v>
      </c>
      <c r="AU76" s="41">
        <f t="shared" si="34"/>
        <v>171666.66666666677</v>
      </c>
      <c r="AV76" s="41">
        <f t="shared" si="35"/>
        <v>7466685.5708391303</v>
      </c>
      <c r="AW76">
        <f t="shared" si="36"/>
        <v>0.7940003385287735</v>
      </c>
      <c r="AX76">
        <f t="shared" si="37"/>
        <v>0</v>
      </c>
      <c r="AY76" s="121">
        <f t="shared" si="38"/>
        <v>0</v>
      </c>
      <c r="AZ76">
        <f t="shared" si="39"/>
        <v>0.83957268400943985</v>
      </c>
      <c r="BA76" s="39">
        <f t="shared" si="40"/>
        <v>83333.333333333328</v>
      </c>
      <c r="BB76" s="39">
        <f t="shared" si="41"/>
        <v>0</v>
      </c>
      <c r="BC76">
        <f t="shared" si="42"/>
        <v>0.81202993057552109</v>
      </c>
      <c r="BD76" s="41">
        <f t="shared" si="43"/>
        <v>248719.09443471639</v>
      </c>
      <c r="BE76" s="41">
        <f t="shared" si="44"/>
        <v>9179036.6103641465</v>
      </c>
      <c r="BF76">
        <f t="shared" si="45"/>
        <v>0.80038519991452439</v>
      </c>
      <c r="BG76" s="41">
        <f t="shared" si="46"/>
        <v>58125</v>
      </c>
      <c r="BH76" s="41">
        <f t="shared" si="47"/>
        <v>0</v>
      </c>
      <c r="BI76">
        <f t="shared" si="48"/>
        <v>0.8209039313059997</v>
      </c>
      <c r="BJ76">
        <f t="shared" si="49"/>
        <v>0</v>
      </c>
      <c r="BK76" s="121">
        <f t="shared" si="50"/>
        <v>0</v>
      </c>
      <c r="BL76">
        <f t="shared" si="51"/>
        <v>0.83105812338723994</v>
      </c>
      <c r="BM76" s="119">
        <f t="shared" si="52"/>
        <v>1362651.7311992296</v>
      </c>
      <c r="BN76" s="119">
        <f t="shared" si="53"/>
        <v>37578223.300520405</v>
      </c>
      <c r="BO76">
        <f t="shared" si="54"/>
        <v>0.80909089916741528</v>
      </c>
    </row>
    <row r="77" spans="1:67">
      <c r="A77">
        <v>65</v>
      </c>
      <c r="B77" s="58">
        <v>60</v>
      </c>
      <c r="C77" s="56">
        <f t="shared" si="2"/>
        <v>173538927.09077406</v>
      </c>
      <c r="D77" s="56">
        <f t="shared" si="3"/>
        <v>0</v>
      </c>
      <c r="E77" s="59">
        <f t="shared" si="55"/>
        <v>173538927.09077403</v>
      </c>
      <c r="F77" s="53">
        <f t="shared" si="4"/>
        <v>1444804.6719571026</v>
      </c>
      <c r="G77" s="53">
        <f t="shared" si="5"/>
        <v>804931.39015604032</v>
      </c>
      <c r="H77" s="60">
        <f t="shared" si="6"/>
        <v>639873.28180106229</v>
      </c>
      <c r="I77" s="54">
        <f>IF(A77&lt;=(30-(240-$K$8)),((A77+(240-$K$7))/30)*$K$6,$K$6)*($K$5/100)</f>
        <v>0</v>
      </c>
      <c r="J77" s="61">
        <f t="shared" si="7"/>
        <v>0</v>
      </c>
      <c r="K77" s="62">
        <f t="shared" si="8"/>
        <v>0</v>
      </c>
      <c r="L77" s="62">
        <f t="shared" si="9"/>
        <v>1444804.6719571026</v>
      </c>
      <c r="M77" s="55">
        <f t="shared" si="10"/>
        <v>639873.28180106229</v>
      </c>
      <c r="N77" s="55">
        <f t="shared" si="11"/>
        <v>144087.68815377954</v>
      </c>
      <c r="O77" s="55">
        <f t="shared" si="12"/>
        <v>495785.59364728275</v>
      </c>
      <c r="P77" s="59">
        <f t="shared" si="56"/>
        <v>0</v>
      </c>
      <c r="Q77" s="52">
        <f t="shared" si="13"/>
        <v>0</v>
      </c>
      <c r="R77" s="57">
        <f t="shared" si="14"/>
        <v>0</v>
      </c>
      <c r="S77" s="59">
        <f t="shared" si="57"/>
        <v>42588349.232136182</v>
      </c>
      <c r="T77" s="56">
        <f t="shared" si="15"/>
        <v>623588.94752315129</v>
      </c>
      <c r="U77" s="57">
        <f t="shared" si="16"/>
        <v>177451.45513390074</v>
      </c>
      <c r="V77" s="59">
        <f t="shared" si="58"/>
        <v>13083262.147308925</v>
      </c>
      <c r="W77" s="52">
        <f t="shared" si="68"/>
        <v>117153.07438621276</v>
      </c>
      <c r="X77" s="57">
        <f t="shared" si="18"/>
        <v>54513.592280453857</v>
      </c>
      <c r="Y77" s="59">
        <f t="shared" si="59"/>
        <v>28116737.852691084</v>
      </c>
      <c r="Z77" s="56">
        <f t="shared" si="60"/>
        <v>0</v>
      </c>
      <c r="AA77" s="57">
        <f t="shared" si="19"/>
        <v>117153.07438621284</v>
      </c>
      <c r="AB77" s="63">
        <f t="shared" si="61"/>
        <v>20000000</v>
      </c>
      <c r="AC77" s="74">
        <f t="shared" si="20"/>
        <v>0</v>
      </c>
      <c r="AD77" s="57">
        <f t="shared" si="21"/>
        <v>83333.333333333328</v>
      </c>
      <c r="AE77" s="59">
        <f t="shared" si="62"/>
        <v>25127772.92842944</v>
      </c>
      <c r="AF77" s="54">
        <f t="shared" si="22"/>
        <v>144087.68815377954</v>
      </c>
      <c r="AG77" s="57">
        <f t="shared" si="23"/>
        <v>104699.053868456</v>
      </c>
      <c r="AH77" s="59">
        <f t="shared" si="63"/>
        <v>13950000</v>
      </c>
      <c r="AI77" s="54">
        <f t="shared" si="24"/>
        <v>0</v>
      </c>
      <c r="AJ77" s="57">
        <f t="shared" si="25"/>
        <v>58125</v>
      </c>
      <c r="AK77" s="59">
        <f t="shared" si="64"/>
        <v>30672804.930208441</v>
      </c>
      <c r="AL77" s="56">
        <f t="shared" si="65"/>
        <v>0</v>
      </c>
      <c r="AM77" s="75">
        <f t="shared" si="26"/>
        <v>127803.3538758685</v>
      </c>
      <c r="AN77">
        <f t="shared" si="27"/>
        <v>2.6754867761260563E-2</v>
      </c>
      <c r="AO77" s="119">
        <f t="shared" si="28"/>
        <v>0</v>
      </c>
      <c r="AP77" s="119">
        <f t="shared" si="29"/>
        <v>0</v>
      </c>
      <c r="AQ77">
        <f t="shared" si="30"/>
        <v>0.7710495614589461</v>
      </c>
      <c r="AR77" s="41">
        <f t="shared" si="31"/>
        <v>801040.40265705204</v>
      </c>
      <c r="AS77" s="41">
        <f t="shared" si="32"/>
        <v>40533281.589004837</v>
      </c>
      <c r="AT77">
        <f t="shared" si="33"/>
        <v>0.78424782071628285</v>
      </c>
      <c r="AU77" s="41">
        <f t="shared" si="34"/>
        <v>171666.66666666663</v>
      </c>
      <c r="AV77" s="41">
        <f t="shared" si="35"/>
        <v>7614949.8351038294</v>
      </c>
      <c r="AW77">
        <f t="shared" si="36"/>
        <v>0.79058544228248695</v>
      </c>
      <c r="AX77">
        <f t="shared" si="37"/>
        <v>0</v>
      </c>
      <c r="AY77" s="121">
        <f t="shared" si="38"/>
        <v>0</v>
      </c>
      <c r="AZ77">
        <f t="shared" si="39"/>
        <v>0.83675259514095324</v>
      </c>
      <c r="BA77" s="39">
        <f t="shared" si="40"/>
        <v>83333.333333333328</v>
      </c>
      <c r="BB77" s="39">
        <f t="shared" si="41"/>
        <v>0</v>
      </c>
      <c r="BC77">
        <f t="shared" si="42"/>
        <v>0.80884512732828884</v>
      </c>
      <c r="BD77" s="41">
        <f t="shared" si="43"/>
        <v>248786.74202223553</v>
      </c>
      <c r="BE77" s="41">
        <f t="shared" si="44"/>
        <v>9365699.7299956698</v>
      </c>
      <c r="BF77">
        <f t="shared" si="45"/>
        <v>0.79705099182834149</v>
      </c>
      <c r="BG77" s="41">
        <f t="shared" si="46"/>
        <v>58125</v>
      </c>
      <c r="BH77" s="41">
        <f t="shared" si="47"/>
        <v>0</v>
      </c>
      <c r="BI77">
        <f t="shared" si="48"/>
        <v>0.81783491004086739</v>
      </c>
      <c r="BJ77">
        <f t="shared" si="49"/>
        <v>0</v>
      </c>
      <c r="BK77" s="121">
        <f t="shared" si="50"/>
        <v>0</v>
      </c>
      <c r="BL77">
        <f t="shared" si="51"/>
        <v>0.8281236062366758</v>
      </c>
      <c r="BM77" s="119">
        <f t="shared" si="52"/>
        <v>1362952.1446792874</v>
      </c>
      <c r="BN77" s="119">
        <f t="shared" si="53"/>
        <v>38392396.90806374</v>
      </c>
      <c r="BO77">
        <f t="shared" si="54"/>
        <v>0.80586811542580183</v>
      </c>
    </row>
    <row r="78" spans="1:67">
      <c r="A78">
        <v>66</v>
      </c>
      <c r="B78" s="64">
        <v>61</v>
      </c>
      <c r="C78" s="56">
        <f t="shared" si="2"/>
        <v>172899053.80897301</v>
      </c>
      <c r="D78" s="56">
        <f t="shared" si="3"/>
        <v>0</v>
      </c>
      <c r="E78" s="59">
        <f t="shared" si="55"/>
        <v>172899053.80897295</v>
      </c>
      <c r="F78" s="53">
        <f t="shared" si="4"/>
        <v>1444804.6719571021</v>
      </c>
      <c r="G78" s="53">
        <f t="shared" si="5"/>
        <v>801963.44458395289</v>
      </c>
      <c r="H78" s="66">
        <f t="shared" si="6"/>
        <v>642841.22737314925</v>
      </c>
      <c r="I78" s="54">
        <f>IF(A78&lt;=(30-(240-$K$8)),((A78+(240-$K$7))/30)*$K$6,$K$6)*($K$5/100)</f>
        <v>0</v>
      </c>
      <c r="J78" s="67">
        <f t="shared" si="7"/>
        <v>0</v>
      </c>
      <c r="K78" s="68">
        <f t="shared" si="8"/>
        <v>0</v>
      </c>
      <c r="L78" s="68">
        <f t="shared" si="9"/>
        <v>1444804.6719571021</v>
      </c>
      <c r="M78" s="55">
        <f t="shared" si="10"/>
        <v>642841.22737314925</v>
      </c>
      <c r="N78" s="55">
        <f t="shared" si="11"/>
        <v>144756.0148806661</v>
      </c>
      <c r="O78" s="55">
        <f t="shared" si="12"/>
        <v>498085.2124924832</v>
      </c>
      <c r="P78" s="65">
        <f t="shared" si="56"/>
        <v>0</v>
      </c>
      <c r="Q78" s="52">
        <f t="shared" si="13"/>
        <v>0</v>
      </c>
      <c r="R78" s="57">
        <f t="shared" si="14"/>
        <v>0</v>
      </c>
      <c r="S78" s="59">
        <f t="shared" si="57"/>
        <v>41964760.284613028</v>
      </c>
      <c r="T78" s="56">
        <f t="shared" si="15"/>
        <v>626421.08034283447</v>
      </c>
      <c r="U78" s="57">
        <f t="shared" si="16"/>
        <v>174853.1678525543</v>
      </c>
      <c r="V78" s="59">
        <f t="shared" si="58"/>
        <v>12966109.072922712</v>
      </c>
      <c r="W78" s="52">
        <f t="shared" si="68"/>
        <v>117641.21219615547</v>
      </c>
      <c r="X78" s="57">
        <f t="shared" si="18"/>
        <v>54025.4544705113</v>
      </c>
      <c r="Y78" s="59">
        <f t="shared" si="59"/>
        <v>28233890.927077297</v>
      </c>
      <c r="Z78" s="56">
        <f t="shared" si="60"/>
        <v>0</v>
      </c>
      <c r="AA78" s="57">
        <f t="shared" si="19"/>
        <v>117641.21219615541</v>
      </c>
      <c r="AB78" s="63">
        <f t="shared" si="61"/>
        <v>20000000</v>
      </c>
      <c r="AC78" s="74">
        <f t="shared" si="20"/>
        <v>0</v>
      </c>
      <c r="AD78" s="57">
        <f t="shared" si="21"/>
        <v>83333.333333333328</v>
      </c>
      <c r="AE78" s="59">
        <f t="shared" si="62"/>
        <v>24983685.240275659</v>
      </c>
      <c r="AF78" s="54">
        <f t="shared" si="22"/>
        <v>144756.0148806661</v>
      </c>
      <c r="AG78" s="57">
        <f t="shared" si="23"/>
        <v>104098.68850114857</v>
      </c>
      <c r="AH78" s="59">
        <f t="shared" si="63"/>
        <v>13950000</v>
      </c>
      <c r="AI78" s="54">
        <f t="shared" si="24"/>
        <v>0</v>
      </c>
      <c r="AJ78" s="57">
        <f t="shared" si="25"/>
        <v>58125</v>
      </c>
      <c r="AK78" s="59">
        <f t="shared" si="64"/>
        <v>30800608.284084309</v>
      </c>
      <c r="AL78" s="56">
        <f t="shared" si="65"/>
        <v>0</v>
      </c>
      <c r="AM78" s="75">
        <f t="shared" si="26"/>
        <v>128335.86785035128</v>
      </c>
      <c r="AN78">
        <f t="shared" si="27"/>
        <v>2.6835274945268023E-2</v>
      </c>
      <c r="AO78" s="119">
        <f t="shared" si="28"/>
        <v>0</v>
      </c>
      <c r="AP78" s="119">
        <f t="shared" si="29"/>
        <v>0</v>
      </c>
      <c r="AQ78">
        <f t="shared" si="30"/>
        <v>0.76740317002696545</v>
      </c>
      <c r="AR78" s="41">
        <f t="shared" si="31"/>
        <v>801274.24819538882</v>
      </c>
      <c r="AS78" s="41">
        <f t="shared" si="32"/>
        <v>41343791.302627072</v>
      </c>
      <c r="AT78">
        <f t="shared" si="33"/>
        <v>0.78075974823909644</v>
      </c>
      <c r="AU78" s="41">
        <f t="shared" si="34"/>
        <v>171666.66666666677</v>
      </c>
      <c r="AV78" s="41">
        <f t="shared" si="35"/>
        <v>7764320.0049462607</v>
      </c>
      <c r="AW78">
        <f t="shared" si="36"/>
        <v>0.78717472726151283</v>
      </c>
      <c r="AX78">
        <f t="shared" si="37"/>
        <v>0</v>
      </c>
      <c r="AY78" s="121">
        <f t="shared" si="38"/>
        <v>0</v>
      </c>
      <c r="AZ78">
        <f t="shared" si="39"/>
        <v>0.83393083846534977</v>
      </c>
      <c r="BA78" s="39">
        <f t="shared" si="40"/>
        <v>83333.333333333328</v>
      </c>
      <c r="BB78" s="39">
        <f t="shared" si="41"/>
        <v>0</v>
      </c>
      <c r="BC78">
        <f t="shared" si="42"/>
        <v>0.80566205832015469</v>
      </c>
      <c r="BD78" s="41">
        <f t="shared" si="43"/>
        <v>248854.70338181467</v>
      </c>
      <c r="BE78" s="41">
        <f t="shared" si="44"/>
        <v>9553896.9821239635</v>
      </c>
      <c r="BF78">
        <f t="shared" si="45"/>
        <v>0.79372007862345995</v>
      </c>
      <c r="BG78" s="41">
        <f t="shared" si="46"/>
        <v>58125</v>
      </c>
      <c r="BH78" s="41">
        <f t="shared" si="47"/>
        <v>0</v>
      </c>
      <c r="BI78">
        <f t="shared" si="48"/>
        <v>0.81476648237587856</v>
      </c>
      <c r="BJ78">
        <f t="shared" si="49"/>
        <v>0</v>
      </c>
      <c r="BK78" s="121">
        <f t="shared" si="50"/>
        <v>0</v>
      </c>
      <c r="BL78">
        <f t="shared" si="51"/>
        <v>0.82518842937310188</v>
      </c>
      <c r="BM78" s="119">
        <f t="shared" si="52"/>
        <v>1363253.9515772036</v>
      </c>
      <c r="BN78" s="119">
        <f t="shared" si="53"/>
        <v>39213314.869762108</v>
      </c>
      <c r="BO78">
        <f t="shared" si="54"/>
        <v>0.80264745299007056</v>
      </c>
    </row>
    <row r="79" spans="1:67">
      <c r="A79">
        <v>67</v>
      </c>
      <c r="B79" s="58">
        <v>62</v>
      </c>
      <c r="C79" s="56">
        <f t="shared" si="2"/>
        <v>172256212.58159986</v>
      </c>
      <c r="D79" s="56">
        <f t="shared" si="3"/>
        <v>0</v>
      </c>
      <c r="E79" s="59">
        <f t="shared" si="55"/>
        <v>172256212.5815998</v>
      </c>
      <c r="F79" s="53">
        <f t="shared" si="4"/>
        <v>1444804.6719571021</v>
      </c>
      <c r="G79" s="53">
        <f t="shared" si="5"/>
        <v>798981.73269098706</v>
      </c>
      <c r="H79" s="60">
        <f t="shared" si="6"/>
        <v>645822.93926611508</v>
      </c>
      <c r="I79" s="54">
        <f>IF(A79&lt;=(30-(240-$K$8)),((A79+(240-$K$7))/30)*$K$6,$K$6)*($K$5/100)</f>
        <v>0</v>
      </c>
      <c r="J79" s="61">
        <f t="shared" si="7"/>
        <v>0</v>
      </c>
      <c r="K79" s="62">
        <f t="shared" si="8"/>
        <v>0</v>
      </c>
      <c r="L79" s="62">
        <f t="shared" si="9"/>
        <v>1444804.6719571021</v>
      </c>
      <c r="M79" s="55">
        <f t="shared" si="10"/>
        <v>645822.93926611508</v>
      </c>
      <c r="N79" s="55">
        <f t="shared" si="11"/>
        <v>145427.44152968758</v>
      </c>
      <c r="O79" s="55">
        <f t="shared" si="12"/>
        <v>500395.49773642753</v>
      </c>
      <c r="P79" s="59">
        <f t="shared" si="56"/>
        <v>0</v>
      </c>
      <c r="Q79" s="52">
        <f t="shared" si="13"/>
        <v>0</v>
      </c>
      <c r="R79" s="57">
        <f t="shared" si="14"/>
        <v>0</v>
      </c>
      <c r="S79" s="59">
        <f t="shared" si="57"/>
        <v>41338339.204270191</v>
      </c>
      <c r="T79" s="56">
        <f t="shared" si="15"/>
        <v>629266.09836948861</v>
      </c>
      <c r="U79" s="57">
        <f t="shared" si="16"/>
        <v>172243.08001779247</v>
      </c>
      <c r="V79" s="59">
        <f t="shared" si="58"/>
        <v>12848467.860726556</v>
      </c>
      <c r="W79" s="52">
        <f t="shared" si="68"/>
        <v>118131.38391363941</v>
      </c>
      <c r="X79" s="57">
        <f t="shared" si="18"/>
        <v>53535.282753027313</v>
      </c>
      <c r="Y79" s="59">
        <f t="shared" si="59"/>
        <v>28351532.139273454</v>
      </c>
      <c r="Z79" s="56">
        <f t="shared" si="60"/>
        <v>0</v>
      </c>
      <c r="AA79" s="57">
        <f t="shared" si="19"/>
        <v>118131.38391363939</v>
      </c>
      <c r="AB79" s="63">
        <f t="shared" si="61"/>
        <v>20000000</v>
      </c>
      <c r="AC79" s="74">
        <f t="shared" si="20"/>
        <v>0</v>
      </c>
      <c r="AD79" s="57">
        <f t="shared" si="21"/>
        <v>83333.333333333328</v>
      </c>
      <c r="AE79" s="59">
        <f t="shared" si="62"/>
        <v>24838929.225394994</v>
      </c>
      <c r="AF79" s="54">
        <f t="shared" si="22"/>
        <v>145427.44152968758</v>
      </c>
      <c r="AG79" s="57">
        <f t="shared" si="23"/>
        <v>103495.53843914581</v>
      </c>
      <c r="AH79" s="59">
        <f t="shared" si="63"/>
        <v>13950000</v>
      </c>
      <c r="AI79" s="54">
        <f t="shared" si="24"/>
        <v>0</v>
      </c>
      <c r="AJ79" s="57">
        <f t="shared" si="25"/>
        <v>58125</v>
      </c>
      <c r="AK79" s="59">
        <f t="shared" si="64"/>
        <v>30928944.151934661</v>
      </c>
      <c r="AL79" s="56">
        <f t="shared" si="65"/>
        <v>0</v>
      </c>
      <c r="AM79" s="75">
        <f t="shared" si="26"/>
        <v>128870.60063306108</v>
      </c>
      <c r="AN79">
        <f t="shared" si="27"/>
        <v>2.6915682129275482E-2</v>
      </c>
      <c r="AO79" s="119">
        <f t="shared" si="28"/>
        <v>0</v>
      </c>
      <c r="AP79" s="119">
        <f t="shared" si="29"/>
        <v>0</v>
      </c>
      <c r="AQ79">
        <f t="shared" si="30"/>
        <v>0.76376383382533031</v>
      </c>
      <c r="AR79" s="41">
        <f t="shared" si="31"/>
        <v>801509.17838728102</v>
      </c>
      <c r="AS79" s="41">
        <f t="shared" si="32"/>
        <v>42160828.590755738</v>
      </c>
      <c r="AT79">
        <f t="shared" si="33"/>
        <v>0.77727681732185294</v>
      </c>
      <c r="AU79" s="41">
        <f t="shared" si="34"/>
        <v>171666.66666666672</v>
      </c>
      <c r="AV79" s="41">
        <f t="shared" si="35"/>
        <v>7914802.7222138401</v>
      </c>
      <c r="AW79">
        <f t="shared" si="36"/>
        <v>0.78376826637487729</v>
      </c>
      <c r="AX79">
        <f t="shared" si="37"/>
        <v>0</v>
      </c>
      <c r="AY79" s="121">
        <f t="shared" si="38"/>
        <v>0</v>
      </c>
      <c r="AZ79">
        <f t="shared" si="39"/>
        <v>0.83110749498096081</v>
      </c>
      <c r="BA79" s="39">
        <f t="shared" si="40"/>
        <v>83333.333333333328</v>
      </c>
      <c r="BB79" s="39">
        <f t="shared" si="41"/>
        <v>0</v>
      </c>
      <c r="BC79">
        <f t="shared" si="42"/>
        <v>0.80248080166155633</v>
      </c>
      <c r="BD79" s="41">
        <f t="shared" si="43"/>
        <v>248922.97996883339</v>
      </c>
      <c r="BE79" s="41">
        <f t="shared" si="44"/>
        <v>9743638.5824890677</v>
      </c>
      <c r="BF79">
        <f t="shared" si="45"/>
        <v>0.79039253537142651</v>
      </c>
      <c r="BG79" s="41">
        <f t="shared" si="46"/>
        <v>58125</v>
      </c>
      <c r="BH79" s="41">
        <f t="shared" si="47"/>
        <v>0</v>
      </c>
      <c r="BI79">
        <f t="shared" si="48"/>
        <v>0.81169872798784093</v>
      </c>
      <c r="BJ79">
        <f t="shared" si="49"/>
        <v>0</v>
      </c>
      <c r="BK79" s="121">
        <f t="shared" si="50"/>
        <v>0</v>
      </c>
      <c r="BL79">
        <f t="shared" si="51"/>
        <v>0.82225267351251952</v>
      </c>
      <c r="BM79" s="119">
        <f t="shared" si="52"/>
        <v>1363557.1583561143</v>
      </c>
      <c r="BN79" s="119">
        <f t="shared" si="53"/>
        <v>40041022.234499134</v>
      </c>
      <c r="BO79">
        <f t="shared" si="54"/>
        <v>0.79942898931112638</v>
      </c>
    </row>
    <row r="80" spans="1:67">
      <c r="A80">
        <v>68</v>
      </c>
      <c r="B80" s="64">
        <v>63</v>
      </c>
      <c r="C80" s="56">
        <f t="shared" si="2"/>
        <v>171610389.64233375</v>
      </c>
      <c r="D80" s="56">
        <f t="shared" si="3"/>
        <v>0</v>
      </c>
      <c r="E80" s="59">
        <f t="shared" si="55"/>
        <v>171610389.64233369</v>
      </c>
      <c r="F80" s="53">
        <f t="shared" si="4"/>
        <v>1444804.6719571021</v>
      </c>
      <c r="G80" s="53">
        <f t="shared" si="5"/>
        <v>795986.19062435778</v>
      </c>
      <c r="H80" s="66">
        <f t="shared" si="6"/>
        <v>648818.48133274436</v>
      </c>
      <c r="I80" s="54">
        <f>IF(A80&lt;=(30-(240-$K$8)),((A80+(240-$K$7))/30)*$K$6,$K$6)*($K$5/100)</f>
        <v>0</v>
      </c>
      <c r="J80" s="67">
        <f t="shared" si="7"/>
        <v>0</v>
      </c>
      <c r="K80" s="68">
        <f t="shared" si="8"/>
        <v>0</v>
      </c>
      <c r="L80" s="68">
        <f t="shared" si="9"/>
        <v>1444804.6719571021</v>
      </c>
      <c r="M80" s="55">
        <f t="shared" si="10"/>
        <v>648818.48133274436</v>
      </c>
      <c r="N80" s="55">
        <f t="shared" si="11"/>
        <v>146101.98247931612</v>
      </c>
      <c r="O80" s="55">
        <f t="shared" si="12"/>
        <v>502716.49885342829</v>
      </c>
      <c r="P80" s="65">
        <f t="shared" si="56"/>
        <v>0</v>
      </c>
      <c r="Q80" s="52">
        <f t="shared" si="13"/>
        <v>0</v>
      </c>
      <c r="R80" s="57">
        <f t="shared" si="14"/>
        <v>0</v>
      </c>
      <c r="S80" s="59">
        <f t="shared" si="57"/>
        <v>40709073.105900705</v>
      </c>
      <c r="T80" s="56">
        <f t="shared" si="15"/>
        <v>632124.06032246049</v>
      </c>
      <c r="U80" s="57">
        <f t="shared" si="16"/>
        <v>169621.13794125293</v>
      </c>
      <c r="V80" s="59">
        <f t="shared" si="58"/>
        <v>12730336.476812916</v>
      </c>
      <c r="W80" s="52">
        <f t="shared" si="68"/>
        <v>118623.59801327948</v>
      </c>
      <c r="X80" s="57">
        <f t="shared" si="18"/>
        <v>53043.068653387149</v>
      </c>
      <c r="Y80" s="59">
        <f t="shared" si="59"/>
        <v>28469663.523187093</v>
      </c>
      <c r="Z80" s="56">
        <f t="shared" si="60"/>
        <v>0</v>
      </c>
      <c r="AA80" s="57">
        <f t="shared" si="19"/>
        <v>118623.59801327955</v>
      </c>
      <c r="AB80" s="63">
        <f t="shared" si="61"/>
        <v>20000000</v>
      </c>
      <c r="AC80" s="74">
        <f t="shared" si="20"/>
        <v>0</v>
      </c>
      <c r="AD80" s="57">
        <f t="shared" si="21"/>
        <v>83333.333333333328</v>
      </c>
      <c r="AE80" s="59">
        <f t="shared" si="62"/>
        <v>24693501.783865307</v>
      </c>
      <c r="AF80" s="54">
        <f t="shared" si="22"/>
        <v>146101.98247931612</v>
      </c>
      <c r="AG80" s="57">
        <f t="shared" si="23"/>
        <v>102889.59076610544</v>
      </c>
      <c r="AH80" s="59">
        <f t="shared" si="63"/>
        <v>13950000</v>
      </c>
      <c r="AI80" s="54">
        <f t="shared" si="24"/>
        <v>0</v>
      </c>
      <c r="AJ80" s="57">
        <f t="shared" si="25"/>
        <v>58125</v>
      </c>
      <c r="AK80" s="59">
        <f t="shared" si="64"/>
        <v>31057814.752567723</v>
      </c>
      <c r="AL80" s="56">
        <f t="shared" si="65"/>
        <v>0</v>
      </c>
      <c r="AM80" s="75">
        <f t="shared" si="26"/>
        <v>129407.56146903218</v>
      </c>
      <c r="AN80">
        <f t="shared" si="27"/>
        <v>2.6996089313282946E-2</v>
      </c>
      <c r="AO80" s="119">
        <f t="shared" si="28"/>
        <v>0</v>
      </c>
      <c r="AP80" s="119">
        <f t="shared" si="29"/>
        <v>0</v>
      </c>
      <c r="AQ80">
        <f t="shared" si="30"/>
        <v>0.76013161636660587</v>
      </c>
      <c r="AR80" s="41">
        <f t="shared" si="31"/>
        <v>801745.19826371339</v>
      </c>
      <c r="AS80" s="41">
        <f t="shared" si="32"/>
        <v>42984436.10192731</v>
      </c>
      <c r="AT80">
        <f t="shared" si="33"/>
        <v>0.77379909787770074</v>
      </c>
      <c r="AU80" s="41">
        <f t="shared" si="34"/>
        <v>171666.66666666663</v>
      </c>
      <c r="AV80" s="41">
        <f t="shared" si="35"/>
        <v>8066404.6649030047</v>
      </c>
      <c r="AW80">
        <f t="shared" si="36"/>
        <v>0.7803661320452584</v>
      </c>
      <c r="AX80">
        <f t="shared" si="37"/>
        <v>0</v>
      </c>
      <c r="AY80" s="121">
        <f t="shared" si="38"/>
        <v>0</v>
      </c>
      <c r="AZ80">
        <f t="shared" si="39"/>
        <v>0.82828264547478681</v>
      </c>
      <c r="BA80" s="39">
        <f t="shared" si="40"/>
        <v>83333.333333333328</v>
      </c>
      <c r="BB80" s="39">
        <f t="shared" si="41"/>
        <v>0</v>
      </c>
      <c r="BC80">
        <f t="shared" si="42"/>
        <v>0.79930143508126639</v>
      </c>
      <c r="BD80" s="41">
        <f t="shared" si="43"/>
        <v>248991.57324542158</v>
      </c>
      <c r="BE80" s="41">
        <f t="shared" si="44"/>
        <v>9934934.8085934967</v>
      </c>
      <c r="BF80">
        <f t="shared" si="45"/>
        <v>0.78706843669353488</v>
      </c>
      <c r="BG80" s="41">
        <f t="shared" si="46"/>
        <v>58125</v>
      </c>
      <c r="BH80" s="41">
        <f t="shared" si="47"/>
        <v>0</v>
      </c>
      <c r="BI80">
        <f t="shared" si="48"/>
        <v>0.80863172622591362</v>
      </c>
      <c r="BJ80">
        <f t="shared" si="49"/>
        <v>0</v>
      </c>
      <c r="BK80" s="121">
        <f t="shared" si="50"/>
        <v>0</v>
      </c>
      <c r="BL80">
        <f t="shared" si="51"/>
        <v>0.81931641910626996</v>
      </c>
      <c r="BM80" s="119">
        <f t="shared" si="52"/>
        <v>1363861.7715091349</v>
      </c>
      <c r="BN80" s="119">
        <f t="shared" si="53"/>
        <v>40875564.323962897</v>
      </c>
      <c r="BO80">
        <f t="shared" si="54"/>
        <v>0.79621280144068829</v>
      </c>
    </row>
    <row r="81" spans="1:67">
      <c r="A81">
        <v>69</v>
      </c>
      <c r="B81" s="58">
        <v>64</v>
      </c>
      <c r="C81" s="56">
        <f t="shared" si="2"/>
        <v>170961571.161001</v>
      </c>
      <c r="D81" s="56">
        <f t="shared" si="3"/>
        <v>0</v>
      </c>
      <c r="E81" s="59">
        <f t="shared" si="55"/>
        <v>170961571.16100094</v>
      </c>
      <c r="F81" s="53">
        <f t="shared" si="4"/>
        <v>1444804.6719571021</v>
      </c>
      <c r="G81" s="53">
        <f t="shared" si="5"/>
        <v>792976.75423510931</v>
      </c>
      <c r="H81" s="60">
        <f t="shared" si="6"/>
        <v>651827.91772199282</v>
      </c>
      <c r="I81" s="54">
        <f>IF(A81&lt;=(30-(240-$K$8)),((A81+(240-$K$7))/30)*$K$6,$K$6)*($K$5/100)</f>
        <v>0</v>
      </c>
      <c r="J81" s="61">
        <f t="shared" si="7"/>
        <v>0</v>
      </c>
      <c r="K81" s="62">
        <f t="shared" si="8"/>
        <v>0</v>
      </c>
      <c r="L81" s="62">
        <f t="shared" si="9"/>
        <v>1444804.6719571021</v>
      </c>
      <c r="M81" s="55">
        <f t="shared" si="10"/>
        <v>651827.91772199282</v>
      </c>
      <c r="N81" s="55">
        <f t="shared" si="11"/>
        <v>146779.65217471603</v>
      </c>
      <c r="O81" s="55">
        <f t="shared" si="12"/>
        <v>505048.26554727682</v>
      </c>
      <c r="P81" s="59">
        <f t="shared" si="56"/>
        <v>0</v>
      </c>
      <c r="Q81" s="52">
        <f t="shared" si="13"/>
        <v>0</v>
      </c>
      <c r="R81" s="57">
        <f t="shared" si="14"/>
        <v>0</v>
      </c>
      <c r="S81" s="59">
        <f t="shared" si="57"/>
        <v>40076949.045578241</v>
      </c>
      <c r="T81" s="56">
        <f t="shared" si="15"/>
        <v>634995.02518909669</v>
      </c>
      <c r="U81" s="57">
        <f t="shared" si="16"/>
        <v>166987.28768990934</v>
      </c>
      <c r="V81" s="59">
        <f t="shared" si="58"/>
        <v>12611712.878799636</v>
      </c>
      <c r="W81" s="52">
        <f t="shared" si="68"/>
        <v>119117.86300500152</v>
      </c>
      <c r="X81" s="57">
        <f t="shared" si="18"/>
        <v>52548.803661665152</v>
      </c>
      <c r="Y81" s="59">
        <f t="shared" si="59"/>
        <v>28588287.121200372</v>
      </c>
      <c r="Z81" s="56">
        <f t="shared" si="60"/>
        <v>0</v>
      </c>
      <c r="AA81" s="57">
        <f t="shared" si="19"/>
        <v>119117.86300500155</v>
      </c>
      <c r="AB81" s="63">
        <f t="shared" si="61"/>
        <v>20000000</v>
      </c>
      <c r="AC81" s="74">
        <f t="shared" si="20"/>
        <v>0</v>
      </c>
      <c r="AD81" s="57">
        <f t="shared" si="21"/>
        <v>83333.333333333328</v>
      </c>
      <c r="AE81" s="59">
        <f t="shared" si="62"/>
        <v>24547399.801385991</v>
      </c>
      <c r="AF81" s="54">
        <f t="shared" si="22"/>
        <v>146779.65217471603</v>
      </c>
      <c r="AG81" s="57">
        <f t="shared" si="23"/>
        <v>102280.83250577496</v>
      </c>
      <c r="AH81" s="59">
        <f t="shared" si="63"/>
        <v>13950000</v>
      </c>
      <c r="AI81" s="54">
        <f t="shared" si="24"/>
        <v>0</v>
      </c>
      <c r="AJ81" s="57">
        <f t="shared" si="25"/>
        <v>58125</v>
      </c>
      <c r="AK81" s="59">
        <f t="shared" si="64"/>
        <v>31187222.314036757</v>
      </c>
      <c r="AL81" s="56">
        <f t="shared" si="65"/>
        <v>0</v>
      </c>
      <c r="AM81" s="75">
        <f t="shared" si="26"/>
        <v>129946.75964181982</v>
      </c>
      <c r="AN81">
        <f t="shared" si="27"/>
        <v>2.7076496497290405E-2</v>
      </c>
      <c r="AO81" s="119">
        <f t="shared" si="28"/>
        <v>0</v>
      </c>
      <c r="AP81" s="119">
        <f t="shared" si="29"/>
        <v>0</v>
      </c>
      <c r="AQ81">
        <f t="shared" si="30"/>
        <v>0.75650658057606035</v>
      </c>
      <c r="AR81" s="41">
        <f t="shared" si="31"/>
        <v>801982.31287900603</v>
      </c>
      <c r="AS81" s="41">
        <f t="shared" si="32"/>
        <v>43814656.738047674</v>
      </c>
      <c r="AT81">
        <f t="shared" si="33"/>
        <v>0.77032665929790056</v>
      </c>
      <c r="AU81" s="41">
        <f t="shared" si="34"/>
        <v>171666.66666666669</v>
      </c>
      <c r="AV81" s="41">
        <f t="shared" si="35"/>
        <v>8219132.5473451046</v>
      </c>
      <c r="AW81">
        <f t="shared" si="36"/>
        <v>0.7769683962072389</v>
      </c>
      <c r="AX81">
        <f t="shared" si="37"/>
        <v>0</v>
      </c>
      <c r="AY81" s="121">
        <f t="shared" si="38"/>
        <v>0</v>
      </c>
      <c r="AZ81">
        <f t="shared" si="39"/>
        <v>0.82545637051889276</v>
      </c>
      <c r="BA81" s="39">
        <f t="shared" si="40"/>
        <v>83333.333333333328</v>
      </c>
      <c r="BB81" s="39">
        <f t="shared" si="41"/>
        <v>0</v>
      </c>
      <c r="BC81">
        <f t="shared" si="42"/>
        <v>0.79612403592380787</v>
      </c>
      <c r="BD81" s="41">
        <f t="shared" si="43"/>
        <v>249060.48468049098</v>
      </c>
      <c r="BE81" s="41">
        <f t="shared" si="44"/>
        <v>10127796.000055406</v>
      </c>
      <c r="BF81">
        <f t="shared" si="45"/>
        <v>0.78374785675879699</v>
      </c>
      <c r="BG81" s="41">
        <f t="shared" si="46"/>
        <v>58125</v>
      </c>
      <c r="BH81" s="41">
        <f t="shared" si="47"/>
        <v>0</v>
      </c>
      <c r="BI81">
        <f t="shared" si="48"/>
        <v>0.80556555610862013</v>
      </c>
      <c r="BJ81">
        <f t="shared" si="49"/>
        <v>0</v>
      </c>
      <c r="BK81" s="121">
        <f t="shared" si="50"/>
        <v>0</v>
      </c>
      <c r="BL81">
        <f t="shared" si="51"/>
        <v>0.81637974633769228</v>
      </c>
      <c r="BM81" s="119">
        <f t="shared" si="52"/>
        <v>1364167.7975594969</v>
      </c>
      <c r="BN81" s="119">
        <f t="shared" si="53"/>
        <v>41716986.734207541</v>
      </c>
      <c r="BO81">
        <f t="shared" si="54"/>
        <v>0.79299896602870001</v>
      </c>
    </row>
    <row r="82" spans="1:67">
      <c r="A82">
        <v>70</v>
      </c>
      <c r="B82" s="64">
        <v>65</v>
      </c>
      <c r="C82" s="56">
        <f t="shared" ref="C82:C145" si="69">P82+S82+V82+Y82+AB82+AE82+AH82+AK82</f>
        <v>170309743.24327901</v>
      </c>
      <c r="D82" s="56">
        <f t="shared" ref="D82:D145" si="70">C82-E82</f>
        <v>0</v>
      </c>
      <c r="E82" s="59">
        <f t="shared" si="55"/>
        <v>170309743.24327895</v>
      </c>
      <c r="F82" s="53">
        <f t="shared" ref="F82:F145" si="71">PMT($K$13/12,$K$12-B82+1,-E82,0)</f>
        <v>1444804.6719571021</v>
      </c>
      <c r="G82" s="53">
        <f t="shared" ref="G82:G145" si="72">E82*$K$13/12</f>
        <v>789953.3590767422</v>
      </c>
      <c r="H82" s="66">
        <f t="shared" ref="H82:H145" si="73">F82-G82</f>
        <v>654851.31288035994</v>
      </c>
      <c r="I82" s="54">
        <f>IF(A82&lt;=(30-(240-$K$8)),((A82+(240-$K$7))/30)*$K$6,$K$6)*($K$5/100)</f>
        <v>0</v>
      </c>
      <c r="J82" s="67">
        <f t="shared" ref="J82:J145" si="74">1-(1-I82)^(1/12)</f>
        <v>0</v>
      </c>
      <c r="K82" s="68">
        <f t="shared" ref="K82:K145" si="75">(E82-H82)*J82</f>
        <v>0</v>
      </c>
      <c r="L82" s="68">
        <f t="shared" ref="L82:L145" si="76">K82+H82+G82</f>
        <v>1444804.6719571021</v>
      </c>
      <c r="M82" s="55">
        <f t="shared" ref="M82:M145" si="77">L82-G82</f>
        <v>654851.31288035994</v>
      </c>
      <c r="N82" s="55">
        <f t="shared" ref="N82:N145" si="78">M82*$M$4</f>
        <v>147460.46512805307</v>
      </c>
      <c r="O82" s="55">
        <f t="shared" ref="O82:O145" si="79">M82*$M$5</f>
        <v>507390.8477523069</v>
      </c>
      <c r="P82" s="65">
        <f t="shared" si="56"/>
        <v>0</v>
      </c>
      <c r="Q82" s="52">
        <f t="shared" ref="Q82:Q145" si="80">MIN(IF(S82&gt;O82,0,MIN(P82,O82-S82))+IF(P82&gt;0,MIN(AA82,P82)),P82)</f>
        <v>0</v>
      </c>
      <c r="R82" s="57">
        <f t="shared" ref="R82:R145" si="81">P82*($G$10/12)</f>
        <v>0</v>
      </c>
      <c r="S82" s="59">
        <f t="shared" si="57"/>
        <v>39441954.020389147</v>
      </c>
      <c r="T82" s="56">
        <f t="shared" ref="T82:T145" si="82">MIN(IF(S82&gt;O82,O82,S82)+IF(S82&gt;0,AM82,0),S82)</f>
        <v>637879.05222596764</v>
      </c>
      <c r="U82" s="57">
        <f t="shared" ref="U82:U145" si="83">S82*($G$4/12)</f>
        <v>164341.47508495479</v>
      </c>
      <c r="V82" s="59">
        <f t="shared" si="58"/>
        <v>12492595.015794635</v>
      </c>
      <c r="W82" s="52">
        <f t="shared" si="68"/>
        <v>119614.18743418908</v>
      </c>
      <c r="X82" s="57">
        <f t="shared" ref="X82:X145" si="84">V82*($G$5/12)</f>
        <v>52052.479232477643</v>
      </c>
      <c r="Y82" s="59">
        <f t="shared" si="59"/>
        <v>28707404.984205373</v>
      </c>
      <c r="Z82" s="56">
        <f t="shared" si="60"/>
        <v>0</v>
      </c>
      <c r="AA82" s="57">
        <f t="shared" ref="AA82:AA145" si="85">Y82*($G$8/12)</f>
        <v>119614.18743418905</v>
      </c>
      <c r="AB82" s="63">
        <f t="shared" si="61"/>
        <v>20000000</v>
      </c>
      <c r="AC82" s="74">
        <f t="shared" ref="AC82:AC145" si="86">MIN(IF(Y82&gt;O82,0,MIN(AB82,O82+AM82-Y82)))</f>
        <v>0</v>
      </c>
      <c r="AD82" s="57">
        <f t="shared" ref="AD82:AD145" si="87">AB82*($G$9/12)</f>
        <v>83333.333333333328</v>
      </c>
      <c r="AE82" s="59">
        <f t="shared" si="62"/>
        <v>24400620.149211276</v>
      </c>
      <c r="AF82" s="54">
        <f t="shared" ref="AF82:AF145" si="88">IF(AE82&gt;N82,N82,AE82)</f>
        <v>147460.46512805307</v>
      </c>
      <c r="AG82" s="57">
        <f t="shared" ref="AG82:AG145" si="89">AE82*($G$3/12)</f>
        <v>101669.25062171365</v>
      </c>
      <c r="AH82" s="59">
        <f t="shared" si="63"/>
        <v>13950000</v>
      </c>
      <c r="AI82" s="54">
        <f t="shared" ref="AI82:AI145" si="90">IF(AE82&gt;N82,0,MIN(AH82,N82-AE82))</f>
        <v>0</v>
      </c>
      <c r="AJ82" s="57">
        <f t="shared" ref="AJ82:AJ145" si="91">AH82*($G$6/12)</f>
        <v>58125</v>
      </c>
      <c r="AK82" s="59">
        <f t="shared" si="64"/>
        <v>31317169.073678575</v>
      </c>
      <c r="AL82" s="56">
        <f t="shared" si="65"/>
        <v>0</v>
      </c>
      <c r="AM82" s="75">
        <f t="shared" ref="AM82:AM145" si="92">AK82*($G$7/12)</f>
        <v>130488.20447366073</v>
      </c>
      <c r="AN82">
        <f t="shared" ref="AN82:AN145" si="93">FORECAST(B82, $AM$2:$AY$2,$AM$1:$AY$1)</f>
        <v>2.7156903681297868E-2</v>
      </c>
      <c r="AO82" s="119">
        <f t="shared" ref="AO82:AO145" si="94">Q82+R82</f>
        <v>0</v>
      </c>
      <c r="AP82" s="119">
        <f t="shared" ref="AP82:AP145" si="95">Q82*B82</f>
        <v>0</v>
      </c>
      <c r="AQ82">
        <f t="shared" ref="AQ82:AQ145" si="96">1/(1+(AN82+$CB$5)/12)^$B82</f>
        <v>0.75288878879109322</v>
      </c>
      <c r="AR82" s="41">
        <f t="shared" ref="AR82:AR145" si="97">T82+U82</f>
        <v>802220.52731092239</v>
      </c>
      <c r="AS82" s="41">
        <f t="shared" ref="AS82:AS145" si="98">T82*A82</f>
        <v>44651533.655817732</v>
      </c>
      <c r="AT82">
        <f t="shared" ref="AT82:AT145" si="99">1/(1+(AN82+$BV$5)/12)^$B82</f>
        <v>0.76685957045043551</v>
      </c>
      <c r="AU82" s="41">
        <f t="shared" ref="AU82:AU145" si="100">W82+X82</f>
        <v>171666.66666666672</v>
      </c>
      <c r="AV82" s="41">
        <f t="shared" ref="AV82:AV145" si="101">W82*A82</f>
        <v>8372993.1203932352</v>
      </c>
      <c r="AW82">
        <f t="shared" ref="AW82:AW145" si="102">1/(1+(AN82+$BW$5)/12)^$B82</f>
        <v>0.77357513030557568</v>
      </c>
      <c r="AX82">
        <f t="shared" ref="AX82:AX145" si="103">IF(Y83&gt;Y82,0,Z82+AA82)</f>
        <v>0</v>
      </c>
      <c r="AY82" s="121">
        <f t="shared" ref="AY82:AY145" si="104">A82*Z82</f>
        <v>0</v>
      </c>
      <c r="AZ82">
        <f t="shared" ref="AZ82:AZ145" si="105">1/(1+(AN82+$BZ$5)/12)^$B82</f>
        <v>0.82262875046682526</v>
      </c>
      <c r="BA82" s="39">
        <f t="shared" ref="BA82:BA145" si="106">AC82+AD82</f>
        <v>83333.333333333328</v>
      </c>
      <c r="BB82" s="39">
        <f t="shared" ref="BB82:BB145" si="107">AC82*A82</f>
        <v>0</v>
      </c>
      <c r="BC82">
        <f t="shared" ref="BC82:BC145" si="108">1/(1+(AN82+$CA$5)/12)^$B82</f>
        <v>0.79294868114683392</v>
      </c>
      <c r="BD82" s="41">
        <f t="shared" ref="BD82:BD145" si="109">AF82+AG82</f>
        <v>249129.71574976674</v>
      </c>
      <c r="BE82" s="41">
        <f t="shared" ref="BE82:BE145" si="110">AF82*A82</f>
        <v>10322232.558963714</v>
      </c>
      <c r="BF82">
        <f t="shared" ref="BF82:BF145" si="111">1/(1+(AN82+$BU$5)/12)^$B82</f>
        <v>0.78043086928185446</v>
      </c>
      <c r="BG82" s="41">
        <f t="shared" ref="BG82:BG145" si="112">AI82+AJ82</f>
        <v>58125</v>
      </c>
      <c r="BH82" s="41">
        <f t="shared" ref="BH82:BH145" si="113">AI82*A82</f>
        <v>0</v>
      </c>
      <c r="BI82">
        <f t="shared" ref="BI82:BI145" si="114">1/(1+(AN82+$BX$5)/12)^$B82</f>
        <v>0.80250029632094921</v>
      </c>
      <c r="BJ82">
        <f t="shared" ref="BJ82:BJ145" si="115">IF(AK83&gt;AK82,0,AL82+AM82)</f>
        <v>0</v>
      </c>
      <c r="BK82" s="121">
        <f t="shared" ref="BK82:BK145" si="116">A82*AL82</f>
        <v>0</v>
      </c>
      <c r="BL82">
        <f t="shared" ref="BL82:BL145" si="117">1/(1+(AN82+$BY$5)/12)^$B82</f>
        <v>0.81344273511883347</v>
      </c>
      <c r="BM82" s="119">
        <f t="shared" ref="BM82:BM145" si="118">AO82+AR82+AU82+AX82+BA82+BD82+BG82+BJ82</f>
        <v>1364475.2430606892</v>
      </c>
      <c r="BN82" s="119">
        <f t="shared" ref="BN82:BN145" si="119">M82*B82</f>
        <v>42565335.337223396</v>
      </c>
      <c r="BO82">
        <f t="shared" ref="BO82:BO145" si="120">1/(1+(AN82+$CC$5)/12)^$B82</f>
        <v>0.7897875593209378</v>
      </c>
    </row>
    <row r="83" spans="1:67">
      <c r="A83">
        <v>71</v>
      </c>
      <c r="B83" s="58">
        <v>66</v>
      </c>
      <c r="C83" s="56">
        <f t="shared" si="69"/>
        <v>169654891.93039864</v>
      </c>
      <c r="D83" s="56">
        <f t="shared" si="70"/>
        <v>0</v>
      </c>
      <c r="E83" s="59">
        <f t="shared" ref="E83:E146" si="121">E82-H82-K82</f>
        <v>169654891.93039858</v>
      </c>
      <c r="F83" s="53">
        <f t="shared" si="71"/>
        <v>1444804.6719571021</v>
      </c>
      <c r="G83" s="53">
        <f t="shared" si="72"/>
        <v>786915.94040383212</v>
      </c>
      <c r="H83" s="60">
        <f t="shared" si="73"/>
        <v>657888.73155327002</v>
      </c>
      <c r="I83" s="54">
        <f>IF(A83&lt;=(30-(240-$K$8)),((A83+(240-$K$7))/30)*$K$6,$K$6)*($K$5/100)</f>
        <v>0</v>
      </c>
      <c r="J83" s="61">
        <f t="shared" si="74"/>
        <v>0</v>
      </c>
      <c r="K83" s="62">
        <f t="shared" si="75"/>
        <v>0</v>
      </c>
      <c r="L83" s="62">
        <f t="shared" si="76"/>
        <v>1444804.6719571021</v>
      </c>
      <c r="M83" s="55">
        <f t="shared" si="77"/>
        <v>657888.73155327002</v>
      </c>
      <c r="N83" s="55">
        <f t="shared" si="78"/>
        <v>148144.43591880536</v>
      </c>
      <c r="O83" s="55">
        <f t="shared" si="79"/>
        <v>509744.29563446465</v>
      </c>
      <c r="P83" s="59">
        <f t="shared" ref="P83:P146" si="122">P82-Q82</f>
        <v>0</v>
      </c>
      <c r="Q83" s="52">
        <f t="shared" si="80"/>
        <v>0</v>
      </c>
      <c r="R83" s="57">
        <f t="shared" si="81"/>
        <v>0</v>
      </c>
      <c r="S83" s="59">
        <f t="shared" ref="S83:S146" si="123">S82-T82</f>
        <v>38804074.968163177</v>
      </c>
      <c r="T83" s="56">
        <f t="shared" si="82"/>
        <v>640776.200960099</v>
      </c>
      <c r="U83" s="57">
        <f t="shared" si="83"/>
        <v>161683.64570067992</v>
      </c>
      <c r="V83" s="59">
        <f t="shared" ref="V83:V146" si="124">V82-W82</f>
        <v>12372980.828360446</v>
      </c>
      <c r="W83" s="52">
        <f t="shared" si="68"/>
        <v>120112.57988183144</v>
      </c>
      <c r="X83" s="57">
        <f t="shared" si="84"/>
        <v>51554.086784835192</v>
      </c>
      <c r="Y83" s="59">
        <f t="shared" ref="Y83:Y146" si="125">IF(V82&gt;O82,(IF(V82&gt;AA82+O82+AM82,Y82+AA82,Y82+AA82-((AA82+O82+AM82)-V82))),Y82-Z82)</f>
        <v>28827019.171639562</v>
      </c>
      <c r="Z83" s="56">
        <f t="shared" ref="Z83:Z146" si="126">MIN(IF(V83&gt;O83,0,MIN(Y83,O83-V83))+IF(AM82&gt;V82,AM82,0),Y83)</f>
        <v>0</v>
      </c>
      <c r="AA83" s="57">
        <f t="shared" si="85"/>
        <v>120112.57988183151</v>
      </c>
      <c r="AB83" s="63">
        <f t="shared" ref="AB83:AB146" si="127">AB82-AC82</f>
        <v>20000000</v>
      </c>
      <c r="AC83" s="74">
        <f t="shared" si="86"/>
        <v>0</v>
      </c>
      <c r="AD83" s="57">
        <f t="shared" si="87"/>
        <v>83333.333333333328</v>
      </c>
      <c r="AE83" s="59">
        <f t="shared" ref="AE83:AE146" si="128">AE82-AF82</f>
        <v>24253159.684083223</v>
      </c>
      <c r="AF83" s="54">
        <f t="shared" si="88"/>
        <v>148144.43591880536</v>
      </c>
      <c r="AG83" s="57">
        <f t="shared" si="89"/>
        <v>101054.83201701342</v>
      </c>
      <c r="AH83" s="59">
        <f t="shared" ref="AH83:AH146" si="129">AH82-AI82</f>
        <v>13950000</v>
      </c>
      <c r="AI83" s="54">
        <f t="shared" si="90"/>
        <v>0</v>
      </c>
      <c r="AJ83" s="57">
        <f t="shared" si="91"/>
        <v>58125</v>
      </c>
      <c r="AK83" s="59">
        <f t="shared" ref="AK83:AK146" si="130">IF(AL82=0,AK82+AM82,AK82-AL82)</f>
        <v>31447657.278152235</v>
      </c>
      <c r="AL83" s="56">
        <f t="shared" ref="AL83:AL146" si="131">MIN(IF(AB83&gt;0,IF(AB83&gt;O83,0,MIN(AK83,O83-AB83)),O83),AK83)</f>
        <v>0</v>
      </c>
      <c r="AM83" s="75">
        <f t="shared" si="92"/>
        <v>131031.9053256343</v>
      </c>
      <c r="AN83">
        <f t="shared" si="93"/>
        <v>2.7237310865305328E-2</v>
      </c>
      <c r="AO83" s="119">
        <f t="shared" si="94"/>
        <v>0</v>
      </c>
      <c r="AP83" s="119">
        <f t="shared" si="95"/>
        <v>0</v>
      </c>
      <c r="AQ83">
        <f t="shared" si="96"/>
        <v>0.74927830276079699</v>
      </c>
      <c r="AR83" s="41">
        <f t="shared" si="97"/>
        <v>802459.84666077886</v>
      </c>
      <c r="AS83" s="41">
        <f t="shared" si="98"/>
        <v>45495110.268167026</v>
      </c>
      <c r="AT83">
        <f t="shared" si="99"/>
        <v>0.76339789967877414</v>
      </c>
      <c r="AU83" s="41">
        <f t="shared" si="100"/>
        <v>171666.66666666663</v>
      </c>
      <c r="AV83" s="41">
        <f t="shared" si="101"/>
        <v>8527993.1716100313</v>
      </c>
      <c r="AW83">
        <f t="shared" si="102"/>
        <v>0.77018640529357252</v>
      </c>
      <c r="AX83">
        <f t="shared" si="103"/>
        <v>0</v>
      </c>
      <c r="AY83" s="121">
        <f t="shared" si="104"/>
        <v>0</v>
      </c>
      <c r="AZ83">
        <f t="shared" si="105"/>
        <v>0.8197998654501335</v>
      </c>
      <c r="BA83" s="39">
        <f t="shared" si="106"/>
        <v>83333.333333333328</v>
      </c>
      <c r="BB83" s="39">
        <f t="shared" si="107"/>
        <v>0</v>
      </c>
      <c r="BC83">
        <f t="shared" si="108"/>
        <v>0.78977544731857863</v>
      </c>
      <c r="BD83" s="41">
        <f t="shared" si="109"/>
        <v>249199.26793581879</v>
      </c>
      <c r="BE83" s="41">
        <f t="shared" si="110"/>
        <v>10518254.950235181</v>
      </c>
      <c r="BF83">
        <f t="shared" si="111"/>
        <v>0.77711754752099904</v>
      </c>
      <c r="BG83" s="41">
        <f t="shared" si="112"/>
        <v>58125</v>
      </c>
      <c r="BH83" s="41">
        <f t="shared" si="113"/>
        <v>0</v>
      </c>
      <c r="BI83">
        <f t="shared" si="114"/>
        <v>0.79943602521134649</v>
      </c>
      <c r="BJ83">
        <f t="shared" si="115"/>
        <v>0</v>
      </c>
      <c r="BK83" s="121">
        <f t="shared" si="116"/>
        <v>0</v>
      </c>
      <c r="BL83">
        <f t="shared" si="117"/>
        <v>0.8105054650871274</v>
      </c>
      <c r="BM83" s="119">
        <f t="shared" si="118"/>
        <v>1364784.1145965976</v>
      </c>
      <c r="BN83" s="119">
        <f t="shared" si="119"/>
        <v>43420656.282515824</v>
      </c>
      <c r="BO83">
        <f t="shared" si="120"/>
        <v>0.78657865715654829</v>
      </c>
    </row>
    <row r="84" spans="1:67">
      <c r="A84">
        <v>72</v>
      </c>
      <c r="B84" s="64">
        <v>67</v>
      </c>
      <c r="C84" s="56">
        <f t="shared" si="69"/>
        <v>168997003.19884539</v>
      </c>
      <c r="D84" s="56">
        <f t="shared" si="70"/>
        <v>0</v>
      </c>
      <c r="E84" s="59">
        <f t="shared" si="121"/>
        <v>168997003.19884533</v>
      </c>
      <c r="F84" s="53">
        <f t="shared" si="71"/>
        <v>1444804.6719571026</v>
      </c>
      <c r="G84" s="53">
        <f t="shared" si="72"/>
        <v>783864.43317064422</v>
      </c>
      <c r="H84" s="66">
        <f t="shared" si="73"/>
        <v>660940.23878645839</v>
      </c>
      <c r="I84" s="54">
        <f>IF(A84&lt;=(30-(240-$K$8)),((A84+(240-$K$7))/30)*$K$6,$K$6)*($K$5/100)</f>
        <v>0</v>
      </c>
      <c r="J84" s="67">
        <f t="shared" si="74"/>
        <v>0</v>
      </c>
      <c r="K84" s="68">
        <f t="shared" si="75"/>
        <v>0</v>
      </c>
      <c r="L84" s="68">
        <f t="shared" si="76"/>
        <v>1444804.6719571026</v>
      </c>
      <c r="M84" s="55">
        <f t="shared" si="77"/>
        <v>660940.23878645839</v>
      </c>
      <c r="N84" s="55">
        <f t="shared" si="78"/>
        <v>148831.57919407552</v>
      </c>
      <c r="O84" s="55">
        <f t="shared" si="79"/>
        <v>512108.6595923829</v>
      </c>
      <c r="P84" s="65">
        <f t="shared" si="122"/>
        <v>0</v>
      </c>
      <c r="Q84" s="52">
        <f t="shared" si="80"/>
        <v>0</v>
      </c>
      <c r="R84" s="57">
        <f t="shared" si="81"/>
        <v>0</v>
      </c>
      <c r="S84" s="59">
        <f t="shared" si="123"/>
        <v>38163298.767203078</v>
      </c>
      <c r="T84" s="56">
        <f t="shared" si="82"/>
        <v>643686.53119020734</v>
      </c>
      <c r="U84" s="57">
        <f t="shared" si="83"/>
        <v>159013.74486334616</v>
      </c>
      <c r="V84" s="59">
        <f t="shared" si="124"/>
        <v>12252868.248478614</v>
      </c>
      <c r="W84" s="52">
        <f t="shared" si="68"/>
        <v>120613.04896467243</v>
      </c>
      <c r="X84" s="57">
        <f t="shared" si="84"/>
        <v>51053.617701994226</v>
      </c>
      <c r="Y84" s="59">
        <f t="shared" si="125"/>
        <v>28947131.751521394</v>
      </c>
      <c r="Z84" s="56">
        <f t="shared" si="126"/>
        <v>0</v>
      </c>
      <c r="AA84" s="57">
        <f t="shared" si="85"/>
        <v>120613.04896467247</v>
      </c>
      <c r="AB84" s="63">
        <f t="shared" si="127"/>
        <v>20000000</v>
      </c>
      <c r="AC84" s="74">
        <f t="shared" si="86"/>
        <v>0</v>
      </c>
      <c r="AD84" s="57">
        <f t="shared" si="87"/>
        <v>83333.333333333328</v>
      </c>
      <c r="AE84" s="59">
        <f t="shared" si="128"/>
        <v>24105015.248164419</v>
      </c>
      <c r="AF84" s="54">
        <f t="shared" si="88"/>
        <v>148831.57919407552</v>
      </c>
      <c r="AG84" s="57">
        <f t="shared" si="89"/>
        <v>100437.56353401841</v>
      </c>
      <c r="AH84" s="59">
        <f t="shared" si="129"/>
        <v>13950000</v>
      </c>
      <c r="AI84" s="54">
        <f t="shared" si="90"/>
        <v>0</v>
      </c>
      <c r="AJ84" s="57">
        <f t="shared" si="91"/>
        <v>58125</v>
      </c>
      <c r="AK84" s="59">
        <f t="shared" si="130"/>
        <v>31578689.183477867</v>
      </c>
      <c r="AL84" s="56">
        <f t="shared" si="131"/>
        <v>0</v>
      </c>
      <c r="AM84" s="75">
        <f t="shared" si="92"/>
        <v>131577.87159782444</v>
      </c>
      <c r="AN84">
        <f t="shared" si="93"/>
        <v>2.7317718049312788E-2</v>
      </c>
      <c r="AO84" s="119">
        <f t="shared" si="94"/>
        <v>0</v>
      </c>
      <c r="AP84" s="119">
        <f t="shared" si="95"/>
        <v>0</v>
      </c>
      <c r="AQ84">
        <f t="shared" si="96"/>
        <v>0.7456751836453922</v>
      </c>
      <c r="AR84" s="41">
        <f t="shared" si="97"/>
        <v>802700.27605355345</v>
      </c>
      <c r="AS84" s="41">
        <f t="shared" si="98"/>
        <v>46345430.245694928</v>
      </c>
      <c r="AT84">
        <f t="shared" si="99"/>
        <v>0.75994171480049111</v>
      </c>
      <c r="AU84" s="41">
        <f t="shared" si="100"/>
        <v>171666.66666666666</v>
      </c>
      <c r="AV84" s="41">
        <f t="shared" si="101"/>
        <v>8684139.5254564155</v>
      </c>
      <c r="AW84">
        <f t="shared" si="102"/>
        <v>0.76680229163141489</v>
      </c>
      <c r="AX84">
        <f t="shared" si="103"/>
        <v>0</v>
      </c>
      <c r="AY84" s="121">
        <f t="shared" si="104"/>
        <v>0</v>
      </c>
      <c r="AZ84">
        <f t="shared" si="105"/>
        <v>0.81696979537478731</v>
      </c>
      <c r="BA84" s="39">
        <f t="shared" si="106"/>
        <v>83333.333333333328</v>
      </c>
      <c r="BB84" s="39">
        <f t="shared" si="107"/>
        <v>0</v>
      </c>
      <c r="BC84">
        <f t="shared" si="108"/>
        <v>0.78660441061531139</v>
      </c>
      <c r="BD84" s="41">
        <f t="shared" si="109"/>
        <v>249269.14272809392</v>
      </c>
      <c r="BE84" s="41">
        <f t="shared" si="110"/>
        <v>10715873.701973436</v>
      </c>
      <c r="BF84">
        <f t="shared" si="111"/>
        <v>0.77380796427620591</v>
      </c>
      <c r="BG84" s="41">
        <f t="shared" si="112"/>
        <v>58125</v>
      </c>
      <c r="BH84" s="41">
        <f t="shared" si="113"/>
        <v>0</v>
      </c>
      <c r="BI84">
        <f t="shared" si="114"/>
        <v>0.79637282078885407</v>
      </c>
      <c r="BJ84">
        <f t="shared" si="115"/>
        <v>0</v>
      </c>
      <c r="BK84" s="121">
        <f t="shared" si="116"/>
        <v>0</v>
      </c>
      <c r="BL84">
        <f t="shared" si="117"/>
        <v>0.80756801560215308</v>
      </c>
      <c r="BM84" s="119">
        <f t="shared" si="118"/>
        <v>1365094.4187816475</v>
      </c>
      <c r="BN84" s="119">
        <f t="shared" si="119"/>
        <v>44282995.998692714</v>
      </c>
      <c r="BO84">
        <f t="shared" si="120"/>
        <v>0.7833723349656655</v>
      </c>
    </row>
    <row r="85" spans="1:67">
      <c r="A85">
        <v>73</v>
      </c>
      <c r="B85" s="58">
        <v>68</v>
      </c>
      <c r="C85" s="56">
        <f t="shared" si="69"/>
        <v>168336062.96005893</v>
      </c>
      <c r="D85" s="56">
        <f t="shared" si="70"/>
        <v>0</v>
      </c>
      <c r="E85" s="59">
        <f t="shared" si="121"/>
        <v>168336062.96005887</v>
      </c>
      <c r="F85" s="53">
        <f t="shared" si="71"/>
        <v>1444804.6719571021</v>
      </c>
      <c r="G85" s="53">
        <f t="shared" si="72"/>
        <v>780798.7720297398</v>
      </c>
      <c r="H85" s="60">
        <f t="shared" si="73"/>
        <v>664005.89992736233</v>
      </c>
      <c r="I85" s="54">
        <f>IF(A85&lt;=(30-(240-$K$8)),((A85+(240-$K$7))/30)*$K$6,$K$6)*($K$5/100)</f>
        <v>0</v>
      </c>
      <c r="J85" s="61">
        <f t="shared" si="74"/>
        <v>0</v>
      </c>
      <c r="K85" s="62">
        <f t="shared" si="75"/>
        <v>0</v>
      </c>
      <c r="L85" s="62">
        <f t="shared" si="76"/>
        <v>1444804.6719571021</v>
      </c>
      <c r="M85" s="55">
        <f t="shared" si="77"/>
        <v>664005.89992736233</v>
      </c>
      <c r="N85" s="55">
        <f t="shared" si="78"/>
        <v>149521.90966890391</v>
      </c>
      <c r="O85" s="55">
        <f t="shared" si="79"/>
        <v>514483.99025845842</v>
      </c>
      <c r="P85" s="59">
        <f t="shared" si="122"/>
        <v>0</v>
      </c>
      <c r="Q85" s="52">
        <f t="shared" si="80"/>
        <v>0</v>
      </c>
      <c r="R85" s="57">
        <f t="shared" si="81"/>
        <v>0</v>
      </c>
      <c r="S85" s="59">
        <f t="shared" si="123"/>
        <v>37519612.236012869</v>
      </c>
      <c r="T85" s="56">
        <f t="shared" si="82"/>
        <v>646610.10298794042</v>
      </c>
      <c r="U85" s="57">
        <f t="shared" si="83"/>
        <v>156331.71765005362</v>
      </c>
      <c r="V85" s="59">
        <f t="shared" si="124"/>
        <v>12132255.199513942</v>
      </c>
      <c r="W85" s="52">
        <f t="shared" si="68"/>
        <v>121115.60333535858</v>
      </c>
      <c r="X85" s="57">
        <f t="shared" si="84"/>
        <v>50551.063331308091</v>
      </c>
      <c r="Y85" s="59">
        <f t="shared" si="125"/>
        <v>29067744.800486065</v>
      </c>
      <c r="Z85" s="56">
        <f t="shared" si="126"/>
        <v>0</v>
      </c>
      <c r="AA85" s="57">
        <f t="shared" si="85"/>
        <v>121115.60333535861</v>
      </c>
      <c r="AB85" s="63">
        <f t="shared" si="127"/>
        <v>20000000</v>
      </c>
      <c r="AC85" s="74">
        <f t="shared" si="86"/>
        <v>0</v>
      </c>
      <c r="AD85" s="57">
        <f t="shared" si="87"/>
        <v>83333.333333333328</v>
      </c>
      <c r="AE85" s="59">
        <f t="shared" si="128"/>
        <v>23956183.668970343</v>
      </c>
      <c r="AF85" s="54">
        <f t="shared" si="88"/>
        <v>149521.90966890391</v>
      </c>
      <c r="AG85" s="57">
        <f t="shared" si="89"/>
        <v>99817.431954043088</v>
      </c>
      <c r="AH85" s="59">
        <f t="shared" si="129"/>
        <v>13950000</v>
      </c>
      <c r="AI85" s="54">
        <f t="shared" si="90"/>
        <v>0</v>
      </c>
      <c r="AJ85" s="57">
        <f t="shared" si="91"/>
        <v>58125</v>
      </c>
      <c r="AK85" s="59">
        <f t="shared" si="130"/>
        <v>31710267.05507569</v>
      </c>
      <c r="AL85" s="56">
        <f t="shared" si="131"/>
        <v>0</v>
      </c>
      <c r="AM85" s="75">
        <f t="shared" si="92"/>
        <v>132126.11272948203</v>
      </c>
      <c r="AN85">
        <f t="shared" si="93"/>
        <v>2.7398125233320247E-2</v>
      </c>
      <c r="AO85" s="119">
        <f t="shared" si="94"/>
        <v>0</v>
      </c>
      <c r="AP85" s="119">
        <f t="shared" si="95"/>
        <v>0</v>
      </c>
      <c r="AQ85">
        <f t="shared" si="96"/>
        <v>0.7420794920158732</v>
      </c>
      <c r="AR85" s="41">
        <f t="shared" si="97"/>
        <v>802941.82063799398</v>
      </c>
      <c r="AS85" s="41">
        <f t="shared" si="98"/>
        <v>47202537.518119648</v>
      </c>
      <c r="AT85">
        <f t="shared" si="99"/>
        <v>0.75649108310612445</v>
      </c>
      <c r="AU85" s="41">
        <f t="shared" si="100"/>
        <v>171666.66666666669</v>
      </c>
      <c r="AV85" s="41">
        <f t="shared" si="101"/>
        <v>8841439.0434811767</v>
      </c>
      <c r="AW85">
        <f t="shared" si="102"/>
        <v>0.76342285928458309</v>
      </c>
      <c r="AX85">
        <f t="shared" si="103"/>
        <v>0</v>
      </c>
      <c r="AY85" s="121">
        <f t="shared" si="104"/>
        <v>0</v>
      </c>
      <c r="AZ85">
        <f t="shared" si="105"/>
        <v>0.81413861991769221</v>
      </c>
      <c r="BA85" s="39">
        <f t="shared" si="106"/>
        <v>83333.333333333328</v>
      </c>
      <c r="BB85" s="39">
        <f t="shared" si="107"/>
        <v>0</v>
      </c>
      <c r="BC85">
        <f t="shared" si="108"/>
        <v>0.78343564681888944</v>
      </c>
      <c r="BD85" s="41">
        <f t="shared" si="109"/>
        <v>249339.34162294702</v>
      </c>
      <c r="BE85" s="41">
        <f t="shared" si="110"/>
        <v>10915099.405829987</v>
      </c>
      <c r="BF85">
        <f t="shared" si="111"/>
        <v>0.77050219188715707</v>
      </c>
      <c r="BG85" s="41">
        <f t="shared" si="112"/>
        <v>58125</v>
      </c>
      <c r="BH85" s="41">
        <f t="shared" si="113"/>
        <v>0</v>
      </c>
      <c r="BI85">
        <f t="shared" si="114"/>
        <v>0.79331076072029327</v>
      </c>
      <c r="BJ85">
        <f t="shared" si="115"/>
        <v>0</v>
      </c>
      <c r="BK85" s="121">
        <f t="shared" si="116"/>
        <v>0</v>
      </c>
      <c r="BL85">
        <f t="shared" si="117"/>
        <v>0.80463046574238895</v>
      </c>
      <c r="BM85" s="119">
        <f t="shared" si="118"/>
        <v>1365406.162260941</v>
      </c>
      <c r="BN85" s="119">
        <f t="shared" si="119"/>
        <v>45152401.195060641</v>
      </c>
      <c r="BO85">
        <f t="shared" si="120"/>
        <v>0.78016866776704441</v>
      </c>
    </row>
    <row r="86" spans="1:67">
      <c r="A86">
        <v>74</v>
      </c>
      <c r="B86" s="64">
        <v>69</v>
      </c>
      <c r="C86" s="56">
        <f t="shared" si="69"/>
        <v>167672057.06013152</v>
      </c>
      <c r="D86" s="56">
        <f t="shared" si="70"/>
        <v>0</v>
      </c>
      <c r="E86" s="59">
        <f t="shared" si="121"/>
        <v>167672057.06013152</v>
      </c>
      <c r="F86" s="53">
        <f t="shared" si="71"/>
        <v>1444804.6719571026</v>
      </c>
      <c r="G86" s="53">
        <f t="shared" si="72"/>
        <v>777718.89133057662</v>
      </c>
      <c r="H86" s="66">
        <f t="shared" si="73"/>
        <v>667085.78062652599</v>
      </c>
      <c r="I86" s="54">
        <f>IF(A86&lt;=(30-(240-$K$8)),((A86+(240-$K$7))/30)*$K$6,$K$6)*($K$5/100)</f>
        <v>0</v>
      </c>
      <c r="J86" s="67">
        <f t="shared" si="74"/>
        <v>0</v>
      </c>
      <c r="K86" s="68">
        <f t="shared" si="75"/>
        <v>0</v>
      </c>
      <c r="L86" s="68">
        <f t="shared" si="76"/>
        <v>1444804.6719571026</v>
      </c>
      <c r="M86" s="55">
        <f t="shared" si="77"/>
        <v>667085.78062652599</v>
      </c>
      <c r="N86" s="55">
        <f t="shared" si="78"/>
        <v>150215.44212658497</v>
      </c>
      <c r="O86" s="55">
        <f t="shared" si="79"/>
        <v>516870.33849994105</v>
      </c>
      <c r="P86" s="65">
        <f t="shared" si="122"/>
        <v>0</v>
      </c>
      <c r="Q86" s="52">
        <f t="shared" si="80"/>
        <v>0</v>
      </c>
      <c r="R86" s="57">
        <f t="shared" si="81"/>
        <v>0</v>
      </c>
      <c r="S86" s="59">
        <f t="shared" si="123"/>
        <v>36873002.133024931</v>
      </c>
      <c r="T86" s="56">
        <f t="shared" si="82"/>
        <v>649546.97669912921</v>
      </c>
      <c r="U86" s="57">
        <f t="shared" si="83"/>
        <v>153637.50888760388</v>
      </c>
      <c r="V86" s="59">
        <f t="shared" si="124"/>
        <v>12011139.596178584</v>
      </c>
      <c r="W86" s="52">
        <f t="shared" si="68"/>
        <v>121620.25168258935</v>
      </c>
      <c r="X86" s="57">
        <f t="shared" si="84"/>
        <v>50046.414984077433</v>
      </c>
      <c r="Y86" s="59">
        <f t="shared" si="125"/>
        <v>29188860.403821424</v>
      </c>
      <c r="Z86" s="56">
        <f t="shared" si="126"/>
        <v>0</v>
      </c>
      <c r="AA86" s="57">
        <f t="shared" si="85"/>
        <v>121620.25168258927</v>
      </c>
      <c r="AB86" s="63">
        <f t="shared" si="127"/>
        <v>20000000</v>
      </c>
      <c r="AC86" s="74">
        <f t="shared" si="86"/>
        <v>0</v>
      </c>
      <c r="AD86" s="57">
        <f t="shared" si="87"/>
        <v>83333.333333333328</v>
      </c>
      <c r="AE86" s="59">
        <f t="shared" si="128"/>
        <v>23806661.759301439</v>
      </c>
      <c r="AF86" s="54">
        <f t="shared" si="88"/>
        <v>150215.44212658497</v>
      </c>
      <c r="AG86" s="57">
        <f t="shared" si="89"/>
        <v>99194.423997089325</v>
      </c>
      <c r="AH86" s="59">
        <f t="shared" si="129"/>
        <v>13950000</v>
      </c>
      <c r="AI86" s="54">
        <f t="shared" si="90"/>
        <v>0</v>
      </c>
      <c r="AJ86" s="57">
        <f t="shared" si="91"/>
        <v>58125</v>
      </c>
      <c r="AK86" s="59">
        <f t="shared" si="130"/>
        <v>31842393.167805173</v>
      </c>
      <c r="AL86" s="56">
        <f t="shared" si="131"/>
        <v>0</v>
      </c>
      <c r="AM86" s="75">
        <f t="shared" si="92"/>
        <v>132676.63819918822</v>
      </c>
      <c r="AN86">
        <f t="shared" si="93"/>
        <v>2.7478532417327711E-2</v>
      </c>
      <c r="AO86" s="119">
        <f t="shared" si="94"/>
        <v>0</v>
      </c>
      <c r="AP86" s="119">
        <f t="shared" si="95"/>
        <v>0</v>
      </c>
      <c r="AQ86">
        <f t="shared" si="96"/>
        <v>0.73849128785358154</v>
      </c>
      <c r="AR86" s="41">
        <f t="shared" si="97"/>
        <v>803184.48558673309</v>
      </c>
      <c r="AS86" s="41">
        <f t="shared" si="98"/>
        <v>48066476.275735565</v>
      </c>
      <c r="AT86">
        <f t="shared" si="99"/>
        <v>0.75304607135791812</v>
      </c>
      <c r="AU86" s="41">
        <f t="shared" si="100"/>
        <v>171666.6666666668</v>
      </c>
      <c r="AV86" s="41">
        <f t="shared" si="101"/>
        <v>8999898.6245116126</v>
      </c>
      <c r="AW86">
        <f t="shared" si="102"/>
        <v>0.76004817772235256</v>
      </c>
      <c r="AX86">
        <f t="shared" si="103"/>
        <v>0</v>
      </c>
      <c r="AY86" s="121">
        <f t="shared" si="104"/>
        <v>0</v>
      </c>
      <c r="AZ86">
        <f t="shared" si="105"/>
        <v>0.81130641852329188</v>
      </c>
      <c r="BA86" s="39">
        <f t="shared" si="106"/>
        <v>83333.333333333328</v>
      </c>
      <c r="BB86" s="39">
        <f t="shared" si="107"/>
        <v>0</v>
      </c>
      <c r="BC86">
        <f t="shared" si="108"/>
        <v>0.78026923131425419</v>
      </c>
      <c r="BD86" s="41">
        <f t="shared" si="109"/>
        <v>249409.86612367429</v>
      </c>
      <c r="BE86" s="41">
        <f t="shared" si="110"/>
        <v>11115942.717367288</v>
      </c>
      <c r="BF86">
        <f t="shared" si="111"/>
        <v>0.76720030223143254</v>
      </c>
      <c r="BG86" s="41">
        <f t="shared" si="112"/>
        <v>58125</v>
      </c>
      <c r="BH86" s="41">
        <f t="shared" si="113"/>
        <v>0</v>
      </c>
      <c r="BI86">
        <f t="shared" si="114"/>
        <v>0.79024992232735303</v>
      </c>
      <c r="BJ86">
        <f t="shared" si="115"/>
        <v>0</v>
      </c>
      <c r="BK86" s="121">
        <f t="shared" si="116"/>
        <v>0</v>
      </c>
      <c r="BL86">
        <f t="shared" si="117"/>
        <v>0.80169289430205193</v>
      </c>
      <c r="BM86" s="119">
        <f t="shared" si="118"/>
        <v>1365719.3517104073</v>
      </c>
      <c r="BN86" s="119">
        <f t="shared" si="119"/>
        <v>46028918.863230295</v>
      </c>
      <c r="BO86">
        <f t="shared" si="120"/>
        <v>0.77696773016575293</v>
      </c>
    </row>
    <row r="87" spans="1:67">
      <c r="A87">
        <v>75</v>
      </c>
      <c r="B87" s="58">
        <v>70</v>
      </c>
      <c r="C87" s="56">
        <f t="shared" si="69"/>
        <v>167004971.27950501</v>
      </c>
      <c r="D87" s="56">
        <f t="shared" si="70"/>
        <v>0</v>
      </c>
      <c r="E87" s="59">
        <f t="shared" si="121"/>
        <v>167004971.27950498</v>
      </c>
      <c r="F87" s="53">
        <f t="shared" si="71"/>
        <v>1444804.6719571021</v>
      </c>
      <c r="G87" s="53">
        <f t="shared" si="72"/>
        <v>774624.7251181039</v>
      </c>
      <c r="H87" s="60">
        <f t="shared" si="73"/>
        <v>670179.94683899824</v>
      </c>
      <c r="I87" s="54">
        <f>IF(A87&lt;=(30-(240-$K$8)),((A87+(240-$K$7))/30)*$K$6,$K$6)*($K$5/100)</f>
        <v>0</v>
      </c>
      <c r="J87" s="61">
        <f t="shared" si="74"/>
        <v>0</v>
      </c>
      <c r="K87" s="62">
        <f t="shared" si="75"/>
        <v>0</v>
      </c>
      <c r="L87" s="62">
        <f t="shared" si="76"/>
        <v>1444804.6719571021</v>
      </c>
      <c r="M87" s="55">
        <f t="shared" si="77"/>
        <v>670179.94683899824</v>
      </c>
      <c r="N87" s="55">
        <f t="shared" si="78"/>
        <v>150912.19141898202</v>
      </c>
      <c r="O87" s="55">
        <f t="shared" si="79"/>
        <v>519267.75542001624</v>
      </c>
      <c r="P87" s="59">
        <f t="shared" si="122"/>
        <v>0</v>
      </c>
      <c r="Q87" s="52">
        <f t="shared" si="80"/>
        <v>0</v>
      </c>
      <c r="R87" s="57">
        <f t="shared" si="81"/>
        <v>0</v>
      </c>
      <c r="S87" s="59">
        <f t="shared" si="123"/>
        <v>36223455.156325802</v>
      </c>
      <c r="T87" s="56">
        <f t="shared" si="82"/>
        <v>652497.21294503438</v>
      </c>
      <c r="U87" s="57">
        <f t="shared" si="83"/>
        <v>150931.06315135752</v>
      </c>
      <c r="V87" s="59">
        <f t="shared" si="124"/>
        <v>11889519.344495995</v>
      </c>
      <c r="W87" s="52">
        <f t="shared" si="68"/>
        <v>122127.00273126681</v>
      </c>
      <c r="X87" s="57">
        <f t="shared" si="84"/>
        <v>49539.663935399978</v>
      </c>
      <c r="Y87" s="59">
        <f t="shared" si="125"/>
        <v>29310480.655504014</v>
      </c>
      <c r="Z87" s="56">
        <f t="shared" si="126"/>
        <v>0</v>
      </c>
      <c r="AA87" s="57">
        <f t="shared" si="85"/>
        <v>122127.00273126672</v>
      </c>
      <c r="AB87" s="63">
        <f t="shared" si="127"/>
        <v>20000000</v>
      </c>
      <c r="AC87" s="74">
        <f t="shared" si="86"/>
        <v>0</v>
      </c>
      <c r="AD87" s="57">
        <f t="shared" si="87"/>
        <v>83333.333333333328</v>
      </c>
      <c r="AE87" s="59">
        <f t="shared" si="128"/>
        <v>23656446.317174856</v>
      </c>
      <c r="AF87" s="54">
        <f t="shared" si="88"/>
        <v>150912.19141898202</v>
      </c>
      <c r="AG87" s="57">
        <f t="shared" si="89"/>
        <v>98568.526321561891</v>
      </c>
      <c r="AH87" s="59">
        <f t="shared" si="129"/>
        <v>13950000</v>
      </c>
      <c r="AI87" s="54">
        <f t="shared" si="90"/>
        <v>0</v>
      </c>
      <c r="AJ87" s="57">
        <f t="shared" si="91"/>
        <v>58125</v>
      </c>
      <c r="AK87" s="59">
        <f t="shared" si="130"/>
        <v>31975069.80600436</v>
      </c>
      <c r="AL87" s="56">
        <f t="shared" si="131"/>
        <v>0</v>
      </c>
      <c r="AM87" s="75">
        <f t="shared" si="92"/>
        <v>133229.45752501817</v>
      </c>
      <c r="AN87">
        <f t="shared" si="93"/>
        <v>2.755893960133517E-2</v>
      </c>
      <c r="AO87" s="119">
        <f t="shared" si="94"/>
        <v>0</v>
      </c>
      <c r="AP87" s="119">
        <f t="shared" si="95"/>
        <v>0</v>
      </c>
      <c r="AQ87">
        <f t="shared" si="96"/>
        <v>0.73491063054990846</v>
      </c>
      <c r="AR87" s="41">
        <f t="shared" si="97"/>
        <v>803428.27609639196</v>
      </c>
      <c r="AS87" s="41">
        <f t="shared" si="98"/>
        <v>48937290.97087758</v>
      </c>
      <c r="AT87">
        <f t="shared" si="99"/>
        <v>0.74960674578871211</v>
      </c>
      <c r="AU87" s="41">
        <f t="shared" si="100"/>
        <v>171666.6666666668</v>
      </c>
      <c r="AV87" s="41">
        <f t="shared" si="101"/>
        <v>9159525.2048450112</v>
      </c>
      <c r="AW87">
        <f t="shared" si="102"/>
        <v>0.75667831591621248</v>
      </c>
      <c r="AX87">
        <f t="shared" si="103"/>
        <v>0</v>
      </c>
      <c r="AY87" s="121">
        <f t="shared" si="104"/>
        <v>0</v>
      </c>
      <c r="AZ87">
        <f t="shared" si="105"/>
        <v>0.80847327040006645</v>
      </c>
      <c r="BA87" s="39">
        <f t="shared" si="106"/>
        <v>83333.333333333328</v>
      </c>
      <c r="BB87" s="39">
        <f t="shared" si="107"/>
        <v>0</v>
      </c>
      <c r="BC87">
        <f t="shared" si="108"/>
        <v>0.77710523908702978</v>
      </c>
      <c r="BD87" s="41">
        <f t="shared" si="109"/>
        <v>249480.71774054391</v>
      </c>
      <c r="BE87" s="41">
        <f t="shared" si="110"/>
        <v>11318414.356423652</v>
      </c>
      <c r="BF87">
        <f t="shared" si="111"/>
        <v>0.76390236672258449</v>
      </c>
      <c r="BG87" s="41">
        <f t="shared" si="112"/>
        <v>58125</v>
      </c>
      <c r="BH87" s="41">
        <f t="shared" si="113"/>
        <v>0</v>
      </c>
      <c r="BI87">
        <f t="shared" si="114"/>
        <v>0.78719038258383589</v>
      </c>
      <c r="BJ87">
        <f t="shared" si="115"/>
        <v>0</v>
      </c>
      <c r="BK87" s="121">
        <f t="shared" si="116"/>
        <v>0</v>
      </c>
      <c r="BL87">
        <f t="shared" si="117"/>
        <v>0.79875537978788214</v>
      </c>
      <c r="BM87" s="119">
        <f t="shared" si="118"/>
        <v>1366033.9938369358</v>
      </c>
      <c r="BN87" s="119">
        <f t="shared" si="119"/>
        <v>46912596.278729878</v>
      </c>
      <c r="BO87">
        <f t="shared" si="120"/>
        <v>0.7737695963509067</v>
      </c>
    </row>
    <row r="88" spans="1:67">
      <c r="A88">
        <v>76</v>
      </c>
      <c r="B88" s="64">
        <v>71</v>
      </c>
      <c r="C88" s="56">
        <f t="shared" si="69"/>
        <v>166334791.33266604</v>
      </c>
      <c r="D88" s="56">
        <f t="shared" si="70"/>
        <v>0</v>
      </c>
      <c r="E88" s="59">
        <f t="shared" si="121"/>
        <v>166334791.33266598</v>
      </c>
      <c r="F88" s="53">
        <f t="shared" si="71"/>
        <v>1444804.6719571021</v>
      </c>
      <c r="G88" s="53">
        <f t="shared" si="72"/>
        <v>771516.20713134902</v>
      </c>
      <c r="H88" s="66">
        <f t="shared" si="73"/>
        <v>673288.46482575312</v>
      </c>
      <c r="I88" s="54">
        <f>IF(A88&lt;=(30-(240-$K$8)),((A88+(240-$K$7))/30)*$K$6,$K$6)*($K$5/100)</f>
        <v>0</v>
      </c>
      <c r="J88" s="67">
        <f t="shared" si="74"/>
        <v>0</v>
      </c>
      <c r="K88" s="68">
        <f t="shared" si="75"/>
        <v>0</v>
      </c>
      <c r="L88" s="68">
        <f t="shared" si="76"/>
        <v>1444804.6719571021</v>
      </c>
      <c r="M88" s="55">
        <f t="shared" si="77"/>
        <v>673288.46482575312</v>
      </c>
      <c r="N88" s="55">
        <f t="shared" si="78"/>
        <v>151612.17246684706</v>
      </c>
      <c r="O88" s="55">
        <f t="shared" si="79"/>
        <v>521676.29235890607</v>
      </c>
      <c r="P88" s="65">
        <f t="shared" si="122"/>
        <v>0</v>
      </c>
      <c r="Q88" s="52">
        <f t="shared" si="80"/>
        <v>0</v>
      </c>
      <c r="R88" s="57">
        <f t="shared" si="81"/>
        <v>0</v>
      </c>
      <c r="S88" s="59">
        <f t="shared" si="123"/>
        <v>35570957.943380766</v>
      </c>
      <c r="T88" s="56">
        <f t="shared" si="82"/>
        <v>655460.87262361182</v>
      </c>
      <c r="U88" s="57">
        <f t="shared" si="83"/>
        <v>148212.32476408652</v>
      </c>
      <c r="V88" s="59">
        <f t="shared" si="124"/>
        <v>11767392.341764728</v>
      </c>
      <c r="W88" s="52">
        <f t="shared" si="68"/>
        <v>122635.86524264695</v>
      </c>
      <c r="X88" s="57">
        <f t="shared" si="84"/>
        <v>49030.801424019701</v>
      </c>
      <c r="Y88" s="59">
        <f t="shared" si="125"/>
        <v>29432607.658235282</v>
      </c>
      <c r="Z88" s="56">
        <f t="shared" si="126"/>
        <v>0</v>
      </c>
      <c r="AA88" s="57">
        <f t="shared" si="85"/>
        <v>122635.86524264701</v>
      </c>
      <c r="AB88" s="63">
        <f t="shared" si="127"/>
        <v>20000000</v>
      </c>
      <c r="AC88" s="74">
        <f t="shared" si="86"/>
        <v>0</v>
      </c>
      <c r="AD88" s="57">
        <f t="shared" si="87"/>
        <v>83333.333333333328</v>
      </c>
      <c r="AE88" s="59">
        <f t="shared" si="128"/>
        <v>23505534.125755873</v>
      </c>
      <c r="AF88" s="54">
        <f t="shared" si="88"/>
        <v>151612.17246684706</v>
      </c>
      <c r="AG88" s="57">
        <f t="shared" si="89"/>
        <v>97939.725523982808</v>
      </c>
      <c r="AH88" s="59">
        <f t="shared" si="129"/>
        <v>13950000</v>
      </c>
      <c r="AI88" s="54">
        <f t="shared" si="90"/>
        <v>0</v>
      </c>
      <c r="AJ88" s="57">
        <f t="shared" si="91"/>
        <v>58125</v>
      </c>
      <c r="AK88" s="59">
        <f t="shared" si="130"/>
        <v>32108299.263529379</v>
      </c>
      <c r="AL88" s="56">
        <f t="shared" si="131"/>
        <v>0</v>
      </c>
      <c r="AM88" s="75">
        <f t="shared" si="92"/>
        <v>133784.58026470576</v>
      </c>
      <c r="AN88">
        <f t="shared" si="93"/>
        <v>2.7639346785342633E-2</v>
      </c>
      <c r="AO88" s="119">
        <f t="shared" si="94"/>
        <v>0</v>
      </c>
      <c r="AP88" s="119">
        <f t="shared" si="95"/>
        <v>0</v>
      </c>
      <c r="AQ88">
        <f t="shared" si="96"/>
        <v>0.73133757890592255</v>
      </c>
      <c r="AR88" s="41">
        <f t="shared" si="97"/>
        <v>803673.19738769834</v>
      </c>
      <c r="AS88" s="41">
        <f t="shared" si="98"/>
        <v>49815026.319394499</v>
      </c>
      <c r="AT88">
        <f t="shared" si="99"/>
        <v>0.74617317210080758</v>
      </c>
      <c r="AU88" s="41">
        <f t="shared" si="100"/>
        <v>171666.66666666666</v>
      </c>
      <c r="AV88" s="41">
        <f t="shared" si="101"/>
        <v>9320325.7584411688</v>
      </c>
      <c r="AW88">
        <f t="shared" si="102"/>
        <v>0.75331334233842717</v>
      </c>
      <c r="AX88">
        <f t="shared" si="103"/>
        <v>0</v>
      </c>
      <c r="AY88" s="121">
        <f t="shared" si="104"/>
        <v>0</v>
      </c>
      <c r="AZ88">
        <f t="shared" si="105"/>
        <v>0.80563925451715845</v>
      </c>
      <c r="BA88" s="39">
        <f t="shared" si="106"/>
        <v>83333.333333333328</v>
      </c>
      <c r="BB88" s="39">
        <f t="shared" si="107"/>
        <v>0</v>
      </c>
      <c r="BC88">
        <f t="shared" si="108"/>
        <v>0.77394374472117011</v>
      </c>
      <c r="BD88" s="41">
        <f t="shared" si="109"/>
        <v>249551.89799082986</v>
      </c>
      <c r="BE88" s="41">
        <f t="shared" si="110"/>
        <v>11522525.107480377</v>
      </c>
      <c r="BF88">
        <f t="shared" si="111"/>
        <v>0.76060845630835572</v>
      </c>
      <c r="BG88" s="41">
        <f t="shared" si="112"/>
        <v>58125</v>
      </c>
      <c r="BH88" s="41">
        <f t="shared" si="113"/>
        <v>0</v>
      </c>
      <c r="BI88">
        <f t="shared" si="114"/>
        <v>0.78413221811291778</v>
      </c>
      <c r="BJ88">
        <f t="shared" si="115"/>
        <v>0</v>
      </c>
      <c r="BK88" s="121">
        <f t="shared" si="116"/>
        <v>0</v>
      </c>
      <c r="BL88">
        <f t="shared" si="117"/>
        <v>0.79581800041602357</v>
      </c>
      <c r="BM88" s="119">
        <f t="shared" si="118"/>
        <v>1366350.0953785281</v>
      </c>
      <c r="BN88" s="119">
        <f t="shared" si="119"/>
        <v>47803481.002628475</v>
      </c>
      <c r="BO88">
        <f t="shared" si="120"/>
        <v>0.77057434009337122</v>
      </c>
    </row>
    <row r="89" spans="1:67">
      <c r="A89">
        <v>77</v>
      </c>
      <c r="B89" s="58">
        <v>72</v>
      </c>
      <c r="C89" s="56">
        <f t="shared" si="69"/>
        <v>165661502.86784026</v>
      </c>
      <c r="D89" s="56">
        <f t="shared" si="70"/>
        <v>0</v>
      </c>
      <c r="E89" s="59">
        <f t="shared" si="121"/>
        <v>165661502.86784023</v>
      </c>
      <c r="F89" s="53">
        <f t="shared" si="71"/>
        <v>1444804.6719571021</v>
      </c>
      <c r="G89" s="53">
        <f t="shared" si="72"/>
        <v>768393.27080199902</v>
      </c>
      <c r="H89" s="60">
        <f t="shared" si="73"/>
        <v>676411.40115510311</v>
      </c>
      <c r="I89" s="54">
        <f>IF(A89&lt;=(30-(240-$K$8)),((A89+(240-$K$7))/30)*$K$6,$K$6)*($K$5/100)</f>
        <v>0</v>
      </c>
      <c r="J89" s="61">
        <f t="shared" si="74"/>
        <v>0</v>
      </c>
      <c r="K89" s="62">
        <f t="shared" si="75"/>
        <v>0</v>
      </c>
      <c r="L89" s="62">
        <f t="shared" si="76"/>
        <v>1444804.6719571021</v>
      </c>
      <c r="M89" s="55">
        <f t="shared" si="77"/>
        <v>676411.40115510311</v>
      </c>
      <c r="N89" s="55">
        <f t="shared" si="78"/>
        <v>152315.40026013908</v>
      </c>
      <c r="O89" s="55">
        <f t="shared" si="79"/>
        <v>524096.00089496403</v>
      </c>
      <c r="P89" s="59">
        <f t="shared" si="122"/>
        <v>0</v>
      </c>
      <c r="Q89" s="52">
        <f t="shared" si="80"/>
        <v>0</v>
      </c>
      <c r="R89" s="57">
        <f t="shared" si="81"/>
        <v>0</v>
      </c>
      <c r="S89" s="59">
        <f t="shared" si="123"/>
        <v>34915497.070757151</v>
      </c>
      <c r="T89" s="56">
        <f t="shared" si="82"/>
        <v>658438.01691077277</v>
      </c>
      <c r="U89" s="57">
        <f t="shared" si="83"/>
        <v>145481.23779482147</v>
      </c>
      <c r="V89" s="59">
        <f t="shared" si="124"/>
        <v>11644756.476522081</v>
      </c>
      <c r="W89" s="52">
        <f t="shared" si="68"/>
        <v>123146.84801449126</v>
      </c>
      <c r="X89" s="57">
        <f t="shared" si="84"/>
        <v>48519.818652175338</v>
      </c>
      <c r="Y89" s="59">
        <f t="shared" si="125"/>
        <v>29555243.523477927</v>
      </c>
      <c r="Z89" s="56">
        <f t="shared" si="126"/>
        <v>0</v>
      </c>
      <c r="AA89" s="57">
        <f t="shared" si="85"/>
        <v>123146.84801449136</v>
      </c>
      <c r="AB89" s="63">
        <f t="shared" si="127"/>
        <v>20000000</v>
      </c>
      <c r="AC89" s="74">
        <f t="shared" si="86"/>
        <v>0</v>
      </c>
      <c r="AD89" s="57">
        <f t="shared" si="87"/>
        <v>83333.333333333328</v>
      </c>
      <c r="AE89" s="59">
        <f t="shared" si="128"/>
        <v>23353921.953289025</v>
      </c>
      <c r="AF89" s="54">
        <f t="shared" si="88"/>
        <v>152315.40026013908</v>
      </c>
      <c r="AG89" s="57">
        <f t="shared" si="89"/>
        <v>97308.008138704274</v>
      </c>
      <c r="AH89" s="59">
        <f t="shared" si="129"/>
        <v>13950000</v>
      </c>
      <c r="AI89" s="54">
        <f t="shared" si="90"/>
        <v>0</v>
      </c>
      <c r="AJ89" s="57">
        <f t="shared" si="91"/>
        <v>58125</v>
      </c>
      <c r="AK89" s="59">
        <f t="shared" si="130"/>
        <v>32242083.843794085</v>
      </c>
      <c r="AL89" s="56">
        <f t="shared" si="131"/>
        <v>0</v>
      </c>
      <c r="AM89" s="75">
        <f t="shared" si="92"/>
        <v>134342.01601580868</v>
      </c>
      <c r="AN89">
        <f t="shared" si="93"/>
        <v>2.7719753969350093E-2</v>
      </c>
      <c r="AO89" s="119">
        <f t="shared" si="94"/>
        <v>0</v>
      </c>
      <c r="AP89" s="119">
        <f t="shared" si="95"/>
        <v>0</v>
      </c>
      <c r="AQ89">
        <f t="shared" si="96"/>
        <v>0.72777219113218017</v>
      </c>
      <c r="AR89" s="41">
        <f t="shared" si="97"/>
        <v>803919.25470559427</v>
      </c>
      <c r="AS89" s="41">
        <f t="shared" si="98"/>
        <v>50699727.302129507</v>
      </c>
      <c r="AT89">
        <f t="shared" si="99"/>
        <v>0.74274541546493411</v>
      </c>
      <c r="AU89" s="41">
        <f t="shared" si="100"/>
        <v>171666.6666666666</v>
      </c>
      <c r="AV89" s="41">
        <f t="shared" si="101"/>
        <v>9482307.297115827</v>
      </c>
      <c r="AW89">
        <f t="shared" si="102"/>
        <v>0.74995332496063505</v>
      </c>
      <c r="AX89">
        <f t="shared" si="103"/>
        <v>0</v>
      </c>
      <c r="AY89" s="121">
        <f t="shared" si="104"/>
        <v>0</v>
      </c>
      <c r="AZ89">
        <f t="shared" si="105"/>
        <v>0.80280444960099562</v>
      </c>
      <c r="BA89" s="39">
        <f t="shared" si="106"/>
        <v>83333.333333333328</v>
      </c>
      <c r="BB89" s="39">
        <f t="shared" si="107"/>
        <v>0</v>
      </c>
      <c r="BC89">
        <f t="shared" si="108"/>
        <v>0.77078482239657253</v>
      </c>
      <c r="BD89" s="41">
        <f t="shared" si="109"/>
        <v>249623.40839884337</v>
      </c>
      <c r="BE89" s="41">
        <f t="shared" si="110"/>
        <v>11728285.82003071</v>
      </c>
      <c r="BF89">
        <f t="shared" si="111"/>
        <v>0.75731864146890004</v>
      </c>
      <c r="BG89" s="41">
        <f t="shared" si="112"/>
        <v>58125</v>
      </c>
      <c r="BH89" s="41">
        <f t="shared" si="113"/>
        <v>0</v>
      </c>
      <c r="BI89">
        <f t="shared" si="114"/>
        <v>0.78107550518438396</v>
      </c>
      <c r="BJ89">
        <f t="shared" si="115"/>
        <v>0</v>
      </c>
      <c r="BK89" s="121">
        <f t="shared" si="116"/>
        <v>0</v>
      </c>
      <c r="BL89">
        <f t="shared" si="117"/>
        <v>0.79288083410893984</v>
      </c>
      <c r="BM89" s="119">
        <f t="shared" si="118"/>
        <v>1366667.6631044375</v>
      </c>
      <c r="BN89" s="119">
        <f t="shared" si="119"/>
        <v>48701620.883167423</v>
      </c>
      <c r="BO89">
        <f t="shared" si="120"/>
        <v>0.76738203474360211</v>
      </c>
    </row>
    <row r="90" spans="1:67">
      <c r="A90">
        <v>78</v>
      </c>
      <c r="B90" s="64">
        <v>73</v>
      </c>
      <c r="C90" s="56">
        <f t="shared" si="69"/>
        <v>164985091.46668518</v>
      </c>
      <c r="D90" s="56">
        <f t="shared" si="70"/>
        <v>0</v>
      </c>
      <c r="E90" s="59">
        <f t="shared" si="121"/>
        <v>164985091.46668512</v>
      </c>
      <c r="F90" s="53">
        <f t="shared" si="71"/>
        <v>1444804.6719571019</v>
      </c>
      <c r="G90" s="53">
        <f t="shared" si="72"/>
        <v>765255.8492529745</v>
      </c>
      <c r="H90" s="66">
        <f t="shared" si="73"/>
        <v>679548.82270412741</v>
      </c>
      <c r="I90" s="54">
        <f>IF(A90&lt;=(30-(240-$K$8)),((A90+(240-$K$7))/30)*$K$6,$K$6)*($K$5/100)</f>
        <v>0</v>
      </c>
      <c r="J90" s="67">
        <f t="shared" si="74"/>
        <v>0</v>
      </c>
      <c r="K90" s="68">
        <f t="shared" si="75"/>
        <v>0</v>
      </c>
      <c r="L90" s="68">
        <f t="shared" si="76"/>
        <v>1444804.6719571019</v>
      </c>
      <c r="M90" s="55">
        <f t="shared" si="77"/>
        <v>679548.82270412741</v>
      </c>
      <c r="N90" s="55">
        <f t="shared" si="78"/>
        <v>153021.88985834568</v>
      </c>
      <c r="O90" s="55">
        <f t="shared" si="79"/>
        <v>526526.93284578179</v>
      </c>
      <c r="P90" s="65">
        <f t="shared" si="122"/>
        <v>0</v>
      </c>
      <c r="Q90" s="52">
        <f t="shared" si="80"/>
        <v>0</v>
      </c>
      <c r="R90" s="57">
        <f t="shared" si="81"/>
        <v>0</v>
      </c>
      <c r="S90" s="59">
        <f t="shared" si="123"/>
        <v>34257059.053846374</v>
      </c>
      <c r="T90" s="56">
        <f t="shared" si="82"/>
        <v>661428.70726165641</v>
      </c>
      <c r="U90" s="57">
        <f t="shared" si="83"/>
        <v>142737.74605769324</v>
      </c>
      <c r="V90" s="59">
        <f t="shared" si="124"/>
        <v>11521609.62850759</v>
      </c>
      <c r="W90" s="52">
        <f t="shared" si="68"/>
        <v>123659.95988121832</v>
      </c>
      <c r="X90" s="57">
        <f t="shared" si="84"/>
        <v>48006.706785448288</v>
      </c>
      <c r="Y90" s="59">
        <f t="shared" si="125"/>
        <v>29678390.371492419</v>
      </c>
      <c r="Z90" s="56">
        <f t="shared" si="126"/>
        <v>0</v>
      </c>
      <c r="AA90" s="57">
        <f t="shared" si="85"/>
        <v>123659.95988121841</v>
      </c>
      <c r="AB90" s="63">
        <f t="shared" si="127"/>
        <v>20000000</v>
      </c>
      <c r="AC90" s="74">
        <f t="shared" si="86"/>
        <v>0</v>
      </c>
      <c r="AD90" s="57">
        <f t="shared" si="87"/>
        <v>83333.333333333328</v>
      </c>
      <c r="AE90" s="59">
        <f t="shared" si="128"/>
        <v>23201606.553028885</v>
      </c>
      <c r="AF90" s="54">
        <f t="shared" si="88"/>
        <v>153021.88985834568</v>
      </c>
      <c r="AG90" s="57">
        <f t="shared" si="89"/>
        <v>96673.360637620353</v>
      </c>
      <c r="AH90" s="59">
        <f t="shared" si="129"/>
        <v>13950000</v>
      </c>
      <c r="AI90" s="54">
        <f t="shared" si="90"/>
        <v>0</v>
      </c>
      <c r="AJ90" s="57">
        <f t="shared" si="91"/>
        <v>58125</v>
      </c>
      <c r="AK90" s="59">
        <f t="shared" si="130"/>
        <v>32376425.859809894</v>
      </c>
      <c r="AL90" s="56">
        <f t="shared" si="131"/>
        <v>0</v>
      </c>
      <c r="AM90" s="75">
        <f t="shared" si="92"/>
        <v>134901.77441587456</v>
      </c>
      <c r="AN90">
        <f t="shared" si="93"/>
        <v>2.7800161153357553E-2</v>
      </c>
      <c r="AO90" s="119">
        <f t="shared" si="94"/>
        <v>0</v>
      </c>
      <c r="AP90" s="119">
        <f t="shared" si="95"/>
        <v>0</v>
      </c>
      <c r="AQ90">
        <f t="shared" si="96"/>
        <v>0.72421452484848248</v>
      </c>
      <c r="AR90" s="41">
        <f t="shared" si="97"/>
        <v>804166.45331934968</v>
      </c>
      <c r="AS90" s="41">
        <f t="shared" si="98"/>
        <v>51591439.166409202</v>
      </c>
      <c r="AT90">
        <f t="shared" si="99"/>
        <v>0.73932354051914595</v>
      </c>
      <c r="AU90" s="41">
        <f t="shared" si="100"/>
        <v>171666.66666666663</v>
      </c>
      <c r="AV90" s="41">
        <f t="shared" si="101"/>
        <v>9645476.8707350288</v>
      </c>
      <c r="AW90">
        <f t="shared" si="102"/>
        <v>0.74659833125240382</v>
      </c>
      <c r="AX90">
        <f t="shared" si="103"/>
        <v>0</v>
      </c>
      <c r="AY90" s="121">
        <f t="shared" si="104"/>
        <v>0</v>
      </c>
      <c r="AZ90">
        <f t="shared" si="105"/>
        <v>0.79996893413196457</v>
      </c>
      <c r="BA90" s="39">
        <f t="shared" si="106"/>
        <v>83333.333333333328</v>
      </c>
      <c r="BB90" s="39">
        <f t="shared" si="107"/>
        <v>0</v>
      </c>
      <c r="BC90">
        <f t="shared" si="108"/>
        <v>0.76762854588679752</v>
      </c>
      <c r="BD90" s="41">
        <f t="shared" si="109"/>
        <v>249695.25049596603</v>
      </c>
      <c r="BE90" s="41">
        <f t="shared" si="110"/>
        <v>11935707.408950962</v>
      </c>
      <c r="BF90">
        <f t="shared" si="111"/>
        <v>0.75403299221505782</v>
      </c>
      <c r="BG90" s="41">
        <f t="shared" si="112"/>
        <v>58125</v>
      </c>
      <c r="BH90" s="41">
        <f t="shared" si="113"/>
        <v>0</v>
      </c>
      <c r="BI90">
        <f t="shared" si="114"/>
        <v>0.77802031971196883</v>
      </c>
      <c r="BJ90">
        <f t="shared" si="115"/>
        <v>0</v>
      </c>
      <c r="BK90" s="121">
        <f t="shared" si="116"/>
        <v>0</v>
      </c>
      <c r="BL90">
        <f t="shared" si="117"/>
        <v>0.78994395849230936</v>
      </c>
      <c r="BM90" s="119">
        <f t="shared" si="118"/>
        <v>1366986.7038153156</v>
      </c>
      <c r="BN90" s="119">
        <f t="shared" si="119"/>
        <v>49607064.057401299</v>
      </c>
      <c r="BO90">
        <f t="shared" si="120"/>
        <v>0.7641927532294791</v>
      </c>
    </row>
    <row r="91" spans="1:67">
      <c r="A91">
        <v>79</v>
      </c>
      <c r="B91" s="58">
        <v>74</v>
      </c>
      <c r="C91" s="56">
        <f t="shared" si="69"/>
        <v>164305542.64398104</v>
      </c>
      <c r="D91" s="56">
        <f t="shared" si="70"/>
        <v>0</v>
      </c>
      <c r="E91" s="59">
        <f t="shared" si="121"/>
        <v>164305542.64398098</v>
      </c>
      <c r="F91" s="53">
        <f t="shared" si="71"/>
        <v>1444804.6719571021</v>
      </c>
      <c r="G91" s="53">
        <f t="shared" si="72"/>
        <v>762103.87529699842</v>
      </c>
      <c r="H91" s="60">
        <f t="shared" si="73"/>
        <v>682700.79666010372</v>
      </c>
      <c r="I91" s="54">
        <f>IF(A91&lt;=(30-(240-$K$8)),((A91+(240-$K$7))/30)*$K$6,$K$6)*($K$5/100)</f>
        <v>0</v>
      </c>
      <c r="J91" s="61">
        <f t="shared" si="74"/>
        <v>0</v>
      </c>
      <c r="K91" s="62">
        <f t="shared" si="75"/>
        <v>0</v>
      </c>
      <c r="L91" s="62">
        <f t="shared" si="76"/>
        <v>1444804.6719571021</v>
      </c>
      <c r="M91" s="55">
        <f t="shared" si="77"/>
        <v>682700.79666010372</v>
      </c>
      <c r="N91" s="55">
        <f t="shared" si="78"/>
        <v>153731.65639080538</v>
      </c>
      <c r="O91" s="55">
        <f t="shared" si="79"/>
        <v>528969.14026929834</v>
      </c>
      <c r="P91" s="59">
        <f t="shared" si="122"/>
        <v>0</v>
      </c>
      <c r="Q91" s="52">
        <f t="shared" si="80"/>
        <v>0</v>
      </c>
      <c r="R91" s="57">
        <f t="shared" si="81"/>
        <v>0</v>
      </c>
      <c r="S91" s="59">
        <f t="shared" si="123"/>
        <v>33595630.346584715</v>
      </c>
      <c r="T91" s="56">
        <f t="shared" si="82"/>
        <v>664433.0054119057</v>
      </c>
      <c r="U91" s="57">
        <f t="shared" si="83"/>
        <v>139981.79311076965</v>
      </c>
      <c r="V91" s="59">
        <f t="shared" si="124"/>
        <v>11397949.668626372</v>
      </c>
      <c r="W91" s="52">
        <f t="shared" si="68"/>
        <v>124175.20971405681</v>
      </c>
      <c r="X91" s="57">
        <f t="shared" si="84"/>
        <v>47491.456952609878</v>
      </c>
      <c r="Y91" s="59">
        <f t="shared" si="125"/>
        <v>29802050.331373639</v>
      </c>
      <c r="Z91" s="56">
        <f t="shared" si="126"/>
        <v>0</v>
      </c>
      <c r="AA91" s="57">
        <f t="shared" si="85"/>
        <v>124175.20971405682</v>
      </c>
      <c r="AB91" s="63">
        <f t="shared" si="127"/>
        <v>20000000</v>
      </c>
      <c r="AC91" s="74">
        <f t="shared" si="86"/>
        <v>0</v>
      </c>
      <c r="AD91" s="57">
        <f t="shared" si="87"/>
        <v>83333.333333333328</v>
      </c>
      <c r="AE91" s="59">
        <f t="shared" si="128"/>
        <v>23048584.663170539</v>
      </c>
      <c r="AF91" s="54">
        <f t="shared" si="88"/>
        <v>153731.65639080538</v>
      </c>
      <c r="AG91" s="57">
        <f t="shared" si="89"/>
        <v>96035.76942987724</v>
      </c>
      <c r="AH91" s="59">
        <f t="shared" si="129"/>
        <v>13950000</v>
      </c>
      <c r="AI91" s="54">
        <f t="shared" si="90"/>
        <v>0</v>
      </c>
      <c r="AJ91" s="57">
        <f t="shared" si="91"/>
        <v>58125</v>
      </c>
      <c r="AK91" s="59">
        <f t="shared" si="130"/>
        <v>32511327.634225767</v>
      </c>
      <c r="AL91" s="56">
        <f t="shared" si="131"/>
        <v>0</v>
      </c>
      <c r="AM91" s="75">
        <f t="shared" si="92"/>
        <v>135463.86514260736</v>
      </c>
      <c r="AN91">
        <f t="shared" si="93"/>
        <v>2.7880568337365012E-2</v>
      </c>
      <c r="AO91" s="119">
        <f t="shared" si="94"/>
        <v>0</v>
      </c>
      <c r="AP91" s="119">
        <f t="shared" si="95"/>
        <v>0</v>
      </c>
      <c r="AQ91">
        <f t="shared" si="96"/>
        <v>0.7206646370836568</v>
      </c>
      <c r="AR91" s="41">
        <f t="shared" si="97"/>
        <v>804414.79852267541</v>
      </c>
      <c r="AS91" s="41">
        <f t="shared" si="98"/>
        <v>52490207.427540548</v>
      </c>
      <c r="AT91">
        <f t="shared" si="99"/>
        <v>0.73590761136790517</v>
      </c>
      <c r="AU91" s="41">
        <f t="shared" si="100"/>
        <v>171666.66666666669</v>
      </c>
      <c r="AV91" s="41">
        <f t="shared" si="101"/>
        <v>9809841.5674104877</v>
      </c>
      <c r="AW91">
        <f t="shared" si="102"/>
        <v>0.74324842817991588</v>
      </c>
      <c r="AX91">
        <f t="shared" si="103"/>
        <v>0</v>
      </c>
      <c r="AY91" s="121">
        <f t="shared" si="104"/>
        <v>0</v>
      </c>
      <c r="AZ91">
        <f t="shared" si="105"/>
        <v>0.7971327863410288</v>
      </c>
      <c r="BA91" s="39">
        <f t="shared" si="106"/>
        <v>83333.333333333328</v>
      </c>
      <c r="BB91" s="39">
        <f t="shared" si="107"/>
        <v>0</v>
      </c>
      <c r="BC91">
        <f t="shared" si="108"/>
        <v>0.76447498855681828</v>
      </c>
      <c r="BD91" s="41">
        <f t="shared" si="109"/>
        <v>249767.42582068261</v>
      </c>
      <c r="BE91" s="41">
        <f t="shared" si="110"/>
        <v>12144800.854873626</v>
      </c>
      <c r="BF91">
        <f t="shared" si="111"/>
        <v>0.75075157808662463</v>
      </c>
      <c r="BG91" s="41">
        <f t="shared" si="112"/>
        <v>58125</v>
      </c>
      <c r="BH91" s="41">
        <f t="shared" si="113"/>
        <v>0</v>
      </c>
      <c r="BI91">
        <f t="shared" si="114"/>
        <v>0.774966737250669</v>
      </c>
      <c r="BJ91">
        <f t="shared" si="115"/>
        <v>0</v>
      </c>
      <c r="BK91" s="121">
        <f t="shared" si="116"/>
        <v>0</v>
      </c>
      <c r="BL91">
        <f t="shared" si="117"/>
        <v>0.78700745089198931</v>
      </c>
      <c r="BM91" s="119">
        <f t="shared" si="118"/>
        <v>1367307.2243433581</v>
      </c>
      <c r="BN91" s="119">
        <f t="shared" si="119"/>
        <v>50519858.952847674</v>
      </c>
      <c r="BO91">
        <f t="shared" si="120"/>
        <v>0.76100656805411859</v>
      </c>
    </row>
    <row r="92" spans="1:67">
      <c r="A92">
        <v>80</v>
      </c>
      <c r="B92" s="64">
        <v>75</v>
      </c>
      <c r="C92" s="56">
        <f t="shared" si="69"/>
        <v>163622841.84732091</v>
      </c>
      <c r="D92" s="56">
        <f t="shared" si="70"/>
        <v>0</v>
      </c>
      <c r="E92" s="59">
        <f t="shared" si="121"/>
        <v>163622841.84732088</v>
      </c>
      <c r="F92" s="53">
        <f t="shared" si="71"/>
        <v>1444804.6719571021</v>
      </c>
      <c r="G92" s="53">
        <f t="shared" si="72"/>
        <v>758937.28143515671</v>
      </c>
      <c r="H92" s="66">
        <f t="shared" si="73"/>
        <v>685867.39052194543</v>
      </c>
      <c r="I92" s="54">
        <f>IF(A92&lt;=(30-(240-$K$8)),((A92+(240-$K$7))/30)*$K$6,$K$6)*($K$5/100)</f>
        <v>0</v>
      </c>
      <c r="J92" s="67">
        <f t="shared" si="74"/>
        <v>0</v>
      </c>
      <c r="K92" s="68">
        <f t="shared" si="75"/>
        <v>0</v>
      </c>
      <c r="L92" s="68">
        <f t="shared" si="76"/>
        <v>1444804.6719571021</v>
      </c>
      <c r="M92" s="55">
        <f t="shared" si="77"/>
        <v>685867.39052194543</v>
      </c>
      <c r="N92" s="55">
        <f t="shared" si="78"/>
        <v>154444.71505703137</v>
      </c>
      <c r="O92" s="55">
        <f t="shared" si="79"/>
        <v>531422.67546491406</v>
      </c>
      <c r="P92" s="65">
        <f t="shared" si="122"/>
        <v>0</v>
      </c>
      <c r="Q92" s="52">
        <f t="shared" si="80"/>
        <v>0</v>
      </c>
      <c r="R92" s="57">
        <f t="shared" si="81"/>
        <v>0</v>
      </c>
      <c r="S92" s="59">
        <f t="shared" si="123"/>
        <v>32931197.341172811</v>
      </c>
      <c r="T92" s="56">
        <f t="shared" si="82"/>
        <v>667450.97337894898</v>
      </c>
      <c r="U92" s="57">
        <f t="shared" si="83"/>
        <v>137213.32225488671</v>
      </c>
      <c r="V92" s="59">
        <f t="shared" si="124"/>
        <v>11273774.458912315</v>
      </c>
      <c r="W92" s="52">
        <f t="shared" si="68"/>
        <v>124692.60642119867</v>
      </c>
      <c r="X92" s="57">
        <f t="shared" si="84"/>
        <v>46974.060245467976</v>
      </c>
      <c r="Y92" s="59">
        <f t="shared" si="125"/>
        <v>29926225.541087694</v>
      </c>
      <c r="Z92" s="56">
        <f t="shared" si="126"/>
        <v>0</v>
      </c>
      <c r="AA92" s="57">
        <f t="shared" si="85"/>
        <v>124692.60642119873</v>
      </c>
      <c r="AB92" s="63">
        <f t="shared" si="127"/>
        <v>20000000</v>
      </c>
      <c r="AC92" s="74">
        <f t="shared" si="86"/>
        <v>0</v>
      </c>
      <c r="AD92" s="57">
        <f t="shared" si="87"/>
        <v>83333.333333333328</v>
      </c>
      <c r="AE92" s="59">
        <f t="shared" si="128"/>
        <v>22894853.006779734</v>
      </c>
      <c r="AF92" s="54">
        <f t="shared" si="88"/>
        <v>154444.71505703137</v>
      </c>
      <c r="AG92" s="57">
        <f t="shared" si="89"/>
        <v>95395.220861582231</v>
      </c>
      <c r="AH92" s="59">
        <f t="shared" si="129"/>
        <v>13950000</v>
      </c>
      <c r="AI92" s="54">
        <f t="shared" si="90"/>
        <v>0</v>
      </c>
      <c r="AJ92" s="57">
        <f t="shared" si="91"/>
        <v>58125</v>
      </c>
      <c r="AK92" s="59">
        <f t="shared" si="130"/>
        <v>32646791.499368373</v>
      </c>
      <c r="AL92" s="56">
        <f t="shared" si="131"/>
        <v>0</v>
      </c>
      <c r="AM92" s="75">
        <f t="shared" si="92"/>
        <v>136028.29791403489</v>
      </c>
      <c r="AN92">
        <f t="shared" si="93"/>
        <v>2.7960975521372475E-2</v>
      </c>
      <c r="AO92" s="119">
        <f t="shared" si="94"/>
        <v>0</v>
      </c>
      <c r="AP92" s="119">
        <f t="shared" si="95"/>
        <v>0</v>
      </c>
      <c r="AQ92">
        <f t="shared" si="96"/>
        <v>0.71712258427546594</v>
      </c>
      <c r="AR92" s="41">
        <f t="shared" si="97"/>
        <v>804664.29563383572</v>
      </c>
      <c r="AS92" s="41">
        <f t="shared" si="98"/>
        <v>53396077.870315917</v>
      </c>
      <c r="AT92">
        <f t="shared" si="99"/>
        <v>0.73249769158108613</v>
      </c>
      <c r="AU92" s="41">
        <f t="shared" si="100"/>
        <v>171666.66666666663</v>
      </c>
      <c r="AV92" s="41">
        <f t="shared" si="101"/>
        <v>9975408.5136958938</v>
      </c>
      <c r="AW92">
        <f t="shared" si="102"/>
        <v>0.73990368220468383</v>
      </c>
      <c r="AX92">
        <f t="shared" si="103"/>
        <v>0</v>
      </c>
      <c r="AY92" s="121">
        <f t="shared" si="104"/>
        <v>0</v>
      </c>
      <c r="AZ92">
        <f t="shared" si="105"/>
        <v>0.79429608420649667</v>
      </c>
      <c r="BA92" s="39">
        <f t="shared" si="106"/>
        <v>83333.333333333328</v>
      </c>
      <c r="BB92" s="39">
        <f t="shared" si="107"/>
        <v>0</v>
      </c>
      <c r="BC92">
        <f t="shared" si="108"/>
        <v>0.76132422336073802</v>
      </c>
      <c r="BD92" s="41">
        <f t="shared" si="109"/>
        <v>249839.9359186136</v>
      </c>
      <c r="BE92" s="41">
        <f t="shared" si="110"/>
        <v>12355577.204562509</v>
      </c>
      <c r="BF92">
        <f t="shared" si="111"/>
        <v>0.74747446815078011</v>
      </c>
      <c r="BG92" s="41">
        <f t="shared" si="112"/>
        <v>58125</v>
      </c>
      <c r="BH92" s="41">
        <f t="shared" si="113"/>
        <v>0</v>
      </c>
      <c r="BI92">
        <f t="shared" si="114"/>
        <v>0.77191483299416375</v>
      </c>
      <c r="BJ92">
        <f t="shared" si="115"/>
        <v>0</v>
      </c>
      <c r="BK92" s="121">
        <f t="shared" si="116"/>
        <v>0</v>
      </c>
      <c r="BL92">
        <f t="shared" si="117"/>
        <v>0.78407138833105017</v>
      </c>
      <c r="BM92" s="119">
        <f t="shared" si="118"/>
        <v>1367629.2315524493</v>
      </c>
      <c r="BN92" s="119">
        <f t="shared" si="119"/>
        <v>51440054.289145909</v>
      </c>
      <c r="BO92">
        <f t="shared" si="120"/>
        <v>0.75782355129384515</v>
      </c>
    </row>
    <row r="93" spans="1:67">
      <c r="A93">
        <v>81</v>
      </c>
      <c r="B93" s="58">
        <v>76</v>
      </c>
      <c r="C93" s="56">
        <f t="shared" si="69"/>
        <v>162936974.45679897</v>
      </c>
      <c r="D93" s="56">
        <f t="shared" si="70"/>
        <v>0</v>
      </c>
      <c r="E93" s="59">
        <f t="shared" si="121"/>
        <v>162936974.45679894</v>
      </c>
      <c r="F93" s="53">
        <f t="shared" si="71"/>
        <v>1444804.6719571021</v>
      </c>
      <c r="G93" s="53">
        <f t="shared" si="72"/>
        <v>755755.99985545233</v>
      </c>
      <c r="H93" s="60">
        <f t="shared" si="73"/>
        <v>689048.6721016498</v>
      </c>
      <c r="I93" s="54">
        <f>IF(A93&lt;=(30-(240-$K$8)),((A93+(240-$K$7))/30)*$K$6,$K$6)*($K$5/100)</f>
        <v>0</v>
      </c>
      <c r="J93" s="61">
        <f t="shared" si="74"/>
        <v>0</v>
      </c>
      <c r="K93" s="62">
        <f t="shared" si="75"/>
        <v>0</v>
      </c>
      <c r="L93" s="62">
        <f t="shared" si="76"/>
        <v>1444804.6719571021</v>
      </c>
      <c r="M93" s="55">
        <f t="shared" si="77"/>
        <v>689048.6721016498</v>
      </c>
      <c r="N93" s="55">
        <f t="shared" si="78"/>
        <v>155161.08112703759</v>
      </c>
      <c r="O93" s="55">
        <f t="shared" si="79"/>
        <v>533887.59097461228</v>
      </c>
      <c r="P93" s="59">
        <f t="shared" si="122"/>
        <v>0</v>
      </c>
      <c r="Q93" s="52">
        <f t="shared" si="80"/>
        <v>0</v>
      </c>
      <c r="R93" s="57">
        <f t="shared" si="81"/>
        <v>0</v>
      </c>
      <c r="S93" s="59">
        <f t="shared" si="123"/>
        <v>32263746.367793862</v>
      </c>
      <c r="T93" s="56">
        <f t="shared" si="82"/>
        <v>670482.67346328893</v>
      </c>
      <c r="U93" s="57">
        <f t="shared" si="83"/>
        <v>134432.27653247441</v>
      </c>
      <c r="V93" s="59">
        <f t="shared" si="124"/>
        <v>11149081.852491116</v>
      </c>
      <c r="W93" s="52">
        <f t="shared" si="68"/>
        <v>125212.15894795378</v>
      </c>
      <c r="X93" s="57">
        <f t="shared" si="84"/>
        <v>46454.507718712986</v>
      </c>
      <c r="Y93" s="59">
        <f t="shared" si="125"/>
        <v>30050918.147508893</v>
      </c>
      <c r="Z93" s="56">
        <f t="shared" si="126"/>
        <v>0</v>
      </c>
      <c r="AA93" s="57">
        <f t="shared" si="85"/>
        <v>125212.15894795372</v>
      </c>
      <c r="AB93" s="63">
        <f t="shared" si="127"/>
        <v>20000000</v>
      </c>
      <c r="AC93" s="74">
        <f t="shared" si="86"/>
        <v>0</v>
      </c>
      <c r="AD93" s="57">
        <f t="shared" si="87"/>
        <v>83333.333333333328</v>
      </c>
      <c r="AE93" s="59">
        <f t="shared" si="128"/>
        <v>22740408.291722704</v>
      </c>
      <c r="AF93" s="54">
        <f t="shared" si="88"/>
        <v>155161.08112703759</v>
      </c>
      <c r="AG93" s="57">
        <f t="shared" si="89"/>
        <v>94751.701215511261</v>
      </c>
      <c r="AH93" s="59">
        <f t="shared" si="129"/>
        <v>13950000</v>
      </c>
      <c r="AI93" s="54">
        <f t="shared" si="90"/>
        <v>0</v>
      </c>
      <c r="AJ93" s="57">
        <f t="shared" si="91"/>
        <v>58125</v>
      </c>
      <c r="AK93" s="59">
        <f t="shared" si="130"/>
        <v>32782819.797282409</v>
      </c>
      <c r="AL93" s="56">
        <f t="shared" si="131"/>
        <v>0</v>
      </c>
      <c r="AM93" s="75">
        <f t="shared" si="92"/>
        <v>136595.08248867671</v>
      </c>
      <c r="AN93">
        <f t="shared" si="93"/>
        <v>2.8041382705379935E-2</v>
      </c>
      <c r="AO93" s="119">
        <f t="shared" si="94"/>
        <v>0</v>
      </c>
      <c r="AP93" s="119">
        <f t="shared" si="95"/>
        <v>0</v>
      </c>
      <c r="AQ93">
        <f t="shared" si="96"/>
        <v>0.71358842227047736</v>
      </c>
      <c r="AR93" s="41">
        <f t="shared" si="97"/>
        <v>804914.94999576337</v>
      </c>
      <c r="AS93" s="41">
        <f t="shared" si="98"/>
        <v>54309096.550526403</v>
      </c>
      <c r="AT93">
        <f t="shared" si="99"/>
        <v>0.72909384419309264</v>
      </c>
      <c r="AU93" s="41">
        <f t="shared" si="100"/>
        <v>171666.66666666677</v>
      </c>
      <c r="AV93" s="41">
        <f t="shared" si="101"/>
        <v>10142184.874784255</v>
      </c>
      <c r="AW93">
        <f t="shared" si="102"/>
        <v>0.73656415928220953</v>
      </c>
      <c r="AX93">
        <f t="shared" si="103"/>
        <v>0</v>
      </c>
      <c r="AY93" s="121">
        <f t="shared" si="104"/>
        <v>0</v>
      </c>
      <c r="AZ93">
        <f t="shared" si="105"/>
        <v>0.79145890545071773</v>
      </c>
      <c r="BA93" s="39">
        <f t="shared" si="106"/>
        <v>83333.333333333328</v>
      </c>
      <c r="BB93" s="39">
        <f t="shared" si="107"/>
        <v>0</v>
      </c>
      <c r="BC93">
        <f t="shared" si="108"/>
        <v>0.75817632283961378</v>
      </c>
      <c r="BD93" s="41">
        <f t="shared" si="109"/>
        <v>249912.78234254883</v>
      </c>
      <c r="BE93" s="41">
        <f t="shared" si="110"/>
        <v>12568047.571290044</v>
      </c>
      <c r="BF93">
        <f t="shared" si="111"/>
        <v>0.74420173100034626</v>
      </c>
      <c r="BG93" s="41">
        <f t="shared" si="112"/>
        <v>58125</v>
      </c>
      <c r="BH93" s="41">
        <f t="shared" si="113"/>
        <v>0</v>
      </c>
      <c r="BI93">
        <f t="shared" si="114"/>
        <v>0.76886468177217993</v>
      </c>
      <c r="BJ93">
        <f t="shared" si="115"/>
        <v>0</v>
      </c>
      <c r="BK93" s="121">
        <f t="shared" si="116"/>
        <v>0</v>
      </c>
      <c r="BL93">
        <f t="shared" si="117"/>
        <v>0.78113584752670029</v>
      </c>
      <c r="BM93" s="119">
        <f t="shared" si="118"/>
        <v>1367952.7323383121</v>
      </c>
      <c r="BN93" s="119">
        <f t="shared" si="119"/>
        <v>52367699.079725385</v>
      </c>
      <c r="BO93">
        <f t="shared" si="120"/>
        <v>0.75464377459610088</v>
      </c>
    </row>
    <row r="94" spans="1:67">
      <c r="A94">
        <v>82</v>
      </c>
      <c r="B94" s="64">
        <v>77</v>
      </c>
      <c r="C94" s="56">
        <f t="shared" si="69"/>
        <v>162247925.78469735</v>
      </c>
      <c r="D94" s="56">
        <f t="shared" si="70"/>
        <v>0</v>
      </c>
      <c r="E94" s="59">
        <f t="shared" si="121"/>
        <v>162247925.78469729</v>
      </c>
      <c r="F94" s="53">
        <f t="shared" si="71"/>
        <v>1444804.6719571021</v>
      </c>
      <c r="G94" s="53">
        <f t="shared" si="72"/>
        <v>752559.96243135433</v>
      </c>
      <c r="H94" s="66">
        <f t="shared" si="73"/>
        <v>692244.70952574781</v>
      </c>
      <c r="I94" s="54">
        <f>IF(A94&lt;=(30-(240-$K$8)),((A94+(240-$K$7))/30)*$K$6,$K$6)*($K$5/100)</f>
        <v>0</v>
      </c>
      <c r="J94" s="67">
        <f t="shared" si="74"/>
        <v>0</v>
      </c>
      <c r="K94" s="68">
        <f t="shared" si="75"/>
        <v>0</v>
      </c>
      <c r="L94" s="68">
        <f t="shared" si="76"/>
        <v>1444804.6719571021</v>
      </c>
      <c r="M94" s="55">
        <f t="shared" si="77"/>
        <v>692244.70952574781</v>
      </c>
      <c r="N94" s="55">
        <f t="shared" si="78"/>
        <v>155880.76994166514</v>
      </c>
      <c r="O94" s="55">
        <f t="shared" si="79"/>
        <v>536363.93958408269</v>
      </c>
      <c r="P94" s="65">
        <f t="shared" si="122"/>
        <v>0</v>
      </c>
      <c r="Q94" s="52">
        <f t="shared" si="80"/>
        <v>0</v>
      </c>
      <c r="R94" s="57">
        <f t="shared" si="81"/>
        <v>0</v>
      </c>
      <c r="S94" s="59">
        <f t="shared" si="123"/>
        <v>31593263.694330573</v>
      </c>
      <c r="T94" s="56">
        <f t="shared" si="82"/>
        <v>673528.16824979556</v>
      </c>
      <c r="U94" s="57">
        <f t="shared" si="83"/>
        <v>131638.59872637739</v>
      </c>
      <c r="V94" s="59">
        <f t="shared" si="124"/>
        <v>11023869.693543162</v>
      </c>
      <c r="W94" s="52">
        <f t="shared" si="68"/>
        <v>125733.87627690355</v>
      </c>
      <c r="X94" s="57">
        <f t="shared" si="84"/>
        <v>45932.790389763177</v>
      </c>
      <c r="Y94" s="59">
        <f t="shared" si="125"/>
        <v>30176130.306456845</v>
      </c>
      <c r="Z94" s="56">
        <f t="shared" si="126"/>
        <v>0</v>
      </c>
      <c r="AA94" s="57">
        <f t="shared" si="85"/>
        <v>125733.87627690352</v>
      </c>
      <c r="AB94" s="63">
        <f t="shared" si="127"/>
        <v>20000000</v>
      </c>
      <c r="AC94" s="74">
        <f t="shared" si="86"/>
        <v>0</v>
      </c>
      <c r="AD94" s="57">
        <f t="shared" si="87"/>
        <v>83333.333333333328</v>
      </c>
      <c r="AE94" s="59">
        <f t="shared" si="128"/>
        <v>22585247.210595667</v>
      </c>
      <c r="AF94" s="54">
        <f t="shared" si="88"/>
        <v>155880.76994166514</v>
      </c>
      <c r="AG94" s="57">
        <f t="shared" si="89"/>
        <v>94105.196710815275</v>
      </c>
      <c r="AH94" s="59">
        <f t="shared" si="129"/>
        <v>13950000</v>
      </c>
      <c r="AI94" s="54">
        <f t="shared" si="90"/>
        <v>0</v>
      </c>
      <c r="AJ94" s="57">
        <f t="shared" si="91"/>
        <v>58125</v>
      </c>
      <c r="AK94" s="59">
        <f t="shared" si="130"/>
        <v>32919414.879771087</v>
      </c>
      <c r="AL94" s="56">
        <f t="shared" si="131"/>
        <v>0</v>
      </c>
      <c r="AM94" s="75">
        <f t="shared" si="92"/>
        <v>137164.22866571287</v>
      </c>
      <c r="AN94">
        <f t="shared" si="93"/>
        <v>2.8121789889387395E-2</v>
      </c>
      <c r="AO94" s="119">
        <f t="shared" si="94"/>
        <v>0</v>
      </c>
      <c r="AP94" s="119">
        <f t="shared" si="95"/>
        <v>0</v>
      </c>
      <c r="AQ94">
        <f t="shared" si="96"/>
        <v>0.71006220632401218</v>
      </c>
      <c r="AR94" s="41">
        <f t="shared" si="97"/>
        <v>805166.76697617292</v>
      </c>
      <c r="AS94" s="41">
        <f t="shared" si="98"/>
        <v>55229309.796483234</v>
      </c>
      <c r="AT94">
        <f t="shared" si="99"/>
        <v>0.72569613170195391</v>
      </c>
      <c r="AU94" s="41">
        <f t="shared" si="100"/>
        <v>171666.66666666674</v>
      </c>
      <c r="AV94" s="41">
        <f t="shared" si="101"/>
        <v>10310177.854706092</v>
      </c>
      <c r="AW94">
        <f t="shared" si="102"/>
        <v>0.73322992486080019</v>
      </c>
      <c r="AX94">
        <f t="shared" si="103"/>
        <v>0</v>
      </c>
      <c r="AY94" s="121">
        <f t="shared" si="104"/>
        <v>0</v>
      </c>
      <c r="AZ94">
        <f t="shared" si="105"/>
        <v>0.78862132753688641</v>
      </c>
      <c r="BA94" s="39">
        <f t="shared" si="106"/>
        <v>83333.333333333328</v>
      </c>
      <c r="BB94" s="39">
        <f t="shared" si="107"/>
        <v>0</v>
      </c>
      <c r="BC94">
        <f t="shared" si="108"/>
        <v>0.75503135911930241</v>
      </c>
      <c r="BD94" s="41">
        <f t="shared" si="109"/>
        <v>249985.96665248042</v>
      </c>
      <c r="BE94" s="41">
        <f t="shared" si="110"/>
        <v>12782223.135216542</v>
      </c>
      <c r="BF94">
        <f t="shared" si="111"/>
        <v>0.74093343475231299</v>
      </c>
      <c r="BG94" s="41">
        <f t="shared" si="112"/>
        <v>58125</v>
      </c>
      <c r="BH94" s="41">
        <f t="shared" si="113"/>
        <v>0</v>
      </c>
      <c r="BI94">
        <f t="shared" si="114"/>
        <v>0.765816358047962</v>
      </c>
      <c r="BJ94">
        <f t="shared" si="115"/>
        <v>0</v>
      </c>
      <c r="BK94" s="121">
        <f t="shared" si="116"/>
        <v>0</v>
      </c>
      <c r="BL94">
        <f t="shared" si="117"/>
        <v>0.77820090488741755</v>
      </c>
      <c r="BM94" s="119">
        <f t="shared" si="118"/>
        <v>1368277.7336286535</v>
      </c>
      <c r="BN94" s="119">
        <f t="shared" si="119"/>
        <v>53302842.633482583</v>
      </c>
      <c r="BO94">
        <f t="shared" si="120"/>
        <v>0.75146730917741356</v>
      </c>
    </row>
    <row r="95" spans="1:67">
      <c r="A95">
        <v>83</v>
      </c>
      <c r="B95" s="58">
        <v>78</v>
      </c>
      <c r="C95" s="56">
        <f t="shared" si="69"/>
        <v>161555681.07517159</v>
      </c>
      <c r="D95" s="56">
        <f t="shared" si="70"/>
        <v>0</v>
      </c>
      <c r="E95" s="59">
        <f t="shared" si="121"/>
        <v>161555681.07517156</v>
      </c>
      <c r="F95" s="53">
        <f t="shared" si="71"/>
        <v>1444804.6719571026</v>
      </c>
      <c r="G95" s="53">
        <f t="shared" si="72"/>
        <v>749349.10072033748</v>
      </c>
      <c r="H95" s="60">
        <f t="shared" si="73"/>
        <v>695455.57123676513</v>
      </c>
      <c r="I95" s="54">
        <f>IF(A95&lt;=(30-(240-$K$8)),((A95+(240-$K$7))/30)*$K$6,$K$6)*($K$5/100)</f>
        <v>0</v>
      </c>
      <c r="J95" s="61">
        <f t="shared" si="74"/>
        <v>0</v>
      </c>
      <c r="K95" s="62">
        <f t="shared" si="75"/>
        <v>0</v>
      </c>
      <c r="L95" s="62">
        <f t="shared" si="76"/>
        <v>1444804.6719571026</v>
      </c>
      <c r="M95" s="55">
        <f t="shared" si="77"/>
        <v>695455.57123676513</v>
      </c>
      <c r="N95" s="55">
        <f t="shared" si="78"/>
        <v>156603.79691291132</v>
      </c>
      <c r="O95" s="55">
        <f t="shared" si="79"/>
        <v>538851.77432385378</v>
      </c>
      <c r="P95" s="59">
        <f t="shared" si="122"/>
        <v>0</v>
      </c>
      <c r="Q95" s="52">
        <f t="shared" si="80"/>
        <v>0</v>
      </c>
      <c r="R95" s="57">
        <f t="shared" si="81"/>
        <v>0</v>
      </c>
      <c r="S95" s="59">
        <f t="shared" si="123"/>
        <v>30919735.526080776</v>
      </c>
      <c r="T95" s="56">
        <f t="shared" si="82"/>
        <v>676587.5206090071</v>
      </c>
      <c r="U95" s="57">
        <f t="shared" si="83"/>
        <v>128832.2313586699</v>
      </c>
      <c r="V95" s="59">
        <f t="shared" si="124"/>
        <v>10898135.817266259</v>
      </c>
      <c r="W95" s="52">
        <f t="shared" si="68"/>
        <v>126257.76742805727</v>
      </c>
      <c r="X95" s="57">
        <f t="shared" si="84"/>
        <v>45408.899238609411</v>
      </c>
      <c r="Y95" s="59">
        <f t="shared" si="125"/>
        <v>30301864.182733748</v>
      </c>
      <c r="Z95" s="56">
        <f t="shared" si="126"/>
        <v>0</v>
      </c>
      <c r="AA95" s="57">
        <f t="shared" si="85"/>
        <v>126257.76742805728</v>
      </c>
      <c r="AB95" s="63">
        <f t="shared" si="127"/>
        <v>20000000</v>
      </c>
      <c r="AC95" s="74">
        <f t="shared" si="86"/>
        <v>0</v>
      </c>
      <c r="AD95" s="57">
        <f t="shared" si="87"/>
        <v>83333.333333333328</v>
      </c>
      <c r="AE95" s="59">
        <f t="shared" si="128"/>
        <v>22429366.440654002</v>
      </c>
      <c r="AF95" s="54">
        <f t="shared" si="88"/>
        <v>156603.79691291132</v>
      </c>
      <c r="AG95" s="57">
        <f t="shared" si="89"/>
        <v>93455.693502725015</v>
      </c>
      <c r="AH95" s="59">
        <f t="shared" si="129"/>
        <v>13950000</v>
      </c>
      <c r="AI95" s="54">
        <f t="shared" si="90"/>
        <v>0</v>
      </c>
      <c r="AJ95" s="57">
        <f t="shared" si="91"/>
        <v>58125</v>
      </c>
      <c r="AK95" s="59">
        <f t="shared" si="130"/>
        <v>33056579.108436801</v>
      </c>
      <c r="AL95" s="56">
        <f t="shared" si="131"/>
        <v>0</v>
      </c>
      <c r="AM95" s="75">
        <f t="shared" si="92"/>
        <v>137735.74628515332</v>
      </c>
      <c r="AN95">
        <f t="shared" si="93"/>
        <v>2.8202197073394858E-2</v>
      </c>
      <c r="AO95" s="119">
        <f t="shared" si="94"/>
        <v>0</v>
      </c>
      <c r="AP95" s="119">
        <f t="shared" si="95"/>
        <v>0</v>
      </c>
      <c r="AQ95">
        <f t="shared" si="96"/>
        <v>0.70654399110011912</v>
      </c>
      <c r="AR95" s="41">
        <f t="shared" si="97"/>
        <v>805419.75196767703</v>
      </c>
      <c r="AS95" s="41">
        <f t="shared" si="98"/>
        <v>56156764.210547589</v>
      </c>
      <c r="AT95">
        <f t="shared" si="99"/>
        <v>0.72230461606855489</v>
      </c>
      <c r="AU95" s="41">
        <f t="shared" si="100"/>
        <v>171666.66666666669</v>
      </c>
      <c r="AV95" s="41">
        <f t="shared" si="101"/>
        <v>10479394.696528753</v>
      </c>
      <c r="AW95">
        <f t="shared" si="102"/>
        <v>0.72990104388037513</v>
      </c>
      <c r="AX95">
        <f t="shared" si="103"/>
        <v>0</v>
      </c>
      <c r="AY95" s="121">
        <f t="shared" si="104"/>
        <v>0</v>
      </c>
      <c r="AZ95">
        <f t="shared" si="105"/>
        <v>0.78578342766578013</v>
      </c>
      <c r="BA95" s="39">
        <f t="shared" si="106"/>
        <v>83333.333333333328</v>
      </c>
      <c r="BB95" s="39">
        <f t="shared" si="107"/>
        <v>0</v>
      </c>
      <c r="BC95">
        <f t="shared" si="108"/>
        <v>0.75188940390833281</v>
      </c>
      <c r="BD95" s="41">
        <f t="shared" si="109"/>
        <v>250059.49041563633</v>
      </c>
      <c r="BE95" s="41">
        <f t="shared" si="110"/>
        <v>12998115.143771639</v>
      </c>
      <c r="BF95">
        <f t="shared" si="111"/>
        <v>0.73766964704622906</v>
      </c>
      <c r="BG95" s="41">
        <f t="shared" si="112"/>
        <v>58125</v>
      </c>
      <c r="BH95" s="41">
        <f t="shared" si="113"/>
        <v>0</v>
      </c>
      <c r="BI95">
        <f t="shared" si="114"/>
        <v>0.76276993591575093</v>
      </c>
      <c r="BJ95">
        <f t="shared" si="115"/>
        <v>0</v>
      </c>
      <c r="BK95" s="121">
        <f t="shared" si="116"/>
        <v>0</v>
      </c>
      <c r="BL95">
        <f t="shared" si="117"/>
        <v>0.77526663650999916</v>
      </c>
      <c r="BM95" s="119">
        <f t="shared" si="118"/>
        <v>1368604.2423833134</v>
      </c>
      <c r="BN95" s="119">
        <f t="shared" si="119"/>
        <v>54245534.556467682</v>
      </c>
      <c r="BO95">
        <f t="shared" si="120"/>
        <v>0.74829422582143412</v>
      </c>
    </row>
    <row r="96" spans="1:67">
      <c r="A96">
        <v>84</v>
      </c>
      <c r="B96" s="64">
        <v>79</v>
      </c>
      <c r="C96" s="56">
        <f t="shared" si="69"/>
        <v>160860225.50393483</v>
      </c>
      <c r="D96" s="56">
        <f t="shared" si="70"/>
        <v>0</v>
      </c>
      <c r="E96" s="59">
        <f t="shared" si="121"/>
        <v>160860225.5039348</v>
      </c>
      <c r="F96" s="53">
        <f t="shared" si="71"/>
        <v>1444804.6719571028</v>
      </c>
      <c r="G96" s="53">
        <f t="shared" si="72"/>
        <v>746123.34596241766</v>
      </c>
      <c r="H96" s="66">
        <f t="shared" si="73"/>
        <v>698681.32599468518</v>
      </c>
      <c r="I96" s="54">
        <f>IF(A96&lt;=(30-(240-$K$8)),((A96+(240-$K$7))/30)*$K$6,$K$6)*($K$5/100)</f>
        <v>0</v>
      </c>
      <c r="J96" s="67">
        <f t="shared" si="74"/>
        <v>0</v>
      </c>
      <c r="K96" s="68">
        <f t="shared" si="75"/>
        <v>0</v>
      </c>
      <c r="L96" s="68">
        <f t="shared" si="76"/>
        <v>1444804.6719571028</v>
      </c>
      <c r="M96" s="55">
        <f t="shared" si="77"/>
        <v>698681.32599468518</v>
      </c>
      <c r="N96" s="55">
        <f t="shared" si="78"/>
        <v>157330.17752425908</v>
      </c>
      <c r="O96" s="55">
        <f t="shared" si="79"/>
        <v>541351.14847042609</v>
      </c>
      <c r="P96" s="65">
        <f t="shared" si="122"/>
        <v>0</v>
      </c>
      <c r="Q96" s="52">
        <f t="shared" si="80"/>
        <v>0</v>
      </c>
      <c r="R96" s="57">
        <f t="shared" si="81"/>
        <v>0</v>
      </c>
      <c r="S96" s="59">
        <f t="shared" si="123"/>
        <v>30243148.00547177</v>
      </c>
      <c r="T96" s="56">
        <f t="shared" si="82"/>
        <v>679660.79369843425</v>
      </c>
      <c r="U96" s="57">
        <f t="shared" si="83"/>
        <v>126013.11668946571</v>
      </c>
      <c r="V96" s="59">
        <f t="shared" si="124"/>
        <v>10771878.049838202</v>
      </c>
      <c r="W96" s="52">
        <f t="shared" si="68"/>
        <v>126783.84145900756</v>
      </c>
      <c r="X96" s="57">
        <f t="shared" si="84"/>
        <v>44882.825207659174</v>
      </c>
      <c r="Y96" s="59">
        <f t="shared" si="125"/>
        <v>30428121.950161807</v>
      </c>
      <c r="Z96" s="56">
        <f t="shared" si="126"/>
        <v>0</v>
      </c>
      <c r="AA96" s="57">
        <f t="shared" si="85"/>
        <v>126783.84145900753</v>
      </c>
      <c r="AB96" s="63">
        <f t="shared" si="127"/>
        <v>20000000</v>
      </c>
      <c r="AC96" s="74">
        <f t="shared" si="86"/>
        <v>0</v>
      </c>
      <c r="AD96" s="57">
        <f t="shared" si="87"/>
        <v>83333.333333333328</v>
      </c>
      <c r="AE96" s="59">
        <f t="shared" si="128"/>
        <v>22272762.64374109</v>
      </c>
      <c r="AF96" s="54">
        <f t="shared" si="88"/>
        <v>157330.17752425908</v>
      </c>
      <c r="AG96" s="57">
        <f t="shared" si="89"/>
        <v>92803.177682254536</v>
      </c>
      <c r="AH96" s="59">
        <f t="shared" si="129"/>
        <v>13950000</v>
      </c>
      <c r="AI96" s="54">
        <f t="shared" si="90"/>
        <v>0</v>
      </c>
      <c r="AJ96" s="57">
        <f t="shared" si="91"/>
        <v>58125</v>
      </c>
      <c r="AK96" s="59">
        <f t="shared" si="130"/>
        <v>33194314.854721952</v>
      </c>
      <c r="AL96" s="56">
        <f t="shared" si="131"/>
        <v>0</v>
      </c>
      <c r="AM96" s="75">
        <f t="shared" si="92"/>
        <v>138309.64522800813</v>
      </c>
      <c r="AN96">
        <f t="shared" si="93"/>
        <v>2.8282604257402318E-2</v>
      </c>
      <c r="AO96" s="119">
        <f t="shared" si="94"/>
        <v>0</v>
      </c>
      <c r="AP96" s="119">
        <f t="shared" si="95"/>
        <v>0</v>
      </c>
      <c r="AQ96">
        <f t="shared" si="96"/>
        <v>0.70303383067163661</v>
      </c>
      <c r="AR96" s="41">
        <f t="shared" si="97"/>
        <v>805673.91038789996</v>
      </c>
      <c r="AS96" s="41">
        <f t="shared" si="98"/>
        <v>57091506.670668475</v>
      </c>
      <c r="AT96">
        <f t="shared" si="99"/>
        <v>0.71891935871576806</v>
      </c>
      <c r="AU96" s="41">
        <f t="shared" si="100"/>
        <v>171666.66666666674</v>
      </c>
      <c r="AV96" s="41">
        <f t="shared" si="101"/>
        <v>10649842.682556635</v>
      </c>
      <c r="AW96">
        <f t="shared" si="102"/>
        <v>0.72657758077128687</v>
      </c>
      <c r="AX96">
        <f t="shared" si="103"/>
        <v>0</v>
      </c>
      <c r="AY96" s="121">
        <f t="shared" si="104"/>
        <v>0</v>
      </c>
      <c r="AZ96">
        <f t="shared" si="105"/>
        <v>0.78294528277267383</v>
      </c>
      <c r="BA96" s="39">
        <f t="shared" si="106"/>
        <v>83333.333333333328</v>
      </c>
      <c r="BB96" s="39">
        <f t="shared" si="107"/>
        <v>0</v>
      </c>
      <c r="BC96">
        <f t="shared" si="108"/>
        <v>0.74875052849579493</v>
      </c>
      <c r="BD96" s="41">
        <f t="shared" si="109"/>
        <v>250133.3552065136</v>
      </c>
      <c r="BE96" s="41">
        <f t="shared" si="110"/>
        <v>13215734.912037764</v>
      </c>
      <c r="BF96">
        <f t="shared" si="111"/>
        <v>0.73441043504273906</v>
      </c>
      <c r="BG96" s="41">
        <f t="shared" si="112"/>
        <v>58125</v>
      </c>
      <c r="BH96" s="41">
        <f t="shared" si="113"/>
        <v>0</v>
      </c>
      <c r="BI96">
        <f t="shared" si="114"/>
        <v>0.75972548909829307</v>
      </c>
      <c r="BJ96">
        <f t="shared" si="115"/>
        <v>0</v>
      </c>
      <c r="BK96" s="121">
        <f t="shared" si="116"/>
        <v>0</v>
      </c>
      <c r="BL96">
        <f t="shared" si="117"/>
        <v>0.77233311817668404</v>
      </c>
      <c r="BM96" s="119">
        <f t="shared" si="118"/>
        <v>1368932.2655944135</v>
      </c>
      <c r="BN96" s="119">
        <f t="shared" si="119"/>
        <v>55195824.753580131</v>
      </c>
      <c r="BO96">
        <f t="shared" si="120"/>
        <v>0.74512459487698124</v>
      </c>
    </row>
    <row r="97" spans="1:67">
      <c r="A97">
        <v>85</v>
      </c>
      <c r="B97" s="58">
        <v>80</v>
      </c>
      <c r="C97" s="56">
        <f t="shared" si="69"/>
        <v>160161544.17794013</v>
      </c>
      <c r="D97" s="56">
        <f t="shared" si="70"/>
        <v>0</v>
      </c>
      <c r="E97" s="59">
        <f t="shared" si="121"/>
        <v>160161544.17794013</v>
      </c>
      <c r="F97" s="53">
        <f t="shared" si="71"/>
        <v>1444804.6719571028</v>
      </c>
      <c r="G97" s="53">
        <f t="shared" si="72"/>
        <v>742882.6290786789</v>
      </c>
      <c r="H97" s="60">
        <f t="shared" si="73"/>
        <v>701922.04287842393</v>
      </c>
      <c r="I97" s="54">
        <f>IF(A97&lt;=(30-(240-$K$8)),((A97+(240-$K$7))/30)*$K$6,$K$6)*($K$5/100)</f>
        <v>0</v>
      </c>
      <c r="J97" s="61">
        <f t="shared" si="74"/>
        <v>0</v>
      </c>
      <c r="K97" s="62">
        <f t="shared" si="75"/>
        <v>0</v>
      </c>
      <c r="L97" s="62">
        <f t="shared" si="76"/>
        <v>1444804.6719571028</v>
      </c>
      <c r="M97" s="55">
        <f t="shared" si="77"/>
        <v>701922.04287842393</v>
      </c>
      <c r="N97" s="55">
        <f t="shared" si="78"/>
        <v>158059.92733100912</v>
      </c>
      <c r="O97" s="55">
        <f t="shared" si="79"/>
        <v>543862.11554741487</v>
      </c>
      <c r="P97" s="59">
        <f t="shared" si="122"/>
        <v>0</v>
      </c>
      <c r="Q97" s="52">
        <f t="shared" si="80"/>
        <v>0</v>
      </c>
      <c r="R97" s="57">
        <f t="shared" si="81"/>
        <v>0</v>
      </c>
      <c r="S97" s="59">
        <f t="shared" si="123"/>
        <v>29563487.211773336</v>
      </c>
      <c r="T97" s="56">
        <f t="shared" si="82"/>
        <v>682748.05096387304</v>
      </c>
      <c r="U97" s="57">
        <f t="shared" si="83"/>
        <v>123181.19671572222</v>
      </c>
      <c r="V97" s="59">
        <f t="shared" si="124"/>
        <v>10645094.208379194</v>
      </c>
      <c r="W97" s="52">
        <f t="shared" si="68"/>
        <v>127312.10746508674</v>
      </c>
      <c r="X97" s="57">
        <f t="shared" si="84"/>
        <v>44354.559201579978</v>
      </c>
      <c r="Y97" s="59">
        <f t="shared" si="125"/>
        <v>30554905.791620813</v>
      </c>
      <c r="Z97" s="56">
        <f t="shared" si="126"/>
        <v>0</v>
      </c>
      <c r="AA97" s="57">
        <f t="shared" si="85"/>
        <v>127312.10746508672</v>
      </c>
      <c r="AB97" s="63">
        <f t="shared" si="127"/>
        <v>20000000</v>
      </c>
      <c r="AC97" s="74">
        <f t="shared" si="86"/>
        <v>0</v>
      </c>
      <c r="AD97" s="57">
        <f t="shared" si="87"/>
        <v>83333.333333333328</v>
      </c>
      <c r="AE97" s="59">
        <f t="shared" si="128"/>
        <v>22115432.466216832</v>
      </c>
      <c r="AF97" s="54">
        <f t="shared" si="88"/>
        <v>158059.92733100912</v>
      </c>
      <c r="AG97" s="57">
        <f t="shared" si="89"/>
        <v>92147.635275903463</v>
      </c>
      <c r="AH97" s="59">
        <f t="shared" si="129"/>
        <v>13950000</v>
      </c>
      <c r="AI97" s="54">
        <f t="shared" si="90"/>
        <v>0</v>
      </c>
      <c r="AJ97" s="57">
        <f t="shared" si="91"/>
        <v>58125</v>
      </c>
      <c r="AK97" s="59">
        <f t="shared" si="130"/>
        <v>33332624.499949962</v>
      </c>
      <c r="AL97" s="56">
        <f t="shared" si="131"/>
        <v>0</v>
      </c>
      <c r="AM97" s="75">
        <f t="shared" si="92"/>
        <v>138885.93541645817</v>
      </c>
      <c r="AN97">
        <f t="shared" si="93"/>
        <v>2.8363011441409777E-2</v>
      </c>
      <c r="AO97" s="119">
        <f t="shared" si="94"/>
        <v>0</v>
      </c>
      <c r="AP97" s="119">
        <f t="shared" si="95"/>
        <v>0</v>
      </c>
      <c r="AQ97">
        <f t="shared" si="96"/>
        <v>0.69953177852018011</v>
      </c>
      <c r="AR97" s="41">
        <f t="shared" si="97"/>
        <v>805929.24767959525</v>
      </c>
      <c r="AS97" s="41">
        <f t="shared" si="98"/>
        <v>58033584.331929207</v>
      </c>
      <c r="AT97">
        <f t="shared" si="99"/>
        <v>0.71554042052776745</v>
      </c>
      <c r="AU97" s="41">
        <f t="shared" si="100"/>
        <v>171666.66666666672</v>
      </c>
      <c r="AV97" s="41">
        <f t="shared" si="101"/>
        <v>10821529.134532373</v>
      </c>
      <c r="AW97">
        <f t="shared" si="102"/>
        <v>0.72325959945323226</v>
      </c>
      <c r="AX97">
        <f t="shared" si="103"/>
        <v>0</v>
      </c>
      <c r="AY97" s="121">
        <f t="shared" si="104"/>
        <v>0</v>
      </c>
      <c r="AZ97">
        <f t="shared" si="105"/>
        <v>0.78010696952409608</v>
      </c>
      <c r="BA97" s="39">
        <f t="shared" si="106"/>
        <v>83333.333333333328</v>
      </c>
      <c r="BB97" s="39">
        <f t="shared" si="107"/>
        <v>0</v>
      </c>
      <c r="BC97">
        <f t="shared" si="108"/>
        <v>0.74561480374936984</v>
      </c>
      <c r="BD97" s="41">
        <f t="shared" si="109"/>
        <v>250207.56260691257</v>
      </c>
      <c r="BE97" s="41">
        <f t="shared" si="110"/>
        <v>13435093.823135775</v>
      </c>
      <c r="BF97">
        <f t="shared" si="111"/>
        <v>0.73115586542208244</v>
      </c>
      <c r="BG97" s="41">
        <f t="shared" si="112"/>
        <v>58125</v>
      </c>
      <c r="BH97" s="41">
        <f t="shared" si="113"/>
        <v>0</v>
      </c>
      <c r="BI97">
        <f t="shared" si="114"/>
        <v>0.75668309094438613</v>
      </c>
      <c r="BJ97">
        <f t="shared" si="115"/>
        <v>0</v>
      </c>
      <c r="BK97" s="121">
        <f t="shared" si="116"/>
        <v>0</v>
      </c>
      <c r="BL97">
        <f t="shared" si="117"/>
        <v>0.76940042535227693</v>
      </c>
      <c r="BM97" s="119">
        <f t="shared" si="118"/>
        <v>1369261.8102865079</v>
      </c>
      <c r="BN97" s="119">
        <f t="shared" si="119"/>
        <v>56153763.430273913</v>
      </c>
      <c r="BO97">
        <f t="shared" si="120"/>
        <v>0.7419584862561226</v>
      </c>
    </row>
    <row r="98" spans="1:67">
      <c r="A98">
        <v>86</v>
      </c>
      <c r="B98" s="64">
        <v>81</v>
      </c>
      <c r="C98" s="56">
        <f t="shared" si="69"/>
        <v>159459622.13506171</v>
      </c>
      <c r="D98" s="56">
        <f t="shared" si="70"/>
        <v>0</v>
      </c>
      <c r="E98" s="59">
        <f t="shared" si="121"/>
        <v>159459622.13506171</v>
      </c>
      <c r="F98" s="53">
        <f t="shared" si="71"/>
        <v>1444804.6719571028</v>
      </c>
      <c r="G98" s="53">
        <f t="shared" si="72"/>
        <v>739626.88066979451</v>
      </c>
      <c r="H98" s="66">
        <f t="shared" si="73"/>
        <v>705177.79128730833</v>
      </c>
      <c r="I98" s="54">
        <f>IF(A98&lt;=(30-(240-$K$8)),((A98+(240-$K$7))/30)*$K$6,$K$6)*($K$5/100)</f>
        <v>0</v>
      </c>
      <c r="J98" s="67">
        <f t="shared" si="74"/>
        <v>0</v>
      </c>
      <c r="K98" s="68">
        <f t="shared" si="75"/>
        <v>0</v>
      </c>
      <c r="L98" s="68">
        <f t="shared" si="76"/>
        <v>1444804.6719571028</v>
      </c>
      <c r="M98" s="55">
        <f t="shared" si="77"/>
        <v>705177.79128730833</v>
      </c>
      <c r="N98" s="55">
        <f t="shared" si="78"/>
        <v>158793.06196061277</v>
      </c>
      <c r="O98" s="55">
        <f t="shared" si="79"/>
        <v>546384.72932669555</v>
      </c>
      <c r="P98" s="65">
        <f t="shared" si="122"/>
        <v>0</v>
      </c>
      <c r="Q98" s="52">
        <f t="shared" si="80"/>
        <v>0</v>
      </c>
      <c r="R98" s="57">
        <f t="shared" si="81"/>
        <v>0</v>
      </c>
      <c r="S98" s="59">
        <f t="shared" si="123"/>
        <v>28880739.160809465</v>
      </c>
      <c r="T98" s="56">
        <f t="shared" si="82"/>
        <v>685849.35614072229</v>
      </c>
      <c r="U98" s="57">
        <f t="shared" si="83"/>
        <v>120336.41317003944</v>
      </c>
      <c r="V98" s="59">
        <f t="shared" si="124"/>
        <v>10517782.100914108</v>
      </c>
      <c r="W98" s="52">
        <f t="shared" si="68"/>
        <v>127842.5745795246</v>
      </c>
      <c r="X98" s="57">
        <f t="shared" si="84"/>
        <v>43824.092087142111</v>
      </c>
      <c r="Y98" s="59">
        <f t="shared" si="125"/>
        <v>30682217.899085902</v>
      </c>
      <c r="Z98" s="56">
        <f t="shared" si="126"/>
        <v>0</v>
      </c>
      <c r="AA98" s="57">
        <f t="shared" si="85"/>
        <v>127842.57457952459</v>
      </c>
      <c r="AB98" s="63">
        <f t="shared" si="127"/>
        <v>20000000</v>
      </c>
      <c r="AC98" s="74">
        <f t="shared" si="86"/>
        <v>0</v>
      </c>
      <c r="AD98" s="57">
        <f t="shared" si="87"/>
        <v>83333.333333333328</v>
      </c>
      <c r="AE98" s="59">
        <f t="shared" si="128"/>
        <v>21957372.538885824</v>
      </c>
      <c r="AF98" s="54">
        <f t="shared" si="88"/>
        <v>158793.06196061277</v>
      </c>
      <c r="AG98" s="57">
        <f t="shared" si="89"/>
        <v>91489.052245357598</v>
      </c>
      <c r="AH98" s="59">
        <f t="shared" si="129"/>
        <v>13950000</v>
      </c>
      <c r="AI98" s="54">
        <f t="shared" si="90"/>
        <v>0</v>
      </c>
      <c r="AJ98" s="57">
        <f t="shared" si="91"/>
        <v>58125</v>
      </c>
      <c r="AK98" s="59">
        <f t="shared" si="130"/>
        <v>33471510.435366422</v>
      </c>
      <c r="AL98" s="56">
        <f t="shared" si="131"/>
        <v>0</v>
      </c>
      <c r="AM98" s="75">
        <f t="shared" si="92"/>
        <v>139464.62681402676</v>
      </c>
      <c r="AN98">
        <f t="shared" si="93"/>
        <v>2.844341862541724E-2</v>
      </c>
      <c r="AO98" s="119">
        <f t="shared" si="94"/>
        <v>0</v>
      </c>
      <c r="AP98" s="119">
        <f t="shared" si="95"/>
        <v>0</v>
      </c>
      <c r="AQ98">
        <f t="shared" si="96"/>
        <v>0.69603788753627116</v>
      </c>
      <c r="AR98" s="41">
        <f t="shared" si="97"/>
        <v>806185.76931076171</v>
      </c>
      <c r="AS98" s="41">
        <f t="shared" si="98"/>
        <v>58983044.628102116</v>
      </c>
      <c r="AT98">
        <f t="shared" si="99"/>
        <v>0.71216786184927872</v>
      </c>
      <c r="AU98" s="41">
        <f t="shared" si="100"/>
        <v>171666.66666666672</v>
      </c>
      <c r="AV98" s="41">
        <f t="shared" si="101"/>
        <v>10994461.413839117</v>
      </c>
      <c r="AW98">
        <f t="shared" si="102"/>
        <v>0.71994716333419873</v>
      </c>
      <c r="AX98">
        <f t="shared" si="103"/>
        <v>0</v>
      </c>
      <c r="AY98" s="121">
        <f t="shared" si="104"/>
        <v>0</v>
      </c>
      <c r="AZ98">
        <f t="shared" si="105"/>
        <v>0.77726856431475044</v>
      </c>
      <c r="BA98" s="39">
        <f t="shared" si="106"/>
        <v>83333.333333333328</v>
      </c>
      <c r="BB98" s="39">
        <f t="shared" si="107"/>
        <v>0</v>
      </c>
      <c r="BC98">
        <f t="shared" si="108"/>
        <v>0.74248230011319705</v>
      </c>
      <c r="BD98" s="41">
        <f t="shared" si="109"/>
        <v>250282.11420597037</v>
      </c>
      <c r="BE98" s="41">
        <f t="shared" si="110"/>
        <v>13656203.328612698</v>
      </c>
      <c r="BF98">
        <f t="shared" si="111"/>
        <v>0.72790600438275632</v>
      </c>
      <c r="BG98" s="41">
        <f t="shared" si="112"/>
        <v>58125</v>
      </c>
      <c r="BH98" s="41">
        <f t="shared" si="113"/>
        <v>0</v>
      </c>
      <c r="BI98">
        <f t="shared" si="114"/>
        <v>0.75364281442651115</v>
      </c>
      <c r="BJ98">
        <f t="shared" si="115"/>
        <v>0</v>
      </c>
      <c r="BK98" s="121">
        <f t="shared" si="116"/>
        <v>0</v>
      </c>
      <c r="BL98">
        <f t="shared" si="117"/>
        <v>0.76646863318139702</v>
      </c>
      <c r="BM98" s="119">
        <f t="shared" si="118"/>
        <v>1369592.8835167321</v>
      </c>
      <c r="BN98" s="119">
        <f t="shared" si="119"/>
        <v>57119401.094271973</v>
      </c>
      <c r="BO98">
        <f t="shared" si="120"/>
        <v>0.73879596943231862</v>
      </c>
    </row>
    <row r="99" spans="1:67">
      <c r="A99">
        <v>87</v>
      </c>
      <c r="B99" s="58">
        <v>82</v>
      </c>
      <c r="C99" s="56">
        <f t="shared" si="69"/>
        <v>158754444.34377441</v>
      </c>
      <c r="D99" s="56">
        <f t="shared" si="70"/>
        <v>0</v>
      </c>
      <c r="E99" s="59">
        <f t="shared" si="121"/>
        <v>158754444.34377441</v>
      </c>
      <c r="F99" s="53">
        <f t="shared" si="71"/>
        <v>1444804.6719571026</v>
      </c>
      <c r="G99" s="53">
        <f t="shared" si="72"/>
        <v>736356.03101454035</v>
      </c>
      <c r="H99" s="60">
        <f t="shared" si="73"/>
        <v>708448.64094256226</v>
      </c>
      <c r="I99" s="54">
        <f>IF(A99&lt;=(30-(240-$K$8)),((A99+(240-$K$7))/30)*$K$6,$K$6)*($K$5/100)</f>
        <v>0</v>
      </c>
      <c r="J99" s="61">
        <f t="shared" si="74"/>
        <v>0</v>
      </c>
      <c r="K99" s="62">
        <f t="shared" si="75"/>
        <v>0</v>
      </c>
      <c r="L99" s="62">
        <f t="shared" si="76"/>
        <v>1444804.6719571026</v>
      </c>
      <c r="M99" s="55">
        <f t="shared" si="77"/>
        <v>708448.64094256226</v>
      </c>
      <c r="N99" s="55">
        <f t="shared" si="78"/>
        <v>159529.59711300666</v>
      </c>
      <c r="O99" s="55">
        <f t="shared" si="79"/>
        <v>548919.04382955562</v>
      </c>
      <c r="P99" s="59">
        <f t="shared" si="122"/>
        <v>0</v>
      </c>
      <c r="Q99" s="52">
        <f t="shared" si="80"/>
        <v>0</v>
      </c>
      <c r="R99" s="57">
        <f t="shared" si="81"/>
        <v>0</v>
      </c>
      <c r="S99" s="59">
        <f t="shared" si="123"/>
        <v>28194889.804668743</v>
      </c>
      <c r="T99" s="56">
        <f t="shared" si="82"/>
        <v>688964.77325530746</v>
      </c>
      <c r="U99" s="57">
        <f t="shared" si="83"/>
        <v>117478.70751945309</v>
      </c>
      <c r="V99" s="59">
        <f t="shared" si="124"/>
        <v>10389939.526334584</v>
      </c>
      <c r="W99" s="52">
        <f t="shared" si="68"/>
        <v>128375.25197360601</v>
      </c>
      <c r="X99" s="57">
        <f t="shared" si="84"/>
        <v>43291.414693060768</v>
      </c>
      <c r="Y99" s="59">
        <f t="shared" si="125"/>
        <v>30810060.473665427</v>
      </c>
      <c r="Z99" s="56">
        <f t="shared" si="126"/>
        <v>0</v>
      </c>
      <c r="AA99" s="57">
        <f t="shared" si="85"/>
        <v>128375.25197360595</v>
      </c>
      <c r="AB99" s="63">
        <f t="shared" si="127"/>
        <v>20000000</v>
      </c>
      <c r="AC99" s="74">
        <f t="shared" si="86"/>
        <v>0</v>
      </c>
      <c r="AD99" s="57">
        <f t="shared" si="87"/>
        <v>83333.333333333328</v>
      </c>
      <c r="AE99" s="59">
        <f t="shared" si="128"/>
        <v>21798579.476925213</v>
      </c>
      <c r="AF99" s="54">
        <f t="shared" si="88"/>
        <v>159529.59711300666</v>
      </c>
      <c r="AG99" s="57">
        <f t="shared" si="89"/>
        <v>90827.414487188391</v>
      </c>
      <c r="AH99" s="59">
        <f t="shared" si="129"/>
        <v>13950000</v>
      </c>
      <c r="AI99" s="54">
        <f t="shared" si="90"/>
        <v>0</v>
      </c>
      <c r="AJ99" s="57">
        <f t="shared" si="91"/>
        <v>58125</v>
      </c>
      <c r="AK99" s="59">
        <f t="shared" si="130"/>
        <v>33610975.062180452</v>
      </c>
      <c r="AL99" s="56">
        <f t="shared" si="131"/>
        <v>0</v>
      </c>
      <c r="AM99" s="75">
        <f t="shared" si="92"/>
        <v>140045.7294257519</v>
      </c>
      <c r="AN99">
        <f t="shared" si="93"/>
        <v>2.85238258094247E-2</v>
      </c>
      <c r="AO99" s="119">
        <f t="shared" si="94"/>
        <v>0</v>
      </c>
      <c r="AP99" s="119">
        <f t="shared" si="95"/>
        <v>0</v>
      </c>
      <c r="AQ99">
        <f t="shared" si="96"/>
        <v>0.69255221001948941</v>
      </c>
      <c r="AR99" s="41">
        <f t="shared" si="97"/>
        <v>806443.4807747606</v>
      </c>
      <c r="AS99" s="41">
        <f t="shared" si="98"/>
        <v>59939935.273211747</v>
      </c>
      <c r="AT99">
        <f t="shared" si="99"/>
        <v>0.70880174248491534</v>
      </c>
      <c r="AU99" s="41">
        <f t="shared" si="100"/>
        <v>171666.66666666677</v>
      </c>
      <c r="AV99" s="41">
        <f t="shared" si="101"/>
        <v>11168646.921703722</v>
      </c>
      <c r="AW99">
        <f t="shared" si="102"/>
        <v>0.71664033530936655</v>
      </c>
      <c r="AX99">
        <f t="shared" si="103"/>
        <v>0</v>
      </c>
      <c r="AY99" s="121">
        <f t="shared" si="104"/>
        <v>0</v>
      </c>
      <c r="AZ99">
        <f t="shared" si="105"/>
        <v>0.77443014326443849</v>
      </c>
      <c r="BA99" s="39">
        <f t="shared" si="106"/>
        <v>83333.333333333328</v>
      </c>
      <c r="BB99" s="39">
        <f t="shared" si="107"/>
        <v>0</v>
      </c>
      <c r="BC99">
        <f t="shared" si="108"/>
        <v>0.73935308760598639</v>
      </c>
      <c r="BD99" s="41">
        <f t="shared" si="109"/>
        <v>250357.01160019505</v>
      </c>
      <c r="BE99" s="41">
        <f t="shared" si="110"/>
        <v>13879074.948831579</v>
      </c>
      <c r="BF99">
        <f t="shared" si="111"/>
        <v>0.72466091763998453</v>
      </c>
      <c r="BG99" s="41">
        <f t="shared" si="112"/>
        <v>58125</v>
      </c>
      <c r="BH99" s="41">
        <f t="shared" si="113"/>
        <v>0</v>
      </c>
      <c r="BI99">
        <f t="shared" si="114"/>
        <v>0.75060473213836654</v>
      </c>
      <c r="BJ99">
        <f t="shared" si="115"/>
        <v>0</v>
      </c>
      <c r="BK99" s="121">
        <f t="shared" si="116"/>
        <v>0</v>
      </c>
      <c r="BL99">
        <f t="shared" si="117"/>
        <v>0.76353781648558894</v>
      </c>
      <c r="BM99" s="119">
        <f t="shared" si="118"/>
        <v>1369925.4923749557</v>
      </c>
      <c r="BN99" s="119">
        <f t="shared" si="119"/>
        <v>58092788.557290107</v>
      </c>
      <c r="BO99">
        <f t="shared" si="120"/>
        <v>0.73563711343859728</v>
      </c>
    </row>
    <row r="100" spans="1:67">
      <c r="A100">
        <v>88</v>
      </c>
      <c r="B100" s="64">
        <v>83</v>
      </c>
      <c r="C100" s="56">
        <f t="shared" si="69"/>
        <v>158045995.70283186</v>
      </c>
      <c r="D100" s="56">
        <f t="shared" si="70"/>
        <v>0</v>
      </c>
      <c r="E100" s="59">
        <f t="shared" si="121"/>
        <v>158045995.70283183</v>
      </c>
      <c r="F100" s="53">
        <f t="shared" si="71"/>
        <v>1444804.6719571026</v>
      </c>
      <c r="G100" s="53">
        <f t="shared" si="72"/>
        <v>733070.01006830169</v>
      </c>
      <c r="H100" s="66">
        <f t="shared" si="73"/>
        <v>711734.66188880091</v>
      </c>
      <c r="I100" s="54">
        <f>IF(A100&lt;=(30-(240-$K$8)),((A100+(240-$K$7))/30)*$K$6,$K$6)*($K$5/100)</f>
        <v>0</v>
      </c>
      <c r="J100" s="67">
        <f t="shared" si="74"/>
        <v>0</v>
      </c>
      <c r="K100" s="68">
        <f t="shared" si="75"/>
        <v>0</v>
      </c>
      <c r="L100" s="68">
        <f t="shared" si="76"/>
        <v>1444804.6719571026</v>
      </c>
      <c r="M100" s="55">
        <f t="shared" si="77"/>
        <v>711734.66188880091</v>
      </c>
      <c r="N100" s="55">
        <f t="shared" si="78"/>
        <v>160269.54856094919</v>
      </c>
      <c r="O100" s="55">
        <f t="shared" si="79"/>
        <v>551465.11332785175</v>
      </c>
      <c r="P100" s="65">
        <f t="shared" si="122"/>
        <v>0</v>
      </c>
      <c r="Q100" s="52">
        <f t="shared" si="80"/>
        <v>0</v>
      </c>
      <c r="R100" s="57">
        <f t="shared" si="81"/>
        <v>0</v>
      </c>
      <c r="S100" s="59">
        <f t="shared" si="123"/>
        <v>27505925.031413436</v>
      </c>
      <c r="T100" s="56">
        <f t="shared" si="82"/>
        <v>692094.36662621098</v>
      </c>
      <c r="U100" s="57">
        <f t="shared" si="83"/>
        <v>114608.02096422265</v>
      </c>
      <c r="V100" s="59">
        <f t="shared" si="124"/>
        <v>10261564.274360977</v>
      </c>
      <c r="W100" s="52">
        <f t="shared" si="68"/>
        <v>128910.14885682921</v>
      </c>
      <c r="X100" s="57">
        <f t="shared" si="84"/>
        <v>42756.517809837402</v>
      </c>
      <c r="Y100" s="59">
        <f t="shared" si="125"/>
        <v>30938435.725639034</v>
      </c>
      <c r="Z100" s="56">
        <f t="shared" si="126"/>
        <v>0</v>
      </c>
      <c r="AA100" s="57">
        <f t="shared" si="85"/>
        <v>128910.14885682931</v>
      </c>
      <c r="AB100" s="63">
        <f t="shared" si="127"/>
        <v>20000000</v>
      </c>
      <c r="AC100" s="74">
        <f t="shared" si="86"/>
        <v>0</v>
      </c>
      <c r="AD100" s="57">
        <f t="shared" si="87"/>
        <v>83333.333333333328</v>
      </c>
      <c r="AE100" s="59">
        <f t="shared" si="128"/>
        <v>21639049.879812207</v>
      </c>
      <c r="AF100" s="54">
        <f t="shared" si="88"/>
        <v>160269.54856094919</v>
      </c>
      <c r="AG100" s="57">
        <f t="shared" si="89"/>
        <v>90162.707832550863</v>
      </c>
      <c r="AH100" s="59">
        <f t="shared" si="129"/>
        <v>13950000</v>
      </c>
      <c r="AI100" s="54">
        <f t="shared" si="90"/>
        <v>0</v>
      </c>
      <c r="AJ100" s="57">
        <f t="shared" si="91"/>
        <v>58125</v>
      </c>
      <c r="AK100" s="59">
        <f t="shared" si="130"/>
        <v>33751020.791606203</v>
      </c>
      <c r="AL100" s="56">
        <f t="shared" si="131"/>
        <v>0</v>
      </c>
      <c r="AM100" s="75">
        <f t="shared" si="92"/>
        <v>140629.25329835917</v>
      </c>
      <c r="AN100">
        <f t="shared" si="93"/>
        <v>2.860423299343216E-2</v>
      </c>
      <c r="AO100" s="119">
        <f t="shared" si="94"/>
        <v>0</v>
      </c>
      <c r="AP100" s="119">
        <f t="shared" si="95"/>
        <v>0</v>
      </c>
      <c r="AQ100">
        <f t="shared" si="96"/>
        <v>0.68907479767862612</v>
      </c>
      <c r="AR100" s="41">
        <f t="shared" si="97"/>
        <v>806702.38759043359</v>
      </c>
      <c r="AS100" s="41">
        <f t="shared" si="98"/>
        <v>60904304.26310657</v>
      </c>
      <c r="AT100">
        <f t="shared" si="99"/>
        <v>0.70544212169854681</v>
      </c>
      <c r="AU100" s="41">
        <f t="shared" si="100"/>
        <v>171666.66666666663</v>
      </c>
      <c r="AV100" s="41">
        <f t="shared" si="101"/>
        <v>11344093.099400971</v>
      </c>
      <c r="AW100">
        <f t="shared" si="102"/>
        <v>0.71333917776016387</v>
      </c>
      <c r="AX100">
        <f t="shared" si="103"/>
        <v>0</v>
      </c>
      <c r="AY100" s="121">
        <f t="shared" si="104"/>
        <v>0</v>
      </c>
      <c r="AZ100">
        <f t="shared" si="105"/>
        <v>0.77159178221499036</v>
      </c>
      <c r="BA100" s="39">
        <f t="shared" si="106"/>
        <v>83333.333333333328</v>
      </c>
      <c r="BB100" s="39">
        <f t="shared" si="107"/>
        <v>0</v>
      </c>
      <c r="BC100">
        <f t="shared" si="108"/>
        <v>0.73622723581903826</v>
      </c>
      <c r="BD100" s="41">
        <f t="shared" si="109"/>
        <v>250432.25639350005</v>
      </c>
      <c r="BE100" s="41">
        <f t="shared" si="110"/>
        <v>14103720.273363529</v>
      </c>
      <c r="BF100">
        <f t="shared" si="111"/>
        <v>0.72142067042450175</v>
      </c>
      <c r="BG100" s="41">
        <f t="shared" si="112"/>
        <v>58125</v>
      </c>
      <c r="BH100" s="41">
        <f t="shared" si="113"/>
        <v>0</v>
      </c>
      <c r="BI100">
        <f t="shared" si="114"/>
        <v>0.7475689162925877</v>
      </c>
      <c r="BJ100">
        <f t="shared" si="115"/>
        <v>0</v>
      </c>
      <c r="BK100" s="121">
        <f t="shared" si="116"/>
        <v>0</v>
      </c>
      <c r="BL100">
        <f t="shared" si="117"/>
        <v>0.7606080497606319</v>
      </c>
      <c r="BM100" s="119">
        <f t="shared" si="118"/>
        <v>1370259.6439839336</v>
      </c>
      <c r="BN100" s="119">
        <f t="shared" si="119"/>
        <v>59073976.936770476</v>
      </c>
      <c r="BO100">
        <f t="shared" si="120"/>
        <v>0.73248198686572985</v>
      </c>
    </row>
    <row r="101" spans="1:67">
      <c r="A101">
        <v>89</v>
      </c>
      <c r="B101" s="58">
        <v>84</v>
      </c>
      <c r="C101" s="56">
        <f t="shared" si="69"/>
        <v>157334261.04094306</v>
      </c>
      <c r="D101" s="56">
        <f t="shared" si="70"/>
        <v>0</v>
      </c>
      <c r="E101" s="59">
        <f t="shared" si="121"/>
        <v>157334261.04094303</v>
      </c>
      <c r="F101" s="53">
        <f t="shared" si="71"/>
        <v>1444804.6719571021</v>
      </c>
      <c r="G101" s="53">
        <f t="shared" si="72"/>
        <v>729768.74746157415</v>
      </c>
      <c r="H101" s="60">
        <f t="shared" si="73"/>
        <v>715035.92449552799</v>
      </c>
      <c r="I101" s="54">
        <f>IF(A101&lt;=(30-(240-$K$8)),((A101+(240-$K$7))/30)*$K$6,$K$6)*($K$5/100)</f>
        <v>0</v>
      </c>
      <c r="J101" s="61">
        <f t="shared" si="74"/>
        <v>0</v>
      </c>
      <c r="K101" s="62">
        <f t="shared" si="75"/>
        <v>0</v>
      </c>
      <c r="L101" s="62">
        <f t="shared" si="76"/>
        <v>1444804.6719571021</v>
      </c>
      <c r="M101" s="55">
        <f t="shared" si="77"/>
        <v>715035.92449552799</v>
      </c>
      <c r="N101" s="55">
        <f t="shared" si="78"/>
        <v>161012.93215035761</v>
      </c>
      <c r="O101" s="55">
        <f t="shared" si="79"/>
        <v>554022.99234517035</v>
      </c>
      <c r="P101" s="59">
        <f t="shared" si="122"/>
        <v>0</v>
      </c>
      <c r="Q101" s="52">
        <f t="shared" si="80"/>
        <v>0</v>
      </c>
      <c r="R101" s="57">
        <f t="shared" si="81"/>
        <v>0</v>
      </c>
      <c r="S101" s="59">
        <f t="shared" si="123"/>
        <v>26813830.664787225</v>
      </c>
      <c r="T101" s="56">
        <f t="shared" si="82"/>
        <v>695238.20086560608</v>
      </c>
      <c r="U101" s="57">
        <f t="shared" si="83"/>
        <v>111724.29443661343</v>
      </c>
      <c r="V101" s="59">
        <f t="shared" si="124"/>
        <v>10132654.125504147</v>
      </c>
      <c r="W101" s="52">
        <f t="shared" si="68"/>
        <v>129447.27447706606</v>
      </c>
      <c r="X101" s="57">
        <f t="shared" si="84"/>
        <v>42219.392189600614</v>
      </c>
      <c r="Y101" s="59">
        <f t="shared" si="125"/>
        <v>31067345.874495864</v>
      </c>
      <c r="Z101" s="56">
        <f t="shared" si="126"/>
        <v>0</v>
      </c>
      <c r="AA101" s="57">
        <f t="shared" si="85"/>
        <v>129447.27447706609</v>
      </c>
      <c r="AB101" s="63">
        <f t="shared" si="127"/>
        <v>20000000</v>
      </c>
      <c r="AC101" s="74">
        <f t="shared" si="86"/>
        <v>0</v>
      </c>
      <c r="AD101" s="57">
        <f t="shared" si="87"/>
        <v>83333.333333333328</v>
      </c>
      <c r="AE101" s="59">
        <f t="shared" si="128"/>
        <v>21478780.331251256</v>
      </c>
      <c r="AF101" s="54">
        <f t="shared" si="88"/>
        <v>161012.93215035761</v>
      </c>
      <c r="AG101" s="57">
        <f t="shared" si="89"/>
        <v>89494.918046880237</v>
      </c>
      <c r="AH101" s="59">
        <f t="shared" si="129"/>
        <v>13950000</v>
      </c>
      <c r="AI101" s="54">
        <f t="shared" si="90"/>
        <v>0</v>
      </c>
      <c r="AJ101" s="57">
        <f t="shared" si="91"/>
        <v>58125</v>
      </c>
      <c r="AK101" s="59">
        <f t="shared" si="130"/>
        <v>33891650.04490456</v>
      </c>
      <c r="AL101" s="56">
        <f t="shared" si="131"/>
        <v>0</v>
      </c>
      <c r="AM101" s="75">
        <f t="shared" si="92"/>
        <v>141215.20852043567</v>
      </c>
      <c r="AN101">
        <f t="shared" si="93"/>
        <v>2.8684640177439623E-2</v>
      </c>
      <c r="AO101" s="119">
        <f t="shared" si="94"/>
        <v>0</v>
      </c>
      <c r="AP101" s="119">
        <f t="shared" si="95"/>
        <v>0</v>
      </c>
      <c r="AQ101">
        <f t="shared" si="96"/>
        <v>0.68560570163190349</v>
      </c>
      <c r="AR101" s="41">
        <f t="shared" si="97"/>
        <v>806962.49530221953</v>
      </c>
      <c r="AS101" s="41">
        <f t="shared" si="98"/>
        <v>61876199.877038941</v>
      </c>
      <c r="AT101">
        <f t="shared" si="99"/>
        <v>0.70208905821271528</v>
      </c>
      <c r="AU101" s="41">
        <f t="shared" si="100"/>
        <v>171666.66666666669</v>
      </c>
      <c r="AV101" s="41">
        <f t="shared" si="101"/>
        <v>11520807.428458881</v>
      </c>
      <c r="AW101">
        <f t="shared" si="102"/>
        <v>0.71004375255327856</v>
      </c>
      <c r="AX101">
        <f t="shared" si="103"/>
        <v>0</v>
      </c>
      <c r="AY101" s="121">
        <f t="shared" si="104"/>
        <v>0</v>
      </c>
      <c r="AZ101">
        <f t="shared" si="105"/>
        <v>0.7687535567272169</v>
      </c>
      <c r="BA101" s="39">
        <f t="shared" si="106"/>
        <v>83333.333333333328</v>
      </c>
      <c r="BB101" s="39">
        <f t="shared" si="107"/>
        <v>0</v>
      </c>
      <c r="BC101">
        <f t="shared" si="108"/>
        <v>0.73310481391434912</v>
      </c>
      <c r="BD101" s="41">
        <f t="shared" si="109"/>
        <v>250507.85019723786</v>
      </c>
      <c r="BE101" s="41">
        <f t="shared" si="110"/>
        <v>14330150.961381827</v>
      </c>
      <c r="BF101">
        <f t="shared" si="111"/>
        <v>0.71818532748115782</v>
      </c>
      <c r="BG101" s="41">
        <f t="shared" si="112"/>
        <v>58125</v>
      </c>
      <c r="BH101" s="41">
        <f t="shared" si="113"/>
        <v>0</v>
      </c>
      <c r="BI101">
        <f t="shared" si="114"/>
        <v>0.7445354387184252</v>
      </c>
      <c r="BJ101">
        <f t="shared" si="115"/>
        <v>0</v>
      </c>
      <c r="BK101" s="121">
        <f t="shared" si="116"/>
        <v>0</v>
      </c>
      <c r="BL101">
        <f t="shared" si="117"/>
        <v>0.7576794071737899</v>
      </c>
      <c r="BM101" s="119">
        <f t="shared" si="118"/>
        <v>1370595.3454994573</v>
      </c>
      <c r="BN101" s="119">
        <f t="shared" si="119"/>
        <v>60063017.657624349</v>
      </c>
      <c r="BO101">
        <f t="shared" si="120"/>
        <v>0.72933065786047457</v>
      </c>
    </row>
    <row r="102" spans="1:67">
      <c r="A102">
        <v>90</v>
      </c>
      <c r="B102" s="64">
        <v>85</v>
      </c>
      <c r="C102" s="56">
        <f t="shared" si="69"/>
        <v>156619225.11644754</v>
      </c>
      <c r="D102" s="56">
        <f t="shared" si="70"/>
        <v>0</v>
      </c>
      <c r="E102" s="59">
        <f t="shared" si="121"/>
        <v>156619225.11644751</v>
      </c>
      <c r="F102" s="53">
        <f t="shared" si="71"/>
        <v>1444804.6719571026</v>
      </c>
      <c r="G102" s="53">
        <f t="shared" si="72"/>
        <v>726452.17249845574</v>
      </c>
      <c r="H102" s="66">
        <f t="shared" si="73"/>
        <v>718352.49945864687</v>
      </c>
      <c r="I102" s="54">
        <f>IF(A102&lt;=(30-(240-$K$8)),((A102+(240-$K$7))/30)*$K$6,$K$6)*($K$5/100)</f>
        <v>0</v>
      </c>
      <c r="J102" s="67">
        <f t="shared" si="74"/>
        <v>0</v>
      </c>
      <c r="K102" s="68">
        <f t="shared" si="75"/>
        <v>0</v>
      </c>
      <c r="L102" s="68">
        <f t="shared" si="76"/>
        <v>1444804.6719571026</v>
      </c>
      <c r="M102" s="55">
        <f t="shared" si="77"/>
        <v>718352.49945864687</v>
      </c>
      <c r="N102" s="55">
        <f t="shared" si="78"/>
        <v>161759.76380064845</v>
      </c>
      <c r="O102" s="55">
        <f t="shared" si="79"/>
        <v>556592.73565799848</v>
      </c>
      <c r="P102" s="65">
        <f t="shared" si="122"/>
        <v>0</v>
      </c>
      <c r="Q102" s="52">
        <f t="shared" si="80"/>
        <v>0</v>
      </c>
      <c r="R102" s="57">
        <f t="shared" si="81"/>
        <v>0</v>
      </c>
      <c r="S102" s="59">
        <f t="shared" si="123"/>
        <v>26118592.463921618</v>
      </c>
      <c r="T102" s="56">
        <f t="shared" si="82"/>
        <v>698396.3408806026</v>
      </c>
      <c r="U102" s="57">
        <f t="shared" si="83"/>
        <v>108827.4685996734</v>
      </c>
      <c r="V102" s="59">
        <f t="shared" si="124"/>
        <v>10003206.851027081</v>
      </c>
      <c r="W102" s="52">
        <f t="shared" ref="W102:W133" si="132">IF(T102+P102&lt;=O102+AM102,MIN(V102,O102-Q102+AA102-T102+AM102),0)</f>
        <v>129986.63812072054</v>
      </c>
      <c r="X102" s="57">
        <f t="shared" si="84"/>
        <v>41680.028545946167</v>
      </c>
      <c r="Y102" s="59">
        <f t="shared" si="125"/>
        <v>31196793.148972929</v>
      </c>
      <c r="Z102" s="56">
        <f t="shared" si="126"/>
        <v>0</v>
      </c>
      <c r="AA102" s="57">
        <f t="shared" si="85"/>
        <v>129986.63812072053</v>
      </c>
      <c r="AB102" s="63">
        <f t="shared" si="127"/>
        <v>20000000</v>
      </c>
      <c r="AC102" s="74">
        <f t="shared" si="86"/>
        <v>0</v>
      </c>
      <c r="AD102" s="57">
        <f t="shared" si="87"/>
        <v>83333.333333333328</v>
      </c>
      <c r="AE102" s="59">
        <f t="shared" si="128"/>
        <v>21317767.3991009</v>
      </c>
      <c r="AF102" s="54">
        <f t="shared" si="88"/>
        <v>161759.76380064845</v>
      </c>
      <c r="AG102" s="57">
        <f t="shared" si="89"/>
        <v>88824.030829587078</v>
      </c>
      <c r="AH102" s="59">
        <f t="shared" si="129"/>
        <v>13950000</v>
      </c>
      <c r="AI102" s="54">
        <f t="shared" si="90"/>
        <v>0</v>
      </c>
      <c r="AJ102" s="57">
        <f t="shared" si="91"/>
        <v>58125</v>
      </c>
      <c r="AK102" s="59">
        <f t="shared" si="130"/>
        <v>34032865.253424995</v>
      </c>
      <c r="AL102" s="56">
        <f t="shared" si="131"/>
        <v>0</v>
      </c>
      <c r="AM102" s="75">
        <f t="shared" si="92"/>
        <v>141803.60522260415</v>
      </c>
      <c r="AN102">
        <f t="shared" si="93"/>
        <v>2.8765047361447083E-2</v>
      </c>
      <c r="AO102" s="119">
        <f t="shared" si="94"/>
        <v>0</v>
      </c>
      <c r="AP102" s="119">
        <f t="shared" si="95"/>
        <v>0</v>
      </c>
      <c r="AQ102">
        <f t="shared" si="96"/>
        <v>0.68214497240725835</v>
      </c>
      <c r="AR102" s="41">
        <f t="shared" si="97"/>
        <v>807223.80948027596</v>
      </c>
      <c r="AS102" s="41">
        <f t="shared" si="98"/>
        <v>62855670.679254234</v>
      </c>
      <c r="AT102">
        <f t="shared" si="99"/>
        <v>0.69874261020808492</v>
      </c>
      <c r="AU102" s="41">
        <f t="shared" si="100"/>
        <v>171666.66666666672</v>
      </c>
      <c r="AV102" s="41">
        <f t="shared" si="101"/>
        <v>11698797.430864848</v>
      </c>
      <c r="AW102">
        <f t="shared" si="102"/>
        <v>0.70675412103976976</v>
      </c>
      <c r="AX102">
        <f t="shared" si="103"/>
        <v>0</v>
      </c>
      <c r="AY102" s="121">
        <f t="shared" si="104"/>
        <v>0</v>
      </c>
      <c r="AZ102">
        <f t="shared" si="105"/>
        <v>0.76591554207797286</v>
      </c>
      <c r="BA102" s="39">
        <f t="shared" si="106"/>
        <v>83333.333333333328</v>
      </c>
      <c r="BB102" s="39">
        <f t="shared" si="107"/>
        <v>0</v>
      </c>
      <c r="BC102">
        <f t="shared" si="108"/>
        <v>0.72998589062275387</v>
      </c>
      <c r="BD102" s="41">
        <f t="shared" si="109"/>
        <v>250583.79463023553</v>
      </c>
      <c r="BE102" s="41">
        <f t="shared" si="110"/>
        <v>14558378.742058361</v>
      </c>
      <c r="BF102">
        <f t="shared" si="111"/>
        <v>0.71495495306769097</v>
      </c>
      <c r="BG102" s="41">
        <f t="shared" si="112"/>
        <v>58125</v>
      </c>
      <c r="BH102" s="41">
        <f t="shared" si="113"/>
        <v>0</v>
      </c>
      <c r="BI102">
        <f t="shared" si="114"/>
        <v>0.74150437085945586</v>
      </c>
      <c r="BJ102">
        <f t="shared" si="115"/>
        <v>0</v>
      </c>
      <c r="BK102" s="121">
        <f t="shared" si="116"/>
        <v>0</v>
      </c>
      <c r="BL102">
        <f t="shared" si="117"/>
        <v>0.75475196256114596</v>
      </c>
      <c r="BM102" s="119">
        <f t="shared" si="118"/>
        <v>1370932.6041105115</v>
      </c>
      <c r="BN102" s="119">
        <f t="shared" si="119"/>
        <v>61059962.453984983</v>
      </c>
      <c r="BO102">
        <f t="shared" si="120"/>
        <v>0.726183194123869</v>
      </c>
    </row>
    <row r="103" spans="1:67">
      <c r="A103">
        <v>91</v>
      </c>
      <c r="B103" s="58">
        <v>86</v>
      </c>
      <c r="C103" s="56">
        <f t="shared" si="69"/>
        <v>155900872.6169889</v>
      </c>
      <c r="D103" s="56">
        <f t="shared" si="70"/>
        <v>0</v>
      </c>
      <c r="E103" s="59">
        <f t="shared" si="121"/>
        <v>155900872.61698887</v>
      </c>
      <c r="F103" s="53">
        <f t="shared" si="71"/>
        <v>1444804.6719571026</v>
      </c>
      <c r="G103" s="53">
        <f t="shared" si="72"/>
        <v>723120.21415513335</v>
      </c>
      <c r="H103" s="60">
        <f t="shared" si="73"/>
        <v>721684.45780196926</v>
      </c>
      <c r="I103" s="54">
        <f>IF(A103&lt;=(30-(240-$K$8)),((A103+(240-$K$7))/30)*$K$6,$K$6)*($K$5/100)</f>
        <v>0</v>
      </c>
      <c r="J103" s="61">
        <f t="shared" si="74"/>
        <v>0</v>
      </c>
      <c r="K103" s="62">
        <f t="shared" si="75"/>
        <v>0</v>
      </c>
      <c r="L103" s="62">
        <f t="shared" si="76"/>
        <v>1444804.6719571026</v>
      </c>
      <c r="M103" s="55">
        <f t="shared" si="77"/>
        <v>721684.45780196926</v>
      </c>
      <c r="N103" s="55">
        <f t="shared" si="78"/>
        <v>162510.05950507714</v>
      </c>
      <c r="O103" s="55">
        <f t="shared" si="79"/>
        <v>559174.39829689218</v>
      </c>
      <c r="P103" s="59">
        <f t="shared" si="122"/>
        <v>0</v>
      </c>
      <c r="Q103" s="52">
        <f t="shared" si="80"/>
        <v>0</v>
      </c>
      <c r="R103" s="57">
        <f t="shared" si="81"/>
        <v>0</v>
      </c>
      <c r="S103" s="59">
        <f t="shared" si="123"/>
        <v>25420196.123041015</v>
      </c>
      <c r="T103" s="56">
        <f t="shared" si="82"/>
        <v>701568.8518745905</v>
      </c>
      <c r="U103" s="57">
        <f t="shared" si="83"/>
        <v>105917.48384600422</v>
      </c>
      <c r="V103" s="59">
        <f t="shared" si="124"/>
        <v>9873220.2129063606</v>
      </c>
      <c r="W103" s="52">
        <f t="shared" si="132"/>
        <v>130528.24911289022</v>
      </c>
      <c r="X103" s="57">
        <f t="shared" si="84"/>
        <v>41138.417553776504</v>
      </c>
      <c r="Y103" s="59">
        <f t="shared" si="125"/>
        <v>31326779.787093651</v>
      </c>
      <c r="Z103" s="56">
        <f t="shared" si="126"/>
        <v>0</v>
      </c>
      <c r="AA103" s="57">
        <f t="shared" si="85"/>
        <v>130528.2491128902</v>
      </c>
      <c r="AB103" s="63">
        <f t="shared" si="127"/>
        <v>20000000</v>
      </c>
      <c r="AC103" s="74">
        <f t="shared" si="86"/>
        <v>0</v>
      </c>
      <c r="AD103" s="57">
        <f t="shared" si="87"/>
        <v>83333.333333333328</v>
      </c>
      <c r="AE103" s="59">
        <f t="shared" si="128"/>
        <v>21156007.635300253</v>
      </c>
      <c r="AF103" s="54">
        <f t="shared" si="88"/>
        <v>162510.05950507714</v>
      </c>
      <c r="AG103" s="57">
        <f t="shared" si="89"/>
        <v>88150.031813751048</v>
      </c>
      <c r="AH103" s="59">
        <f t="shared" si="129"/>
        <v>13950000</v>
      </c>
      <c r="AI103" s="54">
        <f t="shared" si="90"/>
        <v>0</v>
      </c>
      <c r="AJ103" s="57">
        <f t="shared" si="91"/>
        <v>58125</v>
      </c>
      <c r="AK103" s="59">
        <f t="shared" si="130"/>
        <v>34174668.8586476</v>
      </c>
      <c r="AL103" s="56">
        <f t="shared" si="131"/>
        <v>0</v>
      </c>
      <c r="AM103" s="75">
        <f t="shared" si="92"/>
        <v>142394.45357769832</v>
      </c>
      <c r="AN103">
        <f t="shared" si="93"/>
        <v>2.8845454545454542E-2</v>
      </c>
      <c r="AO103" s="119">
        <f t="shared" si="94"/>
        <v>0</v>
      </c>
      <c r="AP103" s="119">
        <f t="shared" si="95"/>
        <v>0</v>
      </c>
      <c r="AQ103">
        <f t="shared" si="96"/>
        <v>0.67869265994255756</v>
      </c>
      <c r="AR103" s="41">
        <f t="shared" si="97"/>
        <v>807486.33572059474</v>
      </c>
      <c r="AS103" s="41">
        <f t="shared" si="98"/>
        <v>63842765.520587735</v>
      </c>
      <c r="AT103">
        <f t="shared" si="99"/>
        <v>0.69540283532287916</v>
      </c>
      <c r="AU103" s="41">
        <f t="shared" si="100"/>
        <v>171666.66666666672</v>
      </c>
      <c r="AV103" s="41">
        <f t="shared" si="101"/>
        <v>11878070.66927301</v>
      </c>
      <c r="AW103">
        <f t="shared" si="102"/>
        <v>0.70347034405416409</v>
      </c>
      <c r="AX103">
        <f t="shared" si="103"/>
        <v>0</v>
      </c>
      <c r="AY103" s="121">
        <f t="shared" si="104"/>
        <v>0</v>
      </c>
      <c r="AZ103">
        <f t="shared" si="105"/>
        <v>0.76307781325710722</v>
      </c>
      <c r="BA103" s="39">
        <f t="shared" si="106"/>
        <v>83333.333333333328</v>
      </c>
      <c r="BB103" s="39">
        <f t="shared" si="107"/>
        <v>0</v>
      </c>
      <c r="BC103">
        <f t="shared" si="108"/>
        <v>0.72687053424206227</v>
      </c>
      <c r="BD103" s="41">
        <f t="shared" si="109"/>
        <v>250660.09131882817</v>
      </c>
      <c r="BE103" s="41">
        <f t="shared" si="110"/>
        <v>14788415.41496202</v>
      </c>
      <c r="BF103">
        <f t="shared" si="111"/>
        <v>0.71172961095347476</v>
      </c>
      <c r="BG103" s="41">
        <f t="shared" si="112"/>
        <v>58125</v>
      </c>
      <c r="BH103" s="41">
        <f t="shared" si="113"/>
        <v>0</v>
      </c>
      <c r="BI103">
        <f t="shared" si="114"/>
        <v>0.7384757837713265</v>
      </c>
      <c r="BJ103">
        <f t="shared" si="115"/>
        <v>0</v>
      </c>
      <c r="BK103" s="121">
        <f t="shared" si="116"/>
        <v>0</v>
      </c>
      <c r="BL103">
        <f t="shared" si="117"/>
        <v>0.75182578942487743</v>
      </c>
      <c r="BM103" s="119">
        <f t="shared" si="118"/>
        <v>1371271.427039423</v>
      </c>
      <c r="BN103" s="119">
        <f t="shared" si="119"/>
        <v>62064863.370969355</v>
      </c>
      <c r="BO103">
        <f t="shared" si="120"/>
        <v>0.72303966290953636</v>
      </c>
    </row>
    <row r="104" spans="1:67">
      <c r="A104">
        <v>92</v>
      </c>
      <c r="B104" s="64">
        <v>87</v>
      </c>
      <c r="C104" s="56">
        <f t="shared" si="69"/>
        <v>155179188.1591869</v>
      </c>
      <c r="D104" s="56">
        <f t="shared" si="70"/>
        <v>0</v>
      </c>
      <c r="E104" s="59">
        <f t="shared" si="121"/>
        <v>155179188.1591869</v>
      </c>
      <c r="F104" s="53">
        <f t="shared" si="71"/>
        <v>1444804.6719571028</v>
      </c>
      <c r="G104" s="53">
        <f t="shared" si="72"/>
        <v>719772.80107836192</v>
      </c>
      <c r="H104" s="66">
        <f t="shared" si="73"/>
        <v>725031.87087874091</v>
      </c>
      <c r="I104" s="54">
        <f>IF(A104&lt;=(30-(240-$K$8)),((A104+(240-$K$7))/30)*$K$6,$K$6)*($K$5/100)</f>
        <v>0</v>
      </c>
      <c r="J104" s="67">
        <f t="shared" si="74"/>
        <v>0</v>
      </c>
      <c r="K104" s="68">
        <f t="shared" si="75"/>
        <v>0</v>
      </c>
      <c r="L104" s="68">
        <f t="shared" si="76"/>
        <v>1444804.6719571028</v>
      </c>
      <c r="M104" s="55">
        <f t="shared" si="77"/>
        <v>725031.87087874091</v>
      </c>
      <c r="N104" s="55">
        <f t="shared" si="78"/>
        <v>163263.83533108156</v>
      </c>
      <c r="O104" s="55">
        <f t="shared" si="79"/>
        <v>561768.03554765938</v>
      </c>
      <c r="P104" s="65">
        <f t="shared" si="122"/>
        <v>0</v>
      </c>
      <c r="Q104" s="52">
        <f t="shared" si="80"/>
        <v>0</v>
      </c>
      <c r="R104" s="57">
        <f t="shared" si="81"/>
        <v>0</v>
      </c>
      <c r="S104" s="59">
        <f t="shared" si="123"/>
        <v>24718627.271166425</v>
      </c>
      <c r="T104" s="56">
        <f t="shared" si="82"/>
        <v>704755.79934859811</v>
      </c>
      <c r="U104" s="57">
        <f t="shared" si="83"/>
        <v>102994.28029652678</v>
      </c>
      <c r="V104" s="59">
        <f t="shared" si="124"/>
        <v>9742691.9637934696</v>
      </c>
      <c r="W104" s="52">
        <f t="shared" si="132"/>
        <v>131072.11681752722</v>
      </c>
      <c r="X104" s="57">
        <f t="shared" si="84"/>
        <v>40594.549849139454</v>
      </c>
      <c r="Y104" s="59">
        <f t="shared" si="125"/>
        <v>31457308.03620654</v>
      </c>
      <c r="Z104" s="56">
        <f t="shared" si="126"/>
        <v>0</v>
      </c>
      <c r="AA104" s="57">
        <f t="shared" si="85"/>
        <v>131072.11681752725</v>
      </c>
      <c r="AB104" s="63">
        <f t="shared" si="127"/>
        <v>20000000</v>
      </c>
      <c r="AC104" s="74">
        <f t="shared" si="86"/>
        <v>0</v>
      </c>
      <c r="AD104" s="57">
        <f t="shared" si="87"/>
        <v>83333.333333333328</v>
      </c>
      <c r="AE104" s="59">
        <f t="shared" si="128"/>
        <v>20993497.575795174</v>
      </c>
      <c r="AF104" s="54">
        <f t="shared" si="88"/>
        <v>163263.83533108156</v>
      </c>
      <c r="AG104" s="57">
        <f t="shared" si="89"/>
        <v>87472.906565813217</v>
      </c>
      <c r="AH104" s="59">
        <f t="shared" si="129"/>
        <v>13950000</v>
      </c>
      <c r="AI104" s="54">
        <f t="shared" si="90"/>
        <v>0</v>
      </c>
      <c r="AJ104" s="57">
        <f t="shared" si="91"/>
        <v>58125</v>
      </c>
      <c r="AK104" s="59">
        <f t="shared" si="130"/>
        <v>34317063.312225297</v>
      </c>
      <c r="AL104" s="56">
        <f t="shared" si="131"/>
        <v>0</v>
      </c>
      <c r="AM104" s="75">
        <f t="shared" si="92"/>
        <v>142987.76380093873</v>
      </c>
      <c r="AN104">
        <f t="shared" si="93"/>
        <v>2.8925861729462002E-2</v>
      </c>
      <c r="AO104" s="119">
        <f t="shared" si="94"/>
        <v>0</v>
      </c>
      <c r="AP104" s="119">
        <f t="shared" si="95"/>
        <v>0</v>
      </c>
      <c r="AQ104">
        <f t="shared" si="96"/>
        <v>0.67524881358599165</v>
      </c>
      <c r="AR104" s="41">
        <f t="shared" si="97"/>
        <v>807750.07964512485</v>
      </c>
      <c r="AS104" s="41">
        <f t="shared" si="98"/>
        <v>64837533.540071025</v>
      </c>
      <c r="AT104">
        <f t="shared" si="99"/>
        <v>0.69206979065246266</v>
      </c>
      <c r="AU104" s="41">
        <f t="shared" si="100"/>
        <v>171666.66666666669</v>
      </c>
      <c r="AV104" s="41">
        <f t="shared" si="101"/>
        <v>12058634.747212503</v>
      </c>
      <c r="AW104">
        <f t="shared" si="102"/>
        <v>0.70019248191360972</v>
      </c>
      <c r="AX104">
        <f t="shared" si="103"/>
        <v>0</v>
      </c>
      <c r="AY104" s="121">
        <f t="shared" si="104"/>
        <v>0</v>
      </c>
      <c r="AZ104">
        <f t="shared" si="105"/>
        <v>0.76024044496456811</v>
      </c>
      <c r="BA104" s="39">
        <f t="shared" si="106"/>
        <v>83333.333333333328</v>
      </c>
      <c r="BB104" s="39">
        <f t="shared" si="107"/>
        <v>0</v>
      </c>
      <c r="BC104">
        <f t="shared" si="108"/>
        <v>0.72375881263533537</v>
      </c>
      <c r="BD104" s="41">
        <f t="shared" si="109"/>
        <v>250736.74189689476</v>
      </c>
      <c r="BE104" s="41">
        <f t="shared" si="110"/>
        <v>15020272.850459503</v>
      </c>
      <c r="BF104">
        <f t="shared" si="111"/>
        <v>0.70850936441836243</v>
      </c>
      <c r="BG104" s="41">
        <f t="shared" si="112"/>
        <v>58125</v>
      </c>
      <c r="BH104" s="41">
        <f t="shared" si="113"/>
        <v>0</v>
      </c>
      <c r="BI104">
        <f t="shared" si="114"/>
        <v>0.73544974811962638</v>
      </c>
      <c r="BJ104">
        <f t="shared" si="115"/>
        <v>0</v>
      </c>
      <c r="BK104" s="121">
        <f t="shared" si="116"/>
        <v>0</v>
      </c>
      <c r="BL104">
        <f t="shared" si="117"/>
        <v>0.74890096093075709</v>
      </c>
      <c r="BM104" s="119">
        <f t="shared" si="118"/>
        <v>1371611.8215420195</v>
      </c>
      <c r="BN104" s="119">
        <f t="shared" si="119"/>
        <v>63077772.766450457</v>
      </c>
      <c r="BO104">
        <f t="shared" si="120"/>
        <v>0.71990013102201433</v>
      </c>
    </row>
    <row r="105" spans="1:67">
      <c r="A105">
        <v>93</v>
      </c>
      <c r="B105" s="58">
        <v>88</v>
      </c>
      <c r="C105" s="56">
        <f t="shared" si="69"/>
        <v>154454156.28830817</v>
      </c>
      <c r="D105" s="56">
        <f t="shared" si="70"/>
        <v>0</v>
      </c>
      <c r="E105" s="59">
        <f t="shared" si="121"/>
        <v>154454156.28830817</v>
      </c>
      <c r="F105" s="53">
        <f t="shared" si="71"/>
        <v>1444804.6719571026</v>
      </c>
      <c r="G105" s="53">
        <f t="shared" si="72"/>
        <v>716409.86158393603</v>
      </c>
      <c r="H105" s="60">
        <f t="shared" si="73"/>
        <v>728394.81037316658</v>
      </c>
      <c r="I105" s="54">
        <f>IF(A105&lt;=(30-(240-$K$8)),((A105+(240-$K$7))/30)*$K$6,$K$6)*($K$5/100)</f>
        <v>0</v>
      </c>
      <c r="J105" s="61">
        <f t="shared" si="74"/>
        <v>0</v>
      </c>
      <c r="K105" s="62">
        <f t="shared" si="75"/>
        <v>0</v>
      </c>
      <c r="L105" s="62">
        <f t="shared" si="76"/>
        <v>1444804.6719571026</v>
      </c>
      <c r="M105" s="55">
        <f t="shared" si="77"/>
        <v>728394.81037316658</v>
      </c>
      <c r="N105" s="55">
        <f t="shared" si="78"/>
        <v>164021.10742062551</v>
      </c>
      <c r="O105" s="55">
        <f t="shared" si="79"/>
        <v>564373.70295254106</v>
      </c>
      <c r="P105" s="59">
        <f t="shared" si="122"/>
        <v>0</v>
      </c>
      <c r="Q105" s="52">
        <f t="shared" si="80"/>
        <v>0</v>
      </c>
      <c r="R105" s="57">
        <f t="shared" si="81"/>
        <v>0</v>
      </c>
      <c r="S105" s="59">
        <f t="shared" si="123"/>
        <v>24013871.471817829</v>
      </c>
      <c r="T105" s="56">
        <f t="shared" si="82"/>
        <v>707957.24910265044</v>
      </c>
      <c r="U105" s="57">
        <f t="shared" si="83"/>
        <v>100057.79779924096</v>
      </c>
      <c r="V105" s="59">
        <f t="shared" si="124"/>
        <v>9611619.8469759431</v>
      </c>
      <c r="W105" s="52">
        <f t="shared" si="132"/>
        <v>131618.25063760026</v>
      </c>
      <c r="X105" s="57">
        <f t="shared" si="84"/>
        <v>40048.416029066429</v>
      </c>
      <c r="Y105" s="59">
        <f t="shared" si="125"/>
        <v>31588380.153024066</v>
      </c>
      <c r="Z105" s="56">
        <f t="shared" si="126"/>
        <v>0</v>
      </c>
      <c r="AA105" s="57">
        <f t="shared" si="85"/>
        <v>131618.25063760029</v>
      </c>
      <c r="AB105" s="63">
        <f t="shared" si="127"/>
        <v>20000000</v>
      </c>
      <c r="AC105" s="74">
        <f t="shared" si="86"/>
        <v>0</v>
      </c>
      <c r="AD105" s="57">
        <f t="shared" si="87"/>
        <v>83333.333333333328</v>
      </c>
      <c r="AE105" s="59">
        <f t="shared" si="128"/>
        <v>20830233.740464091</v>
      </c>
      <c r="AF105" s="54">
        <f t="shared" si="88"/>
        <v>164021.10742062551</v>
      </c>
      <c r="AG105" s="57">
        <f t="shared" si="89"/>
        <v>86792.640585267043</v>
      </c>
      <c r="AH105" s="59">
        <f t="shared" si="129"/>
        <v>13950000</v>
      </c>
      <c r="AI105" s="54">
        <f t="shared" si="90"/>
        <v>0</v>
      </c>
      <c r="AJ105" s="57">
        <f t="shared" si="91"/>
        <v>58125</v>
      </c>
      <c r="AK105" s="59">
        <f t="shared" si="130"/>
        <v>34460051.076026239</v>
      </c>
      <c r="AL105" s="56">
        <f t="shared" si="131"/>
        <v>0</v>
      </c>
      <c r="AM105" s="75">
        <f t="shared" si="92"/>
        <v>143583.54615010932</v>
      </c>
      <c r="AN105">
        <f t="shared" si="93"/>
        <v>2.9006268913469465E-2</v>
      </c>
      <c r="AO105" s="119">
        <f t="shared" si="94"/>
        <v>0</v>
      </c>
      <c r="AP105" s="119">
        <f t="shared" si="95"/>
        <v>0</v>
      </c>
      <c r="AQ105">
        <f t="shared" si="96"/>
        <v>0.67181348209641067</v>
      </c>
      <c r="AR105" s="41">
        <f t="shared" si="97"/>
        <v>808015.04690189136</v>
      </c>
      <c r="AS105" s="41">
        <f t="shared" si="98"/>
        <v>65840024.166546494</v>
      </c>
      <c r="AT105">
        <f t="shared" si="99"/>
        <v>0.68874353274886457</v>
      </c>
      <c r="AU105" s="41">
        <f t="shared" si="100"/>
        <v>171666.66666666669</v>
      </c>
      <c r="AV105" s="41">
        <f t="shared" si="101"/>
        <v>12240497.309296824</v>
      </c>
      <c r="AW105">
        <f t="shared" si="102"/>
        <v>0.69692059441712606</v>
      </c>
      <c r="AX105">
        <f t="shared" si="103"/>
        <v>0</v>
      </c>
      <c r="AY105" s="121">
        <f t="shared" si="104"/>
        <v>0</v>
      </c>
      <c r="AZ105">
        <f t="shared" si="105"/>
        <v>0.75740351160748032</v>
      </c>
      <c r="BA105" s="39">
        <f t="shared" si="106"/>
        <v>83333.333333333328</v>
      </c>
      <c r="BB105" s="39">
        <f t="shared" si="107"/>
        <v>0</v>
      </c>
      <c r="BC105">
        <f t="shared" si="108"/>
        <v>0.7206507932290438</v>
      </c>
      <c r="BD105" s="41">
        <f t="shared" si="109"/>
        <v>250813.74800589256</v>
      </c>
      <c r="BE105" s="41">
        <f t="shared" si="110"/>
        <v>15253962.990118172</v>
      </c>
      <c r="BF105">
        <f t="shared" si="111"/>
        <v>0.70529427625144636</v>
      </c>
      <c r="BG105" s="41">
        <f t="shared" si="112"/>
        <v>58125</v>
      </c>
      <c r="BH105" s="41">
        <f t="shared" si="113"/>
        <v>0</v>
      </c>
      <c r="BI105">
        <f t="shared" si="114"/>
        <v>0.73242633417761283</v>
      </c>
      <c r="BJ105">
        <f t="shared" si="115"/>
        <v>0</v>
      </c>
      <c r="BK105" s="121">
        <f t="shared" si="116"/>
        <v>0</v>
      </c>
      <c r="BL105">
        <f t="shared" si="117"/>
        <v>0.745977549905393</v>
      </c>
      <c r="BM105" s="119">
        <f t="shared" si="118"/>
        <v>1371953.7949077839</v>
      </c>
      <c r="BN105" s="119">
        <f t="shared" si="119"/>
        <v>64098743.312838659</v>
      </c>
      <c r="BO105">
        <f t="shared" si="120"/>
        <v>0.71676466481521939</v>
      </c>
    </row>
    <row r="106" spans="1:67">
      <c r="A106">
        <v>94</v>
      </c>
      <c r="B106" s="64">
        <v>89</v>
      </c>
      <c r="C106" s="56">
        <f t="shared" si="69"/>
        <v>153725761.47793502</v>
      </c>
      <c r="D106" s="56">
        <f t="shared" si="70"/>
        <v>0</v>
      </c>
      <c r="E106" s="59">
        <f t="shared" si="121"/>
        <v>153725761.47793502</v>
      </c>
      <c r="F106" s="53">
        <f t="shared" si="71"/>
        <v>1444804.6719571028</v>
      </c>
      <c r="G106" s="53">
        <f t="shared" si="72"/>
        <v>713031.32365515537</v>
      </c>
      <c r="H106" s="66">
        <f t="shared" si="73"/>
        <v>731773.34830194747</v>
      </c>
      <c r="I106" s="54">
        <f>IF(A106&lt;=(30-(240-$K$8)),((A106+(240-$K$7))/30)*$K$6,$K$6)*($K$5/100)</f>
        <v>0</v>
      </c>
      <c r="J106" s="67">
        <f t="shared" si="74"/>
        <v>0</v>
      </c>
      <c r="K106" s="68">
        <f t="shared" si="75"/>
        <v>0</v>
      </c>
      <c r="L106" s="68">
        <f t="shared" si="76"/>
        <v>1444804.6719571028</v>
      </c>
      <c r="M106" s="55">
        <f t="shared" si="77"/>
        <v>731773.34830194747</v>
      </c>
      <c r="N106" s="55">
        <f t="shared" si="78"/>
        <v>164781.89199054483</v>
      </c>
      <c r="O106" s="55">
        <f t="shared" si="79"/>
        <v>566991.45631140261</v>
      </c>
      <c r="P106" s="65">
        <f t="shared" si="122"/>
        <v>0</v>
      </c>
      <c r="Q106" s="52">
        <f t="shared" si="80"/>
        <v>0</v>
      </c>
      <c r="R106" s="57">
        <f t="shared" si="81"/>
        <v>0</v>
      </c>
      <c r="S106" s="59">
        <f t="shared" si="123"/>
        <v>23305914.222715177</v>
      </c>
      <c r="T106" s="56">
        <f t="shared" si="82"/>
        <v>711173.26723713742</v>
      </c>
      <c r="U106" s="57">
        <f t="shared" si="83"/>
        <v>97107.975927979904</v>
      </c>
      <c r="V106" s="59">
        <f t="shared" si="124"/>
        <v>9480001.5963383429</v>
      </c>
      <c r="W106" s="52">
        <f t="shared" si="132"/>
        <v>132166.66001525693</v>
      </c>
      <c r="X106" s="57">
        <f t="shared" si="84"/>
        <v>39500.006651409763</v>
      </c>
      <c r="Y106" s="59">
        <f t="shared" si="125"/>
        <v>31719998.403661668</v>
      </c>
      <c r="Z106" s="56">
        <f t="shared" si="126"/>
        <v>0</v>
      </c>
      <c r="AA106" s="57">
        <f t="shared" si="85"/>
        <v>132166.66001525696</v>
      </c>
      <c r="AB106" s="63">
        <f t="shared" si="127"/>
        <v>20000000</v>
      </c>
      <c r="AC106" s="74">
        <f t="shared" si="86"/>
        <v>0</v>
      </c>
      <c r="AD106" s="57">
        <f t="shared" si="87"/>
        <v>83333.333333333328</v>
      </c>
      <c r="AE106" s="59">
        <f t="shared" si="128"/>
        <v>20666212.633043464</v>
      </c>
      <c r="AF106" s="54">
        <f t="shared" si="88"/>
        <v>164781.89199054483</v>
      </c>
      <c r="AG106" s="57">
        <f t="shared" si="89"/>
        <v>86109.21930434776</v>
      </c>
      <c r="AH106" s="59">
        <f t="shared" si="129"/>
        <v>13950000</v>
      </c>
      <c r="AI106" s="54">
        <f t="shared" si="90"/>
        <v>0</v>
      </c>
      <c r="AJ106" s="57">
        <f t="shared" si="91"/>
        <v>58125</v>
      </c>
      <c r="AK106" s="59">
        <f t="shared" si="130"/>
        <v>34603634.622176349</v>
      </c>
      <c r="AL106" s="56">
        <f t="shared" si="131"/>
        <v>0</v>
      </c>
      <c r="AM106" s="75">
        <f t="shared" si="92"/>
        <v>144181.81092573478</v>
      </c>
      <c r="AN106">
        <f t="shared" si="93"/>
        <v>2.9086676097476925E-2</v>
      </c>
      <c r="AO106" s="119">
        <f t="shared" si="94"/>
        <v>0</v>
      </c>
      <c r="AP106" s="119">
        <f t="shared" si="95"/>
        <v>0</v>
      </c>
      <c r="AQ106">
        <f t="shared" si="96"/>
        <v>0.66838671364374891</v>
      </c>
      <c r="AR106" s="41">
        <f t="shared" si="97"/>
        <v>808281.24316511734</v>
      </c>
      <c r="AS106" s="41">
        <f t="shared" si="98"/>
        <v>66850287.12029092</v>
      </c>
      <c r="AT106">
        <f t="shared" si="99"/>
        <v>0.68542411762038391</v>
      </c>
      <c r="AU106" s="41">
        <f t="shared" si="100"/>
        <v>171666.66666666669</v>
      </c>
      <c r="AV106" s="41">
        <f t="shared" si="101"/>
        <v>12423666.041434152</v>
      </c>
      <c r="AW106">
        <f t="shared" si="102"/>
        <v>0.69365474084476419</v>
      </c>
      <c r="AX106">
        <f t="shared" si="103"/>
        <v>0</v>
      </c>
      <c r="AY106" s="121">
        <f t="shared" si="104"/>
        <v>0</v>
      </c>
      <c r="AZ106">
        <f t="shared" si="105"/>
        <v>0.75456708729728894</v>
      </c>
      <c r="BA106" s="39">
        <f t="shared" si="106"/>
        <v>83333.333333333328</v>
      </c>
      <c r="BB106" s="39">
        <f t="shared" si="107"/>
        <v>0</v>
      </c>
      <c r="BC106">
        <f t="shared" si="108"/>
        <v>0.71754654301139587</v>
      </c>
      <c r="BD106" s="41">
        <f t="shared" si="109"/>
        <v>250891.11129489259</v>
      </c>
      <c r="BE106" s="41">
        <f t="shared" si="110"/>
        <v>15489497.847111214</v>
      </c>
      <c r="BF106">
        <f t="shared" si="111"/>
        <v>0.70208440875001443</v>
      </c>
      <c r="BG106" s="41">
        <f t="shared" si="112"/>
        <v>58125</v>
      </c>
      <c r="BH106" s="41">
        <f t="shared" si="113"/>
        <v>0</v>
      </c>
      <c r="BI106">
        <f t="shared" si="114"/>
        <v>0.72940561182413655</v>
      </c>
      <c r="BJ106">
        <f t="shared" si="115"/>
        <v>0</v>
      </c>
      <c r="BK106" s="121">
        <f t="shared" si="116"/>
        <v>0</v>
      </c>
      <c r="BL106">
        <f t="shared" si="117"/>
        <v>0.74305562883378162</v>
      </c>
      <c r="BM106" s="119">
        <f t="shared" si="118"/>
        <v>1372297.3544600098</v>
      </c>
      <c r="BN106" s="119">
        <f t="shared" si="119"/>
        <v>65127827.998873323</v>
      </c>
      <c r="BO106">
        <f t="shared" si="120"/>
        <v>0.71363333019076536</v>
      </c>
    </row>
    <row r="107" spans="1:67">
      <c r="A107">
        <v>95</v>
      </c>
      <c r="B107" s="58">
        <v>90</v>
      </c>
      <c r="C107" s="56">
        <f t="shared" si="69"/>
        <v>152993988.12963307</v>
      </c>
      <c r="D107" s="56">
        <f t="shared" si="70"/>
        <v>0</v>
      </c>
      <c r="E107" s="59">
        <f t="shared" si="121"/>
        <v>152993988.12963307</v>
      </c>
      <c r="F107" s="53">
        <f t="shared" si="71"/>
        <v>1444804.6719571028</v>
      </c>
      <c r="G107" s="53">
        <f t="shared" si="72"/>
        <v>709637.11494128138</v>
      </c>
      <c r="H107" s="60">
        <f t="shared" si="73"/>
        <v>735167.55701582145</v>
      </c>
      <c r="I107" s="54">
        <f>IF(A107&lt;=(30-(240-$K$8)),((A107+(240-$K$7))/30)*$K$6,$K$6)*($K$5/100)</f>
        <v>0</v>
      </c>
      <c r="J107" s="61">
        <f t="shared" si="74"/>
        <v>0</v>
      </c>
      <c r="K107" s="62">
        <f t="shared" si="75"/>
        <v>0</v>
      </c>
      <c r="L107" s="62">
        <f t="shared" si="76"/>
        <v>1444804.6719571028</v>
      </c>
      <c r="M107" s="55">
        <f t="shared" si="77"/>
        <v>735167.55701582145</v>
      </c>
      <c r="N107" s="55">
        <f t="shared" si="78"/>
        <v>165546.20533289434</v>
      </c>
      <c r="O107" s="55">
        <f t="shared" si="79"/>
        <v>569621.35168292711</v>
      </c>
      <c r="P107" s="59">
        <f t="shared" si="122"/>
        <v>0</v>
      </c>
      <c r="Q107" s="52">
        <f t="shared" si="80"/>
        <v>0</v>
      </c>
      <c r="R107" s="57">
        <f t="shared" si="81"/>
        <v>0</v>
      </c>
      <c r="S107" s="59">
        <f t="shared" si="123"/>
        <v>22594740.955478039</v>
      </c>
      <c r="T107" s="56">
        <f t="shared" si="82"/>
        <v>714403.92015418573</v>
      </c>
      <c r="U107" s="57">
        <f t="shared" si="83"/>
        <v>94144.753981158487</v>
      </c>
      <c r="V107" s="59">
        <f t="shared" si="124"/>
        <v>9347834.9363230858</v>
      </c>
      <c r="W107" s="52">
        <f t="shared" si="132"/>
        <v>132717.35443198722</v>
      </c>
      <c r="X107" s="57">
        <f t="shared" si="84"/>
        <v>38949.312234679521</v>
      </c>
      <c r="Y107" s="59">
        <f t="shared" si="125"/>
        <v>31852165.063676924</v>
      </c>
      <c r="Z107" s="56">
        <f t="shared" si="126"/>
        <v>0</v>
      </c>
      <c r="AA107" s="57">
        <f t="shared" si="85"/>
        <v>132717.35443198719</v>
      </c>
      <c r="AB107" s="63">
        <f t="shared" si="127"/>
        <v>20000000</v>
      </c>
      <c r="AC107" s="74">
        <f t="shared" si="86"/>
        <v>0</v>
      </c>
      <c r="AD107" s="57">
        <f t="shared" si="87"/>
        <v>83333.333333333328</v>
      </c>
      <c r="AE107" s="59">
        <f t="shared" si="128"/>
        <v>20501430.741052918</v>
      </c>
      <c r="AF107" s="54">
        <f t="shared" si="88"/>
        <v>165546.20533289434</v>
      </c>
      <c r="AG107" s="57">
        <f t="shared" si="89"/>
        <v>85422.628087720484</v>
      </c>
      <c r="AH107" s="59">
        <f t="shared" si="129"/>
        <v>13950000</v>
      </c>
      <c r="AI107" s="54">
        <f t="shared" si="90"/>
        <v>0</v>
      </c>
      <c r="AJ107" s="57">
        <f t="shared" si="91"/>
        <v>58125</v>
      </c>
      <c r="AK107" s="59">
        <f t="shared" si="130"/>
        <v>34747816.433102086</v>
      </c>
      <c r="AL107" s="56">
        <f t="shared" si="131"/>
        <v>0</v>
      </c>
      <c r="AM107" s="75">
        <f t="shared" si="92"/>
        <v>144782.56847125868</v>
      </c>
      <c r="AN107">
        <f t="shared" si="93"/>
        <v>2.9167083281484388E-2</v>
      </c>
      <c r="AO107" s="119">
        <f t="shared" si="94"/>
        <v>0</v>
      </c>
      <c r="AP107" s="119">
        <f t="shared" si="95"/>
        <v>0</v>
      </c>
      <c r="AQ107">
        <f t="shared" si="96"/>
        <v>0.66496855580942871</v>
      </c>
      <c r="AR107" s="41">
        <f t="shared" si="97"/>
        <v>808548.67413534422</v>
      </c>
      <c r="AS107" s="41">
        <f t="shared" si="98"/>
        <v>67868372.414647639</v>
      </c>
      <c r="AT107">
        <f t="shared" si="99"/>
        <v>0.68211160073122779</v>
      </c>
      <c r="AU107" s="41">
        <f t="shared" si="100"/>
        <v>171666.66666666674</v>
      </c>
      <c r="AV107" s="41">
        <f t="shared" si="101"/>
        <v>12608148.671038786</v>
      </c>
      <c r="AW107">
        <f t="shared" si="102"/>
        <v>0.69039497995691457</v>
      </c>
      <c r="AX107">
        <f t="shared" si="103"/>
        <v>0</v>
      </c>
      <c r="AY107" s="121">
        <f t="shared" si="104"/>
        <v>0</v>
      </c>
      <c r="AZ107">
        <f t="shared" si="105"/>
        <v>0.75173124584688</v>
      </c>
      <c r="BA107" s="39">
        <f t="shared" si="106"/>
        <v>83333.333333333328</v>
      </c>
      <c r="BB107" s="39">
        <f t="shared" si="107"/>
        <v>0</v>
      </c>
      <c r="BC107">
        <f t="shared" si="108"/>
        <v>0.71444612853064204</v>
      </c>
      <c r="BD107" s="41">
        <f t="shared" si="109"/>
        <v>250968.83342061483</v>
      </c>
      <c r="BE107" s="41">
        <f t="shared" si="110"/>
        <v>15726889.506624963</v>
      </c>
      <c r="BF107">
        <f t="shared" si="111"/>
        <v>0.69887982371843194</v>
      </c>
      <c r="BG107" s="41">
        <f t="shared" si="112"/>
        <v>58125</v>
      </c>
      <c r="BH107" s="41">
        <f t="shared" si="113"/>
        <v>0</v>
      </c>
      <c r="BI107">
        <f t="shared" si="114"/>
        <v>0.72638765054153098</v>
      </c>
      <c r="BJ107">
        <f t="shared" si="115"/>
        <v>0</v>
      </c>
      <c r="BK107" s="121">
        <f t="shared" si="116"/>
        <v>0</v>
      </c>
      <c r="BL107">
        <f t="shared" si="117"/>
        <v>0.74013526985675049</v>
      </c>
      <c r="BM107" s="119">
        <f t="shared" si="118"/>
        <v>1372642.5075559593</v>
      </c>
      <c r="BN107" s="119">
        <f t="shared" si="119"/>
        <v>66165080.131423928</v>
      </c>
      <c r="BO107">
        <f t="shared" si="120"/>
        <v>0.71050619259650705</v>
      </c>
    </row>
    <row r="108" spans="1:67">
      <c r="A108">
        <v>96</v>
      </c>
      <c r="B108" s="64">
        <v>91</v>
      </c>
      <c r="C108" s="56">
        <f t="shared" si="69"/>
        <v>152258820.57261723</v>
      </c>
      <c r="D108" s="56">
        <f t="shared" si="70"/>
        <v>0</v>
      </c>
      <c r="E108" s="59">
        <f t="shared" si="121"/>
        <v>152258820.57261723</v>
      </c>
      <c r="F108" s="53">
        <f t="shared" si="71"/>
        <v>1444804.6719571028</v>
      </c>
      <c r="G108" s="53">
        <f t="shared" si="72"/>
        <v>706227.16275598959</v>
      </c>
      <c r="H108" s="66">
        <f t="shared" si="73"/>
        <v>738577.50920111325</v>
      </c>
      <c r="I108" s="54">
        <f>IF(A108&lt;=(30-(240-$K$8)),((A108+(240-$K$7))/30)*$K$6,$K$6)*($K$5/100)</f>
        <v>0</v>
      </c>
      <c r="J108" s="67">
        <f t="shared" si="74"/>
        <v>0</v>
      </c>
      <c r="K108" s="68">
        <f t="shared" si="75"/>
        <v>0</v>
      </c>
      <c r="L108" s="68">
        <f t="shared" si="76"/>
        <v>1444804.6719571028</v>
      </c>
      <c r="M108" s="55">
        <f t="shared" si="77"/>
        <v>738577.50920111325</v>
      </c>
      <c r="N108" s="55">
        <f t="shared" si="78"/>
        <v>166314.06381529677</v>
      </c>
      <c r="O108" s="55">
        <f t="shared" si="79"/>
        <v>572263.44538581651</v>
      </c>
      <c r="P108" s="65">
        <f t="shared" si="122"/>
        <v>0</v>
      </c>
      <c r="Q108" s="52">
        <f t="shared" si="80"/>
        <v>0</v>
      </c>
      <c r="R108" s="57">
        <f t="shared" si="81"/>
        <v>0</v>
      </c>
      <c r="S108" s="59">
        <f t="shared" si="123"/>
        <v>21880337.035323855</v>
      </c>
      <c r="T108" s="56">
        <f t="shared" si="82"/>
        <v>717649.27455903881</v>
      </c>
      <c r="U108" s="57">
        <f t="shared" si="83"/>
        <v>91168.070980516059</v>
      </c>
      <c r="V108" s="59">
        <f t="shared" si="124"/>
        <v>9215117.581891099</v>
      </c>
      <c r="W108" s="52">
        <f t="shared" si="132"/>
        <v>133270.34340878713</v>
      </c>
      <c r="X108" s="57">
        <f t="shared" si="84"/>
        <v>38396.32325787958</v>
      </c>
      <c r="Y108" s="59">
        <f t="shared" si="125"/>
        <v>31984882.41810891</v>
      </c>
      <c r="Z108" s="56">
        <f t="shared" si="126"/>
        <v>0</v>
      </c>
      <c r="AA108" s="57">
        <f t="shared" si="85"/>
        <v>133270.34340878713</v>
      </c>
      <c r="AB108" s="63">
        <f t="shared" si="127"/>
        <v>20000000</v>
      </c>
      <c r="AC108" s="74">
        <f t="shared" si="86"/>
        <v>0</v>
      </c>
      <c r="AD108" s="57">
        <f t="shared" si="87"/>
        <v>83333.333333333328</v>
      </c>
      <c r="AE108" s="59">
        <f t="shared" si="128"/>
        <v>20335884.535720024</v>
      </c>
      <c r="AF108" s="54">
        <f t="shared" si="88"/>
        <v>166314.06381529677</v>
      </c>
      <c r="AG108" s="57">
        <f t="shared" si="89"/>
        <v>84732.85223216677</v>
      </c>
      <c r="AH108" s="59">
        <f t="shared" si="129"/>
        <v>13950000</v>
      </c>
      <c r="AI108" s="54">
        <f t="shared" si="90"/>
        <v>0</v>
      </c>
      <c r="AJ108" s="57">
        <f t="shared" si="91"/>
        <v>58125</v>
      </c>
      <c r="AK108" s="59">
        <f t="shared" si="130"/>
        <v>34892599.001573347</v>
      </c>
      <c r="AL108" s="56">
        <f t="shared" si="131"/>
        <v>0</v>
      </c>
      <c r="AM108" s="75">
        <f t="shared" si="92"/>
        <v>145385.82917322227</v>
      </c>
      <c r="AN108">
        <f t="shared" si="93"/>
        <v>2.9247490465491847E-2</v>
      </c>
      <c r="AO108" s="119">
        <f t="shared" si="94"/>
        <v>0</v>
      </c>
      <c r="AP108" s="119">
        <f t="shared" si="95"/>
        <v>0</v>
      </c>
      <c r="AQ108">
        <f t="shared" si="96"/>
        <v>0.66155905558686723</v>
      </c>
      <c r="AR108" s="41">
        <f t="shared" si="97"/>
        <v>808817.34553955484</v>
      </c>
      <c r="AS108" s="41">
        <f t="shared" si="98"/>
        <v>68894330.357667729</v>
      </c>
      <c r="AT108">
        <f t="shared" si="99"/>
        <v>0.67880603700122555</v>
      </c>
      <c r="AU108" s="41">
        <f t="shared" si="100"/>
        <v>171666.66666666672</v>
      </c>
      <c r="AV108" s="41">
        <f t="shared" si="101"/>
        <v>12793952.967243563</v>
      </c>
      <c r="AW108">
        <f t="shared" si="102"/>
        <v>0.68714136999362696</v>
      </c>
      <c r="AX108">
        <f t="shared" si="103"/>
        <v>0</v>
      </c>
      <c r="AY108" s="121">
        <f t="shared" si="104"/>
        <v>0</v>
      </c>
      <c r="AZ108">
        <f t="shared" si="105"/>
        <v>0.74889606076777904</v>
      </c>
      <c r="BA108" s="39">
        <f t="shared" si="106"/>
        <v>83333.333333333328</v>
      </c>
      <c r="BB108" s="39">
        <f t="shared" si="107"/>
        <v>0</v>
      </c>
      <c r="BC108">
        <f t="shared" si="108"/>
        <v>0.71134961589344259</v>
      </c>
      <c r="BD108" s="41">
        <f t="shared" si="109"/>
        <v>251046.91604746354</v>
      </c>
      <c r="BE108" s="41">
        <f t="shared" si="110"/>
        <v>15966150.126268491</v>
      </c>
      <c r="BF108">
        <f t="shared" si="111"/>
        <v>0.69568058246711517</v>
      </c>
      <c r="BG108" s="41">
        <f t="shared" si="112"/>
        <v>58125</v>
      </c>
      <c r="BH108" s="41">
        <f t="shared" si="113"/>
        <v>0</v>
      </c>
      <c r="BI108">
        <f t="shared" si="114"/>
        <v>0.72337251941353753</v>
      </c>
      <c r="BJ108">
        <f t="shared" si="115"/>
        <v>0</v>
      </c>
      <c r="BK108" s="121">
        <f t="shared" si="116"/>
        <v>0</v>
      </c>
      <c r="BL108">
        <f t="shared" si="117"/>
        <v>0.73721654476845544</v>
      </c>
      <c r="BM108" s="119">
        <f t="shared" si="118"/>
        <v>1372989.2615870186</v>
      </c>
      <c r="BN108" s="119">
        <f t="shared" si="119"/>
        <v>67210553.337301299</v>
      </c>
      <c r="BO108">
        <f t="shared" si="120"/>
        <v>0.70738331702498947</v>
      </c>
    </row>
    <row r="109" spans="1:67">
      <c r="A109">
        <v>97</v>
      </c>
      <c r="B109" s="58">
        <v>92</v>
      </c>
      <c r="C109" s="56">
        <f t="shared" si="69"/>
        <v>151520243.06341612</v>
      </c>
      <c r="D109" s="56">
        <f t="shared" si="70"/>
        <v>0</v>
      </c>
      <c r="E109" s="59">
        <f t="shared" si="121"/>
        <v>151520243.06341612</v>
      </c>
      <c r="F109" s="53">
        <f t="shared" si="71"/>
        <v>1444804.6719571028</v>
      </c>
      <c r="G109" s="53">
        <f t="shared" si="72"/>
        <v>702801.39407581184</v>
      </c>
      <c r="H109" s="60">
        <f t="shared" si="73"/>
        <v>742003.277881291</v>
      </c>
      <c r="I109" s="54">
        <f>IF(A109&lt;=(30-(240-$K$8)),((A109+(240-$K$7))/30)*$K$6,$K$6)*($K$5/100)</f>
        <v>0</v>
      </c>
      <c r="J109" s="61">
        <f t="shared" si="74"/>
        <v>0</v>
      </c>
      <c r="K109" s="62">
        <f t="shared" si="75"/>
        <v>0</v>
      </c>
      <c r="L109" s="62">
        <f t="shared" si="76"/>
        <v>1444804.6719571028</v>
      </c>
      <c r="M109" s="55">
        <f t="shared" si="77"/>
        <v>742003.277881291</v>
      </c>
      <c r="N109" s="55">
        <f t="shared" si="78"/>
        <v>167085.48388129336</v>
      </c>
      <c r="O109" s="55">
        <f t="shared" si="79"/>
        <v>574917.79399999767</v>
      </c>
      <c r="P109" s="59">
        <f t="shared" si="122"/>
        <v>0</v>
      </c>
      <c r="Q109" s="52">
        <f t="shared" si="80"/>
        <v>0</v>
      </c>
      <c r="R109" s="57">
        <f t="shared" si="81"/>
        <v>0</v>
      </c>
      <c r="S109" s="59">
        <f t="shared" si="123"/>
        <v>21162687.760764815</v>
      </c>
      <c r="T109" s="56">
        <f t="shared" si="82"/>
        <v>720909.39746144169</v>
      </c>
      <c r="U109" s="57">
        <f t="shared" si="83"/>
        <v>88177.865669853389</v>
      </c>
      <c r="V109" s="59">
        <f t="shared" si="124"/>
        <v>9081847.2384823114</v>
      </c>
      <c r="W109" s="52">
        <f t="shared" si="132"/>
        <v>133825.6365063237</v>
      </c>
      <c r="X109" s="57">
        <f t="shared" si="84"/>
        <v>37841.030160342962</v>
      </c>
      <c r="Y109" s="59">
        <f t="shared" si="125"/>
        <v>32118152.761517696</v>
      </c>
      <c r="Z109" s="56">
        <f t="shared" si="126"/>
        <v>0</v>
      </c>
      <c r="AA109" s="57">
        <f t="shared" si="85"/>
        <v>133825.63650632373</v>
      </c>
      <c r="AB109" s="63">
        <f t="shared" si="127"/>
        <v>20000000</v>
      </c>
      <c r="AC109" s="74">
        <f t="shared" si="86"/>
        <v>0</v>
      </c>
      <c r="AD109" s="57">
        <f t="shared" si="87"/>
        <v>83333.333333333328</v>
      </c>
      <c r="AE109" s="59">
        <f t="shared" si="128"/>
        <v>20169570.471904729</v>
      </c>
      <c r="AF109" s="54">
        <f t="shared" si="88"/>
        <v>167085.48388129336</v>
      </c>
      <c r="AG109" s="57">
        <f t="shared" si="89"/>
        <v>84039.876966269701</v>
      </c>
      <c r="AH109" s="59">
        <f t="shared" si="129"/>
        <v>13950000</v>
      </c>
      <c r="AI109" s="54">
        <f t="shared" si="90"/>
        <v>0</v>
      </c>
      <c r="AJ109" s="57">
        <f t="shared" si="91"/>
        <v>58125</v>
      </c>
      <c r="AK109" s="59">
        <f t="shared" si="130"/>
        <v>35037984.830746569</v>
      </c>
      <c r="AL109" s="56">
        <f t="shared" si="131"/>
        <v>0</v>
      </c>
      <c r="AM109" s="75">
        <f t="shared" si="92"/>
        <v>145991.60346144403</v>
      </c>
      <c r="AN109">
        <f t="shared" si="93"/>
        <v>2.9327897649499307E-2</v>
      </c>
      <c r="AO109" s="119">
        <f t="shared" si="94"/>
        <v>0</v>
      </c>
      <c r="AP109" s="119">
        <f t="shared" si="95"/>
        <v>0</v>
      </c>
      <c r="AQ109">
        <f t="shared" si="96"/>
        <v>0.65815825938200267</v>
      </c>
      <c r="AR109" s="41">
        <f t="shared" si="97"/>
        <v>809087.2631312951</v>
      </c>
      <c r="AS109" s="41">
        <f t="shared" si="98"/>
        <v>69928211.553759843</v>
      </c>
      <c r="AT109">
        <f t="shared" si="99"/>
        <v>0.67550748080546152</v>
      </c>
      <c r="AU109" s="41">
        <f t="shared" si="100"/>
        <v>171666.66666666666</v>
      </c>
      <c r="AV109" s="41">
        <f t="shared" si="101"/>
        <v>12981086.741113398</v>
      </c>
      <c r="AW109">
        <f t="shared" si="102"/>
        <v>0.68389396867394514</v>
      </c>
      <c r="AX109">
        <f t="shared" si="103"/>
        <v>0</v>
      </c>
      <c r="AY109" s="121">
        <f t="shared" si="104"/>
        <v>0</v>
      </c>
      <c r="AZ109">
        <f t="shared" si="105"/>
        <v>0.74606160526739318</v>
      </c>
      <c r="BA109" s="39">
        <f t="shared" si="106"/>
        <v>83333.333333333328</v>
      </c>
      <c r="BB109" s="39">
        <f t="shared" si="107"/>
        <v>0</v>
      </c>
      <c r="BC109">
        <f t="shared" si="108"/>
        <v>0.70825707076321653</v>
      </c>
      <c r="BD109" s="41">
        <f t="shared" si="109"/>
        <v>251125.36084756308</v>
      </c>
      <c r="BE109" s="41">
        <f t="shared" si="110"/>
        <v>16207291.936485456</v>
      </c>
      <c r="BF109">
        <f t="shared" si="111"/>
        <v>0.69248674581150926</v>
      </c>
      <c r="BG109" s="41">
        <f t="shared" si="112"/>
        <v>58125</v>
      </c>
      <c r="BH109" s="41">
        <f t="shared" si="113"/>
        <v>0</v>
      </c>
      <c r="BI109">
        <f t="shared" si="114"/>
        <v>0.72036028712329725</v>
      </c>
      <c r="BJ109">
        <f t="shared" si="115"/>
        <v>0</v>
      </c>
      <c r="BK109" s="121">
        <f t="shared" si="116"/>
        <v>0</v>
      </c>
      <c r="BL109">
        <f t="shared" si="117"/>
        <v>0.73429952501390838</v>
      </c>
      <c r="BM109" s="119">
        <f t="shared" si="118"/>
        <v>1373337.6239788581</v>
      </c>
      <c r="BN109" s="119">
        <f t="shared" si="119"/>
        <v>68264301.565078765</v>
      </c>
      <c r="BO109">
        <f t="shared" si="120"/>
        <v>0.70426476801203053</v>
      </c>
    </row>
    <row r="110" spans="1:67">
      <c r="A110">
        <v>98</v>
      </c>
      <c r="B110" s="64">
        <v>93</v>
      </c>
      <c r="C110" s="56">
        <f t="shared" si="69"/>
        <v>150778239.78553483</v>
      </c>
      <c r="D110" s="56">
        <f t="shared" si="70"/>
        <v>0</v>
      </c>
      <c r="E110" s="59">
        <f t="shared" si="121"/>
        <v>150778239.78553483</v>
      </c>
      <c r="F110" s="53">
        <f t="shared" si="71"/>
        <v>1444804.6719571028</v>
      </c>
      <c r="G110" s="53">
        <f t="shared" si="72"/>
        <v>699359.73553857242</v>
      </c>
      <c r="H110" s="66">
        <f t="shared" si="73"/>
        <v>745444.93641853041</v>
      </c>
      <c r="I110" s="54">
        <f>IF(A110&lt;=(30-(240-$K$8)),((A110+(240-$K$7))/30)*$K$6,$K$6)*($K$5/100)</f>
        <v>0</v>
      </c>
      <c r="J110" s="67">
        <f t="shared" si="74"/>
        <v>0</v>
      </c>
      <c r="K110" s="68">
        <f t="shared" si="75"/>
        <v>0</v>
      </c>
      <c r="L110" s="68">
        <f t="shared" si="76"/>
        <v>1444804.6719571028</v>
      </c>
      <c r="M110" s="55">
        <f t="shared" si="77"/>
        <v>745444.93641853041</v>
      </c>
      <c r="N110" s="55">
        <f t="shared" si="78"/>
        <v>167860.4820506961</v>
      </c>
      <c r="O110" s="55">
        <f t="shared" si="79"/>
        <v>577584.45436783438</v>
      </c>
      <c r="P110" s="65">
        <f t="shared" si="122"/>
        <v>0</v>
      </c>
      <c r="Q110" s="52">
        <f t="shared" si="80"/>
        <v>0</v>
      </c>
      <c r="R110" s="57">
        <f t="shared" si="81"/>
        <v>0</v>
      </c>
      <c r="S110" s="59">
        <f t="shared" si="123"/>
        <v>20441778.363303374</v>
      </c>
      <c r="T110" s="56">
        <f t="shared" si="82"/>
        <v>724184.35617703444</v>
      </c>
      <c r="U110" s="57">
        <f t="shared" si="83"/>
        <v>85174.076513764056</v>
      </c>
      <c r="V110" s="59">
        <f t="shared" si="124"/>
        <v>8948021.6019759886</v>
      </c>
      <c r="W110" s="52">
        <f t="shared" si="132"/>
        <v>134383.24332510005</v>
      </c>
      <c r="X110" s="57">
        <f t="shared" si="84"/>
        <v>37283.423341566617</v>
      </c>
      <c r="Y110" s="59">
        <f t="shared" si="125"/>
        <v>32251978.398024019</v>
      </c>
      <c r="Z110" s="56">
        <f t="shared" si="126"/>
        <v>0</v>
      </c>
      <c r="AA110" s="57">
        <f t="shared" si="85"/>
        <v>134383.24332510008</v>
      </c>
      <c r="AB110" s="63">
        <f t="shared" si="127"/>
        <v>20000000</v>
      </c>
      <c r="AC110" s="74">
        <f t="shared" si="86"/>
        <v>0</v>
      </c>
      <c r="AD110" s="57">
        <f t="shared" si="87"/>
        <v>83333.333333333328</v>
      </c>
      <c r="AE110" s="59">
        <f t="shared" si="128"/>
        <v>20002484.988023434</v>
      </c>
      <c r="AF110" s="54">
        <f t="shared" si="88"/>
        <v>167860.4820506961</v>
      </c>
      <c r="AG110" s="57">
        <f t="shared" si="89"/>
        <v>83343.687450097641</v>
      </c>
      <c r="AH110" s="59">
        <f t="shared" si="129"/>
        <v>13950000</v>
      </c>
      <c r="AI110" s="54">
        <f t="shared" si="90"/>
        <v>0</v>
      </c>
      <c r="AJ110" s="57">
        <f t="shared" si="91"/>
        <v>58125</v>
      </c>
      <c r="AK110" s="59">
        <f t="shared" si="130"/>
        <v>35183976.434208013</v>
      </c>
      <c r="AL110" s="56">
        <f t="shared" si="131"/>
        <v>0</v>
      </c>
      <c r="AM110" s="75">
        <f t="shared" si="92"/>
        <v>146599.90180920006</v>
      </c>
      <c r="AN110">
        <f t="shared" si="93"/>
        <v>2.9408304833506767E-2</v>
      </c>
      <c r="AO110" s="119">
        <f t="shared" si="94"/>
        <v>0</v>
      </c>
      <c r="AP110" s="119">
        <f t="shared" si="95"/>
        <v>0</v>
      </c>
      <c r="AQ110">
        <f t="shared" si="96"/>
        <v>0.65476621301379667</v>
      </c>
      <c r="AR110" s="41">
        <f t="shared" si="97"/>
        <v>809358.43269079854</v>
      </c>
      <c r="AS110" s="41">
        <f t="shared" si="98"/>
        <v>70970066.905349374</v>
      </c>
      <c r="AT110">
        <f t="shared" si="99"/>
        <v>0.67221598597408172</v>
      </c>
      <c r="AU110" s="41">
        <f t="shared" si="100"/>
        <v>171666.66666666666</v>
      </c>
      <c r="AV110" s="41">
        <f t="shared" si="101"/>
        <v>13169557.845859805</v>
      </c>
      <c r="AW110">
        <f t="shared" si="102"/>
        <v>0.68065283319530323</v>
      </c>
      <c r="AX110">
        <f t="shared" si="103"/>
        <v>0</v>
      </c>
      <c r="AY110" s="121">
        <f t="shared" si="104"/>
        <v>0</v>
      </c>
      <c r="AZ110">
        <f t="shared" si="105"/>
        <v>0.74322795224619898</v>
      </c>
      <c r="BA110" s="39">
        <f t="shared" si="106"/>
        <v>83333.333333333328</v>
      </c>
      <c r="BB110" s="39">
        <f t="shared" si="107"/>
        <v>0</v>
      </c>
      <c r="BC110">
        <f t="shared" si="108"/>
        <v>0.70516855835863423</v>
      </c>
      <c r="BD110" s="41">
        <f t="shared" si="109"/>
        <v>251204.16950079374</v>
      </c>
      <c r="BE110" s="41">
        <f t="shared" si="110"/>
        <v>16450327.240968218</v>
      </c>
      <c r="BF110">
        <f t="shared" si="111"/>
        <v>0.68929837407112493</v>
      </c>
      <c r="BG110" s="41">
        <f t="shared" si="112"/>
        <v>58125</v>
      </c>
      <c r="BH110" s="41">
        <f t="shared" si="113"/>
        <v>0</v>
      </c>
      <c r="BI110">
        <f t="shared" si="114"/>
        <v>0.71735102195130829</v>
      </c>
      <c r="BJ110">
        <f t="shared" si="115"/>
        <v>0</v>
      </c>
      <c r="BK110" s="121">
        <f t="shared" si="116"/>
        <v>0</v>
      </c>
      <c r="BL110">
        <f t="shared" si="117"/>
        <v>0.73138428168655367</v>
      </c>
      <c r="BM110" s="119">
        <f t="shared" si="118"/>
        <v>1373687.6021915923</v>
      </c>
      <c r="BN110" s="119">
        <f t="shared" si="119"/>
        <v>69326379.086923331</v>
      </c>
      <c r="BO110">
        <f t="shared" si="120"/>
        <v>0.70115060963525844</v>
      </c>
    </row>
    <row r="111" spans="1:67">
      <c r="A111">
        <v>99</v>
      </c>
      <c r="B111" s="58">
        <v>94</v>
      </c>
      <c r="C111" s="56">
        <f t="shared" si="69"/>
        <v>150032794.8491163</v>
      </c>
      <c r="D111" s="56">
        <f t="shared" si="70"/>
        <v>0</v>
      </c>
      <c r="E111" s="59">
        <f t="shared" si="121"/>
        <v>150032794.8491163</v>
      </c>
      <c r="F111" s="53">
        <f t="shared" si="71"/>
        <v>1444804.6719571028</v>
      </c>
      <c r="G111" s="53">
        <f t="shared" si="72"/>
        <v>695902.11344181781</v>
      </c>
      <c r="H111" s="60">
        <f t="shared" si="73"/>
        <v>748902.55851528503</v>
      </c>
      <c r="I111" s="54">
        <f>IF(A111&lt;=(30-(240-$K$8)),((A111+(240-$K$7))/30)*$K$6,$K$6)*($K$5/100)</f>
        <v>0</v>
      </c>
      <c r="J111" s="61">
        <f t="shared" si="74"/>
        <v>0</v>
      </c>
      <c r="K111" s="62">
        <f t="shared" si="75"/>
        <v>0</v>
      </c>
      <c r="L111" s="62">
        <f t="shared" si="76"/>
        <v>1444804.6719571028</v>
      </c>
      <c r="M111" s="55">
        <f t="shared" si="77"/>
        <v>748902.55851528503</v>
      </c>
      <c r="N111" s="55">
        <f t="shared" si="78"/>
        <v>168639.07491994125</v>
      </c>
      <c r="O111" s="55">
        <f t="shared" si="79"/>
        <v>580263.48359534377</v>
      </c>
      <c r="P111" s="59">
        <f t="shared" si="122"/>
        <v>0</v>
      </c>
      <c r="Q111" s="52">
        <f t="shared" si="80"/>
        <v>0</v>
      </c>
      <c r="R111" s="57">
        <f t="shared" si="81"/>
        <v>0</v>
      </c>
      <c r="S111" s="59">
        <f t="shared" si="123"/>
        <v>19717594.007126339</v>
      </c>
      <c r="T111" s="56">
        <f t="shared" si="82"/>
        <v>727474.21832874883</v>
      </c>
      <c r="U111" s="57">
        <f t="shared" si="83"/>
        <v>82156.641696359744</v>
      </c>
      <c r="V111" s="59">
        <f t="shared" si="124"/>
        <v>8813638.3586508892</v>
      </c>
      <c r="W111" s="52">
        <f t="shared" si="132"/>
        <v>134943.17350562126</v>
      </c>
      <c r="X111" s="57">
        <f t="shared" si="84"/>
        <v>36723.493161045371</v>
      </c>
      <c r="Y111" s="59">
        <f t="shared" si="125"/>
        <v>32386361.641349118</v>
      </c>
      <c r="Z111" s="56">
        <f t="shared" si="126"/>
        <v>0</v>
      </c>
      <c r="AA111" s="57">
        <f t="shared" si="85"/>
        <v>134943.17350562132</v>
      </c>
      <c r="AB111" s="63">
        <f t="shared" si="127"/>
        <v>20000000</v>
      </c>
      <c r="AC111" s="74">
        <f t="shared" si="86"/>
        <v>0</v>
      </c>
      <c r="AD111" s="57">
        <f t="shared" si="87"/>
        <v>83333.333333333328</v>
      </c>
      <c r="AE111" s="59">
        <f t="shared" si="128"/>
        <v>19834624.505972739</v>
      </c>
      <c r="AF111" s="54">
        <f t="shared" si="88"/>
        <v>168639.07491994125</v>
      </c>
      <c r="AG111" s="57">
        <f t="shared" si="89"/>
        <v>82644.268774886412</v>
      </c>
      <c r="AH111" s="59">
        <f t="shared" si="129"/>
        <v>13950000</v>
      </c>
      <c r="AI111" s="54">
        <f t="shared" si="90"/>
        <v>0</v>
      </c>
      <c r="AJ111" s="57">
        <f t="shared" si="91"/>
        <v>58125</v>
      </c>
      <c r="AK111" s="59">
        <f t="shared" si="130"/>
        <v>35330576.336017214</v>
      </c>
      <c r="AL111" s="56">
        <f t="shared" si="131"/>
        <v>0</v>
      </c>
      <c r="AM111" s="75">
        <f t="shared" si="92"/>
        <v>147210.73473340506</v>
      </c>
      <c r="AN111">
        <f t="shared" si="93"/>
        <v>2.948871201751423E-2</v>
      </c>
      <c r="AO111" s="119">
        <f t="shared" si="94"/>
        <v>0</v>
      </c>
      <c r="AP111" s="119">
        <f t="shared" si="95"/>
        <v>0</v>
      </c>
      <c r="AQ111">
        <f t="shared" si="96"/>
        <v>0.65138296171485743</v>
      </c>
      <c r="AR111" s="41">
        <f t="shared" si="97"/>
        <v>809630.86002510856</v>
      </c>
      <c r="AS111" s="41">
        <f t="shared" si="98"/>
        <v>72019947.614546135</v>
      </c>
      <c r="AT111">
        <f t="shared" si="99"/>
        <v>0.66893160579209376</v>
      </c>
      <c r="AU111" s="41">
        <f t="shared" si="100"/>
        <v>171666.66666666663</v>
      </c>
      <c r="AV111" s="41">
        <f t="shared" si="101"/>
        <v>13359374.177056504</v>
      </c>
      <c r="AW111">
        <f t="shared" si="102"/>
        <v>0.67741802023296893</v>
      </c>
      <c r="AX111">
        <f t="shared" si="103"/>
        <v>0</v>
      </c>
      <c r="AY111" s="121">
        <f t="shared" si="104"/>
        <v>0</v>
      </c>
      <c r="AZ111">
        <f t="shared" si="105"/>
        <v>0.74039517429505286</v>
      </c>
      <c r="BA111" s="39">
        <f t="shared" si="106"/>
        <v>83333.333333333328</v>
      </c>
      <c r="BB111" s="39">
        <f t="shared" si="107"/>
        <v>0</v>
      </c>
      <c r="BC111">
        <f t="shared" si="108"/>
        <v>0.70208414345201875</v>
      </c>
      <c r="BD111" s="41">
        <f t="shared" si="109"/>
        <v>251283.34369482766</v>
      </c>
      <c r="BE111" s="41">
        <f t="shared" si="110"/>
        <v>16695268.417074185</v>
      </c>
      <c r="BF111">
        <f t="shared" si="111"/>
        <v>0.68611552706864709</v>
      </c>
      <c r="BG111" s="41">
        <f t="shared" si="112"/>
        <v>58125</v>
      </c>
      <c r="BH111" s="41">
        <f t="shared" si="113"/>
        <v>0</v>
      </c>
      <c r="BI111">
        <f t="shared" si="114"/>
        <v>0.71434479177356858</v>
      </c>
      <c r="BJ111">
        <f t="shared" si="115"/>
        <v>0</v>
      </c>
      <c r="BK111" s="121">
        <f t="shared" si="116"/>
        <v>0</v>
      </c>
      <c r="BL111">
        <f t="shared" si="117"/>
        <v>0.72847088552591832</v>
      </c>
      <c r="BM111" s="119">
        <f t="shared" si="118"/>
        <v>1374039.2037199363</v>
      </c>
      <c r="BN111" s="119">
        <f t="shared" si="119"/>
        <v>70396840.500436798</v>
      </c>
      <c r="BO111">
        <f t="shared" si="120"/>
        <v>0.69804090551271547</v>
      </c>
    </row>
    <row r="112" spans="1:67">
      <c r="A112">
        <v>100</v>
      </c>
      <c r="B112" s="64">
        <v>95</v>
      </c>
      <c r="C112" s="56">
        <f t="shared" si="69"/>
        <v>149283892.29060102</v>
      </c>
      <c r="D112" s="56">
        <f t="shared" si="70"/>
        <v>0</v>
      </c>
      <c r="E112" s="59">
        <f t="shared" si="121"/>
        <v>149283892.29060102</v>
      </c>
      <c r="F112" s="53">
        <f t="shared" si="71"/>
        <v>1444804.6719571028</v>
      </c>
      <c r="G112" s="53">
        <f t="shared" si="72"/>
        <v>692428.45374123775</v>
      </c>
      <c r="H112" s="66">
        <f t="shared" si="73"/>
        <v>752376.21821586508</v>
      </c>
      <c r="I112" s="54">
        <f>IF(A112&lt;=(30-(240-$K$8)),((A112+(240-$K$7))/30)*$K$6,$K$6)*($K$5/100)</f>
        <v>0</v>
      </c>
      <c r="J112" s="67">
        <f t="shared" si="74"/>
        <v>0</v>
      </c>
      <c r="K112" s="68">
        <f t="shared" si="75"/>
        <v>0</v>
      </c>
      <c r="L112" s="68">
        <f t="shared" si="76"/>
        <v>1444804.6719571028</v>
      </c>
      <c r="M112" s="55">
        <f t="shared" si="77"/>
        <v>752376.21821586508</v>
      </c>
      <c r="N112" s="55">
        <f t="shared" si="78"/>
        <v>169421.2791624449</v>
      </c>
      <c r="O112" s="55">
        <f t="shared" si="79"/>
        <v>582954.93905342021</v>
      </c>
      <c r="P112" s="65">
        <f t="shared" si="122"/>
        <v>0</v>
      </c>
      <c r="Q112" s="52">
        <f t="shared" si="80"/>
        <v>0</v>
      </c>
      <c r="R112" s="57">
        <f t="shared" si="81"/>
        <v>0</v>
      </c>
      <c r="S112" s="59">
        <f t="shared" si="123"/>
        <v>18990119.788797591</v>
      </c>
      <c r="T112" s="56">
        <f t="shared" si="82"/>
        <v>730779.05184821447</v>
      </c>
      <c r="U112" s="57">
        <f t="shared" si="83"/>
        <v>79125.499119989967</v>
      </c>
      <c r="V112" s="59">
        <f t="shared" si="124"/>
        <v>8678695.1851452682</v>
      </c>
      <c r="W112" s="52">
        <f t="shared" si="132"/>
        <v>135505.43672856138</v>
      </c>
      <c r="X112" s="57">
        <f t="shared" si="84"/>
        <v>36161.229938105287</v>
      </c>
      <c r="Y112" s="59">
        <f t="shared" si="125"/>
        <v>32521304.814854741</v>
      </c>
      <c r="Z112" s="56">
        <f t="shared" si="126"/>
        <v>0</v>
      </c>
      <c r="AA112" s="57">
        <f t="shared" si="85"/>
        <v>135505.43672856141</v>
      </c>
      <c r="AB112" s="63">
        <f t="shared" si="127"/>
        <v>20000000</v>
      </c>
      <c r="AC112" s="74">
        <f t="shared" si="86"/>
        <v>0</v>
      </c>
      <c r="AD112" s="57">
        <f t="shared" si="87"/>
        <v>83333.333333333328</v>
      </c>
      <c r="AE112" s="59">
        <f t="shared" si="128"/>
        <v>19665985.431052797</v>
      </c>
      <c r="AF112" s="54">
        <f t="shared" si="88"/>
        <v>169421.2791624449</v>
      </c>
      <c r="AG112" s="57">
        <f t="shared" si="89"/>
        <v>81941.605962719987</v>
      </c>
      <c r="AH112" s="59">
        <f t="shared" si="129"/>
        <v>13950000</v>
      </c>
      <c r="AI112" s="54">
        <f t="shared" si="90"/>
        <v>0</v>
      </c>
      <c r="AJ112" s="57">
        <f t="shared" si="91"/>
        <v>58125</v>
      </c>
      <c r="AK112" s="59">
        <f t="shared" si="130"/>
        <v>35477787.070750616</v>
      </c>
      <c r="AL112" s="56">
        <f t="shared" si="131"/>
        <v>0</v>
      </c>
      <c r="AM112" s="75">
        <f t="shared" si="92"/>
        <v>147824.11279479423</v>
      </c>
      <c r="AN112">
        <f t="shared" si="93"/>
        <v>2.956911920152169E-2</v>
      </c>
      <c r="AO112" s="119">
        <f t="shared" si="94"/>
        <v>0</v>
      </c>
      <c r="AP112" s="119">
        <f t="shared" si="95"/>
        <v>0</v>
      </c>
      <c r="AQ112">
        <f t="shared" si="96"/>
        <v>0.64800855013204461</v>
      </c>
      <c r="AR112" s="41">
        <f t="shared" si="97"/>
        <v>809904.55096820439</v>
      </c>
      <c r="AS112" s="41">
        <f t="shared" si="98"/>
        <v>73077905.184821442</v>
      </c>
      <c r="AT112">
        <f t="shared" si="99"/>
        <v>0.66565439299914175</v>
      </c>
      <c r="AU112" s="41">
        <f t="shared" si="100"/>
        <v>171666.66666666669</v>
      </c>
      <c r="AV112" s="41">
        <f t="shared" si="101"/>
        <v>13550543.672856139</v>
      </c>
      <c r="AW112">
        <f t="shared" si="102"/>
        <v>0.67418958593945288</v>
      </c>
      <c r="AX112">
        <f t="shared" si="103"/>
        <v>0</v>
      </c>
      <c r="AY112" s="121">
        <f t="shared" si="104"/>
        <v>0</v>
      </c>
      <c r="AZ112">
        <f t="shared" si="105"/>
        <v>0.73756334369248744</v>
      </c>
      <c r="BA112" s="39">
        <f t="shared" si="106"/>
        <v>83333.333333333328</v>
      </c>
      <c r="BB112" s="39">
        <f t="shared" si="107"/>
        <v>0</v>
      </c>
      <c r="BC112">
        <f t="shared" si="108"/>
        <v>0.69900389036786148</v>
      </c>
      <c r="BD112" s="41">
        <f t="shared" si="109"/>
        <v>251362.88512516487</v>
      </c>
      <c r="BE112" s="41">
        <f t="shared" si="110"/>
        <v>16942127.916244492</v>
      </c>
      <c r="BF112">
        <f t="shared" si="111"/>
        <v>0.68293826412895475</v>
      </c>
      <c r="BG112" s="41">
        <f t="shared" si="112"/>
        <v>58125</v>
      </c>
      <c r="BH112" s="41">
        <f t="shared" si="113"/>
        <v>0</v>
      </c>
      <c r="BI112">
        <f t="shared" si="114"/>
        <v>0.71134166405951349</v>
      </c>
      <c r="BJ112">
        <f t="shared" si="115"/>
        <v>0</v>
      </c>
      <c r="BK112" s="121">
        <f t="shared" si="116"/>
        <v>0</v>
      </c>
      <c r="BL112">
        <f t="shared" si="117"/>
        <v>0.72555940691516174</v>
      </c>
      <c r="BM112" s="119">
        <f t="shared" si="118"/>
        <v>1374392.4360933693</v>
      </c>
      <c r="BN112" s="119">
        <f t="shared" si="119"/>
        <v>71475740.73050718</v>
      </c>
      <c r="BO112">
        <f t="shared" si="120"/>
        <v>0.6949357188015719</v>
      </c>
    </row>
    <row r="113" spans="1:67">
      <c r="A113">
        <v>101</v>
      </c>
      <c r="B113" s="58">
        <v>96</v>
      </c>
      <c r="C113" s="56">
        <f t="shared" si="69"/>
        <v>148531516.07238513</v>
      </c>
      <c r="D113" s="56">
        <f t="shared" si="70"/>
        <v>0</v>
      </c>
      <c r="E113" s="59">
        <f t="shared" si="121"/>
        <v>148531516.07238516</v>
      </c>
      <c r="F113" s="53">
        <f t="shared" si="71"/>
        <v>1444804.6719571028</v>
      </c>
      <c r="G113" s="53">
        <f t="shared" si="72"/>
        <v>688938.68204907991</v>
      </c>
      <c r="H113" s="60">
        <f t="shared" si="73"/>
        <v>755865.98990802292</v>
      </c>
      <c r="I113" s="54">
        <f>IF(A113&lt;=(30-(240-$K$8)),((A113+(240-$K$7))/30)*$K$6,$K$6)*($K$5/100)</f>
        <v>0</v>
      </c>
      <c r="J113" s="61">
        <f t="shared" si="74"/>
        <v>0</v>
      </c>
      <c r="K113" s="62">
        <f t="shared" si="75"/>
        <v>0</v>
      </c>
      <c r="L113" s="62">
        <f t="shared" si="76"/>
        <v>1444804.6719571028</v>
      </c>
      <c r="M113" s="55">
        <f t="shared" si="77"/>
        <v>755865.98990802292</v>
      </c>
      <c r="N113" s="55">
        <f t="shared" si="78"/>
        <v>170207.11152896003</v>
      </c>
      <c r="O113" s="55">
        <f t="shared" si="79"/>
        <v>585658.87837906287</v>
      </c>
      <c r="P113" s="59">
        <f t="shared" si="122"/>
        <v>0</v>
      </c>
      <c r="Q113" s="52">
        <f t="shared" si="80"/>
        <v>0</v>
      </c>
      <c r="R113" s="57">
        <f t="shared" si="81"/>
        <v>0</v>
      </c>
      <c r="S113" s="59">
        <f t="shared" si="123"/>
        <v>18259340.736949377</v>
      </c>
      <c r="T113" s="56">
        <f t="shared" si="82"/>
        <v>734098.92497716867</v>
      </c>
      <c r="U113" s="57">
        <f t="shared" si="83"/>
        <v>76080.586403955735</v>
      </c>
      <c r="V113" s="59">
        <f t="shared" si="124"/>
        <v>8543189.7484167069</v>
      </c>
      <c r="W113" s="52">
        <f t="shared" si="132"/>
        <v>136070.04271493055</v>
      </c>
      <c r="X113" s="57">
        <f t="shared" si="84"/>
        <v>35596.623951736277</v>
      </c>
      <c r="Y113" s="59">
        <f t="shared" si="125"/>
        <v>32656810.251583304</v>
      </c>
      <c r="Z113" s="56">
        <f t="shared" si="126"/>
        <v>0</v>
      </c>
      <c r="AA113" s="57">
        <f t="shared" si="85"/>
        <v>136070.04271493043</v>
      </c>
      <c r="AB113" s="63">
        <f t="shared" si="127"/>
        <v>20000000</v>
      </c>
      <c r="AC113" s="74">
        <f t="shared" si="86"/>
        <v>0</v>
      </c>
      <c r="AD113" s="57">
        <f t="shared" si="87"/>
        <v>83333.333333333328</v>
      </c>
      <c r="AE113" s="59">
        <f t="shared" si="128"/>
        <v>19496564.151890352</v>
      </c>
      <c r="AF113" s="54">
        <f t="shared" si="88"/>
        <v>170207.11152896003</v>
      </c>
      <c r="AG113" s="57">
        <f t="shared" si="89"/>
        <v>81235.683966209806</v>
      </c>
      <c r="AH113" s="59">
        <f t="shared" si="129"/>
        <v>13950000</v>
      </c>
      <c r="AI113" s="54">
        <f t="shared" si="90"/>
        <v>0</v>
      </c>
      <c r="AJ113" s="57">
        <f t="shared" si="91"/>
        <v>58125</v>
      </c>
      <c r="AK113" s="59">
        <f t="shared" si="130"/>
        <v>35625611.183545411</v>
      </c>
      <c r="AL113" s="56">
        <f t="shared" si="131"/>
        <v>0</v>
      </c>
      <c r="AM113" s="75">
        <f t="shared" si="92"/>
        <v>148440.04659810587</v>
      </c>
      <c r="AN113">
        <f t="shared" si="93"/>
        <v>2.9649526385529153E-2</v>
      </c>
      <c r="AO113" s="119">
        <f t="shared" si="94"/>
        <v>0</v>
      </c>
      <c r="AP113" s="119">
        <f t="shared" si="95"/>
        <v>0</v>
      </c>
      <c r="AQ113">
        <f t="shared" si="96"/>
        <v>0.64464302232713744</v>
      </c>
      <c r="AR113" s="41">
        <f t="shared" si="97"/>
        <v>810179.51138112438</v>
      </c>
      <c r="AS113" s="41">
        <f t="shared" si="98"/>
        <v>74143991.422694042</v>
      </c>
      <c r="AT113">
        <f t="shared" si="99"/>
        <v>0.66238439978939889</v>
      </c>
      <c r="AU113" s="41">
        <f t="shared" si="100"/>
        <v>171666.66666666683</v>
      </c>
      <c r="AV113" s="41">
        <f t="shared" si="101"/>
        <v>13743074.314207986</v>
      </c>
      <c r="AW113">
        <f t="shared" si="102"/>
        <v>0.67096758594404349</v>
      </c>
      <c r="AX113">
        <f t="shared" si="103"/>
        <v>0</v>
      </c>
      <c r="AY113" s="121">
        <f t="shared" si="104"/>
        <v>0</v>
      </c>
      <c r="AZ113">
        <f t="shared" si="105"/>
        <v>0.73473253240206859</v>
      </c>
      <c r="BA113" s="39">
        <f t="shared" si="106"/>
        <v>83333.333333333328</v>
      </c>
      <c r="BB113" s="39">
        <f t="shared" si="107"/>
        <v>0</v>
      </c>
      <c r="BC113">
        <f t="shared" si="108"/>
        <v>0.6959278629813771</v>
      </c>
      <c r="BD113" s="41">
        <f t="shared" si="109"/>
        <v>251442.79549516982</v>
      </c>
      <c r="BE113" s="41">
        <f t="shared" si="110"/>
        <v>17190918.264424961</v>
      </c>
      <c r="BF113">
        <f t="shared" si="111"/>
        <v>0.67976664407834075</v>
      </c>
      <c r="BG113" s="41">
        <f t="shared" si="112"/>
        <v>58125</v>
      </c>
      <c r="BH113" s="41">
        <f t="shared" si="113"/>
        <v>0</v>
      </c>
      <c r="BI113">
        <f t="shared" si="114"/>
        <v>0.7083417058702236</v>
      </c>
      <c r="BJ113">
        <f t="shared" si="115"/>
        <v>0</v>
      </c>
      <c r="BK113" s="121">
        <f t="shared" si="116"/>
        <v>0</v>
      </c>
      <c r="BL113">
        <f t="shared" si="117"/>
        <v>0.72264991587880101</v>
      </c>
      <c r="BM113" s="119">
        <f t="shared" si="118"/>
        <v>1374747.3068762943</v>
      </c>
      <c r="BN113" s="119">
        <f t="shared" si="119"/>
        <v>72563135.031170204</v>
      </c>
      <c r="BO113">
        <f t="shared" si="120"/>
        <v>0.69183511219670901</v>
      </c>
    </row>
    <row r="114" spans="1:67">
      <c r="A114">
        <v>102</v>
      </c>
      <c r="B114" s="64">
        <v>97</v>
      </c>
      <c r="C114" s="56">
        <f t="shared" si="69"/>
        <v>147775650.08247712</v>
      </c>
      <c r="D114" s="56">
        <f t="shared" si="70"/>
        <v>0</v>
      </c>
      <c r="E114" s="59">
        <f t="shared" si="121"/>
        <v>147775650.08247715</v>
      </c>
      <c r="F114" s="53">
        <f t="shared" si="71"/>
        <v>1444804.6719571031</v>
      </c>
      <c r="G114" s="53">
        <f t="shared" si="72"/>
        <v>685432.7236325565</v>
      </c>
      <c r="H114" s="66">
        <f t="shared" si="73"/>
        <v>759371.94832454657</v>
      </c>
      <c r="I114" s="54">
        <f>IF(A114&lt;=(30-(240-$K$8)),((A114+(240-$K$7))/30)*$K$6,$K$6)*($K$5/100)</f>
        <v>0</v>
      </c>
      <c r="J114" s="67">
        <f t="shared" si="74"/>
        <v>0</v>
      </c>
      <c r="K114" s="68">
        <f t="shared" si="75"/>
        <v>0</v>
      </c>
      <c r="L114" s="68">
        <f t="shared" si="76"/>
        <v>1444804.6719571031</v>
      </c>
      <c r="M114" s="55">
        <f t="shared" si="77"/>
        <v>759371.94832454657</v>
      </c>
      <c r="N114" s="55">
        <f t="shared" si="78"/>
        <v>170996.58884793526</v>
      </c>
      <c r="O114" s="55">
        <f t="shared" si="79"/>
        <v>588375.35947661137</v>
      </c>
      <c r="P114" s="65">
        <f t="shared" si="122"/>
        <v>0</v>
      </c>
      <c r="Q114" s="52">
        <f t="shared" si="80"/>
        <v>0</v>
      </c>
      <c r="R114" s="57">
        <f t="shared" si="81"/>
        <v>0</v>
      </c>
      <c r="S114" s="59">
        <f t="shared" si="123"/>
        <v>17525241.811972208</v>
      </c>
      <c r="T114" s="56">
        <f t="shared" si="82"/>
        <v>737433.90626887605</v>
      </c>
      <c r="U114" s="57">
        <f t="shared" si="83"/>
        <v>73021.840883217534</v>
      </c>
      <c r="V114" s="59">
        <f t="shared" si="124"/>
        <v>8407119.7057017758</v>
      </c>
      <c r="W114" s="52">
        <f t="shared" si="132"/>
        <v>136637.0012262426</v>
      </c>
      <c r="X114" s="57">
        <f t="shared" si="84"/>
        <v>35029.665440424069</v>
      </c>
      <c r="Y114" s="59">
        <f t="shared" si="125"/>
        <v>32792880.294298235</v>
      </c>
      <c r="Z114" s="56">
        <f t="shared" si="126"/>
        <v>0</v>
      </c>
      <c r="AA114" s="57">
        <f t="shared" si="85"/>
        <v>136637.00122624263</v>
      </c>
      <c r="AB114" s="63">
        <f t="shared" si="127"/>
        <v>20000000</v>
      </c>
      <c r="AC114" s="74">
        <f t="shared" si="86"/>
        <v>0</v>
      </c>
      <c r="AD114" s="57">
        <f t="shared" si="87"/>
        <v>83333.333333333328</v>
      </c>
      <c r="AE114" s="59">
        <f t="shared" si="128"/>
        <v>19326357.040361393</v>
      </c>
      <c r="AF114" s="54">
        <f t="shared" si="88"/>
        <v>170996.58884793526</v>
      </c>
      <c r="AG114" s="57">
        <f t="shared" si="89"/>
        <v>80526.487668172471</v>
      </c>
      <c r="AH114" s="59">
        <f t="shared" si="129"/>
        <v>13950000</v>
      </c>
      <c r="AI114" s="54">
        <f t="shared" si="90"/>
        <v>0</v>
      </c>
      <c r="AJ114" s="57">
        <f t="shared" si="91"/>
        <v>58125</v>
      </c>
      <c r="AK114" s="59">
        <f t="shared" si="130"/>
        <v>35774051.230143517</v>
      </c>
      <c r="AL114" s="56">
        <f t="shared" si="131"/>
        <v>0</v>
      </c>
      <c r="AM114" s="75">
        <f t="shared" si="92"/>
        <v>149058.54679226465</v>
      </c>
      <c r="AN114">
        <f t="shared" si="93"/>
        <v>2.9729933569536612E-2</v>
      </c>
      <c r="AO114" s="119">
        <f t="shared" si="94"/>
        <v>0</v>
      </c>
      <c r="AP114" s="119">
        <f t="shared" si="95"/>
        <v>0</v>
      </c>
      <c r="AQ114">
        <f t="shared" si="96"/>
        <v>0.64128642177751594</v>
      </c>
      <c r="AR114" s="41">
        <f t="shared" si="97"/>
        <v>810455.74715209357</v>
      </c>
      <c r="AS114" s="41">
        <f t="shared" si="98"/>
        <v>75218258.439425349</v>
      </c>
      <c r="AT114">
        <f t="shared" si="99"/>
        <v>0.65912167781150843</v>
      </c>
      <c r="AU114" s="41">
        <f t="shared" si="100"/>
        <v>171666.66666666669</v>
      </c>
      <c r="AV114" s="41">
        <f t="shared" si="101"/>
        <v>13936974.125076745</v>
      </c>
      <c r="AW114">
        <f t="shared" si="102"/>
        <v>0.66775207535235359</v>
      </c>
      <c r="AX114">
        <f t="shared" si="103"/>
        <v>0</v>
      </c>
      <c r="AY114" s="121">
        <f t="shared" si="104"/>
        <v>0</v>
      </c>
      <c r="AZ114">
        <f t="shared" si="105"/>
        <v>0.7319028120697022</v>
      </c>
      <c r="BA114" s="39">
        <f t="shared" si="106"/>
        <v>83333.333333333328</v>
      </c>
      <c r="BB114" s="39">
        <f t="shared" si="107"/>
        <v>0</v>
      </c>
      <c r="BC114">
        <f t="shared" si="108"/>
        <v>0.6928561247170566</v>
      </c>
      <c r="BD114" s="41">
        <f t="shared" si="109"/>
        <v>251523.07651610771</v>
      </c>
      <c r="BE114" s="41">
        <f t="shared" si="110"/>
        <v>17441652.062489398</v>
      </c>
      <c r="BF114">
        <f t="shared" si="111"/>
        <v>0.67660072524365711</v>
      </c>
      <c r="BG114" s="41">
        <f t="shared" si="112"/>
        <v>58125</v>
      </c>
      <c r="BH114" s="41">
        <f t="shared" si="113"/>
        <v>0</v>
      </c>
      <c r="BI114">
        <f t="shared" si="114"/>
        <v>0.70534498385654487</v>
      </c>
      <c r="BJ114">
        <f t="shared" si="115"/>
        <v>0</v>
      </c>
      <c r="BK114" s="121">
        <f t="shared" si="116"/>
        <v>0</v>
      </c>
      <c r="BL114">
        <f t="shared" si="117"/>
        <v>0.71974248208040614</v>
      </c>
      <c r="BM114" s="119">
        <f t="shared" si="118"/>
        <v>1375103.8236682012</v>
      </c>
      <c r="BN114" s="119">
        <f t="shared" si="119"/>
        <v>73659078.987481013</v>
      </c>
      <c r="BO114">
        <f t="shared" si="120"/>
        <v>0.6887391479295305</v>
      </c>
    </row>
    <row r="115" spans="1:67">
      <c r="A115">
        <v>103</v>
      </c>
      <c r="B115" s="58">
        <v>98</v>
      </c>
      <c r="C115" s="56">
        <f t="shared" si="69"/>
        <v>147016278.13415256</v>
      </c>
      <c r="D115" s="56">
        <f t="shared" si="70"/>
        <v>0</v>
      </c>
      <c r="E115" s="59">
        <f t="shared" si="121"/>
        <v>147016278.13415259</v>
      </c>
      <c r="F115" s="53">
        <f t="shared" si="71"/>
        <v>1444804.6719571031</v>
      </c>
      <c r="G115" s="53">
        <f t="shared" si="72"/>
        <v>681910.50341224449</v>
      </c>
      <c r="H115" s="60">
        <f t="shared" si="73"/>
        <v>762894.16854485858</v>
      </c>
      <c r="I115" s="54">
        <f>IF(A115&lt;=(30-(240-$K$8)),((A115+(240-$K$7))/30)*$K$6,$K$6)*($K$5/100)</f>
        <v>0</v>
      </c>
      <c r="J115" s="61">
        <f t="shared" si="74"/>
        <v>0</v>
      </c>
      <c r="K115" s="62">
        <f t="shared" si="75"/>
        <v>0</v>
      </c>
      <c r="L115" s="62">
        <f t="shared" si="76"/>
        <v>1444804.6719571031</v>
      </c>
      <c r="M115" s="55">
        <f t="shared" si="77"/>
        <v>762894.16854485858</v>
      </c>
      <c r="N115" s="55">
        <f t="shared" si="78"/>
        <v>171789.72802587494</v>
      </c>
      <c r="O115" s="55">
        <f t="shared" si="79"/>
        <v>591104.44051898364</v>
      </c>
      <c r="P115" s="59">
        <f t="shared" si="122"/>
        <v>0</v>
      </c>
      <c r="Q115" s="52">
        <f t="shared" si="80"/>
        <v>0</v>
      </c>
      <c r="R115" s="57">
        <f t="shared" si="81"/>
        <v>0</v>
      </c>
      <c r="S115" s="59">
        <f t="shared" si="123"/>
        <v>16787807.905703332</v>
      </c>
      <c r="T115" s="56">
        <f t="shared" si="82"/>
        <v>740784.06458954932</v>
      </c>
      <c r="U115" s="57">
        <f t="shared" si="83"/>
        <v>69949.199607097224</v>
      </c>
      <c r="V115" s="59">
        <f t="shared" si="124"/>
        <v>8270482.7044755332</v>
      </c>
      <c r="W115" s="52">
        <f t="shared" si="132"/>
        <v>137206.32206468534</v>
      </c>
      <c r="X115" s="57">
        <f t="shared" si="84"/>
        <v>34460.344601981385</v>
      </c>
      <c r="Y115" s="59">
        <f t="shared" si="125"/>
        <v>32929517.295524478</v>
      </c>
      <c r="Z115" s="56">
        <f t="shared" si="126"/>
        <v>0</v>
      </c>
      <c r="AA115" s="57">
        <f t="shared" si="85"/>
        <v>137206.32206468532</v>
      </c>
      <c r="AB115" s="63">
        <f t="shared" si="127"/>
        <v>20000000</v>
      </c>
      <c r="AC115" s="74">
        <f t="shared" si="86"/>
        <v>0</v>
      </c>
      <c r="AD115" s="57">
        <f t="shared" si="87"/>
        <v>83333.333333333328</v>
      </c>
      <c r="AE115" s="59">
        <f t="shared" si="128"/>
        <v>19155360.451513458</v>
      </c>
      <c r="AF115" s="54">
        <f t="shared" si="88"/>
        <v>171789.72802587494</v>
      </c>
      <c r="AG115" s="57">
        <f t="shared" si="89"/>
        <v>79814.001881306074</v>
      </c>
      <c r="AH115" s="59">
        <f t="shared" si="129"/>
        <v>13950000</v>
      </c>
      <c r="AI115" s="54">
        <f t="shared" si="90"/>
        <v>0</v>
      </c>
      <c r="AJ115" s="57">
        <f t="shared" si="91"/>
        <v>58125</v>
      </c>
      <c r="AK115" s="59">
        <f t="shared" si="130"/>
        <v>35923109.776935779</v>
      </c>
      <c r="AL115" s="56">
        <f t="shared" si="131"/>
        <v>0</v>
      </c>
      <c r="AM115" s="75">
        <f t="shared" si="92"/>
        <v>149679.62407056574</v>
      </c>
      <c r="AN115">
        <f t="shared" si="93"/>
        <v>2.9810340753544072E-2</v>
      </c>
      <c r="AO115" s="119">
        <f t="shared" si="94"/>
        <v>0</v>
      </c>
      <c r="AP115" s="119">
        <f t="shared" si="95"/>
        <v>0</v>
      </c>
      <c r="AQ115">
        <f t="shared" si="96"/>
        <v>0.63793879137694387</v>
      </c>
      <c r="AR115" s="41">
        <f t="shared" si="97"/>
        <v>810733.26419664652</v>
      </c>
      <c r="AS115" s="41">
        <f t="shared" si="98"/>
        <v>76300758.652723581</v>
      </c>
      <c r="AT115">
        <f t="shared" si="99"/>
        <v>0.65586627816841914</v>
      </c>
      <c r="AU115" s="41">
        <f t="shared" si="100"/>
        <v>171666.66666666674</v>
      </c>
      <c r="AV115" s="41">
        <f t="shared" si="101"/>
        <v>14132251.17266259</v>
      </c>
      <c r="AW115">
        <f t="shared" si="102"/>
        <v>0.66454310874588252</v>
      </c>
      <c r="AX115">
        <f t="shared" si="103"/>
        <v>0</v>
      </c>
      <c r="AY115" s="121">
        <f t="shared" si="104"/>
        <v>0</v>
      </c>
      <c r="AZ115">
        <f t="shared" si="105"/>
        <v>0.72907425402115422</v>
      </c>
      <c r="BA115" s="39">
        <f t="shared" si="106"/>
        <v>83333.333333333328</v>
      </c>
      <c r="BB115" s="39">
        <f t="shared" si="107"/>
        <v>0</v>
      </c>
      <c r="BC115">
        <f t="shared" si="108"/>
        <v>0.68978873854726364</v>
      </c>
      <c r="BD115" s="41">
        <f t="shared" si="109"/>
        <v>251603.729907181</v>
      </c>
      <c r="BE115" s="41">
        <f t="shared" si="110"/>
        <v>17694341.986665118</v>
      </c>
      <c r="BF115">
        <f t="shared" si="111"/>
        <v>0.67344056545155939</v>
      </c>
      <c r="BG115" s="41">
        <f t="shared" si="112"/>
        <v>58125</v>
      </c>
      <c r="BH115" s="41">
        <f t="shared" si="113"/>
        <v>0</v>
      </c>
      <c r="BI115">
        <f t="shared" si="114"/>
        <v>0.70235156425726752</v>
      </c>
      <c r="BJ115">
        <f t="shared" si="115"/>
        <v>0</v>
      </c>
      <c r="BK115" s="121">
        <f t="shared" si="116"/>
        <v>0</v>
      </c>
      <c r="BL115">
        <f t="shared" si="117"/>
        <v>0.71683717482033016</v>
      </c>
      <c r="BM115" s="119">
        <f t="shared" si="118"/>
        <v>1375461.9941038275</v>
      </c>
      <c r="BN115" s="119">
        <f t="shared" si="119"/>
        <v>74763628.517396137</v>
      </c>
      <c r="BO115">
        <f t="shared" si="120"/>
        <v>0.68564788776664665</v>
      </c>
    </row>
    <row r="116" spans="1:67">
      <c r="A116">
        <v>104</v>
      </c>
      <c r="B116" s="64">
        <v>99</v>
      </c>
      <c r="C116" s="56">
        <f t="shared" si="69"/>
        <v>146253383.9656077</v>
      </c>
      <c r="D116" s="56">
        <f t="shared" si="70"/>
        <v>0</v>
      </c>
      <c r="E116" s="59">
        <f t="shared" si="121"/>
        <v>146253383.96560773</v>
      </c>
      <c r="F116" s="53">
        <f t="shared" si="71"/>
        <v>1444804.6719571031</v>
      </c>
      <c r="G116" s="53">
        <f t="shared" si="72"/>
        <v>678371.94596047723</v>
      </c>
      <c r="H116" s="66">
        <f t="shared" si="73"/>
        <v>766432.72599662584</v>
      </c>
      <c r="I116" s="54">
        <f>IF(A116&lt;=(30-(240-$K$8)),((A116+(240-$K$7))/30)*$K$6,$K$6)*($K$5/100)</f>
        <v>0</v>
      </c>
      <c r="J116" s="67">
        <f t="shared" si="74"/>
        <v>0</v>
      </c>
      <c r="K116" s="68">
        <f t="shared" si="75"/>
        <v>0</v>
      </c>
      <c r="L116" s="68">
        <f t="shared" si="76"/>
        <v>1444804.6719571031</v>
      </c>
      <c r="M116" s="55">
        <f t="shared" si="77"/>
        <v>766432.72599662584</v>
      </c>
      <c r="N116" s="55">
        <f t="shared" si="78"/>
        <v>172586.54604770162</v>
      </c>
      <c r="O116" s="55">
        <f t="shared" si="79"/>
        <v>593846.17994892423</v>
      </c>
      <c r="P116" s="65">
        <f t="shared" si="122"/>
        <v>0</v>
      </c>
      <c r="Q116" s="52">
        <f t="shared" si="80"/>
        <v>0</v>
      </c>
      <c r="R116" s="57">
        <f t="shared" si="81"/>
        <v>0</v>
      </c>
      <c r="S116" s="59">
        <f t="shared" si="123"/>
        <v>16047023.841113783</v>
      </c>
      <c r="T116" s="56">
        <f t="shared" si="82"/>
        <v>744149.46911978396</v>
      </c>
      <c r="U116" s="57">
        <f t="shared" si="83"/>
        <v>66862.599337974098</v>
      </c>
      <c r="V116" s="59">
        <f t="shared" si="124"/>
        <v>8133276.3824108476</v>
      </c>
      <c r="W116" s="52">
        <f t="shared" si="132"/>
        <v>137778.01507328814</v>
      </c>
      <c r="X116" s="57">
        <f t="shared" si="84"/>
        <v>33888.651593378534</v>
      </c>
      <c r="Y116" s="59">
        <f t="shared" si="125"/>
        <v>33066723.617589165</v>
      </c>
      <c r="Z116" s="56">
        <f t="shared" si="126"/>
        <v>0</v>
      </c>
      <c r="AA116" s="57">
        <f t="shared" si="85"/>
        <v>137778.01507328817</v>
      </c>
      <c r="AB116" s="63">
        <f t="shared" si="127"/>
        <v>20000000</v>
      </c>
      <c r="AC116" s="74">
        <f t="shared" si="86"/>
        <v>0</v>
      </c>
      <c r="AD116" s="57">
        <f t="shared" si="87"/>
        <v>83333.333333333328</v>
      </c>
      <c r="AE116" s="59">
        <f t="shared" si="128"/>
        <v>18983570.723487582</v>
      </c>
      <c r="AF116" s="54">
        <f t="shared" si="88"/>
        <v>172586.54604770162</v>
      </c>
      <c r="AG116" s="57">
        <f t="shared" si="89"/>
        <v>79098.211347864926</v>
      </c>
      <c r="AH116" s="59">
        <f t="shared" si="129"/>
        <v>13950000</v>
      </c>
      <c r="AI116" s="54">
        <f t="shared" si="90"/>
        <v>0</v>
      </c>
      <c r="AJ116" s="57">
        <f t="shared" si="91"/>
        <v>58125</v>
      </c>
      <c r="AK116" s="59">
        <f t="shared" si="130"/>
        <v>36072789.401006341</v>
      </c>
      <c r="AL116" s="56">
        <f t="shared" si="131"/>
        <v>0</v>
      </c>
      <c r="AM116" s="75">
        <f t="shared" si="92"/>
        <v>150303.28917085976</v>
      </c>
      <c r="AN116">
        <f t="shared" si="93"/>
        <v>2.9890747937551532E-2</v>
      </c>
      <c r="AO116" s="119">
        <f t="shared" si="94"/>
        <v>0</v>
      </c>
      <c r="AP116" s="119">
        <f t="shared" si="95"/>
        <v>0</v>
      </c>
      <c r="AQ116">
        <f t="shared" si="96"/>
        <v>0.63460017343623687</v>
      </c>
      <c r="AR116" s="41">
        <f t="shared" si="97"/>
        <v>811012.06845775805</v>
      </c>
      <c r="AS116" s="41">
        <f t="shared" si="98"/>
        <v>77391544.788457528</v>
      </c>
      <c r="AT116">
        <f t="shared" si="99"/>
        <v>0.65261825141745189</v>
      </c>
      <c r="AU116" s="41">
        <f t="shared" si="100"/>
        <v>171666.66666666669</v>
      </c>
      <c r="AV116" s="41">
        <f t="shared" si="101"/>
        <v>14328913.567621967</v>
      </c>
      <c r="AW116">
        <f t="shared" si="102"/>
        <v>0.66134074018160016</v>
      </c>
      <c r="AX116">
        <f t="shared" si="103"/>
        <v>0</v>
      </c>
      <c r="AY116" s="121">
        <f t="shared" si="104"/>
        <v>0</v>
      </c>
      <c r="AZ116">
        <f t="shared" si="105"/>
        <v>0.72624692925935086</v>
      </c>
      <c r="BA116" s="39">
        <f t="shared" si="106"/>
        <v>83333.333333333328</v>
      </c>
      <c r="BB116" s="39">
        <f t="shared" si="107"/>
        <v>0</v>
      </c>
      <c r="BC116">
        <f t="shared" si="108"/>
        <v>0.68672576699093901</v>
      </c>
      <c r="BD116" s="41">
        <f t="shared" si="109"/>
        <v>251684.75739556656</v>
      </c>
      <c r="BE116" s="41">
        <f t="shared" si="110"/>
        <v>17949000.788960967</v>
      </c>
      <c r="BF116">
        <f t="shared" si="111"/>
        <v>0.67028622202770216</v>
      </c>
      <c r="BG116" s="41">
        <f t="shared" si="112"/>
        <v>58125</v>
      </c>
      <c r="BH116" s="41">
        <f t="shared" si="113"/>
        <v>0</v>
      </c>
      <c r="BI116">
        <f t="shared" si="114"/>
        <v>0.6993615128973345</v>
      </c>
      <c r="BJ116">
        <f t="shared" si="115"/>
        <v>0</v>
      </c>
      <c r="BK116" s="121">
        <f t="shared" si="116"/>
        <v>0</v>
      </c>
      <c r="BL116">
        <f t="shared" si="117"/>
        <v>0.71393406303346296</v>
      </c>
      <c r="BM116" s="119">
        <f t="shared" si="118"/>
        <v>1375821.8258533245</v>
      </c>
      <c r="BN116" s="119">
        <f t="shared" si="119"/>
        <v>75876839.873665959</v>
      </c>
      <c r="BO116">
        <f t="shared" si="120"/>
        <v>0.68256139300873031</v>
      </c>
    </row>
    <row r="117" spans="1:67">
      <c r="A117">
        <v>105</v>
      </c>
      <c r="B117" s="58">
        <v>100</v>
      </c>
      <c r="C117" s="56">
        <f t="shared" si="69"/>
        <v>145486951.23961109</v>
      </c>
      <c r="D117" s="56">
        <f t="shared" si="70"/>
        <v>0</v>
      </c>
      <c r="E117" s="59">
        <f t="shared" si="121"/>
        <v>145486951.23961112</v>
      </c>
      <c r="F117" s="53">
        <f t="shared" si="71"/>
        <v>1444804.6719571031</v>
      </c>
      <c r="G117" s="53">
        <f t="shared" si="72"/>
        <v>674816.97549972963</v>
      </c>
      <c r="H117" s="60">
        <f t="shared" si="73"/>
        <v>769987.69645737344</v>
      </c>
      <c r="I117" s="54">
        <f>IF(A117&lt;=(30-(240-$K$8)),((A117+(240-$K$7))/30)*$K$6,$K$6)*($K$5/100)</f>
        <v>0</v>
      </c>
      <c r="J117" s="61">
        <f t="shared" si="74"/>
        <v>0</v>
      </c>
      <c r="K117" s="62">
        <f t="shared" si="75"/>
        <v>0</v>
      </c>
      <c r="L117" s="62">
        <f t="shared" si="76"/>
        <v>1444804.6719571031</v>
      </c>
      <c r="M117" s="55">
        <f t="shared" si="77"/>
        <v>769987.69645737344</v>
      </c>
      <c r="N117" s="55">
        <f t="shared" si="78"/>
        <v>173387.05997711953</v>
      </c>
      <c r="O117" s="55">
        <f t="shared" si="79"/>
        <v>596600.63648025389</v>
      </c>
      <c r="P117" s="59">
        <f t="shared" si="122"/>
        <v>0</v>
      </c>
      <c r="Q117" s="52">
        <f t="shared" si="80"/>
        <v>0</v>
      </c>
      <c r="R117" s="57">
        <f t="shared" si="81"/>
        <v>0</v>
      </c>
      <c r="S117" s="59">
        <f t="shared" si="123"/>
        <v>15302874.371994</v>
      </c>
      <c r="T117" s="56">
        <f t="shared" si="82"/>
        <v>747530.18935599225</v>
      </c>
      <c r="U117" s="57">
        <f t="shared" si="83"/>
        <v>63761.976549974999</v>
      </c>
      <c r="V117" s="59">
        <f t="shared" si="124"/>
        <v>7995498.3673375593</v>
      </c>
      <c r="W117" s="52">
        <f t="shared" si="132"/>
        <v>138352.09013609352</v>
      </c>
      <c r="X117" s="57">
        <f t="shared" si="84"/>
        <v>33314.576530573162</v>
      </c>
      <c r="Y117" s="59">
        <f t="shared" si="125"/>
        <v>33204501.632662453</v>
      </c>
      <c r="Z117" s="56">
        <f t="shared" si="126"/>
        <v>0</v>
      </c>
      <c r="AA117" s="57">
        <f t="shared" si="85"/>
        <v>138352.09013609355</v>
      </c>
      <c r="AB117" s="63">
        <f t="shared" si="127"/>
        <v>20000000</v>
      </c>
      <c r="AC117" s="74">
        <f t="shared" si="86"/>
        <v>0</v>
      </c>
      <c r="AD117" s="57">
        <f t="shared" si="87"/>
        <v>83333.333333333328</v>
      </c>
      <c r="AE117" s="59">
        <f t="shared" si="128"/>
        <v>18810984.17743988</v>
      </c>
      <c r="AF117" s="54">
        <f t="shared" si="88"/>
        <v>173387.05997711953</v>
      </c>
      <c r="AG117" s="57">
        <f t="shared" si="89"/>
        <v>78379.100739332833</v>
      </c>
      <c r="AH117" s="59">
        <f t="shared" si="129"/>
        <v>13950000</v>
      </c>
      <c r="AI117" s="54">
        <f t="shared" si="90"/>
        <v>0</v>
      </c>
      <c r="AJ117" s="57">
        <f t="shared" si="91"/>
        <v>58125</v>
      </c>
      <c r="AK117" s="59">
        <f t="shared" si="130"/>
        <v>36223092.690177202</v>
      </c>
      <c r="AL117" s="56">
        <f t="shared" si="131"/>
        <v>0</v>
      </c>
      <c r="AM117" s="75">
        <f t="shared" si="92"/>
        <v>150929.55287573833</v>
      </c>
      <c r="AN117">
        <f t="shared" si="93"/>
        <v>2.9971155121558991E-2</v>
      </c>
      <c r="AO117" s="119">
        <f t="shared" si="94"/>
        <v>0</v>
      </c>
      <c r="AP117" s="119">
        <f t="shared" si="95"/>
        <v>0</v>
      </c>
      <c r="AQ117">
        <f t="shared" si="96"/>
        <v>0.63127060968413251</v>
      </c>
      <c r="AR117" s="41">
        <f t="shared" si="97"/>
        <v>811292.16590596724</v>
      </c>
      <c r="AS117" s="41">
        <f t="shared" si="98"/>
        <v>78490669.882379189</v>
      </c>
      <c r="AT117">
        <f t="shared" si="99"/>
        <v>0.64937764757026983</v>
      </c>
      <c r="AU117" s="41">
        <f t="shared" si="100"/>
        <v>171666.66666666669</v>
      </c>
      <c r="AV117" s="41">
        <f t="shared" si="101"/>
        <v>14526969.46428982</v>
      </c>
      <c r="AW117">
        <f t="shared" si="102"/>
        <v>0.65814502319167234</v>
      </c>
      <c r="AX117">
        <f t="shared" si="103"/>
        <v>0</v>
      </c>
      <c r="AY117" s="121">
        <f t="shared" si="104"/>
        <v>0</v>
      </c>
      <c r="AZ117">
        <f t="shared" si="105"/>
        <v>0.72342090846192431</v>
      </c>
      <c r="BA117" s="39">
        <f t="shared" si="106"/>
        <v>83333.333333333328</v>
      </c>
      <c r="BB117" s="39">
        <f t="shared" si="107"/>
        <v>0</v>
      </c>
      <c r="BC117">
        <f t="shared" si="108"/>
        <v>0.68366727211221157</v>
      </c>
      <c r="BD117" s="41">
        <f t="shared" si="109"/>
        <v>251766.16071645234</v>
      </c>
      <c r="BE117" s="41">
        <f t="shared" si="110"/>
        <v>18205641.29759755</v>
      </c>
      <c r="BF117">
        <f t="shared" si="111"/>
        <v>0.66713775179614987</v>
      </c>
      <c r="BG117" s="41">
        <f t="shared" si="112"/>
        <v>58125</v>
      </c>
      <c r="BH117" s="41">
        <f t="shared" si="113"/>
        <v>0</v>
      </c>
      <c r="BI117">
        <f t="shared" si="114"/>
        <v>0.69637489518612217</v>
      </c>
      <c r="BJ117">
        <f t="shared" si="115"/>
        <v>0</v>
      </c>
      <c r="BK117" s="121">
        <f t="shared" si="116"/>
        <v>0</v>
      </c>
      <c r="BL117">
        <f t="shared" si="117"/>
        <v>0.7110332152870884</v>
      </c>
      <c r="BM117" s="119">
        <f t="shared" si="118"/>
        <v>1376183.3266224195</v>
      </c>
      <c r="BN117" s="119">
        <f t="shared" si="119"/>
        <v>76998769.64573735</v>
      </c>
      <c r="BO117">
        <f t="shared" si="120"/>
        <v>0.67947972448928651</v>
      </c>
    </row>
    <row r="118" spans="1:67">
      <c r="A118">
        <v>106</v>
      </c>
      <c r="B118" s="64">
        <v>101</v>
      </c>
      <c r="C118" s="56">
        <f t="shared" si="69"/>
        <v>144716963.5431537</v>
      </c>
      <c r="D118" s="56">
        <f t="shared" si="70"/>
        <v>0</v>
      </c>
      <c r="E118" s="59">
        <f t="shared" si="121"/>
        <v>144716963.54315373</v>
      </c>
      <c r="F118" s="53">
        <f t="shared" si="71"/>
        <v>1444804.6719571028</v>
      </c>
      <c r="G118" s="53">
        <f t="shared" si="72"/>
        <v>671245.51590099477</v>
      </c>
      <c r="H118" s="66">
        <f t="shared" si="73"/>
        <v>773559.15605610807</v>
      </c>
      <c r="I118" s="54">
        <f>IF(A118&lt;=(30-(240-$K$8)),((A118+(240-$K$7))/30)*$K$6,$K$6)*($K$5/100)</f>
        <v>0</v>
      </c>
      <c r="J118" s="67">
        <f t="shared" si="74"/>
        <v>0</v>
      </c>
      <c r="K118" s="68">
        <f t="shared" si="75"/>
        <v>0</v>
      </c>
      <c r="L118" s="68">
        <f t="shared" si="76"/>
        <v>1444804.6719571028</v>
      </c>
      <c r="M118" s="55">
        <f t="shared" si="77"/>
        <v>773559.15605610807</v>
      </c>
      <c r="N118" s="55">
        <f t="shared" si="78"/>
        <v>174191.28695698001</v>
      </c>
      <c r="O118" s="55">
        <f t="shared" si="79"/>
        <v>599367.86909912806</v>
      </c>
      <c r="P118" s="65">
        <f t="shared" si="122"/>
        <v>0</v>
      </c>
      <c r="Q118" s="52">
        <f t="shared" si="80"/>
        <v>0</v>
      </c>
      <c r="R118" s="57">
        <f t="shared" si="81"/>
        <v>0</v>
      </c>
      <c r="S118" s="59">
        <f t="shared" si="123"/>
        <v>14555344.182638008</v>
      </c>
      <c r="T118" s="56">
        <f t="shared" si="82"/>
        <v>750926.29511184862</v>
      </c>
      <c r="U118" s="57">
        <f t="shared" si="83"/>
        <v>60647.267427658364</v>
      </c>
      <c r="V118" s="59">
        <f t="shared" si="124"/>
        <v>7857146.2772014663</v>
      </c>
      <c r="W118" s="52">
        <f t="shared" si="132"/>
        <v>138928.55717832723</v>
      </c>
      <c r="X118" s="57">
        <f t="shared" si="84"/>
        <v>32738.109488339443</v>
      </c>
      <c r="Y118" s="59">
        <f t="shared" si="125"/>
        <v>33342853.722798545</v>
      </c>
      <c r="Z118" s="56">
        <f t="shared" si="126"/>
        <v>0</v>
      </c>
      <c r="AA118" s="57">
        <f t="shared" si="85"/>
        <v>138928.55717832726</v>
      </c>
      <c r="AB118" s="63">
        <f t="shared" si="127"/>
        <v>20000000</v>
      </c>
      <c r="AC118" s="74">
        <f t="shared" si="86"/>
        <v>0</v>
      </c>
      <c r="AD118" s="57">
        <f t="shared" si="87"/>
        <v>83333.333333333328</v>
      </c>
      <c r="AE118" s="59">
        <f t="shared" si="128"/>
        <v>18637597.117462762</v>
      </c>
      <c r="AF118" s="54">
        <f t="shared" si="88"/>
        <v>174191.28695698001</v>
      </c>
      <c r="AG118" s="57">
        <f t="shared" si="89"/>
        <v>77656.654656094834</v>
      </c>
      <c r="AH118" s="59">
        <f t="shared" si="129"/>
        <v>13950000</v>
      </c>
      <c r="AI118" s="54">
        <f t="shared" si="90"/>
        <v>0</v>
      </c>
      <c r="AJ118" s="57">
        <f t="shared" si="91"/>
        <v>58125</v>
      </c>
      <c r="AK118" s="59">
        <f t="shared" si="130"/>
        <v>36374022.243052937</v>
      </c>
      <c r="AL118" s="56">
        <f t="shared" si="131"/>
        <v>0</v>
      </c>
      <c r="AM118" s="75">
        <f t="shared" si="92"/>
        <v>151558.42601272056</v>
      </c>
      <c r="AN118">
        <f t="shared" si="93"/>
        <v>3.0051562305566454E-2</v>
      </c>
      <c r="AO118" s="119">
        <f t="shared" si="94"/>
        <v>0</v>
      </c>
      <c r="AP118" s="119">
        <f t="shared" si="95"/>
        <v>0</v>
      </c>
      <c r="AQ118">
        <f t="shared" si="96"/>
        <v>0.62795014126810234</v>
      </c>
      <c r="AR118" s="41">
        <f t="shared" si="97"/>
        <v>811573.56253950694</v>
      </c>
      <c r="AS118" s="41">
        <f t="shared" si="98"/>
        <v>79598187.281855956</v>
      </c>
      <c r="AT118">
        <f t="shared" si="99"/>
        <v>0.64614451609291845</v>
      </c>
      <c r="AU118" s="41">
        <f t="shared" si="100"/>
        <v>171666.66666666669</v>
      </c>
      <c r="AV118" s="41">
        <f t="shared" si="101"/>
        <v>14726427.060902687</v>
      </c>
      <c r="AW118">
        <f t="shared" si="102"/>
        <v>0.65495601078304988</v>
      </c>
      <c r="AX118">
        <f t="shared" si="103"/>
        <v>0</v>
      </c>
      <c r="AY118" s="121">
        <f t="shared" si="104"/>
        <v>0</v>
      </c>
      <c r="AZ118">
        <f t="shared" si="105"/>
        <v>0.72059626197867233</v>
      </c>
      <c r="BA118" s="39">
        <f t="shared" si="106"/>
        <v>83333.333333333328</v>
      </c>
      <c r="BB118" s="39">
        <f t="shared" si="107"/>
        <v>0</v>
      </c>
      <c r="BC118">
        <f t="shared" si="108"/>
        <v>0.68061331551914672</v>
      </c>
      <c r="BD118" s="41">
        <f t="shared" si="109"/>
        <v>251847.94161307486</v>
      </c>
      <c r="BE118" s="41">
        <f t="shared" si="110"/>
        <v>18464276.417439882</v>
      </c>
      <c r="BF118">
        <f t="shared" si="111"/>
        <v>0.66399521107857307</v>
      </c>
      <c r="BG118" s="41">
        <f t="shared" si="112"/>
        <v>58125</v>
      </c>
      <c r="BH118" s="41">
        <f t="shared" si="113"/>
        <v>0</v>
      </c>
      <c r="BI118">
        <f t="shared" si="114"/>
        <v>0.69339177611569813</v>
      </c>
      <c r="BJ118">
        <f t="shared" si="115"/>
        <v>0</v>
      </c>
      <c r="BK118" s="121">
        <f t="shared" si="116"/>
        <v>0</v>
      </c>
      <c r="BL118">
        <f t="shared" si="117"/>
        <v>0.7081346997786756</v>
      </c>
      <c r="BM118" s="119">
        <f t="shared" si="118"/>
        <v>1376546.5041525818</v>
      </c>
      <c r="BN118" s="119">
        <f t="shared" si="119"/>
        <v>78129474.761666909</v>
      </c>
      <c r="BO118">
        <f t="shared" si="120"/>
        <v>0.67640294257361311</v>
      </c>
    </row>
    <row r="119" spans="1:67">
      <c r="A119">
        <v>107</v>
      </c>
      <c r="B119" s="58">
        <v>102</v>
      </c>
      <c r="C119" s="56">
        <f t="shared" si="69"/>
        <v>143943404.3870976</v>
      </c>
      <c r="D119" s="56">
        <f t="shared" si="70"/>
        <v>0</v>
      </c>
      <c r="E119" s="59">
        <f t="shared" si="121"/>
        <v>143943404.38709763</v>
      </c>
      <c r="F119" s="53">
        <f t="shared" si="71"/>
        <v>1444804.6719571026</v>
      </c>
      <c r="G119" s="53">
        <f t="shared" si="72"/>
        <v>667657.49068215454</v>
      </c>
      <c r="H119" s="60">
        <f t="shared" si="73"/>
        <v>777147.18127494806</v>
      </c>
      <c r="I119" s="54">
        <f>IF(A119&lt;=(30-(240-$K$8)),((A119+(240-$K$7))/30)*$K$6,$K$6)*($K$5/100)</f>
        <v>0</v>
      </c>
      <c r="J119" s="61">
        <f t="shared" si="74"/>
        <v>0</v>
      </c>
      <c r="K119" s="62">
        <f t="shared" si="75"/>
        <v>0</v>
      </c>
      <c r="L119" s="62">
        <f t="shared" si="76"/>
        <v>1444804.6719571026</v>
      </c>
      <c r="M119" s="55">
        <f t="shared" si="77"/>
        <v>777147.18127494806</v>
      </c>
      <c r="N119" s="55">
        <f t="shared" si="78"/>
        <v>174999.24420964875</v>
      </c>
      <c r="O119" s="55">
        <f t="shared" si="79"/>
        <v>602147.93706529937</v>
      </c>
      <c r="P119" s="59">
        <f t="shared" si="122"/>
        <v>0</v>
      </c>
      <c r="Q119" s="52">
        <f t="shared" si="80"/>
        <v>0</v>
      </c>
      <c r="R119" s="57">
        <f t="shared" si="81"/>
        <v>0</v>
      </c>
      <c r="S119" s="59">
        <f t="shared" si="123"/>
        <v>13804417.88752616</v>
      </c>
      <c r="T119" s="56">
        <f t="shared" si="82"/>
        <v>754337.85651973961</v>
      </c>
      <c r="U119" s="57">
        <f t="shared" si="83"/>
        <v>57518.40786469233</v>
      </c>
      <c r="V119" s="59">
        <f t="shared" si="124"/>
        <v>7718217.7200231394</v>
      </c>
      <c r="W119" s="52">
        <f t="shared" si="132"/>
        <v>139507.42616657025</v>
      </c>
      <c r="X119" s="57">
        <f t="shared" si="84"/>
        <v>32159.240500096414</v>
      </c>
      <c r="Y119" s="59">
        <f t="shared" si="125"/>
        <v>33481782.279976871</v>
      </c>
      <c r="Z119" s="56">
        <f t="shared" si="126"/>
        <v>0</v>
      </c>
      <c r="AA119" s="57">
        <f t="shared" si="85"/>
        <v>139507.42616657028</v>
      </c>
      <c r="AB119" s="63">
        <f t="shared" si="127"/>
        <v>20000000</v>
      </c>
      <c r="AC119" s="74">
        <f t="shared" si="86"/>
        <v>0</v>
      </c>
      <c r="AD119" s="57">
        <f t="shared" si="87"/>
        <v>83333.333333333328</v>
      </c>
      <c r="AE119" s="59">
        <f t="shared" si="128"/>
        <v>18463405.830505781</v>
      </c>
      <c r="AF119" s="54">
        <f t="shared" si="88"/>
        <v>174999.24420964875</v>
      </c>
      <c r="AG119" s="57">
        <f t="shared" si="89"/>
        <v>76930.857627107413</v>
      </c>
      <c r="AH119" s="59">
        <f t="shared" si="129"/>
        <v>13950000</v>
      </c>
      <c r="AI119" s="54">
        <f t="shared" si="90"/>
        <v>0</v>
      </c>
      <c r="AJ119" s="57">
        <f t="shared" si="91"/>
        <v>58125</v>
      </c>
      <c r="AK119" s="59">
        <f t="shared" si="130"/>
        <v>36525580.669065654</v>
      </c>
      <c r="AL119" s="56">
        <f t="shared" si="131"/>
        <v>0</v>
      </c>
      <c r="AM119" s="75">
        <f t="shared" si="92"/>
        <v>152189.91945444021</v>
      </c>
      <c r="AN119">
        <f t="shared" si="93"/>
        <v>3.0131969489573918E-2</v>
      </c>
      <c r="AO119" s="119">
        <f t="shared" si="94"/>
        <v>0</v>
      </c>
      <c r="AP119" s="119">
        <f t="shared" si="95"/>
        <v>0</v>
      </c>
      <c r="AQ119">
        <f t="shared" si="96"/>
        <v>0.62463880875522404</v>
      </c>
      <c r="AR119" s="41">
        <f t="shared" si="97"/>
        <v>811856.264384432</v>
      </c>
      <c r="AS119" s="41">
        <f t="shared" si="98"/>
        <v>80714150.64761214</v>
      </c>
      <c r="AT119">
        <f t="shared" si="99"/>
        <v>0.64291890590591738</v>
      </c>
      <c r="AU119" s="41">
        <f t="shared" si="100"/>
        <v>171666.66666666666</v>
      </c>
      <c r="AV119" s="41">
        <f t="shared" si="101"/>
        <v>14927294.599823017</v>
      </c>
      <c r="AW119">
        <f t="shared" si="102"/>
        <v>0.65177375543724658</v>
      </c>
      <c r="AX119">
        <f t="shared" si="103"/>
        <v>0</v>
      </c>
      <c r="AY119" s="121">
        <f t="shared" si="104"/>
        <v>0</v>
      </c>
      <c r="AZ119">
        <f t="shared" si="105"/>
        <v>0.71777305982908923</v>
      </c>
      <c r="BA119" s="39">
        <f t="shared" si="106"/>
        <v>83333.333333333328</v>
      </c>
      <c r="BB119" s="39">
        <f t="shared" si="107"/>
        <v>0</v>
      </c>
      <c r="BC119">
        <f t="shared" si="108"/>
        <v>0.67756395836249073</v>
      </c>
      <c r="BD119" s="41">
        <f t="shared" si="109"/>
        <v>251930.10183675616</v>
      </c>
      <c r="BE119" s="41">
        <f t="shared" si="110"/>
        <v>18724919.130432416</v>
      </c>
      <c r="BF119">
        <f t="shared" si="111"/>
        <v>0.66085865569367253</v>
      </c>
      <c r="BG119" s="41">
        <f t="shared" si="112"/>
        <v>58125</v>
      </c>
      <c r="BH119" s="41">
        <f t="shared" si="113"/>
        <v>0</v>
      </c>
      <c r="BI119">
        <f t="shared" si="114"/>
        <v>0.69041222025913251</v>
      </c>
      <c r="BJ119">
        <f t="shared" si="115"/>
        <v>0</v>
      </c>
      <c r="BK119" s="121">
        <f t="shared" si="116"/>
        <v>0</v>
      </c>
      <c r="BL119">
        <f t="shared" si="117"/>
        <v>0.70523858433371345</v>
      </c>
      <c r="BM119" s="119">
        <f t="shared" si="118"/>
        <v>1376911.3662211881</v>
      </c>
      <c r="BN119" s="119">
        <f t="shared" si="119"/>
        <v>79269012.490044698</v>
      </c>
      <c r="BO119">
        <f t="shared" si="120"/>
        <v>0.67333110715758271</v>
      </c>
    </row>
    <row r="120" spans="1:67">
      <c r="A120">
        <v>108</v>
      </c>
      <c r="B120" s="64">
        <v>103</v>
      </c>
      <c r="C120" s="56">
        <f t="shared" si="69"/>
        <v>143166257.20582265</v>
      </c>
      <c r="D120" s="56">
        <f t="shared" si="70"/>
        <v>0</v>
      </c>
      <c r="E120" s="59">
        <f t="shared" si="121"/>
        <v>143166257.20582268</v>
      </c>
      <c r="F120" s="53">
        <f t="shared" si="71"/>
        <v>1444804.6719571026</v>
      </c>
      <c r="G120" s="53">
        <f t="shared" si="72"/>
        <v>664052.82300634088</v>
      </c>
      <c r="H120" s="66">
        <f t="shared" si="73"/>
        <v>780751.84895076172</v>
      </c>
      <c r="I120" s="54">
        <f>IF(A120&lt;=(30-(240-$K$8)),((A120+(240-$K$7))/30)*$K$6,$K$6)*($K$5/100)</f>
        <v>0</v>
      </c>
      <c r="J120" s="67">
        <f t="shared" si="74"/>
        <v>0</v>
      </c>
      <c r="K120" s="68">
        <f t="shared" si="75"/>
        <v>0</v>
      </c>
      <c r="L120" s="68">
        <f t="shared" si="76"/>
        <v>1444804.6719571026</v>
      </c>
      <c r="M120" s="55">
        <f t="shared" si="77"/>
        <v>780751.84895076172</v>
      </c>
      <c r="N120" s="55">
        <f t="shared" si="78"/>
        <v>175810.94903737452</v>
      </c>
      <c r="O120" s="55">
        <f t="shared" si="79"/>
        <v>604940.89991338726</v>
      </c>
      <c r="P120" s="65">
        <f t="shared" si="122"/>
        <v>0</v>
      </c>
      <c r="Q120" s="52">
        <f t="shared" si="80"/>
        <v>0</v>
      </c>
      <c r="R120" s="57">
        <f t="shared" si="81"/>
        <v>0</v>
      </c>
      <c r="S120" s="59">
        <f t="shared" si="123"/>
        <v>13050080.03100642</v>
      </c>
      <c r="T120" s="56">
        <f t="shared" si="82"/>
        <v>757764.94403222098</v>
      </c>
      <c r="U120" s="57">
        <f t="shared" si="83"/>
        <v>54375.333462526753</v>
      </c>
      <c r="V120" s="59">
        <f t="shared" si="124"/>
        <v>7578710.2938565696</v>
      </c>
      <c r="W120" s="52">
        <f t="shared" si="132"/>
        <v>140088.70710893103</v>
      </c>
      <c r="X120" s="57">
        <f t="shared" si="84"/>
        <v>31577.959557735707</v>
      </c>
      <c r="Y120" s="59">
        <f t="shared" si="125"/>
        <v>33621289.706143439</v>
      </c>
      <c r="Z120" s="56">
        <f t="shared" si="126"/>
        <v>0</v>
      </c>
      <c r="AA120" s="57">
        <f t="shared" si="85"/>
        <v>140088.707108931</v>
      </c>
      <c r="AB120" s="63">
        <f t="shared" si="127"/>
        <v>20000000</v>
      </c>
      <c r="AC120" s="74">
        <f t="shared" si="86"/>
        <v>0</v>
      </c>
      <c r="AD120" s="57">
        <f t="shared" si="87"/>
        <v>83333.333333333328</v>
      </c>
      <c r="AE120" s="59">
        <f t="shared" si="128"/>
        <v>18288406.586296134</v>
      </c>
      <c r="AF120" s="54">
        <f t="shared" si="88"/>
        <v>175810.94903737452</v>
      </c>
      <c r="AG120" s="57">
        <f t="shared" si="89"/>
        <v>76201.694109567223</v>
      </c>
      <c r="AH120" s="59">
        <f t="shared" si="129"/>
        <v>13950000</v>
      </c>
      <c r="AI120" s="54">
        <f t="shared" si="90"/>
        <v>0</v>
      </c>
      <c r="AJ120" s="57">
        <f t="shared" si="91"/>
        <v>58125</v>
      </c>
      <c r="AK120" s="59">
        <f t="shared" si="130"/>
        <v>36677770.588520095</v>
      </c>
      <c r="AL120" s="56">
        <f t="shared" si="131"/>
        <v>0</v>
      </c>
      <c r="AM120" s="75">
        <f t="shared" si="92"/>
        <v>152824.04411883373</v>
      </c>
      <c r="AN120">
        <f t="shared" si="93"/>
        <v>3.0212376673581377E-2</v>
      </c>
      <c r="AO120" s="119">
        <f t="shared" si="94"/>
        <v>0</v>
      </c>
      <c r="AP120" s="119">
        <f t="shared" si="95"/>
        <v>0</v>
      </c>
      <c r="AQ120">
        <f t="shared" si="96"/>
        <v>0.62133665213307943</v>
      </c>
      <c r="AR120" s="41">
        <f t="shared" si="97"/>
        <v>812140.27749474777</v>
      </c>
      <c r="AS120" s="41">
        <f t="shared" si="98"/>
        <v>81838613.95547986</v>
      </c>
      <c r="AT120">
        <f t="shared" si="99"/>
        <v>0.63970086538442628</v>
      </c>
      <c r="AU120" s="41">
        <f t="shared" si="100"/>
        <v>171666.66666666674</v>
      </c>
      <c r="AV120" s="41">
        <f t="shared" si="101"/>
        <v>15129580.367764551</v>
      </c>
      <c r="AW120">
        <f t="shared" si="102"/>
        <v>0.64859830911009564</v>
      </c>
      <c r="AX120">
        <f t="shared" si="103"/>
        <v>0</v>
      </c>
      <c r="AY120" s="121">
        <f t="shared" si="104"/>
        <v>0</v>
      </c>
      <c r="AZ120">
        <f t="shared" si="105"/>
        <v>0.71495137169992895</v>
      </c>
      <c r="BA120" s="39">
        <f t="shared" si="106"/>
        <v>83333.333333333328</v>
      </c>
      <c r="BB120" s="39">
        <f t="shared" si="107"/>
        <v>0</v>
      </c>
      <c r="BC120">
        <f t="shared" si="108"/>
        <v>0.67451926133447959</v>
      </c>
      <c r="BD120" s="41">
        <f t="shared" si="109"/>
        <v>252012.64314694173</v>
      </c>
      <c r="BE120" s="41">
        <f t="shared" si="110"/>
        <v>18987582.496036448</v>
      </c>
      <c r="BF120">
        <f t="shared" si="111"/>
        <v>0.65772814095659438</v>
      </c>
      <c r="BG120" s="41">
        <f t="shared" si="112"/>
        <v>58125</v>
      </c>
      <c r="BH120" s="41">
        <f t="shared" si="113"/>
        <v>0</v>
      </c>
      <c r="BI120">
        <f t="shared" si="114"/>
        <v>0.68743629176890619</v>
      </c>
      <c r="BJ120">
        <f t="shared" si="115"/>
        <v>0</v>
      </c>
      <c r="BK120" s="121">
        <f t="shared" si="116"/>
        <v>0</v>
      </c>
      <c r="BL120">
        <f t="shared" si="117"/>
        <v>0.70234493640369933</v>
      </c>
      <c r="BM120" s="119">
        <f t="shared" si="118"/>
        <v>1377277.9206416896</v>
      </c>
      <c r="BN120" s="119">
        <f t="shared" si="119"/>
        <v>80417440.441928461</v>
      </c>
      <c r="BO120">
        <f t="shared" si="120"/>
        <v>0.6702642776666593</v>
      </c>
    </row>
    <row r="121" spans="1:67">
      <c r="A121">
        <v>109</v>
      </c>
      <c r="B121" s="58">
        <v>104</v>
      </c>
      <c r="C121" s="56">
        <f t="shared" si="69"/>
        <v>142385505.3568719</v>
      </c>
      <c r="D121" s="56">
        <f t="shared" si="70"/>
        <v>0</v>
      </c>
      <c r="E121" s="59">
        <f t="shared" si="121"/>
        <v>142385505.3568719</v>
      </c>
      <c r="F121" s="53">
        <f t="shared" si="71"/>
        <v>1444804.6719571031</v>
      </c>
      <c r="G121" s="53">
        <f t="shared" si="72"/>
        <v>660431.4356802908</v>
      </c>
      <c r="H121" s="60">
        <f t="shared" si="73"/>
        <v>784373.23627681227</v>
      </c>
      <c r="I121" s="54">
        <f>IF(A121&lt;=(30-(240-$K$8)),((A121+(240-$K$7))/30)*$K$6,$K$6)*($K$5/100)</f>
        <v>0</v>
      </c>
      <c r="J121" s="61">
        <f t="shared" si="74"/>
        <v>0</v>
      </c>
      <c r="K121" s="62">
        <f t="shared" si="75"/>
        <v>0</v>
      </c>
      <c r="L121" s="62">
        <f t="shared" si="76"/>
        <v>1444804.6719571031</v>
      </c>
      <c r="M121" s="55">
        <f t="shared" si="77"/>
        <v>784373.23627681227</v>
      </c>
      <c r="N121" s="55">
        <f t="shared" si="78"/>
        <v>176626.41882265967</v>
      </c>
      <c r="O121" s="55">
        <f t="shared" si="79"/>
        <v>607746.81745415262</v>
      </c>
      <c r="P121" s="59">
        <f t="shared" si="122"/>
        <v>0</v>
      </c>
      <c r="Q121" s="52">
        <f t="shared" si="80"/>
        <v>0</v>
      </c>
      <c r="R121" s="57">
        <f t="shared" si="81"/>
        <v>0</v>
      </c>
      <c r="S121" s="59">
        <f t="shared" si="123"/>
        <v>12292315.0869742</v>
      </c>
      <c r="T121" s="56">
        <f t="shared" si="82"/>
        <v>761207.62842348148</v>
      </c>
      <c r="U121" s="57">
        <f t="shared" si="83"/>
        <v>51217.979529059165</v>
      </c>
      <c r="V121" s="59">
        <f t="shared" si="124"/>
        <v>7438621.5867476389</v>
      </c>
      <c r="W121" s="52">
        <f t="shared" si="132"/>
        <v>140672.41005521818</v>
      </c>
      <c r="X121" s="57">
        <f t="shared" si="84"/>
        <v>30994.256611448494</v>
      </c>
      <c r="Y121" s="59">
        <f t="shared" si="125"/>
        <v>33761378.413252369</v>
      </c>
      <c r="Z121" s="56">
        <f t="shared" si="126"/>
        <v>0</v>
      </c>
      <c r="AA121" s="57">
        <f t="shared" si="85"/>
        <v>140672.41005521821</v>
      </c>
      <c r="AB121" s="63">
        <f t="shared" si="127"/>
        <v>20000000</v>
      </c>
      <c r="AC121" s="74">
        <f t="shared" si="86"/>
        <v>0</v>
      </c>
      <c r="AD121" s="57">
        <f t="shared" si="87"/>
        <v>83333.333333333328</v>
      </c>
      <c r="AE121" s="59">
        <f t="shared" si="128"/>
        <v>18112595.637258761</v>
      </c>
      <c r="AF121" s="54">
        <f t="shared" si="88"/>
        <v>176626.41882265967</v>
      </c>
      <c r="AG121" s="57">
        <f t="shared" si="89"/>
        <v>75469.148488578168</v>
      </c>
      <c r="AH121" s="59">
        <f t="shared" si="129"/>
        <v>13950000</v>
      </c>
      <c r="AI121" s="54">
        <f t="shared" si="90"/>
        <v>0</v>
      </c>
      <c r="AJ121" s="57">
        <f t="shared" si="91"/>
        <v>58125</v>
      </c>
      <c r="AK121" s="59">
        <f t="shared" si="130"/>
        <v>36830594.632638931</v>
      </c>
      <c r="AL121" s="56">
        <f t="shared" si="131"/>
        <v>0</v>
      </c>
      <c r="AM121" s="75">
        <f t="shared" si="92"/>
        <v>153460.81096932889</v>
      </c>
      <c r="AN121">
        <f t="shared" si="93"/>
        <v>3.0292783857588837E-2</v>
      </c>
      <c r="AO121" s="119">
        <f t="shared" si="94"/>
        <v>0</v>
      </c>
      <c r="AP121" s="119">
        <f t="shared" si="95"/>
        <v>0</v>
      </c>
      <c r="AQ121">
        <f t="shared" si="96"/>
        <v>0.61804371081070719</v>
      </c>
      <c r="AR121" s="41">
        <f t="shared" si="97"/>
        <v>812425.60795254062</v>
      </c>
      <c r="AS121" s="41">
        <f t="shared" si="98"/>
        <v>82971631.498159483</v>
      </c>
      <c r="AT121">
        <f t="shared" si="99"/>
        <v>0.63649044235830321</v>
      </c>
      <c r="AU121" s="41">
        <f t="shared" si="100"/>
        <v>171666.66666666669</v>
      </c>
      <c r="AV121" s="41">
        <f t="shared" si="101"/>
        <v>15333292.696018782</v>
      </c>
      <c r="AW121">
        <f t="shared" si="102"/>
        <v>0.6454297232315136</v>
      </c>
      <c r="AX121">
        <f t="shared" si="103"/>
        <v>0</v>
      </c>
      <c r="AY121" s="121">
        <f t="shared" si="104"/>
        <v>0</v>
      </c>
      <c r="AZ121">
        <f t="shared" si="105"/>
        <v>0.71213126694283801</v>
      </c>
      <c r="BA121" s="39">
        <f t="shared" si="106"/>
        <v>83333.333333333328</v>
      </c>
      <c r="BB121" s="39">
        <f t="shared" si="107"/>
        <v>0</v>
      </c>
      <c r="BC121">
        <f t="shared" si="108"/>
        <v>0.6714792846676374</v>
      </c>
      <c r="BD121" s="41">
        <f t="shared" si="109"/>
        <v>252095.56731123786</v>
      </c>
      <c r="BE121" s="41">
        <f t="shared" si="110"/>
        <v>19252279.651669905</v>
      </c>
      <c r="BF121">
        <f t="shared" si="111"/>
        <v>0.65460372167836245</v>
      </c>
      <c r="BG121" s="41">
        <f t="shared" si="112"/>
        <v>58125</v>
      </c>
      <c r="BH121" s="41">
        <f t="shared" si="113"/>
        <v>0</v>
      </c>
      <c r="BI121">
        <f t="shared" si="114"/>
        <v>0.68446405437525581</v>
      </c>
      <c r="BJ121">
        <f t="shared" si="115"/>
        <v>0</v>
      </c>
      <c r="BK121" s="121">
        <f t="shared" si="116"/>
        <v>0</v>
      </c>
      <c r="BL121">
        <f t="shared" si="117"/>
        <v>0.6994538230640247</v>
      </c>
      <c r="BM121" s="119">
        <f t="shared" si="118"/>
        <v>1377646.1752637783</v>
      </c>
      <c r="BN121" s="119">
        <f t="shared" si="119"/>
        <v>81574816.572788477</v>
      </c>
      <c r="BO121">
        <f t="shared" si="120"/>
        <v>0.667202513054865</v>
      </c>
    </row>
    <row r="122" spans="1:67">
      <c r="A122">
        <v>110</v>
      </c>
      <c r="B122" s="64">
        <v>105</v>
      </c>
      <c r="C122" s="56">
        <f t="shared" si="69"/>
        <v>141601132.12059507</v>
      </c>
      <c r="D122" s="56">
        <f t="shared" si="70"/>
        <v>0</v>
      </c>
      <c r="E122" s="59">
        <f t="shared" si="121"/>
        <v>141601132.1205951</v>
      </c>
      <c r="F122" s="53">
        <f t="shared" si="71"/>
        <v>1444804.6719571026</v>
      </c>
      <c r="G122" s="53">
        <f t="shared" si="72"/>
        <v>656793.25115269364</v>
      </c>
      <c r="H122" s="66">
        <f t="shared" si="73"/>
        <v>788011.42080440896</v>
      </c>
      <c r="I122" s="54">
        <f>IF(A122&lt;=(30-(240-$K$8)),((A122+(240-$K$7))/30)*$K$6,$K$6)*($K$5/100)</f>
        <v>0</v>
      </c>
      <c r="J122" s="67">
        <f t="shared" si="74"/>
        <v>0</v>
      </c>
      <c r="K122" s="68">
        <f t="shared" si="75"/>
        <v>0</v>
      </c>
      <c r="L122" s="68">
        <f t="shared" si="76"/>
        <v>1444804.6719571026</v>
      </c>
      <c r="M122" s="55">
        <f t="shared" si="77"/>
        <v>788011.42080440896</v>
      </c>
      <c r="N122" s="55">
        <f t="shared" si="78"/>
        <v>177445.67102863197</v>
      </c>
      <c r="O122" s="55">
        <f t="shared" si="79"/>
        <v>610565.74977577699</v>
      </c>
      <c r="P122" s="65">
        <f t="shared" si="122"/>
        <v>0</v>
      </c>
      <c r="Q122" s="52">
        <f t="shared" si="80"/>
        <v>0</v>
      </c>
      <c r="R122" s="57">
        <f t="shared" si="81"/>
        <v>0</v>
      </c>
      <c r="S122" s="59">
        <f t="shared" si="123"/>
        <v>11531107.458550718</v>
      </c>
      <c r="T122" s="56">
        <f t="shared" si="82"/>
        <v>764665.98079081136</v>
      </c>
      <c r="U122" s="57">
        <f t="shared" si="83"/>
        <v>48046.281077294654</v>
      </c>
      <c r="V122" s="59">
        <f t="shared" si="124"/>
        <v>7297949.1766924206</v>
      </c>
      <c r="W122" s="52">
        <f t="shared" si="132"/>
        <v>141258.54509711504</v>
      </c>
      <c r="X122" s="57">
        <f t="shared" si="84"/>
        <v>30408.121569551753</v>
      </c>
      <c r="Y122" s="59">
        <f t="shared" si="125"/>
        <v>33902050.823307589</v>
      </c>
      <c r="Z122" s="56">
        <f t="shared" si="126"/>
        <v>0</v>
      </c>
      <c r="AA122" s="57">
        <f t="shared" si="85"/>
        <v>141258.54509711495</v>
      </c>
      <c r="AB122" s="63">
        <f t="shared" si="127"/>
        <v>20000000</v>
      </c>
      <c r="AC122" s="74">
        <f t="shared" si="86"/>
        <v>0</v>
      </c>
      <c r="AD122" s="57">
        <f t="shared" si="87"/>
        <v>83333.333333333328</v>
      </c>
      <c r="AE122" s="59">
        <f t="shared" si="128"/>
        <v>17935969.2184361</v>
      </c>
      <c r="AF122" s="54">
        <f t="shared" si="88"/>
        <v>177445.67102863197</v>
      </c>
      <c r="AG122" s="57">
        <f t="shared" si="89"/>
        <v>74733.205076817074</v>
      </c>
      <c r="AH122" s="59">
        <f t="shared" si="129"/>
        <v>13950000</v>
      </c>
      <c r="AI122" s="54">
        <f t="shared" si="90"/>
        <v>0</v>
      </c>
      <c r="AJ122" s="57">
        <f t="shared" si="91"/>
        <v>58125</v>
      </c>
      <c r="AK122" s="59">
        <f t="shared" si="130"/>
        <v>36984055.443608262</v>
      </c>
      <c r="AL122" s="56">
        <f t="shared" si="131"/>
        <v>0</v>
      </c>
      <c r="AM122" s="75">
        <f t="shared" si="92"/>
        <v>154100.23101503443</v>
      </c>
      <c r="AN122">
        <f t="shared" si="93"/>
        <v>3.0373191041596297E-2</v>
      </c>
      <c r="AO122" s="119">
        <f t="shared" si="94"/>
        <v>0</v>
      </c>
      <c r="AP122" s="119">
        <f t="shared" si="95"/>
        <v>0</v>
      </c>
      <c r="AQ122">
        <f t="shared" si="96"/>
        <v>0.61476002361953985</v>
      </c>
      <c r="AR122" s="41">
        <f t="shared" si="97"/>
        <v>812712.26186810597</v>
      </c>
      <c r="AS122" s="41">
        <f t="shared" si="98"/>
        <v>84113257.886989251</v>
      </c>
      <c r="AT122">
        <f t="shared" si="99"/>
        <v>0.63328768411236325</v>
      </c>
      <c r="AU122" s="41">
        <f t="shared" si="100"/>
        <v>171666.6666666668</v>
      </c>
      <c r="AV122" s="41">
        <f t="shared" si="101"/>
        <v>15538439.960682655</v>
      </c>
      <c r="AW122">
        <f t="shared" si="102"/>
        <v>0.64226804870535248</v>
      </c>
      <c r="AX122">
        <f t="shared" si="103"/>
        <v>0</v>
      </c>
      <c r="AY122" s="121">
        <f t="shared" si="104"/>
        <v>0</v>
      </c>
      <c r="AZ122">
        <f t="shared" si="105"/>
        <v>0.70931281457188855</v>
      </c>
      <c r="BA122" s="39">
        <f t="shared" si="106"/>
        <v>83333.333333333328</v>
      </c>
      <c r="BB122" s="39">
        <f t="shared" si="107"/>
        <v>0</v>
      </c>
      <c r="BC122">
        <f t="shared" si="108"/>
        <v>0.66844408813364076</v>
      </c>
      <c r="BD122" s="41">
        <f t="shared" si="109"/>
        <v>252178.87610544905</v>
      </c>
      <c r="BE122" s="41">
        <f t="shared" si="110"/>
        <v>19519023.813149516</v>
      </c>
      <c r="BF122">
        <f t="shared" si="111"/>
        <v>0.65148545216530906</v>
      </c>
      <c r="BG122" s="41">
        <f t="shared" si="112"/>
        <v>58125</v>
      </c>
      <c r="BH122" s="41">
        <f t="shared" si="113"/>
        <v>0</v>
      </c>
      <c r="BI122">
        <f t="shared" si="114"/>
        <v>0.68149557138460404</v>
      </c>
      <c r="BJ122">
        <f t="shared" si="115"/>
        <v>0</v>
      </c>
      <c r="BK122" s="121">
        <f t="shared" si="116"/>
        <v>0</v>
      </c>
      <c r="BL122">
        <f t="shared" si="117"/>
        <v>0.69656531101193109</v>
      </c>
      <c r="BM122" s="119">
        <f t="shared" si="118"/>
        <v>1378016.1379735549</v>
      </c>
      <c r="BN122" s="119">
        <f t="shared" si="119"/>
        <v>82741199.184462935</v>
      </c>
      <c r="BO122">
        <f t="shared" si="120"/>
        <v>0.66414587180376972</v>
      </c>
    </row>
    <row r="123" spans="1:67">
      <c r="A123">
        <v>111</v>
      </c>
      <c r="B123" s="58">
        <v>106</v>
      </c>
      <c r="C123" s="56">
        <f t="shared" si="69"/>
        <v>140813120.69979066</v>
      </c>
      <c r="D123" s="56">
        <f t="shared" si="70"/>
        <v>0</v>
      </c>
      <c r="E123" s="59">
        <f t="shared" si="121"/>
        <v>140813120.69979069</v>
      </c>
      <c r="F123" s="53">
        <f t="shared" si="71"/>
        <v>1444804.6719571031</v>
      </c>
      <c r="G123" s="53">
        <f t="shared" si="72"/>
        <v>653138.19151252916</v>
      </c>
      <c r="H123" s="60">
        <f t="shared" si="73"/>
        <v>791666.48044457391</v>
      </c>
      <c r="I123" s="54">
        <f>IF(A123&lt;=(30-(240-$K$8)),((A123+(240-$K$7))/30)*$K$6,$K$6)*($K$5/100)</f>
        <v>0</v>
      </c>
      <c r="J123" s="61">
        <f t="shared" si="74"/>
        <v>0</v>
      </c>
      <c r="K123" s="62">
        <f t="shared" si="75"/>
        <v>0</v>
      </c>
      <c r="L123" s="62">
        <f t="shared" si="76"/>
        <v>1444804.6719571031</v>
      </c>
      <c r="M123" s="55">
        <f t="shared" si="77"/>
        <v>791666.48044457391</v>
      </c>
      <c r="N123" s="55">
        <f t="shared" si="78"/>
        <v>178268.72319941991</v>
      </c>
      <c r="O123" s="55">
        <f t="shared" si="79"/>
        <v>613397.757245154</v>
      </c>
      <c r="P123" s="59">
        <f t="shared" si="122"/>
        <v>0</v>
      </c>
      <c r="Q123" s="52">
        <f t="shared" si="80"/>
        <v>0</v>
      </c>
      <c r="R123" s="57">
        <f t="shared" si="81"/>
        <v>0</v>
      </c>
      <c r="S123" s="59">
        <f t="shared" si="123"/>
        <v>10766441.477759907</v>
      </c>
      <c r="T123" s="56">
        <f t="shared" si="82"/>
        <v>768140.07255608437</v>
      </c>
      <c r="U123" s="57">
        <f t="shared" si="83"/>
        <v>44860.172823999616</v>
      </c>
      <c r="V123" s="59">
        <f t="shared" si="124"/>
        <v>7156690.6315953052</v>
      </c>
      <c r="W123" s="52">
        <f t="shared" si="132"/>
        <v>141847.12236835298</v>
      </c>
      <c r="X123" s="57">
        <f t="shared" si="84"/>
        <v>29819.544298313773</v>
      </c>
      <c r="Y123" s="59">
        <f t="shared" si="125"/>
        <v>34043309.368404701</v>
      </c>
      <c r="Z123" s="56">
        <f t="shared" si="126"/>
        <v>0</v>
      </c>
      <c r="AA123" s="57">
        <f t="shared" si="85"/>
        <v>141847.12236835292</v>
      </c>
      <c r="AB123" s="63">
        <f t="shared" si="127"/>
        <v>20000000</v>
      </c>
      <c r="AC123" s="74">
        <f t="shared" si="86"/>
        <v>0</v>
      </c>
      <c r="AD123" s="57">
        <f t="shared" si="87"/>
        <v>83333.333333333328</v>
      </c>
      <c r="AE123" s="59">
        <f t="shared" si="128"/>
        <v>17758523.547407467</v>
      </c>
      <c r="AF123" s="54">
        <f t="shared" si="88"/>
        <v>178268.72319941991</v>
      </c>
      <c r="AG123" s="57">
        <f t="shared" si="89"/>
        <v>73993.848114197783</v>
      </c>
      <c r="AH123" s="59">
        <f t="shared" si="129"/>
        <v>13950000</v>
      </c>
      <c r="AI123" s="54">
        <f t="shared" si="90"/>
        <v>0</v>
      </c>
      <c r="AJ123" s="57">
        <f t="shared" si="91"/>
        <v>58125</v>
      </c>
      <c r="AK123" s="59">
        <f t="shared" si="130"/>
        <v>37138155.674623296</v>
      </c>
      <c r="AL123" s="56">
        <f t="shared" si="131"/>
        <v>0</v>
      </c>
      <c r="AM123" s="75">
        <f t="shared" si="92"/>
        <v>154742.3153109304</v>
      </c>
      <c r="AN123">
        <f t="shared" si="93"/>
        <v>3.0453598225603756E-2</v>
      </c>
      <c r="AO123" s="119">
        <f t="shared" si="94"/>
        <v>0</v>
      </c>
      <c r="AP123" s="119">
        <f t="shared" si="95"/>
        <v>0</v>
      </c>
      <c r="AQ123">
        <f t="shared" si="96"/>
        <v>0.6114856288144227</v>
      </c>
      <c r="AR123" s="41">
        <f t="shared" si="97"/>
        <v>813000.24538008403</v>
      </c>
      <c r="AS123" s="41">
        <f t="shared" si="98"/>
        <v>85263548.053725362</v>
      </c>
      <c r="AT123">
        <f t="shared" si="99"/>
        <v>0.63009263738658128</v>
      </c>
      <c r="AU123" s="41">
        <f t="shared" si="100"/>
        <v>171666.66666666674</v>
      </c>
      <c r="AV123" s="41">
        <f t="shared" si="101"/>
        <v>15745030.58288718</v>
      </c>
      <c r="AW123">
        <f t="shared" si="102"/>
        <v>0.63911333590930852</v>
      </c>
      <c r="AX123">
        <f t="shared" si="103"/>
        <v>0</v>
      </c>
      <c r="AY123" s="121">
        <f t="shared" si="104"/>
        <v>0</v>
      </c>
      <c r="AZ123">
        <f t="shared" si="105"/>
        <v>0.7064960832612921</v>
      </c>
      <c r="BA123" s="39">
        <f t="shared" si="106"/>
        <v>83333.333333333328</v>
      </c>
      <c r="BB123" s="39">
        <f t="shared" si="107"/>
        <v>0</v>
      </c>
      <c r="BC123">
        <f t="shared" si="108"/>
        <v>0.66541373104226675</v>
      </c>
      <c r="BD123" s="41">
        <f t="shared" si="109"/>
        <v>252262.57131361769</v>
      </c>
      <c r="BE123" s="41">
        <f t="shared" si="110"/>
        <v>19787828.27513561</v>
      </c>
      <c r="BF123">
        <f t="shared" si="111"/>
        <v>0.64837338621866469</v>
      </c>
      <c r="BG123" s="41">
        <f t="shared" si="112"/>
        <v>58125</v>
      </c>
      <c r="BH123" s="41">
        <f t="shared" si="113"/>
        <v>0</v>
      </c>
      <c r="BI123">
        <f t="shared" si="114"/>
        <v>0.67853090567809504</v>
      </c>
      <c r="BJ123">
        <f t="shared" si="115"/>
        <v>0</v>
      </c>
      <c r="BK123" s="121">
        <f t="shared" si="116"/>
        <v>0</v>
      </c>
      <c r="BL123">
        <f t="shared" si="117"/>
        <v>0.69367946656459301</v>
      </c>
      <c r="BM123" s="119">
        <f t="shared" si="118"/>
        <v>1378387.8166937018</v>
      </c>
      <c r="BN123" s="119">
        <f t="shared" si="119"/>
        <v>83916646.927124828</v>
      </c>
      <c r="BO123">
        <f t="shared" si="120"/>
        <v>0.66109441192154716</v>
      </c>
    </row>
    <row r="124" spans="1:67">
      <c r="A124">
        <v>112</v>
      </c>
      <c r="B124" s="64">
        <v>107</v>
      </c>
      <c r="C124" s="56">
        <f t="shared" si="69"/>
        <v>140021454.21934611</v>
      </c>
      <c r="D124" s="56">
        <f t="shared" si="70"/>
        <v>0</v>
      </c>
      <c r="E124" s="59">
        <f t="shared" si="121"/>
        <v>140021454.21934611</v>
      </c>
      <c r="F124" s="53">
        <f t="shared" si="71"/>
        <v>1444804.6719571028</v>
      </c>
      <c r="G124" s="53">
        <f t="shared" si="72"/>
        <v>649466.17848740041</v>
      </c>
      <c r="H124" s="66">
        <f t="shared" si="73"/>
        <v>795338.49346970243</v>
      </c>
      <c r="I124" s="54">
        <f>IF(A124&lt;=(30-(240-$K$8)),((A124+(240-$K$7))/30)*$K$6,$K$6)*($K$5/100)</f>
        <v>0</v>
      </c>
      <c r="J124" s="67">
        <f t="shared" si="74"/>
        <v>0</v>
      </c>
      <c r="K124" s="68">
        <f t="shared" si="75"/>
        <v>0</v>
      </c>
      <c r="L124" s="68">
        <f t="shared" si="76"/>
        <v>1444804.6719571028</v>
      </c>
      <c r="M124" s="55">
        <f t="shared" si="77"/>
        <v>795338.49346970243</v>
      </c>
      <c r="N124" s="55">
        <f t="shared" si="78"/>
        <v>179095.5929605265</v>
      </c>
      <c r="O124" s="55">
        <f t="shared" si="79"/>
        <v>616242.90050917596</v>
      </c>
      <c r="P124" s="65">
        <f t="shared" si="122"/>
        <v>0</v>
      </c>
      <c r="Q124" s="52">
        <f t="shared" si="80"/>
        <v>0</v>
      </c>
      <c r="R124" s="57">
        <f t="shared" si="81"/>
        <v>0</v>
      </c>
      <c r="S124" s="59">
        <f t="shared" si="123"/>
        <v>9998301.405203823</v>
      </c>
      <c r="T124" s="56">
        <f t="shared" si="82"/>
        <v>771629.97546723532</v>
      </c>
      <c r="U124" s="57">
        <f t="shared" si="83"/>
        <v>41659.589188349259</v>
      </c>
      <c r="V124" s="59">
        <f t="shared" si="124"/>
        <v>7014843.5092269517</v>
      </c>
      <c r="W124" s="52">
        <f t="shared" si="132"/>
        <v>142438.15204488771</v>
      </c>
      <c r="X124" s="57">
        <f t="shared" si="84"/>
        <v>29228.514621778966</v>
      </c>
      <c r="Y124" s="59">
        <f t="shared" si="125"/>
        <v>34185156.490773052</v>
      </c>
      <c r="Z124" s="56">
        <f t="shared" si="126"/>
        <v>0</v>
      </c>
      <c r="AA124" s="57">
        <f t="shared" si="85"/>
        <v>142438.15204488771</v>
      </c>
      <c r="AB124" s="63">
        <f t="shared" si="127"/>
        <v>20000000</v>
      </c>
      <c r="AC124" s="74">
        <f t="shared" si="86"/>
        <v>0</v>
      </c>
      <c r="AD124" s="57">
        <f t="shared" si="87"/>
        <v>83333.333333333328</v>
      </c>
      <c r="AE124" s="59">
        <f t="shared" si="128"/>
        <v>17580254.824208047</v>
      </c>
      <c r="AF124" s="54">
        <f t="shared" si="88"/>
        <v>179095.5929605265</v>
      </c>
      <c r="AG124" s="57">
        <f t="shared" si="89"/>
        <v>73251.061767533523</v>
      </c>
      <c r="AH124" s="59">
        <f t="shared" si="129"/>
        <v>13950000</v>
      </c>
      <c r="AI124" s="54">
        <f t="shared" si="90"/>
        <v>0</v>
      </c>
      <c r="AJ124" s="57">
        <f t="shared" si="91"/>
        <v>58125</v>
      </c>
      <c r="AK124" s="59">
        <f t="shared" si="130"/>
        <v>37292897.989934228</v>
      </c>
      <c r="AL124" s="56">
        <f t="shared" si="131"/>
        <v>0</v>
      </c>
      <c r="AM124" s="75">
        <f t="shared" si="92"/>
        <v>155387.0749580593</v>
      </c>
      <c r="AN124">
        <f t="shared" si="93"/>
        <v>3.0534005409611219E-2</v>
      </c>
      <c r="AO124" s="119">
        <f t="shared" si="94"/>
        <v>0</v>
      </c>
      <c r="AP124" s="119">
        <f t="shared" si="95"/>
        <v>0</v>
      </c>
      <c r="AQ124">
        <f t="shared" si="96"/>
        <v>0.60822056407466352</v>
      </c>
      <c r="AR124" s="41">
        <f t="shared" si="97"/>
        <v>813289.56465558452</v>
      </c>
      <c r="AS124" s="41">
        <f t="shared" si="98"/>
        <v>86422557.252330363</v>
      </c>
      <c r="AT124">
        <f t="shared" si="99"/>
        <v>0.62690534837636669</v>
      </c>
      <c r="AU124" s="41">
        <f t="shared" si="100"/>
        <v>171666.66666666669</v>
      </c>
      <c r="AV124" s="41">
        <f t="shared" si="101"/>
        <v>15953073.029027425</v>
      </c>
      <c r="AW124">
        <f t="shared" si="102"/>
        <v>0.63596563469471012</v>
      </c>
      <c r="AX124">
        <f t="shared" si="103"/>
        <v>0</v>
      </c>
      <c r="AY124" s="121">
        <f t="shared" si="104"/>
        <v>0</v>
      </c>
      <c r="AZ124">
        <f t="shared" si="105"/>
        <v>0.7036811413430738</v>
      </c>
      <c r="BA124" s="39">
        <f t="shared" si="106"/>
        <v>83333.333333333328</v>
      </c>
      <c r="BB124" s="39">
        <f t="shared" si="107"/>
        <v>0</v>
      </c>
      <c r="BC124">
        <f t="shared" si="108"/>
        <v>0.66238827224025554</v>
      </c>
      <c r="BD124" s="41">
        <f t="shared" si="109"/>
        <v>252346.65472806001</v>
      </c>
      <c r="BE124" s="41">
        <f t="shared" si="110"/>
        <v>20058706.411578968</v>
      </c>
      <c r="BF124">
        <f t="shared" si="111"/>
        <v>0.64526757713404481</v>
      </c>
      <c r="BG124" s="41">
        <f t="shared" si="112"/>
        <v>58125</v>
      </c>
      <c r="BH124" s="41">
        <f t="shared" si="113"/>
        <v>0</v>
      </c>
      <c r="BI124">
        <f t="shared" si="114"/>
        <v>0.67557011970996694</v>
      </c>
      <c r="BJ124">
        <f t="shared" si="115"/>
        <v>0</v>
      </c>
      <c r="BK124" s="121">
        <f t="shared" si="116"/>
        <v>0</v>
      </c>
      <c r="BL124">
        <f t="shared" si="117"/>
        <v>0.69079635565705599</v>
      </c>
      <c r="BM124" s="119">
        <f t="shared" si="118"/>
        <v>1378761.2193836444</v>
      </c>
      <c r="BN124" s="119">
        <f t="shared" si="119"/>
        <v>85101218.801258162</v>
      </c>
      <c r="BO124">
        <f t="shared" si="120"/>
        <v>0.65804819094211697</v>
      </c>
    </row>
    <row r="125" spans="1:67">
      <c r="A125">
        <v>113</v>
      </c>
      <c r="B125" s="58">
        <v>108</v>
      </c>
      <c r="C125" s="56">
        <f t="shared" si="69"/>
        <v>139226115.72587639</v>
      </c>
      <c r="D125" s="56">
        <f t="shared" si="70"/>
        <v>0</v>
      </c>
      <c r="E125" s="59">
        <f t="shared" si="121"/>
        <v>139226115.72587639</v>
      </c>
      <c r="F125" s="53">
        <f t="shared" si="71"/>
        <v>1444804.6719571021</v>
      </c>
      <c r="G125" s="53">
        <f t="shared" si="72"/>
        <v>645777.13344185671</v>
      </c>
      <c r="H125" s="60">
        <f t="shared" si="73"/>
        <v>799027.53851524543</v>
      </c>
      <c r="I125" s="54">
        <f>IF(A125&lt;=(30-(240-$K$8)),((A125+(240-$K$7))/30)*$K$6,$K$6)*($K$5/100)</f>
        <v>0</v>
      </c>
      <c r="J125" s="61">
        <f t="shared" si="74"/>
        <v>0</v>
      </c>
      <c r="K125" s="62">
        <f t="shared" si="75"/>
        <v>0</v>
      </c>
      <c r="L125" s="62">
        <f t="shared" si="76"/>
        <v>1444804.6719571021</v>
      </c>
      <c r="M125" s="55">
        <f t="shared" si="77"/>
        <v>799027.53851524543</v>
      </c>
      <c r="N125" s="55">
        <f t="shared" si="78"/>
        <v>179926.29801920825</v>
      </c>
      <c r="O125" s="55">
        <f t="shared" si="79"/>
        <v>619101.24049603718</v>
      </c>
      <c r="P125" s="59">
        <f t="shared" si="122"/>
        <v>0</v>
      </c>
      <c r="Q125" s="52">
        <f t="shared" si="80"/>
        <v>0</v>
      </c>
      <c r="R125" s="57">
        <f t="shared" si="81"/>
        <v>0</v>
      </c>
      <c r="S125" s="59">
        <f t="shared" si="123"/>
        <v>9226671.4297365882</v>
      </c>
      <c r="T125" s="56">
        <f t="shared" si="82"/>
        <v>775135.76159975503</v>
      </c>
      <c r="U125" s="57">
        <f t="shared" si="83"/>
        <v>38444.464290569114</v>
      </c>
      <c r="V125" s="59">
        <f t="shared" si="124"/>
        <v>6872405.3571820641</v>
      </c>
      <c r="W125" s="52">
        <f t="shared" si="132"/>
        <v>143031.64434507478</v>
      </c>
      <c r="X125" s="57">
        <f t="shared" si="84"/>
        <v>28635.022321591932</v>
      </c>
      <c r="Y125" s="59">
        <f t="shared" si="125"/>
        <v>34327594.642817937</v>
      </c>
      <c r="Z125" s="56">
        <f t="shared" si="126"/>
        <v>0</v>
      </c>
      <c r="AA125" s="57">
        <f t="shared" si="85"/>
        <v>143031.64434507475</v>
      </c>
      <c r="AB125" s="63">
        <f t="shared" si="127"/>
        <v>20000000</v>
      </c>
      <c r="AC125" s="74">
        <f t="shared" si="86"/>
        <v>0</v>
      </c>
      <c r="AD125" s="57">
        <f t="shared" si="87"/>
        <v>83333.333333333328</v>
      </c>
      <c r="AE125" s="59">
        <f t="shared" si="128"/>
        <v>17401159.231247522</v>
      </c>
      <c r="AF125" s="54">
        <f t="shared" si="88"/>
        <v>179926.29801920825</v>
      </c>
      <c r="AG125" s="57">
        <f t="shared" si="89"/>
        <v>72504.83013019801</v>
      </c>
      <c r="AH125" s="59">
        <f t="shared" si="129"/>
        <v>13950000</v>
      </c>
      <c r="AI125" s="54">
        <f t="shared" si="90"/>
        <v>0</v>
      </c>
      <c r="AJ125" s="57">
        <f t="shared" si="91"/>
        <v>58125</v>
      </c>
      <c r="AK125" s="59">
        <f t="shared" si="130"/>
        <v>37448285.064892285</v>
      </c>
      <c r="AL125" s="56">
        <f t="shared" si="131"/>
        <v>0</v>
      </c>
      <c r="AM125" s="75">
        <f t="shared" si="92"/>
        <v>156034.52110371785</v>
      </c>
      <c r="AN125">
        <f t="shared" si="93"/>
        <v>3.0614412593618679E-2</v>
      </c>
      <c r="AO125" s="119">
        <f t="shared" si="94"/>
        <v>0</v>
      </c>
      <c r="AP125" s="119">
        <f t="shared" si="95"/>
        <v>0</v>
      </c>
      <c r="AQ125">
        <f t="shared" si="96"/>
        <v>0.60496486650508019</v>
      </c>
      <c r="AR125" s="41">
        <f t="shared" si="97"/>
        <v>813580.2258903241</v>
      </c>
      <c r="AS125" s="41">
        <f t="shared" si="98"/>
        <v>87590341.060772315</v>
      </c>
      <c r="AT125">
        <f t="shared" si="99"/>
        <v>0.6237258627328307</v>
      </c>
      <c r="AU125" s="41">
        <f t="shared" si="100"/>
        <v>171666.66666666672</v>
      </c>
      <c r="AV125" s="41">
        <f t="shared" si="101"/>
        <v>16162575.81099345</v>
      </c>
      <c r="AW125">
        <f t="shared" si="102"/>
        <v>0.63282499438656847</v>
      </c>
      <c r="AX125">
        <f t="shared" si="103"/>
        <v>0</v>
      </c>
      <c r="AY125" s="121">
        <f t="shared" si="104"/>
        <v>0</v>
      </c>
      <c r="AZ125">
        <f t="shared" si="105"/>
        <v>0.70086805680478947</v>
      </c>
      <c r="BA125" s="39">
        <f t="shared" si="106"/>
        <v>83333.333333333328</v>
      </c>
      <c r="BB125" s="39">
        <f t="shared" si="107"/>
        <v>0</v>
      </c>
      <c r="BC125">
        <f t="shared" si="108"/>
        <v>0.65936777011031322</v>
      </c>
      <c r="BD125" s="41">
        <f t="shared" si="109"/>
        <v>252431.12814940626</v>
      </c>
      <c r="BE125" s="41">
        <f t="shared" si="110"/>
        <v>20331671.676170532</v>
      </c>
      <c r="BF125">
        <f t="shared" si="111"/>
        <v>0.64216807770103201</v>
      </c>
      <c r="BG125" s="41">
        <f t="shared" si="112"/>
        <v>58125</v>
      </c>
      <c r="BH125" s="41">
        <f t="shared" si="113"/>
        <v>0</v>
      </c>
      <c r="BI125">
        <f t="shared" si="114"/>
        <v>0.67261327550617811</v>
      </c>
      <c r="BJ125">
        <f t="shared" si="115"/>
        <v>0</v>
      </c>
      <c r="BK125" s="121">
        <f t="shared" si="116"/>
        <v>0</v>
      </c>
      <c r="BL125">
        <f t="shared" si="117"/>
        <v>0.68791604384035798</v>
      </c>
      <c r="BM125" s="119">
        <f t="shared" si="118"/>
        <v>1379136.3540397305</v>
      </c>
      <c r="BN125" s="119">
        <f t="shared" si="119"/>
        <v>86294974.159646511</v>
      </c>
      <c r="BO125">
        <f t="shared" si="120"/>
        <v>0.65500726592413649</v>
      </c>
    </row>
    <row r="126" spans="1:67">
      <c r="A126">
        <v>114</v>
      </c>
      <c r="B126" s="64">
        <v>109</v>
      </c>
      <c r="C126" s="56">
        <f t="shared" si="69"/>
        <v>138427088.18736115</v>
      </c>
      <c r="D126" s="56">
        <f t="shared" si="70"/>
        <v>0</v>
      </c>
      <c r="E126" s="59">
        <f t="shared" si="121"/>
        <v>138427088.18736115</v>
      </c>
      <c r="F126" s="53">
        <f t="shared" si="71"/>
        <v>1444804.6719571026</v>
      </c>
      <c r="G126" s="53">
        <f t="shared" si="72"/>
        <v>642070.97737571015</v>
      </c>
      <c r="H126" s="66">
        <f t="shared" si="73"/>
        <v>802733.69458139245</v>
      </c>
      <c r="I126" s="54">
        <f>IF(A126&lt;=(30-(240-$K$8)),((A126+(240-$K$7))/30)*$K$6,$K$6)*($K$5/100)</f>
        <v>0</v>
      </c>
      <c r="J126" s="67">
        <f t="shared" si="74"/>
        <v>0</v>
      </c>
      <c r="K126" s="68">
        <f t="shared" si="75"/>
        <v>0</v>
      </c>
      <c r="L126" s="68">
        <f t="shared" si="76"/>
        <v>1444804.6719571026</v>
      </c>
      <c r="M126" s="55">
        <f t="shared" si="77"/>
        <v>802733.69458139245</v>
      </c>
      <c r="N126" s="55">
        <f t="shared" si="78"/>
        <v>180760.85616485411</v>
      </c>
      <c r="O126" s="55">
        <f t="shared" si="79"/>
        <v>621972.83841653832</v>
      </c>
      <c r="P126" s="65">
        <f t="shared" si="122"/>
        <v>0</v>
      </c>
      <c r="Q126" s="52">
        <f t="shared" si="80"/>
        <v>0</v>
      </c>
      <c r="R126" s="57">
        <f t="shared" si="81"/>
        <v>0</v>
      </c>
      <c r="S126" s="59">
        <f t="shared" si="123"/>
        <v>8451535.6681368332</v>
      </c>
      <c r="T126" s="56">
        <f t="shared" si="82"/>
        <v>778657.50335818832</v>
      </c>
      <c r="U126" s="57">
        <f t="shared" si="83"/>
        <v>35214.731950570138</v>
      </c>
      <c r="V126" s="59">
        <f t="shared" si="124"/>
        <v>6729373.7128369892</v>
      </c>
      <c r="W126" s="52">
        <f t="shared" si="132"/>
        <v>143627.60952984588</v>
      </c>
      <c r="X126" s="57">
        <f t="shared" si="84"/>
        <v>28039.057136820789</v>
      </c>
      <c r="Y126" s="59">
        <f t="shared" si="125"/>
        <v>34470626.287163012</v>
      </c>
      <c r="Z126" s="56">
        <f t="shared" si="126"/>
        <v>0</v>
      </c>
      <c r="AA126" s="57">
        <f t="shared" si="85"/>
        <v>143627.60952984588</v>
      </c>
      <c r="AB126" s="63">
        <f t="shared" si="127"/>
        <v>20000000</v>
      </c>
      <c r="AC126" s="74">
        <f t="shared" si="86"/>
        <v>0</v>
      </c>
      <c r="AD126" s="57">
        <f t="shared" si="87"/>
        <v>83333.333333333328</v>
      </c>
      <c r="AE126" s="59">
        <f t="shared" si="128"/>
        <v>17221232.933228314</v>
      </c>
      <c r="AF126" s="54">
        <f t="shared" si="88"/>
        <v>180760.85616485411</v>
      </c>
      <c r="AG126" s="57">
        <f t="shared" si="89"/>
        <v>71755.137221784636</v>
      </c>
      <c r="AH126" s="59">
        <f t="shared" si="129"/>
        <v>13950000</v>
      </c>
      <c r="AI126" s="54">
        <f t="shared" si="90"/>
        <v>0</v>
      </c>
      <c r="AJ126" s="57">
        <f t="shared" si="91"/>
        <v>58125</v>
      </c>
      <c r="AK126" s="59">
        <f t="shared" si="130"/>
        <v>37604319.585996002</v>
      </c>
      <c r="AL126" s="56">
        <f t="shared" si="131"/>
        <v>0</v>
      </c>
      <c r="AM126" s="75">
        <f t="shared" si="92"/>
        <v>156684.66494165</v>
      </c>
      <c r="AN126">
        <f t="shared" si="93"/>
        <v>3.0694819777626142E-2</v>
      </c>
      <c r="AO126" s="119">
        <f t="shared" si="94"/>
        <v>0</v>
      </c>
      <c r="AP126" s="119">
        <f t="shared" si="95"/>
        <v>0</v>
      </c>
      <c r="AQ126">
        <f t="shared" si="96"/>
        <v>0.60171857263709394</v>
      </c>
      <c r="AR126" s="41">
        <f t="shared" si="97"/>
        <v>813872.23530875845</v>
      </c>
      <c r="AS126" s="41">
        <f t="shared" si="98"/>
        <v>88766955.382833466</v>
      </c>
      <c r="AT126">
        <f t="shared" si="99"/>
        <v>0.62055422556312889</v>
      </c>
      <c r="AU126" s="41">
        <f t="shared" si="100"/>
        <v>171666.66666666669</v>
      </c>
      <c r="AV126" s="41">
        <f t="shared" si="101"/>
        <v>16373547.48640243</v>
      </c>
      <c r="AW126">
        <f t="shared" si="102"/>
        <v>0.62969146378347818</v>
      </c>
      <c r="AX126">
        <f t="shared" si="103"/>
        <v>0</v>
      </c>
      <c r="AY126" s="121">
        <f t="shared" si="104"/>
        <v>0</v>
      </c>
      <c r="AZ126">
        <f t="shared" si="105"/>
        <v>0.69805689728725351</v>
      </c>
      <c r="BA126" s="39">
        <f t="shared" si="106"/>
        <v>83333.333333333328</v>
      </c>
      <c r="BB126" s="39">
        <f t="shared" si="107"/>
        <v>0</v>
      </c>
      <c r="BC126">
        <f t="shared" si="108"/>
        <v>0.6563522825701058</v>
      </c>
      <c r="BD126" s="41">
        <f t="shared" si="109"/>
        <v>252515.99338663876</v>
      </c>
      <c r="BE126" s="41">
        <f t="shared" si="110"/>
        <v>20606737.602793369</v>
      </c>
      <c r="BF126">
        <f t="shared" si="111"/>
        <v>0.63907494020283706</v>
      </c>
      <c r="BG126" s="41">
        <f t="shared" si="112"/>
        <v>58125</v>
      </c>
      <c r="BH126" s="41">
        <f t="shared" si="113"/>
        <v>0</v>
      </c>
      <c r="BI126">
        <f t="shared" si="114"/>
        <v>0.66966043466295166</v>
      </c>
      <c r="BJ126">
        <f t="shared" si="115"/>
        <v>0</v>
      </c>
      <c r="BK126" s="121">
        <f t="shared" si="116"/>
        <v>0</v>
      </c>
      <c r="BL126">
        <f t="shared" si="117"/>
        <v>0.68503859627963704</v>
      </c>
      <c r="BM126" s="119">
        <f t="shared" si="118"/>
        <v>1379513.2286953973</v>
      </c>
      <c r="BN126" s="119">
        <f t="shared" si="119"/>
        <v>87497972.709371775</v>
      </c>
      <c r="BO126">
        <f t="shared" si="120"/>
        <v>0.65197169345026551</v>
      </c>
    </row>
    <row r="127" spans="1:67">
      <c r="A127">
        <v>115</v>
      </c>
      <c r="B127" s="58">
        <v>110</v>
      </c>
      <c r="C127" s="56">
        <f t="shared" si="69"/>
        <v>137624354.49277976</v>
      </c>
      <c r="D127" s="56">
        <f t="shared" si="70"/>
        <v>0</v>
      </c>
      <c r="E127" s="59">
        <f t="shared" si="121"/>
        <v>137624354.49277976</v>
      </c>
      <c r="F127" s="53">
        <f t="shared" si="71"/>
        <v>1444804.6719571028</v>
      </c>
      <c r="G127" s="53">
        <f t="shared" si="72"/>
        <v>638347.63092234347</v>
      </c>
      <c r="H127" s="60">
        <f t="shared" si="73"/>
        <v>806457.04103475937</v>
      </c>
      <c r="I127" s="54">
        <f>IF(A127&lt;=(30-(240-$K$8)),((A127+(240-$K$7))/30)*$K$6,$K$6)*($K$5/100)</f>
        <v>0</v>
      </c>
      <c r="J127" s="61">
        <f t="shared" si="74"/>
        <v>0</v>
      </c>
      <c r="K127" s="62">
        <f t="shared" si="75"/>
        <v>0</v>
      </c>
      <c r="L127" s="62">
        <f t="shared" si="76"/>
        <v>1444804.6719571028</v>
      </c>
      <c r="M127" s="55">
        <f t="shared" si="77"/>
        <v>806457.04103475937</v>
      </c>
      <c r="N127" s="55">
        <f t="shared" si="78"/>
        <v>181599.2852693655</v>
      </c>
      <c r="O127" s="55">
        <f t="shared" si="79"/>
        <v>624857.75576539396</v>
      </c>
      <c r="P127" s="59">
        <f t="shared" si="122"/>
        <v>0</v>
      </c>
      <c r="Q127" s="52">
        <f t="shared" si="80"/>
        <v>0</v>
      </c>
      <c r="R127" s="57">
        <f t="shared" si="81"/>
        <v>0</v>
      </c>
      <c r="S127" s="59">
        <f t="shared" si="123"/>
        <v>7672878.1647786452</v>
      </c>
      <c r="T127" s="56">
        <f t="shared" si="82"/>
        <v>782195.27347763418</v>
      </c>
      <c r="U127" s="57">
        <f t="shared" si="83"/>
        <v>31970.325686577689</v>
      </c>
      <c r="V127" s="59">
        <f t="shared" si="124"/>
        <v>6585746.1033071429</v>
      </c>
      <c r="W127" s="52">
        <f t="shared" si="132"/>
        <v>144226.05790288688</v>
      </c>
      <c r="X127" s="57">
        <f t="shared" si="84"/>
        <v>27440.608763779761</v>
      </c>
      <c r="Y127" s="59">
        <f t="shared" si="125"/>
        <v>34614253.896692857</v>
      </c>
      <c r="Z127" s="56">
        <f t="shared" si="126"/>
        <v>0</v>
      </c>
      <c r="AA127" s="57">
        <f t="shared" si="85"/>
        <v>144226.05790288691</v>
      </c>
      <c r="AB127" s="63">
        <f t="shared" si="127"/>
        <v>20000000</v>
      </c>
      <c r="AC127" s="74">
        <f t="shared" si="86"/>
        <v>0</v>
      </c>
      <c r="AD127" s="57">
        <f t="shared" si="87"/>
        <v>83333.333333333328</v>
      </c>
      <c r="AE127" s="59">
        <f t="shared" si="128"/>
        <v>17040472.07706346</v>
      </c>
      <c r="AF127" s="54">
        <f t="shared" si="88"/>
        <v>181599.2852693655</v>
      </c>
      <c r="AG127" s="57">
        <f t="shared" si="89"/>
        <v>71001.966987764419</v>
      </c>
      <c r="AH127" s="59">
        <f t="shared" si="129"/>
        <v>13950000</v>
      </c>
      <c r="AI127" s="54">
        <f t="shared" si="90"/>
        <v>0</v>
      </c>
      <c r="AJ127" s="57">
        <f t="shared" si="91"/>
        <v>58125</v>
      </c>
      <c r="AK127" s="59">
        <f t="shared" si="130"/>
        <v>37761004.250937656</v>
      </c>
      <c r="AL127" s="56">
        <f t="shared" si="131"/>
        <v>0</v>
      </c>
      <c r="AM127" s="75">
        <f t="shared" si="92"/>
        <v>157337.51771224022</v>
      </c>
      <c r="AN127">
        <f t="shared" si="93"/>
        <v>3.0775226961633602E-2</v>
      </c>
      <c r="AO127" s="119">
        <f t="shared" si="94"/>
        <v>0</v>
      </c>
      <c r="AP127" s="119">
        <f t="shared" si="95"/>
        <v>0</v>
      </c>
      <c r="AQ127">
        <f t="shared" si="96"/>
        <v>0.59848171842993514</v>
      </c>
      <c r="AR127" s="41">
        <f t="shared" si="97"/>
        <v>814165.59916421189</v>
      </c>
      <c r="AS127" s="41">
        <f t="shared" si="98"/>
        <v>89952456.449927926</v>
      </c>
      <c r="AT127">
        <f t="shared" si="99"/>
        <v>0.61739048143088249</v>
      </c>
      <c r="AU127" s="41">
        <f t="shared" si="100"/>
        <v>171666.66666666663</v>
      </c>
      <c r="AV127" s="41">
        <f t="shared" si="101"/>
        <v>16585996.658831991</v>
      </c>
      <c r="AW127">
        <f t="shared" si="102"/>
        <v>0.62656509115767056</v>
      </c>
      <c r="AX127">
        <f t="shared" si="103"/>
        <v>0</v>
      </c>
      <c r="AY127" s="121">
        <f t="shared" si="104"/>
        <v>0</v>
      </c>
      <c r="AZ127">
        <f t="shared" si="105"/>
        <v>0.69524773008239416</v>
      </c>
      <c r="BA127" s="39">
        <f t="shared" si="106"/>
        <v>83333.333333333328</v>
      </c>
      <c r="BB127" s="39">
        <f t="shared" si="107"/>
        <v>0</v>
      </c>
      <c r="BC127">
        <f t="shared" si="108"/>
        <v>0.65334186707132103</v>
      </c>
      <c r="BD127" s="41">
        <f t="shared" si="109"/>
        <v>252601.25225712993</v>
      </c>
      <c r="BE127" s="41">
        <f t="shared" si="110"/>
        <v>20883917.805977032</v>
      </c>
      <c r="BF127">
        <f t="shared" si="111"/>
        <v>0.63598821641590941</v>
      </c>
      <c r="BG127" s="41">
        <f t="shared" si="112"/>
        <v>58125</v>
      </c>
      <c r="BH127" s="41">
        <f t="shared" si="113"/>
        <v>0</v>
      </c>
      <c r="BI127">
        <f t="shared" si="114"/>
        <v>0.6667116583453695</v>
      </c>
      <c r="BJ127">
        <f t="shared" si="115"/>
        <v>0</v>
      </c>
      <c r="BK127" s="121">
        <f t="shared" si="116"/>
        <v>0</v>
      </c>
      <c r="BL127">
        <f t="shared" si="117"/>
        <v>0.68216407775225452</v>
      </c>
      <c r="BM127" s="119">
        <f t="shared" si="118"/>
        <v>1379891.8514213418</v>
      </c>
      <c r="BN127" s="119">
        <f t="shared" si="119"/>
        <v>88710274.513823524</v>
      </c>
      <c r="BO127">
        <f t="shared" si="120"/>
        <v>0.64894152962632712</v>
      </c>
    </row>
    <row r="128" spans="1:67">
      <c r="A128">
        <v>116</v>
      </c>
      <c r="B128" s="64">
        <v>111</v>
      </c>
      <c r="C128" s="56">
        <f t="shared" si="69"/>
        <v>136817897.451745</v>
      </c>
      <c r="D128" s="56">
        <f t="shared" si="70"/>
        <v>0</v>
      </c>
      <c r="E128" s="59">
        <f t="shared" si="121"/>
        <v>136817897.451745</v>
      </c>
      <c r="F128" s="53">
        <f t="shared" si="71"/>
        <v>1444804.6719571028</v>
      </c>
      <c r="G128" s="53">
        <f t="shared" si="72"/>
        <v>634607.01434701064</v>
      </c>
      <c r="H128" s="66">
        <f t="shared" si="73"/>
        <v>810197.6576100922</v>
      </c>
      <c r="I128" s="54">
        <f>IF(A128&lt;=(30-(240-$K$8)),((A128+(240-$K$7))/30)*$K$6,$K$6)*($K$5/100)</f>
        <v>0</v>
      </c>
      <c r="J128" s="67">
        <f t="shared" si="74"/>
        <v>0</v>
      </c>
      <c r="K128" s="68">
        <f t="shared" si="75"/>
        <v>0</v>
      </c>
      <c r="L128" s="68">
        <f t="shared" si="76"/>
        <v>1444804.6719571028</v>
      </c>
      <c r="M128" s="55">
        <f t="shared" si="77"/>
        <v>810197.6576100922</v>
      </c>
      <c r="N128" s="55">
        <f t="shared" si="78"/>
        <v>182441.60328753988</v>
      </c>
      <c r="O128" s="55">
        <f t="shared" si="79"/>
        <v>627756.05432255229</v>
      </c>
      <c r="P128" s="65">
        <f t="shared" si="122"/>
        <v>0</v>
      </c>
      <c r="Q128" s="52">
        <f t="shared" si="80"/>
        <v>0</v>
      </c>
      <c r="R128" s="57">
        <f t="shared" si="81"/>
        <v>0</v>
      </c>
      <c r="S128" s="59">
        <f t="shared" si="123"/>
        <v>6890682.8913010107</v>
      </c>
      <c r="T128" s="56">
        <f t="shared" si="82"/>
        <v>785749.14502526016</v>
      </c>
      <c r="U128" s="57">
        <f t="shared" si="83"/>
        <v>28711.178713754212</v>
      </c>
      <c r="V128" s="59">
        <f t="shared" si="124"/>
        <v>6441520.0454042563</v>
      </c>
      <c r="W128" s="52">
        <f t="shared" si="132"/>
        <v>144826.9998108157</v>
      </c>
      <c r="X128" s="57">
        <f t="shared" si="84"/>
        <v>26839.666855851068</v>
      </c>
      <c r="Y128" s="59">
        <f t="shared" si="125"/>
        <v>34758479.954595745</v>
      </c>
      <c r="Z128" s="56">
        <f t="shared" si="126"/>
        <v>0</v>
      </c>
      <c r="AA128" s="57">
        <f t="shared" si="85"/>
        <v>144826.99981081561</v>
      </c>
      <c r="AB128" s="63">
        <f t="shared" si="127"/>
        <v>20000000</v>
      </c>
      <c r="AC128" s="74">
        <f t="shared" si="86"/>
        <v>0</v>
      </c>
      <c r="AD128" s="57">
        <f t="shared" si="87"/>
        <v>83333.333333333328</v>
      </c>
      <c r="AE128" s="59">
        <f t="shared" si="128"/>
        <v>16858872.791794095</v>
      </c>
      <c r="AF128" s="54">
        <f t="shared" si="88"/>
        <v>182441.60328753988</v>
      </c>
      <c r="AG128" s="57">
        <f t="shared" si="89"/>
        <v>70245.303299142062</v>
      </c>
      <c r="AH128" s="59">
        <f t="shared" si="129"/>
        <v>13950000</v>
      </c>
      <c r="AI128" s="54">
        <f t="shared" si="90"/>
        <v>0</v>
      </c>
      <c r="AJ128" s="57">
        <f t="shared" si="91"/>
        <v>58125</v>
      </c>
      <c r="AK128" s="59">
        <f t="shared" si="130"/>
        <v>37918341.768649898</v>
      </c>
      <c r="AL128" s="56">
        <f t="shared" si="131"/>
        <v>0</v>
      </c>
      <c r="AM128" s="75">
        <f t="shared" si="92"/>
        <v>157993.09070270791</v>
      </c>
      <c r="AN128">
        <f t="shared" si="93"/>
        <v>3.0855634145641062E-2</v>
      </c>
      <c r="AO128" s="119">
        <f t="shared" si="94"/>
        <v>0</v>
      </c>
      <c r="AP128" s="119">
        <f t="shared" si="95"/>
        <v>0</v>
      </c>
      <c r="AQ128">
        <f t="shared" si="96"/>
        <v>0.59525433927169225</v>
      </c>
      <c r="AR128" s="41">
        <f t="shared" si="97"/>
        <v>814460.32373901433</v>
      </c>
      <c r="AS128" s="41">
        <f t="shared" si="98"/>
        <v>91146900.822930172</v>
      </c>
      <c r="AT128">
        <f t="shared" si="99"/>
        <v>0.61423467435648027</v>
      </c>
      <c r="AU128" s="41">
        <f t="shared" si="100"/>
        <v>171666.66666666677</v>
      </c>
      <c r="AV128" s="41">
        <f t="shared" si="101"/>
        <v>16799931.97805462</v>
      </c>
      <c r="AW128">
        <f t="shared" si="102"/>
        <v>0.62344592425502821</v>
      </c>
      <c r="AX128">
        <f t="shared" si="103"/>
        <v>0</v>
      </c>
      <c r="AY128" s="121">
        <f t="shared" si="104"/>
        <v>0</v>
      </c>
      <c r="AZ128">
        <f t="shared" si="105"/>
        <v>0.69244062213096857</v>
      </c>
      <c r="BA128" s="39">
        <f t="shared" si="106"/>
        <v>83333.333333333328</v>
      </c>
      <c r="BB128" s="39">
        <f t="shared" si="107"/>
        <v>0</v>
      </c>
      <c r="BC128">
        <f t="shared" si="108"/>
        <v>0.65033658059869537</v>
      </c>
      <c r="BD128" s="41">
        <f t="shared" si="109"/>
        <v>252686.90658668196</v>
      </c>
      <c r="BE128" s="41">
        <f t="shared" si="110"/>
        <v>21163225.981354628</v>
      </c>
      <c r="BF128">
        <f t="shared" si="111"/>
        <v>0.6329079576096498</v>
      </c>
      <c r="BG128" s="41">
        <f t="shared" si="112"/>
        <v>58125</v>
      </c>
      <c r="BH128" s="41">
        <f t="shared" si="113"/>
        <v>0</v>
      </c>
      <c r="BI128">
        <f t="shared" si="114"/>
        <v>0.66376700728599625</v>
      </c>
      <c r="BJ128">
        <f t="shared" si="115"/>
        <v>0</v>
      </c>
      <c r="BK128" s="121">
        <f t="shared" si="116"/>
        <v>0</v>
      </c>
      <c r="BL128">
        <f t="shared" si="117"/>
        <v>0.67929255264599386</v>
      </c>
      <c r="BM128" s="119">
        <f t="shared" si="118"/>
        <v>1380272.2303256963</v>
      </c>
      <c r="BN128" s="119">
        <f t="shared" si="119"/>
        <v>89931939.994720235</v>
      </c>
      <c r="BO128">
        <f t="shared" si="120"/>
        <v>0.64591683008052769</v>
      </c>
    </row>
    <row r="129" spans="1:67">
      <c r="A129">
        <v>117</v>
      </c>
      <c r="B129" s="58">
        <v>112</v>
      </c>
      <c r="C129" s="56">
        <f t="shared" si="69"/>
        <v>136007699.79413491</v>
      </c>
      <c r="D129" s="56">
        <f t="shared" si="70"/>
        <v>0</v>
      </c>
      <c r="E129" s="59">
        <f t="shared" si="121"/>
        <v>136007699.79413491</v>
      </c>
      <c r="F129" s="53">
        <f t="shared" si="71"/>
        <v>1444804.6719571028</v>
      </c>
      <c r="G129" s="53">
        <f t="shared" si="72"/>
        <v>630849.04754512908</v>
      </c>
      <c r="H129" s="60">
        <f t="shared" si="73"/>
        <v>813955.62441197375</v>
      </c>
      <c r="I129" s="54">
        <f>IF(A129&lt;=(30-(240-$K$8)),((A129+(240-$K$7))/30)*$K$6,$K$6)*($K$5/100)</f>
        <v>0</v>
      </c>
      <c r="J129" s="61">
        <f t="shared" si="74"/>
        <v>0</v>
      </c>
      <c r="K129" s="62">
        <f t="shared" si="75"/>
        <v>0</v>
      </c>
      <c r="L129" s="62">
        <f t="shared" si="76"/>
        <v>1444804.6719571028</v>
      </c>
      <c r="M129" s="55">
        <f t="shared" si="77"/>
        <v>813955.62441197375</v>
      </c>
      <c r="N129" s="55">
        <f t="shared" si="78"/>
        <v>183287.82825745526</v>
      </c>
      <c r="O129" s="55">
        <f t="shared" si="79"/>
        <v>630667.7961545185</v>
      </c>
      <c r="P129" s="59">
        <f t="shared" si="122"/>
        <v>0</v>
      </c>
      <c r="Q129" s="52">
        <f t="shared" si="80"/>
        <v>0</v>
      </c>
      <c r="R129" s="57">
        <f t="shared" si="81"/>
        <v>0</v>
      </c>
      <c r="S129" s="59">
        <f t="shared" si="123"/>
        <v>6104933.7462757509</v>
      </c>
      <c r="T129" s="56">
        <f t="shared" si="82"/>
        <v>789319.19140182098</v>
      </c>
      <c r="U129" s="57">
        <f t="shared" si="83"/>
        <v>25437.223942815628</v>
      </c>
      <c r="V129" s="59">
        <f t="shared" si="124"/>
        <v>6296693.0455934405</v>
      </c>
      <c r="W129" s="52">
        <f t="shared" si="132"/>
        <v>145430.44564336064</v>
      </c>
      <c r="X129" s="57">
        <f t="shared" si="84"/>
        <v>26236.221023306003</v>
      </c>
      <c r="Y129" s="59">
        <f t="shared" si="125"/>
        <v>34903306.954406559</v>
      </c>
      <c r="Z129" s="56">
        <f t="shared" si="126"/>
        <v>0</v>
      </c>
      <c r="AA129" s="57">
        <f t="shared" si="85"/>
        <v>145430.44564336067</v>
      </c>
      <c r="AB129" s="63">
        <f t="shared" si="127"/>
        <v>20000000</v>
      </c>
      <c r="AC129" s="74">
        <f t="shared" si="86"/>
        <v>0</v>
      </c>
      <c r="AD129" s="57">
        <f t="shared" si="87"/>
        <v>83333.333333333328</v>
      </c>
      <c r="AE129" s="59">
        <f t="shared" si="128"/>
        <v>16676431.188506555</v>
      </c>
      <c r="AF129" s="54">
        <f t="shared" si="88"/>
        <v>183287.82825745526</v>
      </c>
      <c r="AG129" s="57">
        <f t="shared" si="89"/>
        <v>69485.129952110641</v>
      </c>
      <c r="AH129" s="59">
        <f t="shared" si="129"/>
        <v>13950000</v>
      </c>
      <c r="AI129" s="54">
        <f t="shared" si="90"/>
        <v>0</v>
      </c>
      <c r="AJ129" s="57">
        <f t="shared" si="91"/>
        <v>58125</v>
      </c>
      <c r="AK129" s="59">
        <f t="shared" si="130"/>
        <v>38076334.859352604</v>
      </c>
      <c r="AL129" s="56">
        <f t="shared" si="131"/>
        <v>0</v>
      </c>
      <c r="AM129" s="75">
        <f t="shared" si="92"/>
        <v>158651.39524730251</v>
      </c>
      <c r="AN129">
        <f t="shared" si="93"/>
        <v>3.0936041329648521E-2</v>
      </c>
      <c r="AO129" s="119">
        <f t="shared" si="94"/>
        <v>0</v>
      </c>
      <c r="AP129" s="119">
        <f t="shared" si="95"/>
        <v>0</v>
      </c>
      <c r="AQ129">
        <f t="shared" si="96"/>
        <v>0.59203646998059822</v>
      </c>
      <c r="AR129" s="41">
        <f t="shared" si="97"/>
        <v>814756.41534463665</v>
      </c>
      <c r="AS129" s="41">
        <f t="shared" si="98"/>
        <v>92350345.394013047</v>
      </c>
      <c r="AT129">
        <f t="shared" si="99"/>
        <v>0.61108684781755052</v>
      </c>
      <c r="AU129" s="41">
        <f t="shared" si="100"/>
        <v>171666.66666666663</v>
      </c>
      <c r="AV129" s="41">
        <f t="shared" si="101"/>
        <v>17015362.140273195</v>
      </c>
      <c r="AW129">
        <f t="shared" si="102"/>
        <v>0.62033401029515822</v>
      </c>
      <c r="AX129">
        <f t="shared" si="103"/>
        <v>0</v>
      </c>
      <c r="AY129" s="121">
        <f t="shared" si="104"/>
        <v>0</v>
      </c>
      <c r="AZ129">
        <f t="shared" si="105"/>
        <v>0.6896356400204855</v>
      </c>
      <c r="BA129" s="39">
        <f t="shared" si="106"/>
        <v>83333.333333333328</v>
      </c>
      <c r="BB129" s="39">
        <f t="shared" si="107"/>
        <v>0</v>
      </c>
      <c r="BC129">
        <f t="shared" si="108"/>
        <v>0.64733647966922359</v>
      </c>
      <c r="BD129" s="41">
        <f t="shared" si="109"/>
        <v>252772.9582095659</v>
      </c>
      <c r="BE129" s="41">
        <f t="shared" si="110"/>
        <v>21444675.906122264</v>
      </c>
      <c r="BF129">
        <f t="shared" si="111"/>
        <v>0.62983421454612698</v>
      </c>
      <c r="BG129" s="41">
        <f t="shared" si="112"/>
        <v>58125</v>
      </c>
      <c r="BH129" s="41">
        <f t="shared" si="113"/>
        <v>0</v>
      </c>
      <c r="BI129">
        <f t="shared" si="114"/>
        <v>0.66082654178362543</v>
      </c>
      <c r="BJ129">
        <f t="shared" si="115"/>
        <v>0</v>
      </c>
      <c r="BK129" s="121">
        <f t="shared" si="116"/>
        <v>0</v>
      </c>
      <c r="BL129">
        <f t="shared" si="117"/>
        <v>0.67642408495721207</v>
      </c>
      <c r="BM129" s="119">
        <f t="shared" si="118"/>
        <v>1380654.3735542025</v>
      </c>
      <c r="BN129" s="119">
        <f t="shared" si="119"/>
        <v>91163029.934141055</v>
      </c>
      <c r="BO129">
        <f t="shared" si="120"/>
        <v>0.64289764996269871</v>
      </c>
    </row>
    <row r="130" spans="1:67">
      <c r="A130">
        <v>118</v>
      </c>
      <c r="B130" s="64">
        <v>113</v>
      </c>
      <c r="C130" s="56">
        <f t="shared" si="69"/>
        <v>135193744.16972294</v>
      </c>
      <c r="D130" s="56">
        <f t="shared" si="70"/>
        <v>0</v>
      </c>
      <c r="E130" s="59">
        <f t="shared" si="121"/>
        <v>135193744.16972294</v>
      </c>
      <c r="F130" s="53">
        <f t="shared" si="71"/>
        <v>1444804.6719571028</v>
      </c>
      <c r="G130" s="53">
        <f t="shared" si="72"/>
        <v>627073.65004056494</v>
      </c>
      <c r="H130" s="66">
        <f t="shared" si="73"/>
        <v>817731.02191653789</v>
      </c>
      <c r="I130" s="54">
        <f>IF(A130&lt;=(30-(240-$K$8)),((A130+(240-$K$7))/30)*$K$6,$K$6)*($K$5/100)</f>
        <v>0</v>
      </c>
      <c r="J130" s="67">
        <f t="shared" si="74"/>
        <v>0</v>
      </c>
      <c r="K130" s="68">
        <f t="shared" si="75"/>
        <v>0</v>
      </c>
      <c r="L130" s="68">
        <f t="shared" si="76"/>
        <v>1444804.6719571028</v>
      </c>
      <c r="M130" s="55">
        <f t="shared" si="77"/>
        <v>817731.02191653789</v>
      </c>
      <c r="N130" s="55">
        <f t="shared" si="78"/>
        <v>184137.97830085608</v>
      </c>
      <c r="O130" s="55">
        <f t="shared" si="79"/>
        <v>633593.04361568182</v>
      </c>
      <c r="P130" s="65">
        <f t="shared" si="122"/>
        <v>0</v>
      </c>
      <c r="Q130" s="52">
        <f t="shared" si="80"/>
        <v>0</v>
      </c>
      <c r="R130" s="57">
        <f t="shared" si="81"/>
        <v>0</v>
      </c>
      <c r="S130" s="59">
        <f t="shared" si="123"/>
        <v>5315614.5548739303</v>
      </c>
      <c r="T130" s="56">
        <f t="shared" si="82"/>
        <v>792905.48634318146</v>
      </c>
      <c r="U130" s="57">
        <f t="shared" si="83"/>
        <v>22148.393978641376</v>
      </c>
      <c r="V130" s="59">
        <f t="shared" si="124"/>
        <v>6151262.5999500798</v>
      </c>
      <c r="W130" s="52">
        <f t="shared" si="132"/>
        <v>146036.40583354127</v>
      </c>
      <c r="X130" s="57">
        <f t="shared" si="84"/>
        <v>25630.260833125332</v>
      </c>
      <c r="Y130" s="59">
        <f t="shared" si="125"/>
        <v>35048737.400049917</v>
      </c>
      <c r="Z130" s="56">
        <f t="shared" si="126"/>
        <v>0</v>
      </c>
      <c r="AA130" s="57">
        <f t="shared" si="85"/>
        <v>146036.40583354133</v>
      </c>
      <c r="AB130" s="63">
        <f t="shared" si="127"/>
        <v>20000000</v>
      </c>
      <c r="AC130" s="74">
        <f t="shared" si="86"/>
        <v>0</v>
      </c>
      <c r="AD130" s="57">
        <f t="shared" si="87"/>
        <v>83333.333333333328</v>
      </c>
      <c r="AE130" s="59">
        <f t="shared" si="128"/>
        <v>16493143.3602491</v>
      </c>
      <c r="AF130" s="54">
        <f t="shared" si="88"/>
        <v>184137.97830085608</v>
      </c>
      <c r="AG130" s="57">
        <f t="shared" si="89"/>
        <v>68721.430667704582</v>
      </c>
      <c r="AH130" s="59">
        <f t="shared" si="129"/>
        <v>13950000</v>
      </c>
      <c r="AI130" s="54">
        <f t="shared" si="90"/>
        <v>0</v>
      </c>
      <c r="AJ130" s="57">
        <f t="shared" si="91"/>
        <v>58125</v>
      </c>
      <c r="AK130" s="59">
        <f t="shared" si="130"/>
        <v>38234986.254599907</v>
      </c>
      <c r="AL130" s="56">
        <f t="shared" si="131"/>
        <v>0</v>
      </c>
      <c r="AM130" s="75">
        <f t="shared" si="92"/>
        <v>159312.44272749961</v>
      </c>
      <c r="AN130">
        <f t="shared" si="93"/>
        <v>3.1016448513655984E-2</v>
      </c>
      <c r="AO130" s="119">
        <f t="shared" si="94"/>
        <v>0</v>
      </c>
      <c r="AP130" s="119">
        <f t="shared" si="95"/>
        <v>0</v>
      </c>
      <c r="AQ130">
        <f t="shared" si="96"/>
        <v>0.58882814480622014</v>
      </c>
      <c r="AR130" s="41">
        <f t="shared" si="97"/>
        <v>815053.88032182283</v>
      </c>
      <c r="AS130" s="41">
        <f t="shared" si="98"/>
        <v>93562847.388495415</v>
      </c>
      <c r="AT130">
        <f t="shared" si="99"/>
        <v>0.60794704474946792</v>
      </c>
      <c r="AU130" s="41">
        <f t="shared" si="100"/>
        <v>171666.6666666666</v>
      </c>
      <c r="AV130" s="41">
        <f t="shared" si="101"/>
        <v>17232295.88835787</v>
      </c>
      <c r="AW130">
        <f t="shared" si="102"/>
        <v>0.61722939597156323</v>
      </c>
      <c r="AX130">
        <f t="shared" si="103"/>
        <v>0</v>
      </c>
      <c r="AY130" s="121">
        <f t="shared" si="104"/>
        <v>0</v>
      </c>
      <c r="AZ130">
        <f t="shared" si="105"/>
        <v>0.68683284998302796</v>
      </c>
      <c r="BA130" s="39">
        <f t="shared" si="106"/>
        <v>83333.333333333328</v>
      </c>
      <c r="BB130" s="39">
        <f t="shared" si="107"/>
        <v>0</v>
      </c>
      <c r="BC130">
        <f t="shared" si="108"/>
        <v>0.6443416203311827</v>
      </c>
      <c r="BD130" s="41">
        <f t="shared" si="109"/>
        <v>252859.40896856066</v>
      </c>
      <c r="BE130" s="41">
        <f t="shared" si="110"/>
        <v>21728281.439501017</v>
      </c>
      <c r="BF130">
        <f t="shared" si="111"/>
        <v>0.62676703747985807</v>
      </c>
      <c r="BG130" s="41">
        <f t="shared" si="112"/>
        <v>58125</v>
      </c>
      <c r="BH130" s="41">
        <f t="shared" si="113"/>
        <v>0</v>
      </c>
      <c r="BI130">
        <f t="shared" si="114"/>
        <v>0.657890321701874</v>
      </c>
      <c r="BJ130">
        <f t="shared" si="115"/>
        <v>0</v>
      </c>
      <c r="BK130" s="121">
        <f t="shared" si="116"/>
        <v>0</v>
      </c>
      <c r="BL130">
        <f t="shared" si="117"/>
        <v>0.67355873828916557</v>
      </c>
      <c r="BM130" s="119">
        <f t="shared" si="118"/>
        <v>1381038.2892903835</v>
      </c>
      <c r="BN130" s="119">
        <f t="shared" si="119"/>
        <v>92403605.476568788</v>
      </c>
      <c r="BO130">
        <f t="shared" si="120"/>
        <v>0.63988404394362985</v>
      </c>
    </row>
    <row r="131" spans="1:67">
      <c r="A131">
        <v>119</v>
      </c>
      <c r="B131" s="58">
        <v>114</v>
      </c>
      <c r="C131" s="56">
        <f t="shared" si="69"/>
        <v>134376013.14780641</v>
      </c>
      <c r="D131" s="56">
        <f t="shared" si="70"/>
        <v>0</v>
      </c>
      <c r="E131" s="59">
        <f t="shared" si="121"/>
        <v>134376013.14780641</v>
      </c>
      <c r="F131" s="53">
        <f t="shared" si="71"/>
        <v>1444804.6719571031</v>
      </c>
      <c r="G131" s="53">
        <f t="shared" si="72"/>
        <v>623280.74098390876</v>
      </c>
      <c r="H131" s="60">
        <f t="shared" si="73"/>
        <v>821523.93097319431</v>
      </c>
      <c r="I131" s="54">
        <f>IF(A131&lt;=(30-(240-$K$8)),((A131+(240-$K$7))/30)*$K$6,$K$6)*($K$5/100)</f>
        <v>0</v>
      </c>
      <c r="J131" s="61">
        <f t="shared" si="74"/>
        <v>0</v>
      </c>
      <c r="K131" s="62">
        <f t="shared" si="75"/>
        <v>0</v>
      </c>
      <c r="L131" s="62">
        <f t="shared" si="76"/>
        <v>1444804.6719571031</v>
      </c>
      <c r="M131" s="55">
        <f t="shared" si="77"/>
        <v>821523.93097319431</v>
      </c>
      <c r="N131" s="55">
        <f t="shared" si="78"/>
        <v>184992.07162354159</v>
      </c>
      <c r="O131" s="55">
        <f t="shared" si="79"/>
        <v>636531.85934965278</v>
      </c>
      <c r="P131" s="59">
        <f t="shared" si="122"/>
        <v>0</v>
      </c>
      <c r="Q131" s="52">
        <f t="shared" si="80"/>
        <v>0</v>
      </c>
      <c r="R131" s="57">
        <f t="shared" si="81"/>
        <v>0</v>
      </c>
      <c r="S131" s="59">
        <f t="shared" si="123"/>
        <v>4522709.0685307486</v>
      </c>
      <c r="T131" s="56">
        <f t="shared" si="82"/>
        <v>796508.10392185033</v>
      </c>
      <c r="U131" s="57">
        <f t="shared" si="83"/>
        <v>18844.62111887812</v>
      </c>
      <c r="V131" s="59">
        <f t="shared" si="124"/>
        <v>6005226.1941165384</v>
      </c>
      <c r="W131" s="52">
        <f t="shared" si="132"/>
        <v>146644.89085784773</v>
      </c>
      <c r="X131" s="57">
        <f t="shared" si="84"/>
        <v>25021.775808818911</v>
      </c>
      <c r="Y131" s="59">
        <f t="shared" si="125"/>
        <v>35194773.80588346</v>
      </c>
      <c r="Z131" s="56">
        <f t="shared" si="126"/>
        <v>0</v>
      </c>
      <c r="AA131" s="57">
        <f t="shared" si="85"/>
        <v>146644.89085784776</v>
      </c>
      <c r="AB131" s="63">
        <f t="shared" si="127"/>
        <v>20000000</v>
      </c>
      <c r="AC131" s="74">
        <f t="shared" si="86"/>
        <v>0</v>
      </c>
      <c r="AD131" s="57">
        <f t="shared" si="87"/>
        <v>83333.333333333328</v>
      </c>
      <c r="AE131" s="59">
        <f t="shared" si="128"/>
        <v>16309005.381948244</v>
      </c>
      <c r="AF131" s="54">
        <f t="shared" si="88"/>
        <v>184992.07162354159</v>
      </c>
      <c r="AG131" s="57">
        <f t="shared" si="89"/>
        <v>67954.189091451015</v>
      </c>
      <c r="AH131" s="59">
        <f t="shared" si="129"/>
        <v>13950000</v>
      </c>
      <c r="AI131" s="54">
        <f t="shared" si="90"/>
        <v>0</v>
      </c>
      <c r="AJ131" s="57">
        <f t="shared" si="91"/>
        <v>58125</v>
      </c>
      <c r="AK131" s="59">
        <f t="shared" si="130"/>
        <v>38394298.697327405</v>
      </c>
      <c r="AL131" s="56">
        <f t="shared" si="131"/>
        <v>0</v>
      </c>
      <c r="AM131" s="75">
        <f t="shared" si="92"/>
        <v>159976.24457219752</v>
      </c>
      <c r="AN131">
        <f t="shared" si="93"/>
        <v>3.1096855697663444E-2</v>
      </c>
      <c r="AO131" s="119">
        <f t="shared" si="94"/>
        <v>0</v>
      </c>
      <c r="AP131" s="119">
        <f t="shared" si="95"/>
        <v>0</v>
      </c>
      <c r="AQ131">
        <f t="shared" si="96"/>
        <v>0.58562939743074582</v>
      </c>
      <c r="AR131" s="41">
        <f t="shared" si="97"/>
        <v>815352.72504072846</v>
      </c>
      <c r="AS131" s="41">
        <f t="shared" si="98"/>
        <v>94784464.366700187</v>
      </c>
      <c r="AT131">
        <f t="shared" si="99"/>
        <v>0.60481530754579904</v>
      </c>
      <c r="AU131" s="41">
        <f t="shared" si="100"/>
        <v>171666.66666666663</v>
      </c>
      <c r="AV131" s="41">
        <f t="shared" si="101"/>
        <v>17450742.012083881</v>
      </c>
      <c r="AW131">
        <f t="shared" si="102"/>
        <v>0.61413212745171097</v>
      </c>
      <c r="AX131">
        <f t="shared" si="103"/>
        <v>0</v>
      </c>
      <c r="AY131" s="121">
        <f t="shared" si="104"/>
        <v>0</v>
      </c>
      <c r="AZ131">
        <f t="shared" si="105"/>
        <v>0.68403231789322227</v>
      </c>
      <c r="BA131" s="39">
        <f t="shared" si="106"/>
        <v>83333.333333333328</v>
      </c>
      <c r="BB131" s="39">
        <f t="shared" si="107"/>
        <v>0</v>
      </c>
      <c r="BC131">
        <f t="shared" si="108"/>
        <v>0.64135205816337759</v>
      </c>
      <c r="BD131" s="41">
        <f t="shared" si="109"/>
        <v>252946.26071499259</v>
      </c>
      <c r="BE131" s="41">
        <f t="shared" si="110"/>
        <v>22014056.523201451</v>
      </c>
      <c r="BF131">
        <f t="shared" si="111"/>
        <v>0.62370647615757235</v>
      </c>
      <c r="BG131" s="41">
        <f t="shared" si="112"/>
        <v>58125</v>
      </c>
      <c r="BH131" s="41">
        <f t="shared" si="113"/>
        <v>0</v>
      </c>
      <c r="BI131">
        <f t="shared" si="114"/>
        <v>0.65495840646801728</v>
      </c>
      <c r="BJ131">
        <f t="shared" si="115"/>
        <v>0</v>
      </c>
      <c r="BK131" s="121">
        <f t="shared" si="116"/>
        <v>0</v>
      </c>
      <c r="BL131">
        <f t="shared" si="117"/>
        <v>0.67069657585019338</v>
      </c>
      <c r="BM131" s="119">
        <f t="shared" si="118"/>
        <v>1381423.9857557211</v>
      </c>
      <c r="BN131" s="119">
        <f t="shared" si="119"/>
        <v>93653728.130944148</v>
      </c>
      <c r="BO131">
        <f t="shared" si="120"/>
        <v>0.63687606621440584</v>
      </c>
    </row>
    <row r="132" spans="1:67">
      <c r="A132">
        <v>120</v>
      </c>
      <c r="B132" s="64">
        <v>115</v>
      </c>
      <c r="C132" s="56">
        <f t="shared" si="69"/>
        <v>133554489.2168332</v>
      </c>
      <c r="D132" s="56">
        <f t="shared" si="70"/>
        <v>0</v>
      </c>
      <c r="E132" s="59">
        <f t="shared" si="121"/>
        <v>133554489.21683322</v>
      </c>
      <c r="F132" s="53">
        <f t="shared" si="71"/>
        <v>1444804.6719571031</v>
      </c>
      <c r="G132" s="53">
        <f t="shared" si="72"/>
        <v>619470.23915074475</v>
      </c>
      <c r="H132" s="66">
        <f t="shared" si="73"/>
        <v>825334.43280635832</v>
      </c>
      <c r="I132" s="54">
        <f>IF(A132&lt;=(30-(240-$K$8)),((A132+(240-$K$7))/30)*$K$6,$K$6)*($K$5/100)</f>
        <v>0</v>
      </c>
      <c r="J132" s="67">
        <f t="shared" si="74"/>
        <v>0</v>
      </c>
      <c r="K132" s="68">
        <f t="shared" si="75"/>
        <v>0</v>
      </c>
      <c r="L132" s="68">
        <f t="shared" si="76"/>
        <v>1444804.6719571031</v>
      </c>
      <c r="M132" s="55">
        <f t="shared" si="77"/>
        <v>825334.43280635832</v>
      </c>
      <c r="N132" s="55">
        <f t="shared" si="78"/>
        <v>185850.12651575546</v>
      </c>
      <c r="O132" s="55">
        <f t="shared" si="79"/>
        <v>639484.30629060289</v>
      </c>
      <c r="P132" s="65">
        <f t="shared" si="122"/>
        <v>0</v>
      </c>
      <c r="Q132" s="52">
        <f t="shared" si="80"/>
        <v>0</v>
      </c>
      <c r="R132" s="57">
        <f t="shared" si="81"/>
        <v>0</v>
      </c>
      <c r="S132" s="59">
        <f t="shared" si="123"/>
        <v>3726200.9646088984</v>
      </c>
      <c r="T132" s="56">
        <f t="shared" si="82"/>
        <v>800127.11854851793</v>
      </c>
      <c r="U132" s="57">
        <f t="shared" si="83"/>
        <v>15525.837352537077</v>
      </c>
      <c r="V132" s="59">
        <f t="shared" si="124"/>
        <v>5858581.303258691</v>
      </c>
      <c r="W132" s="52">
        <f t="shared" si="132"/>
        <v>147255.91123642211</v>
      </c>
      <c r="X132" s="57">
        <f t="shared" si="84"/>
        <v>24410.755430244546</v>
      </c>
      <c r="Y132" s="59">
        <f t="shared" si="125"/>
        <v>35341418.696741305</v>
      </c>
      <c r="Z132" s="56">
        <f t="shared" si="126"/>
        <v>0</v>
      </c>
      <c r="AA132" s="57">
        <f t="shared" si="85"/>
        <v>147255.91123642211</v>
      </c>
      <c r="AB132" s="63">
        <f t="shared" si="127"/>
        <v>20000000</v>
      </c>
      <c r="AC132" s="74">
        <f t="shared" si="86"/>
        <v>0</v>
      </c>
      <c r="AD132" s="57">
        <f t="shared" si="87"/>
        <v>83333.333333333328</v>
      </c>
      <c r="AE132" s="59">
        <f t="shared" si="128"/>
        <v>16124013.310324702</v>
      </c>
      <c r="AF132" s="54">
        <f t="shared" si="88"/>
        <v>185850.12651575546</v>
      </c>
      <c r="AG132" s="57">
        <f t="shared" si="89"/>
        <v>67183.388793019592</v>
      </c>
      <c r="AH132" s="59">
        <f t="shared" si="129"/>
        <v>13950000</v>
      </c>
      <c r="AI132" s="54">
        <f t="shared" si="90"/>
        <v>0</v>
      </c>
      <c r="AJ132" s="57">
        <f t="shared" si="91"/>
        <v>58125</v>
      </c>
      <c r="AK132" s="59">
        <f t="shared" si="130"/>
        <v>38554274.941899605</v>
      </c>
      <c r="AL132" s="56">
        <f t="shared" si="131"/>
        <v>0</v>
      </c>
      <c r="AM132" s="75">
        <f t="shared" si="92"/>
        <v>160642.81225791501</v>
      </c>
      <c r="AN132">
        <f t="shared" si="93"/>
        <v>3.1177262881670907E-2</v>
      </c>
      <c r="AO132" s="119">
        <f t="shared" si="94"/>
        <v>0</v>
      </c>
      <c r="AP132" s="119">
        <f t="shared" si="95"/>
        <v>0</v>
      </c>
      <c r="AQ132">
        <f t="shared" si="96"/>
        <v>0.58244026097023827</v>
      </c>
      <c r="AR132" s="41">
        <f t="shared" si="97"/>
        <v>815652.95590105501</v>
      </c>
      <c r="AS132" s="41">
        <f t="shared" si="98"/>
        <v>96015254.225822151</v>
      </c>
      <c r="AT132">
        <f t="shared" si="99"/>
        <v>0.60169167805883761</v>
      </c>
      <c r="AU132" s="41">
        <f t="shared" si="100"/>
        <v>171666.66666666666</v>
      </c>
      <c r="AV132" s="41">
        <f t="shared" si="101"/>
        <v>17670709.348370653</v>
      </c>
      <c r="AW132">
        <f t="shared" si="102"/>
        <v>0.6110422503772337</v>
      </c>
      <c r="AX132">
        <f t="shared" si="103"/>
        <v>0</v>
      </c>
      <c r="AY132" s="121">
        <f t="shared" si="104"/>
        <v>0</v>
      </c>
      <c r="AZ132">
        <f t="shared" si="105"/>
        <v>0.68123410926612282</v>
      </c>
      <c r="BA132" s="39">
        <f t="shared" si="106"/>
        <v>83333.333333333328</v>
      </c>
      <c r="BB132" s="39">
        <f t="shared" si="107"/>
        <v>0</v>
      </c>
      <c r="BC132">
        <f t="shared" si="108"/>
        <v>0.63836784827436654</v>
      </c>
      <c r="BD132" s="41">
        <f t="shared" si="109"/>
        <v>253033.51530877507</v>
      </c>
      <c r="BE132" s="41">
        <f t="shared" si="110"/>
        <v>22302015.181890655</v>
      </c>
      <c r="BF132">
        <f t="shared" si="111"/>
        <v>0.62065257981806365</v>
      </c>
      <c r="BG132" s="41">
        <f t="shared" si="112"/>
        <v>58125</v>
      </c>
      <c r="BH132" s="41">
        <f t="shared" si="113"/>
        <v>0</v>
      </c>
      <c r="BI132">
        <f t="shared" si="114"/>
        <v>0.65203085507171554</v>
      </c>
      <c r="BJ132">
        <f t="shared" si="115"/>
        <v>0</v>
      </c>
      <c r="BK132" s="121">
        <f t="shared" si="116"/>
        <v>0</v>
      </c>
      <c r="BL132">
        <f t="shared" si="117"/>
        <v>0.66783766045209869</v>
      </c>
      <c r="BM132" s="119">
        <f t="shared" si="118"/>
        <v>1381811.4712098299</v>
      </c>
      <c r="BN132" s="119">
        <f t="shared" si="119"/>
        <v>94913459.7727312</v>
      </c>
      <c r="BO132">
        <f t="shared" si="120"/>
        <v>0.63387377048572935</v>
      </c>
    </row>
    <row r="133" spans="1:67">
      <c r="A133">
        <v>121</v>
      </c>
      <c r="B133" s="58">
        <v>116</v>
      </c>
      <c r="C133" s="56">
        <f t="shared" si="69"/>
        <v>132729154.78402683</v>
      </c>
      <c r="D133" s="56">
        <f t="shared" si="70"/>
        <v>0</v>
      </c>
      <c r="E133" s="59">
        <f t="shared" si="121"/>
        <v>132729154.78402686</v>
      </c>
      <c r="F133" s="53">
        <f t="shared" si="71"/>
        <v>1444804.6719571028</v>
      </c>
      <c r="G133" s="53">
        <f t="shared" si="72"/>
        <v>615642.06293991127</v>
      </c>
      <c r="H133" s="60">
        <f t="shared" si="73"/>
        <v>829162.60901719157</v>
      </c>
      <c r="I133" s="54">
        <f>IF(A133&lt;=(30-(240-$K$8)),((A133+(240-$K$7))/30)*$K$6,$K$6)*($K$5/100)</f>
        <v>0</v>
      </c>
      <c r="J133" s="61">
        <f t="shared" si="74"/>
        <v>0</v>
      </c>
      <c r="K133" s="62">
        <f t="shared" si="75"/>
        <v>0</v>
      </c>
      <c r="L133" s="62">
        <f t="shared" si="76"/>
        <v>1444804.6719571028</v>
      </c>
      <c r="M133" s="55">
        <f t="shared" si="77"/>
        <v>829162.60901719157</v>
      </c>
      <c r="N133" s="55">
        <f t="shared" si="78"/>
        <v>186712.16135257765</v>
      </c>
      <c r="O133" s="55">
        <f t="shared" si="79"/>
        <v>642450.44766461395</v>
      </c>
      <c r="P133" s="59">
        <f t="shared" si="122"/>
        <v>0</v>
      </c>
      <c r="Q133" s="52">
        <f t="shared" si="80"/>
        <v>0</v>
      </c>
      <c r="R133" s="57">
        <f t="shared" si="81"/>
        <v>0</v>
      </c>
      <c r="S133" s="59">
        <f t="shared" si="123"/>
        <v>2926073.8460603803</v>
      </c>
      <c r="T133" s="56">
        <f t="shared" si="82"/>
        <v>803762.60497360362</v>
      </c>
      <c r="U133" s="57">
        <f t="shared" si="83"/>
        <v>12191.974358584917</v>
      </c>
      <c r="V133" s="59">
        <f t="shared" si="124"/>
        <v>5711325.3920222688</v>
      </c>
      <c r="W133" s="52">
        <f t="shared" si="132"/>
        <v>147869.47753324045</v>
      </c>
      <c r="X133" s="57">
        <f t="shared" si="84"/>
        <v>23797.18913342612</v>
      </c>
      <c r="Y133" s="59">
        <f t="shared" si="125"/>
        <v>35488674.607977726</v>
      </c>
      <c r="Z133" s="56">
        <f t="shared" si="126"/>
        <v>0</v>
      </c>
      <c r="AA133" s="57">
        <f t="shared" si="85"/>
        <v>147869.47753324051</v>
      </c>
      <c r="AB133" s="63">
        <f t="shared" si="127"/>
        <v>20000000</v>
      </c>
      <c r="AC133" s="74">
        <f t="shared" si="86"/>
        <v>0</v>
      </c>
      <c r="AD133" s="57">
        <f t="shared" si="87"/>
        <v>83333.333333333328</v>
      </c>
      <c r="AE133" s="59">
        <f t="shared" si="128"/>
        <v>15938163.183808947</v>
      </c>
      <c r="AF133" s="54">
        <f t="shared" si="88"/>
        <v>186712.16135257765</v>
      </c>
      <c r="AG133" s="57">
        <f t="shared" si="89"/>
        <v>66409.013265870613</v>
      </c>
      <c r="AH133" s="59">
        <f t="shared" si="129"/>
        <v>13950000</v>
      </c>
      <c r="AI133" s="54">
        <f t="shared" si="90"/>
        <v>0</v>
      </c>
      <c r="AJ133" s="57">
        <f t="shared" si="91"/>
        <v>58125</v>
      </c>
      <c r="AK133" s="59">
        <f t="shared" si="130"/>
        <v>38714917.754157521</v>
      </c>
      <c r="AL133" s="56">
        <f t="shared" si="131"/>
        <v>0</v>
      </c>
      <c r="AM133" s="75">
        <f t="shared" si="92"/>
        <v>161312.15730898967</v>
      </c>
      <c r="AN133">
        <f t="shared" si="93"/>
        <v>3.1257670065678367E-2</v>
      </c>
      <c r="AO133" s="119">
        <f t="shared" si="94"/>
        <v>0</v>
      </c>
      <c r="AP133" s="119">
        <f t="shared" si="95"/>
        <v>0</v>
      </c>
      <c r="AQ133">
        <f t="shared" si="96"/>
        <v>0.57926076797598169</v>
      </c>
      <c r="AR133" s="41">
        <f t="shared" si="97"/>
        <v>815954.57933218859</v>
      </c>
      <c r="AS133" s="41">
        <f t="shared" si="98"/>
        <v>97255275.201806039</v>
      </c>
      <c r="AT133">
        <f t="shared" si="99"/>
        <v>0.59857619760026082</v>
      </c>
      <c r="AU133" s="41">
        <f t="shared" si="100"/>
        <v>171666.66666666657</v>
      </c>
      <c r="AV133" s="41">
        <f t="shared" si="101"/>
        <v>17892206.781522095</v>
      </c>
      <c r="AW133">
        <f t="shared" si="102"/>
        <v>0.60795980986418441</v>
      </c>
      <c r="AX133">
        <f t="shared" si="103"/>
        <v>0</v>
      </c>
      <c r="AY133" s="121">
        <f t="shared" si="104"/>
        <v>0</v>
      </c>
      <c r="AZ133">
        <f t="shared" si="105"/>
        <v>0.67843828925523064</v>
      </c>
      <c r="BA133" s="39">
        <f t="shared" si="106"/>
        <v>83333.333333333328</v>
      </c>
      <c r="BB133" s="39">
        <f t="shared" si="107"/>
        <v>0</v>
      </c>
      <c r="BC133">
        <f t="shared" si="108"/>
        <v>0.63538904530168316</v>
      </c>
      <c r="BD133" s="41">
        <f t="shared" si="109"/>
        <v>253121.17461844825</v>
      </c>
      <c r="BE133" s="41">
        <f t="shared" si="110"/>
        <v>22592171.523661897</v>
      </c>
      <c r="BF133">
        <f t="shared" si="111"/>
        <v>0.61760539719201968</v>
      </c>
      <c r="BG133" s="41">
        <f t="shared" si="112"/>
        <v>58125</v>
      </c>
      <c r="BH133" s="41">
        <f t="shared" si="113"/>
        <v>0</v>
      </c>
      <c r="BI133">
        <f t="shared" si="114"/>
        <v>0.64910772606384026</v>
      </c>
      <c r="BJ133">
        <f t="shared" si="115"/>
        <v>0</v>
      </c>
      <c r="BK133" s="121">
        <f t="shared" si="116"/>
        <v>0</v>
      </c>
      <c r="BL133">
        <f t="shared" si="117"/>
        <v>0.66498205450840642</v>
      </c>
      <c r="BM133" s="119">
        <f t="shared" si="118"/>
        <v>1382200.7539506368</v>
      </c>
      <c r="BN133" s="119">
        <f t="shared" si="119"/>
        <v>96182862.645994216</v>
      </c>
      <c r="BO133">
        <f t="shared" si="120"/>
        <v>0.63087720998736474</v>
      </c>
    </row>
    <row r="134" spans="1:67">
      <c r="A134">
        <v>122</v>
      </c>
      <c r="B134" s="64">
        <v>117</v>
      </c>
      <c r="C134" s="56">
        <f t="shared" si="69"/>
        <v>131899992.17500965</v>
      </c>
      <c r="D134" s="56">
        <f t="shared" si="70"/>
        <v>0</v>
      </c>
      <c r="E134" s="59">
        <f t="shared" si="121"/>
        <v>131899992.17500967</v>
      </c>
      <c r="F134" s="53">
        <f t="shared" si="71"/>
        <v>1444804.6719571028</v>
      </c>
      <c r="G134" s="53">
        <f t="shared" si="72"/>
        <v>611796.13037175324</v>
      </c>
      <c r="H134" s="66">
        <f t="shared" si="73"/>
        <v>833008.54158534959</v>
      </c>
      <c r="I134" s="54">
        <f>IF(A134&lt;=(30-(240-$K$8)),((A134+(240-$K$7))/30)*$K$6,$K$6)*($K$5/100)</f>
        <v>0</v>
      </c>
      <c r="J134" s="67">
        <f t="shared" si="74"/>
        <v>0</v>
      </c>
      <c r="K134" s="68">
        <f t="shared" si="75"/>
        <v>0</v>
      </c>
      <c r="L134" s="68">
        <f t="shared" si="76"/>
        <v>1444804.6719571028</v>
      </c>
      <c r="M134" s="55">
        <f t="shared" si="77"/>
        <v>833008.54158534959</v>
      </c>
      <c r="N134" s="55">
        <f t="shared" si="78"/>
        <v>187578.19459431802</v>
      </c>
      <c r="O134" s="55">
        <f t="shared" si="79"/>
        <v>645430.34699103155</v>
      </c>
      <c r="P134" s="65">
        <f t="shared" si="122"/>
        <v>0</v>
      </c>
      <c r="Q134" s="52">
        <f t="shared" si="80"/>
        <v>0</v>
      </c>
      <c r="R134" s="57">
        <f t="shared" si="81"/>
        <v>0</v>
      </c>
      <c r="S134" s="59">
        <f t="shared" si="123"/>
        <v>2122311.2410867768</v>
      </c>
      <c r="T134" s="56">
        <f t="shared" si="82"/>
        <v>807414.63828880864</v>
      </c>
      <c r="U134" s="57">
        <f t="shared" si="83"/>
        <v>8842.9635045282375</v>
      </c>
      <c r="V134" s="59">
        <f t="shared" si="124"/>
        <v>5563455.914489028</v>
      </c>
      <c r="W134" s="52">
        <f t="shared" ref="W134:W165" si="133">IF(T134+P134&lt;=O134+AM134,MIN(V134,O134-Q134+AA134-T134+AM134),0)</f>
        <v>148485.60035629573</v>
      </c>
      <c r="X134" s="57">
        <f t="shared" si="84"/>
        <v>23181.066310370948</v>
      </c>
      <c r="Y134" s="59">
        <f t="shared" si="125"/>
        <v>35636544.085510969</v>
      </c>
      <c r="Z134" s="56">
        <f t="shared" si="126"/>
        <v>0</v>
      </c>
      <c r="AA134" s="57">
        <f t="shared" si="85"/>
        <v>148485.6003562957</v>
      </c>
      <c r="AB134" s="63">
        <f t="shared" si="127"/>
        <v>20000000</v>
      </c>
      <c r="AC134" s="74">
        <f t="shared" si="86"/>
        <v>0</v>
      </c>
      <c r="AD134" s="57">
        <f t="shared" si="87"/>
        <v>83333.333333333328</v>
      </c>
      <c r="AE134" s="59">
        <f t="shared" si="128"/>
        <v>15751451.022456368</v>
      </c>
      <c r="AF134" s="54">
        <f t="shared" si="88"/>
        <v>187578.19459431802</v>
      </c>
      <c r="AG134" s="57">
        <f t="shared" si="89"/>
        <v>65631.045926901541</v>
      </c>
      <c r="AH134" s="59">
        <f t="shared" si="129"/>
        <v>13950000</v>
      </c>
      <c r="AI134" s="54">
        <f t="shared" si="90"/>
        <v>0</v>
      </c>
      <c r="AJ134" s="57">
        <f t="shared" si="91"/>
        <v>58125</v>
      </c>
      <c r="AK134" s="59">
        <f t="shared" si="130"/>
        <v>38876229.911466509</v>
      </c>
      <c r="AL134" s="56">
        <f t="shared" si="131"/>
        <v>0</v>
      </c>
      <c r="AM134" s="75">
        <f t="shared" si="92"/>
        <v>161984.29129777712</v>
      </c>
      <c r="AN134">
        <f t="shared" si="93"/>
        <v>3.1338077249685826E-2</v>
      </c>
      <c r="AO134" s="119">
        <f t="shared" si="94"/>
        <v>0</v>
      </c>
      <c r="AP134" s="119">
        <f t="shared" si="95"/>
        <v>0</v>
      </c>
      <c r="AQ134">
        <f t="shared" si="96"/>
        <v>0.57609095043586034</v>
      </c>
      <c r="AR134" s="41">
        <f t="shared" si="97"/>
        <v>816257.60179333691</v>
      </c>
      <c r="AS134" s="41">
        <f t="shared" si="98"/>
        <v>98504585.871234655</v>
      </c>
      <c r="AT134">
        <f t="shared" si="99"/>
        <v>0.59546890694160204</v>
      </c>
      <c r="AU134" s="41">
        <f t="shared" si="100"/>
        <v>171666.66666666669</v>
      </c>
      <c r="AV134" s="41">
        <f t="shared" si="101"/>
        <v>18115243.24346808</v>
      </c>
      <c r="AW134">
        <f t="shared" si="102"/>
        <v>0.60488485050325969</v>
      </c>
      <c r="AX134">
        <f t="shared" si="103"/>
        <v>0</v>
      </c>
      <c r="AY134" s="121">
        <f t="shared" si="104"/>
        <v>0</v>
      </c>
      <c r="AZ134">
        <f t="shared" si="105"/>
        <v>0.67564492265052345</v>
      </c>
      <c r="BA134" s="39">
        <f t="shared" si="106"/>
        <v>83333.333333333328</v>
      </c>
      <c r="BB134" s="39">
        <f t="shared" si="107"/>
        <v>0</v>
      </c>
      <c r="BC134">
        <f t="shared" si="108"/>
        <v>0.63241570341113362</v>
      </c>
      <c r="BD134" s="41">
        <f t="shared" si="109"/>
        <v>253209.24052121956</v>
      </c>
      <c r="BE134" s="41">
        <f t="shared" si="110"/>
        <v>22884539.740506798</v>
      </c>
      <c r="BF134">
        <f t="shared" si="111"/>
        <v>0.61456497650197961</v>
      </c>
      <c r="BG134" s="41">
        <f t="shared" si="112"/>
        <v>58125</v>
      </c>
      <c r="BH134" s="41">
        <f t="shared" si="113"/>
        <v>0</v>
      </c>
      <c r="BI134">
        <f t="shared" si="114"/>
        <v>0.64618907755532551</v>
      </c>
      <c r="BJ134">
        <f t="shared" si="115"/>
        <v>0</v>
      </c>
      <c r="BK134" s="121">
        <f t="shared" si="116"/>
        <v>0</v>
      </c>
      <c r="BL134">
        <f t="shared" si="117"/>
        <v>0.66212982003284127</v>
      </c>
      <c r="BM134" s="119">
        <f t="shared" si="118"/>
        <v>1382591.8423145565</v>
      </c>
      <c r="BN134" s="119">
        <f t="shared" si="119"/>
        <v>97461999.365485907</v>
      </c>
      <c r="BO134">
        <f t="shared" si="120"/>
        <v>0.6278864374675408</v>
      </c>
    </row>
    <row r="135" spans="1:67">
      <c r="A135">
        <v>123</v>
      </c>
      <c r="B135" s="58">
        <v>118</v>
      </c>
      <c r="C135" s="56">
        <f t="shared" si="69"/>
        <v>131066983.6334243</v>
      </c>
      <c r="D135" s="56">
        <f t="shared" si="70"/>
        <v>0</v>
      </c>
      <c r="E135" s="59">
        <f t="shared" si="121"/>
        <v>131066983.63342431</v>
      </c>
      <c r="F135" s="53">
        <f t="shared" si="71"/>
        <v>1444804.6719571028</v>
      </c>
      <c r="G135" s="53">
        <f t="shared" si="72"/>
        <v>607932.35908636649</v>
      </c>
      <c r="H135" s="60">
        <f t="shared" si="73"/>
        <v>836872.31287073635</v>
      </c>
      <c r="I135" s="54">
        <f>IF(A135&lt;=(30-(240-$K$8)),((A135+(240-$K$7))/30)*$K$6,$K$6)*($K$5/100)</f>
        <v>0</v>
      </c>
      <c r="J135" s="61">
        <f t="shared" si="74"/>
        <v>0</v>
      </c>
      <c r="K135" s="62">
        <f t="shared" si="75"/>
        <v>0</v>
      </c>
      <c r="L135" s="62">
        <f t="shared" si="76"/>
        <v>1444804.6719571028</v>
      </c>
      <c r="M135" s="55">
        <f t="shared" si="77"/>
        <v>836872.31287073635</v>
      </c>
      <c r="N135" s="55">
        <f t="shared" si="78"/>
        <v>188448.24478691132</v>
      </c>
      <c r="O135" s="55">
        <f t="shared" si="79"/>
        <v>648424.06808382506</v>
      </c>
      <c r="P135" s="59">
        <f t="shared" si="122"/>
        <v>0</v>
      </c>
      <c r="Q135" s="52">
        <f t="shared" si="80"/>
        <v>0</v>
      </c>
      <c r="R135" s="57">
        <f t="shared" si="81"/>
        <v>0</v>
      </c>
      <c r="S135" s="59">
        <f t="shared" si="123"/>
        <v>1314896.6027979683</v>
      </c>
      <c r="T135" s="56">
        <f t="shared" si="82"/>
        <v>811083.29392867628</v>
      </c>
      <c r="U135" s="57">
        <f t="shared" si="83"/>
        <v>5478.7358449915346</v>
      </c>
      <c r="V135" s="59">
        <f t="shared" si="124"/>
        <v>5414970.3141327323</v>
      </c>
      <c r="W135" s="52">
        <f t="shared" si="133"/>
        <v>149104.29035778026</v>
      </c>
      <c r="X135" s="57">
        <f t="shared" si="84"/>
        <v>22562.376308886385</v>
      </c>
      <c r="Y135" s="59">
        <f t="shared" si="125"/>
        <v>35785029.685867265</v>
      </c>
      <c r="Z135" s="56">
        <f t="shared" si="126"/>
        <v>0</v>
      </c>
      <c r="AA135" s="57">
        <f t="shared" si="85"/>
        <v>149104.29035778026</v>
      </c>
      <c r="AB135" s="63">
        <f t="shared" si="127"/>
        <v>20000000</v>
      </c>
      <c r="AC135" s="74">
        <f t="shared" si="86"/>
        <v>0</v>
      </c>
      <c r="AD135" s="57">
        <f t="shared" si="87"/>
        <v>83333.333333333328</v>
      </c>
      <c r="AE135" s="59">
        <f t="shared" si="128"/>
        <v>15563872.82786205</v>
      </c>
      <c r="AF135" s="54">
        <f t="shared" si="88"/>
        <v>188448.24478691132</v>
      </c>
      <c r="AG135" s="57">
        <f t="shared" si="89"/>
        <v>64849.470116091878</v>
      </c>
      <c r="AH135" s="59">
        <f t="shared" si="129"/>
        <v>13950000</v>
      </c>
      <c r="AI135" s="54">
        <f t="shared" si="90"/>
        <v>0</v>
      </c>
      <c r="AJ135" s="57">
        <f t="shared" si="91"/>
        <v>58125</v>
      </c>
      <c r="AK135" s="59">
        <f t="shared" si="130"/>
        <v>39038214.202764288</v>
      </c>
      <c r="AL135" s="56">
        <f t="shared" si="131"/>
        <v>0</v>
      </c>
      <c r="AM135" s="75">
        <f t="shared" si="92"/>
        <v>162659.2258448512</v>
      </c>
      <c r="AN135">
        <f t="shared" si="93"/>
        <v>3.1418484433693286E-2</v>
      </c>
      <c r="AO135" s="119">
        <f t="shared" si="94"/>
        <v>0</v>
      </c>
      <c r="AP135" s="119">
        <f t="shared" si="95"/>
        <v>0</v>
      </c>
      <c r="AQ135">
        <f t="shared" si="96"/>
        <v>0.57293083977567261</v>
      </c>
      <c r="AR135" s="41">
        <f t="shared" si="97"/>
        <v>816562.0297736678</v>
      </c>
      <c r="AS135" s="41">
        <f t="shared" si="98"/>
        <v>99763245.15322718</v>
      </c>
      <c r="AT135">
        <f t="shared" si="99"/>
        <v>0.59236984631497236</v>
      </c>
      <c r="AU135" s="41">
        <f t="shared" si="100"/>
        <v>171666.66666666666</v>
      </c>
      <c r="AV135" s="41">
        <f t="shared" si="101"/>
        <v>18339827.714006972</v>
      </c>
      <c r="AW135">
        <f t="shared" si="102"/>
        <v>0.60181741636004171</v>
      </c>
      <c r="AX135">
        <f t="shared" si="103"/>
        <v>0</v>
      </c>
      <c r="AY135" s="121">
        <f t="shared" si="104"/>
        <v>0</v>
      </c>
      <c r="AZ135">
        <f t="shared" si="105"/>
        <v>0.67285407387639562</v>
      </c>
      <c r="BA135" s="39">
        <f t="shared" si="106"/>
        <v>83333.333333333328</v>
      </c>
      <c r="BB135" s="39">
        <f t="shared" si="107"/>
        <v>0</v>
      </c>
      <c r="BC135">
        <f t="shared" si="108"/>
        <v>0.6294478762961474</v>
      </c>
      <c r="BD135" s="41">
        <f t="shared" si="109"/>
        <v>253297.71490300319</v>
      </c>
      <c r="BE135" s="41">
        <f t="shared" si="110"/>
        <v>23179134.108790092</v>
      </c>
      <c r="BF135">
        <f t="shared" si="111"/>
        <v>0.61153136546220954</v>
      </c>
      <c r="BG135" s="41">
        <f t="shared" si="112"/>
        <v>58125</v>
      </c>
      <c r="BH135" s="41">
        <f t="shared" si="113"/>
        <v>0</v>
      </c>
      <c r="BI135">
        <f t="shared" si="114"/>
        <v>0.64327496721602673</v>
      </c>
      <c r="BJ135">
        <f t="shared" si="115"/>
        <v>0</v>
      </c>
      <c r="BK135" s="121">
        <f t="shared" si="116"/>
        <v>0</v>
      </c>
      <c r="BL135">
        <f t="shared" si="117"/>
        <v>0.65928101863762534</v>
      </c>
      <c r="BM135" s="119">
        <f t="shared" si="118"/>
        <v>1382984.744676671</v>
      </c>
      <c r="BN135" s="119">
        <f t="shared" si="119"/>
        <v>98750932.918746889</v>
      </c>
      <c r="BO135">
        <f t="shared" si="120"/>
        <v>0.62490150519246812</v>
      </c>
    </row>
    <row r="136" spans="1:67">
      <c r="A136">
        <v>124</v>
      </c>
      <c r="B136" s="64">
        <v>119</v>
      </c>
      <c r="C136" s="56">
        <f t="shared" si="69"/>
        <v>130230111.32055357</v>
      </c>
      <c r="D136" s="56">
        <f t="shared" si="70"/>
        <v>0</v>
      </c>
      <c r="E136" s="59">
        <f t="shared" si="121"/>
        <v>130230111.32055357</v>
      </c>
      <c r="F136" s="53">
        <f t="shared" si="71"/>
        <v>1444804.6719571028</v>
      </c>
      <c r="G136" s="53">
        <f t="shared" si="72"/>
        <v>604050.66634183435</v>
      </c>
      <c r="H136" s="66">
        <f t="shared" si="73"/>
        <v>840754.00561526848</v>
      </c>
      <c r="I136" s="54">
        <f>IF(A136&lt;=(30-(240-$K$8)),((A136+(240-$K$7))/30)*$K$6,$K$6)*($K$5/100)</f>
        <v>0</v>
      </c>
      <c r="J136" s="67">
        <f t="shared" si="74"/>
        <v>0</v>
      </c>
      <c r="K136" s="68">
        <f t="shared" si="75"/>
        <v>0</v>
      </c>
      <c r="L136" s="68">
        <f t="shared" si="76"/>
        <v>1444804.6719571028</v>
      </c>
      <c r="M136" s="55">
        <f t="shared" si="77"/>
        <v>840754.00561526848</v>
      </c>
      <c r="N136" s="55">
        <f t="shared" si="78"/>
        <v>189322.33056231463</v>
      </c>
      <c r="O136" s="55">
        <f t="shared" si="79"/>
        <v>651431.67505295388</v>
      </c>
      <c r="P136" s="65">
        <f t="shared" si="122"/>
        <v>0</v>
      </c>
      <c r="Q136" s="52">
        <f t="shared" si="80"/>
        <v>0</v>
      </c>
      <c r="R136" s="57">
        <f t="shared" si="81"/>
        <v>0</v>
      </c>
      <c r="S136" s="59">
        <f t="shared" si="123"/>
        <v>503813.30886929203</v>
      </c>
      <c r="T136" s="56">
        <f t="shared" si="82"/>
        <v>503813.30886929203</v>
      </c>
      <c r="U136" s="57">
        <f t="shared" si="83"/>
        <v>2099.2221202887167</v>
      </c>
      <c r="V136" s="59">
        <f t="shared" si="124"/>
        <v>5265866.0237749517</v>
      </c>
      <c r="W136" s="52">
        <f t="shared" si="133"/>
        <v>460680.89703713765</v>
      </c>
      <c r="X136" s="57">
        <f t="shared" si="84"/>
        <v>21941.108432395631</v>
      </c>
      <c r="Y136" s="59">
        <f t="shared" si="125"/>
        <v>35934133.976225048</v>
      </c>
      <c r="Z136" s="56">
        <f t="shared" si="126"/>
        <v>0</v>
      </c>
      <c r="AA136" s="57">
        <f t="shared" si="85"/>
        <v>149725.55823427104</v>
      </c>
      <c r="AB136" s="63">
        <f t="shared" si="127"/>
        <v>20000000</v>
      </c>
      <c r="AC136" s="74">
        <f t="shared" si="86"/>
        <v>0</v>
      </c>
      <c r="AD136" s="57">
        <f t="shared" si="87"/>
        <v>83333.333333333328</v>
      </c>
      <c r="AE136" s="59">
        <f t="shared" si="128"/>
        <v>15375424.58307514</v>
      </c>
      <c r="AF136" s="54">
        <f t="shared" si="88"/>
        <v>189322.33056231463</v>
      </c>
      <c r="AG136" s="57">
        <f t="shared" si="89"/>
        <v>64064.269096146418</v>
      </c>
      <c r="AH136" s="59">
        <f t="shared" si="129"/>
        <v>13950000</v>
      </c>
      <c r="AI136" s="54">
        <f t="shared" si="90"/>
        <v>0</v>
      </c>
      <c r="AJ136" s="57">
        <f t="shared" si="91"/>
        <v>58125</v>
      </c>
      <c r="AK136" s="59">
        <f t="shared" si="130"/>
        <v>39200873.42860914</v>
      </c>
      <c r="AL136" s="56">
        <f t="shared" si="131"/>
        <v>0</v>
      </c>
      <c r="AM136" s="75">
        <f t="shared" si="92"/>
        <v>163336.97261920475</v>
      </c>
      <c r="AN136">
        <f t="shared" si="93"/>
        <v>3.1498891617700746E-2</v>
      </c>
      <c r="AO136" s="119">
        <f t="shared" si="94"/>
        <v>0</v>
      </c>
      <c r="AP136" s="119">
        <f t="shared" si="95"/>
        <v>0</v>
      </c>
      <c r="AQ136">
        <f t="shared" si="96"/>
        <v>0.56978046686059092</v>
      </c>
      <c r="AR136" s="41">
        <f t="shared" si="97"/>
        <v>505912.53098958073</v>
      </c>
      <c r="AS136" s="41">
        <f t="shared" si="98"/>
        <v>62472850.299792215</v>
      </c>
      <c r="AT136">
        <f t="shared" si="99"/>
        <v>0.58927905541368142</v>
      </c>
      <c r="AU136" s="41">
        <f t="shared" si="100"/>
        <v>482622.00546953327</v>
      </c>
      <c r="AV136" s="41">
        <f t="shared" si="101"/>
        <v>57124431.23260507</v>
      </c>
      <c r="AW136">
        <f t="shared" si="102"/>
        <v>0.59875755097542882</v>
      </c>
      <c r="AX136">
        <f t="shared" si="103"/>
        <v>0</v>
      </c>
      <c r="AY136" s="121">
        <f t="shared" si="104"/>
        <v>0</v>
      </c>
      <c r="AZ136">
        <f t="shared" si="105"/>
        <v>0.67006580698984386</v>
      </c>
      <c r="BA136" s="39">
        <f t="shared" si="106"/>
        <v>83333.333333333328</v>
      </c>
      <c r="BB136" s="39">
        <f t="shared" si="107"/>
        <v>0</v>
      </c>
      <c r="BC136">
        <f t="shared" si="108"/>
        <v>0.62648561717708373</v>
      </c>
      <c r="BD136" s="41">
        <f t="shared" si="109"/>
        <v>253386.59965846105</v>
      </c>
      <c r="BE136" s="41">
        <f t="shared" si="110"/>
        <v>23475968.989727013</v>
      </c>
      <c r="BF136">
        <f t="shared" si="111"/>
        <v>0.60850461127874578</v>
      </c>
      <c r="BG136" s="41">
        <f t="shared" si="112"/>
        <v>58125</v>
      </c>
      <c r="BH136" s="41">
        <f t="shared" si="113"/>
        <v>0</v>
      </c>
      <c r="BI136">
        <f t="shared" si="114"/>
        <v>0.64036545227370789</v>
      </c>
      <c r="BJ136">
        <f t="shared" si="115"/>
        <v>0</v>
      </c>
      <c r="BK136" s="121">
        <f t="shared" si="116"/>
        <v>0</v>
      </c>
      <c r="BL136">
        <f t="shared" si="117"/>
        <v>0.65643571153205804</v>
      </c>
      <c r="BM136" s="119">
        <f t="shared" si="118"/>
        <v>1383379.4694509082</v>
      </c>
      <c r="BN136" s="119">
        <f t="shared" si="119"/>
        <v>100049726.66821694</v>
      </c>
      <c r="BO136">
        <f t="shared" si="120"/>
        <v>0.62192246494578396</v>
      </c>
    </row>
    <row r="137" spans="1:67">
      <c r="A137">
        <v>125</v>
      </c>
      <c r="B137" s="58">
        <v>120</v>
      </c>
      <c r="C137" s="56">
        <f t="shared" si="69"/>
        <v>129389357.31493831</v>
      </c>
      <c r="D137" s="56">
        <f t="shared" si="70"/>
        <v>0</v>
      </c>
      <c r="E137" s="59">
        <f t="shared" si="121"/>
        <v>129389357.31493831</v>
      </c>
      <c r="F137" s="53">
        <f t="shared" si="71"/>
        <v>1444804.6719571028</v>
      </c>
      <c r="G137" s="53">
        <f t="shared" si="72"/>
        <v>600150.96901245555</v>
      </c>
      <c r="H137" s="60">
        <f t="shared" si="73"/>
        <v>844653.70294464729</v>
      </c>
      <c r="I137" s="54">
        <f>IF(A137&lt;=(30-(240-$K$8)),((A137+(240-$K$7))/30)*$K$6,$K$6)*($K$5/100)</f>
        <v>0</v>
      </c>
      <c r="J137" s="61">
        <f t="shared" si="74"/>
        <v>0</v>
      </c>
      <c r="K137" s="62">
        <f t="shared" si="75"/>
        <v>0</v>
      </c>
      <c r="L137" s="62">
        <f t="shared" si="76"/>
        <v>1444804.6719571028</v>
      </c>
      <c r="M137" s="55">
        <f t="shared" si="77"/>
        <v>844653.70294464729</v>
      </c>
      <c r="N137" s="55">
        <f t="shared" si="78"/>
        <v>190200.47063890618</v>
      </c>
      <c r="O137" s="55">
        <f t="shared" si="79"/>
        <v>654453.23230574117</v>
      </c>
      <c r="P137" s="59">
        <f t="shared" si="122"/>
        <v>0</v>
      </c>
      <c r="Q137" s="52">
        <f t="shared" si="80"/>
        <v>0</v>
      </c>
      <c r="R137" s="57">
        <f t="shared" si="81"/>
        <v>0</v>
      </c>
      <c r="S137" s="59">
        <f t="shared" si="123"/>
        <v>0</v>
      </c>
      <c r="T137" s="56">
        <f t="shared" si="82"/>
        <v>0</v>
      </c>
      <c r="U137" s="57">
        <f t="shared" si="83"/>
        <v>0</v>
      </c>
      <c r="V137" s="59">
        <f t="shared" si="124"/>
        <v>4805185.1267378144</v>
      </c>
      <c r="W137" s="52">
        <f t="shared" si="133"/>
        <v>968820.1903711065</v>
      </c>
      <c r="X137" s="57">
        <f t="shared" si="84"/>
        <v>20021.604694740894</v>
      </c>
      <c r="Y137" s="59">
        <f t="shared" si="125"/>
        <v>36083859.534459323</v>
      </c>
      <c r="Z137" s="56">
        <f t="shared" si="126"/>
        <v>0</v>
      </c>
      <c r="AA137" s="57">
        <f t="shared" si="85"/>
        <v>150349.41472691385</v>
      </c>
      <c r="AB137" s="63">
        <f t="shared" si="127"/>
        <v>20000000</v>
      </c>
      <c r="AC137" s="74">
        <f t="shared" si="86"/>
        <v>0</v>
      </c>
      <c r="AD137" s="57">
        <f t="shared" si="87"/>
        <v>83333.333333333328</v>
      </c>
      <c r="AE137" s="59">
        <f t="shared" si="128"/>
        <v>15186102.252512826</v>
      </c>
      <c r="AF137" s="54">
        <f t="shared" si="88"/>
        <v>190200.47063890618</v>
      </c>
      <c r="AG137" s="57">
        <f t="shared" si="89"/>
        <v>63275.426052136776</v>
      </c>
      <c r="AH137" s="59">
        <f t="shared" si="129"/>
        <v>13950000</v>
      </c>
      <c r="AI137" s="54">
        <f t="shared" si="90"/>
        <v>0</v>
      </c>
      <c r="AJ137" s="57">
        <f t="shared" si="91"/>
        <v>58125</v>
      </c>
      <c r="AK137" s="59">
        <f t="shared" si="130"/>
        <v>39364210.401228346</v>
      </c>
      <c r="AL137" s="56">
        <f t="shared" si="131"/>
        <v>0</v>
      </c>
      <c r="AM137" s="75">
        <f t="shared" si="92"/>
        <v>164017.54333845145</v>
      </c>
      <c r="AN137">
        <f t="shared" si="93"/>
        <v>3.1579298801708205E-2</v>
      </c>
      <c r="AO137" s="119">
        <f t="shared" si="94"/>
        <v>0</v>
      </c>
      <c r="AP137" s="119">
        <f t="shared" si="95"/>
        <v>0</v>
      </c>
      <c r="AQ137">
        <f t="shared" si="96"/>
        <v>0.56663986199659178</v>
      </c>
      <c r="AR137" s="41">
        <f t="shared" si="97"/>
        <v>0</v>
      </c>
      <c r="AS137" s="41">
        <f t="shared" si="98"/>
        <v>0</v>
      </c>
      <c r="AT137">
        <f t="shared" si="99"/>
        <v>0.58619657339297471</v>
      </c>
      <c r="AU137" s="41">
        <f t="shared" si="100"/>
        <v>988841.79506584734</v>
      </c>
      <c r="AV137" s="41">
        <f t="shared" si="101"/>
        <v>121102523.79638831</v>
      </c>
      <c r="AW137">
        <f t="shared" si="102"/>
        <v>0.59570529736586186</v>
      </c>
      <c r="AX137">
        <f t="shared" si="103"/>
        <v>0</v>
      </c>
      <c r="AY137" s="121">
        <f t="shared" si="104"/>
        <v>0</v>
      </c>
      <c r="AZ137">
        <f t="shared" si="105"/>
        <v>0.66728018567852931</v>
      </c>
      <c r="BA137" s="39">
        <f t="shared" si="106"/>
        <v>83333.333333333328</v>
      </c>
      <c r="BB137" s="39">
        <f t="shared" si="107"/>
        <v>0</v>
      </c>
      <c r="BC137">
        <f t="shared" si="108"/>
        <v>0.62352897880063041</v>
      </c>
      <c r="BD137" s="41">
        <f t="shared" si="109"/>
        <v>253475.89669104296</v>
      </c>
      <c r="BE137" s="41">
        <f t="shared" si="110"/>
        <v>23775058.829863273</v>
      </c>
      <c r="BF137">
        <f t="shared" si="111"/>
        <v>0.60548476064929124</v>
      </c>
      <c r="BG137" s="41">
        <f t="shared" si="112"/>
        <v>58125</v>
      </c>
      <c r="BH137" s="41">
        <f t="shared" si="113"/>
        <v>0</v>
      </c>
      <c r="BI137">
        <f t="shared" si="114"/>
        <v>0.63746058951287943</v>
      </c>
      <c r="BJ137">
        <f t="shared" si="115"/>
        <v>0</v>
      </c>
      <c r="BK137" s="121">
        <f t="shared" si="116"/>
        <v>0</v>
      </c>
      <c r="BL137">
        <f t="shared" si="117"/>
        <v>0.65359395952084098</v>
      </c>
      <c r="BM137" s="119">
        <f t="shared" si="118"/>
        <v>1383776.0250902236</v>
      </c>
      <c r="BN137" s="119">
        <f t="shared" si="119"/>
        <v>101358444.35335767</v>
      </c>
      <c r="BO137">
        <f t="shared" si="120"/>
        <v>0.618949368028197</v>
      </c>
    </row>
    <row r="138" spans="1:67">
      <c r="A138">
        <v>126</v>
      </c>
      <c r="B138" s="64">
        <v>121</v>
      </c>
      <c r="C138" s="56">
        <f t="shared" si="69"/>
        <v>128544703.61199364</v>
      </c>
      <c r="D138" s="56">
        <f t="shared" si="70"/>
        <v>0</v>
      </c>
      <c r="E138" s="59">
        <f t="shared" si="121"/>
        <v>128544703.61199366</v>
      </c>
      <c r="F138" s="53">
        <f t="shared" si="71"/>
        <v>1444804.6719571028</v>
      </c>
      <c r="G138" s="53">
        <f t="shared" si="72"/>
        <v>596233.18358696392</v>
      </c>
      <c r="H138" s="66">
        <f t="shared" si="73"/>
        <v>848571.48837013892</v>
      </c>
      <c r="I138" s="54">
        <f>IF(A138&lt;=(30-(240-$K$8)),((A138+(240-$K$7))/30)*$K$6,$K$6)*($K$5/100)</f>
        <v>0</v>
      </c>
      <c r="J138" s="67">
        <f t="shared" si="74"/>
        <v>0</v>
      </c>
      <c r="K138" s="68">
        <f t="shared" si="75"/>
        <v>0</v>
      </c>
      <c r="L138" s="68">
        <f t="shared" si="76"/>
        <v>1444804.6719571028</v>
      </c>
      <c r="M138" s="55">
        <f t="shared" si="77"/>
        <v>848571.48837013892</v>
      </c>
      <c r="N138" s="55">
        <f t="shared" si="78"/>
        <v>191082.68382188631</v>
      </c>
      <c r="O138" s="55">
        <f t="shared" si="79"/>
        <v>657488.80454825261</v>
      </c>
      <c r="P138" s="65">
        <f t="shared" si="122"/>
        <v>0</v>
      </c>
      <c r="Q138" s="52">
        <f t="shared" si="80"/>
        <v>0</v>
      </c>
      <c r="R138" s="57">
        <f t="shared" si="81"/>
        <v>0</v>
      </c>
      <c r="S138" s="59">
        <f t="shared" si="123"/>
        <v>0</v>
      </c>
      <c r="T138" s="56">
        <f t="shared" si="82"/>
        <v>0</v>
      </c>
      <c r="U138" s="57">
        <f t="shared" si="83"/>
        <v>0</v>
      </c>
      <c r="V138" s="59">
        <f t="shared" si="124"/>
        <v>3836364.936366708</v>
      </c>
      <c r="W138" s="52">
        <f t="shared" si="133"/>
        <v>973165.62493889022</v>
      </c>
      <c r="X138" s="57">
        <f t="shared" si="84"/>
        <v>15984.853901527949</v>
      </c>
      <c r="Y138" s="59">
        <f t="shared" si="125"/>
        <v>36234208.949186236</v>
      </c>
      <c r="Z138" s="56">
        <f t="shared" si="126"/>
        <v>0</v>
      </c>
      <c r="AA138" s="57">
        <f t="shared" si="85"/>
        <v>150975.87062160933</v>
      </c>
      <c r="AB138" s="63">
        <f t="shared" si="127"/>
        <v>20000000</v>
      </c>
      <c r="AC138" s="74">
        <f t="shared" si="86"/>
        <v>0</v>
      </c>
      <c r="AD138" s="57">
        <f t="shared" si="87"/>
        <v>83333.333333333328</v>
      </c>
      <c r="AE138" s="59">
        <f t="shared" si="128"/>
        <v>14995901.781873919</v>
      </c>
      <c r="AF138" s="54">
        <f t="shared" si="88"/>
        <v>191082.68382188631</v>
      </c>
      <c r="AG138" s="57">
        <f t="shared" si="89"/>
        <v>62482.924091141329</v>
      </c>
      <c r="AH138" s="59">
        <f t="shared" si="129"/>
        <v>13950000</v>
      </c>
      <c r="AI138" s="54">
        <f t="shared" si="90"/>
        <v>0</v>
      </c>
      <c r="AJ138" s="57">
        <f t="shared" si="91"/>
        <v>58125</v>
      </c>
      <c r="AK138" s="59">
        <f t="shared" si="130"/>
        <v>39528227.944566794</v>
      </c>
      <c r="AL138" s="56">
        <f t="shared" si="131"/>
        <v>0</v>
      </c>
      <c r="AM138" s="75">
        <f t="shared" si="92"/>
        <v>164700.94976902832</v>
      </c>
      <c r="AN138">
        <f t="shared" si="93"/>
        <v>3.1659705985715672E-2</v>
      </c>
      <c r="AO138" s="119">
        <f t="shared" si="94"/>
        <v>0</v>
      </c>
      <c r="AP138" s="119">
        <f t="shared" si="95"/>
        <v>0</v>
      </c>
      <c r="AQ138">
        <f t="shared" si="96"/>
        <v>0.56350905493193904</v>
      </c>
      <c r="AR138" s="41">
        <f t="shared" si="97"/>
        <v>0</v>
      </c>
      <c r="AS138" s="41">
        <f t="shared" si="98"/>
        <v>0</v>
      </c>
      <c r="AT138">
        <f t="shared" si="99"/>
        <v>0.58312243887070458</v>
      </c>
      <c r="AU138" s="41">
        <f t="shared" si="100"/>
        <v>989150.47884041816</v>
      </c>
      <c r="AV138" s="41">
        <f t="shared" si="101"/>
        <v>122618868.74230017</v>
      </c>
      <c r="AW138">
        <f t="shared" si="102"/>
        <v>0.59266069802375354</v>
      </c>
      <c r="AX138">
        <f t="shared" si="103"/>
        <v>0</v>
      </c>
      <c r="AY138" s="121">
        <f t="shared" si="104"/>
        <v>0</v>
      </c>
      <c r="AZ138">
        <f t="shared" si="105"/>
        <v>0.66449727325886809</v>
      </c>
      <c r="BA138" s="39">
        <f t="shared" si="106"/>
        <v>83333.333333333328</v>
      </c>
      <c r="BB138" s="39">
        <f t="shared" si="107"/>
        <v>0</v>
      </c>
      <c r="BC138">
        <f t="shared" si="108"/>
        <v>0.62057801343928032</v>
      </c>
      <c r="BD138" s="41">
        <f t="shared" si="109"/>
        <v>253565.60791302763</v>
      </c>
      <c r="BE138" s="41">
        <f t="shared" si="110"/>
        <v>24076418.161557674</v>
      </c>
      <c r="BF138">
        <f t="shared" si="111"/>
        <v>0.60247185976333351</v>
      </c>
      <c r="BG138" s="41">
        <f t="shared" si="112"/>
        <v>58125</v>
      </c>
      <c r="BH138" s="41">
        <f t="shared" si="113"/>
        <v>0</v>
      </c>
      <c r="BI138">
        <f t="shared" si="114"/>
        <v>0.63456043527385764</v>
      </c>
      <c r="BJ138">
        <f t="shared" si="115"/>
        <v>0</v>
      </c>
      <c r="BK138" s="121">
        <f t="shared" si="116"/>
        <v>0</v>
      </c>
      <c r="BL138">
        <f t="shared" si="117"/>
        <v>0.6507558230026681</v>
      </c>
      <c r="BM138" s="119">
        <f t="shared" si="118"/>
        <v>1384174.4200867792</v>
      </c>
      <c r="BN138" s="119">
        <f t="shared" si="119"/>
        <v>102677150.0927868</v>
      </c>
      <c r="BO138">
        <f t="shared" si="120"/>
        <v>0.61598226525693256</v>
      </c>
    </row>
    <row r="139" spans="1:67">
      <c r="A139">
        <v>127</v>
      </c>
      <c r="B139" s="58">
        <v>122</v>
      </c>
      <c r="C139" s="56">
        <f t="shared" si="69"/>
        <v>127696132.12362351</v>
      </c>
      <c r="D139" s="56">
        <f t="shared" si="70"/>
        <v>0</v>
      </c>
      <c r="E139" s="59">
        <f t="shared" si="121"/>
        <v>127696132.12362352</v>
      </c>
      <c r="F139" s="53">
        <f t="shared" si="71"/>
        <v>1444804.6719571026</v>
      </c>
      <c r="G139" s="53">
        <f t="shared" si="72"/>
        <v>592297.22616674041</v>
      </c>
      <c r="H139" s="60">
        <f t="shared" si="73"/>
        <v>852507.4457903622</v>
      </c>
      <c r="I139" s="54">
        <f>IF(A139&lt;=(30-(240-$K$8)),((A139+(240-$K$7))/30)*$K$6,$K$6)*($K$5/100)</f>
        <v>0</v>
      </c>
      <c r="J139" s="61">
        <f t="shared" si="74"/>
        <v>0</v>
      </c>
      <c r="K139" s="62">
        <f t="shared" si="75"/>
        <v>0</v>
      </c>
      <c r="L139" s="62">
        <f t="shared" si="76"/>
        <v>1444804.6719571026</v>
      </c>
      <c r="M139" s="55">
        <f t="shared" si="77"/>
        <v>852507.4457903622</v>
      </c>
      <c r="N139" s="55">
        <f t="shared" si="78"/>
        <v>191968.98900368009</v>
      </c>
      <c r="O139" s="55">
        <f t="shared" si="79"/>
        <v>660538.45678668213</v>
      </c>
      <c r="P139" s="59">
        <f t="shared" si="122"/>
        <v>0</v>
      </c>
      <c r="Q139" s="52">
        <f t="shared" si="80"/>
        <v>0</v>
      </c>
      <c r="R139" s="57">
        <f t="shared" si="81"/>
        <v>0</v>
      </c>
      <c r="S139" s="59">
        <f t="shared" si="123"/>
        <v>0</v>
      </c>
      <c r="T139" s="56">
        <f t="shared" si="82"/>
        <v>0</v>
      </c>
      <c r="U139" s="57">
        <f t="shared" si="83"/>
        <v>0</v>
      </c>
      <c r="V139" s="59">
        <f t="shared" si="124"/>
        <v>2863199.3114278177</v>
      </c>
      <c r="W139" s="52">
        <f t="shared" si="133"/>
        <v>977530.59726228076</v>
      </c>
      <c r="X139" s="57">
        <f t="shared" si="84"/>
        <v>11929.997130949239</v>
      </c>
      <c r="Y139" s="59">
        <f t="shared" si="125"/>
        <v>36385184.819807842</v>
      </c>
      <c r="Z139" s="56">
        <f t="shared" si="126"/>
        <v>0</v>
      </c>
      <c r="AA139" s="57">
        <f t="shared" si="85"/>
        <v>151604.93674919935</v>
      </c>
      <c r="AB139" s="63">
        <f t="shared" si="127"/>
        <v>20000000</v>
      </c>
      <c r="AC139" s="74">
        <f t="shared" si="86"/>
        <v>0</v>
      </c>
      <c r="AD139" s="57">
        <f t="shared" si="87"/>
        <v>83333.333333333328</v>
      </c>
      <c r="AE139" s="59">
        <f t="shared" si="128"/>
        <v>14804819.098052032</v>
      </c>
      <c r="AF139" s="54">
        <f t="shared" si="88"/>
        <v>191968.98900368009</v>
      </c>
      <c r="AG139" s="57">
        <f t="shared" si="89"/>
        <v>61686.746241883469</v>
      </c>
      <c r="AH139" s="59">
        <f t="shared" si="129"/>
        <v>13950000</v>
      </c>
      <c r="AI139" s="54">
        <f t="shared" si="90"/>
        <v>0</v>
      </c>
      <c r="AJ139" s="57">
        <f t="shared" si="91"/>
        <v>58125</v>
      </c>
      <c r="AK139" s="59">
        <f t="shared" si="130"/>
        <v>39692928.894335821</v>
      </c>
      <c r="AL139" s="56">
        <f t="shared" si="131"/>
        <v>0</v>
      </c>
      <c r="AM139" s="75">
        <f t="shared" si="92"/>
        <v>165387.20372639925</v>
      </c>
      <c r="AN139">
        <f t="shared" si="93"/>
        <v>3.1740113169723132E-2</v>
      </c>
      <c r="AO139" s="119">
        <f t="shared" si="94"/>
        <v>0</v>
      </c>
      <c r="AP139" s="119">
        <f t="shared" si="95"/>
        <v>0</v>
      </c>
      <c r="AQ139">
        <f t="shared" si="96"/>
        <v>0.56038807485863573</v>
      </c>
      <c r="AR139" s="41">
        <f t="shared" si="97"/>
        <v>0</v>
      </c>
      <c r="AS139" s="41">
        <f t="shared" si="98"/>
        <v>0</v>
      </c>
      <c r="AT139">
        <f t="shared" si="99"/>
        <v>0.58005668992820969</v>
      </c>
      <c r="AU139" s="41">
        <f t="shared" si="100"/>
        <v>989460.59439323004</v>
      </c>
      <c r="AV139" s="41">
        <f t="shared" si="101"/>
        <v>124146385.85230966</v>
      </c>
      <c r="AW139">
        <f t="shared" si="102"/>
        <v>0.58962379491793204</v>
      </c>
      <c r="AX139">
        <f t="shared" si="103"/>
        <v>0</v>
      </c>
      <c r="AY139" s="121">
        <f t="shared" si="104"/>
        <v>0</v>
      </c>
      <c r="AZ139">
        <f t="shared" si="105"/>
        <v>0.66171713267429588</v>
      </c>
      <c r="BA139" s="39">
        <f t="shared" si="106"/>
        <v>83333.333333333328</v>
      </c>
      <c r="BB139" s="39">
        <f t="shared" si="107"/>
        <v>0</v>
      </c>
      <c r="BC139">
        <f t="shared" si="108"/>
        <v>0.61763277289072493</v>
      </c>
      <c r="BD139" s="41">
        <f t="shared" si="109"/>
        <v>253655.73524556356</v>
      </c>
      <c r="BE139" s="41">
        <f t="shared" si="110"/>
        <v>24380061.603467371</v>
      </c>
      <c r="BF139">
        <f t="shared" si="111"/>
        <v>0.59946595430217597</v>
      </c>
      <c r="BG139" s="41">
        <f t="shared" si="112"/>
        <v>58125</v>
      </c>
      <c r="BH139" s="41">
        <f t="shared" si="113"/>
        <v>0</v>
      </c>
      <c r="BI139">
        <f t="shared" si="114"/>
        <v>0.63166504545175151</v>
      </c>
      <c r="BJ139">
        <f t="shared" si="115"/>
        <v>0</v>
      </c>
      <c r="BK139" s="121">
        <f t="shared" si="116"/>
        <v>0</v>
      </c>
      <c r="BL139">
        <f t="shared" si="117"/>
        <v>0.64792136196879069</v>
      </c>
      <c r="BM139" s="119">
        <f t="shared" si="118"/>
        <v>1384574.6629721269</v>
      </c>
      <c r="BN139" s="119">
        <f t="shared" si="119"/>
        <v>104005908.38642418</v>
      </c>
      <c r="BO139">
        <f t="shared" si="120"/>
        <v>0.61302120696543505</v>
      </c>
    </row>
    <row r="140" spans="1:67">
      <c r="A140">
        <v>128</v>
      </c>
      <c r="B140" s="64">
        <v>123</v>
      </c>
      <c r="C140" s="56">
        <f t="shared" si="69"/>
        <v>126843624.67783314</v>
      </c>
      <c r="D140" s="56">
        <f t="shared" si="70"/>
        <v>0</v>
      </c>
      <c r="E140" s="59">
        <f t="shared" si="121"/>
        <v>126843624.67783315</v>
      </c>
      <c r="F140" s="53">
        <f t="shared" si="71"/>
        <v>1444804.6719571028</v>
      </c>
      <c r="G140" s="53">
        <f t="shared" si="72"/>
        <v>588343.01246401609</v>
      </c>
      <c r="H140" s="66">
        <f t="shared" si="73"/>
        <v>856461.65949308674</v>
      </c>
      <c r="I140" s="54">
        <f>IF(A140&lt;=(30-(240-$K$8)),((A140+(240-$K$7))/30)*$K$6,$K$6)*($K$5/100)</f>
        <v>0</v>
      </c>
      <c r="J140" s="67">
        <f t="shared" si="74"/>
        <v>0</v>
      </c>
      <c r="K140" s="68">
        <f t="shared" si="75"/>
        <v>0</v>
      </c>
      <c r="L140" s="68">
        <f t="shared" si="76"/>
        <v>1444804.6719571028</v>
      </c>
      <c r="M140" s="55">
        <f t="shared" si="77"/>
        <v>856461.65949308674</v>
      </c>
      <c r="N140" s="55">
        <f t="shared" si="78"/>
        <v>192859.40516434223</v>
      </c>
      <c r="O140" s="55">
        <f t="shared" si="79"/>
        <v>663602.25432874449</v>
      </c>
      <c r="P140" s="65">
        <f t="shared" si="122"/>
        <v>0</v>
      </c>
      <c r="Q140" s="52">
        <f t="shared" si="80"/>
        <v>0</v>
      </c>
      <c r="R140" s="57">
        <f t="shared" si="81"/>
        <v>0</v>
      </c>
      <c r="S140" s="59">
        <f t="shared" si="123"/>
        <v>0</v>
      </c>
      <c r="T140" s="56">
        <f t="shared" si="82"/>
        <v>0</v>
      </c>
      <c r="U140" s="57">
        <f t="shared" si="83"/>
        <v>0</v>
      </c>
      <c r="V140" s="59">
        <f t="shared" si="124"/>
        <v>1885668.7141655369</v>
      </c>
      <c r="W140" s="52">
        <f t="shared" si="133"/>
        <v>981915.19538965798</v>
      </c>
      <c r="X140" s="57">
        <f t="shared" si="84"/>
        <v>7856.9529756897373</v>
      </c>
      <c r="Y140" s="59">
        <f t="shared" si="125"/>
        <v>36536789.75655704</v>
      </c>
      <c r="Z140" s="56">
        <f t="shared" si="126"/>
        <v>0</v>
      </c>
      <c r="AA140" s="57">
        <f t="shared" si="85"/>
        <v>152236.62398565433</v>
      </c>
      <c r="AB140" s="63">
        <f t="shared" si="127"/>
        <v>20000000</v>
      </c>
      <c r="AC140" s="74">
        <f t="shared" si="86"/>
        <v>0</v>
      </c>
      <c r="AD140" s="57">
        <f t="shared" si="87"/>
        <v>83333.333333333328</v>
      </c>
      <c r="AE140" s="59">
        <f t="shared" si="128"/>
        <v>14612850.109048352</v>
      </c>
      <c r="AF140" s="54">
        <f t="shared" si="88"/>
        <v>192859.40516434223</v>
      </c>
      <c r="AG140" s="57">
        <f t="shared" si="89"/>
        <v>60886.875454368128</v>
      </c>
      <c r="AH140" s="59">
        <f t="shared" si="129"/>
        <v>13950000</v>
      </c>
      <c r="AI140" s="54">
        <f t="shared" si="90"/>
        <v>0</v>
      </c>
      <c r="AJ140" s="57">
        <f t="shared" si="91"/>
        <v>58125</v>
      </c>
      <c r="AK140" s="59">
        <f t="shared" si="130"/>
        <v>39858316.098062217</v>
      </c>
      <c r="AL140" s="56">
        <f t="shared" si="131"/>
        <v>0</v>
      </c>
      <c r="AM140" s="75">
        <f t="shared" si="92"/>
        <v>166076.31707525923</v>
      </c>
      <c r="AN140">
        <f t="shared" si="93"/>
        <v>3.1820520353730591E-2</v>
      </c>
      <c r="AO140" s="119">
        <f t="shared" si="94"/>
        <v>0</v>
      </c>
      <c r="AP140" s="119">
        <f t="shared" si="95"/>
        <v>0</v>
      </c>
      <c r="AQ140">
        <f t="shared" si="96"/>
        <v>0.55727695041405756</v>
      </c>
      <c r="AR140" s="41">
        <f t="shared" si="97"/>
        <v>0</v>
      </c>
      <c r="AS140" s="41">
        <f t="shared" si="98"/>
        <v>0</v>
      </c>
      <c r="AT140">
        <f t="shared" si="99"/>
        <v>0.57699936411095243</v>
      </c>
      <c r="AU140" s="41">
        <f t="shared" si="100"/>
        <v>989772.14836534776</v>
      </c>
      <c r="AV140" s="41">
        <f t="shared" si="101"/>
        <v>125685145.00987622</v>
      </c>
      <c r="AW140">
        <f t="shared" si="102"/>
        <v>0.58659462949405416</v>
      </c>
      <c r="AX140">
        <f t="shared" si="103"/>
        <v>0</v>
      </c>
      <c r="AY140" s="121">
        <f t="shared" si="104"/>
        <v>0</v>
      </c>
      <c r="AZ140">
        <f t="shared" si="105"/>
        <v>0.65893982649342664</v>
      </c>
      <c r="BA140" s="39">
        <f t="shared" si="106"/>
        <v>83333.333333333328</v>
      </c>
      <c r="BB140" s="39">
        <f t="shared" si="107"/>
        <v>0</v>
      </c>
      <c r="BC140">
        <f t="shared" si="108"/>
        <v>0.61469330847735959</v>
      </c>
      <c r="BD140" s="41">
        <f t="shared" si="109"/>
        <v>253746.28061871036</v>
      </c>
      <c r="BE140" s="41">
        <f t="shared" si="110"/>
        <v>24686003.861035805</v>
      </c>
      <c r="BF140">
        <f t="shared" si="111"/>
        <v>0.5964670894390689</v>
      </c>
      <c r="BG140" s="41">
        <f t="shared" si="112"/>
        <v>58125</v>
      </c>
      <c r="BH140" s="41">
        <f t="shared" si="113"/>
        <v>0</v>
      </c>
      <c r="BI140">
        <f t="shared" si="114"/>
        <v>0.62877447549556353</v>
      </c>
      <c r="BJ140">
        <f t="shared" si="115"/>
        <v>0</v>
      </c>
      <c r="BK140" s="121">
        <f t="shared" si="116"/>
        <v>0</v>
      </c>
      <c r="BL140">
        <f t="shared" si="117"/>
        <v>0.6450906360015094</v>
      </c>
      <c r="BM140" s="119">
        <f t="shared" si="118"/>
        <v>1384976.7623173916</v>
      </c>
      <c r="BN140" s="119">
        <f t="shared" si="119"/>
        <v>105344784.11764967</v>
      </c>
      <c r="BO140">
        <f t="shared" si="120"/>
        <v>0.61006624300297407</v>
      </c>
    </row>
    <row r="141" spans="1:67">
      <c r="A141">
        <v>129</v>
      </c>
      <c r="B141" s="58">
        <v>124</v>
      </c>
      <c r="C141" s="56">
        <f t="shared" si="69"/>
        <v>125987163.01834005</v>
      </c>
      <c r="D141" s="56">
        <f t="shared" si="70"/>
        <v>0</v>
      </c>
      <c r="E141" s="59">
        <f t="shared" si="121"/>
        <v>125987163.01834007</v>
      </c>
      <c r="F141" s="53">
        <f t="shared" si="71"/>
        <v>1444804.6719571031</v>
      </c>
      <c r="G141" s="53">
        <f t="shared" si="72"/>
        <v>584370.45780006738</v>
      </c>
      <c r="H141" s="60">
        <f t="shared" si="73"/>
        <v>860434.21415703569</v>
      </c>
      <c r="I141" s="54">
        <f>IF(A141&lt;=(30-(240-$K$8)),((A141+(240-$K$7))/30)*$K$6,$K$6)*($K$5/100)</f>
        <v>0</v>
      </c>
      <c r="J141" s="61">
        <f t="shared" si="74"/>
        <v>0</v>
      </c>
      <c r="K141" s="62">
        <f t="shared" si="75"/>
        <v>0</v>
      </c>
      <c r="L141" s="62">
        <f t="shared" si="76"/>
        <v>1444804.6719571031</v>
      </c>
      <c r="M141" s="55">
        <f t="shared" si="77"/>
        <v>860434.21415703569</v>
      </c>
      <c r="N141" s="55">
        <f t="shared" si="78"/>
        <v>193753.95137196287</v>
      </c>
      <c r="O141" s="55">
        <f t="shared" si="79"/>
        <v>666680.26278507279</v>
      </c>
      <c r="P141" s="59">
        <f t="shared" si="122"/>
        <v>0</v>
      </c>
      <c r="Q141" s="52">
        <f t="shared" si="80"/>
        <v>0</v>
      </c>
      <c r="R141" s="57">
        <f t="shared" si="81"/>
        <v>0</v>
      </c>
      <c r="S141" s="59">
        <f t="shared" si="123"/>
        <v>0</v>
      </c>
      <c r="T141" s="56">
        <f t="shared" si="82"/>
        <v>0</v>
      </c>
      <c r="U141" s="57">
        <f t="shared" si="83"/>
        <v>0</v>
      </c>
      <c r="V141" s="59">
        <f t="shared" si="124"/>
        <v>903753.51877587894</v>
      </c>
      <c r="W141" s="52">
        <f t="shared" si="133"/>
        <v>903753.51877587894</v>
      </c>
      <c r="X141" s="57">
        <f t="shared" si="84"/>
        <v>3765.639661566162</v>
      </c>
      <c r="Y141" s="59">
        <f t="shared" si="125"/>
        <v>36689026.380542696</v>
      </c>
      <c r="Z141" s="56">
        <f t="shared" si="126"/>
        <v>0</v>
      </c>
      <c r="AA141" s="57">
        <f t="shared" si="85"/>
        <v>152870.94325226123</v>
      </c>
      <c r="AB141" s="63">
        <f t="shared" si="127"/>
        <v>20000000</v>
      </c>
      <c r="AC141" s="74">
        <f t="shared" si="86"/>
        <v>0</v>
      </c>
      <c r="AD141" s="57">
        <f t="shared" si="87"/>
        <v>83333.333333333328</v>
      </c>
      <c r="AE141" s="59">
        <f t="shared" si="128"/>
        <v>14419990.703884009</v>
      </c>
      <c r="AF141" s="54">
        <f t="shared" si="88"/>
        <v>193753.95137196287</v>
      </c>
      <c r="AG141" s="57">
        <f t="shared" si="89"/>
        <v>60083.294599516703</v>
      </c>
      <c r="AH141" s="59">
        <f t="shared" si="129"/>
        <v>13950000</v>
      </c>
      <c r="AI141" s="54">
        <f t="shared" si="90"/>
        <v>0</v>
      </c>
      <c r="AJ141" s="57">
        <f t="shared" si="91"/>
        <v>58125</v>
      </c>
      <c r="AK141" s="59">
        <f t="shared" si="130"/>
        <v>40024392.415137477</v>
      </c>
      <c r="AL141" s="56">
        <f t="shared" si="131"/>
        <v>0</v>
      </c>
      <c r="AM141" s="75">
        <f t="shared" si="92"/>
        <v>166768.3017297395</v>
      </c>
      <c r="AN141">
        <f t="shared" si="93"/>
        <v>3.1900927537738051E-2</v>
      </c>
      <c r="AO141" s="119">
        <f t="shared" si="94"/>
        <v>0</v>
      </c>
      <c r="AP141" s="119">
        <f t="shared" si="95"/>
        <v>0</v>
      </c>
      <c r="AQ141">
        <f t="shared" si="96"/>
        <v>0.55417570968238494</v>
      </c>
      <c r="AR141" s="41">
        <f t="shared" si="97"/>
        <v>0</v>
      </c>
      <c r="AS141" s="41">
        <f t="shared" si="98"/>
        <v>0</v>
      </c>
      <c r="AT141">
        <f t="shared" si="99"/>
        <v>0.57395049842947743</v>
      </c>
      <c r="AU141" s="41">
        <f t="shared" si="100"/>
        <v>907519.15843744506</v>
      </c>
      <c r="AV141" s="41">
        <f t="shared" si="101"/>
        <v>116584203.92208838</v>
      </c>
      <c r="AW141">
        <f t="shared" si="102"/>
        <v>0.58357324267508959</v>
      </c>
      <c r="AX141">
        <f t="shared" si="103"/>
        <v>0</v>
      </c>
      <c r="AY141" s="121">
        <f t="shared" si="104"/>
        <v>0</v>
      </c>
      <c r="AZ141">
        <f t="shared" si="105"/>
        <v>0.65616541690824259</v>
      </c>
      <c r="BA141" s="39">
        <f t="shared" si="106"/>
        <v>83333.333333333328</v>
      </c>
      <c r="BB141" s="39">
        <f t="shared" si="107"/>
        <v>0</v>
      </c>
      <c r="BC141">
        <f t="shared" si="108"/>
        <v>0.61175967104589257</v>
      </c>
      <c r="BD141" s="41">
        <f t="shared" si="109"/>
        <v>253837.24597147957</v>
      </c>
      <c r="BE141" s="41">
        <f t="shared" si="110"/>
        <v>24994259.726983212</v>
      </c>
      <c r="BF141">
        <f t="shared" si="111"/>
        <v>0.59347530983930885</v>
      </c>
      <c r="BG141" s="41">
        <f t="shared" si="112"/>
        <v>58125</v>
      </c>
      <c r="BH141" s="41">
        <f t="shared" si="113"/>
        <v>0</v>
      </c>
      <c r="BI141">
        <f t="shared" si="114"/>
        <v>0.62588878040717222</v>
      </c>
      <c r="BJ141">
        <f t="shared" si="115"/>
        <v>0</v>
      </c>
      <c r="BK141" s="121">
        <f t="shared" si="116"/>
        <v>0</v>
      </c>
      <c r="BL141">
        <f t="shared" si="117"/>
        <v>0.6422637042728544</v>
      </c>
      <c r="BM141" s="119">
        <f t="shared" si="118"/>
        <v>1302814.737742258</v>
      </c>
      <c r="BN141" s="119">
        <f t="shared" si="119"/>
        <v>106693842.55547242</v>
      </c>
      <c r="BO141">
        <f t="shared" si="120"/>
        <v>0.60711742273435343</v>
      </c>
    </row>
    <row r="142" spans="1:67">
      <c r="A142">
        <v>130</v>
      </c>
      <c r="B142" s="64">
        <v>125</v>
      </c>
      <c r="C142" s="56">
        <f t="shared" si="69"/>
        <v>125126728.80418304</v>
      </c>
      <c r="D142" s="56">
        <f t="shared" si="70"/>
        <v>0</v>
      </c>
      <c r="E142" s="59">
        <f t="shared" si="121"/>
        <v>125126728.80418304</v>
      </c>
      <c r="F142" s="53">
        <f t="shared" si="71"/>
        <v>1444804.6719571028</v>
      </c>
      <c r="G142" s="53">
        <f t="shared" si="72"/>
        <v>580379.47710340226</v>
      </c>
      <c r="H142" s="66">
        <f t="shared" si="73"/>
        <v>864425.19485370058</v>
      </c>
      <c r="I142" s="54">
        <f>IF(A142&lt;=(30-(240-$K$8)),((A142+(240-$K$7))/30)*$K$6,$K$6)*($K$5/100)</f>
        <v>0</v>
      </c>
      <c r="J142" s="67">
        <f t="shared" si="74"/>
        <v>0</v>
      </c>
      <c r="K142" s="68">
        <f t="shared" si="75"/>
        <v>0</v>
      </c>
      <c r="L142" s="68">
        <f t="shared" si="76"/>
        <v>1444804.6719571028</v>
      </c>
      <c r="M142" s="55">
        <f t="shared" si="77"/>
        <v>864425.19485370058</v>
      </c>
      <c r="N142" s="55">
        <f t="shared" si="78"/>
        <v>194652.64678307646</v>
      </c>
      <c r="O142" s="55">
        <f t="shared" si="79"/>
        <v>669772.54807062412</v>
      </c>
      <c r="P142" s="65">
        <f t="shared" si="122"/>
        <v>0</v>
      </c>
      <c r="Q142" s="52">
        <f t="shared" si="80"/>
        <v>0</v>
      </c>
      <c r="R142" s="57">
        <f t="shared" si="81"/>
        <v>0</v>
      </c>
      <c r="S142" s="59">
        <f t="shared" si="123"/>
        <v>0</v>
      </c>
      <c r="T142" s="56">
        <f t="shared" si="82"/>
        <v>0</v>
      </c>
      <c r="U142" s="57">
        <f t="shared" si="83"/>
        <v>0</v>
      </c>
      <c r="V142" s="59">
        <f t="shared" si="124"/>
        <v>0</v>
      </c>
      <c r="W142" s="52">
        <f t="shared" si="133"/>
        <v>0</v>
      </c>
      <c r="X142" s="57">
        <f t="shared" si="84"/>
        <v>0</v>
      </c>
      <c r="Y142" s="59">
        <f t="shared" si="125"/>
        <v>36759331.33480376</v>
      </c>
      <c r="Z142" s="56">
        <f t="shared" si="126"/>
        <v>669772.54807062412</v>
      </c>
      <c r="AA142" s="57">
        <f t="shared" si="85"/>
        <v>153163.88056168234</v>
      </c>
      <c r="AB142" s="63">
        <f t="shared" si="127"/>
        <v>20000000</v>
      </c>
      <c r="AC142" s="74">
        <f t="shared" si="86"/>
        <v>0</v>
      </c>
      <c r="AD142" s="57">
        <f t="shared" si="87"/>
        <v>83333.333333333328</v>
      </c>
      <c r="AE142" s="59">
        <f t="shared" si="128"/>
        <v>14226236.752512047</v>
      </c>
      <c r="AF142" s="54">
        <f t="shared" si="88"/>
        <v>194652.64678307646</v>
      </c>
      <c r="AG142" s="57">
        <f t="shared" si="89"/>
        <v>59275.986468800198</v>
      </c>
      <c r="AH142" s="59">
        <f t="shared" si="129"/>
        <v>13950000</v>
      </c>
      <c r="AI142" s="54">
        <f t="shared" si="90"/>
        <v>0</v>
      </c>
      <c r="AJ142" s="57">
        <f t="shared" si="91"/>
        <v>58125</v>
      </c>
      <c r="AK142" s="59">
        <f t="shared" si="130"/>
        <v>40191160.716867216</v>
      </c>
      <c r="AL142" s="56">
        <f t="shared" si="131"/>
        <v>0</v>
      </c>
      <c r="AM142" s="75">
        <f t="shared" si="92"/>
        <v>167463.16965361341</v>
      </c>
      <c r="AN142">
        <f t="shared" si="93"/>
        <v>3.1981334721745511E-2</v>
      </c>
      <c r="AO142" s="119">
        <f t="shared" si="94"/>
        <v>0</v>
      </c>
      <c r="AP142" s="119">
        <f t="shared" si="95"/>
        <v>0</v>
      </c>
      <c r="AQ142">
        <f t="shared" si="96"/>
        <v>0.55108438019625683</v>
      </c>
      <c r="AR142" s="41">
        <f t="shared" si="97"/>
        <v>0</v>
      </c>
      <c r="AS142" s="41">
        <f t="shared" si="98"/>
        <v>0</v>
      </c>
      <c r="AT142">
        <f t="shared" si="99"/>
        <v>0.57091012936017083</v>
      </c>
      <c r="AU142" s="41">
        <f t="shared" si="100"/>
        <v>0</v>
      </c>
      <c r="AV142" s="41">
        <f t="shared" si="101"/>
        <v>0</v>
      </c>
      <c r="AW142">
        <f t="shared" si="102"/>
        <v>0.58055967486189697</v>
      </c>
      <c r="AX142">
        <f t="shared" si="103"/>
        <v>822936.4286323064</v>
      </c>
      <c r="AY142" s="121">
        <f t="shared" si="104"/>
        <v>87070431.249181136</v>
      </c>
      <c r="AZ142">
        <f t="shared" si="105"/>
        <v>0.65339396573245057</v>
      </c>
      <c r="BA142" s="39">
        <f t="shared" si="106"/>
        <v>83333.333333333328</v>
      </c>
      <c r="BB142" s="39">
        <f t="shared" si="107"/>
        <v>0</v>
      </c>
      <c r="BC142">
        <f t="shared" si="108"/>
        <v>0.60883191096678158</v>
      </c>
      <c r="BD142" s="41">
        <f t="shared" si="109"/>
        <v>253928.63325187666</v>
      </c>
      <c r="BE142" s="41">
        <f t="shared" si="110"/>
        <v>25304844.081799939</v>
      </c>
      <c r="BF142">
        <f t="shared" si="111"/>
        <v>0.59049065966045178</v>
      </c>
      <c r="BG142" s="41">
        <f t="shared" si="112"/>
        <v>58125</v>
      </c>
      <c r="BH142" s="41">
        <f t="shared" si="113"/>
        <v>0</v>
      </c>
      <c r="BI142">
        <f t="shared" si="114"/>
        <v>0.62300801474062717</v>
      </c>
      <c r="BJ142">
        <f t="shared" si="115"/>
        <v>0</v>
      </c>
      <c r="BK142" s="121">
        <f t="shared" si="116"/>
        <v>0</v>
      </c>
      <c r="BL142">
        <f t="shared" si="117"/>
        <v>0.63944062554325265</v>
      </c>
      <c r="BM142" s="119">
        <f t="shared" si="118"/>
        <v>1218323.3952175165</v>
      </c>
      <c r="BN142" s="119">
        <f t="shared" si="119"/>
        <v>108053149.35671258</v>
      </c>
      <c r="BO142">
        <f t="shared" si="120"/>
        <v>0.60417479503955396</v>
      </c>
    </row>
    <row r="143" spans="1:67">
      <c r="A143">
        <v>131</v>
      </c>
      <c r="B143" s="58">
        <v>126</v>
      </c>
      <c r="C143" s="56">
        <f t="shared" si="69"/>
        <v>124429766.77898294</v>
      </c>
      <c r="D143" s="56">
        <f t="shared" si="70"/>
        <v>167463.16965359449</v>
      </c>
      <c r="E143" s="59">
        <f t="shared" si="121"/>
        <v>124262303.60932934</v>
      </c>
      <c r="F143" s="53">
        <f t="shared" si="71"/>
        <v>1444804.6719571031</v>
      </c>
      <c r="G143" s="53">
        <f t="shared" si="72"/>
        <v>576369.98490793922</v>
      </c>
      <c r="H143" s="60">
        <f t="shared" si="73"/>
        <v>868434.68704916385</v>
      </c>
      <c r="I143" s="54">
        <f>IF(A143&lt;=(30-(240-$K$8)),((A143+(240-$K$7))/30)*$K$6,$K$6)*($K$5/100)</f>
        <v>0</v>
      </c>
      <c r="J143" s="61">
        <f t="shared" si="74"/>
        <v>0</v>
      </c>
      <c r="K143" s="62">
        <f t="shared" si="75"/>
        <v>0</v>
      </c>
      <c r="L143" s="62">
        <f t="shared" si="76"/>
        <v>1444804.6719571031</v>
      </c>
      <c r="M143" s="55">
        <f t="shared" si="77"/>
        <v>868434.68704916385</v>
      </c>
      <c r="N143" s="55">
        <f t="shared" si="78"/>
        <v>195555.51064307202</v>
      </c>
      <c r="O143" s="55">
        <f t="shared" si="79"/>
        <v>672879.17640609189</v>
      </c>
      <c r="P143" s="59">
        <f t="shared" si="122"/>
        <v>0</v>
      </c>
      <c r="Q143" s="52">
        <f t="shared" si="80"/>
        <v>0</v>
      </c>
      <c r="R143" s="57">
        <f t="shared" si="81"/>
        <v>0</v>
      </c>
      <c r="S143" s="59">
        <f t="shared" si="123"/>
        <v>0</v>
      </c>
      <c r="T143" s="56">
        <f t="shared" si="82"/>
        <v>0</v>
      </c>
      <c r="U143" s="57">
        <f t="shared" si="83"/>
        <v>0</v>
      </c>
      <c r="V143" s="59">
        <f t="shared" si="124"/>
        <v>0</v>
      </c>
      <c r="W143" s="52">
        <f t="shared" si="133"/>
        <v>0</v>
      </c>
      <c r="X143" s="57">
        <f t="shared" si="84"/>
        <v>0</v>
      </c>
      <c r="Y143" s="59">
        <f t="shared" si="125"/>
        <v>36089558.786733136</v>
      </c>
      <c r="Z143" s="56">
        <f t="shared" si="126"/>
        <v>840342.34605970536</v>
      </c>
      <c r="AA143" s="57">
        <f t="shared" si="85"/>
        <v>150373.16161138806</v>
      </c>
      <c r="AB143" s="63">
        <f t="shared" si="127"/>
        <v>20000000</v>
      </c>
      <c r="AC143" s="74">
        <f t="shared" si="86"/>
        <v>0</v>
      </c>
      <c r="AD143" s="57">
        <f t="shared" si="87"/>
        <v>83333.333333333328</v>
      </c>
      <c r="AE143" s="59">
        <f t="shared" si="128"/>
        <v>14031584.105728971</v>
      </c>
      <c r="AF143" s="54">
        <f t="shared" si="88"/>
        <v>195555.51064307202</v>
      </c>
      <c r="AG143" s="57">
        <f t="shared" si="89"/>
        <v>58464.933773870711</v>
      </c>
      <c r="AH143" s="59">
        <f t="shared" si="129"/>
        <v>13950000</v>
      </c>
      <c r="AI143" s="54">
        <f t="shared" si="90"/>
        <v>0</v>
      </c>
      <c r="AJ143" s="57">
        <f t="shared" si="91"/>
        <v>58125</v>
      </c>
      <c r="AK143" s="59">
        <f t="shared" si="130"/>
        <v>40358623.886520833</v>
      </c>
      <c r="AL143" s="56">
        <f t="shared" si="131"/>
        <v>0</v>
      </c>
      <c r="AM143" s="75">
        <f t="shared" si="92"/>
        <v>168160.93286050347</v>
      </c>
      <c r="AN143">
        <f t="shared" si="93"/>
        <v>3.2061741905752977E-2</v>
      </c>
      <c r="AO143" s="119">
        <f t="shared" si="94"/>
        <v>0</v>
      </c>
      <c r="AP143" s="119">
        <f t="shared" si="95"/>
        <v>0</v>
      </c>
      <c r="AQ143">
        <f t="shared" si="96"/>
        <v>0.54800298893837729</v>
      </c>
      <c r="AR143" s="41">
        <f t="shared" si="97"/>
        <v>0</v>
      </c>
      <c r="AS143" s="41">
        <f t="shared" si="98"/>
        <v>0</v>
      </c>
      <c r="AT143">
        <f t="shared" si="99"/>
        <v>0.56787829284624014</v>
      </c>
      <c r="AU143" s="41">
        <f t="shared" si="100"/>
        <v>0</v>
      </c>
      <c r="AV143" s="41">
        <f t="shared" si="101"/>
        <v>0</v>
      </c>
      <c r="AW143">
        <f t="shared" si="102"/>
        <v>0.57755396593365405</v>
      </c>
      <c r="AX143">
        <f t="shared" si="103"/>
        <v>990715.50767109345</v>
      </c>
      <c r="AY143" s="121">
        <f t="shared" si="104"/>
        <v>110084847.3338214</v>
      </c>
      <c r="AZ143">
        <f t="shared" si="105"/>
        <v>0.65062553439972104</v>
      </c>
      <c r="BA143" s="39">
        <f t="shared" si="106"/>
        <v>83333.333333333328</v>
      </c>
      <c r="BB143" s="39">
        <f t="shared" si="107"/>
        <v>0</v>
      </c>
      <c r="BC143">
        <f t="shared" si="108"/>
        <v>0.60591007813390596</v>
      </c>
      <c r="BD143" s="41">
        <f t="shared" si="109"/>
        <v>254020.44441694272</v>
      </c>
      <c r="BE143" s="41">
        <f t="shared" si="110"/>
        <v>25617771.894242436</v>
      </c>
      <c r="BF143">
        <f t="shared" si="111"/>
        <v>0.58751318255248353</v>
      </c>
      <c r="BG143" s="41">
        <f t="shared" si="112"/>
        <v>58125</v>
      </c>
      <c r="BH143" s="41">
        <f t="shared" si="113"/>
        <v>0</v>
      </c>
      <c r="BI143">
        <f t="shared" si="114"/>
        <v>0.62013223260108341</v>
      </c>
      <c r="BJ143">
        <f t="shared" si="115"/>
        <v>0</v>
      </c>
      <c r="BK143" s="121">
        <f t="shared" si="116"/>
        <v>0</v>
      </c>
      <c r="BL143">
        <f t="shared" si="117"/>
        <v>0.63662145816011062</v>
      </c>
      <c r="BM143" s="119">
        <f t="shared" si="118"/>
        <v>1386194.2854213696</v>
      </c>
      <c r="BN143" s="119">
        <f t="shared" si="119"/>
        <v>109422770.56819464</v>
      </c>
      <c r="BO143">
        <f t="shared" si="120"/>
        <v>0.60123840831360675</v>
      </c>
    </row>
    <row r="144" spans="1:67">
      <c r="A144">
        <v>132</v>
      </c>
      <c r="B144" s="64">
        <v>127</v>
      </c>
      <c r="C144" s="56">
        <f t="shared" si="69"/>
        <v>123562029.85514066</v>
      </c>
      <c r="D144" s="56">
        <f t="shared" si="70"/>
        <v>168160.93286047876</v>
      </c>
      <c r="E144" s="59">
        <f t="shared" si="121"/>
        <v>123393868.92228018</v>
      </c>
      <c r="F144" s="53">
        <f t="shared" si="71"/>
        <v>1444804.6719571026</v>
      </c>
      <c r="G144" s="53">
        <f t="shared" si="72"/>
        <v>572341.89535117627</v>
      </c>
      <c r="H144" s="66">
        <f t="shared" si="73"/>
        <v>872462.77660592634</v>
      </c>
      <c r="I144" s="54">
        <f>IF(A144&lt;=(30-(240-$K$8)),((A144+(240-$K$7))/30)*$K$6,$K$6)*($K$5/100)</f>
        <v>0</v>
      </c>
      <c r="J144" s="67">
        <f t="shared" si="74"/>
        <v>0</v>
      </c>
      <c r="K144" s="68">
        <f t="shared" si="75"/>
        <v>0</v>
      </c>
      <c r="L144" s="68">
        <f t="shared" si="76"/>
        <v>1444804.6719571026</v>
      </c>
      <c r="M144" s="55">
        <f t="shared" si="77"/>
        <v>872462.77660592634</v>
      </c>
      <c r="N144" s="55">
        <f t="shared" si="78"/>
        <v>196462.56228660466</v>
      </c>
      <c r="O144" s="55">
        <f t="shared" si="79"/>
        <v>676000.21431932168</v>
      </c>
      <c r="P144" s="65">
        <f t="shared" si="122"/>
        <v>0</v>
      </c>
      <c r="Q144" s="52">
        <f t="shared" si="80"/>
        <v>0</v>
      </c>
      <c r="R144" s="57">
        <f t="shared" si="81"/>
        <v>0</v>
      </c>
      <c r="S144" s="59">
        <f t="shared" si="123"/>
        <v>0</v>
      </c>
      <c r="T144" s="56">
        <f t="shared" si="82"/>
        <v>0</v>
      </c>
      <c r="U144" s="57">
        <f t="shared" si="83"/>
        <v>0</v>
      </c>
      <c r="V144" s="59">
        <f t="shared" si="124"/>
        <v>0</v>
      </c>
      <c r="W144" s="52">
        <f t="shared" si="133"/>
        <v>0</v>
      </c>
      <c r="X144" s="57">
        <f t="shared" si="84"/>
        <v>0</v>
      </c>
      <c r="Y144" s="59">
        <f t="shared" si="125"/>
        <v>35249216.440673433</v>
      </c>
      <c r="Z144" s="56">
        <f t="shared" si="126"/>
        <v>844161.14717982512</v>
      </c>
      <c r="AA144" s="57">
        <f t="shared" si="85"/>
        <v>146871.73516947264</v>
      </c>
      <c r="AB144" s="63">
        <f t="shared" si="127"/>
        <v>20000000</v>
      </c>
      <c r="AC144" s="74">
        <f t="shared" si="86"/>
        <v>0</v>
      </c>
      <c r="AD144" s="57">
        <f t="shared" si="87"/>
        <v>83333.333333333328</v>
      </c>
      <c r="AE144" s="59">
        <f t="shared" si="128"/>
        <v>13836028.595085898</v>
      </c>
      <c r="AF144" s="54">
        <f t="shared" si="88"/>
        <v>196462.56228660466</v>
      </c>
      <c r="AG144" s="57">
        <f t="shared" si="89"/>
        <v>57650.119146191246</v>
      </c>
      <c r="AH144" s="59">
        <f t="shared" si="129"/>
        <v>13950000</v>
      </c>
      <c r="AI144" s="54">
        <f t="shared" si="90"/>
        <v>0</v>
      </c>
      <c r="AJ144" s="57">
        <f t="shared" si="91"/>
        <v>58125</v>
      </c>
      <c r="AK144" s="59">
        <f t="shared" si="130"/>
        <v>40526784.819381334</v>
      </c>
      <c r="AL144" s="56">
        <f t="shared" si="131"/>
        <v>0</v>
      </c>
      <c r="AM144" s="75">
        <f t="shared" si="92"/>
        <v>168861.6034140889</v>
      </c>
      <c r="AN144">
        <f t="shared" si="93"/>
        <v>3.214214908976043E-2</v>
      </c>
      <c r="AO144" s="119">
        <f t="shared" si="94"/>
        <v>0</v>
      </c>
      <c r="AP144" s="119">
        <f t="shared" si="95"/>
        <v>0</v>
      </c>
      <c r="AQ144">
        <f t="shared" si="96"/>
        <v>0.54493156234314299</v>
      </c>
      <c r="AR144" s="41">
        <f t="shared" si="97"/>
        <v>0</v>
      </c>
      <c r="AS144" s="41">
        <f t="shared" si="98"/>
        <v>0</v>
      </c>
      <c r="AT144">
        <f t="shared" si="99"/>
        <v>0.56485502429856216</v>
      </c>
      <c r="AU144" s="41">
        <f t="shared" si="100"/>
        <v>0</v>
      </c>
      <c r="AV144" s="41">
        <f t="shared" si="101"/>
        <v>0</v>
      </c>
      <c r="AW144">
        <f t="shared" si="102"/>
        <v>0.57455615524852655</v>
      </c>
      <c r="AX144">
        <f t="shared" si="103"/>
        <v>991032.88234929775</v>
      </c>
      <c r="AY144" s="121">
        <f t="shared" si="104"/>
        <v>111429271.42773691</v>
      </c>
      <c r="AZ144">
        <f t="shared" si="105"/>
        <v>0.64786018396202538</v>
      </c>
      <c r="BA144" s="39">
        <f t="shared" si="106"/>
        <v>83333.333333333328</v>
      </c>
      <c r="BB144" s="39">
        <f t="shared" si="107"/>
        <v>0</v>
      </c>
      <c r="BC144">
        <f t="shared" si="108"/>
        <v>0.60299422196418151</v>
      </c>
      <c r="BD144" s="41">
        <f t="shared" si="109"/>
        <v>254112.68143279591</v>
      </c>
      <c r="BE144" s="41">
        <f t="shared" si="110"/>
        <v>25933058.221831813</v>
      </c>
      <c r="BF144">
        <f t="shared" si="111"/>
        <v>0.58454292165804633</v>
      </c>
      <c r="BG144" s="41">
        <f t="shared" si="112"/>
        <v>58125</v>
      </c>
      <c r="BH144" s="41">
        <f t="shared" si="113"/>
        <v>0</v>
      </c>
      <c r="BI144">
        <f t="shared" si="114"/>
        <v>0.61726148764418254</v>
      </c>
      <c r="BJ144">
        <f t="shared" si="115"/>
        <v>0</v>
      </c>
      <c r="BK144" s="121">
        <f t="shared" si="116"/>
        <v>0</v>
      </c>
      <c r="BL144">
        <f t="shared" si="117"/>
        <v>0.63380626005656515</v>
      </c>
      <c r="BM144" s="119">
        <f t="shared" si="118"/>
        <v>1386603.8971154271</v>
      </c>
      <c r="BN144" s="119">
        <f t="shared" si="119"/>
        <v>110802772.62895265</v>
      </c>
      <c r="BO144">
        <f t="shared" si="120"/>
        <v>0.59830831046623922</v>
      </c>
    </row>
    <row r="145" spans="1:67">
      <c r="A145">
        <v>133</v>
      </c>
      <c r="B145" s="58">
        <v>128</v>
      </c>
      <c r="C145" s="56">
        <f t="shared" si="69"/>
        <v>122690267.74908832</v>
      </c>
      <c r="D145" s="56">
        <f t="shared" si="70"/>
        <v>168861.60341405869</v>
      </c>
      <c r="E145" s="59">
        <f t="shared" si="121"/>
        <v>122521406.14567426</v>
      </c>
      <c r="F145" s="53">
        <f t="shared" si="71"/>
        <v>1444804.6719571028</v>
      </c>
      <c r="G145" s="53">
        <f t="shared" si="72"/>
        <v>568295.12217235251</v>
      </c>
      <c r="H145" s="60">
        <f t="shared" si="73"/>
        <v>876509.54978475033</v>
      </c>
      <c r="I145" s="54">
        <f>IF(A145&lt;=(30-(240-$K$8)),((A145+(240-$K$7))/30)*$K$6,$K$6)*($K$5/100)</f>
        <v>0</v>
      </c>
      <c r="J145" s="61">
        <f t="shared" si="74"/>
        <v>0</v>
      </c>
      <c r="K145" s="62">
        <f t="shared" si="75"/>
        <v>0</v>
      </c>
      <c r="L145" s="62">
        <f t="shared" si="76"/>
        <v>1444804.6719571028</v>
      </c>
      <c r="M145" s="55">
        <f t="shared" si="77"/>
        <v>876509.54978475033</v>
      </c>
      <c r="N145" s="55">
        <f t="shared" si="78"/>
        <v>197373.82113801074</v>
      </c>
      <c r="O145" s="55">
        <f t="shared" si="79"/>
        <v>679135.72864673962</v>
      </c>
      <c r="P145" s="59">
        <f t="shared" si="122"/>
        <v>0</v>
      </c>
      <c r="Q145" s="52">
        <f t="shared" si="80"/>
        <v>0</v>
      </c>
      <c r="R145" s="57">
        <f t="shared" si="81"/>
        <v>0</v>
      </c>
      <c r="S145" s="59">
        <f t="shared" si="123"/>
        <v>0</v>
      </c>
      <c r="T145" s="56">
        <f t="shared" si="82"/>
        <v>0</v>
      </c>
      <c r="U145" s="57">
        <f t="shared" si="83"/>
        <v>0</v>
      </c>
      <c r="V145" s="59">
        <f t="shared" si="124"/>
        <v>0</v>
      </c>
      <c r="W145" s="52">
        <f t="shared" si="133"/>
        <v>0</v>
      </c>
      <c r="X145" s="57">
        <f t="shared" si="84"/>
        <v>0</v>
      </c>
      <c r="Y145" s="59">
        <f t="shared" si="125"/>
        <v>34405055.293493606</v>
      </c>
      <c r="Z145" s="56">
        <f t="shared" si="126"/>
        <v>847997.33206082857</v>
      </c>
      <c r="AA145" s="57">
        <f t="shared" si="85"/>
        <v>143354.39705622336</v>
      </c>
      <c r="AB145" s="63">
        <f t="shared" si="127"/>
        <v>20000000</v>
      </c>
      <c r="AC145" s="74">
        <f t="shared" si="86"/>
        <v>0</v>
      </c>
      <c r="AD145" s="57">
        <f t="shared" si="87"/>
        <v>83333.333333333328</v>
      </c>
      <c r="AE145" s="59">
        <f t="shared" si="128"/>
        <v>13639566.032799294</v>
      </c>
      <c r="AF145" s="54">
        <f t="shared" si="88"/>
        <v>197373.82113801074</v>
      </c>
      <c r="AG145" s="57">
        <f t="shared" si="89"/>
        <v>56831.525136663724</v>
      </c>
      <c r="AH145" s="59">
        <f t="shared" si="129"/>
        <v>13950000</v>
      </c>
      <c r="AI145" s="54">
        <f t="shared" si="90"/>
        <v>0</v>
      </c>
      <c r="AJ145" s="57">
        <f t="shared" si="91"/>
        <v>58125</v>
      </c>
      <c r="AK145" s="59">
        <f t="shared" si="130"/>
        <v>40695646.422795422</v>
      </c>
      <c r="AL145" s="56">
        <f t="shared" si="131"/>
        <v>0</v>
      </c>
      <c r="AM145" s="75">
        <f t="shared" si="92"/>
        <v>169565.19342831426</v>
      </c>
      <c r="AN145">
        <f t="shared" si="93"/>
        <v>3.2222556273767897E-2</v>
      </c>
      <c r="AO145" s="119">
        <f t="shared" si="94"/>
        <v>0</v>
      </c>
      <c r="AP145" s="119">
        <f t="shared" si="95"/>
        <v>0</v>
      </c>
      <c r="AQ145">
        <f t="shared" si="96"/>
        <v>0.54187012629832243</v>
      </c>
      <c r="AR145" s="41">
        <f t="shared" si="97"/>
        <v>0</v>
      </c>
      <c r="AS145" s="41">
        <f t="shared" si="98"/>
        <v>0</v>
      </c>
      <c r="AT145">
        <f t="shared" si="99"/>
        <v>0.56184035859663517</v>
      </c>
      <c r="AU145" s="41">
        <f t="shared" si="100"/>
        <v>0</v>
      </c>
      <c r="AV145" s="41">
        <f t="shared" si="101"/>
        <v>0</v>
      </c>
      <c r="AW145">
        <f t="shared" si="102"/>
        <v>0.57156628164425116</v>
      </c>
      <c r="AX145">
        <f t="shared" si="103"/>
        <v>991351.72911705193</v>
      </c>
      <c r="AY145" s="121">
        <f t="shared" si="104"/>
        <v>112783645.1640902</v>
      </c>
      <c r="AZ145">
        <f t="shared" si="105"/>
        <v>0.64509797508802369</v>
      </c>
      <c r="BA145" s="39">
        <f t="shared" si="106"/>
        <v>83333.333333333328</v>
      </c>
      <c r="BB145" s="39">
        <f t="shared" si="107"/>
        <v>0</v>
      </c>
      <c r="BC145">
        <f t="shared" si="108"/>
        <v>0.60008439139722514</v>
      </c>
      <c r="BD145" s="41">
        <f t="shared" si="109"/>
        <v>254205.34627467446</v>
      </c>
      <c r="BE145" s="41">
        <f t="shared" si="110"/>
        <v>26250718.211355429</v>
      </c>
      <c r="BF145">
        <f t="shared" si="111"/>
        <v>0.58157991961274325</v>
      </c>
      <c r="BG145" s="41">
        <f t="shared" si="112"/>
        <v>58125</v>
      </c>
      <c r="BH145" s="41">
        <f t="shared" si="113"/>
        <v>0</v>
      </c>
      <c r="BI145">
        <f t="shared" si="114"/>
        <v>0.61439583307514722</v>
      </c>
      <c r="BJ145">
        <f t="shared" si="115"/>
        <v>0</v>
      </c>
      <c r="BK145" s="121">
        <f t="shared" si="116"/>
        <v>0</v>
      </c>
      <c r="BL145">
        <f t="shared" si="117"/>
        <v>0.63099508875026922</v>
      </c>
      <c r="BM145" s="119">
        <f t="shared" si="118"/>
        <v>1387015.4087250596</v>
      </c>
      <c r="BN145" s="119">
        <f t="shared" si="119"/>
        <v>112193222.37244804</v>
      </c>
      <c r="BO145">
        <f t="shared" si="120"/>
        <v>0.59538454892173964</v>
      </c>
    </row>
    <row r="146" spans="1:67">
      <c r="A146">
        <v>134</v>
      </c>
      <c r="B146" s="64">
        <v>129</v>
      </c>
      <c r="C146" s="56">
        <f t="shared" ref="C146:C209" si="134">P146+S146+V146+Y146+AB146+AE146+AH146+AK146</f>
        <v>121814461.7893178</v>
      </c>
      <c r="D146" s="56">
        <f t="shared" ref="D146:D209" si="135">C146-E146</f>
        <v>169565.19342829287</v>
      </c>
      <c r="E146" s="59">
        <f t="shared" si="121"/>
        <v>121644896.59588951</v>
      </c>
      <c r="F146" s="53">
        <f t="shared" ref="F146:F209" si="136">PMT($K$13/12,$K$12-B146+1,-E146,0)</f>
        <v>1444804.6719571031</v>
      </c>
      <c r="G146" s="53">
        <f t="shared" ref="G146:G209" si="137">E146*$K$13/12</f>
        <v>564229.57871060085</v>
      </c>
      <c r="H146" s="66">
        <f t="shared" ref="H146:H209" si="138">F146-G146</f>
        <v>880575.09324650222</v>
      </c>
      <c r="I146" s="54">
        <f>IF(A146&lt;=(30-(240-$K$8)),((A146+(240-$K$7))/30)*$K$6,$K$6)*($K$5/100)</f>
        <v>0</v>
      </c>
      <c r="J146" s="67">
        <f t="shared" ref="J146:J209" si="139">1-(1-I146)^(1/12)</f>
        <v>0</v>
      </c>
      <c r="K146" s="68">
        <f t="shared" ref="K146:K209" si="140">(E146-H146)*J146</f>
        <v>0</v>
      </c>
      <c r="L146" s="68">
        <f t="shared" ref="L146:L209" si="141">K146+H146+G146</f>
        <v>1444804.6719571031</v>
      </c>
      <c r="M146" s="55">
        <f t="shared" ref="M146:M209" si="142">L146-G146</f>
        <v>880575.09324650222</v>
      </c>
      <c r="N146" s="55">
        <f t="shared" ref="N146:N209" si="143">M146*$M$4</f>
        <v>198289.3067117226</v>
      </c>
      <c r="O146" s="55">
        <f t="shared" ref="O146:O209" si="144">M146*$M$5</f>
        <v>682285.78653477959</v>
      </c>
      <c r="P146" s="65">
        <f t="shared" si="122"/>
        <v>0</v>
      </c>
      <c r="Q146" s="52">
        <f t="shared" ref="Q146:Q209" si="145">MIN(IF(S146&gt;O146,0,MIN(P146,O146-S146))+IF(P146&gt;0,MIN(AA146,P146)),P146)</f>
        <v>0</v>
      </c>
      <c r="R146" s="57">
        <f t="shared" ref="R146:R209" si="146">P146*($G$10/12)</f>
        <v>0</v>
      </c>
      <c r="S146" s="59">
        <f t="shared" si="123"/>
        <v>0</v>
      </c>
      <c r="T146" s="56">
        <f t="shared" ref="T146:T209" si="147">MIN(IF(S146&gt;O146,O146,S146)+IF(S146&gt;0,AM146,0),S146)</f>
        <v>0</v>
      </c>
      <c r="U146" s="57">
        <f t="shared" ref="U146:U209" si="148">S146*($G$4/12)</f>
        <v>0</v>
      </c>
      <c r="V146" s="59">
        <f t="shared" si="124"/>
        <v>0</v>
      </c>
      <c r="W146" s="52">
        <f t="shared" si="133"/>
        <v>0</v>
      </c>
      <c r="X146" s="57">
        <f t="shared" ref="X146:X209" si="149">V146*($G$5/12)</f>
        <v>0</v>
      </c>
      <c r="Y146" s="59">
        <f t="shared" si="125"/>
        <v>33557057.961432777</v>
      </c>
      <c r="Z146" s="56">
        <f t="shared" si="126"/>
        <v>851850.97996309388</v>
      </c>
      <c r="AA146" s="57">
        <f t="shared" ref="AA146:AA209" si="150">Y146*($G$8/12)</f>
        <v>139821.07483930324</v>
      </c>
      <c r="AB146" s="63">
        <f t="shared" si="127"/>
        <v>20000000</v>
      </c>
      <c r="AC146" s="74">
        <f t="shared" ref="AC146:AC209" si="151">MIN(IF(Y146&gt;O146,0,MIN(AB146,O146+AM146-Y146)))</f>
        <v>0</v>
      </c>
      <c r="AD146" s="57">
        <f t="shared" ref="AD146:AD209" si="152">AB146*($G$9/12)</f>
        <v>83333.333333333328</v>
      </c>
      <c r="AE146" s="59">
        <f t="shared" si="128"/>
        <v>13442192.211661283</v>
      </c>
      <c r="AF146" s="54">
        <f t="shared" ref="AF146:AF209" si="153">IF(AE146&gt;N146,N146,AE146)</f>
        <v>198289.3067117226</v>
      </c>
      <c r="AG146" s="57">
        <f t="shared" ref="AG146:AG209" si="154">AE146*($G$3/12)</f>
        <v>56009.134215255348</v>
      </c>
      <c r="AH146" s="59">
        <f t="shared" si="129"/>
        <v>13950000</v>
      </c>
      <c r="AI146" s="54">
        <f t="shared" ref="AI146:AI209" si="155">IF(AE146&gt;N146,0,MIN(AH146,N146-AE146))</f>
        <v>0</v>
      </c>
      <c r="AJ146" s="57">
        <f t="shared" ref="AJ146:AJ209" si="156">AH146*($G$6/12)</f>
        <v>58125</v>
      </c>
      <c r="AK146" s="59">
        <f t="shared" si="130"/>
        <v>40865211.616223738</v>
      </c>
      <c r="AL146" s="56">
        <f t="shared" si="131"/>
        <v>0</v>
      </c>
      <c r="AM146" s="75">
        <f t="shared" ref="AM146:AM209" si="157">AK146*($G$7/12)</f>
        <v>170271.71506759891</v>
      </c>
      <c r="AN146">
        <f t="shared" ref="AN146:AN209" si="158">FORECAST(B146, $AM$2:$AY$2,$AM$1:$AY$1)</f>
        <v>3.2302963457775356E-2</v>
      </c>
      <c r="AO146" s="119">
        <f t="shared" ref="AO146:AO209" si="159">Q146+R146</f>
        <v>0</v>
      </c>
      <c r="AP146" s="119">
        <f t="shared" ref="AP146:AP209" si="160">Q146*B146</f>
        <v>0</v>
      </c>
      <c r="AQ146">
        <f t="shared" ref="AQ146:AQ209" si="161">1/(1+(AN146+$CB$5)/12)^$B146</f>
        <v>0.53881870614676397</v>
      </c>
      <c r="AR146" s="41">
        <f t="shared" ref="AR146:AR209" si="162">T146+U146</f>
        <v>0</v>
      </c>
      <c r="AS146" s="41">
        <f t="shared" ref="AS146:AS209" si="163">T146*A146</f>
        <v>0</v>
      </c>
      <c r="AT146">
        <f t="shared" ref="AT146:AT209" si="164">1/(1+(AN146+$BV$5)/12)^$B146</f>
        <v>0.55883433008965833</v>
      </c>
      <c r="AU146" s="41">
        <f t="shared" ref="AU146:AU209" si="165">W146+X146</f>
        <v>0</v>
      </c>
      <c r="AV146" s="41">
        <f t="shared" ref="AV146:AV209" si="166">W146*A146</f>
        <v>0</v>
      </c>
      <c r="AW146">
        <f t="shared" ref="AW146:AW209" si="167">1/(1+(AN146+$BW$5)/12)^$B146</f>
        <v>0.56858438343876838</v>
      </c>
      <c r="AX146">
        <f t="shared" ref="AX146:AX209" si="168">IF(Y147&gt;Y146,0,Z146+AA146)</f>
        <v>991672.05480239715</v>
      </c>
      <c r="AY146" s="121">
        <f t="shared" ref="AY146:AY209" si="169">A146*Z146</f>
        <v>114148031.31505458</v>
      </c>
      <c r="AZ146">
        <f t="shared" ref="AZ146:AZ209" si="170">1/(1+(AN146+$BZ$5)/12)^$B146</f>
        <v>0.64233896806151403</v>
      </c>
      <c r="BA146" s="39">
        <f t="shared" ref="BA146:BA209" si="171">AC146+AD146</f>
        <v>83333.333333333328</v>
      </c>
      <c r="BB146" s="39">
        <f t="shared" ref="BB146:BB209" si="172">AC146*A146</f>
        <v>0</v>
      </c>
      <c r="BC146">
        <f t="shared" ref="BC146:BC209" si="173">1/(1+(AN146+$CA$5)/12)^$B146</f>
        <v>0.59718063489504569</v>
      </c>
      <c r="BD146" s="41">
        <f t="shared" ref="BD146:BD209" si="174">AF146+AG146</f>
        <v>254298.44092697796</v>
      </c>
      <c r="BE146" s="41">
        <f t="shared" ref="BE146:BE209" si="175">AF146*A146</f>
        <v>26570767.09937083</v>
      </c>
      <c r="BF146">
        <f t="shared" ref="BF146:BF209" si="176">1/(1+(AN146+$BU$5)/12)^$B146</f>
        <v>0.57862421854541068</v>
      </c>
      <c r="BG146" s="41">
        <f t="shared" ref="BG146:BG209" si="177">AI146+AJ146</f>
        <v>58125</v>
      </c>
      <c r="BH146" s="41">
        <f t="shared" ref="BH146:BH209" si="178">AI146*A146</f>
        <v>0</v>
      </c>
      <c r="BI146">
        <f t="shared" ref="BI146:BI209" si="179">1/(1+(AN146+$BX$5)/12)^$B146</f>
        <v>0.6115353216480951</v>
      </c>
      <c r="BJ146">
        <f t="shared" ref="BJ146:BJ209" si="180">IF(AK147&gt;AK146,0,AL146+AM146)</f>
        <v>0</v>
      </c>
      <c r="BK146" s="121">
        <f t="shared" ref="BK146:BK209" si="181">A146*AL146</f>
        <v>0</v>
      </c>
      <c r="BL146">
        <f t="shared" ref="BL146:BL209" si="182">1/(1+(AN146+$BY$5)/12)^$B146</f>
        <v>0.62818800134211572</v>
      </c>
      <c r="BM146" s="119">
        <f t="shared" ref="BM146:BM209" si="183">AO146+AR146+AU146+AX146+BA146+BD146+BG146+BJ146</f>
        <v>1387428.8290627084</v>
      </c>
      <c r="BN146" s="119">
        <f t="shared" ref="BN146:BN209" si="184">M146*B146</f>
        <v>113594187.02879879</v>
      </c>
      <c r="BO146">
        <f t="shared" ref="BO146:BO209" si="185">1/(1+(AN146+$CC$5)/12)^$B146</f>
        <v>0.59246717061883647</v>
      </c>
    </row>
    <row r="147" spans="1:67">
      <c r="A147">
        <v>135</v>
      </c>
      <c r="B147" s="58">
        <v>130</v>
      </c>
      <c r="C147" s="56">
        <f t="shared" si="134"/>
        <v>120934593.21771057</v>
      </c>
      <c r="D147" s="56">
        <f t="shared" si="135"/>
        <v>170271.71506756544</v>
      </c>
      <c r="E147" s="59">
        <f t="shared" ref="E147:E210" si="186">E146-H146-K146</f>
        <v>120764321.502643</v>
      </c>
      <c r="F147" s="53">
        <f t="shared" si="136"/>
        <v>1444804.6719571031</v>
      </c>
      <c r="G147" s="53">
        <f t="shared" si="137"/>
        <v>560145.17790309247</v>
      </c>
      <c r="H147" s="60">
        <f t="shared" si="138"/>
        <v>884659.4940540106</v>
      </c>
      <c r="I147" s="54">
        <f>IF(A147&lt;=(30-(240-$K$8)),((A147+(240-$K$7))/30)*$K$6,$K$6)*($K$5/100)</f>
        <v>0</v>
      </c>
      <c r="J147" s="61">
        <f t="shared" si="139"/>
        <v>0</v>
      </c>
      <c r="K147" s="62">
        <f t="shared" si="140"/>
        <v>0</v>
      </c>
      <c r="L147" s="62">
        <f t="shared" si="141"/>
        <v>1444804.6719571031</v>
      </c>
      <c r="M147" s="55">
        <f t="shared" si="142"/>
        <v>884659.4940540106</v>
      </c>
      <c r="N147" s="55">
        <f t="shared" si="143"/>
        <v>199209.03861268715</v>
      </c>
      <c r="O147" s="55">
        <f t="shared" si="144"/>
        <v>685450.45544132346</v>
      </c>
      <c r="P147" s="59">
        <f t="shared" ref="P147:P210" si="187">P146-Q146</f>
        <v>0</v>
      </c>
      <c r="Q147" s="52">
        <f t="shared" si="145"/>
        <v>0</v>
      </c>
      <c r="R147" s="57">
        <f t="shared" si="146"/>
        <v>0</v>
      </c>
      <c r="S147" s="59">
        <f t="shared" ref="S147:S210" si="188">S146-T146</f>
        <v>0</v>
      </c>
      <c r="T147" s="56">
        <f t="shared" si="147"/>
        <v>0</v>
      </c>
      <c r="U147" s="57">
        <f t="shared" si="148"/>
        <v>0</v>
      </c>
      <c r="V147" s="59">
        <f t="shared" ref="V147:V210" si="189">V146-W146</f>
        <v>0</v>
      </c>
      <c r="W147" s="52">
        <f t="shared" si="133"/>
        <v>0</v>
      </c>
      <c r="X147" s="57">
        <f t="shared" si="149"/>
        <v>0</v>
      </c>
      <c r="Y147" s="59">
        <f t="shared" ref="Y147:Y210" si="190">IF(V146&gt;O146,(IF(V146&gt;AA146+O146+AM146,Y146+AA146,Y146+AA146-((AA146+O146+AM146)-V146))),Y146-Z146)</f>
        <v>32705206.981469683</v>
      </c>
      <c r="Z147" s="56">
        <f t="shared" ref="Z147:Z210" si="191">MIN(IF(V147&gt;O147,0,MIN(Y147,O147-V147))+IF(AM146&gt;V146,AM146,0),Y147)</f>
        <v>855722.17050892231</v>
      </c>
      <c r="AA147" s="57">
        <f t="shared" si="150"/>
        <v>136271.69575612369</v>
      </c>
      <c r="AB147" s="63">
        <f t="shared" ref="AB147:AB210" si="192">AB146-AC146</f>
        <v>20000000</v>
      </c>
      <c r="AC147" s="74">
        <f t="shared" si="151"/>
        <v>0</v>
      </c>
      <c r="AD147" s="57">
        <f t="shared" si="152"/>
        <v>83333.333333333328</v>
      </c>
      <c r="AE147" s="59">
        <f t="shared" ref="AE147:AE210" si="193">AE146-AF146</f>
        <v>13243902.904949561</v>
      </c>
      <c r="AF147" s="54">
        <f t="shared" si="153"/>
        <v>199209.03861268715</v>
      </c>
      <c r="AG147" s="57">
        <f t="shared" si="154"/>
        <v>55182.92877062317</v>
      </c>
      <c r="AH147" s="59">
        <f t="shared" ref="AH147:AH210" si="194">AH146-AI146</f>
        <v>13950000</v>
      </c>
      <c r="AI147" s="54">
        <f t="shared" si="155"/>
        <v>0</v>
      </c>
      <c r="AJ147" s="57">
        <f t="shared" si="156"/>
        <v>58125</v>
      </c>
      <c r="AK147" s="59">
        <f t="shared" ref="AK147:AK210" si="195">IF(AL146=0,AK146+AM146,AK146-AL146)</f>
        <v>41035483.331291333</v>
      </c>
      <c r="AL147" s="56">
        <f t="shared" ref="AL147:AL210" si="196">MIN(IF(AB147&gt;0,IF(AB147&gt;O147,0,MIN(AK147,O147-AB147)),O147),AK147)</f>
        <v>0</v>
      </c>
      <c r="AM147" s="75">
        <f t="shared" si="157"/>
        <v>170981.18054704723</v>
      </c>
      <c r="AN147">
        <f t="shared" si="158"/>
        <v>3.2383370641782816E-2</v>
      </c>
      <c r="AO147" s="119">
        <f t="shared" si="159"/>
        <v>0</v>
      </c>
      <c r="AP147" s="119">
        <f t="shared" si="160"/>
        <v>0</v>
      </c>
      <c r="AQ147">
        <f t="shared" si="161"/>
        <v>0.53577732668809197</v>
      </c>
      <c r="AR147" s="41">
        <f t="shared" si="162"/>
        <v>0</v>
      </c>
      <c r="AS147" s="41">
        <f t="shared" si="163"/>
        <v>0</v>
      </c>
      <c r="AT147">
        <f t="shared" si="164"/>
        <v>0.55583697259739806</v>
      </c>
      <c r="AU147" s="41">
        <f t="shared" si="165"/>
        <v>0</v>
      </c>
      <c r="AV147" s="41">
        <f t="shared" si="166"/>
        <v>0</v>
      </c>
      <c r="AW147">
        <f t="shared" si="167"/>
        <v>0.56561049843090661</v>
      </c>
      <c r="AX147">
        <f t="shared" si="168"/>
        <v>991993.86626504594</v>
      </c>
      <c r="AY147" s="121">
        <f t="shared" si="169"/>
        <v>115522493.01870452</v>
      </c>
      <c r="AZ147">
        <f t="shared" si="170"/>
        <v>0.63958322277972035</v>
      </c>
      <c r="BA147" s="39">
        <f t="shared" si="171"/>
        <v>83333.333333333328</v>
      </c>
      <c r="BB147" s="39">
        <f t="shared" si="172"/>
        <v>0</v>
      </c>
      <c r="BC147">
        <f t="shared" si="173"/>
        <v>0.59428300044174975</v>
      </c>
      <c r="BD147" s="41">
        <f t="shared" si="174"/>
        <v>254391.96738331032</v>
      </c>
      <c r="BE147" s="41">
        <f t="shared" si="175"/>
        <v>26893220.212712765</v>
      </c>
      <c r="BF147">
        <f t="shared" si="176"/>
        <v>0.57567586007844085</v>
      </c>
      <c r="BG147" s="41">
        <f t="shared" si="177"/>
        <v>58125</v>
      </c>
      <c r="BH147" s="41">
        <f t="shared" si="178"/>
        <v>0</v>
      </c>
      <c r="BI147">
        <f t="shared" si="179"/>
        <v>0.60868000566532265</v>
      </c>
      <c r="BJ147">
        <f t="shared" si="180"/>
        <v>0</v>
      </c>
      <c r="BK147" s="121">
        <f t="shared" si="181"/>
        <v>0</v>
      </c>
      <c r="BL147">
        <f t="shared" si="182"/>
        <v>0.6253850545150601</v>
      </c>
      <c r="BM147" s="119">
        <f t="shared" si="183"/>
        <v>1387844.1669816896</v>
      </c>
      <c r="BN147" s="119">
        <f t="shared" si="184"/>
        <v>115005734.22702138</v>
      </c>
      <c r="BO147">
        <f t="shared" si="185"/>
        <v>0.58955622201052837</v>
      </c>
    </row>
    <row r="148" spans="1:67">
      <c r="A148">
        <v>136</v>
      </c>
      <c r="B148" s="64">
        <v>131</v>
      </c>
      <c r="C148" s="56">
        <f t="shared" si="134"/>
        <v>120050643.18913601</v>
      </c>
      <c r="D148" s="56">
        <f t="shared" si="135"/>
        <v>170981.18054701388</v>
      </c>
      <c r="E148" s="59">
        <f t="shared" si="186"/>
        <v>119879662.008589</v>
      </c>
      <c r="F148" s="53">
        <f t="shared" si="136"/>
        <v>1444804.6719571031</v>
      </c>
      <c r="G148" s="53">
        <f t="shared" si="137"/>
        <v>556041.83228317194</v>
      </c>
      <c r="H148" s="66">
        <f t="shared" si="138"/>
        <v>888762.83967393113</v>
      </c>
      <c r="I148" s="54">
        <f>IF(A148&lt;=(30-(240-$K$8)),((A148+(240-$K$7))/30)*$K$6,$K$6)*($K$5/100)</f>
        <v>0</v>
      </c>
      <c r="J148" s="67">
        <f t="shared" si="139"/>
        <v>0</v>
      </c>
      <c r="K148" s="68">
        <f t="shared" si="140"/>
        <v>0</v>
      </c>
      <c r="L148" s="68">
        <f t="shared" si="141"/>
        <v>1444804.6719571031</v>
      </c>
      <c r="M148" s="55">
        <f t="shared" si="142"/>
        <v>888762.83967393113</v>
      </c>
      <c r="N148" s="55">
        <f t="shared" si="143"/>
        <v>200133.03653678569</v>
      </c>
      <c r="O148" s="55">
        <f t="shared" si="144"/>
        <v>688629.80313714547</v>
      </c>
      <c r="P148" s="65">
        <f t="shared" si="187"/>
        <v>0</v>
      </c>
      <c r="Q148" s="52">
        <f t="shared" si="145"/>
        <v>0</v>
      </c>
      <c r="R148" s="57">
        <f t="shared" si="146"/>
        <v>0</v>
      </c>
      <c r="S148" s="59">
        <f t="shared" si="188"/>
        <v>0</v>
      </c>
      <c r="T148" s="56">
        <f t="shared" si="147"/>
        <v>0</v>
      </c>
      <c r="U148" s="57">
        <f t="shared" si="148"/>
        <v>0</v>
      </c>
      <c r="V148" s="59">
        <f t="shared" si="189"/>
        <v>0</v>
      </c>
      <c r="W148" s="52">
        <f t="shared" si="133"/>
        <v>0</v>
      </c>
      <c r="X148" s="57">
        <f t="shared" si="149"/>
        <v>0</v>
      </c>
      <c r="Y148" s="59">
        <f t="shared" si="190"/>
        <v>31849484.810960762</v>
      </c>
      <c r="Z148" s="56">
        <f t="shared" si="191"/>
        <v>859610.98368419264</v>
      </c>
      <c r="AA148" s="57">
        <f t="shared" si="150"/>
        <v>132706.18671233649</v>
      </c>
      <c r="AB148" s="63">
        <f t="shared" si="192"/>
        <v>20000000</v>
      </c>
      <c r="AC148" s="74">
        <f t="shared" si="151"/>
        <v>0</v>
      </c>
      <c r="AD148" s="57">
        <f t="shared" si="152"/>
        <v>83333.333333333328</v>
      </c>
      <c r="AE148" s="59">
        <f t="shared" si="193"/>
        <v>13044693.866336873</v>
      </c>
      <c r="AF148" s="54">
        <f t="shared" si="153"/>
        <v>200133.03653678569</v>
      </c>
      <c r="AG148" s="57">
        <f t="shared" si="154"/>
        <v>54352.891109736971</v>
      </c>
      <c r="AH148" s="59">
        <f t="shared" si="194"/>
        <v>13950000</v>
      </c>
      <c r="AI148" s="54">
        <f t="shared" si="155"/>
        <v>0</v>
      </c>
      <c r="AJ148" s="57">
        <f t="shared" si="156"/>
        <v>58125</v>
      </c>
      <c r="AK148" s="59">
        <f t="shared" si="195"/>
        <v>41206464.511838377</v>
      </c>
      <c r="AL148" s="56">
        <f t="shared" si="196"/>
        <v>0</v>
      </c>
      <c r="AM148" s="75">
        <f t="shared" si="157"/>
        <v>171693.6021326599</v>
      </c>
      <c r="AN148">
        <f t="shared" si="158"/>
        <v>3.2463777825790276E-2</v>
      </c>
      <c r="AO148" s="119">
        <f t="shared" si="159"/>
        <v>0</v>
      </c>
      <c r="AP148" s="119">
        <f t="shared" si="160"/>
        <v>0</v>
      </c>
      <c r="AQ148">
        <f t="shared" si="161"/>
        <v>0.53274601218045037</v>
      </c>
      <c r="AR148" s="41">
        <f t="shared" si="162"/>
        <v>0</v>
      </c>
      <c r="AS148" s="41">
        <f t="shared" si="163"/>
        <v>0</v>
      </c>
      <c r="AT148">
        <f t="shared" si="164"/>
        <v>0.55284831941130486</v>
      </c>
      <c r="AU148" s="41">
        <f t="shared" si="165"/>
        <v>0</v>
      </c>
      <c r="AV148" s="41">
        <f t="shared" si="166"/>
        <v>0</v>
      </c>
      <c r="AW148">
        <f t="shared" si="167"/>
        <v>0.56264466390105206</v>
      </c>
      <c r="AX148">
        <f t="shared" si="168"/>
        <v>992317.17039652914</v>
      </c>
      <c r="AY148" s="121">
        <f t="shared" si="169"/>
        <v>116907093.78105021</v>
      </c>
      <c r="AZ148">
        <f t="shared" si="170"/>
        <v>0.63683079875189608</v>
      </c>
      <c r="BA148" s="39">
        <f t="shared" si="171"/>
        <v>83333.333333333328</v>
      </c>
      <c r="BB148" s="39">
        <f t="shared" si="172"/>
        <v>0</v>
      </c>
      <c r="BC148">
        <f t="shared" si="173"/>
        <v>0.59139153554338586</v>
      </c>
      <c r="BD148" s="41">
        <f t="shared" si="174"/>
        <v>254485.92764652264</v>
      </c>
      <c r="BE148" s="41">
        <f t="shared" si="175"/>
        <v>27218092.969002854</v>
      </c>
      <c r="BF148">
        <f t="shared" si="176"/>
        <v>0.5727348853282197</v>
      </c>
      <c r="BG148" s="41">
        <f t="shared" si="177"/>
        <v>58125</v>
      </c>
      <c r="BH148" s="41">
        <f t="shared" si="178"/>
        <v>0</v>
      </c>
      <c r="BI148">
        <f t="shared" si="179"/>
        <v>0.60582993697664511</v>
      </c>
      <c r="BJ148">
        <f t="shared" si="180"/>
        <v>0</v>
      </c>
      <c r="BK148" s="121">
        <f t="shared" si="181"/>
        <v>0</v>
      </c>
      <c r="BL148">
        <f t="shared" si="182"/>
        <v>0.62258630453301211</v>
      </c>
      <c r="BM148" s="119">
        <f t="shared" si="183"/>
        <v>1388261.431376385</v>
      </c>
      <c r="BN148" s="119">
        <f t="shared" si="184"/>
        <v>116427931.99728498</v>
      </c>
      <c r="BO148">
        <f t="shared" si="185"/>
        <v>0.58665174906399653</v>
      </c>
    </row>
    <row r="149" spans="1:67">
      <c r="A149">
        <v>137</v>
      </c>
      <c r="B149" s="58">
        <v>132</v>
      </c>
      <c r="C149" s="56">
        <f t="shared" si="134"/>
        <v>119162592.7710477</v>
      </c>
      <c r="D149" s="56">
        <f t="shared" si="135"/>
        <v>171693.60213263333</v>
      </c>
      <c r="E149" s="59">
        <f t="shared" si="186"/>
        <v>118990899.16891506</v>
      </c>
      <c r="F149" s="53">
        <f t="shared" si="136"/>
        <v>1444804.6719571028</v>
      </c>
      <c r="G149" s="53">
        <f t="shared" si="137"/>
        <v>551919.45397848438</v>
      </c>
      <c r="H149" s="60">
        <f t="shared" si="138"/>
        <v>892885.21797861846</v>
      </c>
      <c r="I149" s="54">
        <f>IF(A149&lt;=(30-(240-$K$8)),((A149+(240-$K$7))/30)*$K$6,$K$6)*($K$5/100)</f>
        <v>0</v>
      </c>
      <c r="J149" s="61">
        <f t="shared" si="139"/>
        <v>0</v>
      </c>
      <c r="K149" s="62">
        <f t="shared" si="140"/>
        <v>0</v>
      </c>
      <c r="L149" s="62">
        <f t="shared" si="141"/>
        <v>1444804.6719571028</v>
      </c>
      <c r="M149" s="55">
        <f t="shared" si="142"/>
        <v>892885.21797861846</v>
      </c>
      <c r="N149" s="55">
        <f t="shared" si="143"/>
        <v>201061.32027125542</v>
      </c>
      <c r="O149" s="55">
        <f t="shared" si="144"/>
        <v>691823.89770736312</v>
      </c>
      <c r="P149" s="59">
        <f t="shared" si="187"/>
        <v>0</v>
      </c>
      <c r="Q149" s="52">
        <f t="shared" si="145"/>
        <v>0</v>
      </c>
      <c r="R149" s="57">
        <f t="shared" si="146"/>
        <v>0</v>
      </c>
      <c r="S149" s="59">
        <f t="shared" si="188"/>
        <v>0</v>
      </c>
      <c r="T149" s="56">
        <f t="shared" si="147"/>
        <v>0</v>
      </c>
      <c r="U149" s="57">
        <f t="shared" si="148"/>
        <v>0</v>
      </c>
      <c r="V149" s="59">
        <f t="shared" si="189"/>
        <v>0</v>
      </c>
      <c r="W149" s="52">
        <f t="shared" si="133"/>
        <v>0</v>
      </c>
      <c r="X149" s="57">
        <f t="shared" si="149"/>
        <v>0</v>
      </c>
      <c r="Y149" s="59">
        <f t="shared" si="190"/>
        <v>30989873.827276569</v>
      </c>
      <c r="Z149" s="56">
        <f t="shared" si="191"/>
        <v>863517.499840023</v>
      </c>
      <c r="AA149" s="57">
        <f t="shared" si="150"/>
        <v>129124.47428031903</v>
      </c>
      <c r="AB149" s="63">
        <f t="shared" si="192"/>
        <v>20000000</v>
      </c>
      <c r="AC149" s="74">
        <f t="shared" si="151"/>
        <v>0</v>
      </c>
      <c r="AD149" s="57">
        <f t="shared" si="152"/>
        <v>83333.333333333328</v>
      </c>
      <c r="AE149" s="59">
        <f t="shared" si="193"/>
        <v>12844560.829800088</v>
      </c>
      <c r="AF149" s="54">
        <f t="shared" si="153"/>
        <v>201061.32027125542</v>
      </c>
      <c r="AG149" s="57">
        <f t="shared" si="154"/>
        <v>53519.003457500366</v>
      </c>
      <c r="AH149" s="59">
        <f t="shared" si="194"/>
        <v>13950000</v>
      </c>
      <c r="AI149" s="54">
        <f t="shared" si="155"/>
        <v>0</v>
      </c>
      <c r="AJ149" s="57">
        <f t="shared" si="156"/>
        <v>58125</v>
      </c>
      <c r="AK149" s="59">
        <f t="shared" si="195"/>
        <v>41378158.11397104</v>
      </c>
      <c r="AL149" s="56">
        <f t="shared" si="196"/>
        <v>0</v>
      </c>
      <c r="AM149" s="75">
        <f t="shared" si="157"/>
        <v>172408.99214154598</v>
      </c>
      <c r="AN149">
        <f t="shared" si="158"/>
        <v>3.2544185009797735E-2</v>
      </c>
      <c r="AO149" s="119">
        <f t="shared" si="159"/>
        <v>0</v>
      </c>
      <c r="AP149" s="119">
        <f t="shared" si="160"/>
        <v>0</v>
      </c>
      <c r="AQ149">
        <f t="shared" si="161"/>
        <v>0.52972478634230213</v>
      </c>
      <c r="AR149" s="41">
        <f t="shared" si="162"/>
        <v>0</v>
      </c>
      <c r="AS149" s="41">
        <f t="shared" si="163"/>
        <v>0</v>
      </c>
      <c r="AT149">
        <f t="shared" si="164"/>
        <v>0.5498684032955925</v>
      </c>
      <c r="AU149" s="41">
        <f t="shared" si="165"/>
        <v>0</v>
      </c>
      <c r="AV149" s="41">
        <f t="shared" si="166"/>
        <v>0</v>
      </c>
      <c r="AW149">
        <f t="shared" si="167"/>
        <v>0.55968691661200154</v>
      </c>
      <c r="AX149">
        <f t="shared" si="168"/>
        <v>992641.97412034206</v>
      </c>
      <c r="AY149" s="121">
        <f t="shared" si="169"/>
        <v>118301897.47808315</v>
      </c>
      <c r="AZ149">
        <f t="shared" si="170"/>
        <v>0.63408175509774789</v>
      </c>
      <c r="BA149" s="39">
        <f t="shared" si="171"/>
        <v>83333.333333333328</v>
      </c>
      <c r="BB149" s="39">
        <f t="shared" si="172"/>
        <v>0</v>
      </c>
      <c r="BC149">
        <f t="shared" si="173"/>
        <v>0.58850628722762943</v>
      </c>
      <c r="BD149" s="41">
        <f t="shared" si="174"/>
        <v>254580.32372875579</v>
      </c>
      <c r="BE149" s="41">
        <f t="shared" si="175"/>
        <v>27545400.877161991</v>
      </c>
      <c r="BF149">
        <f t="shared" si="176"/>
        <v>0.56980133490542662</v>
      </c>
      <c r="BG149" s="41">
        <f t="shared" si="177"/>
        <v>58125</v>
      </c>
      <c r="BH149" s="41">
        <f t="shared" si="178"/>
        <v>0</v>
      </c>
      <c r="BI149">
        <f t="shared" si="179"/>
        <v>0.60298516697868454</v>
      </c>
      <c r="BJ149">
        <f t="shared" si="180"/>
        <v>0</v>
      </c>
      <c r="BK149" s="121">
        <f t="shared" si="181"/>
        <v>0</v>
      </c>
      <c r="BL149">
        <f t="shared" si="182"/>
        <v>0.61979180723962113</v>
      </c>
      <c r="BM149" s="119">
        <f t="shared" si="183"/>
        <v>1388680.6311824312</v>
      </c>
      <c r="BN149" s="119">
        <f t="shared" si="184"/>
        <v>117860848.77317764</v>
      </c>
      <c r="BO149">
        <f t="shared" si="185"/>
        <v>0.58375379726062571</v>
      </c>
    </row>
    <row r="150" spans="1:67">
      <c r="A150">
        <v>138</v>
      </c>
      <c r="B150" s="64">
        <v>133</v>
      </c>
      <c r="C150" s="56">
        <f t="shared" si="134"/>
        <v>118270422.94307797</v>
      </c>
      <c r="D150" s="56">
        <f t="shared" si="135"/>
        <v>172408.99214151502</v>
      </c>
      <c r="E150" s="59">
        <f t="shared" si="186"/>
        <v>118098013.95093645</v>
      </c>
      <c r="F150" s="53">
        <f t="shared" si="136"/>
        <v>1444804.6719571031</v>
      </c>
      <c r="G150" s="53">
        <f t="shared" si="137"/>
        <v>547777.95470909355</v>
      </c>
      <c r="H150" s="66">
        <f t="shared" si="138"/>
        <v>897026.71724800952</v>
      </c>
      <c r="I150" s="54">
        <f>IF(A150&lt;=(30-(240-$K$8)),((A150+(240-$K$7))/30)*$K$6,$K$6)*($K$5/100)</f>
        <v>0</v>
      </c>
      <c r="J150" s="67">
        <f t="shared" si="139"/>
        <v>0</v>
      </c>
      <c r="K150" s="68">
        <f t="shared" si="140"/>
        <v>0</v>
      </c>
      <c r="L150" s="68">
        <f t="shared" si="141"/>
        <v>1444804.6719571031</v>
      </c>
      <c r="M150" s="55">
        <f t="shared" si="142"/>
        <v>897026.71724800952</v>
      </c>
      <c r="N150" s="55">
        <f t="shared" si="143"/>
        <v>201993.90969511363</v>
      </c>
      <c r="O150" s="55">
        <f t="shared" si="144"/>
        <v>695032.80755289586</v>
      </c>
      <c r="P150" s="65">
        <f t="shared" si="187"/>
        <v>0</v>
      </c>
      <c r="Q150" s="52">
        <f t="shared" si="145"/>
        <v>0</v>
      </c>
      <c r="R150" s="57">
        <f t="shared" si="146"/>
        <v>0</v>
      </c>
      <c r="S150" s="59">
        <f t="shared" si="188"/>
        <v>0</v>
      </c>
      <c r="T150" s="56">
        <f t="shared" si="147"/>
        <v>0</v>
      </c>
      <c r="U150" s="57">
        <f t="shared" si="148"/>
        <v>0</v>
      </c>
      <c r="V150" s="59">
        <f t="shared" si="189"/>
        <v>0</v>
      </c>
      <c r="W150" s="52">
        <f t="shared" si="133"/>
        <v>0</v>
      </c>
      <c r="X150" s="57">
        <f t="shared" si="149"/>
        <v>0</v>
      </c>
      <c r="Y150" s="59">
        <f t="shared" si="190"/>
        <v>30126356.327436544</v>
      </c>
      <c r="Z150" s="56">
        <f t="shared" si="191"/>
        <v>867441.79969444184</v>
      </c>
      <c r="AA150" s="57">
        <f t="shared" si="150"/>
        <v>125526.48469765227</v>
      </c>
      <c r="AB150" s="63">
        <f t="shared" si="192"/>
        <v>20000000</v>
      </c>
      <c r="AC150" s="74">
        <f t="shared" si="151"/>
        <v>0</v>
      </c>
      <c r="AD150" s="57">
        <f t="shared" si="152"/>
        <v>83333.333333333328</v>
      </c>
      <c r="AE150" s="59">
        <f t="shared" si="193"/>
        <v>12643499.509528833</v>
      </c>
      <c r="AF150" s="54">
        <f t="shared" si="153"/>
        <v>201993.90969511363</v>
      </c>
      <c r="AG150" s="57">
        <f t="shared" si="154"/>
        <v>52681.247956370134</v>
      </c>
      <c r="AH150" s="59">
        <f t="shared" si="194"/>
        <v>13950000</v>
      </c>
      <c r="AI150" s="54">
        <f t="shared" si="155"/>
        <v>0</v>
      </c>
      <c r="AJ150" s="57">
        <f t="shared" si="156"/>
        <v>58125</v>
      </c>
      <c r="AK150" s="59">
        <f t="shared" si="195"/>
        <v>41550567.106112584</v>
      </c>
      <c r="AL150" s="56">
        <f t="shared" si="196"/>
        <v>0</v>
      </c>
      <c r="AM150" s="75">
        <f t="shared" si="157"/>
        <v>173127.36294213578</v>
      </c>
      <c r="AN150">
        <f t="shared" si="158"/>
        <v>3.2624592193805202E-2</v>
      </c>
      <c r="AO150" s="119">
        <f t="shared" si="159"/>
        <v>0</v>
      </c>
      <c r="AP150" s="119">
        <f t="shared" si="160"/>
        <v>0</v>
      </c>
      <c r="AQ150">
        <f t="shared" si="161"/>
        <v>0.5267136723542083</v>
      </c>
      <c r="AR150" s="41">
        <f t="shared" si="162"/>
        <v>0</v>
      </c>
      <c r="AS150" s="41">
        <f t="shared" si="163"/>
        <v>0</v>
      </c>
      <c r="AT150">
        <f t="shared" si="164"/>
        <v>0.54689725648830811</v>
      </c>
      <c r="AU150" s="41">
        <f t="shared" si="165"/>
        <v>0</v>
      </c>
      <c r="AV150" s="41">
        <f t="shared" si="166"/>
        <v>0</v>
      </c>
      <c r="AW150">
        <f t="shared" si="167"/>
        <v>0.55673729280953033</v>
      </c>
      <c r="AX150">
        <f t="shared" si="168"/>
        <v>992968.28439209412</v>
      </c>
      <c r="AY150" s="121">
        <f t="shared" si="169"/>
        <v>119706968.35783297</v>
      </c>
      <c r="AZ150">
        <f t="shared" si="170"/>
        <v>0.63133615054599435</v>
      </c>
      <c r="BA150" s="39">
        <f t="shared" si="171"/>
        <v>83333.333333333328</v>
      </c>
      <c r="BB150" s="39">
        <f t="shared" si="172"/>
        <v>0</v>
      </c>
      <c r="BC150">
        <f t="shared" si="173"/>
        <v>0.58562730204368973</v>
      </c>
      <c r="BD150" s="41">
        <f t="shared" si="174"/>
        <v>254675.15765148378</v>
      </c>
      <c r="BE150" s="41">
        <f t="shared" si="175"/>
        <v>27875159.537925679</v>
      </c>
      <c r="BF150">
        <f t="shared" si="176"/>
        <v>0.56687524891548757</v>
      </c>
      <c r="BG150" s="41">
        <f t="shared" si="177"/>
        <v>58125</v>
      </c>
      <c r="BH150" s="41">
        <f t="shared" si="178"/>
        <v>0</v>
      </c>
      <c r="BI150">
        <f t="shared" si="179"/>
        <v>0.60014574661433751</v>
      </c>
      <c r="BJ150">
        <f t="shared" si="180"/>
        <v>0</v>
      </c>
      <c r="BK150" s="121">
        <f t="shared" si="181"/>
        <v>0</v>
      </c>
      <c r="BL150">
        <f t="shared" si="182"/>
        <v>0.61700161805725207</v>
      </c>
      <c r="BM150" s="119">
        <f t="shared" si="183"/>
        <v>1389101.7753769113</v>
      </c>
      <c r="BN150" s="119">
        <f t="shared" si="184"/>
        <v>119304553.39398527</v>
      </c>
      <c r="BO150">
        <f t="shared" si="185"/>
        <v>0.5808624115958867</v>
      </c>
    </row>
    <row r="151" spans="1:67">
      <c r="A151">
        <v>139</v>
      </c>
      <c r="B151" s="58">
        <v>134</v>
      </c>
      <c r="C151" s="56">
        <f t="shared" si="134"/>
        <v>117374114.59663054</v>
      </c>
      <c r="D151" s="56">
        <f t="shared" si="135"/>
        <v>173127.36294209957</v>
      </c>
      <c r="E151" s="59">
        <f t="shared" si="186"/>
        <v>117200987.23368844</v>
      </c>
      <c r="F151" s="53">
        <f t="shared" si="136"/>
        <v>1444804.6719571031</v>
      </c>
      <c r="G151" s="53">
        <f t="shared" si="137"/>
        <v>543617.24578559154</v>
      </c>
      <c r="H151" s="60">
        <f t="shared" si="138"/>
        <v>901187.42617151153</v>
      </c>
      <c r="I151" s="54">
        <f>IF(A151&lt;=(30-(240-$K$8)),((A151+(240-$K$7))/30)*$K$6,$K$6)*($K$5/100)</f>
        <v>0</v>
      </c>
      <c r="J151" s="61">
        <f t="shared" si="139"/>
        <v>0</v>
      </c>
      <c r="K151" s="62">
        <f t="shared" si="140"/>
        <v>0</v>
      </c>
      <c r="L151" s="62">
        <f t="shared" si="141"/>
        <v>1444804.6719571031</v>
      </c>
      <c r="M151" s="55">
        <f t="shared" si="142"/>
        <v>901187.42617151153</v>
      </c>
      <c r="N151" s="55">
        <f t="shared" si="143"/>
        <v>202930.82477958279</v>
      </c>
      <c r="O151" s="55">
        <f t="shared" si="144"/>
        <v>698256.60139192874</v>
      </c>
      <c r="P151" s="59">
        <f t="shared" si="187"/>
        <v>0</v>
      </c>
      <c r="Q151" s="52">
        <f t="shared" si="145"/>
        <v>0</v>
      </c>
      <c r="R151" s="57">
        <f t="shared" si="146"/>
        <v>0</v>
      </c>
      <c r="S151" s="59">
        <f t="shared" si="188"/>
        <v>0</v>
      </c>
      <c r="T151" s="56">
        <f t="shared" si="147"/>
        <v>0</v>
      </c>
      <c r="U151" s="57">
        <f t="shared" si="148"/>
        <v>0</v>
      </c>
      <c r="V151" s="59">
        <f t="shared" si="189"/>
        <v>0</v>
      </c>
      <c r="W151" s="52">
        <f t="shared" si="133"/>
        <v>0</v>
      </c>
      <c r="X151" s="57">
        <f t="shared" si="149"/>
        <v>0</v>
      </c>
      <c r="Y151" s="59">
        <f t="shared" si="190"/>
        <v>29258914.527742103</v>
      </c>
      <c r="Z151" s="56">
        <f t="shared" si="191"/>
        <v>871383.96433406451</v>
      </c>
      <c r="AA151" s="57">
        <f t="shared" si="150"/>
        <v>121912.14386559209</v>
      </c>
      <c r="AB151" s="63">
        <f t="shared" si="192"/>
        <v>20000000</v>
      </c>
      <c r="AC151" s="74">
        <f t="shared" si="151"/>
        <v>0</v>
      </c>
      <c r="AD151" s="57">
        <f t="shared" si="152"/>
        <v>83333.333333333328</v>
      </c>
      <c r="AE151" s="59">
        <f t="shared" si="193"/>
        <v>12441505.599833719</v>
      </c>
      <c r="AF151" s="54">
        <f t="shared" si="153"/>
        <v>202930.82477958279</v>
      </c>
      <c r="AG151" s="57">
        <f t="shared" si="154"/>
        <v>51839.606665973828</v>
      </c>
      <c r="AH151" s="59">
        <f t="shared" si="194"/>
        <v>13950000</v>
      </c>
      <c r="AI151" s="54">
        <f t="shared" si="155"/>
        <v>0</v>
      </c>
      <c r="AJ151" s="57">
        <f t="shared" si="156"/>
        <v>58125</v>
      </c>
      <c r="AK151" s="59">
        <f t="shared" si="195"/>
        <v>41723694.469054721</v>
      </c>
      <c r="AL151" s="56">
        <f t="shared" si="196"/>
        <v>0</v>
      </c>
      <c r="AM151" s="75">
        <f t="shared" si="157"/>
        <v>173848.72695439466</v>
      </c>
      <c r="AN151">
        <f t="shared" si="158"/>
        <v>3.2704999377812662E-2</v>
      </c>
      <c r="AO151" s="119">
        <f t="shared" si="159"/>
        <v>0</v>
      </c>
      <c r="AP151" s="119">
        <f t="shared" si="160"/>
        <v>0</v>
      </c>
      <c r="AQ151">
        <f t="shared" si="161"/>
        <v>0.52371269286069766</v>
      </c>
      <c r="AR151" s="41">
        <f t="shared" si="162"/>
        <v>0</v>
      </c>
      <c r="AS151" s="41">
        <f t="shared" si="163"/>
        <v>0</v>
      </c>
      <c r="AT151">
        <f t="shared" si="164"/>
        <v>0.54393491070246802</v>
      </c>
      <c r="AU151" s="41">
        <f t="shared" si="165"/>
        <v>0</v>
      </c>
      <c r="AV151" s="41">
        <f t="shared" si="166"/>
        <v>0</v>
      </c>
      <c r="AW151">
        <f t="shared" si="167"/>
        <v>0.55379582822336371</v>
      </c>
      <c r="AX151">
        <f t="shared" si="168"/>
        <v>993296.10819965659</v>
      </c>
      <c r="AY151" s="121">
        <f t="shared" si="169"/>
        <v>121122371.04243496</v>
      </c>
      <c r="AZ151">
        <f t="shared" si="170"/>
        <v>0.62859404343291359</v>
      </c>
      <c r="BA151" s="39">
        <f t="shared" si="171"/>
        <v>83333.333333333328</v>
      </c>
      <c r="BB151" s="39">
        <f t="shared" si="172"/>
        <v>0</v>
      </c>
      <c r="BC151">
        <f t="shared" si="173"/>
        <v>0.58275462606213801</v>
      </c>
      <c r="BD151" s="41">
        <f t="shared" si="174"/>
        <v>254770.43144555663</v>
      </c>
      <c r="BE151" s="41">
        <f t="shared" si="175"/>
        <v>28207384.644362006</v>
      </c>
      <c r="BF151">
        <f t="shared" si="176"/>
        <v>0.56395666695908919</v>
      </c>
      <c r="BG151" s="41">
        <f t="shared" si="177"/>
        <v>58125</v>
      </c>
      <c r="BH151" s="41">
        <f t="shared" si="178"/>
        <v>0</v>
      </c>
      <c r="BI151">
        <f t="shared" si="179"/>
        <v>0.59731172637213747</v>
      </c>
      <c r="BJ151">
        <f t="shared" si="180"/>
        <v>0</v>
      </c>
      <c r="BK151" s="121">
        <f t="shared" si="181"/>
        <v>0</v>
      </c>
      <c r="BL151">
        <f t="shared" si="182"/>
        <v>0.61421579198591014</v>
      </c>
      <c r="BM151" s="119">
        <f t="shared" si="183"/>
        <v>1389524.8729785467</v>
      </c>
      <c r="BN151" s="119">
        <f t="shared" si="184"/>
        <v>120759115.10698254</v>
      </c>
      <c r="BO151">
        <f t="shared" si="185"/>
        <v>0.5779776365793895</v>
      </c>
    </row>
    <row r="152" spans="1:67">
      <c r="A152">
        <v>140</v>
      </c>
      <c r="B152" s="64">
        <v>135</v>
      </c>
      <c r="C152" s="56">
        <f t="shared" si="134"/>
        <v>116473648.53447129</v>
      </c>
      <c r="D152" s="56">
        <f t="shared" si="135"/>
        <v>173848.72695435584</v>
      </c>
      <c r="E152" s="59">
        <f t="shared" si="186"/>
        <v>116299799.80751693</v>
      </c>
      <c r="F152" s="53">
        <f t="shared" si="136"/>
        <v>1444804.6719571031</v>
      </c>
      <c r="G152" s="53">
        <f t="shared" si="137"/>
        <v>539437.23810719943</v>
      </c>
      <c r="H152" s="66">
        <f t="shared" si="138"/>
        <v>905367.43384990364</v>
      </c>
      <c r="I152" s="54">
        <f>IF(A152&lt;=(30-(240-$K$8)),((A152+(240-$K$7))/30)*$K$6,$K$6)*($K$5/100)</f>
        <v>0</v>
      </c>
      <c r="J152" s="67">
        <f t="shared" si="139"/>
        <v>0</v>
      </c>
      <c r="K152" s="68">
        <f t="shared" si="140"/>
        <v>0</v>
      </c>
      <c r="L152" s="68">
        <f t="shared" si="141"/>
        <v>1444804.6719571031</v>
      </c>
      <c r="M152" s="55">
        <f t="shared" si="142"/>
        <v>905367.43384990364</v>
      </c>
      <c r="N152" s="55">
        <f t="shared" si="143"/>
        <v>203872.08558851873</v>
      </c>
      <c r="O152" s="55">
        <f t="shared" si="144"/>
        <v>701495.34826138488</v>
      </c>
      <c r="P152" s="65">
        <f t="shared" si="187"/>
        <v>0</v>
      </c>
      <c r="Q152" s="52">
        <f t="shared" si="145"/>
        <v>0</v>
      </c>
      <c r="R152" s="57">
        <f t="shared" si="146"/>
        <v>0</v>
      </c>
      <c r="S152" s="59">
        <f t="shared" si="188"/>
        <v>0</v>
      </c>
      <c r="T152" s="56">
        <f t="shared" si="147"/>
        <v>0</v>
      </c>
      <c r="U152" s="57">
        <f t="shared" si="148"/>
        <v>0</v>
      </c>
      <c r="V152" s="59">
        <f t="shared" si="189"/>
        <v>0</v>
      </c>
      <c r="W152" s="52">
        <f t="shared" si="133"/>
        <v>0</v>
      </c>
      <c r="X152" s="57">
        <f t="shared" si="149"/>
        <v>0</v>
      </c>
      <c r="Y152" s="59">
        <f t="shared" si="190"/>
        <v>28387530.56340804</v>
      </c>
      <c r="Z152" s="56">
        <f t="shared" si="191"/>
        <v>875344.07521577948</v>
      </c>
      <c r="AA152" s="57">
        <f t="shared" si="150"/>
        <v>118281.37734753349</v>
      </c>
      <c r="AB152" s="63">
        <f t="shared" si="192"/>
        <v>20000000</v>
      </c>
      <c r="AC152" s="74">
        <f t="shared" si="151"/>
        <v>0</v>
      </c>
      <c r="AD152" s="57">
        <f t="shared" si="152"/>
        <v>83333.333333333328</v>
      </c>
      <c r="AE152" s="59">
        <f t="shared" si="193"/>
        <v>12238574.775054136</v>
      </c>
      <c r="AF152" s="54">
        <f t="shared" si="153"/>
        <v>203872.08558851873</v>
      </c>
      <c r="AG152" s="57">
        <f t="shared" si="154"/>
        <v>50994.061562725568</v>
      </c>
      <c r="AH152" s="59">
        <f t="shared" si="194"/>
        <v>13950000</v>
      </c>
      <c r="AI152" s="54">
        <f t="shared" si="155"/>
        <v>0</v>
      </c>
      <c r="AJ152" s="57">
        <f t="shared" si="156"/>
        <v>58125</v>
      </c>
      <c r="AK152" s="59">
        <f t="shared" si="195"/>
        <v>41897543.196009114</v>
      </c>
      <c r="AL152" s="56">
        <f t="shared" si="196"/>
        <v>0</v>
      </c>
      <c r="AM152" s="75">
        <f t="shared" si="157"/>
        <v>174573.09665003797</v>
      </c>
      <c r="AN152">
        <f t="shared" si="158"/>
        <v>3.2785406561820121E-2</v>
      </c>
      <c r="AO152" s="119">
        <f t="shared" si="159"/>
        <v>0</v>
      </c>
      <c r="AP152" s="119">
        <f t="shared" si="160"/>
        <v>0</v>
      </c>
      <c r="AQ152">
        <f t="shared" si="161"/>
        <v>0.52072186997202075</v>
      </c>
      <c r="AR152" s="41">
        <f t="shared" si="162"/>
        <v>0</v>
      </c>
      <c r="AS152" s="41">
        <f t="shared" si="163"/>
        <v>0</v>
      </c>
      <c r="AT152">
        <f t="shared" si="164"/>
        <v>0.54098139712723459</v>
      </c>
      <c r="AU152" s="41">
        <f t="shared" si="165"/>
        <v>0</v>
      </c>
      <c r="AV152" s="41">
        <f t="shared" si="166"/>
        <v>0</v>
      </c>
      <c r="AW152">
        <f t="shared" si="167"/>
        <v>0.55086255806789952</v>
      </c>
      <c r="AX152">
        <f t="shared" si="168"/>
        <v>993625.45256331295</v>
      </c>
      <c r="AY152" s="121">
        <f t="shared" si="169"/>
        <v>122548170.53020912</v>
      </c>
      <c r="AZ152">
        <f t="shared" si="170"/>
        <v>0.62585549170094923</v>
      </c>
      <c r="BA152" s="39">
        <f t="shared" si="171"/>
        <v>83333.333333333328</v>
      </c>
      <c r="BB152" s="39">
        <f t="shared" si="172"/>
        <v>0</v>
      </c>
      <c r="BC152">
        <f t="shared" si="173"/>
        <v>0.57988830487482046</v>
      </c>
      <c r="BD152" s="41">
        <f t="shared" si="174"/>
        <v>254866.14715124431</v>
      </c>
      <c r="BE152" s="41">
        <f t="shared" si="175"/>
        <v>28542091.982392624</v>
      </c>
      <c r="BF152">
        <f t="shared" si="176"/>
        <v>0.56104562813261738</v>
      </c>
      <c r="BG152" s="41">
        <f t="shared" si="177"/>
        <v>58125</v>
      </c>
      <c r="BH152" s="41">
        <f t="shared" si="178"/>
        <v>0</v>
      </c>
      <c r="BI152">
        <f t="shared" si="179"/>
        <v>0.59448315628574255</v>
      </c>
      <c r="BJ152">
        <f t="shared" si="180"/>
        <v>0</v>
      </c>
      <c r="BK152" s="121">
        <f t="shared" si="181"/>
        <v>0</v>
      </c>
      <c r="BL152">
        <f t="shared" si="182"/>
        <v>0.61143438360221503</v>
      </c>
      <c r="BM152" s="119">
        <f t="shared" si="183"/>
        <v>1389949.9330478907</v>
      </c>
      <c r="BN152" s="119">
        <f t="shared" si="184"/>
        <v>122224603.56973699</v>
      </c>
      <c r="BO152">
        <f t="shared" si="185"/>
        <v>0.57509951623491595</v>
      </c>
    </row>
    <row r="153" spans="1:67">
      <c r="A153">
        <v>141</v>
      </c>
      <c r="B153" s="58">
        <v>136</v>
      </c>
      <c r="C153" s="56">
        <f t="shared" si="134"/>
        <v>115569005.47031704</v>
      </c>
      <c r="D153" s="56">
        <f t="shared" si="135"/>
        <v>174573.09665000439</v>
      </c>
      <c r="E153" s="59">
        <f t="shared" si="186"/>
        <v>115394432.37366703</v>
      </c>
      <c r="F153" s="53">
        <f t="shared" si="136"/>
        <v>1444804.6719571028</v>
      </c>
      <c r="G153" s="53">
        <f t="shared" si="137"/>
        <v>535237.8421598589</v>
      </c>
      <c r="H153" s="60">
        <f t="shared" si="138"/>
        <v>909566.82979724393</v>
      </c>
      <c r="I153" s="54">
        <f>IF(A153&lt;=(30-(240-$K$8)),((A153+(240-$K$7))/30)*$K$6,$K$6)*($K$5/100)</f>
        <v>0</v>
      </c>
      <c r="J153" s="61">
        <f t="shared" si="139"/>
        <v>0</v>
      </c>
      <c r="K153" s="62">
        <f t="shared" si="140"/>
        <v>0</v>
      </c>
      <c r="L153" s="62">
        <f t="shared" si="141"/>
        <v>1444804.6719571028</v>
      </c>
      <c r="M153" s="55">
        <f t="shared" si="142"/>
        <v>909566.82979724393</v>
      </c>
      <c r="N153" s="55">
        <f t="shared" si="143"/>
        <v>204817.71227884013</v>
      </c>
      <c r="O153" s="55">
        <f t="shared" si="144"/>
        <v>704749.1175184038</v>
      </c>
      <c r="P153" s="59">
        <f t="shared" si="187"/>
        <v>0</v>
      </c>
      <c r="Q153" s="52">
        <f t="shared" si="145"/>
        <v>0</v>
      </c>
      <c r="R153" s="57">
        <f t="shared" si="146"/>
        <v>0</v>
      </c>
      <c r="S153" s="59">
        <f t="shared" si="188"/>
        <v>0</v>
      </c>
      <c r="T153" s="56">
        <f t="shared" si="147"/>
        <v>0</v>
      </c>
      <c r="U153" s="57">
        <f t="shared" si="148"/>
        <v>0</v>
      </c>
      <c r="V153" s="59">
        <f t="shared" si="189"/>
        <v>0</v>
      </c>
      <c r="W153" s="52">
        <f t="shared" si="133"/>
        <v>0</v>
      </c>
      <c r="X153" s="57">
        <f t="shared" si="149"/>
        <v>0</v>
      </c>
      <c r="Y153" s="59">
        <f t="shared" si="190"/>
        <v>27512186.48819226</v>
      </c>
      <c r="Z153" s="56">
        <f t="shared" si="191"/>
        <v>879322.21416844171</v>
      </c>
      <c r="AA153" s="57">
        <f t="shared" si="150"/>
        <v>114634.11036746774</v>
      </c>
      <c r="AB153" s="63">
        <f t="shared" si="192"/>
        <v>20000000</v>
      </c>
      <c r="AC153" s="74">
        <f t="shared" si="151"/>
        <v>0</v>
      </c>
      <c r="AD153" s="57">
        <f t="shared" si="152"/>
        <v>83333.333333333328</v>
      </c>
      <c r="AE153" s="59">
        <f t="shared" si="193"/>
        <v>12034702.689465618</v>
      </c>
      <c r="AF153" s="54">
        <f t="shared" si="153"/>
        <v>204817.71227884013</v>
      </c>
      <c r="AG153" s="57">
        <f t="shared" si="154"/>
        <v>50144.594539440077</v>
      </c>
      <c r="AH153" s="59">
        <f t="shared" si="194"/>
        <v>13950000</v>
      </c>
      <c r="AI153" s="54">
        <f t="shared" si="155"/>
        <v>0</v>
      </c>
      <c r="AJ153" s="57">
        <f t="shared" si="156"/>
        <v>58125</v>
      </c>
      <c r="AK153" s="59">
        <f t="shared" si="195"/>
        <v>42072116.292659156</v>
      </c>
      <c r="AL153" s="56">
        <f t="shared" si="196"/>
        <v>0</v>
      </c>
      <c r="AM153" s="75">
        <f t="shared" si="157"/>
        <v>175300.48455274649</v>
      </c>
      <c r="AN153">
        <f t="shared" si="158"/>
        <v>3.2865813745827581E-2</v>
      </c>
      <c r="AO153" s="119">
        <f t="shared" si="159"/>
        <v>0</v>
      </c>
      <c r="AP153" s="119">
        <f t="shared" si="160"/>
        <v>0</v>
      </c>
      <c r="AQ153">
        <f t="shared" si="161"/>
        <v>0.51774122526618049</v>
      </c>
      <c r="AR153" s="41">
        <f t="shared" si="162"/>
        <v>0</v>
      </c>
      <c r="AS153" s="41">
        <f t="shared" si="163"/>
        <v>0</v>
      </c>
      <c r="AT153">
        <f t="shared" si="164"/>
        <v>0.53803674642907251</v>
      </c>
      <c r="AU153" s="41">
        <f t="shared" si="165"/>
        <v>0</v>
      </c>
      <c r="AV153" s="41">
        <f t="shared" si="166"/>
        <v>0</v>
      </c>
      <c r="AW153">
        <f t="shared" si="167"/>
        <v>0.54793751704311033</v>
      </c>
      <c r="AX153">
        <f t="shared" si="168"/>
        <v>993956.32453590946</v>
      </c>
      <c r="AY153" s="121">
        <f t="shared" si="169"/>
        <v>123984432.19775029</v>
      </c>
      <c r="AZ153">
        <f t="shared" si="170"/>
        <v>0.6231205528973276</v>
      </c>
      <c r="BA153" s="39">
        <f t="shared" si="171"/>
        <v>83333.333333333328</v>
      </c>
      <c r="BB153" s="39">
        <f t="shared" si="172"/>
        <v>0</v>
      </c>
      <c r="BC153">
        <f t="shared" si="173"/>
        <v>0.57702838359474729</v>
      </c>
      <c r="BD153" s="41">
        <f t="shared" si="174"/>
        <v>254962.30681828019</v>
      </c>
      <c r="BE153" s="41">
        <f t="shared" si="175"/>
        <v>28879297.431316458</v>
      </c>
      <c r="BF153">
        <f t="shared" si="176"/>
        <v>0.55814217102867403</v>
      </c>
      <c r="BG153" s="41">
        <f t="shared" si="177"/>
        <v>58125</v>
      </c>
      <c r="BH153" s="41">
        <f t="shared" si="178"/>
        <v>0</v>
      </c>
      <c r="BI153">
        <f t="shared" si="179"/>
        <v>0.59166008593343622</v>
      </c>
      <c r="BJ153">
        <f t="shared" si="180"/>
        <v>0</v>
      </c>
      <c r="BK153" s="121">
        <f t="shared" si="181"/>
        <v>0</v>
      </c>
      <c r="BL153">
        <f t="shared" si="182"/>
        <v>0.6086574470584053</v>
      </c>
      <c r="BM153" s="119">
        <f t="shared" si="183"/>
        <v>1390376.964687523</v>
      </c>
      <c r="BN153" s="119">
        <f t="shared" si="184"/>
        <v>123701088.85242517</v>
      </c>
      <c r="BO153">
        <f t="shared" si="185"/>
        <v>0.57222809410051612</v>
      </c>
    </row>
    <row r="154" spans="1:67">
      <c r="A154">
        <v>142</v>
      </c>
      <c r="B154" s="64">
        <v>137</v>
      </c>
      <c r="C154" s="56">
        <f t="shared" si="134"/>
        <v>114660166.0284225</v>
      </c>
      <c r="D154" s="56">
        <f t="shared" si="135"/>
        <v>175300.48455271125</v>
      </c>
      <c r="E154" s="59">
        <f t="shared" si="186"/>
        <v>114484865.54386979</v>
      </c>
      <c r="F154" s="53">
        <f t="shared" si="136"/>
        <v>1444804.6719571028</v>
      </c>
      <c r="G154" s="53">
        <f t="shared" si="137"/>
        <v>531018.96801431605</v>
      </c>
      <c r="H154" s="66">
        <f t="shared" si="138"/>
        <v>913785.70394278679</v>
      </c>
      <c r="I154" s="54">
        <f>IF(A154&lt;=(30-(240-$K$8)),((A154+(240-$K$7))/30)*$K$6,$K$6)*($K$5/100)</f>
        <v>0</v>
      </c>
      <c r="J154" s="67">
        <f t="shared" si="139"/>
        <v>0</v>
      </c>
      <c r="K154" s="68">
        <f t="shared" si="140"/>
        <v>0</v>
      </c>
      <c r="L154" s="68">
        <f t="shared" si="141"/>
        <v>1444804.6719571028</v>
      </c>
      <c r="M154" s="55">
        <f t="shared" si="142"/>
        <v>913785.70394278679</v>
      </c>
      <c r="N154" s="55">
        <f t="shared" si="143"/>
        <v>205767.72510096015</v>
      </c>
      <c r="O154" s="55">
        <f t="shared" si="144"/>
        <v>708017.97884182667</v>
      </c>
      <c r="P154" s="65">
        <f t="shared" si="187"/>
        <v>0</v>
      </c>
      <c r="Q154" s="52">
        <f t="shared" si="145"/>
        <v>0</v>
      </c>
      <c r="R154" s="57">
        <f t="shared" si="146"/>
        <v>0</v>
      </c>
      <c r="S154" s="59">
        <f t="shared" si="188"/>
        <v>0</v>
      </c>
      <c r="T154" s="56">
        <f t="shared" si="147"/>
        <v>0</v>
      </c>
      <c r="U154" s="57">
        <f t="shared" si="148"/>
        <v>0</v>
      </c>
      <c r="V154" s="59">
        <f t="shared" si="189"/>
        <v>0</v>
      </c>
      <c r="W154" s="52">
        <f t="shared" si="133"/>
        <v>0</v>
      </c>
      <c r="X154" s="57">
        <f t="shared" si="149"/>
        <v>0</v>
      </c>
      <c r="Y154" s="59">
        <f t="shared" si="190"/>
        <v>26632864.27402382</v>
      </c>
      <c r="Z154" s="56">
        <f t="shared" si="191"/>
        <v>883318.46339457319</v>
      </c>
      <c r="AA154" s="57">
        <f t="shared" si="150"/>
        <v>110970.26780843257</v>
      </c>
      <c r="AB154" s="63">
        <f t="shared" si="192"/>
        <v>20000000</v>
      </c>
      <c r="AC154" s="74">
        <f t="shared" si="151"/>
        <v>0</v>
      </c>
      <c r="AD154" s="57">
        <f t="shared" si="152"/>
        <v>83333.333333333328</v>
      </c>
      <c r="AE154" s="59">
        <f t="shared" si="193"/>
        <v>11829884.977186777</v>
      </c>
      <c r="AF154" s="54">
        <f t="shared" si="153"/>
        <v>205767.72510096015</v>
      </c>
      <c r="AG154" s="57">
        <f t="shared" si="154"/>
        <v>49291.187404944903</v>
      </c>
      <c r="AH154" s="59">
        <f t="shared" si="194"/>
        <v>13950000</v>
      </c>
      <c r="AI154" s="54">
        <f t="shared" si="155"/>
        <v>0</v>
      </c>
      <c r="AJ154" s="57">
        <f t="shared" si="156"/>
        <v>58125</v>
      </c>
      <c r="AK154" s="59">
        <f t="shared" si="195"/>
        <v>42247416.777211905</v>
      </c>
      <c r="AL154" s="56">
        <f t="shared" si="196"/>
        <v>0</v>
      </c>
      <c r="AM154" s="75">
        <f t="shared" si="157"/>
        <v>176030.90323838295</v>
      </c>
      <c r="AN154">
        <f t="shared" si="158"/>
        <v>3.2946220929835041E-2</v>
      </c>
      <c r="AO154" s="119">
        <f t="shared" si="159"/>
        <v>0</v>
      </c>
      <c r="AP154" s="119">
        <f t="shared" si="160"/>
        <v>0</v>
      </c>
      <c r="AQ154">
        <f t="shared" si="161"/>
        <v>0.51477077979066321</v>
      </c>
      <c r="AR154" s="41">
        <f t="shared" si="162"/>
        <v>0</v>
      </c>
      <c r="AS154" s="41">
        <f t="shared" si="163"/>
        <v>0</v>
      </c>
      <c r="AT154">
        <f t="shared" si="164"/>
        <v>0.5351009887529673</v>
      </c>
      <c r="AU154" s="41">
        <f t="shared" si="165"/>
        <v>0</v>
      </c>
      <c r="AV154" s="41">
        <f t="shared" si="166"/>
        <v>0</v>
      </c>
      <c r="AW154">
        <f t="shared" si="167"/>
        <v>0.5450207393354094</v>
      </c>
      <c r="AX154">
        <f t="shared" si="168"/>
        <v>994288.73120300577</v>
      </c>
      <c r="AY154" s="121">
        <f t="shared" si="169"/>
        <v>125431221.80202939</v>
      </c>
      <c r="AZ154">
        <f t="shared" si="170"/>
        <v>0.62038928417270511</v>
      </c>
      <c r="BA154" s="39">
        <f t="shared" si="171"/>
        <v>83333.333333333328</v>
      </c>
      <c r="BB154" s="39">
        <f t="shared" si="172"/>
        <v>0</v>
      </c>
      <c r="BC154">
        <f t="shared" si="173"/>
        <v>0.57417490685614569</v>
      </c>
      <c r="BD154" s="41">
        <f t="shared" si="174"/>
        <v>255058.91250590506</v>
      </c>
      <c r="BE154" s="41">
        <f t="shared" si="175"/>
        <v>29219016.964336339</v>
      </c>
      <c r="BF154">
        <f t="shared" si="176"/>
        <v>0.55524633373666565</v>
      </c>
      <c r="BG154" s="41">
        <f t="shared" si="177"/>
        <v>58125</v>
      </c>
      <c r="BH154" s="41">
        <f t="shared" si="178"/>
        <v>0</v>
      </c>
      <c r="BI154">
        <f t="shared" si="179"/>
        <v>0.58884256443759264</v>
      </c>
      <c r="BJ154">
        <f t="shared" si="180"/>
        <v>0</v>
      </c>
      <c r="BK154" s="121">
        <f t="shared" si="181"/>
        <v>0</v>
      </c>
      <c r="BL154">
        <f t="shared" si="182"/>
        <v>0.60588503608136157</v>
      </c>
      <c r="BM154" s="119">
        <f t="shared" si="183"/>
        <v>1390805.9770422443</v>
      </c>
      <c r="BN154" s="119">
        <f t="shared" si="184"/>
        <v>125188641.44016179</v>
      </c>
      <c r="BO154">
        <f t="shared" si="185"/>
        <v>0.56936341322858752</v>
      </c>
    </row>
    <row r="155" spans="1:67">
      <c r="A155">
        <v>143</v>
      </c>
      <c r="B155" s="58">
        <v>138</v>
      </c>
      <c r="C155" s="56">
        <f t="shared" si="134"/>
        <v>113747110.74316536</v>
      </c>
      <c r="D155" s="56">
        <f t="shared" si="135"/>
        <v>176030.90323835611</v>
      </c>
      <c r="E155" s="59">
        <f t="shared" si="186"/>
        <v>113571079.839927</v>
      </c>
      <c r="F155" s="53">
        <f t="shared" si="136"/>
        <v>1444804.6719571033</v>
      </c>
      <c r="G155" s="53">
        <f t="shared" si="137"/>
        <v>526780.52532419481</v>
      </c>
      <c r="H155" s="60">
        <f t="shared" si="138"/>
        <v>918024.14663290849</v>
      </c>
      <c r="I155" s="54">
        <f>IF(A155&lt;=(30-(240-$K$8)),((A155+(240-$K$7))/30)*$K$6,$K$6)*($K$5/100)</f>
        <v>0</v>
      </c>
      <c r="J155" s="61">
        <f t="shared" si="139"/>
        <v>0</v>
      </c>
      <c r="K155" s="62">
        <f t="shared" si="140"/>
        <v>0</v>
      </c>
      <c r="L155" s="62">
        <f t="shared" si="141"/>
        <v>1444804.6719571033</v>
      </c>
      <c r="M155" s="55">
        <f t="shared" si="142"/>
        <v>918024.14663290849</v>
      </c>
      <c r="N155" s="55">
        <f t="shared" si="143"/>
        <v>206722.14439922018</v>
      </c>
      <c r="O155" s="55">
        <f t="shared" si="144"/>
        <v>711302.00223368837</v>
      </c>
      <c r="P155" s="59">
        <f t="shared" si="187"/>
        <v>0</v>
      </c>
      <c r="Q155" s="52">
        <f t="shared" si="145"/>
        <v>0</v>
      </c>
      <c r="R155" s="57">
        <f t="shared" si="146"/>
        <v>0</v>
      </c>
      <c r="S155" s="59">
        <f t="shared" si="188"/>
        <v>0</v>
      </c>
      <c r="T155" s="56">
        <f t="shared" si="147"/>
        <v>0</v>
      </c>
      <c r="U155" s="57">
        <f t="shared" si="148"/>
        <v>0</v>
      </c>
      <c r="V155" s="59">
        <f t="shared" si="189"/>
        <v>0</v>
      </c>
      <c r="W155" s="52">
        <f t="shared" si="133"/>
        <v>0</v>
      </c>
      <c r="X155" s="57">
        <f t="shared" si="149"/>
        <v>0</v>
      </c>
      <c r="Y155" s="59">
        <f t="shared" si="190"/>
        <v>25749545.810629245</v>
      </c>
      <c r="Z155" s="56">
        <f t="shared" si="191"/>
        <v>887332.90547207138</v>
      </c>
      <c r="AA155" s="57">
        <f t="shared" si="150"/>
        <v>107289.77421095519</v>
      </c>
      <c r="AB155" s="63">
        <f t="shared" si="192"/>
        <v>20000000</v>
      </c>
      <c r="AC155" s="74">
        <f t="shared" si="151"/>
        <v>0</v>
      </c>
      <c r="AD155" s="57">
        <f t="shared" si="152"/>
        <v>83333.333333333328</v>
      </c>
      <c r="AE155" s="59">
        <f t="shared" si="193"/>
        <v>11624117.252085816</v>
      </c>
      <c r="AF155" s="54">
        <f t="shared" si="153"/>
        <v>206722.14439922018</v>
      </c>
      <c r="AG155" s="57">
        <f t="shared" si="154"/>
        <v>48433.8218836909</v>
      </c>
      <c r="AH155" s="59">
        <f t="shared" si="194"/>
        <v>13950000</v>
      </c>
      <c r="AI155" s="54">
        <f t="shared" si="155"/>
        <v>0</v>
      </c>
      <c r="AJ155" s="57">
        <f t="shared" si="156"/>
        <v>58125</v>
      </c>
      <c r="AK155" s="59">
        <f t="shared" si="195"/>
        <v>42423447.68045029</v>
      </c>
      <c r="AL155" s="56">
        <f t="shared" si="196"/>
        <v>0</v>
      </c>
      <c r="AM155" s="75">
        <f t="shared" si="157"/>
        <v>176764.36533520953</v>
      </c>
      <c r="AN155">
        <f t="shared" si="158"/>
        <v>3.30266281138425E-2</v>
      </c>
      <c r="AO155" s="119">
        <f t="shared" si="159"/>
        <v>0</v>
      </c>
      <c r="AP155" s="119">
        <f t="shared" si="160"/>
        <v>0</v>
      </c>
      <c r="AQ155">
        <f t="shared" si="161"/>
        <v>0.51181055406446918</v>
      </c>
      <c r="AR155" s="41">
        <f t="shared" si="162"/>
        <v>0</v>
      </c>
      <c r="AS155" s="41">
        <f t="shared" si="163"/>
        <v>0</v>
      </c>
      <c r="AT155">
        <f t="shared" si="164"/>
        <v>0.53217415372368804</v>
      </c>
      <c r="AU155" s="41">
        <f t="shared" si="165"/>
        <v>0</v>
      </c>
      <c r="AV155" s="41">
        <f t="shared" si="166"/>
        <v>0</v>
      </c>
      <c r="AW155">
        <f t="shared" si="167"/>
        <v>0.54211225861860779</v>
      </c>
      <c r="AX155">
        <f t="shared" si="168"/>
        <v>994622.67968302662</v>
      </c>
      <c r="AY155" s="121">
        <f t="shared" si="169"/>
        <v>126888605.4825062</v>
      </c>
      <c r="AZ155">
        <f t="shared" si="170"/>
        <v>0.61766174227988557</v>
      </c>
      <c r="BA155" s="39">
        <f t="shared" si="171"/>
        <v>83333.333333333328</v>
      </c>
      <c r="BB155" s="39">
        <f t="shared" si="172"/>
        <v>0</v>
      </c>
      <c r="BC155">
        <f t="shared" si="173"/>
        <v>0.57132791881431133</v>
      </c>
      <c r="BD155" s="41">
        <f t="shared" si="174"/>
        <v>255155.96628291107</v>
      </c>
      <c r="BE155" s="41">
        <f t="shared" si="175"/>
        <v>29561266.649088487</v>
      </c>
      <c r="BF155">
        <f t="shared" si="176"/>
        <v>0.55235815384339859</v>
      </c>
      <c r="BG155" s="41">
        <f t="shared" si="177"/>
        <v>58125</v>
      </c>
      <c r="BH155" s="41">
        <f t="shared" si="178"/>
        <v>0</v>
      </c>
      <c r="BI155">
        <f t="shared" si="179"/>
        <v>0.5860306404643213</v>
      </c>
      <c r="BJ155">
        <f t="shared" si="180"/>
        <v>0</v>
      </c>
      <c r="BK155" s="121">
        <f t="shared" si="181"/>
        <v>0</v>
      </c>
      <c r="BL155">
        <f t="shared" si="182"/>
        <v>0.60311720397178048</v>
      </c>
      <c r="BM155" s="119">
        <f t="shared" si="183"/>
        <v>1391236.979299271</v>
      </c>
      <c r="BN155" s="119">
        <f t="shared" si="184"/>
        <v>126687332.23534137</v>
      </c>
      <c r="BO155">
        <f t="shared" si="185"/>
        <v>0.56650551618600509</v>
      </c>
    </row>
    <row r="156" spans="1:67">
      <c r="A156">
        <v>144</v>
      </c>
      <c r="B156" s="64">
        <v>139</v>
      </c>
      <c r="C156" s="56">
        <f t="shared" si="134"/>
        <v>112829820.05862927</v>
      </c>
      <c r="D156" s="56">
        <f t="shared" si="135"/>
        <v>176764.36533518136</v>
      </c>
      <c r="E156" s="59">
        <f t="shared" si="186"/>
        <v>112653055.69329409</v>
      </c>
      <c r="F156" s="53">
        <f t="shared" si="136"/>
        <v>1444804.6719571031</v>
      </c>
      <c r="G156" s="53">
        <f t="shared" si="137"/>
        <v>522522.42332406243</v>
      </c>
      <c r="H156" s="66">
        <f t="shared" si="138"/>
        <v>922282.24863304058</v>
      </c>
      <c r="I156" s="54">
        <f>IF(A156&lt;=(30-(240-$K$8)),((A156+(240-$K$7))/30)*$K$6,$K$6)*($K$5/100)</f>
        <v>0</v>
      </c>
      <c r="J156" s="67">
        <f t="shared" si="139"/>
        <v>0</v>
      </c>
      <c r="K156" s="68">
        <f t="shared" si="140"/>
        <v>0</v>
      </c>
      <c r="L156" s="68">
        <f t="shared" si="141"/>
        <v>1444804.6719571031</v>
      </c>
      <c r="M156" s="55">
        <f t="shared" si="142"/>
        <v>922282.24863304058</v>
      </c>
      <c r="N156" s="55">
        <f t="shared" si="143"/>
        <v>207680.99061232517</v>
      </c>
      <c r="O156" s="55">
        <f t="shared" si="144"/>
        <v>714601.25802071544</v>
      </c>
      <c r="P156" s="65">
        <f t="shared" si="187"/>
        <v>0</v>
      </c>
      <c r="Q156" s="52">
        <f t="shared" si="145"/>
        <v>0</v>
      </c>
      <c r="R156" s="57">
        <f t="shared" si="146"/>
        <v>0</v>
      </c>
      <c r="S156" s="59">
        <f t="shared" si="188"/>
        <v>0</v>
      </c>
      <c r="T156" s="56">
        <f t="shared" si="147"/>
        <v>0</v>
      </c>
      <c r="U156" s="57">
        <f t="shared" si="148"/>
        <v>0</v>
      </c>
      <c r="V156" s="59">
        <f t="shared" si="189"/>
        <v>0</v>
      </c>
      <c r="W156" s="52">
        <f t="shared" si="133"/>
        <v>0</v>
      </c>
      <c r="X156" s="57">
        <f t="shared" si="149"/>
        <v>0</v>
      </c>
      <c r="Y156" s="59">
        <f t="shared" si="190"/>
        <v>24862212.905157175</v>
      </c>
      <c r="Z156" s="56">
        <f t="shared" si="191"/>
        <v>891365.62335592497</v>
      </c>
      <c r="AA156" s="57">
        <f t="shared" si="150"/>
        <v>103592.55377148822</v>
      </c>
      <c r="AB156" s="63">
        <f t="shared" si="192"/>
        <v>20000000</v>
      </c>
      <c r="AC156" s="74">
        <f t="shared" si="151"/>
        <v>0</v>
      </c>
      <c r="AD156" s="57">
        <f t="shared" si="152"/>
        <v>83333.333333333328</v>
      </c>
      <c r="AE156" s="59">
        <f t="shared" si="193"/>
        <v>11417395.107686596</v>
      </c>
      <c r="AF156" s="54">
        <f t="shared" si="153"/>
        <v>207680.99061232517</v>
      </c>
      <c r="AG156" s="57">
        <f t="shared" si="154"/>
        <v>47572.479615360819</v>
      </c>
      <c r="AH156" s="59">
        <f t="shared" si="194"/>
        <v>13950000</v>
      </c>
      <c r="AI156" s="54">
        <f t="shared" si="155"/>
        <v>0</v>
      </c>
      <c r="AJ156" s="57">
        <f t="shared" si="156"/>
        <v>58125</v>
      </c>
      <c r="AK156" s="59">
        <f t="shared" si="195"/>
        <v>42600212.045785502</v>
      </c>
      <c r="AL156" s="56">
        <f t="shared" si="196"/>
        <v>0</v>
      </c>
      <c r="AM156" s="75">
        <f t="shared" si="157"/>
        <v>177500.88352410626</v>
      </c>
      <c r="AN156">
        <f t="shared" si="158"/>
        <v>3.310703529784996E-2</v>
      </c>
      <c r="AO156" s="119">
        <f t="shared" si="159"/>
        <v>0</v>
      </c>
      <c r="AP156" s="119">
        <f t="shared" si="160"/>
        <v>0</v>
      </c>
      <c r="AQ156">
        <f t="shared" si="161"/>
        <v>0.50886056808005387</v>
      </c>
      <c r="AR156" s="41">
        <f t="shared" si="162"/>
        <v>0</v>
      </c>
      <c r="AS156" s="41">
        <f t="shared" si="163"/>
        <v>0</v>
      </c>
      <c r="AT156">
        <f t="shared" si="164"/>
        <v>0.52925627044703971</v>
      </c>
      <c r="AU156" s="41">
        <f t="shared" si="165"/>
        <v>0</v>
      </c>
      <c r="AV156" s="41">
        <f t="shared" si="166"/>
        <v>0</v>
      </c>
      <c r="AW156">
        <f t="shared" si="167"/>
        <v>0.53921210805477227</v>
      </c>
      <c r="AX156">
        <f t="shared" si="168"/>
        <v>994958.17712741322</v>
      </c>
      <c r="AY156" s="121">
        <f t="shared" si="169"/>
        <v>128356649.7632532</v>
      </c>
      <c r="AZ156">
        <f t="shared" si="170"/>
        <v>0.61493798357251483</v>
      </c>
      <c r="BA156" s="39">
        <f t="shared" si="171"/>
        <v>83333.333333333328</v>
      </c>
      <c r="BB156" s="39">
        <f t="shared" si="172"/>
        <v>0</v>
      </c>
      <c r="BC156">
        <f t="shared" si="173"/>
        <v>0.56848746314573217</v>
      </c>
      <c r="BD156" s="41">
        <f t="shared" si="174"/>
        <v>255253.47022768599</v>
      </c>
      <c r="BE156" s="41">
        <f t="shared" si="175"/>
        <v>29906062.648174826</v>
      </c>
      <c r="BF156">
        <f t="shared" si="176"/>
        <v>0.54947766843361057</v>
      </c>
      <c r="BG156" s="41">
        <f t="shared" si="177"/>
        <v>58125</v>
      </c>
      <c r="BH156" s="41">
        <f t="shared" si="178"/>
        <v>0</v>
      </c>
      <c r="BI156">
        <f t="shared" si="179"/>
        <v>0.58322436222294705</v>
      </c>
      <c r="BJ156">
        <f t="shared" si="180"/>
        <v>0</v>
      </c>
      <c r="BK156" s="121">
        <f t="shared" si="181"/>
        <v>0</v>
      </c>
      <c r="BL156">
        <f t="shared" si="182"/>
        <v>0.60035400360312097</v>
      </c>
      <c r="BM156" s="119">
        <f t="shared" si="183"/>
        <v>1391669.9806884325</v>
      </c>
      <c r="BN156" s="119">
        <f t="shared" si="184"/>
        <v>128197232.55999264</v>
      </c>
      <c r="BO156">
        <f t="shared" si="185"/>
        <v>0.56365444505437257</v>
      </c>
    </row>
    <row r="157" spans="1:67">
      <c r="A157">
        <v>145</v>
      </c>
      <c r="B157" s="58">
        <v>140</v>
      </c>
      <c r="C157" s="56">
        <f t="shared" si="134"/>
        <v>111908274.32818514</v>
      </c>
      <c r="D157" s="56">
        <f t="shared" si="135"/>
        <v>177500.88352409005</v>
      </c>
      <c r="E157" s="59">
        <f t="shared" si="186"/>
        <v>111730773.44466105</v>
      </c>
      <c r="F157" s="53">
        <f t="shared" si="136"/>
        <v>1444804.6719571028</v>
      </c>
      <c r="G157" s="53">
        <f t="shared" si="137"/>
        <v>518244.57082748617</v>
      </c>
      <c r="H157" s="60">
        <f t="shared" si="138"/>
        <v>926560.10112961661</v>
      </c>
      <c r="I157" s="54">
        <f>IF(A157&lt;=(30-(240-$K$8)),((A157+(240-$K$7))/30)*$K$6,$K$6)*($K$5/100)</f>
        <v>0</v>
      </c>
      <c r="J157" s="61">
        <f t="shared" si="139"/>
        <v>0</v>
      </c>
      <c r="K157" s="62">
        <f t="shared" si="140"/>
        <v>0</v>
      </c>
      <c r="L157" s="62">
        <f t="shared" si="141"/>
        <v>1444804.6719571028</v>
      </c>
      <c r="M157" s="55">
        <f t="shared" si="142"/>
        <v>926560.10112961661</v>
      </c>
      <c r="N157" s="55">
        <f t="shared" si="143"/>
        <v>208644.28427378196</v>
      </c>
      <c r="O157" s="55">
        <f t="shared" si="144"/>
        <v>717915.81685583468</v>
      </c>
      <c r="P157" s="59">
        <f t="shared" si="187"/>
        <v>0</v>
      </c>
      <c r="Q157" s="52">
        <f t="shared" si="145"/>
        <v>0</v>
      </c>
      <c r="R157" s="57">
        <f t="shared" si="146"/>
        <v>0</v>
      </c>
      <c r="S157" s="59">
        <f t="shared" si="188"/>
        <v>0</v>
      </c>
      <c r="T157" s="56">
        <f t="shared" si="147"/>
        <v>0</v>
      </c>
      <c r="U157" s="57">
        <f t="shared" si="148"/>
        <v>0</v>
      </c>
      <c r="V157" s="59">
        <f t="shared" si="189"/>
        <v>0</v>
      </c>
      <c r="W157" s="52">
        <f t="shared" si="133"/>
        <v>0</v>
      </c>
      <c r="X157" s="57">
        <f t="shared" si="149"/>
        <v>0</v>
      </c>
      <c r="Y157" s="59">
        <f t="shared" si="190"/>
        <v>23970847.28180125</v>
      </c>
      <c r="Z157" s="56">
        <f t="shared" si="191"/>
        <v>895416.70037994091</v>
      </c>
      <c r="AA157" s="57">
        <f t="shared" si="150"/>
        <v>99878.530340838537</v>
      </c>
      <c r="AB157" s="63">
        <f t="shared" si="192"/>
        <v>20000000</v>
      </c>
      <c r="AC157" s="74">
        <f t="shared" si="151"/>
        <v>0</v>
      </c>
      <c r="AD157" s="57">
        <f t="shared" si="152"/>
        <v>83333.333333333328</v>
      </c>
      <c r="AE157" s="59">
        <f t="shared" si="193"/>
        <v>11209714.117074272</v>
      </c>
      <c r="AF157" s="54">
        <f t="shared" si="153"/>
        <v>208644.28427378196</v>
      </c>
      <c r="AG157" s="57">
        <f t="shared" si="154"/>
        <v>46707.142154476132</v>
      </c>
      <c r="AH157" s="59">
        <f t="shared" si="194"/>
        <v>13950000</v>
      </c>
      <c r="AI157" s="54">
        <f t="shared" si="155"/>
        <v>0</v>
      </c>
      <c r="AJ157" s="57">
        <f t="shared" si="156"/>
        <v>58125</v>
      </c>
      <c r="AK157" s="59">
        <f t="shared" si="195"/>
        <v>42777712.929309607</v>
      </c>
      <c r="AL157" s="56">
        <f t="shared" si="196"/>
        <v>0</v>
      </c>
      <c r="AM157" s="75">
        <f t="shared" si="157"/>
        <v>178240.47053879002</v>
      </c>
      <c r="AN157">
        <f t="shared" si="158"/>
        <v>3.3187442481857427E-2</v>
      </c>
      <c r="AO157" s="119">
        <f t="shared" si="159"/>
        <v>0</v>
      </c>
      <c r="AP157" s="119">
        <f t="shared" si="160"/>
        <v>0</v>
      </c>
      <c r="AQ157">
        <f t="shared" si="161"/>
        <v>0.50592084130525916</v>
      </c>
      <c r="AR157" s="41">
        <f t="shared" si="162"/>
        <v>0</v>
      </c>
      <c r="AS157" s="41">
        <f t="shared" si="163"/>
        <v>0</v>
      </c>
      <c r="AT157">
        <f t="shared" si="164"/>
        <v>0.52634736751114164</v>
      </c>
      <c r="AU157" s="41">
        <f t="shared" si="165"/>
        <v>0</v>
      </c>
      <c r="AV157" s="41">
        <f t="shared" si="166"/>
        <v>0</v>
      </c>
      <c r="AW157">
        <f t="shared" si="167"/>
        <v>0.53632032029528409</v>
      </c>
      <c r="AX157">
        <f t="shared" si="168"/>
        <v>995295.23072077939</v>
      </c>
      <c r="AY157" s="121">
        <f t="shared" si="169"/>
        <v>129835421.55509143</v>
      </c>
      <c r="AZ157">
        <f t="shared" si="170"/>
        <v>0.61221806400385803</v>
      </c>
      <c r="BA157" s="39">
        <f t="shared" si="171"/>
        <v>83333.333333333328</v>
      </c>
      <c r="BB157" s="39">
        <f t="shared" si="172"/>
        <v>0</v>
      </c>
      <c r="BC157">
        <f t="shared" si="173"/>
        <v>0.56565358304812174</v>
      </c>
      <c r="BD157" s="41">
        <f t="shared" si="174"/>
        <v>255351.4264282581</v>
      </c>
      <c r="BE157" s="41">
        <f t="shared" si="175"/>
        <v>30253421.219698384</v>
      </c>
      <c r="BF157">
        <f t="shared" si="176"/>
        <v>0.54660491409069711</v>
      </c>
      <c r="BG157" s="41">
        <f t="shared" si="177"/>
        <v>58125</v>
      </c>
      <c r="BH157" s="41">
        <f t="shared" si="178"/>
        <v>0</v>
      </c>
      <c r="BI157">
        <f t="shared" si="179"/>
        <v>0.58042377746570628</v>
      </c>
      <c r="BJ157">
        <f t="shared" si="180"/>
        <v>0</v>
      </c>
      <c r="BK157" s="121">
        <f t="shared" si="181"/>
        <v>0</v>
      </c>
      <c r="BL157">
        <f t="shared" si="182"/>
        <v>0.59759548742084978</v>
      </c>
      <c r="BM157" s="119">
        <f t="shared" si="183"/>
        <v>1392104.9904823708</v>
      </c>
      <c r="BN157" s="119">
        <f t="shared" si="184"/>
        <v>129718414.15814632</v>
      </c>
      <c r="BO157">
        <f t="shared" si="185"/>
        <v>0.56081024143011138</v>
      </c>
    </row>
    <row r="158" spans="1:67">
      <c r="A158">
        <v>146</v>
      </c>
      <c r="B158" s="64">
        <v>141</v>
      </c>
      <c r="C158" s="56">
        <f t="shared" si="134"/>
        <v>110982453.81407019</v>
      </c>
      <c r="D158" s="56">
        <f t="shared" si="135"/>
        <v>178240.47053876519</v>
      </c>
      <c r="E158" s="59">
        <f t="shared" si="186"/>
        <v>110804213.34353143</v>
      </c>
      <c r="F158" s="53">
        <f t="shared" si="136"/>
        <v>1444804.6719571031</v>
      </c>
      <c r="G158" s="53">
        <f t="shared" si="137"/>
        <v>513946.87622507993</v>
      </c>
      <c r="H158" s="66">
        <f t="shared" si="138"/>
        <v>930857.79573202319</v>
      </c>
      <c r="I158" s="54">
        <f>IF(A158&lt;=(30-(240-$K$8)),((A158+(240-$K$7))/30)*$K$6,$K$6)*($K$5/100)</f>
        <v>0</v>
      </c>
      <c r="J158" s="67">
        <f t="shared" si="139"/>
        <v>0</v>
      </c>
      <c r="K158" s="68">
        <f t="shared" si="140"/>
        <v>0</v>
      </c>
      <c r="L158" s="68">
        <f t="shared" si="141"/>
        <v>1444804.6719571031</v>
      </c>
      <c r="M158" s="55">
        <f t="shared" si="142"/>
        <v>930857.79573202319</v>
      </c>
      <c r="N158" s="55">
        <f t="shared" si="143"/>
        <v>209612.0460123386</v>
      </c>
      <c r="O158" s="55">
        <f t="shared" si="144"/>
        <v>721245.74971968459</v>
      </c>
      <c r="P158" s="65">
        <f t="shared" si="187"/>
        <v>0</v>
      </c>
      <c r="Q158" s="52">
        <f t="shared" si="145"/>
        <v>0</v>
      </c>
      <c r="R158" s="57">
        <f t="shared" si="146"/>
        <v>0</v>
      </c>
      <c r="S158" s="59">
        <f t="shared" si="188"/>
        <v>0</v>
      </c>
      <c r="T158" s="56">
        <f t="shared" si="147"/>
        <v>0</v>
      </c>
      <c r="U158" s="57">
        <f t="shared" si="148"/>
        <v>0</v>
      </c>
      <c r="V158" s="59">
        <f t="shared" si="189"/>
        <v>0</v>
      </c>
      <c r="W158" s="52">
        <f t="shared" si="133"/>
        <v>0</v>
      </c>
      <c r="X158" s="57">
        <f t="shared" si="149"/>
        <v>0</v>
      </c>
      <c r="Y158" s="59">
        <f t="shared" si="190"/>
        <v>23075430.581421308</v>
      </c>
      <c r="Z158" s="56">
        <f t="shared" si="191"/>
        <v>899486.22025847458</v>
      </c>
      <c r="AA158" s="57">
        <f t="shared" si="150"/>
        <v>96147.62742258879</v>
      </c>
      <c r="AB158" s="63">
        <f t="shared" si="192"/>
        <v>20000000</v>
      </c>
      <c r="AC158" s="74">
        <f t="shared" si="151"/>
        <v>0</v>
      </c>
      <c r="AD158" s="57">
        <f t="shared" si="152"/>
        <v>83333.333333333328</v>
      </c>
      <c r="AE158" s="59">
        <f t="shared" si="193"/>
        <v>11001069.832800489</v>
      </c>
      <c r="AF158" s="54">
        <f t="shared" si="153"/>
        <v>209612.0460123386</v>
      </c>
      <c r="AG158" s="57">
        <f t="shared" si="154"/>
        <v>45837.790970002039</v>
      </c>
      <c r="AH158" s="59">
        <f t="shared" si="194"/>
        <v>13950000</v>
      </c>
      <c r="AI158" s="54">
        <f t="shared" si="155"/>
        <v>0</v>
      </c>
      <c r="AJ158" s="57">
        <f t="shared" si="156"/>
        <v>58125</v>
      </c>
      <c r="AK158" s="59">
        <f t="shared" si="195"/>
        <v>42955953.399848394</v>
      </c>
      <c r="AL158" s="56">
        <f t="shared" si="196"/>
        <v>0</v>
      </c>
      <c r="AM158" s="75">
        <f t="shared" si="157"/>
        <v>178983.13916603496</v>
      </c>
      <c r="AN158">
        <f t="shared" si="158"/>
        <v>3.3267849665864886E-2</v>
      </c>
      <c r="AO158" s="119">
        <f t="shared" si="159"/>
        <v>0</v>
      </c>
      <c r="AP158" s="119">
        <f t="shared" si="160"/>
        <v>0</v>
      </c>
      <c r="AQ158">
        <f t="shared" si="161"/>
        <v>0.50299139268533033</v>
      </c>
      <c r="AR158" s="41">
        <f t="shared" si="162"/>
        <v>0</v>
      </c>
      <c r="AS158" s="41">
        <f t="shared" si="163"/>
        <v>0</v>
      </c>
      <c r="AT158">
        <f t="shared" si="164"/>
        <v>0.52344747298784045</v>
      </c>
      <c r="AU158" s="41">
        <f t="shared" si="165"/>
        <v>0</v>
      </c>
      <c r="AV158" s="41">
        <f t="shared" si="166"/>
        <v>0</v>
      </c>
      <c r="AW158">
        <f t="shared" si="167"/>
        <v>0.5334369274817834</v>
      </c>
      <c r="AX158">
        <f t="shared" si="168"/>
        <v>995633.84768106334</v>
      </c>
      <c r="AY158" s="121">
        <f t="shared" si="169"/>
        <v>131324988.15773728</v>
      </c>
      <c r="AZ158">
        <f t="shared" si="170"/>
        <v>0.6095020391255781</v>
      </c>
      <c r="BA158" s="39">
        <f t="shared" si="171"/>
        <v>83333.333333333328</v>
      </c>
      <c r="BB158" s="39">
        <f t="shared" si="172"/>
        <v>0</v>
      </c>
      <c r="BC158">
        <f t="shared" si="173"/>
        <v>0.56282632124046938</v>
      </c>
      <c r="BD158" s="41">
        <f t="shared" si="174"/>
        <v>255449.83698234064</v>
      </c>
      <c r="BE158" s="41">
        <f t="shared" si="175"/>
        <v>30603358.717801437</v>
      </c>
      <c r="BF158">
        <f t="shared" si="176"/>
        <v>0.54373992689735517</v>
      </c>
      <c r="BG158" s="41">
        <f t="shared" si="177"/>
        <v>58125</v>
      </c>
      <c r="BH158" s="41">
        <f t="shared" si="178"/>
        <v>0</v>
      </c>
      <c r="BI158">
        <f t="shared" si="179"/>
        <v>0.57762893348734923</v>
      </c>
      <c r="BJ158">
        <f t="shared" si="180"/>
        <v>0</v>
      </c>
      <c r="BK158" s="121">
        <f t="shared" si="181"/>
        <v>0</v>
      </c>
      <c r="BL158">
        <f t="shared" si="182"/>
        <v>0.5948417074416017</v>
      </c>
      <c r="BM158" s="119">
        <f t="shared" si="183"/>
        <v>1392542.0179967373</v>
      </c>
      <c r="BN158" s="119">
        <f t="shared" si="184"/>
        <v>131250949.19821528</v>
      </c>
      <c r="BO158">
        <f t="shared" si="185"/>
        <v>0.55797294642476236</v>
      </c>
    </row>
    <row r="159" spans="1:67">
      <c r="A159">
        <v>147</v>
      </c>
      <c r="B159" s="58">
        <v>142</v>
      </c>
      <c r="C159" s="56">
        <f t="shared" si="134"/>
        <v>110052338.68696541</v>
      </c>
      <c r="D159" s="56">
        <f t="shared" si="135"/>
        <v>178983.13916599751</v>
      </c>
      <c r="E159" s="59">
        <f t="shared" si="186"/>
        <v>109873355.54779941</v>
      </c>
      <c r="F159" s="53">
        <f t="shared" si="136"/>
        <v>1444804.6719571028</v>
      </c>
      <c r="G159" s="53">
        <f t="shared" si="137"/>
        <v>509629.24748254294</v>
      </c>
      <c r="H159" s="60">
        <f t="shared" si="138"/>
        <v>935175.42447455996</v>
      </c>
      <c r="I159" s="54">
        <f>IF(A159&lt;=(30-(240-$K$8)),((A159+(240-$K$7))/30)*$K$6,$K$6)*($K$5/100)</f>
        <v>0</v>
      </c>
      <c r="J159" s="61">
        <f t="shared" si="139"/>
        <v>0</v>
      </c>
      <c r="K159" s="62">
        <f t="shared" si="140"/>
        <v>0</v>
      </c>
      <c r="L159" s="62">
        <f t="shared" si="141"/>
        <v>1444804.6719571028</v>
      </c>
      <c r="M159" s="55">
        <f t="shared" si="142"/>
        <v>935175.42447455996</v>
      </c>
      <c r="N159" s="55">
        <f t="shared" si="143"/>
        <v>210584.29655242577</v>
      </c>
      <c r="O159" s="55">
        <f t="shared" si="144"/>
        <v>724591.12792213424</v>
      </c>
      <c r="P159" s="59">
        <f t="shared" si="187"/>
        <v>0</v>
      </c>
      <c r="Q159" s="52">
        <f t="shared" si="145"/>
        <v>0</v>
      </c>
      <c r="R159" s="57">
        <f t="shared" si="146"/>
        <v>0</v>
      </c>
      <c r="S159" s="59">
        <f t="shared" si="188"/>
        <v>0</v>
      </c>
      <c r="T159" s="56">
        <f t="shared" si="147"/>
        <v>0</v>
      </c>
      <c r="U159" s="57">
        <f t="shared" si="148"/>
        <v>0</v>
      </c>
      <c r="V159" s="59">
        <f t="shared" si="189"/>
        <v>0</v>
      </c>
      <c r="W159" s="52">
        <f t="shared" si="133"/>
        <v>0</v>
      </c>
      <c r="X159" s="57">
        <f t="shared" si="149"/>
        <v>0</v>
      </c>
      <c r="Y159" s="59">
        <f t="shared" si="190"/>
        <v>22175944.361162834</v>
      </c>
      <c r="Z159" s="56">
        <f t="shared" si="191"/>
        <v>903574.26708816923</v>
      </c>
      <c r="AA159" s="57">
        <f t="shared" si="150"/>
        <v>92399.768171511809</v>
      </c>
      <c r="AB159" s="63">
        <f t="shared" si="192"/>
        <v>20000000</v>
      </c>
      <c r="AC159" s="74">
        <f t="shared" si="151"/>
        <v>0</v>
      </c>
      <c r="AD159" s="57">
        <f t="shared" si="152"/>
        <v>83333.333333333328</v>
      </c>
      <c r="AE159" s="59">
        <f t="shared" si="193"/>
        <v>10791457.786788151</v>
      </c>
      <c r="AF159" s="54">
        <f t="shared" si="153"/>
        <v>210584.29655242577</v>
      </c>
      <c r="AG159" s="57">
        <f t="shared" si="154"/>
        <v>44964.40744495063</v>
      </c>
      <c r="AH159" s="59">
        <f t="shared" si="194"/>
        <v>13950000</v>
      </c>
      <c r="AI159" s="54">
        <f t="shared" si="155"/>
        <v>0</v>
      </c>
      <c r="AJ159" s="57">
        <f t="shared" si="156"/>
        <v>58125</v>
      </c>
      <c r="AK159" s="59">
        <f t="shared" si="195"/>
        <v>43134936.539014429</v>
      </c>
      <c r="AL159" s="56">
        <f t="shared" si="196"/>
        <v>0</v>
      </c>
      <c r="AM159" s="75">
        <f t="shared" si="157"/>
        <v>179728.90224589346</v>
      </c>
      <c r="AN159">
        <f t="shared" si="158"/>
        <v>3.3348256849872346E-2</v>
      </c>
      <c r="AO159" s="119">
        <f t="shared" si="159"/>
        <v>0</v>
      </c>
      <c r="AP159" s="119">
        <f t="shared" si="160"/>
        <v>0</v>
      </c>
      <c r="AQ159">
        <f t="shared" si="161"/>
        <v>0.50007224064498745</v>
      </c>
      <c r="AR159" s="41">
        <f t="shared" si="162"/>
        <v>0</v>
      </c>
      <c r="AS159" s="41">
        <f t="shared" si="163"/>
        <v>0</v>
      </c>
      <c r="AT159">
        <f t="shared" si="164"/>
        <v>0.5205566144339332</v>
      </c>
      <c r="AU159" s="41">
        <f t="shared" si="165"/>
        <v>0</v>
      </c>
      <c r="AV159" s="41">
        <f t="shared" si="166"/>
        <v>0</v>
      </c>
      <c r="AW159">
        <f t="shared" si="167"/>
        <v>0.53056196124724053</v>
      </c>
      <c r="AX159">
        <f t="shared" si="168"/>
        <v>995974.03525968106</v>
      </c>
      <c r="AY159" s="121">
        <f t="shared" si="169"/>
        <v>132825417.26196088</v>
      </c>
      <c r="AZ159">
        <f t="shared" si="170"/>
        <v>0.60678996408659513</v>
      </c>
      <c r="BA159" s="39">
        <f t="shared" si="171"/>
        <v>83333.333333333328</v>
      </c>
      <c r="BB159" s="39">
        <f t="shared" si="172"/>
        <v>0</v>
      </c>
      <c r="BC159">
        <f t="shared" si="173"/>
        <v>0.56000571996321213</v>
      </c>
      <c r="BD159" s="41">
        <f t="shared" si="174"/>
        <v>255548.7039973764</v>
      </c>
      <c r="BE159" s="41">
        <f t="shared" si="175"/>
        <v>30955891.593206588</v>
      </c>
      <c r="BF159">
        <f t="shared" si="176"/>
        <v>0.54088274243629175</v>
      </c>
      <c r="BG159" s="41">
        <f t="shared" si="177"/>
        <v>58125</v>
      </c>
      <c r="BH159" s="41">
        <f t="shared" si="178"/>
        <v>0</v>
      </c>
      <c r="BI159">
        <f t="shared" si="179"/>
        <v>0.57483987712487639</v>
      </c>
      <c r="BJ159">
        <f t="shared" si="180"/>
        <v>0</v>
      </c>
      <c r="BK159" s="121">
        <f t="shared" si="181"/>
        <v>0</v>
      </c>
      <c r="BL159">
        <f t="shared" si="182"/>
        <v>0.59209271525235274</v>
      </c>
      <c r="BM159" s="119">
        <f t="shared" si="183"/>
        <v>1392981.0725903907</v>
      </c>
      <c r="BN159" s="119">
        <f t="shared" si="184"/>
        <v>132794910.27538751</v>
      </c>
      <c r="BO159">
        <f t="shared" si="185"/>
        <v>0.55514260066521948</v>
      </c>
    </row>
    <row r="160" spans="1:67">
      <c r="A160">
        <v>148</v>
      </c>
      <c r="B160" s="64">
        <v>143</v>
      </c>
      <c r="C160" s="56">
        <f t="shared" si="134"/>
        <v>109117909.02557072</v>
      </c>
      <c r="D160" s="56">
        <f t="shared" si="135"/>
        <v>179728.90224587917</v>
      </c>
      <c r="E160" s="59">
        <f t="shared" si="186"/>
        <v>108938180.12332484</v>
      </c>
      <c r="F160" s="53">
        <f t="shared" si="136"/>
        <v>1444804.6719571028</v>
      </c>
      <c r="G160" s="53">
        <f t="shared" si="137"/>
        <v>505291.59213868837</v>
      </c>
      <c r="H160" s="66">
        <f t="shared" si="138"/>
        <v>939513.07981841452</v>
      </c>
      <c r="I160" s="54">
        <f>IF(A160&lt;=(30-(240-$K$8)),((A160+(240-$K$7))/30)*$K$6,$K$6)*($K$5/100)</f>
        <v>0</v>
      </c>
      <c r="J160" s="67">
        <f t="shared" si="139"/>
        <v>0</v>
      </c>
      <c r="K160" s="68">
        <f t="shared" si="140"/>
        <v>0</v>
      </c>
      <c r="L160" s="68">
        <f t="shared" si="141"/>
        <v>1444804.6719571028</v>
      </c>
      <c r="M160" s="55">
        <f t="shared" si="142"/>
        <v>939513.07981841452</v>
      </c>
      <c r="N160" s="55">
        <f t="shared" si="143"/>
        <v>211561.05671460147</v>
      </c>
      <c r="O160" s="55">
        <f t="shared" si="144"/>
        <v>727952.02310381306</v>
      </c>
      <c r="P160" s="65">
        <f t="shared" si="187"/>
        <v>0</v>
      </c>
      <c r="Q160" s="52">
        <f t="shared" si="145"/>
        <v>0</v>
      </c>
      <c r="R160" s="57">
        <f t="shared" si="146"/>
        <v>0</v>
      </c>
      <c r="S160" s="59">
        <f t="shared" si="188"/>
        <v>0</v>
      </c>
      <c r="T160" s="56">
        <f t="shared" si="147"/>
        <v>0</v>
      </c>
      <c r="U160" s="57">
        <f t="shared" si="148"/>
        <v>0</v>
      </c>
      <c r="V160" s="59">
        <f t="shared" si="189"/>
        <v>0</v>
      </c>
      <c r="W160" s="52">
        <f t="shared" si="133"/>
        <v>0</v>
      </c>
      <c r="X160" s="57">
        <f t="shared" si="149"/>
        <v>0</v>
      </c>
      <c r="Y160" s="59">
        <f t="shared" si="190"/>
        <v>21272370.094074667</v>
      </c>
      <c r="Z160" s="56">
        <f t="shared" si="191"/>
        <v>907680.92534970655</v>
      </c>
      <c r="AA160" s="57">
        <f t="shared" si="150"/>
        <v>88634.875391977781</v>
      </c>
      <c r="AB160" s="63">
        <f t="shared" si="192"/>
        <v>20000000</v>
      </c>
      <c r="AC160" s="74">
        <f t="shared" si="151"/>
        <v>0</v>
      </c>
      <c r="AD160" s="57">
        <f t="shared" si="152"/>
        <v>83333.333333333328</v>
      </c>
      <c r="AE160" s="59">
        <f t="shared" si="193"/>
        <v>10580873.490235725</v>
      </c>
      <c r="AF160" s="54">
        <f t="shared" si="153"/>
        <v>211561.05671460147</v>
      </c>
      <c r="AG160" s="57">
        <f t="shared" si="154"/>
        <v>44086.972875982188</v>
      </c>
      <c r="AH160" s="59">
        <f t="shared" si="194"/>
        <v>13950000</v>
      </c>
      <c r="AI160" s="54">
        <f t="shared" si="155"/>
        <v>0</v>
      </c>
      <c r="AJ160" s="57">
        <f t="shared" si="156"/>
        <v>58125</v>
      </c>
      <c r="AK160" s="59">
        <f t="shared" si="195"/>
        <v>43314665.441260323</v>
      </c>
      <c r="AL160" s="56">
        <f t="shared" si="196"/>
        <v>0</v>
      </c>
      <c r="AM160" s="75">
        <f t="shared" si="157"/>
        <v>180477.77267191801</v>
      </c>
      <c r="AN160">
        <f t="shared" si="158"/>
        <v>3.3428664033879806E-2</v>
      </c>
      <c r="AO160" s="119">
        <f t="shared" si="159"/>
        <v>0</v>
      </c>
      <c r="AP160" s="119">
        <f t="shared" si="160"/>
        <v>0</v>
      </c>
      <c r="AQ160">
        <f t="shared" si="161"/>
        <v>0.49716340309036394</v>
      </c>
      <c r="AR160" s="41">
        <f t="shared" si="162"/>
        <v>0</v>
      </c>
      <c r="AS160" s="41">
        <f t="shared" si="163"/>
        <v>0</v>
      </c>
      <c r="AT160">
        <f t="shared" si="164"/>
        <v>0.51767481889263922</v>
      </c>
      <c r="AU160" s="41">
        <f t="shared" si="165"/>
        <v>0</v>
      </c>
      <c r="AV160" s="41">
        <f t="shared" si="166"/>
        <v>0</v>
      </c>
      <c r="AW160">
        <f t="shared" si="167"/>
        <v>0.52769545271696972</v>
      </c>
      <c r="AX160">
        <f t="shared" si="168"/>
        <v>996315.80074168439</v>
      </c>
      <c r="AY160" s="121">
        <f t="shared" si="169"/>
        <v>134336776.95175657</v>
      </c>
      <c r="AZ160">
        <f t="shared" si="170"/>
        <v>0.6040818936318515</v>
      </c>
      <c r="BA160" s="39">
        <f t="shared" si="171"/>
        <v>83333.333333333328</v>
      </c>
      <c r="BB160" s="39">
        <f t="shared" si="172"/>
        <v>0</v>
      </c>
      <c r="BC160">
        <f t="shared" si="173"/>
        <v>0.55719182097837872</v>
      </c>
      <c r="BD160" s="41">
        <f t="shared" si="174"/>
        <v>255648.02959058364</v>
      </c>
      <c r="BE160" s="41">
        <f t="shared" si="175"/>
        <v>31311036.393761016</v>
      </c>
      <c r="BF160">
        <f t="shared" si="176"/>
        <v>0.53803339579092146</v>
      </c>
      <c r="BG160" s="41">
        <f t="shared" si="177"/>
        <v>58125</v>
      </c>
      <c r="BH160" s="41">
        <f t="shared" si="178"/>
        <v>0</v>
      </c>
      <c r="BI160">
        <f t="shared" si="179"/>
        <v>0.57205665475718359</v>
      </c>
      <c r="BJ160">
        <f t="shared" si="180"/>
        <v>0</v>
      </c>
      <c r="BK160" s="121">
        <f t="shared" si="181"/>
        <v>0</v>
      </c>
      <c r="BL160">
        <f t="shared" si="182"/>
        <v>0.58934856200965469</v>
      </c>
      <c r="BM160" s="119">
        <f t="shared" si="183"/>
        <v>1393422.1636656013</v>
      </c>
      <c r="BN160" s="119">
        <f t="shared" si="184"/>
        <v>134350370.41403326</v>
      </c>
      <c r="BO160">
        <f t="shared" si="185"/>
        <v>0.55231924429406254</v>
      </c>
    </row>
    <row r="161" spans="1:67">
      <c r="A161">
        <v>149</v>
      </c>
      <c r="B161" s="58">
        <v>144</v>
      </c>
      <c r="C161" s="56">
        <f t="shared" si="134"/>
        <v>108179144.81617832</v>
      </c>
      <c r="D161" s="56">
        <f t="shared" si="135"/>
        <v>180477.77267189324</v>
      </c>
      <c r="E161" s="59">
        <f t="shared" si="186"/>
        <v>107998667.04350643</v>
      </c>
      <c r="F161" s="53">
        <f t="shared" si="136"/>
        <v>1444804.6719571031</v>
      </c>
      <c r="G161" s="53">
        <f t="shared" si="137"/>
        <v>500933.81730346399</v>
      </c>
      <c r="H161" s="60">
        <f t="shared" si="138"/>
        <v>943870.85465363902</v>
      </c>
      <c r="I161" s="54">
        <f>IF(A161&lt;=(30-(240-$K$8)),((A161+(240-$K$7))/30)*$K$6,$K$6)*($K$5/100)</f>
        <v>0</v>
      </c>
      <c r="J161" s="61">
        <f t="shared" si="139"/>
        <v>0</v>
      </c>
      <c r="K161" s="62">
        <f t="shared" si="140"/>
        <v>0</v>
      </c>
      <c r="L161" s="62">
        <f t="shared" si="141"/>
        <v>1444804.6719571031</v>
      </c>
      <c r="M161" s="55">
        <f t="shared" si="142"/>
        <v>943870.85465363902</v>
      </c>
      <c r="N161" s="55">
        <f t="shared" si="143"/>
        <v>212542.34741599605</v>
      </c>
      <c r="O161" s="55">
        <f t="shared" si="144"/>
        <v>731328.507237643</v>
      </c>
      <c r="P161" s="59">
        <f t="shared" si="187"/>
        <v>0</v>
      </c>
      <c r="Q161" s="52">
        <f t="shared" si="145"/>
        <v>0</v>
      </c>
      <c r="R161" s="57">
        <f t="shared" si="146"/>
        <v>0</v>
      </c>
      <c r="S161" s="59">
        <f t="shared" si="188"/>
        <v>0</v>
      </c>
      <c r="T161" s="56">
        <f t="shared" si="147"/>
        <v>0</v>
      </c>
      <c r="U161" s="57">
        <f t="shared" si="148"/>
        <v>0</v>
      </c>
      <c r="V161" s="59">
        <f t="shared" si="189"/>
        <v>0</v>
      </c>
      <c r="W161" s="52">
        <f t="shared" si="133"/>
        <v>0</v>
      </c>
      <c r="X161" s="57">
        <f t="shared" si="149"/>
        <v>0</v>
      </c>
      <c r="Y161" s="59">
        <f t="shared" si="190"/>
        <v>20364689.168724962</v>
      </c>
      <c r="Z161" s="56">
        <f t="shared" si="191"/>
        <v>911806.27990956104</v>
      </c>
      <c r="AA161" s="57">
        <f t="shared" si="150"/>
        <v>84852.87153635401</v>
      </c>
      <c r="AB161" s="63">
        <f t="shared" si="192"/>
        <v>20000000</v>
      </c>
      <c r="AC161" s="74">
        <f t="shared" si="151"/>
        <v>0</v>
      </c>
      <c r="AD161" s="57">
        <f t="shared" si="152"/>
        <v>83333.333333333328</v>
      </c>
      <c r="AE161" s="59">
        <f t="shared" si="193"/>
        <v>10369312.433521124</v>
      </c>
      <c r="AF161" s="54">
        <f t="shared" si="153"/>
        <v>212542.34741599605</v>
      </c>
      <c r="AG161" s="57">
        <f t="shared" si="154"/>
        <v>43205.468473004679</v>
      </c>
      <c r="AH161" s="59">
        <f t="shared" si="194"/>
        <v>13950000</v>
      </c>
      <c r="AI161" s="54">
        <f t="shared" si="155"/>
        <v>0</v>
      </c>
      <c r="AJ161" s="57">
        <f t="shared" si="156"/>
        <v>58125</v>
      </c>
      <c r="AK161" s="59">
        <f t="shared" si="195"/>
        <v>43495143.213932239</v>
      </c>
      <c r="AL161" s="56">
        <f t="shared" si="196"/>
        <v>0</v>
      </c>
      <c r="AM161" s="75">
        <f t="shared" si="157"/>
        <v>181229.76339138433</v>
      </c>
      <c r="AN161">
        <f t="shared" si="158"/>
        <v>3.3509071217887265E-2</v>
      </c>
      <c r="AO161" s="119">
        <f t="shared" si="159"/>
        <v>0</v>
      </c>
      <c r="AP161" s="119">
        <f t="shared" si="160"/>
        <v>0</v>
      </c>
      <c r="AQ161">
        <f t="shared" si="161"/>
        <v>0.49426489741116181</v>
      </c>
      <c r="AR161" s="41">
        <f t="shared" si="162"/>
        <v>0</v>
      </c>
      <c r="AS161" s="41">
        <f t="shared" si="163"/>
        <v>0</v>
      </c>
      <c r="AT161">
        <f t="shared" si="164"/>
        <v>0.51480211289496836</v>
      </c>
      <c r="AU161" s="41">
        <f t="shared" si="165"/>
        <v>0</v>
      </c>
      <c r="AV161" s="41">
        <f t="shared" si="166"/>
        <v>0</v>
      </c>
      <c r="AW161">
        <f t="shared" si="167"/>
        <v>0.52483743250979076</v>
      </c>
      <c r="AX161">
        <f t="shared" si="168"/>
        <v>996659.15144591499</v>
      </c>
      <c r="AY161" s="121">
        <f t="shared" si="169"/>
        <v>135859135.70652458</v>
      </c>
      <c r="AZ161">
        <f t="shared" si="170"/>
        <v>0.60137788210126164</v>
      </c>
      <c r="BA161" s="39">
        <f t="shared" si="171"/>
        <v>83333.333333333328</v>
      </c>
      <c r="BB161" s="39">
        <f t="shared" si="172"/>
        <v>0</v>
      </c>
      <c r="BC161">
        <f t="shared" si="173"/>
        <v>0.5543846655696959</v>
      </c>
      <c r="BD161" s="41">
        <f t="shared" si="174"/>
        <v>255747.81588900072</v>
      </c>
      <c r="BE161" s="41">
        <f t="shared" si="175"/>
        <v>31668809.764983412</v>
      </c>
      <c r="BF161">
        <f t="shared" si="176"/>
        <v>0.5351919215462333</v>
      </c>
      <c r="BG161" s="41">
        <f t="shared" si="177"/>
        <v>58125</v>
      </c>
      <c r="BH161" s="41">
        <f t="shared" si="178"/>
        <v>0</v>
      </c>
      <c r="BI161">
        <f t="shared" si="179"/>
        <v>0.5692793123049108</v>
      </c>
      <c r="BJ161">
        <f t="shared" si="180"/>
        <v>0</v>
      </c>
      <c r="BK161" s="121">
        <f t="shared" si="181"/>
        <v>0</v>
      </c>
      <c r="BL161">
        <f t="shared" si="182"/>
        <v>0.58660929843898701</v>
      </c>
      <c r="BM161" s="119">
        <f t="shared" si="183"/>
        <v>1393865.3006682489</v>
      </c>
      <c r="BN161" s="119">
        <f t="shared" si="184"/>
        <v>135917403.07012403</v>
      </c>
      <c r="BO161">
        <f t="shared" si="185"/>
        <v>0.54950291696982012</v>
      </c>
    </row>
    <row r="162" spans="1:67">
      <c r="A162">
        <v>150</v>
      </c>
      <c r="B162" s="64">
        <v>145</v>
      </c>
      <c r="C162" s="56">
        <f t="shared" si="134"/>
        <v>107236025.95224415</v>
      </c>
      <c r="D162" s="56">
        <f t="shared" si="135"/>
        <v>181229.76339136064</v>
      </c>
      <c r="E162" s="59">
        <f t="shared" si="186"/>
        <v>107054796.18885279</v>
      </c>
      <c r="F162" s="53">
        <f t="shared" si="136"/>
        <v>1444804.6719571028</v>
      </c>
      <c r="G162" s="53">
        <f t="shared" si="137"/>
        <v>496555.82965596224</v>
      </c>
      <c r="H162" s="66">
        <f t="shared" si="138"/>
        <v>948248.84230114054</v>
      </c>
      <c r="I162" s="54">
        <f>IF(A162&lt;=(30-(240-$K$8)),((A162+(240-$K$7))/30)*$K$6,$K$6)*($K$5/100)</f>
        <v>0</v>
      </c>
      <c r="J162" s="67">
        <f t="shared" si="139"/>
        <v>0</v>
      </c>
      <c r="K162" s="68">
        <f t="shared" si="140"/>
        <v>0</v>
      </c>
      <c r="L162" s="68">
        <f t="shared" si="141"/>
        <v>1444804.6719571028</v>
      </c>
      <c r="M162" s="55">
        <f t="shared" si="142"/>
        <v>948248.84230114054</v>
      </c>
      <c r="N162" s="55">
        <f t="shared" si="143"/>
        <v>213528.1896707605</v>
      </c>
      <c r="O162" s="55">
        <f t="shared" si="144"/>
        <v>734720.65263038001</v>
      </c>
      <c r="P162" s="65">
        <f t="shared" si="187"/>
        <v>0</v>
      </c>
      <c r="Q162" s="52">
        <f t="shared" si="145"/>
        <v>0</v>
      </c>
      <c r="R162" s="57">
        <f t="shared" si="146"/>
        <v>0</v>
      </c>
      <c r="S162" s="59">
        <f t="shared" si="188"/>
        <v>0</v>
      </c>
      <c r="T162" s="56">
        <f t="shared" si="147"/>
        <v>0</v>
      </c>
      <c r="U162" s="57">
        <f t="shared" si="148"/>
        <v>0</v>
      </c>
      <c r="V162" s="59">
        <f t="shared" si="189"/>
        <v>0</v>
      </c>
      <c r="W162" s="52">
        <f t="shared" si="133"/>
        <v>0</v>
      </c>
      <c r="X162" s="57">
        <f t="shared" si="149"/>
        <v>0</v>
      </c>
      <c r="Y162" s="59">
        <f t="shared" si="190"/>
        <v>19452882.888815399</v>
      </c>
      <c r="Z162" s="56">
        <f t="shared" si="191"/>
        <v>915950.41602176428</v>
      </c>
      <c r="AA162" s="57">
        <f t="shared" si="150"/>
        <v>81053.678703397498</v>
      </c>
      <c r="AB162" s="63">
        <f t="shared" si="192"/>
        <v>20000000</v>
      </c>
      <c r="AC162" s="74">
        <f t="shared" si="151"/>
        <v>0</v>
      </c>
      <c r="AD162" s="57">
        <f t="shared" si="152"/>
        <v>83333.333333333328</v>
      </c>
      <c r="AE162" s="59">
        <f t="shared" si="193"/>
        <v>10156770.086105127</v>
      </c>
      <c r="AF162" s="54">
        <f t="shared" si="153"/>
        <v>213528.1896707605</v>
      </c>
      <c r="AG162" s="57">
        <f t="shared" si="154"/>
        <v>42319.875358771358</v>
      </c>
      <c r="AH162" s="59">
        <f t="shared" si="194"/>
        <v>13950000</v>
      </c>
      <c r="AI162" s="54">
        <f t="shared" si="155"/>
        <v>0</v>
      </c>
      <c r="AJ162" s="57">
        <f t="shared" si="156"/>
        <v>58125</v>
      </c>
      <c r="AK162" s="59">
        <f t="shared" si="195"/>
        <v>43676372.977323622</v>
      </c>
      <c r="AL162" s="56">
        <f t="shared" si="196"/>
        <v>0</v>
      </c>
      <c r="AM162" s="75">
        <f t="shared" si="157"/>
        <v>181984.8874055151</v>
      </c>
      <c r="AN162">
        <f t="shared" si="158"/>
        <v>3.3589478401894732E-2</v>
      </c>
      <c r="AO162" s="119">
        <f t="shared" si="159"/>
        <v>0</v>
      </c>
      <c r="AP162" s="119">
        <f t="shared" si="160"/>
        <v>0</v>
      </c>
      <c r="AQ162">
        <f t="shared" si="161"/>
        <v>0.49137674048269159</v>
      </c>
      <c r="AR162" s="41">
        <f t="shared" si="162"/>
        <v>0</v>
      </c>
      <c r="AS162" s="41">
        <f t="shared" si="163"/>
        <v>0</v>
      </c>
      <c r="AT162">
        <f t="shared" si="164"/>
        <v>0.51193852246117244</v>
      </c>
      <c r="AU162" s="41">
        <f t="shared" si="165"/>
        <v>0</v>
      </c>
      <c r="AV162" s="41">
        <f t="shared" si="166"/>
        <v>0</v>
      </c>
      <c r="AW162">
        <f t="shared" si="167"/>
        <v>0.5219879307390487</v>
      </c>
      <c r="AX162">
        <f t="shared" si="168"/>
        <v>997004.09472516179</v>
      </c>
      <c r="AY162" s="121">
        <f t="shared" si="169"/>
        <v>137392562.40326464</v>
      </c>
      <c r="AZ162">
        <f t="shared" si="170"/>
        <v>0.59867798342862055</v>
      </c>
      <c r="BA162" s="39">
        <f t="shared" si="171"/>
        <v>83333.333333333328</v>
      </c>
      <c r="BB162" s="39">
        <f t="shared" si="172"/>
        <v>0</v>
      </c>
      <c r="BC162">
        <f t="shared" si="173"/>
        <v>0.55158429454288416</v>
      </c>
      <c r="BD162" s="41">
        <f t="shared" si="174"/>
        <v>255848.06502953186</v>
      </c>
      <c r="BE162" s="41">
        <f t="shared" si="175"/>
        <v>32029228.450614076</v>
      </c>
      <c r="BF162">
        <f t="shared" si="176"/>
        <v>0.53235835378946039</v>
      </c>
      <c r="BG162" s="41">
        <f t="shared" si="177"/>
        <v>58125</v>
      </c>
      <c r="BH162" s="41">
        <f t="shared" si="178"/>
        <v>0</v>
      </c>
      <c r="BI162">
        <f t="shared" si="179"/>
        <v>0.56650789523010525</v>
      </c>
      <c r="BJ162">
        <f t="shared" si="180"/>
        <v>0</v>
      </c>
      <c r="BK162" s="121">
        <f t="shared" si="181"/>
        <v>0</v>
      </c>
      <c r="BL162">
        <f t="shared" si="182"/>
        <v>0.58387497483394157</v>
      </c>
      <c r="BM162" s="119">
        <f t="shared" si="183"/>
        <v>1394310.493088027</v>
      </c>
      <c r="BN162" s="119">
        <f t="shared" si="184"/>
        <v>137496082.13366538</v>
      </c>
      <c r="BO162">
        <f t="shared" si="185"/>
        <v>0.54669365786742863</v>
      </c>
    </row>
    <row r="163" spans="1:67">
      <c r="A163">
        <v>151</v>
      </c>
      <c r="B163" s="58">
        <v>146</v>
      </c>
      <c r="C163" s="56">
        <f t="shared" si="134"/>
        <v>106288532.23395714</v>
      </c>
      <c r="D163" s="56">
        <f t="shared" si="135"/>
        <v>181984.88740549982</v>
      </c>
      <c r="E163" s="59">
        <f t="shared" si="186"/>
        <v>106106547.34655164</v>
      </c>
      <c r="F163" s="53">
        <f t="shared" si="136"/>
        <v>1444804.6719571028</v>
      </c>
      <c r="G163" s="53">
        <f t="shared" si="137"/>
        <v>492157.53544242209</v>
      </c>
      <c r="H163" s="60">
        <f t="shared" si="138"/>
        <v>952647.13651468069</v>
      </c>
      <c r="I163" s="54">
        <f>IF(A163&lt;=(30-(240-$K$8)),((A163+(240-$K$7))/30)*$K$6,$K$6)*($K$5/100)</f>
        <v>0</v>
      </c>
      <c r="J163" s="61">
        <f t="shared" si="139"/>
        <v>0</v>
      </c>
      <c r="K163" s="62">
        <f t="shared" si="140"/>
        <v>0</v>
      </c>
      <c r="L163" s="62">
        <f t="shared" si="141"/>
        <v>1444804.6719571028</v>
      </c>
      <c r="M163" s="55">
        <f t="shared" si="142"/>
        <v>952647.13651468069</v>
      </c>
      <c r="N163" s="55">
        <f t="shared" si="143"/>
        <v>214518.60459051671</v>
      </c>
      <c r="O163" s="55">
        <f t="shared" si="144"/>
        <v>738128.53192416404</v>
      </c>
      <c r="P163" s="59">
        <f t="shared" si="187"/>
        <v>0</v>
      </c>
      <c r="Q163" s="52">
        <f t="shared" si="145"/>
        <v>0</v>
      </c>
      <c r="R163" s="57">
        <f t="shared" si="146"/>
        <v>0</v>
      </c>
      <c r="S163" s="59">
        <f t="shared" si="188"/>
        <v>0</v>
      </c>
      <c r="T163" s="56">
        <f t="shared" si="147"/>
        <v>0</v>
      </c>
      <c r="U163" s="57">
        <f t="shared" si="148"/>
        <v>0</v>
      </c>
      <c r="V163" s="59">
        <f t="shared" si="189"/>
        <v>0</v>
      </c>
      <c r="W163" s="52">
        <f t="shared" si="133"/>
        <v>0</v>
      </c>
      <c r="X163" s="57">
        <f t="shared" si="149"/>
        <v>0</v>
      </c>
      <c r="Y163" s="59">
        <f t="shared" si="190"/>
        <v>18536932.472793635</v>
      </c>
      <c r="Z163" s="56">
        <f t="shared" si="191"/>
        <v>920113.41932967911</v>
      </c>
      <c r="AA163" s="57">
        <f t="shared" si="150"/>
        <v>77237.218636640144</v>
      </c>
      <c r="AB163" s="63">
        <f t="shared" si="192"/>
        <v>20000000</v>
      </c>
      <c r="AC163" s="74">
        <f t="shared" si="151"/>
        <v>0</v>
      </c>
      <c r="AD163" s="57">
        <f t="shared" si="152"/>
        <v>83333.333333333328</v>
      </c>
      <c r="AE163" s="59">
        <f t="shared" si="193"/>
        <v>9943241.8964343667</v>
      </c>
      <c r="AF163" s="54">
        <f t="shared" si="153"/>
        <v>214518.60459051671</v>
      </c>
      <c r="AG163" s="57">
        <f t="shared" si="154"/>
        <v>41430.174568476526</v>
      </c>
      <c r="AH163" s="59">
        <f t="shared" si="194"/>
        <v>13950000</v>
      </c>
      <c r="AI163" s="54">
        <f t="shared" si="155"/>
        <v>0</v>
      </c>
      <c r="AJ163" s="57">
        <f t="shared" si="156"/>
        <v>58125</v>
      </c>
      <c r="AK163" s="59">
        <f t="shared" si="195"/>
        <v>43858357.864729136</v>
      </c>
      <c r="AL163" s="56">
        <f t="shared" si="196"/>
        <v>0</v>
      </c>
      <c r="AM163" s="75">
        <f t="shared" si="157"/>
        <v>182743.15776970473</v>
      </c>
      <c r="AN163">
        <f t="shared" si="158"/>
        <v>3.3669885585902184E-2</v>
      </c>
      <c r="AO163" s="119">
        <f t="shared" si="159"/>
        <v>0</v>
      </c>
      <c r="AP163" s="119">
        <f t="shared" si="160"/>
        <v>0</v>
      </c>
      <c r="AQ163">
        <f t="shared" si="161"/>
        <v>0.4884989486680143</v>
      </c>
      <c r="AR163" s="41">
        <f t="shared" si="162"/>
        <v>0</v>
      </c>
      <c r="AS163" s="41">
        <f t="shared" si="163"/>
        <v>0</v>
      </c>
      <c r="AT163">
        <f t="shared" si="164"/>
        <v>0.50908407310216452</v>
      </c>
      <c r="AU163" s="41">
        <f t="shared" si="165"/>
        <v>0</v>
      </c>
      <c r="AV163" s="41">
        <f t="shared" si="166"/>
        <v>0</v>
      </c>
      <c r="AW163">
        <f t="shared" si="167"/>
        <v>0.51914697701383894</v>
      </c>
      <c r="AX163">
        <f t="shared" si="168"/>
        <v>997350.63796631922</v>
      </c>
      <c r="AY163" s="121">
        <f t="shared" si="169"/>
        <v>138937126.31878155</v>
      </c>
      <c r="AZ163">
        <f t="shared" si="170"/>
        <v>0.5959822511405396</v>
      </c>
      <c r="BA163" s="39">
        <f t="shared" si="171"/>
        <v>83333.333333333328</v>
      </c>
      <c r="BB163" s="39">
        <f t="shared" si="172"/>
        <v>0</v>
      </c>
      <c r="BC163">
        <f t="shared" si="173"/>
        <v>0.54879074822586493</v>
      </c>
      <c r="BD163" s="41">
        <f t="shared" si="174"/>
        <v>255948.77915899325</v>
      </c>
      <c r="BE163" s="41">
        <f t="shared" si="175"/>
        <v>32392309.293168023</v>
      </c>
      <c r="BF163">
        <f t="shared" si="176"/>
        <v>0.52953272611094748</v>
      </c>
      <c r="BG163" s="41">
        <f t="shared" si="177"/>
        <v>58125</v>
      </c>
      <c r="BH163" s="41">
        <f t="shared" si="178"/>
        <v>0</v>
      </c>
      <c r="BI163">
        <f t="shared" si="179"/>
        <v>0.56374244853609101</v>
      </c>
      <c r="BJ163">
        <f t="shared" si="180"/>
        <v>0</v>
      </c>
      <c r="BK163" s="121">
        <f t="shared" si="181"/>
        <v>0</v>
      </c>
      <c r="BL163">
        <f t="shared" si="182"/>
        <v>0.58114564105561339</v>
      </c>
      <c r="BM163" s="119">
        <f t="shared" si="183"/>
        <v>1394757.7504586456</v>
      </c>
      <c r="BN163" s="119">
        <f t="shared" si="184"/>
        <v>139086481.93114337</v>
      </c>
      <c r="BO163">
        <f t="shared" si="185"/>
        <v>0.54389150567850375</v>
      </c>
    </row>
    <row r="164" spans="1:67">
      <c r="A164">
        <v>152</v>
      </c>
      <c r="B164" s="64">
        <v>147</v>
      </c>
      <c r="C164" s="56">
        <f t="shared" si="134"/>
        <v>105336643.36780664</v>
      </c>
      <c r="D164" s="56">
        <f t="shared" si="135"/>
        <v>182743.15776968002</v>
      </c>
      <c r="E164" s="59">
        <f t="shared" si="186"/>
        <v>105153900.21003696</v>
      </c>
      <c r="F164" s="53">
        <f t="shared" si="136"/>
        <v>1444804.6719571028</v>
      </c>
      <c r="G164" s="53">
        <f t="shared" si="137"/>
        <v>487738.84047422145</v>
      </c>
      <c r="H164" s="66">
        <f t="shared" si="138"/>
        <v>957065.83148288145</v>
      </c>
      <c r="I164" s="54">
        <f>IF(A164&lt;=(30-(240-$K$8)),((A164+(240-$K$7))/30)*$K$6,$K$6)*($K$5/100)</f>
        <v>0</v>
      </c>
      <c r="J164" s="67">
        <f t="shared" si="139"/>
        <v>0</v>
      </c>
      <c r="K164" s="68">
        <f t="shared" si="140"/>
        <v>0</v>
      </c>
      <c r="L164" s="68">
        <f t="shared" si="141"/>
        <v>1444804.6719571028</v>
      </c>
      <c r="M164" s="55">
        <f t="shared" si="142"/>
        <v>957065.83148288145</v>
      </c>
      <c r="N164" s="55">
        <f t="shared" si="143"/>
        <v>215513.61338480911</v>
      </c>
      <c r="O164" s="55">
        <f t="shared" si="144"/>
        <v>741552.21809807234</v>
      </c>
      <c r="P164" s="65">
        <f t="shared" si="187"/>
        <v>0</v>
      </c>
      <c r="Q164" s="52">
        <f t="shared" si="145"/>
        <v>0</v>
      </c>
      <c r="R164" s="57">
        <f t="shared" si="146"/>
        <v>0</v>
      </c>
      <c r="S164" s="59">
        <f t="shared" si="188"/>
        <v>0</v>
      </c>
      <c r="T164" s="56">
        <f t="shared" si="147"/>
        <v>0</v>
      </c>
      <c r="U164" s="57">
        <f t="shared" si="148"/>
        <v>0</v>
      </c>
      <c r="V164" s="59">
        <f t="shared" si="189"/>
        <v>0</v>
      </c>
      <c r="W164" s="52">
        <f t="shared" si="133"/>
        <v>0</v>
      </c>
      <c r="X164" s="57">
        <f t="shared" si="149"/>
        <v>0</v>
      </c>
      <c r="Y164" s="59">
        <f t="shared" si="190"/>
        <v>17616819.053463954</v>
      </c>
      <c r="Z164" s="56">
        <f t="shared" si="191"/>
        <v>924295.37586777704</v>
      </c>
      <c r="AA164" s="57">
        <f t="shared" si="150"/>
        <v>73403.412722766472</v>
      </c>
      <c r="AB164" s="63">
        <f t="shared" si="192"/>
        <v>20000000</v>
      </c>
      <c r="AC164" s="74">
        <f t="shared" si="151"/>
        <v>0</v>
      </c>
      <c r="AD164" s="57">
        <f t="shared" si="152"/>
        <v>83333.333333333328</v>
      </c>
      <c r="AE164" s="59">
        <f t="shared" si="193"/>
        <v>9728723.2918438502</v>
      </c>
      <c r="AF164" s="54">
        <f t="shared" si="153"/>
        <v>215513.61338480911</v>
      </c>
      <c r="AG164" s="57">
        <f t="shared" si="154"/>
        <v>40536.347049349373</v>
      </c>
      <c r="AH164" s="59">
        <f t="shared" si="194"/>
        <v>13950000</v>
      </c>
      <c r="AI164" s="54">
        <f t="shared" si="155"/>
        <v>0</v>
      </c>
      <c r="AJ164" s="57">
        <f t="shared" si="156"/>
        <v>58125</v>
      </c>
      <c r="AK164" s="59">
        <f t="shared" si="195"/>
        <v>44041101.022498839</v>
      </c>
      <c r="AL164" s="56">
        <f t="shared" si="196"/>
        <v>0</v>
      </c>
      <c r="AM164" s="75">
        <f t="shared" si="157"/>
        <v>183504.58759374515</v>
      </c>
      <c r="AN164">
        <f t="shared" si="158"/>
        <v>3.3750292769909651E-2</v>
      </c>
      <c r="AO164" s="119">
        <f t="shared" si="159"/>
        <v>0</v>
      </c>
      <c r="AP164" s="119">
        <f t="shared" si="160"/>
        <v>0</v>
      </c>
      <c r="AQ164">
        <f t="shared" si="161"/>
        <v>0.48563153782002738</v>
      </c>
      <c r="AR164" s="41">
        <f t="shared" si="162"/>
        <v>0</v>
      </c>
      <c r="AS164" s="41">
        <f t="shared" si="163"/>
        <v>0</v>
      </c>
      <c r="AT164">
        <f t="shared" si="164"/>
        <v>0.50623878982108594</v>
      </c>
      <c r="AU164" s="41">
        <f t="shared" si="165"/>
        <v>0</v>
      </c>
      <c r="AV164" s="41">
        <f t="shared" si="166"/>
        <v>0</v>
      </c>
      <c r="AW164">
        <f t="shared" si="167"/>
        <v>0.51631460044009347</v>
      </c>
      <c r="AX164">
        <f t="shared" si="168"/>
        <v>997698.78859054355</v>
      </c>
      <c r="AY164" s="121">
        <f t="shared" si="169"/>
        <v>140492897.1319021</v>
      </c>
      <c r="AZ164">
        <f t="shared" si="170"/>
        <v>0.59329073835540935</v>
      </c>
      <c r="BA164" s="39">
        <f t="shared" si="171"/>
        <v>83333.333333333328</v>
      </c>
      <c r="BB164" s="39">
        <f t="shared" si="172"/>
        <v>0</v>
      </c>
      <c r="BC164">
        <f t="shared" si="173"/>
        <v>0.54600406646903654</v>
      </c>
      <c r="BD164" s="41">
        <f t="shared" si="174"/>
        <v>256049.96043415848</v>
      </c>
      <c r="BE164" s="41">
        <f t="shared" si="175"/>
        <v>32758069.234490983</v>
      </c>
      <c r="BF164">
        <f t="shared" si="176"/>
        <v>0.52671507160502706</v>
      </c>
      <c r="BG164" s="41">
        <f t="shared" si="177"/>
        <v>58125</v>
      </c>
      <c r="BH164" s="41">
        <f t="shared" si="178"/>
        <v>0</v>
      </c>
      <c r="BI164">
        <f t="shared" si="179"/>
        <v>0.56098301676733098</v>
      </c>
      <c r="BJ164">
        <f t="shared" si="180"/>
        <v>0</v>
      </c>
      <c r="BK164" s="121">
        <f t="shared" si="181"/>
        <v>0</v>
      </c>
      <c r="BL164">
        <f t="shared" si="182"/>
        <v>0.57842134653194843</v>
      </c>
      <c r="BM164" s="119">
        <f t="shared" si="183"/>
        <v>1395207.0823580355</v>
      </c>
      <c r="BN164" s="119">
        <f t="shared" si="184"/>
        <v>140688677.22798356</v>
      </c>
      <c r="BO164">
        <f t="shared" si="185"/>
        <v>0.54109649861182407</v>
      </c>
    </row>
    <row r="165" spans="1:67">
      <c r="A165">
        <v>153</v>
      </c>
      <c r="B165" s="58">
        <v>148</v>
      </c>
      <c r="C165" s="56">
        <f t="shared" si="134"/>
        <v>104380338.96614781</v>
      </c>
      <c r="D165" s="56">
        <f t="shared" si="135"/>
        <v>183504.58759373426</v>
      </c>
      <c r="E165" s="59">
        <f t="shared" si="186"/>
        <v>104196834.37855408</v>
      </c>
      <c r="F165" s="53">
        <f t="shared" si="136"/>
        <v>1444804.6719571028</v>
      </c>
      <c r="G165" s="53">
        <f t="shared" si="137"/>
        <v>483299.65012586</v>
      </c>
      <c r="H165" s="60">
        <f t="shared" si="138"/>
        <v>961505.02183124283</v>
      </c>
      <c r="I165" s="54">
        <f>IF(A165&lt;=(30-(240-$K$8)),((A165+(240-$K$7))/30)*$K$6,$K$6)*($K$5/100)</f>
        <v>0</v>
      </c>
      <c r="J165" s="61">
        <f t="shared" si="139"/>
        <v>0</v>
      </c>
      <c r="K165" s="62">
        <f t="shared" si="140"/>
        <v>0</v>
      </c>
      <c r="L165" s="62">
        <f t="shared" si="141"/>
        <v>1444804.6719571028</v>
      </c>
      <c r="M165" s="55">
        <f t="shared" si="142"/>
        <v>961505.02183124283</v>
      </c>
      <c r="N165" s="55">
        <f t="shared" si="143"/>
        <v>216513.23736155897</v>
      </c>
      <c r="O165" s="55">
        <f t="shared" si="144"/>
        <v>744991.78446968389</v>
      </c>
      <c r="P165" s="59">
        <f t="shared" si="187"/>
        <v>0</v>
      </c>
      <c r="Q165" s="52">
        <f t="shared" si="145"/>
        <v>0</v>
      </c>
      <c r="R165" s="57">
        <f t="shared" si="146"/>
        <v>0</v>
      </c>
      <c r="S165" s="59">
        <f t="shared" si="188"/>
        <v>0</v>
      </c>
      <c r="T165" s="56">
        <f t="shared" si="147"/>
        <v>0</v>
      </c>
      <c r="U165" s="57">
        <f t="shared" si="148"/>
        <v>0</v>
      </c>
      <c r="V165" s="59">
        <f t="shared" si="189"/>
        <v>0</v>
      </c>
      <c r="W165" s="52">
        <f t="shared" si="133"/>
        <v>0</v>
      </c>
      <c r="X165" s="57">
        <f t="shared" si="149"/>
        <v>0</v>
      </c>
      <c r="Y165" s="59">
        <f t="shared" si="190"/>
        <v>16692523.677596178</v>
      </c>
      <c r="Z165" s="56">
        <f t="shared" si="191"/>
        <v>928496.37206342909</v>
      </c>
      <c r="AA165" s="57">
        <f t="shared" si="150"/>
        <v>69552.181989984078</v>
      </c>
      <c r="AB165" s="63">
        <f t="shared" si="192"/>
        <v>20000000</v>
      </c>
      <c r="AC165" s="74">
        <f t="shared" si="151"/>
        <v>0</v>
      </c>
      <c r="AD165" s="57">
        <f t="shared" si="152"/>
        <v>83333.333333333328</v>
      </c>
      <c r="AE165" s="59">
        <f t="shared" si="193"/>
        <v>9513209.6784590408</v>
      </c>
      <c r="AF165" s="54">
        <f t="shared" si="153"/>
        <v>216513.23736155897</v>
      </c>
      <c r="AG165" s="57">
        <f t="shared" si="154"/>
        <v>39638.373660246005</v>
      </c>
      <c r="AH165" s="59">
        <f t="shared" si="194"/>
        <v>13950000</v>
      </c>
      <c r="AI165" s="54">
        <f t="shared" si="155"/>
        <v>0</v>
      </c>
      <c r="AJ165" s="57">
        <f t="shared" si="156"/>
        <v>58125</v>
      </c>
      <c r="AK165" s="59">
        <f t="shared" si="195"/>
        <v>44224605.61009258</v>
      </c>
      <c r="AL165" s="56">
        <f t="shared" si="196"/>
        <v>0</v>
      </c>
      <c r="AM165" s="75">
        <f t="shared" si="157"/>
        <v>184269.19004205242</v>
      </c>
      <c r="AN165">
        <f t="shared" si="158"/>
        <v>3.3830699953917111E-2</v>
      </c>
      <c r="AO165" s="119">
        <f t="shared" si="159"/>
        <v>0</v>
      </c>
      <c r="AP165" s="119">
        <f t="shared" si="160"/>
        <v>0</v>
      </c>
      <c r="AQ165">
        <f t="shared" si="161"/>
        <v>0.4827745232836923</v>
      </c>
      <c r="AR165" s="41">
        <f t="shared" si="162"/>
        <v>0</v>
      </c>
      <c r="AS165" s="41">
        <f t="shared" si="163"/>
        <v>0</v>
      </c>
      <c r="AT165">
        <f t="shared" si="164"/>
        <v>0.50340269711471386</v>
      </c>
      <c r="AU165" s="41">
        <f t="shared" si="165"/>
        <v>0</v>
      </c>
      <c r="AV165" s="41">
        <f t="shared" si="166"/>
        <v>0</v>
      </c>
      <c r="AW165">
        <f t="shared" si="167"/>
        <v>0.51349082962188963</v>
      </c>
      <c r="AX165">
        <f t="shared" si="168"/>
        <v>998048.55405341322</v>
      </c>
      <c r="AY165" s="121">
        <f t="shared" si="169"/>
        <v>142059944.92570466</v>
      </c>
      <c r="AZ165">
        <f t="shared" si="170"/>
        <v>0.59060349778249488</v>
      </c>
      <c r="BA165" s="39">
        <f t="shared" si="171"/>
        <v>83333.333333333328</v>
      </c>
      <c r="BB165" s="39">
        <f t="shared" si="172"/>
        <v>0</v>
      </c>
      <c r="BC165">
        <f t="shared" si="173"/>
        <v>0.54322428864557448</v>
      </c>
      <c r="BD165" s="41">
        <f t="shared" si="174"/>
        <v>256151.61102180497</v>
      </c>
      <c r="BE165" s="41">
        <f t="shared" si="175"/>
        <v>33126525.316318523</v>
      </c>
      <c r="BF165">
        <f t="shared" si="176"/>
        <v>0.52390542287087472</v>
      </c>
      <c r="BG165" s="41">
        <f t="shared" si="177"/>
        <v>58125</v>
      </c>
      <c r="BH165" s="41">
        <f t="shared" si="178"/>
        <v>0</v>
      </c>
      <c r="BI165">
        <f t="shared" si="179"/>
        <v>0.55822964400924413</v>
      </c>
      <c r="BJ165">
        <f t="shared" si="180"/>
        <v>0</v>
      </c>
      <c r="BK165" s="121">
        <f t="shared" si="181"/>
        <v>0</v>
      </c>
      <c r="BL165">
        <f t="shared" si="182"/>
        <v>0.57570214025717992</v>
      </c>
      <c r="BM165" s="119">
        <f t="shared" si="183"/>
        <v>1395658.4984085513</v>
      </c>
      <c r="BN165" s="119">
        <f t="shared" si="184"/>
        <v>142302743.23102394</v>
      </c>
      <c r="BO165">
        <f t="shared" si="185"/>
        <v>0.53830867439375529</v>
      </c>
    </row>
    <row r="166" spans="1:67">
      <c r="A166">
        <v>154</v>
      </c>
      <c r="B166" s="64">
        <v>149</v>
      </c>
      <c r="C166" s="56">
        <f t="shared" si="134"/>
        <v>103419598.54676487</v>
      </c>
      <c r="D166" s="56">
        <f t="shared" si="135"/>
        <v>184269.19004203379</v>
      </c>
      <c r="E166" s="59">
        <f t="shared" si="186"/>
        <v>103235329.35672283</v>
      </c>
      <c r="F166" s="53">
        <f t="shared" si="136"/>
        <v>1444804.6719571028</v>
      </c>
      <c r="G166" s="53">
        <f t="shared" si="137"/>
        <v>478839.86933293269</v>
      </c>
      <c r="H166" s="66">
        <f t="shared" si="138"/>
        <v>965964.8026241702</v>
      </c>
      <c r="I166" s="54">
        <f>IF(A166&lt;=(30-(240-$K$8)),((A166+(240-$K$7))/30)*$K$6,$K$6)*($K$5/100)</f>
        <v>0</v>
      </c>
      <c r="J166" s="67">
        <f t="shared" si="139"/>
        <v>0</v>
      </c>
      <c r="K166" s="68">
        <f t="shared" si="140"/>
        <v>0</v>
      </c>
      <c r="L166" s="68">
        <f t="shared" si="141"/>
        <v>1444804.6719571028</v>
      </c>
      <c r="M166" s="55">
        <f t="shared" si="142"/>
        <v>965964.8026241702</v>
      </c>
      <c r="N166" s="55">
        <f t="shared" si="143"/>
        <v>217517.49792752104</v>
      </c>
      <c r="O166" s="55">
        <f t="shared" si="144"/>
        <v>748447.3046966492</v>
      </c>
      <c r="P166" s="65">
        <f t="shared" si="187"/>
        <v>0</v>
      </c>
      <c r="Q166" s="52">
        <f t="shared" si="145"/>
        <v>0</v>
      </c>
      <c r="R166" s="57">
        <f t="shared" si="146"/>
        <v>0</v>
      </c>
      <c r="S166" s="59">
        <f t="shared" si="188"/>
        <v>0</v>
      </c>
      <c r="T166" s="56">
        <f t="shared" si="147"/>
        <v>0</v>
      </c>
      <c r="U166" s="57">
        <f t="shared" si="148"/>
        <v>0</v>
      </c>
      <c r="V166" s="59">
        <f t="shared" si="189"/>
        <v>0</v>
      </c>
      <c r="W166" s="52">
        <f t="shared" ref="W166:W197" si="197">IF(T166+P166&lt;=O166+AM166,MIN(V166,O166-Q166+AA166-T166+AM166),0)</f>
        <v>0</v>
      </c>
      <c r="X166" s="57">
        <f t="shared" si="149"/>
        <v>0</v>
      </c>
      <c r="Y166" s="59">
        <f t="shared" si="190"/>
        <v>15764027.30553275</v>
      </c>
      <c r="Z166" s="56">
        <f t="shared" si="191"/>
        <v>932716.49473870161</v>
      </c>
      <c r="AA166" s="57">
        <f t="shared" si="150"/>
        <v>65683.447106386462</v>
      </c>
      <c r="AB166" s="63">
        <f t="shared" si="192"/>
        <v>20000000</v>
      </c>
      <c r="AC166" s="74">
        <f t="shared" si="151"/>
        <v>0</v>
      </c>
      <c r="AD166" s="57">
        <f t="shared" si="152"/>
        <v>83333.333333333328</v>
      </c>
      <c r="AE166" s="59">
        <f t="shared" si="193"/>
        <v>9296696.4410974812</v>
      </c>
      <c r="AF166" s="54">
        <f t="shared" si="153"/>
        <v>217517.49792752104</v>
      </c>
      <c r="AG166" s="57">
        <f t="shared" si="154"/>
        <v>38736.235171239503</v>
      </c>
      <c r="AH166" s="59">
        <f t="shared" si="194"/>
        <v>13950000</v>
      </c>
      <c r="AI166" s="54">
        <f t="shared" si="155"/>
        <v>0</v>
      </c>
      <c r="AJ166" s="57">
        <f t="shared" si="156"/>
        <v>58125</v>
      </c>
      <c r="AK166" s="59">
        <f t="shared" si="195"/>
        <v>44408874.800134629</v>
      </c>
      <c r="AL166" s="56">
        <f t="shared" si="196"/>
        <v>0</v>
      </c>
      <c r="AM166" s="75">
        <f t="shared" si="157"/>
        <v>185036.97833389428</v>
      </c>
      <c r="AN166">
        <f t="shared" si="158"/>
        <v>3.391110713792457E-2</v>
      </c>
      <c r="AO166" s="119">
        <f t="shared" si="159"/>
        <v>0</v>
      </c>
      <c r="AP166" s="119">
        <f t="shared" si="160"/>
        <v>0</v>
      </c>
      <c r="AQ166">
        <f t="shared" si="161"/>
        <v>0.47992791989813427</v>
      </c>
      <c r="AR166" s="41">
        <f t="shared" si="162"/>
        <v>0</v>
      </c>
      <c r="AS166" s="41">
        <f t="shared" si="163"/>
        <v>0</v>
      </c>
      <c r="AT166">
        <f t="shared" si="164"/>
        <v>0.50057581897504211</v>
      </c>
      <c r="AU166" s="41">
        <f t="shared" si="165"/>
        <v>0</v>
      </c>
      <c r="AV166" s="41">
        <f t="shared" si="166"/>
        <v>0</v>
      </c>
      <c r="AW166">
        <f t="shared" si="167"/>
        <v>0.51067569266252244</v>
      </c>
      <c r="AX166">
        <f t="shared" si="168"/>
        <v>998399.94184508803</v>
      </c>
      <c r="AY166" s="121">
        <f t="shared" si="169"/>
        <v>143638340.18976006</v>
      </c>
      <c r="AZ166">
        <f t="shared" si="170"/>
        <v>0.58792058172086725</v>
      </c>
      <c r="BA166" s="39">
        <f t="shared" si="171"/>
        <v>83333.333333333328</v>
      </c>
      <c r="BB166" s="39">
        <f t="shared" si="172"/>
        <v>0</v>
      </c>
      <c r="BC166">
        <f t="shared" si="173"/>
        <v>0.54045145365174541</v>
      </c>
      <c r="BD166" s="41">
        <f t="shared" si="174"/>
        <v>256253.73309876054</v>
      </c>
      <c r="BE166" s="41">
        <f t="shared" si="175"/>
        <v>33497694.680838238</v>
      </c>
      <c r="BF166">
        <f t="shared" si="176"/>
        <v>0.52110381201340428</v>
      </c>
      <c r="BG166" s="41">
        <f t="shared" si="177"/>
        <v>58125</v>
      </c>
      <c r="BH166" s="41">
        <f t="shared" si="178"/>
        <v>0</v>
      </c>
      <c r="BI166">
        <f t="shared" si="179"/>
        <v>0.55548237388814659</v>
      </c>
      <c r="BJ166">
        <f t="shared" si="180"/>
        <v>0</v>
      </c>
      <c r="BK166" s="121">
        <f t="shared" si="181"/>
        <v>0</v>
      </c>
      <c r="BL166">
        <f t="shared" si="182"/>
        <v>0.57298807079118141</v>
      </c>
      <c r="BM166" s="119">
        <f t="shared" si="183"/>
        <v>1396112.0082771818</v>
      </c>
      <c r="BN166" s="119">
        <f t="shared" si="184"/>
        <v>143928755.59100136</v>
      </c>
      <c r="BO166">
        <f t="shared" si="185"/>
        <v>0.53552807026875415</v>
      </c>
    </row>
    <row r="167" spans="1:67">
      <c r="A167">
        <v>155</v>
      </c>
      <c r="B167" s="58">
        <v>150</v>
      </c>
      <c r="C167" s="56">
        <f t="shared" si="134"/>
        <v>102454401.53243253</v>
      </c>
      <c r="D167" s="56">
        <f t="shared" si="135"/>
        <v>185036.97833386064</v>
      </c>
      <c r="E167" s="59">
        <f t="shared" si="186"/>
        <v>102269364.55409867</v>
      </c>
      <c r="F167" s="53">
        <f t="shared" si="136"/>
        <v>1444804.6719571031</v>
      </c>
      <c r="G167" s="53">
        <f t="shared" si="137"/>
        <v>474359.40259009431</v>
      </c>
      <c r="H167" s="60">
        <f t="shared" si="138"/>
        <v>970445.2693670087</v>
      </c>
      <c r="I167" s="54">
        <f>IF(A167&lt;=(30-(240-$K$8)),((A167+(240-$K$7))/30)*$K$6,$K$6)*($K$5/100)</f>
        <v>0</v>
      </c>
      <c r="J167" s="61">
        <f t="shared" si="139"/>
        <v>0</v>
      </c>
      <c r="K167" s="62">
        <f t="shared" si="140"/>
        <v>0</v>
      </c>
      <c r="L167" s="62">
        <f t="shared" si="141"/>
        <v>1444804.6719571031</v>
      </c>
      <c r="M167" s="55">
        <f t="shared" si="142"/>
        <v>970445.2693670087</v>
      </c>
      <c r="N167" s="55">
        <f t="shared" si="143"/>
        <v>218526.41658874153</v>
      </c>
      <c r="O167" s="55">
        <f t="shared" si="144"/>
        <v>751918.85277826723</v>
      </c>
      <c r="P167" s="59">
        <f t="shared" si="187"/>
        <v>0</v>
      </c>
      <c r="Q167" s="52">
        <f t="shared" si="145"/>
        <v>0</v>
      </c>
      <c r="R167" s="57">
        <f t="shared" si="146"/>
        <v>0</v>
      </c>
      <c r="S167" s="59">
        <f t="shared" si="188"/>
        <v>0</v>
      </c>
      <c r="T167" s="56">
        <f t="shared" si="147"/>
        <v>0</v>
      </c>
      <c r="U167" s="57">
        <f t="shared" si="148"/>
        <v>0</v>
      </c>
      <c r="V167" s="59">
        <f t="shared" si="189"/>
        <v>0</v>
      </c>
      <c r="W167" s="52">
        <f t="shared" si="197"/>
        <v>0</v>
      </c>
      <c r="X167" s="57">
        <f t="shared" si="149"/>
        <v>0</v>
      </c>
      <c r="Y167" s="59">
        <f t="shared" si="190"/>
        <v>14831310.810794048</v>
      </c>
      <c r="Z167" s="56">
        <f t="shared" si="191"/>
        <v>936955.83111216151</v>
      </c>
      <c r="AA167" s="57">
        <f t="shared" si="150"/>
        <v>61797.128378308531</v>
      </c>
      <c r="AB167" s="63">
        <f t="shared" si="192"/>
        <v>20000000</v>
      </c>
      <c r="AC167" s="74">
        <f t="shared" si="151"/>
        <v>0</v>
      </c>
      <c r="AD167" s="57">
        <f t="shared" si="152"/>
        <v>83333.333333333328</v>
      </c>
      <c r="AE167" s="59">
        <f t="shared" si="193"/>
        <v>9079178.9431699608</v>
      </c>
      <c r="AF167" s="54">
        <f t="shared" si="153"/>
        <v>218526.41658874153</v>
      </c>
      <c r="AG167" s="57">
        <f t="shared" si="154"/>
        <v>37829.912263208171</v>
      </c>
      <c r="AH167" s="59">
        <f t="shared" si="194"/>
        <v>13950000</v>
      </c>
      <c r="AI167" s="54">
        <f t="shared" si="155"/>
        <v>0</v>
      </c>
      <c r="AJ167" s="57">
        <f t="shared" si="156"/>
        <v>58125</v>
      </c>
      <c r="AK167" s="59">
        <f t="shared" si="195"/>
        <v>44593911.778468527</v>
      </c>
      <c r="AL167" s="56">
        <f t="shared" si="196"/>
        <v>0</v>
      </c>
      <c r="AM167" s="75">
        <f t="shared" si="157"/>
        <v>185807.96574361887</v>
      </c>
      <c r="AN167">
        <f t="shared" si="158"/>
        <v>3.399151432193203E-2</v>
      </c>
      <c r="AO167" s="119">
        <f t="shared" si="159"/>
        <v>0</v>
      </c>
      <c r="AP167" s="119">
        <f t="shared" si="160"/>
        <v>0</v>
      </c>
      <c r="AQ167">
        <f t="shared" si="161"/>
        <v>0.47709174199885929</v>
      </c>
      <c r="AR167" s="41">
        <f t="shared" si="162"/>
        <v>0</v>
      </c>
      <c r="AS167" s="41">
        <f t="shared" si="163"/>
        <v>0</v>
      </c>
      <c r="AT167">
        <f t="shared" si="164"/>
        <v>0.49775817889086404</v>
      </c>
      <c r="AU167" s="41">
        <f t="shared" si="165"/>
        <v>0</v>
      </c>
      <c r="AV167" s="41">
        <f t="shared" si="166"/>
        <v>0</v>
      </c>
      <c r="AW167">
        <f t="shared" si="167"/>
        <v>0.50786921716596101</v>
      </c>
      <c r="AX167">
        <f t="shared" si="168"/>
        <v>998752.95949047001</v>
      </c>
      <c r="AY167" s="121">
        <f t="shared" si="169"/>
        <v>145228153.82238504</v>
      </c>
      <c r="AZ167">
        <f t="shared" si="170"/>
        <v>0.5852420420585297</v>
      </c>
      <c r="BA167" s="39">
        <f t="shared" si="171"/>
        <v>83333.333333333328</v>
      </c>
      <c r="BB167" s="39">
        <f t="shared" si="172"/>
        <v>0</v>
      </c>
      <c r="BC167">
        <f t="shared" si="173"/>
        <v>0.53768559990736264</v>
      </c>
      <c r="BD167" s="41">
        <f t="shared" si="174"/>
        <v>256356.32885194971</v>
      </c>
      <c r="BE167" s="41">
        <f t="shared" si="175"/>
        <v>33871594.571254939</v>
      </c>
      <c r="BF167">
        <f t="shared" si="176"/>
        <v>0.51831027064425861</v>
      </c>
      <c r="BG167" s="41">
        <f t="shared" si="177"/>
        <v>58125</v>
      </c>
      <c r="BH167" s="41">
        <f t="shared" si="178"/>
        <v>0</v>
      </c>
      <c r="BI167">
        <f t="shared" si="179"/>
        <v>0.55274124957122139</v>
      </c>
      <c r="BJ167">
        <f t="shared" si="180"/>
        <v>0</v>
      </c>
      <c r="BK167" s="121">
        <f t="shared" si="181"/>
        <v>0</v>
      </c>
      <c r="BL167">
        <f t="shared" si="182"/>
        <v>0.57027918625903762</v>
      </c>
      <c r="BM167" s="119">
        <f t="shared" si="183"/>
        <v>1396567.621675753</v>
      </c>
      <c r="BN167" s="119">
        <f t="shared" si="184"/>
        <v>145566790.40505129</v>
      </c>
      <c r="BO167">
        <f t="shared" si="185"/>
        <v>0.53275472299984061</v>
      </c>
    </row>
    <row r="168" spans="1:67">
      <c r="A168">
        <v>156</v>
      </c>
      <c r="B168" s="64">
        <v>151</v>
      </c>
      <c r="C168" s="56">
        <f t="shared" si="134"/>
        <v>101484727.25047526</v>
      </c>
      <c r="D168" s="56">
        <f t="shared" si="135"/>
        <v>185807.96574360132</v>
      </c>
      <c r="E168" s="59">
        <f t="shared" si="186"/>
        <v>101298919.28473166</v>
      </c>
      <c r="F168" s="53">
        <f t="shared" si="136"/>
        <v>1444804.6719571028</v>
      </c>
      <c r="G168" s="53">
        <f t="shared" si="137"/>
        <v>469858.15394901368</v>
      </c>
      <c r="H168" s="66">
        <f t="shared" si="138"/>
        <v>974946.51800808916</v>
      </c>
      <c r="I168" s="54">
        <f>IF(A168&lt;=(30-(240-$K$8)),((A168+(240-$K$7))/30)*$K$6,$K$6)*($K$5/100)</f>
        <v>0</v>
      </c>
      <c r="J168" s="67">
        <f t="shared" si="139"/>
        <v>0</v>
      </c>
      <c r="K168" s="68">
        <f t="shared" si="140"/>
        <v>0</v>
      </c>
      <c r="L168" s="68">
        <f t="shared" si="141"/>
        <v>1444804.6719571028</v>
      </c>
      <c r="M168" s="55">
        <f t="shared" si="142"/>
        <v>974946.51800808916</v>
      </c>
      <c r="N168" s="55">
        <f t="shared" si="143"/>
        <v>219540.01495101894</v>
      </c>
      <c r="O168" s="55">
        <f t="shared" si="144"/>
        <v>755406.50305707031</v>
      </c>
      <c r="P168" s="65">
        <f t="shared" si="187"/>
        <v>0</v>
      </c>
      <c r="Q168" s="52">
        <f t="shared" si="145"/>
        <v>0</v>
      </c>
      <c r="R168" s="57">
        <f t="shared" si="146"/>
        <v>0</v>
      </c>
      <c r="S168" s="59">
        <f t="shared" si="188"/>
        <v>0</v>
      </c>
      <c r="T168" s="56">
        <f t="shared" si="147"/>
        <v>0</v>
      </c>
      <c r="U168" s="57">
        <f t="shared" si="148"/>
        <v>0</v>
      </c>
      <c r="V168" s="59">
        <f t="shared" si="189"/>
        <v>0</v>
      </c>
      <c r="W168" s="52">
        <f t="shared" si="197"/>
        <v>0</v>
      </c>
      <c r="X168" s="57">
        <f t="shared" si="149"/>
        <v>0</v>
      </c>
      <c r="Y168" s="59">
        <f t="shared" si="190"/>
        <v>13894354.979681887</v>
      </c>
      <c r="Z168" s="56">
        <f t="shared" si="191"/>
        <v>941214.46880068921</v>
      </c>
      <c r="AA168" s="57">
        <f t="shared" si="150"/>
        <v>57893.145748674528</v>
      </c>
      <c r="AB168" s="63">
        <f t="shared" si="192"/>
        <v>20000000</v>
      </c>
      <c r="AC168" s="74">
        <f t="shared" si="151"/>
        <v>0</v>
      </c>
      <c r="AD168" s="57">
        <f t="shared" si="152"/>
        <v>83333.333333333328</v>
      </c>
      <c r="AE168" s="59">
        <f t="shared" si="193"/>
        <v>8860652.5265812185</v>
      </c>
      <c r="AF168" s="54">
        <f t="shared" si="153"/>
        <v>219540.01495101894</v>
      </c>
      <c r="AG168" s="57">
        <f t="shared" si="154"/>
        <v>36919.385527421742</v>
      </c>
      <c r="AH168" s="59">
        <f t="shared" si="194"/>
        <v>13950000</v>
      </c>
      <c r="AI168" s="54">
        <f t="shared" si="155"/>
        <v>0</v>
      </c>
      <c r="AJ168" s="57">
        <f t="shared" si="156"/>
        <v>58125</v>
      </c>
      <c r="AK168" s="59">
        <f t="shared" si="195"/>
        <v>44779719.744212143</v>
      </c>
      <c r="AL168" s="56">
        <f t="shared" si="196"/>
        <v>0</v>
      </c>
      <c r="AM168" s="75">
        <f t="shared" si="157"/>
        <v>186582.16560088392</v>
      </c>
      <c r="AN168">
        <f t="shared" si="158"/>
        <v>3.407192150593949E-2</v>
      </c>
      <c r="AO168" s="119">
        <f t="shared" si="159"/>
        <v>0</v>
      </c>
      <c r="AP168" s="119">
        <f t="shared" si="160"/>
        <v>0</v>
      </c>
      <c r="AQ168">
        <f t="shared" si="161"/>
        <v>0.47426600342000153</v>
      </c>
      <c r="AR168" s="41">
        <f t="shared" si="162"/>
        <v>0</v>
      </c>
      <c r="AS168" s="41">
        <f t="shared" si="163"/>
        <v>0</v>
      </c>
      <c r="AT168">
        <f t="shared" si="164"/>
        <v>0.4949497998493001</v>
      </c>
      <c r="AU168" s="41">
        <f t="shared" si="165"/>
        <v>0</v>
      </c>
      <c r="AV168" s="41">
        <f t="shared" si="166"/>
        <v>0</v>
      </c>
      <c r="AW168">
        <f t="shared" si="167"/>
        <v>0.50507143023790535</v>
      </c>
      <c r="AX168">
        <f t="shared" si="168"/>
        <v>999107.61454936373</v>
      </c>
      <c r="AY168" s="121">
        <f t="shared" si="169"/>
        <v>146829457.13290751</v>
      </c>
      <c r="AZ168">
        <f t="shared" si="170"/>
        <v>0.5825679302715373</v>
      </c>
      <c r="BA168" s="39">
        <f t="shared" si="171"/>
        <v>83333.333333333328</v>
      </c>
      <c r="BB168" s="39">
        <f t="shared" si="172"/>
        <v>0</v>
      </c>
      <c r="BC168">
        <f t="shared" si="173"/>
        <v>0.53492676535602102</v>
      </c>
      <c r="BD168" s="41">
        <f t="shared" si="174"/>
        <v>256459.40047844069</v>
      </c>
      <c r="BE168" s="41">
        <f t="shared" si="175"/>
        <v>34248242.332358956</v>
      </c>
      <c r="BF168">
        <f t="shared" si="176"/>
        <v>0.51552482988267845</v>
      </c>
      <c r="BG168" s="41">
        <f t="shared" si="177"/>
        <v>58125</v>
      </c>
      <c r="BH168" s="41">
        <f t="shared" si="178"/>
        <v>0</v>
      </c>
      <c r="BI168">
        <f t="shared" si="179"/>
        <v>0.55000631376640474</v>
      </c>
      <c r="BJ168">
        <f t="shared" si="180"/>
        <v>0</v>
      </c>
      <c r="BK168" s="121">
        <f t="shared" si="181"/>
        <v>0</v>
      </c>
      <c r="BL168">
        <f t="shared" si="182"/>
        <v>0.56757553435041752</v>
      </c>
      <c r="BM168" s="119">
        <f t="shared" si="183"/>
        <v>1397025.3483611378</v>
      </c>
      <c r="BN168" s="119">
        <f t="shared" si="184"/>
        <v>147216924.21922147</v>
      </c>
      <c r="BO168">
        <f t="shared" si="185"/>
        <v>0.5299886688691765</v>
      </c>
    </row>
    <row r="169" spans="1:67">
      <c r="A169">
        <v>157</v>
      </c>
      <c r="B169" s="58">
        <v>152</v>
      </c>
      <c r="C169" s="56">
        <f t="shared" si="134"/>
        <v>100510554.93232441</v>
      </c>
      <c r="D169" s="56">
        <f t="shared" si="135"/>
        <v>186582.16560083628</v>
      </c>
      <c r="E169" s="59">
        <f t="shared" si="186"/>
        <v>100323972.76672357</v>
      </c>
      <c r="F169" s="53">
        <f t="shared" si="136"/>
        <v>1444804.6719571031</v>
      </c>
      <c r="G169" s="53">
        <f t="shared" si="137"/>
        <v>465336.02701631951</v>
      </c>
      <c r="H169" s="60">
        <f t="shared" si="138"/>
        <v>979468.6449407835</v>
      </c>
      <c r="I169" s="54">
        <f>IF(A169&lt;=(30-(240-$K$8)),((A169+(240-$K$7))/30)*$K$6,$K$6)*($K$5/100)</f>
        <v>0</v>
      </c>
      <c r="J169" s="61">
        <f t="shared" si="139"/>
        <v>0</v>
      </c>
      <c r="K169" s="62">
        <f t="shared" si="140"/>
        <v>0</v>
      </c>
      <c r="L169" s="62">
        <f t="shared" si="141"/>
        <v>1444804.6719571031</v>
      </c>
      <c r="M169" s="55">
        <f t="shared" si="142"/>
        <v>979468.6449407835</v>
      </c>
      <c r="N169" s="55">
        <f t="shared" si="143"/>
        <v>220558.31472036676</v>
      </c>
      <c r="O169" s="55">
        <f t="shared" si="144"/>
        <v>758910.33022041677</v>
      </c>
      <c r="P169" s="59">
        <f t="shared" si="187"/>
        <v>0</v>
      </c>
      <c r="Q169" s="52">
        <f t="shared" si="145"/>
        <v>0</v>
      </c>
      <c r="R169" s="57">
        <f t="shared" si="146"/>
        <v>0</v>
      </c>
      <c r="S169" s="59">
        <f t="shared" si="188"/>
        <v>0</v>
      </c>
      <c r="T169" s="56">
        <f t="shared" si="147"/>
        <v>0</v>
      </c>
      <c r="U169" s="57">
        <f t="shared" si="148"/>
        <v>0</v>
      </c>
      <c r="V169" s="59">
        <f t="shared" si="189"/>
        <v>0</v>
      </c>
      <c r="W169" s="52">
        <f t="shared" si="197"/>
        <v>0</v>
      </c>
      <c r="X169" s="57">
        <f t="shared" si="149"/>
        <v>0</v>
      </c>
      <c r="Y169" s="59">
        <f t="shared" si="190"/>
        <v>12953140.510881197</v>
      </c>
      <c r="Z169" s="56">
        <f t="shared" si="191"/>
        <v>945492.49582130066</v>
      </c>
      <c r="AA169" s="57">
        <f t="shared" si="150"/>
        <v>53971.418795338315</v>
      </c>
      <c r="AB169" s="63">
        <f t="shared" si="192"/>
        <v>20000000</v>
      </c>
      <c r="AC169" s="74">
        <f t="shared" si="151"/>
        <v>0</v>
      </c>
      <c r="AD169" s="57">
        <f t="shared" si="152"/>
        <v>83333.333333333328</v>
      </c>
      <c r="AE169" s="59">
        <f t="shared" si="193"/>
        <v>8641112.5116301998</v>
      </c>
      <c r="AF169" s="54">
        <f t="shared" si="153"/>
        <v>220558.31472036676</v>
      </c>
      <c r="AG169" s="57">
        <f t="shared" si="154"/>
        <v>36004.63546512583</v>
      </c>
      <c r="AH169" s="59">
        <f t="shared" si="194"/>
        <v>13950000</v>
      </c>
      <c r="AI169" s="54">
        <f t="shared" si="155"/>
        <v>0</v>
      </c>
      <c r="AJ169" s="57">
        <f t="shared" si="156"/>
        <v>58125</v>
      </c>
      <c r="AK169" s="59">
        <f t="shared" si="195"/>
        <v>44966301.909813024</v>
      </c>
      <c r="AL169" s="56">
        <f t="shared" si="196"/>
        <v>0</v>
      </c>
      <c r="AM169" s="75">
        <f t="shared" si="157"/>
        <v>187359.59129088759</v>
      </c>
      <c r="AN169">
        <f t="shared" si="158"/>
        <v>3.4152328689946956E-2</v>
      </c>
      <c r="AO169" s="119">
        <f t="shared" si="159"/>
        <v>0</v>
      </c>
      <c r="AP169" s="119">
        <f t="shared" si="160"/>
        <v>0</v>
      </c>
      <c r="AQ169">
        <f t="shared" si="161"/>
        <v>0.4714507174965108</v>
      </c>
      <c r="AR169" s="41">
        <f t="shared" si="162"/>
        <v>0</v>
      </c>
      <c r="AS169" s="41">
        <f t="shared" si="163"/>
        <v>0</v>
      </c>
      <c r="AT169">
        <f t="shared" si="164"/>
        <v>0.49215070433747637</v>
      </c>
      <c r="AU169" s="41">
        <f t="shared" si="165"/>
        <v>0</v>
      </c>
      <c r="AV169" s="41">
        <f t="shared" si="166"/>
        <v>0</v>
      </c>
      <c r="AW169">
        <f t="shared" si="167"/>
        <v>0.50228235848722758</v>
      </c>
      <c r="AX169">
        <f t="shared" si="168"/>
        <v>999463.91461663903</v>
      </c>
      <c r="AY169" s="121">
        <f t="shared" si="169"/>
        <v>148442321.84394419</v>
      </c>
      <c r="AZ169">
        <f t="shared" si="170"/>
        <v>0.57989829742311894</v>
      </c>
      <c r="BA169" s="39">
        <f t="shared" si="171"/>
        <v>83333.333333333328</v>
      </c>
      <c r="BB169" s="39">
        <f t="shared" si="172"/>
        <v>0</v>
      </c>
      <c r="BC169">
        <f t="shared" si="173"/>
        <v>0.53217498746565695</v>
      </c>
      <c r="BD169" s="41">
        <f t="shared" si="174"/>
        <v>256562.95018549258</v>
      </c>
      <c r="BE169" s="41">
        <f t="shared" si="175"/>
        <v>34627655.411097579</v>
      </c>
      <c r="BF169">
        <f t="shared" si="176"/>
        <v>0.51274752035657412</v>
      </c>
      <c r="BG169" s="41">
        <f t="shared" si="177"/>
        <v>58125</v>
      </c>
      <c r="BH169" s="41">
        <f t="shared" si="178"/>
        <v>0</v>
      </c>
      <c r="BI169">
        <f t="shared" si="179"/>
        <v>0.54727760872244202</v>
      </c>
      <c r="BJ169">
        <f t="shared" si="180"/>
        <v>0</v>
      </c>
      <c r="BK169" s="121">
        <f t="shared" si="181"/>
        <v>0</v>
      </c>
      <c r="BL169">
        <f t="shared" si="182"/>
        <v>0.56487716231915586</v>
      </c>
      <c r="BM169" s="119">
        <f t="shared" si="183"/>
        <v>1397485.1981354649</v>
      </c>
      <c r="BN169" s="119">
        <f t="shared" si="184"/>
        <v>148879234.03099909</v>
      </c>
      <c r="BO169">
        <f t="shared" si="185"/>
        <v>0.52722994367857645</v>
      </c>
    </row>
    <row r="170" spans="1:67">
      <c r="A170">
        <v>158</v>
      </c>
      <c r="B170" s="64">
        <v>153</v>
      </c>
      <c r="C170" s="56">
        <f t="shared" si="134"/>
        <v>99531863.713073641</v>
      </c>
      <c r="D170" s="56">
        <f t="shared" si="135"/>
        <v>187359.59129084647</v>
      </c>
      <c r="E170" s="59">
        <f t="shared" si="186"/>
        <v>99344504.121782795</v>
      </c>
      <c r="F170" s="53">
        <f t="shared" si="136"/>
        <v>1444804.6719571031</v>
      </c>
      <c r="G170" s="53">
        <f t="shared" si="137"/>
        <v>460792.92495153588</v>
      </c>
      <c r="H170" s="66">
        <f t="shared" si="138"/>
        <v>984011.74700556719</v>
      </c>
      <c r="I170" s="54">
        <f>IF(A170&lt;=(30-(240-$K$8)),((A170+(240-$K$7))/30)*$K$6,$K$6)*($K$5/100)</f>
        <v>0</v>
      </c>
      <c r="J170" s="67">
        <f t="shared" si="139"/>
        <v>0</v>
      </c>
      <c r="K170" s="68">
        <f t="shared" si="140"/>
        <v>0</v>
      </c>
      <c r="L170" s="68">
        <f t="shared" si="141"/>
        <v>1444804.6719571031</v>
      </c>
      <c r="M170" s="55">
        <f t="shared" si="142"/>
        <v>984011.74700556719</v>
      </c>
      <c r="N170" s="55">
        <f t="shared" si="143"/>
        <v>221581.33770347809</v>
      </c>
      <c r="O170" s="55">
        <f t="shared" si="144"/>
        <v>762430.40930208913</v>
      </c>
      <c r="P170" s="65">
        <f t="shared" si="187"/>
        <v>0</v>
      </c>
      <c r="Q170" s="52">
        <f t="shared" si="145"/>
        <v>0</v>
      </c>
      <c r="R170" s="57">
        <f t="shared" si="146"/>
        <v>0</v>
      </c>
      <c r="S170" s="59">
        <f t="shared" si="188"/>
        <v>0</v>
      </c>
      <c r="T170" s="56">
        <f t="shared" si="147"/>
        <v>0</v>
      </c>
      <c r="U170" s="57">
        <f t="shared" si="148"/>
        <v>0</v>
      </c>
      <c r="V170" s="59">
        <f t="shared" si="189"/>
        <v>0</v>
      </c>
      <c r="W170" s="52">
        <f t="shared" si="197"/>
        <v>0</v>
      </c>
      <c r="X170" s="57">
        <f t="shared" si="149"/>
        <v>0</v>
      </c>
      <c r="Y170" s="59">
        <f t="shared" si="190"/>
        <v>12007648.015059896</v>
      </c>
      <c r="Z170" s="56">
        <f t="shared" si="191"/>
        <v>949790.00059297669</v>
      </c>
      <c r="AA170" s="57">
        <f t="shared" si="150"/>
        <v>50031.86672941623</v>
      </c>
      <c r="AB170" s="63">
        <f t="shared" si="192"/>
        <v>20000000</v>
      </c>
      <c r="AC170" s="74">
        <f t="shared" si="151"/>
        <v>0</v>
      </c>
      <c r="AD170" s="57">
        <f t="shared" si="152"/>
        <v>83333.333333333328</v>
      </c>
      <c r="AE170" s="59">
        <f t="shared" si="193"/>
        <v>8420554.1969098337</v>
      </c>
      <c r="AF170" s="54">
        <f t="shared" si="153"/>
        <v>221581.33770347809</v>
      </c>
      <c r="AG170" s="57">
        <f t="shared" si="154"/>
        <v>35085.642487124307</v>
      </c>
      <c r="AH170" s="59">
        <f t="shared" si="194"/>
        <v>13950000</v>
      </c>
      <c r="AI170" s="54">
        <f t="shared" si="155"/>
        <v>0</v>
      </c>
      <c r="AJ170" s="57">
        <f t="shared" si="156"/>
        <v>58125</v>
      </c>
      <c r="AK170" s="59">
        <f t="shared" si="195"/>
        <v>45153661.501103915</v>
      </c>
      <c r="AL170" s="56">
        <f t="shared" si="196"/>
        <v>0</v>
      </c>
      <c r="AM170" s="75">
        <f t="shared" si="157"/>
        <v>188140.25625459963</v>
      </c>
      <c r="AN170">
        <f t="shared" si="158"/>
        <v>3.4232735873954416E-2</v>
      </c>
      <c r="AO170" s="119">
        <f t="shared" si="159"/>
        <v>0</v>
      </c>
      <c r="AP170" s="119">
        <f t="shared" si="160"/>
        <v>0</v>
      </c>
      <c r="AQ170">
        <f t="shared" si="161"/>
        <v>0.46864589706644622</v>
      </c>
      <c r="AR170" s="41">
        <f t="shared" si="162"/>
        <v>0</v>
      </c>
      <c r="AS170" s="41">
        <f t="shared" si="163"/>
        <v>0</v>
      </c>
      <c r="AT170">
        <f t="shared" si="164"/>
        <v>0.48936091434407814</v>
      </c>
      <c r="AU170" s="41">
        <f t="shared" si="165"/>
        <v>0</v>
      </c>
      <c r="AV170" s="41">
        <f t="shared" si="166"/>
        <v>0</v>
      </c>
      <c r="AW170">
        <f t="shared" si="167"/>
        <v>0.49950202802727711</v>
      </c>
      <c r="AX170">
        <f t="shared" si="168"/>
        <v>999821.86732239288</v>
      </c>
      <c r="AY170" s="121">
        <f t="shared" si="169"/>
        <v>150066820.09369031</v>
      </c>
      <c r="AZ170">
        <f t="shared" si="170"/>
        <v>0.57723319416284191</v>
      </c>
      <c r="BA170" s="39">
        <f t="shared" si="171"/>
        <v>83333.333333333328</v>
      </c>
      <c r="BB170" s="39">
        <f t="shared" si="172"/>
        <v>0</v>
      </c>
      <c r="BC170">
        <f t="shared" si="173"/>
        <v>0.52943030322894702</v>
      </c>
      <c r="BD170" s="41">
        <f t="shared" si="174"/>
        <v>256666.98019060239</v>
      </c>
      <c r="BE170" s="41">
        <f t="shared" si="175"/>
        <v>35009851.357149534</v>
      </c>
      <c r="BF170">
        <f t="shared" si="176"/>
        <v>0.50997837220350373</v>
      </c>
      <c r="BG170" s="41">
        <f t="shared" si="177"/>
        <v>58125</v>
      </c>
      <c r="BH170" s="41">
        <f t="shared" si="178"/>
        <v>0</v>
      </c>
      <c r="BI170">
        <f t="shared" si="179"/>
        <v>0.54455517622887428</v>
      </c>
      <c r="BJ170">
        <f t="shared" si="180"/>
        <v>0</v>
      </c>
      <c r="BK170" s="121">
        <f t="shared" si="181"/>
        <v>0</v>
      </c>
      <c r="BL170">
        <f t="shared" si="182"/>
        <v>0.56218411698281257</v>
      </c>
      <c r="BM170" s="119">
        <f t="shared" si="183"/>
        <v>1397947.1808463286</v>
      </c>
      <c r="BN170" s="119">
        <f t="shared" si="184"/>
        <v>150553797.29185179</v>
      </c>
      <c r="BO170">
        <f t="shared" si="185"/>
        <v>0.52447858275014647</v>
      </c>
    </row>
    <row r="171" spans="1:67">
      <c r="A171">
        <v>159</v>
      </c>
      <c r="B171" s="58">
        <v>154</v>
      </c>
      <c r="C171" s="56">
        <f t="shared" si="134"/>
        <v>98548632.631031781</v>
      </c>
      <c r="D171" s="56">
        <f t="shared" si="135"/>
        <v>188140.25625455379</v>
      </c>
      <c r="E171" s="59">
        <f t="shared" si="186"/>
        <v>98360492.374777228</v>
      </c>
      <c r="F171" s="53">
        <f t="shared" si="136"/>
        <v>1444804.6719571031</v>
      </c>
      <c r="G171" s="53">
        <f t="shared" si="137"/>
        <v>456228.75046500837</v>
      </c>
      <c r="H171" s="60">
        <f t="shared" si="138"/>
        <v>988575.92149209464</v>
      </c>
      <c r="I171" s="54">
        <f>IF(A171&lt;=(30-(240-$K$8)),((A171+(240-$K$7))/30)*$K$6,$K$6)*($K$5/100)</f>
        <v>0</v>
      </c>
      <c r="J171" s="61">
        <f t="shared" si="139"/>
        <v>0</v>
      </c>
      <c r="K171" s="62">
        <f t="shared" si="140"/>
        <v>0</v>
      </c>
      <c r="L171" s="62">
        <f t="shared" si="141"/>
        <v>1444804.6719571031</v>
      </c>
      <c r="M171" s="55">
        <f t="shared" si="142"/>
        <v>988575.92149209464</v>
      </c>
      <c r="N171" s="55">
        <f t="shared" si="143"/>
        <v>222609.10580819269</v>
      </c>
      <c r="O171" s="55">
        <f t="shared" si="144"/>
        <v>765966.81568390201</v>
      </c>
      <c r="P171" s="59">
        <f t="shared" si="187"/>
        <v>0</v>
      </c>
      <c r="Q171" s="52">
        <f t="shared" si="145"/>
        <v>0</v>
      </c>
      <c r="R171" s="57">
        <f t="shared" si="146"/>
        <v>0</v>
      </c>
      <c r="S171" s="59">
        <f t="shared" si="188"/>
        <v>0</v>
      </c>
      <c r="T171" s="56">
        <f t="shared" si="147"/>
        <v>0</v>
      </c>
      <c r="U171" s="57">
        <f t="shared" si="148"/>
        <v>0</v>
      </c>
      <c r="V171" s="59">
        <f t="shared" si="189"/>
        <v>0</v>
      </c>
      <c r="W171" s="52">
        <f t="shared" si="197"/>
        <v>0</v>
      </c>
      <c r="X171" s="57">
        <f t="shared" si="149"/>
        <v>0</v>
      </c>
      <c r="Y171" s="59">
        <f t="shared" si="190"/>
        <v>11057858.014466919</v>
      </c>
      <c r="Z171" s="56">
        <f t="shared" si="191"/>
        <v>954107.07193850167</v>
      </c>
      <c r="AA171" s="57">
        <f t="shared" si="150"/>
        <v>46074.408393612161</v>
      </c>
      <c r="AB171" s="63">
        <f t="shared" si="192"/>
        <v>20000000</v>
      </c>
      <c r="AC171" s="74">
        <f t="shared" si="151"/>
        <v>0</v>
      </c>
      <c r="AD171" s="57">
        <f t="shared" si="152"/>
        <v>83333.333333333328</v>
      </c>
      <c r="AE171" s="59">
        <f t="shared" si="193"/>
        <v>8198972.8592063552</v>
      </c>
      <c r="AF171" s="54">
        <f t="shared" si="153"/>
        <v>222609.10580819269</v>
      </c>
      <c r="AG171" s="57">
        <f t="shared" si="154"/>
        <v>34162.386913359813</v>
      </c>
      <c r="AH171" s="59">
        <f t="shared" si="194"/>
        <v>13950000</v>
      </c>
      <c r="AI171" s="54">
        <f t="shared" si="155"/>
        <v>0</v>
      </c>
      <c r="AJ171" s="57">
        <f t="shared" si="156"/>
        <v>58125</v>
      </c>
      <c r="AK171" s="59">
        <f t="shared" si="195"/>
        <v>45341801.757358514</v>
      </c>
      <c r="AL171" s="56">
        <f t="shared" si="196"/>
        <v>0</v>
      </c>
      <c r="AM171" s="75">
        <f t="shared" si="157"/>
        <v>188924.1739889938</v>
      </c>
      <c r="AN171">
        <f t="shared" si="158"/>
        <v>3.4313143057961876E-2</v>
      </c>
      <c r="AO171" s="119">
        <f t="shared" si="159"/>
        <v>0</v>
      </c>
      <c r="AP171" s="119">
        <f t="shared" si="160"/>
        <v>0</v>
      </c>
      <c r="AQ171">
        <f t="shared" si="161"/>
        <v>0.46585155447326598</v>
      </c>
      <c r="AR171" s="41">
        <f t="shared" si="162"/>
        <v>0</v>
      </c>
      <c r="AS171" s="41">
        <f t="shared" si="163"/>
        <v>0</v>
      </c>
      <c r="AT171">
        <f t="shared" si="164"/>
        <v>0.48658045136110217</v>
      </c>
      <c r="AU171" s="41">
        <f t="shared" si="165"/>
        <v>0</v>
      </c>
      <c r="AV171" s="41">
        <f t="shared" si="166"/>
        <v>0</v>
      </c>
      <c r="AW171">
        <f t="shared" si="167"/>
        <v>0.49673046447717606</v>
      </c>
      <c r="AX171">
        <f t="shared" si="168"/>
        <v>1000181.4803321138</v>
      </c>
      <c r="AY171" s="121">
        <f t="shared" si="169"/>
        <v>151703024.43822175</v>
      </c>
      <c r="AZ171">
        <f t="shared" si="170"/>
        <v>0.57457267072586116</v>
      </c>
      <c r="BA171" s="39">
        <f t="shared" si="171"/>
        <v>83333.333333333328</v>
      </c>
      <c r="BB171" s="39">
        <f t="shared" si="172"/>
        <v>0</v>
      </c>
      <c r="BC171">
        <f t="shared" si="173"/>
        <v>0.52669274916379116</v>
      </c>
      <c r="BD171" s="41">
        <f t="shared" si="174"/>
        <v>256771.49272155249</v>
      </c>
      <c r="BE171" s="41">
        <f t="shared" si="175"/>
        <v>35394847.823502637</v>
      </c>
      <c r="BF171">
        <f t="shared" si="176"/>
        <v>0.50721741507173479</v>
      </c>
      <c r="BG171" s="41">
        <f t="shared" si="177"/>
        <v>58125</v>
      </c>
      <c r="BH171" s="41">
        <f t="shared" si="178"/>
        <v>0</v>
      </c>
      <c r="BI171">
        <f t="shared" si="179"/>
        <v>0.54183905761614937</v>
      </c>
      <c r="BJ171">
        <f t="shared" si="180"/>
        <v>0</v>
      </c>
      <c r="BK171" s="121">
        <f t="shared" si="181"/>
        <v>0</v>
      </c>
      <c r="BL171">
        <f t="shared" si="182"/>
        <v>0.55949644472223214</v>
      </c>
      <c r="BM171" s="119">
        <f t="shared" si="183"/>
        <v>1398411.3063869996</v>
      </c>
      <c r="BN171" s="119">
        <f t="shared" si="184"/>
        <v>152240691.90978259</v>
      </c>
      <c r="BO171">
        <f t="shared" si="185"/>
        <v>0.52173462092687306</v>
      </c>
    </row>
    <row r="172" spans="1:67">
      <c r="A172">
        <v>160</v>
      </c>
      <c r="B172" s="64">
        <v>155</v>
      </c>
      <c r="C172" s="56">
        <f t="shared" si="134"/>
        <v>97560840.627274096</v>
      </c>
      <c r="D172" s="56">
        <f t="shared" si="135"/>
        <v>188924.17398896813</v>
      </c>
      <c r="E172" s="59">
        <f t="shared" si="186"/>
        <v>97371916.453285128</v>
      </c>
      <c r="F172" s="53">
        <f t="shared" si="136"/>
        <v>1444804.6719571031</v>
      </c>
      <c r="G172" s="53">
        <f t="shared" si="137"/>
        <v>451643.40581582085</v>
      </c>
      <c r="H172" s="66">
        <f t="shared" si="138"/>
        <v>993161.26614128216</v>
      </c>
      <c r="I172" s="54">
        <f>IF(A172&lt;=(30-(240-$K$8)),((A172+(240-$K$7))/30)*$K$6,$K$6)*($K$5/100)</f>
        <v>0</v>
      </c>
      <c r="J172" s="67">
        <f t="shared" si="139"/>
        <v>0</v>
      </c>
      <c r="K172" s="68">
        <f t="shared" si="140"/>
        <v>0</v>
      </c>
      <c r="L172" s="68">
        <f t="shared" si="141"/>
        <v>1444804.6719571031</v>
      </c>
      <c r="M172" s="55">
        <f t="shared" si="142"/>
        <v>993161.26614128216</v>
      </c>
      <c r="N172" s="55">
        <f t="shared" si="143"/>
        <v>223641.64104396637</v>
      </c>
      <c r="O172" s="55">
        <f t="shared" si="144"/>
        <v>769519.62509731576</v>
      </c>
      <c r="P172" s="65">
        <f t="shared" si="187"/>
        <v>0</v>
      </c>
      <c r="Q172" s="52">
        <f t="shared" si="145"/>
        <v>0</v>
      </c>
      <c r="R172" s="57">
        <f t="shared" si="146"/>
        <v>0</v>
      </c>
      <c r="S172" s="59">
        <f t="shared" si="188"/>
        <v>0</v>
      </c>
      <c r="T172" s="56">
        <f t="shared" si="147"/>
        <v>0</v>
      </c>
      <c r="U172" s="57">
        <f t="shared" si="148"/>
        <v>0</v>
      </c>
      <c r="V172" s="59">
        <f t="shared" si="189"/>
        <v>0</v>
      </c>
      <c r="W172" s="52">
        <f t="shared" si="197"/>
        <v>0</v>
      </c>
      <c r="X172" s="57">
        <f t="shared" si="149"/>
        <v>0</v>
      </c>
      <c r="Y172" s="59">
        <f t="shared" si="190"/>
        <v>10103750.942528417</v>
      </c>
      <c r="Z172" s="56">
        <f t="shared" si="191"/>
        <v>958443.7990863095</v>
      </c>
      <c r="AA172" s="57">
        <f t="shared" si="150"/>
        <v>42098.962260535074</v>
      </c>
      <c r="AB172" s="63">
        <f t="shared" si="192"/>
        <v>20000000</v>
      </c>
      <c r="AC172" s="74">
        <f t="shared" si="151"/>
        <v>0</v>
      </c>
      <c r="AD172" s="57">
        <f t="shared" si="152"/>
        <v>83333.333333333328</v>
      </c>
      <c r="AE172" s="59">
        <f t="shared" si="193"/>
        <v>7976363.7533981623</v>
      </c>
      <c r="AF172" s="54">
        <f t="shared" si="153"/>
        <v>223641.64104396637</v>
      </c>
      <c r="AG172" s="57">
        <f t="shared" si="154"/>
        <v>33234.848972492342</v>
      </c>
      <c r="AH172" s="59">
        <f t="shared" si="194"/>
        <v>13950000</v>
      </c>
      <c r="AI172" s="54">
        <f t="shared" si="155"/>
        <v>0</v>
      </c>
      <c r="AJ172" s="57">
        <f t="shared" si="156"/>
        <v>58125</v>
      </c>
      <c r="AK172" s="59">
        <f t="shared" si="195"/>
        <v>45530725.931347504</v>
      </c>
      <c r="AL172" s="56">
        <f t="shared" si="196"/>
        <v>0</v>
      </c>
      <c r="AM172" s="75">
        <f t="shared" si="157"/>
        <v>189711.35804728128</v>
      </c>
      <c r="AN172">
        <f t="shared" si="158"/>
        <v>3.4393550241969335E-2</v>
      </c>
      <c r="AO172" s="119">
        <f t="shared" si="159"/>
        <v>0</v>
      </c>
      <c r="AP172" s="119">
        <f t="shared" si="160"/>
        <v>0</v>
      </c>
      <c r="AQ172">
        <f t="shared" si="161"/>
        <v>0.46306770156804478</v>
      </c>
      <c r="AR172" s="41">
        <f t="shared" si="162"/>
        <v>0</v>
      </c>
      <c r="AS172" s="41">
        <f t="shared" si="163"/>
        <v>0</v>
      </c>
      <c r="AT172">
        <f t="shared" si="164"/>
        <v>0.48380933638542684</v>
      </c>
      <c r="AU172" s="41">
        <f t="shared" si="165"/>
        <v>0</v>
      </c>
      <c r="AV172" s="41">
        <f t="shared" si="166"/>
        <v>0</v>
      </c>
      <c r="AW172">
        <f t="shared" si="167"/>
        <v>0.49396769296331006</v>
      </c>
      <c r="AX172">
        <f t="shared" si="168"/>
        <v>1000542.7613468446</v>
      </c>
      <c r="AY172" s="121">
        <f t="shared" si="169"/>
        <v>153351007.85380954</v>
      </c>
      <c r="AZ172">
        <f t="shared" si="170"/>
        <v>0.57191677693206933</v>
      </c>
      <c r="BA172" s="39">
        <f t="shared" si="171"/>
        <v>83333.333333333328</v>
      </c>
      <c r="BB172" s="39">
        <f t="shared" si="172"/>
        <v>0</v>
      </c>
      <c r="BC172">
        <f t="shared" si="173"/>
        <v>0.52396236131379947</v>
      </c>
      <c r="BD172" s="41">
        <f t="shared" si="174"/>
        <v>256876.49001645873</v>
      </c>
      <c r="BE172" s="41">
        <f t="shared" si="175"/>
        <v>35782662.567034617</v>
      </c>
      <c r="BF172">
        <f t="shared" si="176"/>
        <v>0.50446467812130091</v>
      </c>
      <c r="BG172" s="41">
        <f t="shared" si="177"/>
        <v>58125</v>
      </c>
      <c r="BH172" s="41">
        <f t="shared" si="178"/>
        <v>0</v>
      </c>
      <c r="BI172">
        <f t="shared" si="179"/>
        <v>0.539129293755642</v>
      </c>
      <c r="BJ172">
        <f t="shared" si="180"/>
        <v>0</v>
      </c>
      <c r="BK172" s="121">
        <f t="shared" si="181"/>
        <v>0</v>
      </c>
      <c r="BL172">
        <f t="shared" si="182"/>
        <v>0.55681419148118472</v>
      </c>
      <c r="BM172" s="119">
        <f t="shared" si="183"/>
        <v>1398877.5846966368</v>
      </c>
      <c r="BN172" s="119">
        <f t="shared" si="184"/>
        <v>153939996.25189874</v>
      </c>
      <c r="BO172">
        <f t="shared" si="185"/>
        <v>0.5189980925733092</v>
      </c>
    </row>
    <row r="173" spans="1:67">
      <c r="A173">
        <v>161</v>
      </c>
      <c r="B173" s="58">
        <v>156</v>
      </c>
      <c r="C173" s="56">
        <f t="shared" si="134"/>
        <v>96568466.545191094</v>
      </c>
      <c r="D173" s="56">
        <f t="shared" si="135"/>
        <v>189711.35804724693</v>
      </c>
      <c r="E173" s="59">
        <f t="shared" si="186"/>
        <v>96378755.187143847</v>
      </c>
      <c r="F173" s="53">
        <f t="shared" si="136"/>
        <v>1444804.6719571028</v>
      </c>
      <c r="G173" s="53">
        <f t="shared" si="137"/>
        <v>447036.79280970222</v>
      </c>
      <c r="H173" s="60">
        <f t="shared" si="138"/>
        <v>997767.87914740061</v>
      </c>
      <c r="I173" s="54">
        <f>IF(A173&lt;=(30-(240-$K$8)),((A173+(240-$K$7))/30)*$K$6,$K$6)*($K$5/100)</f>
        <v>0</v>
      </c>
      <c r="J173" s="61">
        <f t="shared" si="139"/>
        <v>0</v>
      </c>
      <c r="K173" s="62">
        <f t="shared" si="140"/>
        <v>0</v>
      </c>
      <c r="L173" s="62">
        <f t="shared" si="141"/>
        <v>1444804.6719571028</v>
      </c>
      <c r="M173" s="55">
        <f t="shared" si="142"/>
        <v>997767.87914740061</v>
      </c>
      <c r="N173" s="55">
        <f t="shared" si="143"/>
        <v>224678.96552234192</v>
      </c>
      <c r="O173" s="55">
        <f t="shared" si="144"/>
        <v>773088.91362505872</v>
      </c>
      <c r="P173" s="59">
        <f t="shared" si="187"/>
        <v>0</v>
      </c>
      <c r="Q173" s="52">
        <f t="shared" si="145"/>
        <v>0</v>
      </c>
      <c r="R173" s="57">
        <f t="shared" si="146"/>
        <v>0</v>
      </c>
      <c r="S173" s="59">
        <f t="shared" si="188"/>
        <v>0</v>
      </c>
      <c r="T173" s="56">
        <f t="shared" si="147"/>
        <v>0</v>
      </c>
      <c r="U173" s="57">
        <f t="shared" si="148"/>
        <v>0</v>
      </c>
      <c r="V173" s="59">
        <f t="shared" si="189"/>
        <v>0</v>
      </c>
      <c r="W173" s="52">
        <f t="shared" si="197"/>
        <v>0</v>
      </c>
      <c r="X173" s="57">
        <f t="shared" si="149"/>
        <v>0</v>
      </c>
      <c r="Y173" s="59">
        <f t="shared" si="190"/>
        <v>9145307.1434421074</v>
      </c>
      <c r="Z173" s="56">
        <f t="shared" si="191"/>
        <v>962800.27167233999</v>
      </c>
      <c r="AA173" s="57">
        <f t="shared" si="150"/>
        <v>38105.446431008779</v>
      </c>
      <c r="AB173" s="63">
        <f t="shared" si="192"/>
        <v>20000000</v>
      </c>
      <c r="AC173" s="74">
        <f t="shared" si="151"/>
        <v>0</v>
      </c>
      <c r="AD173" s="57">
        <f t="shared" si="152"/>
        <v>83333.333333333328</v>
      </c>
      <c r="AE173" s="59">
        <f t="shared" si="193"/>
        <v>7752722.1123541957</v>
      </c>
      <c r="AF173" s="54">
        <f t="shared" si="153"/>
        <v>224678.96552234192</v>
      </c>
      <c r="AG173" s="57">
        <f t="shared" si="154"/>
        <v>32303.008801475815</v>
      </c>
      <c r="AH173" s="59">
        <f t="shared" si="194"/>
        <v>13950000</v>
      </c>
      <c r="AI173" s="54">
        <f t="shared" si="155"/>
        <v>0</v>
      </c>
      <c r="AJ173" s="57">
        <f t="shared" si="156"/>
        <v>58125</v>
      </c>
      <c r="AK173" s="59">
        <f t="shared" si="195"/>
        <v>45720437.289394788</v>
      </c>
      <c r="AL173" s="56">
        <f t="shared" si="196"/>
        <v>0</v>
      </c>
      <c r="AM173" s="75">
        <f t="shared" si="157"/>
        <v>190501.82203914496</v>
      </c>
      <c r="AN173">
        <f t="shared" si="158"/>
        <v>3.4473957425976795E-2</v>
      </c>
      <c r="AO173" s="119">
        <f t="shared" si="159"/>
        <v>0</v>
      </c>
      <c r="AP173" s="119">
        <f t="shared" si="160"/>
        <v>0</v>
      </c>
      <c r="AQ173">
        <f t="shared" si="161"/>
        <v>0.4602943497118609</v>
      </c>
      <c r="AR173" s="41">
        <f t="shared" si="162"/>
        <v>0</v>
      </c>
      <c r="AS173" s="41">
        <f t="shared" si="163"/>
        <v>0</v>
      </c>
      <c r="AT173">
        <f t="shared" si="164"/>
        <v>0.48104758992061825</v>
      </c>
      <c r="AU173" s="41">
        <f t="shared" si="165"/>
        <v>0</v>
      </c>
      <c r="AV173" s="41">
        <f t="shared" si="166"/>
        <v>0</v>
      </c>
      <c r="AW173">
        <f t="shared" si="167"/>
        <v>0.49121373812058583</v>
      </c>
      <c r="AX173">
        <f t="shared" si="168"/>
        <v>1000905.7181033487</v>
      </c>
      <c r="AY173" s="121">
        <f t="shared" si="169"/>
        <v>155010843.73924673</v>
      </c>
      <c r="AZ173">
        <f t="shared" si="170"/>
        <v>0.56926556218542923</v>
      </c>
      <c r="BA173" s="39">
        <f t="shared" si="171"/>
        <v>83333.333333333328</v>
      </c>
      <c r="BB173" s="39">
        <f t="shared" si="172"/>
        <v>0</v>
      </c>
      <c r="BC173">
        <f t="shared" si="173"/>
        <v>0.52123917524892494</v>
      </c>
      <c r="BD173" s="41">
        <f t="shared" si="174"/>
        <v>256981.97432381773</v>
      </c>
      <c r="BE173" s="41">
        <f t="shared" si="175"/>
        <v>36173313.449097052</v>
      </c>
      <c r="BF173">
        <f t="shared" si="176"/>
        <v>0.5017201900250926</v>
      </c>
      <c r="BG173" s="41">
        <f t="shared" si="177"/>
        <v>58125</v>
      </c>
      <c r="BH173" s="41">
        <f t="shared" si="178"/>
        <v>0</v>
      </c>
      <c r="BI173">
        <f t="shared" si="179"/>
        <v>0.53642592505988596</v>
      </c>
      <c r="BJ173">
        <f t="shared" si="180"/>
        <v>0</v>
      </c>
      <c r="BK173" s="121">
        <f t="shared" si="181"/>
        <v>0</v>
      </c>
      <c r="BL173">
        <f t="shared" si="182"/>
        <v>0.55413740276602519</v>
      </c>
      <c r="BM173" s="119">
        <f t="shared" si="183"/>
        <v>1399346.0257604998</v>
      </c>
      <c r="BN173" s="119">
        <f t="shared" si="184"/>
        <v>155651789.1469945</v>
      </c>
      <c r="BO173">
        <f t="shared" si="185"/>
        <v>0.51626903157625381</v>
      </c>
    </row>
    <row r="174" spans="1:67">
      <c r="A174">
        <v>162</v>
      </c>
      <c r="B174" s="64">
        <v>157</v>
      </c>
      <c r="C174" s="56">
        <f t="shared" si="134"/>
        <v>95571489.130035549</v>
      </c>
      <c r="D174" s="56">
        <f t="shared" si="135"/>
        <v>190501.82203909755</v>
      </c>
      <c r="E174" s="59">
        <f t="shared" si="186"/>
        <v>95380987.307996452</v>
      </c>
      <c r="F174" s="53">
        <f t="shared" si="136"/>
        <v>1444804.6719571031</v>
      </c>
      <c r="G174" s="53">
        <f t="shared" si="137"/>
        <v>442408.81279692356</v>
      </c>
      <c r="H174" s="66">
        <f t="shared" si="138"/>
        <v>1002395.8591601795</v>
      </c>
      <c r="I174" s="54">
        <f>IF(A174&lt;=(30-(240-$K$8)),((A174+(240-$K$7))/30)*$K$6,$K$6)*($K$5/100)</f>
        <v>0</v>
      </c>
      <c r="J174" s="67">
        <f t="shared" si="139"/>
        <v>0</v>
      </c>
      <c r="K174" s="68">
        <f t="shared" si="140"/>
        <v>0</v>
      </c>
      <c r="L174" s="68">
        <f t="shared" si="141"/>
        <v>1444804.6719571031</v>
      </c>
      <c r="M174" s="55">
        <f t="shared" si="142"/>
        <v>1002395.8591601795</v>
      </c>
      <c r="N174" s="55">
        <f t="shared" si="143"/>
        <v>225721.10145742309</v>
      </c>
      <c r="O174" s="55">
        <f t="shared" si="144"/>
        <v>776674.75770275644</v>
      </c>
      <c r="P174" s="65">
        <f t="shared" si="187"/>
        <v>0</v>
      </c>
      <c r="Q174" s="52">
        <f t="shared" si="145"/>
        <v>0</v>
      </c>
      <c r="R174" s="57">
        <f t="shared" si="146"/>
        <v>0</v>
      </c>
      <c r="S174" s="59">
        <f t="shared" si="188"/>
        <v>0</v>
      </c>
      <c r="T174" s="56">
        <f t="shared" si="147"/>
        <v>0</v>
      </c>
      <c r="U174" s="57">
        <f t="shared" si="148"/>
        <v>0</v>
      </c>
      <c r="V174" s="59">
        <f t="shared" si="189"/>
        <v>0</v>
      </c>
      <c r="W174" s="52">
        <f t="shared" si="197"/>
        <v>0</v>
      </c>
      <c r="X174" s="57">
        <f t="shared" si="149"/>
        <v>0</v>
      </c>
      <c r="Y174" s="59">
        <f t="shared" si="190"/>
        <v>8182506.8717697673</v>
      </c>
      <c r="Z174" s="56">
        <f t="shared" si="191"/>
        <v>967176.57974190137</v>
      </c>
      <c r="AA174" s="57">
        <f t="shared" si="150"/>
        <v>34093.778632374029</v>
      </c>
      <c r="AB174" s="63">
        <f t="shared" si="192"/>
        <v>20000000</v>
      </c>
      <c r="AC174" s="74">
        <f t="shared" si="151"/>
        <v>0</v>
      </c>
      <c r="AD174" s="57">
        <f t="shared" si="152"/>
        <v>83333.333333333328</v>
      </c>
      <c r="AE174" s="59">
        <f t="shared" si="193"/>
        <v>7528043.1468318533</v>
      </c>
      <c r="AF174" s="54">
        <f t="shared" si="153"/>
        <v>225721.10145742309</v>
      </c>
      <c r="AG174" s="57">
        <f t="shared" si="154"/>
        <v>31366.84644513272</v>
      </c>
      <c r="AH174" s="59">
        <f t="shared" si="194"/>
        <v>13950000</v>
      </c>
      <c r="AI174" s="54">
        <f t="shared" si="155"/>
        <v>0</v>
      </c>
      <c r="AJ174" s="57">
        <f t="shared" si="156"/>
        <v>58125</v>
      </c>
      <c r="AK174" s="59">
        <f t="shared" si="195"/>
        <v>45910939.111433931</v>
      </c>
      <c r="AL174" s="56">
        <f t="shared" si="196"/>
        <v>0</v>
      </c>
      <c r="AM174" s="75">
        <f t="shared" si="157"/>
        <v>191295.57963097471</v>
      </c>
      <c r="AN174">
        <f t="shared" si="158"/>
        <v>3.4554364609984255E-2</v>
      </c>
      <c r="AO174" s="119">
        <f t="shared" si="159"/>
        <v>0</v>
      </c>
      <c r="AP174" s="119">
        <f t="shared" si="160"/>
        <v>0</v>
      </c>
      <c r="AQ174">
        <f t="shared" si="161"/>
        <v>0.45753150977811757</v>
      </c>
      <c r="AR174" s="41">
        <f t="shared" si="162"/>
        <v>0</v>
      </c>
      <c r="AS174" s="41">
        <f t="shared" si="163"/>
        <v>0</v>
      </c>
      <c r="AT174">
        <f t="shared" si="164"/>
        <v>0.47829523197858009</v>
      </c>
      <c r="AU174" s="41">
        <f t="shared" si="165"/>
        <v>0</v>
      </c>
      <c r="AV174" s="41">
        <f t="shared" si="166"/>
        <v>0</v>
      </c>
      <c r="AW174">
        <f t="shared" si="167"/>
        <v>0.48846862409404823</v>
      </c>
      <c r="AX174">
        <f t="shared" si="168"/>
        <v>1001270.3583742754</v>
      </c>
      <c r="AY174" s="121">
        <f t="shared" si="169"/>
        <v>156682605.91818804</v>
      </c>
      <c r="AZ174">
        <f t="shared" si="170"/>
        <v>0.56661907547321666</v>
      </c>
      <c r="BA174" s="39">
        <f t="shared" si="171"/>
        <v>83333.333333333328</v>
      </c>
      <c r="BB174" s="39">
        <f t="shared" si="172"/>
        <v>0</v>
      </c>
      <c r="BC174">
        <f t="shared" si="173"/>
        <v>0.51852322606590273</v>
      </c>
      <c r="BD174" s="41">
        <f t="shared" si="174"/>
        <v>257087.94790255581</v>
      </c>
      <c r="BE174" s="41">
        <f t="shared" si="175"/>
        <v>36566818.436102539</v>
      </c>
      <c r="BF174">
        <f t="shared" si="176"/>
        <v>0.49898397897006863</v>
      </c>
      <c r="BG174" s="41">
        <f t="shared" si="177"/>
        <v>58125</v>
      </c>
      <c r="BH174" s="41">
        <f t="shared" si="178"/>
        <v>0</v>
      </c>
      <c r="BI174">
        <f t="shared" si="179"/>
        <v>0.53372899148257702</v>
      </c>
      <c r="BJ174">
        <f t="shared" si="180"/>
        <v>0</v>
      </c>
      <c r="BK174" s="121">
        <f t="shared" si="181"/>
        <v>0</v>
      </c>
      <c r="BL174">
        <f t="shared" si="182"/>
        <v>0.55146612364531711</v>
      </c>
      <c r="BM174" s="119">
        <f t="shared" si="183"/>
        <v>1399816.6396101646</v>
      </c>
      <c r="BN174" s="119">
        <f t="shared" si="184"/>
        <v>157376149.88814819</v>
      </c>
      <c r="BO174">
        <f t="shared" si="185"/>
        <v>0.51354747134538126</v>
      </c>
    </row>
    <row r="175" spans="1:67">
      <c r="A175">
        <v>163</v>
      </c>
      <c r="B175" s="58">
        <v>158</v>
      </c>
      <c r="C175" s="56">
        <f t="shared" si="134"/>
        <v>94569887.028467208</v>
      </c>
      <c r="D175" s="56">
        <f t="shared" si="135"/>
        <v>191295.57963094115</v>
      </c>
      <c r="E175" s="59">
        <f t="shared" si="186"/>
        <v>94378591.448836267</v>
      </c>
      <c r="F175" s="53">
        <f t="shared" si="136"/>
        <v>1444804.6719571031</v>
      </c>
      <c r="G175" s="53">
        <f t="shared" si="137"/>
        <v>437759.36667018553</v>
      </c>
      <c r="H175" s="60">
        <f t="shared" si="138"/>
        <v>1007045.3052869176</v>
      </c>
      <c r="I175" s="54">
        <f>IF(A175&lt;=(30-(240-$K$8)),((A175+(240-$K$7))/30)*$K$6,$K$6)*($K$5/100)</f>
        <v>0</v>
      </c>
      <c r="J175" s="61">
        <f t="shared" si="139"/>
        <v>0</v>
      </c>
      <c r="K175" s="62">
        <f t="shared" si="140"/>
        <v>0</v>
      </c>
      <c r="L175" s="62">
        <f t="shared" si="141"/>
        <v>1444804.6719571031</v>
      </c>
      <c r="M175" s="55">
        <f t="shared" si="142"/>
        <v>1007045.3052869176</v>
      </c>
      <c r="N175" s="55">
        <f t="shared" si="143"/>
        <v>226768.07116634981</v>
      </c>
      <c r="O175" s="55">
        <f t="shared" si="144"/>
        <v>780277.23412056779</v>
      </c>
      <c r="P175" s="59">
        <f t="shared" si="187"/>
        <v>0</v>
      </c>
      <c r="Q175" s="52">
        <f t="shared" si="145"/>
        <v>0</v>
      </c>
      <c r="R175" s="57">
        <f t="shared" si="146"/>
        <v>0</v>
      </c>
      <c r="S175" s="59">
        <f t="shared" si="188"/>
        <v>0</v>
      </c>
      <c r="T175" s="56">
        <f t="shared" si="147"/>
        <v>0</v>
      </c>
      <c r="U175" s="57">
        <f t="shared" si="148"/>
        <v>0</v>
      </c>
      <c r="V175" s="59">
        <f t="shared" si="189"/>
        <v>0</v>
      </c>
      <c r="W175" s="52">
        <f t="shared" si="197"/>
        <v>0</v>
      </c>
      <c r="X175" s="57">
        <f t="shared" si="149"/>
        <v>0</v>
      </c>
      <c r="Y175" s="59">
        <f t="shared" si="190"/>
        <v>7215330.2920278655</v>
      </c>
      <c r="Z175" s="56">
        <f t="shared" si="191"/>
        <v>971572.81375154248</v>
      </c>
      <c r="AA175" s="57">
        <f t="shared" si="150"/>
        <v>30063.876216782774</v>
      </c>
      <c r="AB175" s="63">
        <f t="shared" si="192"/>
        <v>20000000</v>
      </c>
      <c r="AC175" s="74">
        <f t="shared" si="151"/>
        <v>0</v>
      </c>
      <c r="AD175" s="57">
        <f t="shared" si="152"/>
        <v>83333.333333333328</v>
      </c>
      <c r="AE175" s="59">
        <f t="shared" si="193"/>
        <v>7302322.0453744298</v>
      </c>
      <c r="AF175" s="54">
        <f t="shared" si="153"/>
        <v>226768.07116634981</v>
      </c>
      <c r="AG175" s="57">
        <f t="shared" si="154"/>
        <v>30426.341855726791</v>
      </c>
      <c r="AH175" s="59">
        <f t="shared" si="194"/>
        <v>13950000</v>
      </c>
      <c r="AI175" s="54">
        <f t="shared" si="155"/>
        <v>0</v>
      </c>
      <c r="AJ175" s="57">
        <f t="shared" si="156"/>
        <v>58125</v>
      </c>
      <c r="AK175" s="59">
        <f t="shared" si="195"/>
        <v>46102234.691064909</v>
      </c>
      <c r="AL175" s="56">
        <f t="shared" si="196"/>
        <v>0</v>
      </c>
      <c r="AM175" s="75">
        <f t="shared" si="157"/>
        <v>192092.64454610378</v>
      </c>
      <c r="AN175">
        <f t="shared" si="158"/>
        <v>3.4634771793991714E-2</v>
      </c>
      <c r="AO175" s="119">
        <f t="shared" si="159"/>
        <v>0</v>
      </c>
      <c r="AP175" s="119">
        <f t="shared" si="160"/>
        <v>0</v>
      </c>
      <c r="AQ175">
        <f t="shared" si="161"/>
        <v>0.45477919215487334</v>
      </c>
      <c r="AR175" s="41">
        <f t="shared" si="162"/>
        <v>0</v>
      </c>
      <c r="AS175" s="41">
        <f t="shared" si="163"/>
        <v>0</v>
      </c>
      <c r="AT175">
        <f t="shared" si="164"/>
        <v>0.47555228208134465</v>
      </c>
      <c r="AU175" s="41">
        <f t="shared" si="165"/>
        <v>0</v>
      </c>
      <c r="AV175" s="41">
        <f t="shared" si="166"/>
        <v>0</v>
      </c>
      <c r="AW175">
        <f t="shared" si="167"/>
        <v>0.48573237454014301</v>
      </c>
      <c r="AX175">
        <f t="shared" si="168"/>
        <v>1001636.6899683252</v>
      </c>
      <c r="AY175" s="121">
        <f t="shared" si="169"/>
        <v>158366368.64150143</v>
      </c>
      <c r="AZ175">
        <f t="shared" si="170"/>
        <v>0.56397736536541598</v>
      </c>
      <c r="BA175" s="39">
        <f t="shared" si="171"/>
        <v>83333.333333333328</v>
      </c>
      <c r="BB175" s="39">
        <f t="shared" si="172"/>
        <v>0</v>
      </c>
      <c r="BC175">
        <f t="shared" si="173"/>
        <v>0.51581454838894059</v>
      </c>
      <c r="BD175" s="41">
        <f t="shared" si="174"/>
        <v>257194.41302207659</v>
      </c>
      <c r="BE175" s="41">
        <f t="shared" si="175"/>
        <v>36963195.600115016</v>
      </c>
      <c r="BF175">
        <f t="shared" si="176"/>
        <v>0.4962560726582505</v>
      </c>
      <c r="BG175" s="41">
        <f t="shared" si="177"/>
        <v>58125</v>
      </c>
      <c r="BH175" s="41">
        <f t="shared" si="178"/>
        <v>0</v>
      </c>
      <c r="BI175">
        <f t="shared" si="179"/>
        <v>0.53103853251886413</v>
      </c>
      <c r="BJ175">
        <f t="shared" si="180"/>
        <v>0</v>
      </c>
      <c r="BK175" s="121">
        <f t="shared" si="181"/>
        <v>0</v>
      </c>
      <c r="BL175">
        <f t="shared" si="182"/>
        <v>0.54880039874958053</v>
      </c>
      <c r="BM175" s="119">
        <f t="shared" si="183"/>
        <v>1400289.4363237349</v>
      </c>
      <c r="BN175" s="119">
        <f t="shared" si="184"/>
        <v>159113158.235333</v>
      </c>
      <c r="BO175">
        <f t="shared" si="185"/>
        <v>0.51083344481414994</v>
      </c>
    </row>
    <row r="176" spans="1:67">
      <c r="A176">
        <v>164</v>
      </c>
      <c r="B176" s="64">
        <v>159</v>
      </c>
      <c r="C176" s="56">
        <f t="shared" si="134"/>
        <v>93563638.788095415</v>
      </c>
      <c r="D176" s="56">
        <f t="shared" si="135"/>
        <v>192092.64454606175</v>
      </c>
      <c r="E176" s="59">
        <f t="shared" si="186"/>
        <v>93371546.143549353</v>
      </c>
      <c r="F176" s="53">
        <f t="shared" si="136"/>
        <v>1444804.6719571031</v>
      </c>
      <c r="G176" s="53">
        <f t="shared" si="137"/>
        <v>433088.35486249643</v>
      </c>
      <c r="H176" s="66">
        <f t="shared" si="138"/>
        <v>1011716.3170946066</v>
      </c>
      <c r="I176" s="54">
        <f>IF(A176&lt;=(30-(240-$K$8)),((A176+(240-$K$7))/30)*$K$6,$K$6)*($K$5/100)</f>
        <v>0</v>
      </c>
      <c r="J176" s="67">
        <f t="shared" si="139"/>
        <v>0</v>
      </c>
      <c r="K176" s="68">
        <f t="shared" si="140"/>
        <v>0</v>
      </c>
      <c r="L176" s="68">
        <f t="shared" si="141"/>
        <v>1444804.6719571031</v>
      </c>
      <c r="M176" s="55">
        <f t="shared" si="142"/>
        <v>1011716.3170946066</v>
      </c>
      <c r="N176" s="55">
        <f t="shared" si="143"/>
        <v>227819.89706977637</v>
      </c>
      <c r="O176" s="55">
        <f t="shared" si="144"/>
        <v>783896.42002483027</v>
      </c>
      <c r="P176" s="65">
        <f t="shared" si="187"/>
        <v>0</v>
      </c>
      <c r="Q176" s="52">
        <f t="shared" si="145"/>
        <v>0</v>
      </c>
      <c r="R176" s="57">
        <f t="shared" si="146"/>
        <v>0</v>
      </c>
      <c r="S176" s="59">
        <f t="shared" si="188"/>
        <v>0</v>
      </c>
      <c r="T176" s="56">
        <f t="shared" si="147"/>
        <v>0</v>
      </c>
      <c r="U176" s="57">
        <f t="shared" si="148"/>
        <v>0</v>
      </c>
      <c r="V176" s="59">
        <f t="shared" si="189"/>
        <v>0</v>
      </c>
      <c r="W176" s="52">
        <f t="shared" si="197"/>
        <v>0</v>
      </c>
      <c r="X176" s="57">
        <f t="shared" si="149"/>
        <v>0</v>
      </c>
      <c r="Y176" s="59">
        <f t="shared" si="190"/>
        <v>6243757.4782763235</v>
      </c>
      <c r="Z176" s="56">
        <f t="shared" si="191"/>
        <v>975989.06457093405</v>
      </c>
      <c r="AA176" s="57">
        <f t="shared" si="150"/>
        <v>26015.656159484683</v>
      </c>
      <c r="AB176" s="63">
        <f t="shared" si="192"/>
        <v>20000000</v>
      </c>
      <c r="AC176" s="74">
        <f t="shared" si="151"/>
        <v>0</v>
      </c>
      <c r="AD176" s="57">
        <f t="shared" si="152"/>
        <v>83333.333333333328</v>
      </c>
      <c r="AE176" s="59">
        <f t="shared" si="193"/>
        <v>7075553.9742080802</v>
      </c>
      <c r="AF176" s="54">
        <f t="shared" si="153"/>
        <v>227819.89706977637</v>
      </c>
      <c r="AG176" s="57">
        <f t="shared" si="154"/>
        <v>29481.474892533668</v>
      </c>
      <c r="AH176" s="59">
        <f t="shared" si="194"/>
        <v>13950000</v>
      </c>
      <c r="AI176" s="54">
        <f t="shared" si="155"/>
        <v>0</v>
      </c>
      <c r="AJ176" s="57">
        <f t="shared" si="156"/>
        <v>58125</v>
      </c>
      <c r="AK176" s="59">
        <f t="shared" si="195"/>
        <v>46294327.335611016</v>
      </c>
      <c r="AL176" s="56">
        <f t="shared" si="196"/>
        <v>0</v>
      </c>
      <c r="AM176" s="75">
        <f t="shared" si="157"/>
        <v>192893.03056504589</v>
      </c>
      <c r="AN176">
        <f t="shared" si="158"/>
        <v>3.4715178977999181E-2</v>
      </c>
      <c r="AO176" s="119">
        <f t="shared" si="159"/>
        <v>0</v>
      </c>
      <c r="AP176" s="119">
        <f t="shared" si="160"/>
        <v>0</v>
      </c>
      <c r="AQ176">
        <f t="shared" si="161"/>
        <v>0.45203740674721865</v>
      </c>
      <c r="AR176" s="41">
        <f t="shared" si="162"/>
        <v>0</v>
      </c>
      <c r="AS176" s="41">
        <f t="shared" si="163"/>
        <v>0</v>
      </c>
      <c r="AT176">
        <f t="shared" si="164"/>
        <v>0.4728187592628284</v>
      </c>
      <c r="AU176" s="41">
        <f t="shared" si="165"/>
        <v>0</v>
      </c>
      <c r="AV176" s="41">
        <f t="shared" si="166"/>
        <v>0</v>
      </c>
      <c r="AW176">
        <f t="shared" si="167"/>
        <v>0.48300501262830514</v>
      </c>
      <c r="AX176">
        <f t="shared" si="168"/>
        <v>1002004.7207304187</v>
      </c>
      <c r="AY176" s="121">
        <f t="shared" si="169"/>
        <v>160062206.5896332</v>
      </c>
      <c r="AZ176">
        <f t="shared" si="170"/>
        <v>0.56134048001399051</v>
      </c>
      <c r="BA176" s="39">
        <f t="shared" si="171"/>
        <v>83333.333333333328</v>
      </c>
      <c r="BB176" s="39">
        <f t="shared" si="172"/>
        <v>0</v>
      </c>
      <c r="BC176">
        <f t="shared" si="173"/>
        <v>0.51311317637031484</v>
      </c>
      <c r="BD176" s="41">
        <f t="shared" si="174"/>
        <v>257301.37196231005</v>
      </c>
      <c r="BE176" s="41">
        <f t="shared" si="175"/>
        <v>37362463.119443327</v>
      </c>
      <c r="BF176">
        <f t="shared" si="176"/>
        <v>0.49353649830805274</v>
      </c>
      <c r="BG176" s="41">
        <f t="shared" si="177"/>
        <v>58125</v>
      </c>
      <c r="BH176" s="41">
        <f t="shared" si="178"/>
        <v>0</v>
      </c>
      <c r="BI176">
        <f t="shared" si="179"/>
        <v>0.52835458720550066</v>
      </c>
      <c r="BJ176">
        <f t="shared" si="180"/>
        <v>0</v>
      </c>
      <c r="BK176" s="121">
        <f t="shared" si="181"/>
        <v>0</v>
      </c>
      <c r="BL176">
        <f t="shared" si="182"/>
        <v>0.54614027227104511</v>
      </c>
      <c r="BM176" s="119">
        <f t="shared" si="183"/>
        <v>1400764.4260260621</v>
      </c>
      <c r="BN176" s="119">
        <f t="shared" si="184"/>
        <v>160862894.41804245</v>
      </c>
      <c r="BO176">
        <f t="shared" si="185"/>
        <v>0.50812698444038373</v>
      </c>
    </row>
    <row r="177" spans="1:67">
      <c r="A177">
        <v>165</v>
      </c>
      <c r="B177" s="58">
        <v>160</v>
      </c>
      <c r="C177" s="56">
        <f t="shared" si="134"/>
        <v>92552722.857019752</v>
      </c>
      <c r="D177" s="56">
        <f t="shared" si="135"/>
        <v>192893.03056500852</v>
      </c>
      <c r="E177" s="59">
        <f t="shared" si="186"/>
        <v>92359829.826454744</v>
      </c>
      <c r="F177" s="53">
        <f t="shared" si="136"/>
        <v>1444804.6719571028</v>
      </c>
      <c r="G177" s="53">
        <f t="shared" si="137"/>
        <v>428395.67734503926</v>
      </c>
      <c r="H177" s="60">
        <f t="shared" si="138"/>
        <v>1016408.9946120635</v>
      </c>
      <c r="I177" s="54">
        <f>IF(A177&lt;=(30-(240-$K$8)),((A177+(240-$K$7))/30)*$K$6,$K$6)*($K$5/100)</f>
        <v>0</v>
      </c>
      <c r="J177" s="61">
        <f t="shared" si="139"/>
        <v>0</v>
      </c>
      <c r="K177" s="62">
        <f t="shared" si="140"/>
        <v>0</v>
      </c>
      <c r="L177" s="62">
        <f t="shared" si="141"/>
        <v>1444804.6719571028</v>
      </c>
      <c r="M177" s="55">
        <f t="shared" si="142"/>
        <v>1016408.9946120635</v>
      </c>
      <c r="N177" s="55">
        <f t="shared" si="143"/>
        <v>228876.60169235163</v>
      </c>
      <c r="O177" s="55">
        <f t="shared" si="144"/>
        <v>787532.39291971189</v>
      </c>
      <c r="P177" s="59">
        <f t="shared" si="187"/>
        <v>0</v>
      </c>
      <c r="Q177" s="52">
        <f t="shared" si="145"/>
        <v>0</v>
      </c>
      <c r="R177" s="57">
        <f t="shared" si="146"/>
        <v>0</v>
      </c>
      <c r="S177" s="59">
        <f t="shared" si="188"/>
        <v>0</v>
      </c>
      <c r="T177" s="56">
        <f t="shared" si="147"/>
        <v>0</v>
      </c>
      <c r="U177" s="57">
        <f t="shared" si="148"/>
        <v>0</v>
      </c>
      <c r="V177" s="59">
        <f t="shared" si="189"/>
        <v>0</v>
      </c>
      <c r="W177" s="52">
        <f t="shared" si="197"/>
        <v>0</v>
      </c>
      <c r="X177" s="57">
        <f t="shared" si="149"/>
        <v>0</v>
      </c>
      <c r="Y177" s="59">
        <f t="shared" si="190"/>
        <v>5267768.4137053899</v>
      </c>
      <c r="Z177" s="56">
        <f t="shared" si="191"/>
        <v>980425.42348475778</v>
      </c>
      <c r="AA177" s="57">
        <f t="shared" si="150"/>
        <v>21949.03505710579</v>
      </c>
      <c r="AB177" s="63">
        <f t="shared" si="192"/>
        <v>20000000</v>
      </c>
      <c r="AC177" s="74">
        <f t="shared" si="151"/>
        <v>0</v>
      </c>
      <c r="AD177" s="57">
        <f t="shared" si="152"/>
        <v>83333.333333333328</v>
      </c>
      <c r="AE177" s="59">
        <f t="shared" si="193"/>
        <v>6847734.0771383038</v>
      </c>
      <c r="AF177" s="54">
        <f t="shared" si="153"/>
        <v>228876.60169235163</v>
      </c>
      <c r="AG177" s="57">
        <f t="shared" si="154"/>
        <v>28532.225321409598</v>
      </c>
      <c r="AH177" s="59">
        <f t="shared" si="194"/>
        <v>13950000</v>
      </c>
      <c r="AI177" s="54">
        <f t="shared" si="155"/>
        <v>0</v>
      </c>
      <c r="AJ177" s="57">
        <f t="shared" si="156"/>
        <v>58125</v>
      </c>
      <c r="AK177" s="59">
        <f t="shared" si="195"/>
        <v>46487220.366176061</v>
      </c>
      <c r="AL177" s="56">
        <f t="shared" si="196"/>
        <v>0</v>
      </c>
      <c r="AM177" s="75">
        <f t="shared" si="157"/>
        <v>193696.75152573359</v>
      </c>
      <c r="AN177">
        <f t="shared" si="158"/>
        <v>3.4795586162006641E-2</v>
      </c>
      <c r="AO177" s="119">
        <f t="shared" si="159"/>
        <v>0</v>
      </c>
      <c r="AP177" s="119">
        <f t="shared" si="160"/>
        <v>0</v>
      </c>
      <c r="AQ177">
        <f t="shared" si="161"/>
        <v>0.44930616297963588</v>
      </c>
      <c r="AR177" s="41">
        <f t="shared" si="162"/>
        <v>0</v>
      </c>
      <c r="AS177" s="41">
        <f t="shared" si="163"/>
        <v>0</v>
      </c>
      <c r="AT177">
        <f t="shared" si="164"/>
        <v>0.47009468207066113</v>
      </c>
      <c r="AU177" s="41">
        <f t="shared" si="165"/>
        <v>0</v>
      </c>
      <c r="AV177" s="41">
        <f t="shared" si="166"/>
        <v>0</v>
      </c>
      <c r="AW177">
        <f t="shared" si="167"/>
        <v>0.48028656104246065</v>
      </c>
      <c r="AX177">
        <f t="shared" si="168"/>
        <v>1002374.4585418636</v>
      </c>
      <c r="AY177" s="121">
        <f t="shared" si="169"/>
        <v>161770194.87498504</v>
      </c>
      <c r="AZ177">
        <f t="shared" si="170"/>
        <v>0.55870846715233247</v>
      </c>
      <c r="BA177" s="39">
        <f t="shared" si="171"/>
        <v>83333.333333333328</v>
      </c>
      <c r="BB177" s="39">
        <f t="shared" si="172"/>
        <v>0</v>
      </c>
      <c r="BC177">
        <f t="shared" si="173"/>
        <v>0.51041914369101105</v>
      </c>
      <c r="BD177" s="41">
        <f t="shared" si="174"/>
        <v>257408.82701376121</v>
      </c>
      <c r="BE177" s="41">
        <f t="shared" si="175"/>
        <v>37764639.279238015</v>
      </c>
      <c r="BF177">
        <f t="shared" si="176"/>
        <v>0.49082528265535635</v>
      </c>
      <c r="BG177" s="41">
        <f t="shared" si="177"/>
        <v>58125</v>
      </c>
      <c r="BH177" s="41">
        <f t="shared" si="178"/>
        <v>0</v>
      </c>
      <c r="BI177">
        <f t="shared" si="179"/>
        <v>0.52567719412110003</v>
      </c>
      <c r="BJ177">
        <f t="shared" si="180"/>
        <v>0</v>
      </c>
      <c r="BK177" s="121">
        <f t="shared" si="181"/>
        <v>0</v>
      </c>
      <c r="BL177">
        <f t="shared" si="182"/>
        <v>0.54348578796338876</v>
      </c>
      <c r="BM177" s="119">
        <f t="shared" si="183"/>
        <v>1401241.6188889581</v>
      </c>
      <c r="BN177" s="119">
        <f t="shared" si="184"/>
        <v>162625439.13793015</v>
      </c>
      <c r="BO177">
        <f t="shared" si="185"/>
        <v>0.50542812220714883</v>
      </c>
    </row>
    <row r="178" spans="1:67">
      <c r="A178">
        <v>166</v>
      </c>
      <c r="B178" s="64">
        <v>161</v>
      </c>
      <c r="C178" s="56">
        <f t="shared" si="134"/>
        <v>91537117.583368376</v>
      </c>
      <c r="D178" s="56">
        <f t="shared" si="135"/>
        <v>193696.75152570009</v>
      </c>
      <c r="E178" s="59">
        <f t="shared" si="186"/>
        <v>91343420.831842676</v>
      </c>
      <c r="F178" s="53">
        <f t="shared" si="136"/>
        <v>1444804.6719571028</v>
      </c>
      <c r="G178" s="53">
        <f t="shared" si="137"/>
        <v>423681.23362503032</v>
      </c>
      <c r="H178" s="66">
        <f t="shared" si="138"/>
        <v>1021123.4383320725</v>
      </c>
      <c r="I178" s="54">
        <f>IF(A178&lt;=(30-(240-$K$8)),((A178+(240-$K$7))/30)*$K$6,$K$6)*($K$5/100)</f>
        <v>0</v>
      </c>
      <c r="J178" s="67">
        <f t="shared" si="139"/>
        <v>0</v>
      </c>
      <c r="K178" s="68">
        <f t="shared" si="140"/>
        <v>0</v>
      </c>
      <c r="L178" s="68">
        <f t="shared" si="141"/>
        <v>1444804.6719571028</v>
      </c>
      <c r="M178" s="55">
        <f t="shared" si="142"/>
        <v>1021123.4383320725</v>
      </c>
      <c r="N178" s="55">
        <f t="shared" si="143"/>
        <v>229938.20766320132</v>
      </c>
      <c r="O178" s="55">
        <f t="shared" si="144"/>
        <v>791185.2306688712</v>
      </c>
      <c r="P178" s="65">
        <f t="shared" si="187"/>
        <v>0</v>
      </c>
      <c r="Q178" s="52">
        <f t="shared" si="145"/>
        <v>0</v>
      </c>
      <c r="R178" s="57">
        <f t="shared" si="146"/>
        <v>0</v>
      </c>
      <c r="S178" s="59">
        <f t="shared" si="188"/>
        <v>0</v>
      </c>
      <c r="T178" s="56">
        <f t="shared" si="147"/>
        <v>0</v>
      </c>
      <c r="U178" s="57">
        <f t="shared" si="148"/>
        <v>0</v>
      </c>
      <c r="V178" s="59">
        <f t="shared" si="189"/>
        <v>0</v>
      </c>
      <c r="W178" s="52">
        <f t="shared" si="197"/>
        <v>0</v>
      </c>
      <c r="X178" s="57">
        <f t="shared" si="149"/>
        <v>0</v>
      </c>
      <c r="Y178" s="59">
        <f t="shared" si="190"/>
        <v>4287342.9902206324</v>
      </c>
      <c r="Z178" s="56">
        <f t="shared" si="191"/>
        <v>984881.98219460482</v>
      </c>
      <c r="AA178" s="57">
        <f t="shared" si="150"/>
        <v>17863.929125919301</v>
      </c>
      <c r="AB178" s="63">
        <f t="shared" si="192"/>
        <v>20000000</v>
      </c>
      <c r="AC178" s="74">
        <f t="shared" si="151"/>
        <v>0</v>
      </c>
      <c r="AD178" s="57">
        <f t="shared" si="152"/>
        <v>83333.333333333328</v>
      </c>
      <c r="AE178" s="59">
        <f t="shared" si="193"/>
        <v>6618857.4754459523</v>
      </c>
      <c r="AF178" s="54">
        <f t="shared" si="153"/>
        <v>229938.20766320132</v>
      </c>
      <c r="AG178" s="57">
        <f t="shared" si="154"/>
        <v>27578.572814358133</v>
      </c>
      <c r="AH178" s="59">
        <f t="shared" si="194"/>
        <v>13950000</v>
      </c>
      <c r="AI178" s="54">
        <f t="shared" si="155"/>
        <v>0</v>
      </c>
      <c r="AJ178" s="57">
        <f t="shared" si="156"/>
        <v>58125</v>
      </c>
      <c r="AK178" s="59">
        <f t="shared" si="195"/>
        <v>46680917.117701791</v>
      </c>
      <c r="AL178" s="56">
        <f t="shared" si="196"/>
        <v>0</v>
      </c>
      <c r="AM178" s="75">
        <f t="shared" si="157"/>
        <v>194503.82132375747</v>
      </c>
      <c r="AN178">
        <f t="shared" si="158"/>
        <v>3.48759933460141E-2</v>
      </c>
      <c r="AO178" s="119">
        <f t="shared" si="159"/>
        <v>0</v>
      </c>
      <c r="AP178" s="119">
        <f t="shared" si="160"/>
        <v>0</v>
      </c>
      <c r="AQ178">
        <f t="shared" si="161"/>
        <v>0.44658546979852159</v>
      </c>
      <c r="AR178" s="41">
        <f t="shared" si="162"/>
        <v>0</v>
      </c>
      <c r="AS178" s="41">
        <f t="shared" si="163"/>
        <v>0</v>
      </c>
      <c r="AT178">
        <f t="shared" si="164"/>
        <v>0.46738006856794651</v>
      </c>
      <c r="AU178" s="41">
        <f t="shared" si="165"/>
        <v>0</v>
      </c>
      <c r="AV178" s="41">
        <f t="shared" si="166"/>
        <v>0</v>
      </c>
      <c r="AW178">
        <f t="shared" si="167"/>
        <v>0.47757704198251527</v>
      </c>
      <c r="AX178">
        <f t="shared" si="168"/>
        <v>1002745.9113205242</v>
      </c>
      <c r="AY178" s="121">
        <f t="shared" si="169"/>
        <v>163490409.0443044</v>
      </c>
      <c r="AZ178">
        <f t="shared" si="170"/>
        <v>0.55608137409470348</v>
      </c>
      <c r="BA178" s="39">
        <f t="shared" si="171"/>
        <v>83333.333333333328</v>
      </c>
      <c r="BB178" s="39">
        <f t="shared" si="172"/>
        <v>0</v>
      </c>
      <c r="BC178">
        <f t="shared" si="173"/>
        <v>0.50773248356140466</v>
      </c>
      <c r="BD178" s="41">
        <f t="shared" si="174"/>
        <v>257516.78047755946</v>
      </c>
      <c r="BE178" s="41">
        <f t="shared" si="175"/>
        <v>38169742.472091421</v>
      </c>
      <c r="BF178">
        <f t="shared" si="176"/>
        <v>0.48812245195486192</v>
      </c>
      <c r="BG178" s="41">
        <f t="shared" si="177"/>
        <v>58125</v>
      </c>
      <c r="BH178" s="41">
        <f t="shared" si="178"/>
        <v>0</v>
      </c>
      <c r="BI178">
        <f t="shared" si="179"/>
        <v>0.52300639138640836</v>
      </c>
      <c r="BJ178">
        <f t="shared" si="180"/>
        <v>0</v>
      </c>
      <c r="BK178" s="121">
        <f t="shared" si="181"/>
        <v>0</v>
      </c>
      <c r="BL178">
        <f t="shared" si="182"/>
        <v>0.54083698914152556</v>
      </c>
      <c r="BM178" s="119">
        <f t="shared" si="183"/>
        <v>1401721.025131417</v>
      </c>
      <c r="BN178" s="119">
        <f t="shared" si="184"/>
        <v>164400873.57146367</v>
      </c>
      <c r="BO178">
        <f t="shared" si="185"/>
        <v>0.50273688962357854</v>
      </c>
    </row>
    <row r="179" spans="1:67">
      <c r="A179">
        <v>167</v>
      </c>
      <c r="B179" s="58">
        <v>162</v>
      </c>
      <c r="C179" s="56">
        <f t="shared" si="134"/>
        <v>90516801.214834332</v>
      </c>
      <c r="D179" s="56">
        <f t="shared" si="135"/>
        <v>194503.8213237226</v>
      </c>
      <c r="E179" s="59">
        <f t="shared" si="186"/>
        <v>90322297.39351061</v>
      </c>
      <c r="F179" s="53">
        <f t="shared" si="136"/>
        <v>1444804.6719571031</v>
      </c>
      <c r="G179" s="53">
        <f t="shared" si="137"/>
        <v>418944.92274356674</v>
      </c>
      <c r="H179" s="60">
        <f t="shared" si="138"/>
        <v>1025859.7492135363</v>
      </c>
      <c r="I179" s="54">
        <f>IF(A179&lt;=(30-(240-$K$8)),((A179+(240-$K$7))/30)*$K$6,$K$6)*($K$5/100)</f>
        <v>0</v>
      </c>
      <c r="J179" s="61">
        <f t="shared" si="139"/>
        <v>0</v>
      </c>
      <c r="K179" s="62">
        <f t="shared" si="140"/>
        <v>0</v>
      </c>
      <c r="L179" s="62">
        <f t="shared" si="141"/>
        <v>1444804.6719571031</v>
      </c>
      <c r="M179" s="55">
        <f t="shared" si="142"/>
        <v>1025859.7492135363</v>
      </c>
      <c r="N179" s="55">
        <f t="shared" si="143"/>
        <v>231004.73771641252</v>
      </c>
      <c r="O179" s="55">
        <f t="shared" si="144"/>
        <v>794855.01149712375</v>
      </c>
      <c r="P179" s="59">
        <f t="shared" si="187"/>
        <v>0</v>
      </c>
      <c r="Q179" s="52">
        <f t="shared" si="145"/>
        <v>0</v>
      </c>
      <c r="R179" s="57">
        <f t="shared" si="146"/>
        <v>0</v>
      </c>
      <c r="S179" s="59">
        <f t="shared" si="188"/>
        <v>0</v>
      </c>
      <c r="T179" s="56">
        <f t="shared" si="147"/>
        <v>0</v>
      </c>
      <c r="U179" s="57">
        <f t="shared" si="148"/>
        <v>0</v>
      </c>
      <c r="V179" s="59">
        <f t="shared" si="189"/>
        <v>0</v>
      </c>
      <c r="W179" s="52">
        <f t="shared" si="197"/>
        <v>0</v>
      </c>
      <c r="X179" s="57">
        <f t="shared" si="149"/>
        <v>0</v>
      </c>
      <c r="Y179" s="59">
        <f t="shared" si="190"/>
        <v>3302461.0080260276</v>
      </c>
      <c r="Z179" s="56">
        <f t="shared" si="191"/>
        <v>989358.83282088116</v>
      </c>
      <c r="AA179" s="57">
        <f t="shared" si="150"/>
        <v>13760.254200108448</v>
      </c>
      <c r="AB179" s="63">
        <f t="shared" si="192"/>
        <v>20000000</v>
      </c>
      <c r="AC179" s="74">
        <f t="shared" si="151"/>
        <v>0</v>
      </c>
      <c r="AD179" s="57">
        <f t="shared" si="152"/>
        <v>83333.333333333328</v>
      </c>
      <c r="AE179" s="59">
        <f t="shared" si="193"/>
        <v>6388919.2677827505</v>
      </c>
      <c r="AF179" s="54">
        <f t="shared" si="153"/>
        <v>231004.73771641252</v>
      </c>
      <c r="AG179" s="57">
        <f t="shared" si="154"/>
        <v>26620.496949094795</v>
      </c>
      <c r="AH179" s="59">
        <f t="shared" si="194"/>
        <v>13950000</v>
      </c>
      <c r="AI179" s="54">
        <f t="shared" si="155"/>
        <v>0</v>
      </c>
      <c r="AJ179" s="57">
        <f t="shared" si="156"/>
        <v>58125</v>
      </c>
      <c r="AK179" s="59">
        <f t="shared" si="195"/>
        <v>46875420.939025551</v>
      </c>
      <c r="AL179" s="56">
        <f t="shared" si="196"/>
        <v>0</v>
      </c>
      <c r="AM179" s="75">
        <f t="shared" si="157"/>
        <v>195314.25391260645</v>
      </c>
      <c r="AN179">
        <f t="shared" si="158"/>
        <v>3.495640053002156E-2</v>
      </c>
      <c r="AO179" s="119">
        <f t="shared" si="159"/>
        <v>0</v>
      </c>
      <c r="AP179" s="119">
        <f t="shared" si="160"/>
        <v>0</v>
      </c>
      <c r="AQ179">
        <f t="shared" si="161"/>
        <v>0.44387533567443221</v>
      </c>
      <c r="AR179" s="41">
        <f t="shared" si="162"/>
        <v>0</v>
      </c>
      <c r="AS179" s="41">
        <f t="shared" si="163"/>
        <v>0</v>
      </c>
      <c r="AT179">
        <f t="shared" si="164"/>
        <v>0.46467493633514184</v>
      </c>
      <c r="AU179" s="41">
        <f t="shared" si="165"/>
        <v>0</v>
      </c>
      <c r="AV179" s="41">
        <f t="shared" si="166"/>
        <v>0</v>
      </c>
      <c r="AW179">
        <f t="shared" si="167"/>
        <v>0.47487647716590109</v>
      </c>
      <c r="AX179">
        <f t="shared" si="168"/>
        <v>1003119.0870209896</v>
      </c>
      <c r="AY179" s="121">
        <f t="shared" si="169"/>
        <v>165222925.08108714</v>
      </c>
      <c r="AZ179">
        <f t="shared" si="170"/>
        <v>0.55345924773560695</v>
      </c>
      <c r="BA179" s="39">
        <f t="shared" si="171"/>
        <v>83333.333333333328</v>
      </c>
      <c r="BB179" s="39">
        <f t="shared" si="172"/>
        <v>0</v>
      </c>
      <c r="BC179">
        <f t="shared" si="173"/>
        <v>0.50505322872207381</v>
      </c>
      <c r="BD179" s="41">
        <f t="shared" si="174"/>
        <v>257625.23466550731</v>
      </c>
      <c r="BE179" s="41">
        <f t="shared" si="175"/>
        <v>38577791.19864089</v>
      </c>
      <c r="BF179">
        <f t="shared" si="176"/>
        <v>0.48542803198123019</v>
      </c>
      <c r="BG179" s="41">
        <f t="shared" si="177"/>
        <v>58125</v>
      </c>
      <c r="BH179" s="41">
        <f t="shared" si="178"/>
        <v>0</v>
      </c>
      <c r="BI179">
        <f t="shared" si="179"/>
        <v>0.52034221666459113</v>
      </c>
      <c r="BJ179">
        <f t="shared" si="180"/>
        <v>0</v>
      </c>
      <c r="BK179" s="121">
        <f t="shared" si="181"/>
        <v>0</v>
      </c>
      <c r="BL179">
        <f t="shared" si="182"/>
        <v>0.53819391868149724</v>
      </c>
      <c r="BM179" s="119">
        <f t="shared" si="183"/>
        <v>1402202.6550198302</v>
      </c>
      <c r="BN179" s="119">
        <f t="shared" si="184"/>
        <v>166189279.37259287</v>
      </c>
      <c r="BO179">
        <f t="shared" si="185"/>
        <v>0.50005331772569539</v>
      </c>
    </row>
    <row r="180" spans="1:67">
      <c r="A180">
        <v>168</v>
      </c>
      <c r="B180" s="64">
        <v>163</v>
      </c>
      <c r="C180" s="56">
        <f t="shared" si="134"/>
        <v>89491751.898209631</v>
      </c>
      <c r="D180" s="56">
        <f t="shared" si="135"/>
        <v>195314.25391255319</v>
      </c>
      <c r="E180" s="59">
        <f t="shared" si="186"/>
        <v>89296437.644297078</v>
      </c>
      <c r="F180" s="53">
        <f t="shared" si="136"/>
        <v>1444804.6719571028</v>
      </c>
      <c r="G180" s="53">
        <f t="shared" si="137"/>
        <v>414186.64327346464</v>
      </c>
      <c r="H180" s="66">
        <f t="shared" si="138"/>
        <v>1030618.0286836382</v>
      </c>
      <c r="I180" s="54">
        <f>IF(A180&lt;=(30-(240-$K$8)),((A180+(240-$K$7))/30)*$K$6,$K$6)*($K$5/100)</f>
        <v>0</v>
      </c>
      <c r="J180" s="67">
        <f t="shared" si="139"/>
        <v>0</v>
      </c>
      <c r="K180" s="68">
        <f t="shared" si="140"/>
        <v>0</v>
      </c>
      <c r="L180" s="68">
        <f t="shared" si="141"/>
        <v>1444804.6719571028</v>
      </c>
      <c r="M180" s="55">
        <f t="shared" si="142"/>
        <v>1030618.0286836382</v>
      </c>
      <c r="N180" s="55">
        <f t="shared" si="143"/>
        <v>232076.21469152044</v>
      </c>
      <c r="O180" s="55">
        <f t="shared" si="144"/>
        <v>798541.81399211776</v>
      </c>
      <c r="P180" s="65">
        <f t="shared" si="187"/>
        <v>0</v>
      </c>
      <c r="Q180" s="52">
        <f t="shared" si="145"/>
        <v>0</v>
      </c>
      <c r="R180" s="57">
        <f t="shared" si="146"/>
        <v>0</v>
      </c>
      <c r="S180" s="59">
        <f t="shared" si="188"/>
        <v>0</v>
      </c>
      <c r="T180" s="56">
        <f t="shared" si="147"/>
        <v>0</v>
      </c>
      <c r="U180" s="57">
        <f t="shared" si="148"/>
        <v>0</v>
      </c>
      <c r="V180" s="59">
        <f t="shared" si="189"/>
        <v>0</v>
      </c>
      <c r="W180" s="52">
        <f t="shared" si="197"/>
        <v>0</v>
      </c>
      <c r="X180" s="57">
        <f t="shared" si="149"/>
        <v>0</v>
      </c>
      <c r="Y180" s="59">
        <f t="shared" si="190"/>
        <v>2313102.1752051464</v>
      </c>
      <c r="Z180" s="56">
        <f t="shared" si="191"/>
        <v>993856.06790472427</v>
      </c>
      <c r="AA180" s="57">
        <f t="shared" si="150"/>
        <v>9637.9257300214431</v>
      </c>
      <c r="AB180" s="63">
        <f t="shared" si="192"/>
        <v>20000000</v>
      </c>
      <c r="AC180" s="74">
        <f t="shared" si="151"/>
        <v>0</v>
      </c>
      <c r="AD180" s="57">
        <f t="shared" si="152"/>
        <v>83333.333333333328</v>
      </c>
      <c r="AE180" s="59">
        <f t="shared" si="193"/>
        <v>6157914.5300663384</v>
      </c>
      <c r="AF180" s="54">
        <f t="shared" si="153"/>
        <v>232076.21469152044</v>
      </c>
      <c r="AG180" s="57">
        <f t="shared" si="154"/>
        <v>25657.977208609744</v>
      </c>
      <c r="AH180" s="59">
        <f t="shared" si="194"/>
        <v>13950000</v>
      </c>
      <c r="AI180" s="54">
        <f t="shared" si="155"/>
        <v>0</v>
      </c>
      <c r="AJ180" s="57">
        <f t="shared" si="156"/>
        <v>58125</v>
      </c>
      <c r="AK180" s="59">
        <f t="shared" si="195"/>
        <v>47070735.192938156</v>
      </c>
      <c r="AL180" s="56">
        <f t="shared" si="196"/>
        <v>0</v>
      </c>
      <c r="AM180" s="75">
        <f t="shared" si="157"/>
        <v>196128.06330390897</v>
      </c>
      <c r="AN180">
        <f t="shared" si="158"/>
        <v>3.503680771402902E-2</v>
      </c>
      <c r="AO180" s="119">
        <f t="shared" si="159"/>
        <v>0</v>
      </c>
      <c r="AP180" s="119">
        <f t="shared" si="160"/>
        <v>0</v>
      </c>
      <c r="AQ180">
        <f t="shared" si="161"/>
        <v>0.44117576860465135</v>
      </c>
      <c r="AR180" s="41">
        <f t="shared" si="162"/>
        <v>0</v>
      </c>
      <c r="AS180" s="41">
        <f t="shared" si="163"/>
        <v>0</v>
      </c>
      <c r="AT180">
        <f t="shared" si="164"/>
        <v>0.46197930247189001</v>
      </c>
      <c r="AU180" s="41">
        <f t="shared" si="165"/>
        <v>0</v>
      </c>
      <c r="AV180" s="41">
        <f t="shared" si="166"/>
        <v>0</v>
      </c>
      <c r="AW180">
        <f t="shared" si="167"/>
        <v>0.47218488782923906</v>
      </c>
      <c r="AX180">
        <f t="shared" si="168"/>
        <v>1003493.9936347457</v>
      </c>
      <c r="AY180" s="121">
        <f t="shared" si="169"/>
        <v>166967819.40799367</v>
      </c>
      <c r="AZ180">
        <f t="shared" si="170"/>
        <v>0.55084213454929321</v>
      </c>
      <c r="BA180" s="39">
        <f t="shared" si="171"/>
        <v>83333.333333333328</v>
      </c>
      <c r="BB180" s="39">
        <f t="shared" si="172"/>
        <v>0</v>
      </c>
      <c r="BC180">
        <f t="shared" si="173"/>
        <v>0.50238141144432424</v>
      </c>
      <c r="BD180" s="41">
        <f t="shared" si="174"/>
        <v>257734.19190013019</v>
      </c>
      <c r="BE180" s="41">
        <f t="shared" si="175"/>
        <v>38988804.068175435</v>
      </c>
      <c r="BF180">
        <f t="shared" si="176"/>
        <v>0.48274204803046422</v>
      </c>
      <c r="BG180" s="41">
        <f t="shared" si="177"/>
        <v>58125</v>
      </c>
      <c r="BH180" s="41">
        <f t="shared" si="178"/>
        <v>0</v>
      </c>
      <c r="BI180">
        <f t="shared" si="179"/>
        <v>0.51768470716160264</v>
      </c>
      <c r="BJ180">
        <f t="shared" si="180"/>
        <v>0</v>
      </c>
      <c r="BK180" s="121">
        <f t="shared" si="181"/>
        <v>0</v>
      </c>
      <c r="BL180">
        <f t="shared" si="182"/>
        <v>0.53555661902030272</v>
      </c>
      <c r="BM180" s="119">
        <f t="shared" si="183"/>
        <v>1402686.5188682091</v>
      </c>
      <c r="BN180" s="119">
        <f t="shared" si="184"/>
        <v>167990738.67543304</v>
      </c>
      <c r="BO180">
        <f t="shared" si="185"/>
        <v>0.49737743707729443</v>
      </c>
    </row>
    <row r="181" spans="1:67">
      <c r="A181">
        <v>169</v>
      </c>
      <c r="B181" s="58">
        <v>164</v>
      </c>
      <c r="C181" s="56">
        <f t="shared" si="134"/>
        <v>88461947.678917304</v>
      </c>
      <c r="D181" s="56">
        <f t="shared" si="135"/>
        <v>196128.06330385804</v>
      </c>
      <c r="E181" s="59">
        <f t="shared" si="186"/>
        <v>88265819.615613446</v>
      </c>
      <c r="F181" s="53">
        <f t="shared" si="136"/>
        <v>1444804.6719571031</v>
      </c>
      <c r="G181" s="53">
        <f t="shared" si="137"/>
        <v>409406.29331708705</v>
      </c>
      <c r="H181" s="60">
        <f t="shared" si="138"/>
        <v>1035398.3786400161</v>
      </c>
      <c r="I181" s="54">
        <f>IF(A181&lt;=(30-(240-$K$8)),((A181+(240-$K$7))/30)*$K$6,$K$6)*($K$5/100)</f>
        <v>0</v>
      </c>
      <c r="J181" s="61">
        <f t="shared" si="139"/>
        <v>0</v>
      </c>
      <c r="K181" s="62">
        <f t="shared" si="140"/>
        <v>0</v>
      </c>
      <c r="L181" s="62">
        <f t="shared" si="141"/>
        <v>1444804.6719571031</v>
      </c>
      <c r="M181" s="55">
        <f t="shared" si="142"/>
        <v>1035398.3786400161</v>
      </c>
      <c r="N181" s="55">
        <f t="shared" si="143"/>
        <v>233152.66153399798</v>
      </c>
      <c r="O181" s="55">
        <f t="shared" si="144"/>
        <v>802245.7171060181</v>
      </c>
      <c r="P181" s="59">
        <f t="shared" si="187"/>
        <v>0</v>
      </c>
      <c r="Q181" s="52">
        <f t="shared" si="145"/>
        <v>0</v>
      </c>
      <c r="R181" s="57">
        <f t="shared" si="146"/>
        <v>0</v>
      </c>
      <c r="S181" s="59">
        <f t="shared" si="188"/>
        <v>0</v>
      </c>
      <c r="T181" s="56">
        <f t="shared" si="147"/>
        <v>0</v>
      </c>
      <c r="U181" s="57">
        <f t="shared" si="148"/>
        <v>0</v>
      </c>
      <c r="V181" s="59">
        <f t="shared" si="189"/>
        <v>0</v>
      </c>
      <c r="W181" s="52">
        <f t="shared" si="197"/>
        <v>0</v>
      </c>
      <c r="X181" s="57">
        <f t="shared" si="149"/>
        <v>0</v>
      </c>
      <c r="Y181" s="59">
        <f t="shared" si="190"/>
        <v>1319246.1073004222</v>
      </c>
      <c r="Z181" s="56">
        <f t="shared" si="191"/>
        <v>998373.78040992701</v>
      </c>
      <c r="AA181" s="57">
        <f t="shared" si="150"/>
        <v>5496.8587804184253</v>
      </c>
      <c r="AB181" s="63">
        <f t="shared" si="192"/>
        <v>20000000</v>
      </c>
      <c r="AC181" s="74">
        <f t="shared" si="151"/>
        <v>0</v>
      </c>
      <c r="AD181" s="57">
        <f t="shared" si="152"/>
        <v>83333.333333333328</v>
      </c>
      <c r="AE181" s="59">
        <f t="shared" si="193"/>
        <v>5925838.3153748177</v>
      </c>
      <c r="AF181" s="54">
        <f t="shared" si="153"/>
        <v>233152.66153399798</v>
      </c>
      <c r="AG181" s="57">
        <f t="shared" si="154"/>
        <v>24690.992980728406</v>
      </c>
      <c r="AH181" s="59">
        <f t="shared" si="194"/>
        <v>13950000</v>
      </c>
      <c r="AI181" s="54">
        <f t="shared" si="155"/>
        <v>0</v>
      </c>
      <c r="AJ181" s="57">
        <f t="shared" si="156"/>
        <v>58125</v>
      </c>
      <c r="AK181" s="59">
        <f t="shared" si="195"/>
        <v>47266863.256242067</v>
      </c>
      <c r="AL181" s="56">
        <f t="shared" si="196"/>
        <v>0</v>
      </c>
      <c r="AM181" s="75">
        <f t="shared" si="157"/>
        <v>196945.26356767528</v>
      </c>
      <c r="AN181">
        <f t="shared" si="158"/>
        <v>3.5117214898036486E-2</v>
      </c>
      <c r="AO181" s="119">
        <f t="shared" si="159"/>
        <v>0</v>
      </c>
      <c r="AP181" s="119">
        <f t="shared" si="160"/>
        <v>0</v>
      </c>
      <c r="AQ181">
        <f t="shared" si="161"/>
        <v>0.43848677611559528</v>
      </c>
      <c r="AR181" s="41">
        <f t="shared" si="162"/>
        <v>0</v>
      </c>
      <c r="AS181" s="41">
        <f t="shared" si="163"/>
        <v>0</v>
      </c>
      <c r="AT181">
        <f t="shared" si="164"/>
        <v>0.4592931835989395</v>
      </c>
      <c r="AU181" s="41">
        <f t="shared" si="165"/>
        <v>0</v>
      </c>
      <c r="AV181" s="41">
        <f t="shared" si="166"/>
        <v>0</v>
      </c>
      <c r="AW181">
        <f t="shared" si="167"/>
        <v>0.4695022947297911</v>
      </c>
      <c r="AX181">
        <f t="shared" si="168"/>
        <v>1003870.6391903454</v>
      </c>
      <c r="AY181" s="121">
        <f t="shared" si="169"/>
        <v>168725168.88927767</v>
      </c>
      <c r="AZ181">
        <f t="shared" si="170"/>
        <v>0.54823008058932887</v>
      </c>
      <c r="BA181" s="39">
        <f t="shared" si="171"/>
        <v>83333.333333333328</v>
      </c>
      <c r="BB181" s="39">
        <f t="shared" si="172"/>
        <v>0</v>
      </c>
      <c r="BC181">
        <f t="shared" si="173"/>
        <v>0.49971706353116646</v>
      </c>
      <c r="BD181" s="41">
        <f t="shared" si="174"/>
        <v>257843.65451472637</v>
      </c>
      <c r="BE181" s="41">
        <f t="shared" si="175"/>
        <v>39402799.799245656</v>
      </c>
      <c r="BF181">
        <f t="shared" si="176"/>
        <v>0.48006452492113699</v>
      </c>
      <c r="BG181" s="41">
        <f t="shared" si="177"/>
        <v>58125</v>
      </c>
      <c r="BH181" s="41">
        <f t="shared" si="178"/>
        <v>0</v>
      </c>
      <c r="BI181">
        <f t="shared" si="179"/>
        <v>0.5150338996264463</v>
      </c>
      <c r="BJ181">
        <f t="shared" si="180"/>
        <v>0</v>
      </c>
      <c r="BK181" s="121">
        <f t="shared" si="181"/>
        <v>0</v>
      </c>
      <c r="BL181">
        <f t="shared" si="182"/>
        <v>0.53292513215576631</v>
      </c>
      <c r="BM181" s="119">
        <f t="shared" si="183"/>
        <v>1403172.6270384053</v>
      </c>
      <c r="BN181" s="119">
        <f t="shared" si="184"/>
        <v>169805334.09696263</v>
      </c>
      <c r="BO181">
        <f t="shared" si="185"/>
        <v>0.49470927777089357</v>
      </c>
    </row>
    <row r="182" spans="1:67">
      <c r="A182">
        <v>170</v>
      </c>
      <c r="B182" s="64">
        <v>165</v>
      </c>
      <c r="C182" s="56">
        <f t="shared" si="134"/>
        <v>87427366.500541061</v>
      </c>
      <c r="D182" s="56">
        <f t="shared" si="135"/>
        <v>196945.26356762648</v>
      </c>
      <c r="E182" s="59">
        <f t="shared" si="186"/>
        <v>87230421.236973435</v>
      </c>
      <c r="F182" s="53">
        <f t="shared" si="136"/>
        <v>1444804.6719571033</v>
      </c>
      <c r="G182" s="53">
        <f t="shared" si="137"/>
        <v>404603.77050416177</v>
      </c>
      <c r="H182" s="66">
        <f t="shared" si="138"/>
        <v>1040200.9014529416</v>
      </c>
      <c r="I182" s="54">
        <f>IF(A182&lt;=(30-(240-$K$8)),((A182+(240-$K$7))/30)*$K$6,$K$6)*($K$5/100)</f>
        <v>0</v>
      </c>
      <c r="J182" s="67">
        <f t="shared" si="139"/>
        <v>0</v>
      </c>
      <c r="K182" s="68">
        <f t="shared" si="140"/>
        <v>0</v>
      </c>
      <c r="L182" s="68">
        <f t="shared" si="141"/>
        <v>1444804.6719571033</v>
      </c>
      <c r="M182" s="55">
        <f t="shared" si="142"/>
        <v>1040200.9014529416</v>
      </c>
      <c r="N182" s="55">
        <f t="shared" si="143"/>
        <v>234234.10129574657</v>
      </c>
      <c r="O182" s="55">
        <f t="shared" si="144"/>
        <v>805966.80015719507</v>
      </c>
      <c r="P182" s="65">
        <f t="shared" si="187"/>
        <v>0</v>
      </c>
      <c r="Q182" s="52">
        <f t="shared" si="145"/>
        <v>0</v>
      </c>
      <c r="R182" s="57">
        <f t="shared" si="146"/>
        <v>0</v>
      </c>
      <c r="S182" s="59">
        <f t="shared" si="188"/>
        <v>0</v>
      </c>
      <c r="T182" s="56">
        <f t="shared" si="147"/>
        <v>0</v>
      </c>
      <c r="U182" s="57">
        <f t="shared" si="148"/>
        <v>0</v>
      </c>
      <c r="V182" s="59">
        <f t="shared" si="189"/>
        <v>0</v>
      </c>
      <c r="W182" s="52">
        <f t="shared" si="197"/>
        <v>0</v>
      </c>
      <c r="X182" s="57">
        <f t="shared" si="149"/>
        <v>0</v>
      </c>
      <c r="Y182" s="59">
        <f t="shared" si="190"/>
        <v>320872.32689049514</v>
      </c>
      <c r="Z182" s="56">
        <f t="shared" si="191"/>
        <v>320872.32689049514</v>
      </c>
      <c r="AA182" s="57">
        <f t="shared" si="150"/>
        <v>1336.9680287103963</v>
      </c>
      <c r="AB182" s="63">
        <f t="shared" si="192"/>
        <v>20000000</v>
      </c>
      <c r="AC182" s="74">
        <f t="shared" si="151"/>
        <v>682860.34209924052</v>
      </c>
      <c r="AD182" s="57">
        <f t="shared" si="152"/>
        <v>83333.333333333328</v>
      </c>
      <c r="AE182" s="59">
        <f t="shared" si="193"/>
        <v>5692685.6538408194</v>
      </c>
      <c r="AF182" s="54">
        <f t="shared" si="153"/>
        <v>234234.10129574657</v>
      </c>
      <c r="AG182" s="57">
        <f t="shared" si="154"/>
        <v>23719.52355767008</v>
      </c>
      <c r="AH182" s="59">
        <f t="shared" si="194"/>
        <v>13950000</v>
      </c>
      <c r="AI182" s="54">
        <f t="shared" si="155"/>
        <v>0</v>
      </c>
      <c r="AJ182" s="57">
        <f t="shared" si="156"/>
        <v>58125</v>
      </c>
      <c r="AK182" s="59">
        <f t="shared" si="195"/>
        <v>47463808.519809745</v>
      </c>
      <c r="AL182" s="56">
        <f t="shared" si="196"/>
        <v>0</v>
      </c>
      <c r="AM182" s="75">
        <f t="shared" si="157"/>
        <v>197765.86883254061</v>
      </c>
      <c r="AN182">
        <f t="shared" si="158"/>
        <v>3.5197622082043939E-2</v>
      </c>
      <c r="AO182" s="119">
        <f t="shared" si="159"/>
        <v>0</v>
      </c>
      <c r="AP182" s="119">
        <f t="shared" si="160"/>
        <v>0</v>
      </c>
      <c r="AQ182">
        <f t="shared" si="161"/>
        <v>0.43580836526529498</v>
      </c>
      <c r="AR182" s="41">
        <f t="shared" si="162"/>
        <v>0</v>
      </c>
      <c r="AS182" s="41">
        <f t="shared" si="163"/>
        <v>0</v>
      </c>
      <c r="AT182">
        <f t="shared" si="164"/>
        <v>0.45661659585997966</v>
      </c>
      <c r="AU182" s="41">
        <f t="shared" si="165"/>
        <v>0</v>
      </c>
      <c r="AV182" s="41">
        <f t="shared" si="166"/>
        <v>0</v>
      </c>
      <c r="AW182">
        <f t="shared" si="167"/>
        <v>0.46682871814720922</v>
      </c>
      <c r="AX182">
        <f t="shared" si="168"/>
        <v>322209.29491920554</v>
      </c>
      <c r="AY182" s="121">
        <f t="shared" si="169"/>
        <v>54548295.571384177</v>
      </c>
      <c r="AZ182">
        <f t="shared" si="170"/>
        <v>0.54562313148805408</v>
      </c>
      <c r="BA182" s="39">
        <f t="shared" si="171"/>
        <v>766193.67543257389</v>
      </c>
      <c r="BB182" s="39">
        <f t="shared" si="172"/>
        <v>116086258.15687089</v>
      </c>
      <c r="BC182">
        <f t="shared" si="173"/>
        <v>0.49706021631797581</v>
      </c>
      <c r="BD182" s="41">
        <f t="shared" si="174"/>
        <v>257953.62485341664</v>
      </c>
      <c r="BE182" s="41">
        <f t="shared" si="175"/>
        <v>39819797.220276915</v>
      </c>
      <c r="BF182">
        <f t="shared" si="176"/>
        <v>0.4773954869957206</v>
      </c>
      <c r="BG182" s="41">
        <f t="shared" si="177"/>
        <v>58125</v>
      </c>
      <c r="BH182" s="41">
        <f t="shared" si="178"/>
        <v>0</v>
      </c>
      <c r="BI182">
        <f t="shared" si="179"/>
        <v>0.5123898303516119</v>
      </c>
      <c r="BJ182">
        <f t="shared" si="180"/>
        <v>0</v>
      </c>
      <c r="BK182" s="121">
        <f t="shared" si="181"/>
        <v>0</v>
      </c>
      <c r="BL182">
        <f t="shared" si="182"/>
        <v>0.53029949964647038</v>
      </c>
      <c r="BM182" s="119">
        <f t="shared" si="183"/>
        <v>1404481.5952051959</v>
      </c>
      <c r="BN182" s="119">
        <f t="shared" si="184"/>
        <v>171633148.73973536</v>
      </c>
      <c r="BO182">
        <f t="shared" si="185"/>
        <v>0.49204886942854831</v>
      </c>
    </row>
    <row r="183" spans="1:67">
      <c r="A183">
        <v>171</v>
      </c>
      <c r="B183" s="58">
        <v>166</v>
      </c>
      <c r="C183" s="56">
        <f t="shared" si="134"/>
        <v>86387165.599088117</v>
      </c>
      <c r="D183" s="56">
        <f t="shared" si="135"/>
        <v>196945.26356762648</v>
      </c>
      <c r="E183" s="59">
        <f t="shared" si="186"/>
        <v>86190220.335520491</v>
      </c>
      <c r="F183" s="53">
        <f t="shared" si="136"/>
        <v>1444804.6719571031</v>
      </c>
      <c r="G183" s="53">
        <f t="shared" si="137"/>
        <v>399778.97198958922</v>
      </c>
      <c r="H183" s="60">
        <f t="shared" si="138"/>
        <v>1045025.6999675138</v>
      </c>
      <c r="I183" s="54">
        <f>IF(A183&lt;=(30-(240-$K$8)),((A183+(240-$K$7))/30)*$K$6,$K$6)*($K$5/100)</f>
        <v>0</v>
      </c>
      <c r="J183" s="61">
        <f t="shared" si="139"/>
        <v>0</v>
      </c>
      <c r="K183" s="62">
        <f t="shared" si="140"/>
        <v>0</v>
      </c>
      <c r="L183" s="62">
        <f t="shared" si="141"/>
        <v>1444804.6719571031</v>
      </c>
      <c r="M183" s="55">
        <f t="shared" si="142"/>
        <v>1045025.6999675138</v>
      </c>
      <c r="N183" s="55">
        <f t="shared" si="143"/>
        <v>235320.55713558992</v>
      </c>
      <c r="O183" s="55">
        <f t="shared" si="144"/>
        <v>809705.14283192391</v>
      </c>
      <c r="P183" s="59">
        <f t="shared" si="187"/>
        <v>0</v>
      </c>
      <c r="Q183" s="52">
        <f t="shared" si="145"/>
        <v>0</v>
      </c>
      <c r="R183" s="57">
        <f t="shared" si="146"/>
        <v>0</v>
      </c>
      <c r="S183" s="59">
        <f t="shared" si="188"/>
        <v>0</v>
      </c>
      <c r="T183" s="56">
        <f t="shared" si="147"/>
        <v>0</v>
      </c>
      <c r="U183" s="57">
        <f t="shared" si="148"/>
        <v>0</v>
      </c>
      <c r="V183" s="59">
        <f t="shared" si="189"/>
        <v>0</v>
      </c>
      <c r="W183" s="52">
        <f t="shared" si="197"/>
        <v>0</v>
      </c>
      <c r="X183" s="57">
        <f t="shared" si="149"/>
        <v>0</v>
      </c>
      <c r="Y183" s="59">
        <f t="shared" si="190"/>
        <v>0</v>
      </c>
      <c r="Z183" s="56">
        <f t="shared" si="191"/>
        <v>0</v>
      </c>
      <c r="AA183" s="57">
        <f t="shared" si="150"/>
        <v>0</v>
      </c>
      <c r="AB183" s="63">
        <f t="shared" si="192"/>
        <v>19317139.657900758</v>
      </c>
      <c r="AC183" s="74">
        <f t="shared" si="151"/>
        <v>1008295.0361179335</v>
      </c>
      <c r="AD183" s="57">
        <f t="shared" si="152"/>
        <v>80488.081907919826</v>
      </c>
      <c r="AE183" s="59">
        <f t="shared" si="193"/>
        <v>5458451.5525450725</v>
      </c>
      <c r="AF183" s="54">
        <f t="shared" si="153"/>
        <v>235320.55713558992</v>
      </c>
      <c r="AG183" s="57">
        <f t="shared" si="154"/>
        <v>22743.548135604469</v>
      </c>
      <c r="AH183" s="59">
        <f t="shared" si="194"/>
        <v>13950000</v>
      </c>
      <c r="AI183" s="54">
        <f t="shared" si="155"/>
        <v>0</v>
      </c>
      <c r="AJ183" s="57">
        <f t="shared" si="156"/>
        <v>58125</v>
      </c>
      <c r="AK183" s="59">
        <f t="shared" si="195"/>
        <v>47661574.388642289</v>
      </c>
      <c r="AL183" s="56">
        <f t="shared" si="196"/>
        <v>0</v>
      </c>
      <c r="AM183" s="75">
        <f t="shared" si="157"/>
        <v>198589.89328600952</v>
      </c>
      <c r="AN183">
        <f t="shared" si="158"/>
        <v>3.5278029266051406E-2</v>
      </c>
      <c r="AO183" s="119">
        <f t="shared" si="159"/>
        <v>0</v>
      </c>
      <c r="AP183" s="119">
        <f t="shared" si="160"/>
        <v>0</v>
      </c>
      <c r="AQ183">
        <f t="shared" si="161"/>
        <v>0.43314054264589041</v>
      </c>
      <c r="AR183" s="41">
        <f t="shared" si="162"/>
        <v>0</v>
      </c>
      <c r="AS183" s="41">
        <f t="shared" si="163"/>
        <v>0</v>
      </c>
      <c r="AT183">
        <f t="shared" si="164"/>
        <v>0.45394955492368394</v>
      </c>
      <c r="AU183" s="41">
        <f t="shared" si="165"/>
        <v>0</v>
      </c>
      <c r="AV183" s="41">
        <f t="shared" si="166"/>
        <v>0</v>
      </c>
      <c r="AW183">
        <f t="shared" si="167"/>
        <v>0.464164177885101</v>
      </c>
      <c r="AX183">
        <f t="shared" si="168"/>
        <v>0</v>
      </c>
      <c r="AY183" s="121">
        <f t="shared" si="169"/>
        <v>0</v>
      </c>
      <c r="AZ183">
        <f t="shared" si="170"/>
        <v>0.54302133245619</v>
      </c>
      <c r="BA183" s="39">
        <f t="shared" si="171"/>
        <v>1088783.1180258533</v>
      </c>
      <c r="BB183" s="39">
        <f t="shared" si="172"/>
        <v>172418451.17616662</v>
      </c>
      <c r="BC183">
        <f t="shared" si="173"/>
        <v>0.49441090067335736</v>
      </c>
      <c r="BD183" s="41">
        <f t="shared" si="174"/>
        <v>258064.10527119439</v>
      </c>
      <c r="BE183" s="41">
        <f t="shared" si="175"/>
        <v>40239815.270185873</v>
      </c>
      <c r="BF183">
        <f t="shared" si="176"/>
        <v>0.47473495812200911</v>
      </c>
      <c r="BG183" s="41">
        <f t="shared" si="177"/>
        <v>58125</v>
      </c>
      <c r="BH183" s="41">
        <f t="shared" si="178"/>
        <v>0</v>
      </c>
      <c r="BI183">
        <f t="shared" si="179"/>
        <v>0.50975253517354413</v>
      </c>
      <c r="BJ183">
        <f t="shared" si="180"/>
        <v>0</v>
      </c>
      <c r="BK183" s="121">
        <f t="shared" si="181"/>
        <v>0</v>
      </c>
      <c r="BL183">
        <f t="shared" si="182"/>
        <v>0.52767976261172667</v>
      </c>
      <c r="BM183" s="119">
        <f t="shared" si="183"/>
        <v>1404972.2232970477</v>
      </c>
      <c r="BN183" s="119">
        <f t="shared" si="184"/>
        <v>173474266.19460729</v>
      </c>
      <c r="BO183">
        <f t="shared" si="185"/>
        <v>0.48939624120290703</v>
      </c>
    </row>
    <row r="184" spans="1:67">
      <c r="A184">
        <v>172</v>
      </c>
      <c r="B184" s="64">
        <v>167</v>
      </c>
      <c r="C184" s="56">
        <f t="shared" si="134"/>
        <v>85342139.899120599</v>
      </c>
      <c r="D184" s="56">
        <f t="shared" si="135"/>
        <v>196945.26356762648</v>
      </c>
      <c r="E184" s="59">
        <f t="shared" si="186"/>
        <v>85145194.635552973</v>
      </c>
      <c r="F184" s="53">
        <f t="shared" si="136"/>
        <v>1444804.6719571031</v>
      </c>
      <c r="G184" s="53">
        <f t="shared" si="137"/>
        <v>394931.79445123993</v>
      </c>
      <c r="H184" s="66">
        <f t="shared" si="138"/>
        <v>1049872.8775058631</v>
      </c>
      <c r="I184" s="54">
        <f>IF(A184&lt;=(30-(240-$K$8)),((A184+(240-$K$7))/30)*$K$6,$K$6)*($K$5/100)</f>
        <v>0</v>
      </c>
      <c r="J184" s="67">
        <f t="shared" si="139"/>
        <v>0</v>
      </c>
      <c r="K184" s="68">
        <f t="shared" si="140"/>
        <v>0</v>
      </c>
      <c r="L184" s="68">
        <f t="shared" si="141"/>
        <v>1444804.6719571031</v>
      </c>
      <c r="M184" s="55">
        <f t="shared" si="142"/>
        <v>1049872.8775058631</v>
      </c>
      <c r="N184" s="55">
        <f t="shared" si="143"/>
        <v>236412.0523197705</v>
      </c>
      <c r="O184" s="55">
        <f t="shared" si="144"/>
        <v>813460.82518609264</v>
      </c>
      <c r="P184" s="65">
        <f t="shared" si="187"/>
        <v>0</v>
      </c>
      <c r="Q184" s="52">
        <f t="shared" si="145"/>
        <v>0</v>
      </c>
      <c r="R184" s="57">
        <f t="shared" si="146"/>
        <v>0</v>
      </c>
      <c r="S184" s="59">
        <f t="shared" si="188"/>
        <v>0</v>
      </c>
      <c r="T184" s="56">
        <f t="shared" si="147"/>
        <v>0</v>
      </c>
      <c r="U184" s="57">
        <f t="shared" si="148"/>
        <v>0</v>
      </c>
      <c r="V184" s="59">
        <f t="shared" si="189"/>
        <v>0</v>
      </c>
      <c r="W184" s="52">
        <f t="shared" si="197"/>
        <v>0</v>
      </c>
      <c r="X184" s="57">
        <f t="shared" si="149"/>
        <v>0</v>
      </c>
      <c r="Y184" s="59">
        <f t="shared" si="190"/>
        <v>0</v>
      </c>
      <c r="Z184" s="56">
        <f t="shared" si="191"/>
        <v>0</v>
      </c>
      <c r="AA184" s="57">
        <f t="shared" si="150"/>
        <v>0</v>
      </c>
      <c r="AB184" s="63">
        <f t="shared" si="192"/>
        <v>18308844.621782824</v>
      </c>
      <c r="AC184" s="74">
        <f t="shared" si="151"/>
        <v>1012878.1763607939</v>
      </c>
      <c r="AD184" s="57">
        <f t="shared" si="152"/>
        <v>76286.852590761773</v>
      </c>
      <c r="AE184" s="59">
        <f t="shared" si="193"/>
        <v>5223130.9954094822</v>
      </c>
      <c r="AF184" s="54">
        <f t="shared" si="153"/>
        <v>236412.0523197705</v>
      </c>
      <c r="AG184" s="57">
        <f t="shared" si="154"/>
        <v>21763.045814206176</v>
      </c>
      <c r="AH184" s="59">
        <f t="shared" si="194"/>
        <v>13950000</v>
      </c>
      <c r="AI184" s="54">
        <f t="shared" si="155"/>
        <v>0</v>
      </c>
      <c r="AJ184" s="57">
        <f t="shared" si="156"/>
        <v>58125</v>
      </c>
      <c r="AK184" s="59">
        <f t="shared" si="195"/>
        <v>47860164.281928301</v>
      </c>
      <c r="AL184" s="56">
        <f t="shared" si="196"/>
        <v>0</v>
      </c>
      <c r="AM184" s="75">
        <f t="shared" si="157"/>
        <v>199417.35117470124</v>
      </c>
      <c r="AN184">
        <f t="shared" si="158"/>
        <v>3.5358436450058865E-2</v>
      </c>
      <c r="AO184" s="119">
        <f t="shared" si="159"/>
        <v>0</v>
      </c>
      <c r="AP184" s="119">
        <f t="shared" si="160"/>
        <v>0</v>
      </c>
      <c r="AQ184">
        <f t="shared" si="161"/>
        <v>0.43048331438614451</v>
      </c>
      <c r="AR184" s="41">
        <f t="shared" si="162"/>
        <v>0</v>
      </c>
      <c r="AS184" s="41">
        <f t="shared" si="163"/>
        <v>0</v>
      </c>
      <c r="AT184">
        <f t="shared" si="164"/>
        <v>0.45129207598550447</v>
      </c>
      <c r="AU184" s="41">
        <f t="shared" si="165"/>
        <v>0</v>
      </c>
      <c r="AV184" s="41">
        <f t="shared" si="166"/>
        <v>0</v>
      </c>
      <c r="AW184">
        <f t="shared" si="167"/>
        <v>0.46150869327272154</v>
      </c>
      <c r="AX184">
        <f t="shared" si="168"/>
        <v>0</v>
      </c>
      <c r="AY184" s="121">
        <f t="shared" si="169"/>
        <v>0</v>
      </c>
      <c r="AZ184">
        <f t="shared" si="170"/>
        <v>0.54042472828251409</v>
      </c>
      <c r="BA184" s="39">
        <f t="shared" si="171"/>
        <v>1089165.0289515557</v>
      </c>
      <c r="BB184" s="39">
        <f t="shared" si="172"/>
        <v>174215046.33405656</v>
      </c>
      <c r="BC184">
        <f t="shared" si="173"/>
        <v>0.49176914699999075</v>
      </c>
      <c r="BD184" s="41">
        <f t="shared" si="174"/>
        <v>258175.09813397669</v>
      </c>
      <c r="BE184" s="41">
        <f t="shared" si="175"/>
        <v>40662872.999000527</v>
      </c>
      <c r="BF184">
        <f t="shared" si="176"/>
        <v>0.47208296169440278</v>
      </c>
      <c r="BG184" s="41">
        <f t="shared" si="177"/>
        <v>58125</v>
      </c>
      <c r="BH184" s="41">
        <f t="shared" si="178"/>
        <v>0</v>
      </c>
      <c r="BI184">
        <f t="shared" si="179"/>
        <v>0.50712204947296158</v>
      </c>
      <c r="BJ184">
        <f t="shared" si="180"/>
        <v>0</v>
      </c>
      <c r="BK184" s="121">
        <f t="shared" si="181"/>
        <v>0</v>
      </c>
      <c r="BL184">
        <f t="shared" si="182"/>
        <v>0.52506596173154452</v>
      </c>
      <c r="BM184" s="119">
        <f t="shared" si="183"/>
        <v>1405465.1270855325</v>
      </c>
      <c r="BN184" s="119">
        <f t="shared" si="184"/>
        <v>175328770.54347914</v>
      </c>
      <c r="BO184">
        <f t="shared" si="185"/>
        <v>0.48675142177813402</v>
      </c>
    </row>
    <row r="185" spans="1:67">
      <c r="A185">
        <v>173</v>
      </c>
      <c r="B185" s="58">
        <v>168</v>
      </c>
      <c r="C185" s="56">
        <f t="shared" si="134"/>
        <v>84292267.02161476</v>
      </c>
      <c r="D185" s="56">
        <f t="shared" si="135"/>
        <v>196945.26356765628</v>
      </c>
      <c r="E185" s="59">
        <f t="shared" si="186"/>
        <v>84095321.758047104</v>
      </c>
      <c r="F185" s="53">
        <f t="shared" si="136"/>
        <v>1444804.6719571028</v>
      </c>
      <c r="G185" s="53">
        <f t="shared" si="137"/>
        <v>390062.13408774184</v>
      </c>
      <c r="H185" s="60">
        <f t="shared" si="138"/>
        <v>1054742.537869361</v>
      </c>
      <c r="I185" s="54">
        <f>IF(A185&lt;=(30-(240-$K$8)),((A185+(240-$K$7))/30)*$K$6,$K$6)*($K$5/100)</f>
        <v>0</v>
      </c>
      <c r="J185" s="61">
        <f t="shared" si="139"/>
        <v>0</v>
      </c>
      <c r="K185" s="62">
        <f t="shared" si="140"/>
        <v>0</v>
      </c>
      <c r="L185" s="62">
        <f t="shared" si="141"/>
        <v>1444804.6719571028</v>
      </c>
      <c r="M185" s="55">
        <f t="shared" si="142"/>
        <v>1054742.537869361</v>
      </c>
      <c r="N185" s="55">
        <f t="shared" si="143"/>
        <v>237508.61022244702</v>
      </c>
      <c r="O185" s="55">
        <f t="shared" si="144"/>
        <v>817233.92764691403</v>
      </c>
      <c r="P185" s="59">
        <f t="shared" si="187"/>
        <v>0</v>
      </c>
      <c r="Q185" s="52">
        <f t="shared" si="145"/>
        <v>0</v>
      </c>
      <c r="R185" s="57">
        <f t="shared" si="146"/>
        <v>0</v>
      </c>
      <c r="S185" s="59">
        <f t="shared" si="188"/>
        <v>0</v>
      </c>
      <c r="T185" s="56">
        <f t="shared" si="147"/>
        <v>0</v>
      </c>
      <c r="U185" s="57">
        <f t="shared" si="148"/>
        <v>0</v>
      </c>
      <c r="V185" s="59">
        <f t="shared" si="189"/>
        <v>0</v>
      </c>
      <c r="W185" s="52">
        <f t="shared" si="197"/>
        <v>0</v>
      </c>
      <c r="X185" s="57">
        <f t="shared" si="149"/>
        <v>0</v>
      </c>
      <c r="Y185" s="59">
        <f t="shared" si="190"/>
        <v>0</v>
      </c>
      <c r="Z185" s="56">
        <f t="shared" si="191"/>
        <v>0</v>
      </c>
      <c r="AA185" s="57">
        <f t="shared" si="150"/>
        <v>0</v>
      </c>
      <c r="AB185" s="63">
        <f t="shared" si="192"/>
        <v>17295966.445422031</v>
      </c>
      <c r="AC185" s="74">
        <f t="shared" si="151"/>
        <v>1017482.1844515098</v>
      </c>
      <c r="AD185" s="57">
        <f t="shared" si="152"/>
        <v>72066.526855925127</v>
      </c>
      <c r="AE185" s="59">
        <f t="shared" si="193"/>
        <v>4986718.9430897115</v>
      </c>
      <c r="AF185" s="54">
        <f t="shared" si="153"/>
        <v>237508.61022244702</v>
      </c>
      <c r="AG185" s="57">
        <f t="shared" si="154"/>
        <v>20777.995596207133</v>
      </c>
      <c r="AH185" s="59">
        <f t="shared" si="194"/>
        <v>13950000</v>
      </c>
      <c r="AI185" s="54">
        <f t="shared" si="155"/>
        <v>0</v>
      </c>
      <c r="AJ185" s="57">
        <f t="shared" si="156"/>
        <v>58125</v>
      </c>
      <c r="AK185" s="59">
        <f t="shared" si="195"/>
        <v>48059581.633103006</v>
      </c>
      <c r="AL185" s="56">
        <f t="shared" si="196"/>
        <v>0</v>
      </c>
      <c r="AM185" s="75">
        <f t="shared" si="157"/>
        <v>200248.25680459585</v>
      </c>
      <c r="AN185">
        <f t="shared" si="158"/>
        <v>3.5438843634066325E-2</v>
      </c>
      <c r="AO185" s="119">
        <f t="shared" si="159"/>
        <v>0</v>
      </c>
      <c r="AP185" s="119">
        <f t="shared" si="160"/>
        <v>0</v>
      </c>
      <c r="AQ185">
        <f t="shared" si="161"/>
        <v>0.42783668615391612</v>
      </c>
      <c r="AR185" s="41">
        <f t="shared" si="162"/>
        <v>0</v>
      </c>
      <c r="AS185" s="41">
        <f t="shared" si="163"/>
        <v>0</v>
      </c>
      <c r="AT185">
        <f t="shared" si="164"/>
        <v>0.44864417376974414</v>
      </c>
      <c r="AU185" s="41">
        <f t="shared" si="165"/>
        <v>0</v>
      </c>
      <c r="AV185" s="41">
        <f t="shared" si="166"/>
        <v>0</v>
      </c>
      <c r="AW185">
        <f t="shared" si="167"/>
        <v>0.45886228316664734</v>
      </c>
      <c r="AX185">
        <f t="shared" si="168"/>
        <v>0</v>
      </c>
      <c r="AY185" s="121">
        <f t="shared" si="169"/>
        <v>0</v>
      </c>
      <c r="AZ185">
        <f t="shared" si="170"/>
        <v>0.53783336333332254</v>
      </c>
      <c r="BA185" s="39">
        <f t="shared" si="171"/>
        <v>1089548.7113074351</v>
      </c>
      <c r="BB185" s="39">
        <f t="shared" si="172"/>
        <v>176024417.91011122</v>
      </c>
      <c r="BC185">
        <f t="shared" si="173"/>
        <v>0.48913498523553811</v>
      </c>
      <c r="BD185" s="41">
        <f t="shared" si="174"/>
        <v>258286.60581865415</v>
      </c>
      <c r="BE185" s="41">
        <f t="shared" si="175"/>
        <v>41088989.568483338</v>
      </c>
      <c r="BF185">
        <f t="shared" si="176"/>
        <v>0.4694395206353752</v>
      </c>
      <c r="BG185" s="41">
        <f t="shared" si="177"/>
        <v>58125</v>
      </c>
      <c r="BH185" s="41">
        <f t="shared" si="178"/>
        <v>0</v>
      </c>
      <c r="BI185">
        <f t="shared" si="179"/>
        <v>0.50449840817541036</v>
      </c>
      <c r="BJ185">
        <f t="shared" si="180"/>
        <v>0</v>
      </c>
      <c r="BK185" s="121">
        <f t="shared" si="181"/>
        <v>0</v>
      </c>
      <c r="BL185">
        <f t="shared" si="182"/>
        <v>0.52245813724659262</v>
      </c>
      <c r="BM185" s="119">
        <f t="shared" si="183"/>
        <v>1405960.3171260892</v>
      </c>
      <c r="BN185" s="119">
        <f t="shared" si="184"/>
        <v>177196746.36205265</v>
      </c>
      <c r="BO185">
        <f t="shared" si="185"/>
        <v>0.48411443937096071</v>
      </c>
    </row>
    <row r="186" spans="1:67">
      <c r="A186">
        <v>174</v>
      </c>
      <c r="B186" s="64">
        <v>169</v>
      </c>
      <c r="C186" s="56">
        <f t="shared" si="134"/>
        <v>83237524.483745381</v>
      </c>
      <c r="D186" s="56">
        <f t="shared" si="135"/>
        <v>196945.26356764138</v>
      </c>
      <c r="E186" s="59">
        <f t="shared" si="186"/>
        <v>83040579.22017774</v>
      </c>
      <c r="F186" s="53">
        <f t="shared" si="136"/>
        <v>1444804.6719571028</v>
      </c>
      <c r="G186" s="53">
        <f t="shared" si="137"/>
        <v>385169.88661625778</v>
      </c>
      <c r="H186" s="66">
        <f t="shared" si="138"/>
        <v>1059634.7853408451</v>
      </c>
      <c r="I186" s="54">
        <f>IF(A186&lt;=(30-(240-$K$8)),((A186+(240-$K$7))/30)*$K$6,$K$6)*($K$5/100)</f>
        <v>0</v>
      </c>
      <c r="J186" s="67">
        <f t="shared" si="139"/>
        <v>0</v>
      </c>
      <c r="K186" s="68">
        <f t="shared" si="140"/>
        <v>0</v>
      </c>
      <c r="L186" s="68">
        <f t="shared" si="141"/>
        <v>1444804.6719571028</v>
      </c>
      <c r="M186" s="55">
        <f t="shared" si="142"/>
        <v>1059634.7853408451</v>
      </c>
      <c r="N186" s="55">
        <f t="shared" si="143"/>
        <v>238610.25432619549</v>
      </c>
      <c r="O186" s="55">
        <f t="shared" si="144"/>
        <v>821024.53101464966</v>
      </c>
      <c r="P186" s="65">
        <f t="shared" si="187"/>
        <v>0</v>
      </c>
      <c r="Q186" s="52">
        <f t="shared" si="145"/>
        <v>0</v>
      </c>
      <c r="R186" s="57">
        <f t="shared" si="146"/>
        <v>0</v>
      </c>
      <c r="S186" s="59">
        <f t="shared" si="188"/>
        <v>0</v>
      </c>
      <c r="T186" s="56">
        <f t="shared" si="147"/>
        <v>0</v>
      </c>
      <c r="U186" s="57">
        <f t="shared" si="148"/>
        <v>0</v>
      </c>
      <c r="V186" s="59">
        <f t="shared" si="189"/>
        <v>0</v>
      </c>
      <c r="W186" s="52">
        <f t="shared" si="197"/>
        <v>0</v>
      </c>
      <c r="X186" s="57">
        <f t="shared" si="149"/>
        <v>0</v>
      </c>
      <c r="Y186" s="59">
        <f t="shared" si="190"/>
        <v>0</v>
      </c>
      <c r="Z186" s="56">
        <f t="shared" si="191"/>
        <v>0</v>
      </c>
      <c r="AA186" s="57">
        <f t="shared" si="150"/>
        <v>0</v>
      </c>
      <c r="AB186" s="63">
        <f t="shared" si="192"/>
        <v>16278484.260970522</v>
      </c>
      <c r="AC186" s="74">
        <f t="shared" si="151"/>
        <v>1022107.1555559314</v>
      </c>
      <c r="AD186" s="57">
        <f t="shared" si="152"/>
        <v>67827.017754043845</v>
      </c>
      <c r="AE186" s="59">
        <f t="shared" si="193"/>
        <v>4749210.3328672647</v>
      </c>
      <c r="AF186" s="54">
        <f t="shared" si="153"/>
        <v>238610.25432619549</v>
      </c>
      <c r="AG186" s="57">
        <f t="shared" si="154"/>
        <v>19788.376386946937</v>
      </c>
      <c r="AH186" s="59">
        <f t="shared" si="194"/>
        <v>13950000</v>
      </c>
      <c r="AI186" s="54">
        <f t="shared" si="155"/>
        <v>0</v>
      </c>
      <c r="AJ186" s="57">
        <f t="shared" si="156"/>
        <v>58125</v>
      </c>
      <c r="AK186" s="59">
        <f t="shared" si="195"/>
        <v>48259829.889907598</v>
      </c>
      <c r="AL186" s="56">
        <f t="shared" si="196"/>
        <v>0</v>
      </c>
      <c r="AM186" s="75">
        <f t="shared" si="157"/>
        <v>201082.62454128166</v>
      </c>
      <c r="AN186">
        <f t="shared" si="158"/>
        <v>3.5519250818073785E-2</v>
      </c>
      <c r="AO186" s="119">
        <f t="shared" si="159"/>
        <v>0</v>
      </c>
      <c r="AP186" s="119">
        <f t="shared" si="160"/>
        <v>0</v>
      </c>
      <c r="AQ186">
        <f t="shared" si="161"/>
        <v>0.42520066315875166</v>
      </c>
      <c r="AR186" s="41">
        <f t="shared" si="162"/>
        <v>0</v>
      </c>
      <c r="AS186" s="41">
        <f t="shared" si="163"/>
        <v>0</v>
      </c>
      <c r="AT186">
        <f t="shared" si="164"/>
        <v>0.44600586253147628</v>
      </c>
      <c r="AU186" s="41">
        <f t="shared" si="165"/>
        <v>0</v>
      </c>
      <c r="AV186" s="41">
        <f t="shared" si="166"/>
        <v>0</v>
      </c>
      <c r="AW186">
        <f t="shared" si="167"/>
        <v>0.45622496595255807</v>
      </c>
      <c r="AX186">
        <f t="shared" si="168"/>
        <v>0</v>
      </c>
      <c r="AY186" s="121">
        <f t="shared" si="169"/>
        <v>0</v>
      </c>
      <c r="AZ186">
        <f t="shared" si="170"/>
        <v>0.53524728155225565</v>
      </c>
      <c r="BA186" s="39">
        <f t="shared" si="171"/>
        <v>1089934.1733099753</v>
      </c>
      <c r="BB186" s="39">
        <f t="shared" si="172"/>
        <v>177846645.06673205</v>
      </c>
      <c r="BC186">
        <f t="shared" si="173"/>
        <v>0.48650844485343925</v>
      </c>
      <c r="BD186" s="41">
        <f t="shared" si="174"/>
        <v>258398.63071314243</v>
      </c>
      <c r="BE186" s="41">
        <f t="shared" si="175"/>
        <v>41518184.252758011</v>
      </c>
      <c r="BF186">
        <f t="shared" si="176"/>
        <v>0.4668046573969109</v>
      </c>
      <c r="BG186" s="41">
        <f t="shared" si="177"/>
        <v>58125</v>
      </c>
      <c r="BH186" s="41">
        <f t="shared" si="178"/>
        <v>0</v>
      </c>
      <c r="BI186">
        <f t="shared" si="179"/>
        <v>0.50188164575177474</v>
      </c>
      <c r="BJ186">
        <f t="shared" si="180"/>
        <v>0</v>
      </c>
      <c r="BK186" s="121">
        <f t="shared" si="181"/>
        <v>0</v>
      </c>
      <c r="BL186">
        <f t="shared" si="182"/>
        <v>0.51985632895838119</v>
      </c>
      <c r="BM186" s="119">
        <f t="shared" si="183"/>
        <v>1406457.8040231178</v>
      </c>
      <c r="BN186" s="119">
        <f t="shared" si="184"/>
        <v>179078278.72260281</v>
      </c>
      <c r="BO186">
        <f t="shared" si="185"/>
        <v>0.48148532173165554</v>
      </c>
    </row>
    <row r="187" spans="1:67">
      <c r="A187">
        <v>175</v>
      </c>
      <c r="B187" s="58">
        <v>170</v>
      </c>
      <c r="C187" s="56">
        <f t="shared" si="134"/>
        <v>82177889.698404536</v>
      </c>
      <c r="D187" s="56">
        <f t="shared" si="135"/>
        <v>196945.26356764138</v>
      </c>
      <c r="E187" s="59">
        <f t="shared" si="186"/>
        <v>81980944.434836894</v>
      </c>
      <c r="F187" s="53">
        <f t="shared" si="136"/>
        <v>1444804.6719571031</v>
      </c>
      <c r="G187" s="53">
        <f t="shared" si="137"/>
        <v>380254.94727025181</v>
      </c>
      <c r="H187" s="60">
        <f t="shared" si="138"/>
        <v>1064549.7246868513</v>
      </c>
      <c r="I187" s="54">
        <f>IF(A187&lt;=(30-(240-$K$8)),((A187+(240-$K$7))/30)*$K$6,$K$6)*($K$5/100)</f>
        <v>0</v>
      </c>
      <c r="J187" s="61">
        <f t="shared" si="139"/>
        <v>0</v>
      </c>
      <c r="K187" s="62">
        <f t="shared" si="140"/>
        <v>0</v>
      </c>
      <c r="L187" s="62">
        <f t="shared" si="141"/>
        <v>1444804.6719571031</v>
      </c>
      <c r="M187" s="55">
        <f t="shared" si="142"/>
        <v>1064549.7246868513</v>
      </c>
      <c r="N187" s="55">
        <f t="shared" si="143"/>
        <v>239717.00822251185</v>
      </c>
      <c r="O187" s="55">
        <f t="shared" si="144"/>
        <v>824832.71646433941</v>
      </c>
      <c r="P187" s="59">
        <f t="shared" si="187"/>
        <v>0</v>
      </c>
      <c r="Q187" s="52">
        <f t="shared" si="145"/>
        <v>0</v>
      </c>
      <c r="R187" s="57">
        <f t="shared" si="146"/>
        <v>0</v>
      </c>
      <c r="S187" s="59">
        <f t="shared" si="188"/>
        <v>0</v>
      </c>
      <c r="T187" s="56">
        <f t="shared" si="147"/>
        <v>0</v>
      </c>
      <c r="U187" s="57">
        <f t="shared" si="148"/>
        <v>0</v>
      </c>
      <c r="V187" s="59">
        <f t="shared" si="189"/>
        <v>0</v>
      </c>
      <c r="W187" s="52">
        <f t="shared" si="197"/>
        <v>0</v>
      </c>
      <c r="X187" s="57">
        <f t="shared" si="149"/>
        <v>0</v>
      </c>
      <c r="Y187" s="59">
        <f t="shared" si="190"/>
        <v>0</v>
      </c>
      <c r="Z187" s="56">
        <f t="shared" si="191"/>
        <v>0</v>
      </c>
      <c r="AA187" s="57">
        <f t="shared" si="150"/>
        <v>0</v>
      </c>
      <c r="AB187" s="63">
        <f t="shared" si="192"/>
        <v>15256377.10541459</v>
      </c>
      <c r="AC187" s="74">
        <f t="shared" si="151"/>
        <v>1026753.185274543</v>
      </c>
      <c r="AD187" s="57">
        <f t="shared" si="152"/>
        <v>63568.23793922746</v>
      </c>
      <c r="AE187" s="59">
        <f t="shared" si="193"/>
        <v>4510600.0785410693</v>
      </c>
      <c r="AF187" s="54">
        <f t="shared" si="153"/>
        <v>239717.00822251185</v>
      </c>
      <c r="AG187" s="57">
        <f t="shared" si="154"/>
        <v>18794.166993921121</v>
      </c>
      <c r="AH187" s="59">
        <f t="shared" si="194"/>
        <v>13950000</v>
      </c>
      <c r="AI187" s="54">
        <f t="shared" si="155"/>
        <v>0</v>
      </c>
      <c r="AJ187" s="57">
        <f t="shared" si="156"/>
        <v>58125</v>
      </c>
      <c r="AK187" s="59">
        <f t="shared" si="195"/>
        <v>48460912.514448881</v>
      </c>
      <c r="AL187" s="56">
        <f t="shared" si="196"/>
        <v>0</v>
      </c>
      <c r="AM187" s="75">
        <f t="shared" si="157"/>
        <v>201920.46881020366</v>
      </c>
      <c r="AN187">
        <f t="shared" si="158"/>
        <v>3.5599658002081244E-2</v>
      </c>
      <c r="AO187" s="119">
        <f t="shared" si="159"/>
        <v>0</v>
      </c>
      <c r="AP187" s="119">
        <f t="shared" si="160"/>
        <v>0</v>
      </c>
      <c r="AQ187">
        <f t="shared" si="161"/>
        <v>0.42257525015439285</v>
      </c>
      <c r="AR187" s="41">
        <f t="shared" si="162"/>
        <v>0</v>
      </c>
      <c r="AS187" s="41">
        <f t="shared" si="163"/>
        <v>0</v>
      </c>
      <c r="AT187">
        <f t="shared" si="164"/>
        <v>0.44337715605860389</v>
      </c>
      <c r="AU187" s="41">
        <f t="shared" si="165"/>
        <v>0</v>
      </c>
      <c r="AV187" s="41">
        <f t="shared" si="166"/>
        <v>0</v>
      </c>
      <c r="AW187">
        <f t="shared" si="167"/>
        <v>0.45359675954682982</v>
      </c>
      <c r="AX187">
        <f t="shared" si="168"/>
        <v>0</v>
      </c>
      <c r="AY187" s="121">
        <f t="shared" si="169"/>
        <v>0</v>
      </c>
      <c r="AZ187">
        <f t="shared" si="170"/>
        <v>0.53266652645989732</v>
      </c>
      <c r="BA187" s="39">
        <f t="shared" si="171"/>
        <v>1090321.4232137704</v>
      </c>
      <c r="BB187" s="39">
        <f t="shared" si="172"/>
        <v>179681807.42304504</v>
      </c>
      <c r="BC187">
        <f t="shared" si="173"/>
        <v>0.48388955486393409</v>
      </c>
      <c r="BD187" s="41">
        <f t="shared" si="174"/>
        <v>258511.17521643298</v>
      </c>
      <c r="BE187" s="41">
        <f t="shared" si="175"/>
        <v>41950476.438939571</v>
      </c>
      <c r="BF187">
        <f t="shared" si="176"/>
        <v>0.46417839396185645</v>
      </c>
      <c r="BG187" s="41">
        <f t="shared" si="177"/>
        <v>58125</v>
      </c>
      <c r="BH187" s="41">
        <f t="shared" si="178"/>
        <v>0</v>
      </c>
      <c r="BI187">
        <f t="shared" si="179"/>
        <v>0.49927179621871554</v>
      </c>
      <c r="BJ187">
        <f t="shared" si="180"/>
        <v>0</v>
      </c>
      <c r="BK187" s="121">
        <f t="shared" si="181"/>
        <v>0</v>
      </c>
      <c r="BL187">
        <f t="shared" si="182"/>
        <v>0.51726057622912913</v>
      </c>
      <c r="BM187" s="119">
        <f t="shared" si="183"/>
        <v>1406957.5984302033</v>
      </c>
      <c r="BN187" s="119">
        <f t="shared" si="184"/>
        <v>180973453.19676471</v>
      </c>
      <c r="BO187">
        <f t="shared" si="185"/>
        <v>0.4788640961451634</v>
      </c>
    </row>
    <row r="188" spans="1:67">
      <c r="A188">
        <v>176</v>
      </c>
      <c r="B188" s="64">
        <v>171</v>
      </c>
      <c r="C188" s="56">
        <f t="shared" si="134"/>
        <v>81113339.97371769</v>
      </c>
      <c r="D188" s="56">
        <f t="shared" si="135"/>
        <v>196945.26356764138</v>
      </c>
      <c r="E188" s="59">
        <f t="shared" si="186"/>
        <v>80916394.710150048</v>
      </c>
      <c r="F188" s="53">
        <f t="shared" si="136"/>
        <v>1444804.6719571031</v>
      </c>
      <c r="G188" s="53">
        <f t="shared" si="137"/>
        <v>375317.21079724602</v>
      </c>
      <c r="H188" s="66">
        <f t="shared" si="138"/>
        <v>1069487.461159857</v>
      </c>
      <c r="I188" s="54">
        <f>IF(A188&lt;=(30-(240-$K$8)),((A188+(240-$K$7))/30)*$K$6,$K$6)*($K$5/100)</f>
        <v>0</v>
      </c>
      <c r="J188" s="67">
        <f t="shared" si="139"/>
        <v>0</v>
      </c>
      <c r="K188" s="68">
        <f t="shared" si="140"/>
        <v>0</v>
      </c>
      <c r="L188" s="68">
        <f t="shared" si="141"/>
        <v>1444804.6719571031</v>
      </c>
      <c r="M188" s="55">
        <f t="shared" si="142"/>
        <v>1069487.461159857</v>
      </c>
      <c r="N188" s="55">
        <f t="shared" si="143"/>
        <v>240828.89561231725</v>
      </c>
      <c r="O188" s="55">
        <f t="shared" si="144"/>
        <v>828658.56554753974</v>
      </c>
      <c r="P188" s="65">
        <f t="shared" si="187"/>
        <v>0</v>
      </c>
      <c r="Q188" s="52">
        <f t="shared" si="145"/>
        <v>0</v>
      </c>
      <c r="R188" s="57">
        <f t="shared" si="146"/>
        <v>0</v>
      </c>
      <c r="S188" s="59">
        <f t="shared" si="188"/>
        <v>0</v>
      </c>
      <c r="T188" s="56">
        <f t="shared" si="147"/>
        <v>0</v>
      </c>
      <c r="U188" s="57">
        <f t="shared" si="148"/>
        <v>0</v>
      </c>
      <c r="V188" s="59">
        <f t="shared" si="189"/>
        <v>0</v>
      </c>
      <c r="W188" s="52">
        <f t="shared" si="197"/>
        <v>0</v>
      </c>
      <c r="X188" s="57">
        <f t="shared" si="149"/>
        <v>0</v>
      </c>
      <c r="Y188" s="59">
        <f t="shared" si="190"/>
        <v>0</v>
      </c>
      <c r="Z188" s="56">
        <f t="shared" si="191"/>
        <v>0</v>
      </c>
      <c r="AA188" s="57">
        <f t="shared" si="150"/>
        <v>0</v>
      </c>
      <c r="AB188" s="63">
        <f t="shared" si="192"/>
        <v>14229623.920140047</v>
      </c>
      <c r="AC188" s="74">
        <f t="shared" si="151"/>
        <v>1031420.3696444526</v>
      </c>
      <c r="AD188" s="57">
        <f t="shared" si="152"/>
        <v>59290.099667250193</v>
      </c>
      <c r="AE188" s="59">
        <f t="shared" si="193"/>
        <v>4270883.0703185573</v>
      </c>
      <c r="AF188" s="54">
        <f t="shared" si="153"/>
        <v>240828.89561231725</v>
      </c>
      <c r="AG188" s="57">
        <f t="shared" si="154"/>
        <v>17795.34612632732</v>
      </c>
      <c r="AH188" s="59">
        <f t="shared" si="194"/>
        <v>13950000</v>
      </c>
      <c r="AI188" s="54">
        <f t="shared" si="155"/>
        <v>0</v>
      </c>
      <c r="AJ188" s="57">
        <f t="shared" si="156"/>
        <v>58125</v>
      </c>
      <c r="AK188" s="59">
        <f t="shared" si="195"/>
        <v>48662832.983259082</v>
      </c>
      <c r="AL188" s="56">
        <f t="shared" si="196"/>
        <v>0</v>
      </c>
      <c r="AM188" s="75">
        <f t="shared" si="157"/>
        <v>202761.80409691285</v>
      </c>
      <c r="AN188">
        <f t="shared" si="158"/>
        <v>3.5680065186088711E-2</v>
      </c>
      <c r="AO188" s="119">
        <f t="shared" si="159"/>
        <v>0</v>
      </c>
      <c r="AP188" s="119">
        <f t="shared" si="160"/>
        <v>0</v>
      </c>
      <c r="AQ188">
        <f t="shared" si="161"/>
        <v>0.41996045144135807</v>
      </c>
      <c r="AR188" s="41">
        <f t="shared" si="162"/>
        <v>0</v>
      </c>
      <c r="AS188" s="41">
        <f t="shared" si="163"/>
        <v>0</v>
      </c>
      <c r="AT188">
        <f t="shared" si="164"/>
        <v>0.44075806767382042</v>
      </c>
      <c r="AU188" s="41">
        <f t="shared" si="165"/>
        <v>0</v>
      </c>
      <c r="AV188" s="41">
        <f t="shared" si="166"/>
        <v>0</v>
      </c>
      <c r="AW188">
        <f t="shared" si="167"/>
        <v>0.45097768139839722</v>
      </c>
      <c r="AX188">
        <f t="shared" si="168"/>
        <v>0</v>
      </c>
      <c r="AY188" s="121">
        <f t="shared" si="169"/>
        <v>0</v>
      </c>
      <c r="AZ188">
        <f t="shared" si="170"/>
        <v>0.53009114115351907</v>
      </c>
      <c r="BA188" s="39">
        <f t="shared" si="171"/>
        <v>1090710.4693117028</v>
      </c>
      <c r="BB188" s="39">
        <f t="shared" si="172"/>
        <v>181529985.05742365</v>
      </c>
      <c r="BC188">
        <f t="shared" si="173"/>
        <v>0.48127834381496942</v>
      </c>
      <c r="BD188" s="41">
        <f t="shared" si="174"/>
        <v>258624.24173864457</v>
      </c>
      <c r="BE188" s="41">
        <f t="shared" si="175"/>
        <v>42385885.627767839</v>
      </c>
      <c r="BF188">
        <f t="shared" si="176"/>
        <v>0.46156075184549911</v>
      </c>
      <c r="BG188" s="41">
        <f t="shared" si="177"/>
        <v>58125</v>
      </c>
      <c r="BH188" s="41">
        <f t="shared" si="178"/>
        <v>0</v>
      </c>
      <c r="BI188">
        <f t="shared" si="179"/>
        <v>0.49666889313929657</v>
      </c>
      <c r="BJ188">
        <f t="shared" si="180"/>
        <v>0</v>
      </c>
      <c r="BK188" s="121">
        <f t="shared" si="181"/>
        <v>0</v>
      </c>
      <c r="BL188">
        <f t="shared" si="182"/>
        <v>0.51467091798201658</v>
      </c>
      <c r="BM188" s="119">
        <f t="shared" si="183"/>
        <v>1407459.7110503474</v>
      </c>
      <c r="BN188" s="119">
        <f t="shared" si="184"/>
        <v>182882355.85833555</v>
      </c>
      <c r="BO188">
        <f t="shared" si="185"/>
        <v>0.47625078943210553</v>
      </c>
    </row>
    <row r="189" spans="1:67">
      <c r="A189">
        <v>177</v>
      </c>
      <c r="B189" s="58">
        <v>172</v>
      </c>
      <c r="C189" s="56">
        <f t="shared" si="134"/>
        <v>80043852.512557834</v>
      </c>
      <c r="D189" s="56">
        <f t="shared" si="135"/>
        <v>196945.26356764138</v>
      </c>
      <c r="E189" s="59">
        <f t="shared" si="186"/>
        <v>79846907.248990193</v>
      </c>
      <c r="F189" s="53">
        <f t="shared" si="136"/>
        <v>1444804.6719571031</v>
      </c>
      <c r="G189" s="53">
        <f t="shared" si="137"/>
        <v>370356.57145656622</v>
      </c>
      <c r="H189" s="60">
        <f t="shared" si="138"/>
        <v>1074448.1005005368</v>
      </c>
      <c r="I189" s="54">
        <f>IF(A189&lt;=(30-(240-$K$8)),((A189+(240-$K$7))/30)*$K$6,$K$6)*($K$5/100)</f>
        <v>0</v>
      </c>
      <c r="J189" s="61">
        <f t="shared" si="139"/>
        <v>0</v>
      </c>
      <c r="K189" s="62">
        <f t="shared" si="140"/>
        <v>0</v>
      </c>
      <c r="L189" s="62">
        <f t="shared" si="141"/>
        <v>1444804.6719571031</v>
      </c>
      <c r="M189" s="55">
        <f t="shared" si="142"/>
        <v>1074448.1005005368</v>
      </c>
      <c r="N189" s="55">
        <f t="shared" si="143"/>
        <v>241945.94030646572</v>
      </c>
      <c r="O189" s="55">
        <f t="shared" si="144"/>
        <v>832502.16019407113</v>
      </c>
      <c r="P189" s="59">
        <f t="shared" si="187"/>
        <v>0</v>
      </c>
      <c r="Q189" s="52">
        <f t="shared" si="145"/>
        <v>0</v>
      </c>
      <c r="R189" s="57">
        <f t="shared" si="146"/>
        <v>0</v>
      </c>
      <c r="S189" s="59">
        <f t="shared" si="188"/>
        <v>0</v>
      </c>
      <c r="T189" s="56">
        <f t="shared" si="147"/>
        <v>0</v>
      </c>
      <c r="U189" s="57">
        <f t="shared" si="148"/>
        <v>0</v>
      </c>
      <c r="V189" s="59">
        <f t="shared" si="189"/>
        <v>0</v>
      </c>
      <c r="W189" s="52">
        <f t="shared" si="197"/>
        <v>0</v>
      </c>
      <c r="X189" s="57">
        <f t="shared" si="149"/>
        <v>0</v>
      </c>
      <c r="Y189" s="59">
        <f t="shared" si="190"/>
        <v>0</v>
      </c>
      <c r="Z189" s="56">
        <f t="shared" si="191"/>
        <v>0</v>
      </c>
      <c r="AA189" s="57">
        <f t="shared" si="150"/>
        <v>0</v>
      </c>
      <c r="AB189" s="63">
        <f t="shared" si="192"/>
        <v>13198203.550495595</v>
      </c>
      <c r="AC189" s="74">
        <f t="shared" si="151"/>
        <v>1036108.8051413877</v>
      </c>
      <c r="AD189" s="57">
        <f t="shared" si="152"/>
        <v>54992.514793731643</v>
      </c>
      <c r="AE189" s="59">
        <f t="shared" si="193"/>
        <v>4030054.1747062402</v>
      </c>
      <c r="AF189" s="54">
        <f t="shared" si="153"/>
        <v>241945.94030646572</v>
      </c>
      <c r="AG189" s="57">
        <f t="shared" si="154"/>
        <v>16791.892394609335</v>
      </c>
      <c r="AH189" s="59">
        <f t="shared" si="194"/>
        <v>13950000</v>
      </c>
      <c r="AI189" s="54">
        <f t="shared" si="155"/>
        <v>0</v>
      </c>
      <c r="AJ189" s="57">
        <f t="shared" si="156"/>
        <v>58125</v>
      </c>
      <c r="AK189" s="59">
        <f t="shared" si="195"/>
        <v>48865594.787355997</v>
      </c>
      <c r="AL189" s="56">
        <f t="shared" si="196"/>
        <v>0</v>
      </c>
      <c r="AM189" s="75">
        <f t="shared" si="157"/>
        <v>203606.64494731664</v>
      </c>
      <c r="AN189">
        <f t="shared" si="158"/>
        <v>3.576047237009617E-2</v>
      </c>
      <c r="AO189" s="119">
        <f t="shared" si="159"/>
        <v>0</v>
      </c>
      <c r="AP189" s="119">
        <f t="shared" si="160"/>
        <v>0</v>
      </c>
      <c r="AQ189">
        <f t="shared" si="161"/>
        <v>0.41735627086950727</v>
      </c>
      <c r="AR189" s="41">
        <f t="shared" si="162"/>
        <v>0</v>
      </c>
      <c r="AS189" s="41">
        <f t="shared" si="163"/>
        <v>0</v>
      </c>
      <c r="AT189">
        <f t="shared" si="164"/>
        <v>0.43814861023671831</v>
      </c>
      <c r="AU189" s="41">
        <f t="shared" si="165"/>
        <v>0</v>
      </c>
      <c r="AV189" s="41">
        <f t="shared" si="166"/>
        <v>0</v>
      </c>
      <c r="AW189">
        <f t="shared" si="167"/>
        <v>0.4483677484904865</v>
      </c>
      <c r="AX189">
        <f t="shared" si="168"/>
        <v>0</v>
      </c>
      <c r="AY189" s="121">
        <f t="shared" si="169"/>
        <v>0</v>
      </c>
      <c r="AZ189">
        <f t="shared" si="170"/>
        <v>0.52752116830682227</v>
      </c>
      <c r="BA189" s="39">
        <f t="shared" si="171"/>
        <v>1091101.3199351195</v>
      </c>
      <c r="BB189" s="39">
        <f t="shared" si="172"/>
        <v>183391258.51002562</v>
      </c>
      <c r="BC189">
        <f t="shared" si="173"/>
        <v>0.47867483979318376</v>
      </c>
      <c r="BD189" s="41">
        <f t="shared" si="174"/>
        <v>258737.83270107507</v>
      </c>
      <c r="BE189" s="41">
        <f t="shared" si="175"/>
        <v>42824431.434244432</v>
      </c>
      <c r="BF189">
        <f t="shared" si="176"/>
        <v>0.45895175209699757</v>
      </c>
      <c r="BG189" s="41">
        <f t="shared" si="177"/>
        <v>58125</v>
      </c>
      <c r="BH189" s="41">
        <f t="shared" si="178"/>
        <v>0</v>
      </c>
      <c r="BI189">
        <f t="shared" si="179"/>
        <v>0.49407296962351116</v>
      </c>
      <c r="BJ189">
        <f t="shared" si="180"/>
        <v>0</v>
      </c>
      <c r="BK189" s="121">
        <f t="shared" si="181"/>
        <v>0</v>
      </c>
      <c r="BL189">
        <f t="shared" si="182"/>
        <v>0.51208739270123249</v>
      </c>
      <c r="BM189" s="119">
        <f t="shared" si="183"/>
        <v>1407964.1526361946</v>
      </c>
      <c r="BN189" s="119">
        <f t="shared" si="184"/>
        <v>184805073.28609234</v>
      </c>
      <c r="BO189">
        <f t="shared" si="185"/>
        <v>0.47364542794994274</v>
      </c>
    </row>
    <row r="190" spans="1:67">
      <c r="A190">
        <v>178</v>
      </c>
      <c r="B190" s="64">
        <v>173</v>
      </c>
      <c r="C190" s="56">
        <f t="shared" si="134"/>
        <v>78969404.412057295</v>
      </c>
      <c r="D190" s="56">
        <f t="shared" si="135"/>
        <v>196945.26356764138</v>
      </c>
      <c r="E190" s="59">
        <f t="shared" si="186"/>
        <v>78772459.148489654</v>
      </c>
      <c r="F190" s="53">
        <f t="shared" si="136"/>
        <v>1444804.6719571031</v>
      </c>
      <c r="G190" s="53">
        <f t="shared" si="137"/>
        <v>365372.92301707785</v>
      </c>
      <c r="H190" s="66">
        <f t="shared" si="138"/>
        <v>1079431.7489400252</v>
      </c>
      <c r="I190" s="54">
        <f>IF(A190&lt;=(30-(240-$K$8)),((A190+(240-$K$7))/30)*$K$6,$K$6)*($K$5/100)</f>
        <v>0</v>
      </c>
      <c r="J190" s="67">
        <f t="shared" si="139"/>
        <v>0</v>
      </c>
      <c r="K190" s="68">
        <f t="shared" si="140"/>
        <v>0</v>
      </c>
      <c r="L190" s="68">
        <f t="shared" si="141"/>
        <v>1444804.6719571031</v>
      </c>
      <c r="M190" s="55">
        <f t="shared" si="142"/>
        <v>1079431.7489400252</v>
      </c>
      <c r="N190" s="55">
        <f t="shared" si="143"/>
        <v>243068.1662262539</v>
      </c>
      <c r="O190" s="55">
        <f t="shared" si="144"/>
        <v>836363.58271377138</v>
      </c>
      <c r="P190" s="65">
        <f t="shared" si="187"/>
        <v>0</v>
      </c>
      <c r="Q190" s="52">
        <f t="shared" si="145"/>
        <v>0</v>
      </c>
      <c r="R190" s="57">
        <f t="shared" si="146"/>
        <v>0</v>
      </c>
      <c r="S190" s="59">
        <f t="shared" si="188"/>
        <v>0</v>
      </c>
      <c r="T190" s="56">
        <f t="shared" si="147"/>
        <v>0</v>
      </c>
      <c r="U190" s="57">
        <f t="shared" si="148"/>
        <v>0</v>
      </c>
      <c r="V190" s="59">
        <f t="shared" si="189"/>
        <v>0</v>
      </c>
      <c r="W190" s="52">
        <f t="shared" si="197"/>
        <v>0</v>
      </c>
      <c r="X190" s="57">
        <f t="shared" si="149"/>
        <v>0</v>
      </c>
      <c r="Y190" s="59">
        <f t="shared" si="190"/>
        <v>0</v>
      </c>
      <c r="Z190" s="56">
        <f t="shared" si="191"/>
        <v>0</v>
      </c>
      <c r="AA190" s="57">
        <f t="shared" si="150"/>
        <v>0</v>
      </c>
      <c r="AB190" s="63">
        <f t="shared" si="192"/>
        <v>12162094.745354207</v>
      </c>
      <c r="AC190" s="74">
        <f t="shared" si="151"/>
        <v>1040818.5886817018</v>
      </c>
      <c r="AD190" s="57">
        <f t="shared" si="152"/>
        <v>50675.394772309199</v>
      </c>
      <c r="AE190" s="59">
        <f t="shared" si="193"/>
        <v>3788108.2343997746</v>
      </c>
      <c r="AF190" s="54">
        <f t="shared" si="153"/>
        <v>243068.1662262539</v>
      </c>
      <c r="AG190" s="57">
        <f t="shared" si="154"/>
        <v>15783.78430999906</v>
      </c>
      <c r="AH190" s="59">
        <f t="shared" si="194"/>
        <v>13950000</v>
      </c>
      <c r="AI190" s="54">
        <f t="shared" si="155"/>
        <v>0</v>
      </c>
      <c r="AJ190" s="57">
        <f t="shared" si="156"/>
        <v>58125</v>
      </c>
      <c r="AK190" s="59">
        <f t="shared" si="195"/>
        <v>49069201.432303317</v>
      </c>
      <c r="AL190" s="56">
        <f t="shared" si="196"/>
        <v>0</v>
      </c>
      <c r="AM190" s="75">
        <f t="shared" si="157"/>
        <v>204455.00596793048</v>
      </c>
      <c r="AN190">
        <f t="shared" si="158"/>
        <v>3.584087955410363E-2</v>
      </c>
      <c r="AO190" s="119">
        <f t="shared" si="159"/>
        <v>0</v>
      </c>
      <c r="AP190" s="119">
        <f t="shared" si="160"/>
        <v>0</v>
      </c>
      <c r="AQ190">
        <f t="shared" si="161"/>
        <v>0.41476271184070862</v>
      </c>
      <c r="AR190" s="41">
        <f t="shared" si="162"/>
        <v>0</v>
      </c>
      <c r="AS190" s="41">
        <f t="shared" si="163"/>
        <v>0</v>
      </c>
      <c r="AT190">
        <f t="shared" si="164"/>
        <v>0.43554879614579234</v>
      </c>
      <c r="AU190" s="41">
        <f t="shared" si="165"/>
        <v>0</v>
      </c>
      <c r="AV190" s="41">
        <f t="shared" si="166"/>
        <v>0</v>
      </c>
      <c r="AW190">
        <f t="shared" si="167"/>
        <v>0.4457669773424065</v>
      </c>
      <c r="AX190">
        <f t="shared" si="168"/>
        <v>0</v>
      </c>
      <c r="AY190" s="121">
        <f t="shared" si="169"/>
        <v>0</v>
      </c>
      <c r="AZ190">
        <f t="shared" si="170"/>
        <v>0.52495665016979354</v>
      </c>
      <c r="BA190" s="39">
        <f t="shared" si="171"/>
        <v>1091493.9834540109</v>
      </c>
      <c r="BB190" s="39">
        <f t="shared" si="172"/>
        <v>185265708.78534293</v>
      </c>
      <c r="BC190">
        <f t="shared" si="173"/>
        <v>0.47607907042490893</v>
      </c>
      <c r="BD190" s="41">
        <f t="shared" si="174"/>
        <v>258851.95053625296</v>
      </c>
      <c r="BE190" s="41">
        <f t="shared" si="175"/>
        <v>43266133.588273197</v>
      </c>
      <c r="BF190">
        <f t="shared" si="176"/>
        <v>0.45635141530090689</v>
      </c>
      <c r="BG190" s="41">
        <f t="shared" si="177"/>
        <v>58125</v>
      </c>
      <c r="BH190" s="41">
        <f t="shared" si="178"/>
        <v>0</v>
      </c>
      <c r="BI190">
        <f t="shared" si="179"/>
        <v>0.49148405832892594</v>
      </c>
      <c r="BJ190">
        <f t="shared" si="180"/>
        <v>0</v>
      </c>
      <c r="BK190" s="121">
        <f t="shared" si="181"/>
        <v>0</v>
      </c>
      <c r="BL190">
        <f t="shared" si="182"/>
        <v>0.50951003843217402</v>
      </c>
      <c r="BM190" s="119">
        <f t="shared" si="183"/>
        <v>1408470.9339902638</v>
      </c>
      <c r="BN190" s="119">
        <f t="shared" si="184"/>
        <v>186741692.56662437</v>
      </c>
      <c r="BO190">
        <f t="shared" si="185"/>
        <v>0.4710480375940585</v>
      </c>
    </row>
    <row r="191" spans="1:67">
      <c r="A191">
        <v>179</v>
      </c>
      <c r="B191" s="58">
        <v>174</v>
      </c>
      <c r="C191" s="56">
        <f t="shared" si="134"/>
        <v>77889972.663117275</v>
      </c>
      <c r="D191" s="56">
        <f t="shared" si="135"/>
        <v>196945.26356764138</v>
      </c>
      <c r="E191" s="59">
        <f t="shared" si="186"/>
        <v>77693027.399549633</v>
      </c>
      <c r="F191" s="53">
        <f t="shared" si="136"/>
        <v>1444804.6719571031</v>
      </c>
      <c r="G191" s="53">
        <f t="shared" si="137"/>
        <v>360366.15875491104</v>
      </c>
      <c r="H191" s="60">
        <f t="shared" si="138"/>
        <v>1084438.513202192</v>
      </c>
      <c r="I191" s="54">
        <f>IF(A191&lt;=(30-(240-$K$8)),((A191+(240-$K$7))/30)*$K$6,$K$6)*($K$5/100)</f>
        <v>0</v>
      </c>
      <c r="J191" s="61">
        <f t="shared" si="139"/>
        <v>0</v>
      </c>
      <c r="K191" s="62">
        <f t="shared" si="140"/>
        <v>0</v>
      </c>
      <c r="L191" s="62">
        <f t="shared" si="141"/>
        <v>1444804.6719571031</v>
      </c>
      <c r="M191" s="55">
        <f t="shared" si="142"/>
        <v>1084438.513202192</v>
      </c>
      <c r="N191" s="55">
        <f t="shared" si="143"/>
        <v>244195.59740393332</v>
      </c>
      <c r="O191" s="55">
        <f t="shared" si="144"/>
        <v>840242.91579825873</v>
      </c>
      <c r="P191" s="59">
        <f t="shared" si="187"/>
        <v>0</v>
      </c>
      <c r="Q191" s="52">
        <f t="shared" si="145"/>
        <v>0</v>
      </c>
      <c r="R191" s="57">
        <f t="shared" si="146"/>
        <v>0</v>
      </c>
      <c r="S191" s="59">
        <f t="shared" si="188"/>
        <v>0</v>
      </c>
      <c r="T191" s="56">
        <f t="shared" si="147"/>
        <v>0</v>
      </c>
      <c r="U191" s="57">
        <f t="shared" si="148"/>
        <v>0</v>
      </c>
      <c r="V191" s="59">
        <f t="shared" si="189"/>
        <v>0</v>
      </c>
      <c r="W191" s="52">
        <f t="shared" si="197"/>
        <v>0</v>
      </c>
      <c r="X191" s="57">
        <f t="shared" si="149"/>
        <v>0</v>
      </c>
      <c r="Y191" s="59">
        <f t="shared" si="190"/>
        <v>0</v>
      </c>
      <c r="Z191" s="56">
        <f t="shared" si="191"/>
        <v>0</v>
      </c>
      <c r="AA191" s="57">
        <f t="shared" si="150"/>
        <v>0</v>
      </c>
      <c r="AB191" s="63">
        <f t="shared" si="192"/>
        <v>11121276.156672506</v>
      </c>
      <c r="AC191" s="74">
        <f t="shared" si="151"/>
        <v>1045549.817624389</v>
      </c>
      <c r="AD191" s="57">
        <f t="shared" si="152"/>
        <v>46338.650652802105</v>
      </c>
      <c r="AE191" s="59">
        <f t="shared" si="193"/>
        <v>3545040.0681735207</v>
      </c>
      <c r="AF191" s="54">
        <f t="shared" si="153"/>
        <v>244195.59740393332</v>
      </c>
      <c r="AG191" s="57">
        <f t="shared" si="154"/>
        <v>14771.000284056336</v>
      </c>
      <c r="AH191" s="59">
        <f t="shared" si="194"/>
        <v>13950000</v>
      </c>
      <c r="AI191" s="54">
        <f t="shared" si="155"/>
        <v>0</v>
      </c>
      <c r="AJ191" s="57">
        <f t="shared" si="156"/>
        <v>58125</v>
      </c>
      <c r="AK191" s="59">
        <f t="shared" si="195"/>
        <v>49273656.438271247</v>
      </c>
      <c r="AL191" s="56">
        <f t="shared" si="196"/>
        <v>0</v>
      </c>
      <c r="AM191" s="75">
        <f t="shared" si="157"/>
        <v>205306.9018261302</v>
      </c>
      <c r="AN191">
        <f t="shared" si="158"/>
        <v>3.592128673811109E-2</v>
      </c>
      <c r="AO191" s="119">
        <f t="shared" si="159"/>
        <v>0</v>
      </c>
      <c r="AP191" s="119">
        <f t="shared" si="160"/>
        <v>0</v>
      </c>
      <c r="AQ191">
        <f t="shared" si="161"/>
        <v>0.41217977731130168</v>
      </c>
      <c r="AR191" s="41">
        <f t="shared" si="162"/>
        <v>0</v>
      </c>
      <c r="AS191" s="41">
        <f t="shared" si="163"/>
        <v>0</v>
      </c>
      <c r="AT191">
        <f t="shared" si="164"/>
        <v>0.43295863734052681</v>
      </c>
      <c r="AU191" s="41">
        <f t="shared" si="165"/>
        <v>0</v>
      </c>
      <c r="AV191" s="41">
        <f t="shared" si="166"/>
        <v>0</v>
      </c>
      <c r="AW191">
        <f t="shared" si="167"/>
        <v>0.44317538401137035</v>
      </c>
      <c r="AX191">
        <f t="shared" si="168"/>
        <v>0</v>
      </c>
      <c r="AY191" s="121">
        <f t="shared" si="169"/>
        <v>0</v>
      </c>
      <c r="AZ191">
        <f t="shared" si="170"/>
        <v>0.52239762856838712</v>
      </c>
      <c r="BA191" s="39">
        <f t="shared" si="171"/>
        <v>1091888.468277191</v>
      </c>
      <c r="BB191" s="39">
        <f t="shared" si="172"/>
        <v>187153417.35476562</v>
      </c>
      <c r="BC191">
        <f t="shared" si="173"/>
        <v>0.47349106287718684</v>
      </c>
      <c r="BD191" s="41">
        <f t="shared" si="174"/>
        <v>258966.59768798965</v>
      </c>
      <c r="BE191" s="41">
        <f t="shared" si="175"/>
        <v>43711011.935304068</v>
      </c>
      <c r="BF191">
        <f t="shared" si="176"/>
        <v>0.4537597615787235</v>
      </c>
      <c r="BG191" s="41">
        <f t="shared" si="177"/>
        <v>58125</v>
      </c>
      <c r="BH191" s="41">
        <f t="shared" si="178"/>
        <v>0</v>
      </c>
      <c r="BI191">
        <f t="shared" si="179"/>
        <v>0.48890219146129599</v>
      </c>
      <c r="BJ191">
        <f t="shared" si="180"/>
        <v>0</v>
      </c>
      <c r="BK191" s="121">
        <f t="shared" si="181"/>
        <v>0</v>
      </c>
      <c r="BL191">
        <f t="shared" si="182"/>
        <v>0.50693889278156734</v>
      </c>
      <c r="BM191" s="119">
        <f t="shared" si="183"/>
        <v>1408980.0659651808</v>
      </c>
      <c r="BN191" s="119">
        <f t="shared" si="184"/>
        <v>188692301.29718143</v>
      </c>
      <c r="BO191">
        <f t="shared" si="185"/>
        <v>0.46845864379898627</v>
      </c>
    </row>
    <row r="192" spans="1:67">
      <c r="A192">
        <v>180</v>
      </c>
      <c r="B192" s="64">
        <v>175</v>
      </c>
      <c r="C192" s="56">
        <f t="shared" si="134"/>
        <v>76805534.149915084</v>
      </c>
      <c r="D192" s="56">
        <f t="shared" si="135"/>
        <v>196945.26356764138</v>
      </c>
      <c r="E192" s="59">
        <f t="shared" si="186"/>
        <v>76608588.886347443</v>
      </c>
      <c r="F192" s="53">
        <f t="shared" si="136"/>
        <v>1444804.6719571033</v>
      </c>
      <c r="G192" s="53">
        <f t="shared" si="137"/>
        <v>355336.17145117489</v>
      </c>
      <c r="H192" s="66">
        <f t="shared" si="138"/>
        <v>1089468.5005059284</v>
      </c>
      <c r="I192" s="54">
        <f>IF(A192&lt;=(30-(240-$K$8)),((A192+(240-$K$7))/30)*$K$6,$K$6)*($K$5/100)</f>
        <v>0</v>
      </c>
      <c r="J192" s="67">
        <f t="shared" si="139"/>
        <v>0</v>
      </c>
      <c r="K192" s="68">
        <f t="shared" si="140"/>
        <v>0</v>
      </c>
      <c r="L192" s="68">
        <f t="shared" si="141"/>
        <v>1444804.6719571033</v>
      </c>
      <c r="M192" s="55">
        <f t="shared" si="142"/>
        <v>1089468.5005059284</v>
      </c>
      <c r="N192" s="55">
        <f t="shared" si="143"/>
        <v>245328.25798322528</v>
      </c>
      <c r="O192" s="55">
        <f t="shared" si="144"/>
        <v>844140.24252270313</v>
      </c>
      <c r="P192" s="65">
        <f t="shared" si="187"/>
        <v>0</v>
      </c>
      <c r="Q192" s="52">
        <f t="shared" si="145"/>
        <v>0</v>
      </c>
      <c r="R192" s="57">
        <f t="shared" si="146"/>
        <v>0</v>
      </c>
      <c r="S192" s="59">
        <f t="shared" si="188"/>
        <v>0</v>
      </c>
      <c r="T192" s="56">
        <f t="shared" si="147"/>
        <v>0</v>
      </c>
      <c r="U192" s="57">
        <f t="shared" si="148"/>
        <v>0</v>
      </c>
      <c r="V192" s="59">
        <f t="shared" si="189"/>
        <v>0</v>
      </c>
      <c r="W192" s="52">
        <f t="shared" si="197"/>
        <v>0</v>
      </c>
      <c r="X192" s="57">
        <f t="shared" si="149"/>
        <v>0</v>
      </c>
      <c r="Y192" s="59">
        <f t="shared" si="190"/>
        <v>0</v>
      </c>
      <c r="Z192" s="56">
        <f t="shared" si="191"/>
        <v>0</v>
      </c>
      <c r="AA192" s="57">
        <f t="shared" si="150"/>
        <v>0</v>
      </c>
      <c r="AB192" s="63">
        <f t="shared" si="192"/>
        <v>10075726.339048117</v>
      </c>
      <c r="AC192" s="74">
        <f t="shared" si="151"/>
        <v>1050302.5897731089</v>
      </c>
      <c r="AD192" s="57">
        <f t="shared" si="152"/>
        <v>41982.193079367156</v>
      </c>
      <c r="AE192" s="59">
        <f t="shared" si="193"/>
        <v>3300844.4707695874</v>
      </c>
      <c r="AF192" s="54">
        <f t="shared" si="153"/>
        <v>245328.25798322528</v>
      </c>
      <c r="AG192" s="57">
        <f t="shared" si="154"/>
        <v>13753.518628206613</v>
      </c>
      <c r="AH192" s="59">
        <f t="shared" si="194"/>
        <v>13950000</v>
      </c>
      <c r="AI192" s="54">
        <f t="shared" si="155"/>
        <v>0</v>
      </c>
      <c r="AJ192" s="57">
        <f t="shared" si="156"/>
        <v>58125</v>
      </c>
      <c r="AK192" s="59">
        <f t="shared" si="195"/>
        <v>49478963.340097375</v>
      </c>
      <c r="AL192" s="56">
        <f t="shared" si="196"/>
        <v>0</v>
      </c>
      <c r="AM192" s="75">
        <f t="shared" si="157"/>
        <v>206162.34725040573</v>
      </c>
      <c r="AN192">
        <f t="shared" si="158"/>
        <v>3.6001693922118549E-2</v>
      </c>
      <c r="AO192" s="119">
        <f t="shared" si="159"/>
        <v>0</v>
      </c>
      <c r="AP192" s="119">
        <f t="shared" si="160"/>
        <v>0</v>
      </c>
      <c r="AQ192">
        <f t="shared" si="161"/>
        <v>0.40960746979484103</v>
      </c>
      <c r="AR192" s="41">
        <f t="shared" si="162"/>
        <v>0</v>
      </c>
      <c r="AS192" s="41">
        <f t="shared" si="163"/>
        <v>0</v>
      </c>
      <c r="AT192">
        <f t="shared" si="164"/>
        <v>0.43037814530352969</v>
      </c>
      <c r="AU192" s="41">
        <f t="shared" si="165"/>
        <v>0</v>
      </c>
      <c r="AV192" s="41">
        <f t="shared" si="166"/>
        <v>0</v>
      </c>
      <c r="AW192">
        <f t="shared" si="167"/>
        <v>0.44059298409431208</v>
      </c>
      <c r="AX192">
        <f t="shared" si="168"/>
        <v>0</v>
      </c>
      <c r="AY192" s="121">
        <f t="shared" si="169"/>
        <v>0</v>
      </c>
      <c r="AZ192">
        <f t="shared" si="170"/>
        <v>0.5198441449044332</v>
      </c>
      <c r="BA192" s="39">
        <f t="shared" si="171"/>
        <v>1092284.782852476</v>
      </c>
      <c r="BB192" s="39">
        <f t="shared" si="172"/>
        <v>189054466.1591596</v>
      </c>
      <c r="BC192">
        <f t="shared" si="173"/>
        <v>0.47091084385887061</v>
      </c>
      <c r="BD192" s="41">
        <f t="shared" si="174"/>
        <v>259081.77661143191</v>
      </c>
      <c r="BE192" s="41">
        <f t="shared" si="175"/>
        <v>44159086.436980553</v>
      </c>
      <c r="BF192">
        <f t="shared" si="176"/>
        <v>0.45117681059048947</v>
      </c>
      <c r="BG192" s="41">
        <f t="shared" si="177"/>
        <v>58125</v>
      </c>
      <c r="BH192" s="41">
        <f t="shared" si="178"/>
        <v>0</v>
      </c>
      <c r="BI192">
        <f t="shared" si="179"/>
        <v>0.48632740077525122</v>
      </c>
      <c r="BJ192">
        <f t="shared" si="180"/>
        <v>0</v>
      </c>
      <c r="BK192" s="121">
        <f t="shared" si="181"/>
        <v>0</v>
      </c>
      <c r="BL192">
        <f t="shared" si="182"/>
        <v>0.50437399291777885</v>
      </c>
      <c r="BM192" s="119">
        <f t="shared" si="183"/>
        <v>1409491.559463908</v>
      </c>
      <c r="BN192" s="119">
        <f t="shared" si="184"/>
        <v>190656987.58853748</v>
      </c>
      <c r="BO192">
        <f t="shared" si="185"/>
        <v>0.46587727153949315</v>
      </c>
    </row>
    <row r="193" spans="1:67">
      <c r="A193">
        <v>181</v>
      </c>
      <c r="B193" s="58">
        <v>176</v>
      </c>
      <c r="C193" s="56">
        <f t="shared" si="134"/>
        <v>75716065.649409145</v>
      </c>
      <c r="D193" s="56">
        <f t="shared" si="135"/>
        <v>196945.26356762648</v>
      </c>
      <c r="E193" s="59">
        <f t="shared" si="186"/>
        <v>75519120.385841519</v>
      </c>
      <c r="F193" s="53">
        <f t="shared" si="136"/>
        <v>1444804.6719571031</v>
      </c>
      <c r="G193" s="53">
        <f t="shared" si="137"/>
        <v>350282.85338966158</v>
      </c>
      <c r="H193" s="60">
        <f t="shared" si="138"/>
        <v>1094521.8185674415</v>
      </c>
      <c r="I193" s="54">
        <f>IF(A193&lt;=(30-(240-$K$8)),((A193+(240-$K$7))/30)*$K$6,$K$6)*($K$5/100)</f>
        <v>0</v>
      </c>
      <c r="J193" s="61">
        <f t="shared" si="139"/>
        <v>0</v>
      </c>
      <c r="K193" s="62">
        <f t="shared" si="140"/>
        <v>0</v>
      </c>
      <c r="L193" s="62">
        <f t="shared" si="141"/>
        <v>1444804.6719571031</v>
      </c>
      <c r="M193" s="55">
        <f t="shared" si="142"/>
        <v>1094521.8185674415</v>
      </c>
      <c r="N193" s="55">
        <f t="shared" si="143"/>
        <v>246466.17221983743</v>
      </c>
      <c r="O193" s="55">
        <f t="shared" si="144"/>
        <v>848055.64634760411</v>
      </c>
      <c r="P193" s="59">
        <f t="shared" si="187"/>
        <v>0</v>
      </c>
      <c r="Q193" s="52">
        <f t="shared" si="145"/>
        <v>0</v>
      </c>
      <c r="R193" s="57">
        <f t="shared" si="146"/>
        <v>0</v>
      </c>
      <c r="S193" s="59">
        <f t="shared" si="188"/>
        <v>0</v>
      </c>
      <c r="T193" s="56">
        <f t="shared" si="147"/>
        <v>0</v>
      </c>
      <c r="U193" s="57">
        <f t="shared" si="148"/>
        <v>0</v>
      </c>
      <c r="V193" s="59">
        <f t="shared" si="189"/>
        <v>0</v>
      </c>
      <c r="W193" s="52">
        <f t="shared" si="197"/>
        <v>0</v>
      </c>
      <c r="X193" s="57">
        <f t="shared" si="149"/>
        <v>0</v>
      </c>
      <c r="Y193" s="59">
        <f t="shared" si="190"/>
        <v>0</v>
      </c>
      <c r="Z193" s="56">
        <f t="shared" si="191"/>
        <v>0</v>
      </c>
      <c r="AA193" s="57">
        <f t="shared" si="150"/>
        <v>0</v>
      </c>
      <c r="AB193" s="63">
        <f t="shared" si="192"/>
        <v>9025423.7492750082</v>
      </c>
      <c r="AC193" s="74">
        <f t="shared" si="151"/>
        <v>1055077.0033782199</v>
      </c>
      <c r="AD193" s="57">
        <f t="shared" si="152"/>
        <v>37605.932288645869</v>
      </c>
      <c r="AE193" s="59">
        <f t="shared" si="193"/>
        <v>3055516.212786362</v>
      </c>
      <c r="AF193" s="54">
        <f t="shared" si="153"/>
        <v>246466.17221983743</v>
      </c>
      <c r="AG193" s="57">
        <f t="shared" si="154"/>
        <v>12731.317553276509</v>
      </c>
      <c r="AH193" s="59">
        <f t="shared" si="194"/>
        <v>13950000</v>
      </c>
      <c r="AI193" s="54">
        <f t="shared" si="155"/>
        <v>0</v>
      </c>
      <c r="AJ193" s="57">
        <f t="shared" si="156"/>
        <v>58125</v>
      </c>
      <c r="AK193" s="59">
        <f t="shared" si="195"/>
        <v>49685125.687347785</v>
      </c>
      <c r="AL193" s="56">
        <f t="shared" si="196"/>
        <v>0</v>
      </c>
      <c r="AM193" s="75">
        <f t="shared" si="157"/>
        <v>207021.35703061576</v>
      </c>
      <c r="AN193">
        <f t="shared" si="158"/>
        <v>3.6082101106126009E-2</v>
      </c>
      <c r="AO193" s="119">
        <f t="shared" si="159"/>
        <v>0</v>
      </c>
      <c r="AP193" s="119">
        <f t="shared" si="160"/>
        <v>0</v>
      </c>
      <c r="AQ193">
        <f t="shared" si="161"/>
        <v>0.4070457913646765</v>
      </c>
      <c r="AR193" s="41">
        <f t="shared" si="162"/>
        <v>0</v>
      </c>
      <c r="AS193" s="41">
        <f t="shared" si="163"/>
        <v>0</v>
      </c>
      <c r="AT193">
        <f t="shared" si="164"/>
        <v>0.42780733106259528</v>
      </c>
      <c r="AU193" s="41">
        <f t="shared" si="165"/>
        <v>0</v>
      </c>
      <c r="AV193" s="41">
        <f t="shared" si="166"/>
        <v>0</v>
      </c>
      <c r="AW193">
        <f t="shared" si="167"/>
        <v>0.43801979272981256</v>
      </c>
      <c r="AX193">
        <f t="shared" si="168"/>
        <v>0</v>
      </c>
      <c r="AY193" s="121">
        <f t="shared" si="169"/>
        <v>0</v>
      </c>
      <c r="AZ193">
        <f t="shared" si="170"/>
        <v>0.51729624015552156</v>
      </c>
      <c r="BA193" s="39">
        <f t="shared" si="171"/>
        <v>1092682.9356668657</v>
      </c>
      <c r="BB193" s="39">
        <f t="shared" si="172"/>
        <v>190968937.61145779</v>
      </c>
      <c r="BC193">
        <f t="shared" si="173"/>
        <v>0.4683384396216051</v>
      </c>
      <c r="BD193" s="41">
        <f t="shared" si="174"/>
        <v>259197.48977311395</v>
      </c>
      <c r="BE193" s="41">
        <f t="shared" si="175"/>
        <v>44610377.171790577</v>
      </c>
      <c r="BF193">
        <f t="shared" si="176"/>
        <v>0.4486025815362859</v>
      </c>
      <c r="BG193" s="41">
        <f t="shared" si="177"/>
        <v>58125</v>
      </c>
      <c r="BH193" s="41">
        <f t="shared" si="178"/>
        <v>0</v>
      </c>
      <c r="BI193">
        <f t="shared" si="179"/>
        <v>0.48375971757493685</v>
      </c>
      <c r="BJ193">
        <f t="shared" si="180"/>
        <v>0</v>
      </c>
      <c r="BK193" s="121">
        <f t="shared" si="181"/>
        <v>0</v>
      </c>
      <c r="BL193">
        <f t="shared" si="182"/>
        <v>0.50181537557094125</v>
      </c>
      <c r="BM193" s="119">
        <f t="shared" si="183"/>
        <v>1410005.4254399796</v>
      </c>
      <c r="BN193" s="119">
        <f t="shared" si="184"/>
        <v>192635840.06786972</v>
      </c>
      <c r="BO193">
        <f t="shared" si="185"/>
        <v>0.46330394533190683</v>
      </c>
    </row>
    <row r="194" spans="1:67">
      <c r="A194">
        <v>182</v>
      </c>
      <c r="B194" s="64">
        <v>177</v>
      </c>
      <c r="C194" s="56">
        <f t="shared" si="134"/>
        <v>74621543.83084172</v>
      </c>
      <c r="D194" s="56">
        <f t="shared" si="135"/>
        <v>196945.26356764138</v>
      </c>
      <c r="E194" s="59">
        <f t="shared" si="186"/>
        <v>74424598.567274079</v>
      </c>
      <c r="F194" s="53">
        <f t="shared" si="136"/>
        <v>1444804.6719571033</v>
      </c>
      <c r="G194" s="53">
        <f t="shared" si="137"/>
        <v>345206.09635453962</v>
      </c>
      <c r="H194" s="66">
        <f t="shared" si="138"/>
        <v>1099598.5756025636</v>
      </c>
      <c r="I194" s="54">
        <f>IF(A194&lt;=(30-(240-$K$8)),((A194+(240-$K$7))/30)*$K$6,$K$6)*($K$5/100)</f>
        <v>0</v>
      </c>
      <c r="J194" s="67">
        <f t="shared" si="139"/>
        <v>0</v>
      </c>
      <c r="K194" s="68">
        <f t="shared" si="140"/>
        <v>0</v>
      </c>
      <c r="L194" s="68">
        <f t="shared" si="141"/>
        <v>1444804.6719571031</v>
      </c>
      <c r="M194" s="55">
        <f t="shared" si="142"/>
        <v>1099598.5756025636</v>
      </c>
      <c r="N194" s="55">
        <f t="shared" si="143"/>
        <v>247609.36448198379</v>
      </c>
      <c r="O194" s="55">
        <f t="shared" si="144"/>
        <v>851989.21112057986</v>
      </c>
      <c r="P194" s="65">
        <f t="shared" si="187"/>
        <v>0</v>
      </c>
      <c r="Q194" s="52">
        <f t="shared" si="145"/>
        <v>0</v>
      </c>
      <c r="R194" s="57">
        <f t="shared" si="146"/>
        <v>0</v>
      </c>
      <c r="S194" s="59">
        <f t="shared" si="188"/>
        <v>0</v>
      </c>
      <c r="T194" s="56">
        <f t="shared" si="147"/>
        <v>0</v>
      </c>
      <c r="U194" s="57">
        <f t="shared" si="148"/>
        <v>0</v>
      </c>
      <c r="V194" s="59">
        <f t="shared" si="189"/>
        <v>0</v>
      </c>
      <c r="W194" s="52">
        <f t="shared" si="197"/>
        <v>0</v>
      </c>
      <c r="X194" s="57">
        <f t="shared" si="149"/>
        <v>0</v>
      </c>
      <c r="Y194" s="59">
        <f t="shared" si="190"/>
        <v>0</v>
      </c>
      <c r="Z194" s="56">
        <f t="shared" si="191"/>
        <v>0</v>
      </c>
      <c r="AA194" s="57">
        <f t="shared" si="150"/>
        <v>0</v>
      </c>
      <c r="AB194" s="63">
        <f t="shared" si="192"/>
        <v>7970346.7458967883</v>
      </c>
      <c r="AC194" s="74">
        <f t="shared" si="151"/>
        <v>1059873.1571388231</v>
      </c>
      <c r="AD194" s="57">
        <f t="shared" si="152"/>
        <v>33209.778107903287</v>
      </c>
      <c r="AE194" s="59">
        <f t="shared" si="193"/>
        <v>2809050.0405665245</v>
      </c>
      <c r="AF194" s="54">
        <f t="shared" si="153"/>
        <v>247609.36448198379</v>
      </c>
      <c r="AG194" s="57">
        <f t="shared" si="154"/>
        <v>11704.375169027186</v>
      </c>
      <c r="AH194" s="59">
        <f t="shared" si="194"/>
        <v>13950000</v>
      </c>
      <c r="AI194" s="54">
        <f t="shared" si="155"/>
        <v>0</v>
      </c>
      <c r="AJ194" s="57">
        <f t="shared" si="156"/>
        <v>58125</v>
      </c>
      <c r="AK194" s="59">
        <f t="shared" si="195"/>
        <v>49892147.0443784</v>
      </c>
      <c r="AL194" s="56">
        <f t="shared" si="196"/>
        <v>0</v>
      </c>
      <c r="AM194" s="75">
        <f t="shared" si="157"/>
        <v>207883.94601824332</v>
      </c>
      <c r="AN194">
        <f t="shared" si="158"/>
        <v>3.6162508290133469E-2</v>
      </c>
      <c r="AO194" s="119">
        <f t="shared" si="159"/>
        <v>0</v>
      </c>
      <c r="AP194" s="119">
        <f t="shared" si="160"/>
        <v>0</v>
      </c>
      <c r="AQ194">
        <f t="shared" si="161"/>
        <v>0.40449474365660276</v>
      </c>
      <c r="AR194" s="41">
        <f t="shared" si="162"/>
        <v>0</v>
      </c>
      <c r="AS194" s="41">
        <f t="shared" si="163"/>
        <v>0</v>
      </c>
      <c r="AT194">
        <f t="shared" si="164"/>
        <v>0.42524620519288731</v>
      </c>
      <c r="AU194" s="41">
        <f t="shared" si="165"/>
        <v>0</v>
      </c>
      <c r="AV194" s="41">
        <f t="shared" si="166"/>
        <v>0</v>
      </c>
      <c r="AW194">
        <f t="shared" si="167"/>
        <v>0.43545582459986037</v>
      </c>
      <c r="AX194">
        <f t="shared" si="168"/>
        <v>0</v>
      </c>
      <c r="AY194" s="121">
        <f t="shared" si="169"/>
        <v>0</v>
      </c>
      <c r="AZ194">
        <f t="shared" si="170"/>
        <v>0.51475395487484588</v>
      </c>
      <c r="BA194" s="39">
        <f t="shared" si="171"/>
        <v>1093082.9352467263</v>
      </c>
      <c r="BB194" s="39">
        <f t="shared" si="172"/>
        <v>192896914.59926578</v>
      </c>
      <c r="BC194">
        <f t="shared" si="173"/>
        <v>0.4657738759610115</v>
      </c>
      <c r="BD194" s="41">
        <f t="shared" si="174"/>
        <v>259313.73965101098</v>
      </c>
      <c r="BE194" s="41">
        <f t="shared" si="175"/>
        <v>45064904.335721053</v>
      </c>
      <c r="BF194">
        <f t="shared" si="176"/>
        <v>0.44603709315790124</v>
      </c>
      <c r="BG194" s="41">
        <f t="shared" si="177"/>
        <v>58125</v>
      </c>
      <c r="BH194" s="41">
        <f t="shared" si="178"/>
        <v>0</v>
      </c>
      <c r="BI194">
        <f t="shared" si="179"/>
        <v>0.48119917271473678</v>
      </c>
      <c r="BJ194">
        <f t="shared" si="180"/>
        <v>0</v>
      </c>
      <c r="BK194" s="121">
        <f t="shared" si="181"/>
        <v>0</v>
      </c>
      <c r="BL194">
        <f t="shared" si="182"/>
        <v>0.49926307703330697</v>
      </c>
      <c r="BM194" s="119">
        <f t="shared" si="183"/>
        <v>1410521.6748977373</v>
      </c>
      <c r="BN194" s="119">
        <f t="shared" si="184"/>
        <v>194628947.88165376</v>
      </c>
      <c r="BO194">
        <f t="shared" si="185"/>
        <v>0.46073868923523059</v>
      </c>
    </row>
    <row r="195" spans="1:67">
      <c r="A195">
        <v>183</v>
      </c>
      <c r="B195" s="58">
        <v>178</v>
      </c>
      <c r="C195" s="56">
        <f t="shared" si="134"/>
        <v>73521945.255239144</v>
      </c>
      <c r="D195" s="56">
        <f t="shared" si="135"/>
        <v>196945.26356762648</v>
      </c>
      <c r="E195" s="59">
        <f t="shared" si="186"/>
        <v>73324999.991671517</v>
      </c>
      <c r="F195" s="53">
        <f t="shared" si="136"/>
        <v>1444804.6719571033</v>
      </c>
      <c r="G195" s="53">
        <f t="shared" si="137"/>
        <v>340105.79162803636</v>
      </c>
      <c r="H195" s="60">
        <f t="shared" si="138"/>
        <v>1104698.8803290669</v>
      </c>
      <c r="I195" s="54">
        <f>IF(A195&lt;=(30-(240-$K$8)),((A195+(240-$K$7))/30)*$K$6,$K$6)*($K$5/100)</f>
        <v>0</v>
      </c>
      <c r="J195" s="61">
        <f t="shared" si="139"/>
        <v>0</v>
      </c>
      <c r="K195" s="62">
        <f t="shared" si="140"/>
        <v>0</v>
      </c>
      <c r="L195" s="62">
        <f t="shared" si="141"/>
        <v>1444804.6719571033</v>
      </c>
      <c r="M195" s="55">
        <f t="shared" si="142"/>
        <v>1104698.8803290669</v>
      </c>
      <c r="N195" s="55">
        <f t="shared" si="143"/>
        <v>248757.85925090607</v>
      </c>
      <c r="O195" s="55">
        <f t="shared" si="144"/>
        <v>855941.02107816085</v>
      </c>
      <c r="P195" s="59">
        <f t="shared" si="187"/>
        <v>0</v>
      </c>
      <c r="Q195" s="52">
        <f t="shared" si="145"/>
        <v>0</v>
      </c>
      <c r="R195" s="57">
        <f t="shared" si="146"/>
        <v>0</v>
      </c>
      <c r="S195" s="59">
        <f t="shared" si="188"/>
        <v>0</v>
      </c>
      <c r="T195" s="56">
        <f t="shared" si="147"/>
        <v>0</v>
      </c>
      <c r="U195" s="57">
        <f t="shared" si="148"/>
        <v>0</v>
      </c>
      <c r="V195" s="59">
        <f t="shared" si="189"/>
        <v>0</v>
      </c>
      <c r="W195" s="52">
        <f t="shared" si="197"/>
        <v>0</v>
      </c>
      <c r="X195" s="57">
        <f t="shared" si="149"/>
        <v>0</v>
      </c>
      <c r="Y195" s="59">
        <f t="shared" si="190"/>
        <v>0</v>
      </c>
      <c r="Z195" s="56">
        <f t="shared" si="191"/>
        <v>0</v>
      </c>
      <c r="AA195" s="57">
        <f t="shared" si="150"/>
        <v>0</v>
      </c>
      <c r="AB195" s="63">
        <f t="shared" si="192"/>
        <v>6910473.5887579657</v>
      </c>
      <c r="AC195" s="74">
        <f t="shared" si="151"/>
        <v>1064691.1502048136</v>
      </c>
      <c r="AD195" s="57">
        <f t="shared" si="152"/>
        <v>28793.639953158188</v>
      </c>
      <c r="AE195" s="59">
        <f t="shared" si="193"/>
        <v>2561440.6760845408</v>
      </c>
      <c r="AF195" s="54">
        <f t="shared" si="153"/>
        <v>248757.85925090607</v>
      </c>
      <c r="AG195" s="57">
        <f t="shared" si="154"/>
        <v>10672.669483685586</v>
      </c>
      <c r="AH195" s="59">
        <f t="shared" si="194"/>
        <v>13950000</v>
      </c>
      <c r="AI195" s="54">
        <f t="shared" si="155"/>
        <v>0</v>
      </c>
      <c r="AJ195" s="57">
        <f t="shared" si="156"/>
        <v>58125</v>
      </c>
      <c r="AK195" s="59">
        <f t="shared" si="195"/>
        <v>50100030.990396641</v>
      </c>
      <c r="AL195" s="56">
        <f t="shared" si="196"/>
        <v>0</v>
      </c>
      <c r="AM195" s="75">
        <f t="shared" si="157"/>
        <v>208750.12912665267</v>
      </c>
      <c r="AN195">
        <f t="shared" si="158"/>
        <v>3.6242915474140935E-2</v>
      </c>
      <c r="AO195" s="119">
        <f t="shared" si="159"/>
        <v>0</v>
      </c>
      <c r="AP195" s="119">
        <f t="shared" si="160"/>
        <v>0</v>
      </c>
      <c r="AQ195">
        <f t="shared" si="161"/>
        <v>0.40195432787154095</v>
      </c>
      <c r="AR195" s="41">
        <f t="shared" si="162"/>
        <v>0</v>
      </c>
      <c r="AS195" s="41">
        <f t="shared" si="163"/>
        <v>0</v>
      </c>
      <c r="AT195">
        <f t="shared" si="164"/>
        <v>0.42269477781903686</v>
      </c>
      <c r="AU195" s="41">
        <f t="shared" si="165"/>
        <v>0</v>
      </c>
      <c r="AV195" s="41">
        <f t="shared" si="166"/>
        <v>0</v>
      </c>
      <c r="AW195">
        <f t="shared" si="167"/>
        <v>0.43290109393181631</v>
      </c>
      <c r="AX195">
        <f t="shared" si="168"/>
        <v>0</v>
      </c>
      <c r="AY195" s="121">
        <f t="shared" si="169"/>
        <v>0</v>
      </c>
      <c r="AZ195">
        <f t="shared" si="170"/>
        <v>0.51221732919115215</v>
      </c>
      <c r="BA195" s="39">
        <f t="shared" si="171"/>
        <v>1093484.7901579717</v>
      </c>
      <c r="BB195" s="39">
        <f t="shared" si="172"/>
        <v>194838480.48748088</v>
      </c>
      <c r="BC195">
        <f t="shared" si="173"/>
        <v>0.46321717821779229</v>
      </c>
      <c r="BD195" s="41">
        <f t="shared" si="174"/>
        <v>259430.52873459164</v>
      </c>
      <c r="BE195" s="41">
        <f t="shared" si="175"/>
        <v>45522688.242915809</v>
      </c>
      <c r="BF195">
        <f t="shared" si="176"/>
        <v>0.4434803637404271</v>
      </c>
      <c r="BG195" s="41">
        <f t="shared" si="177"/>
        <v>58125</v>
      </c>
      <c r="BH195" s="41">
        <f t="shared" si="178"/>
        <v>0</v>
      </c>
      <c r="BI195">
        <f t="shared" si="179"/>
        <v>0.47864579660003875</v>
      </c>
      <c r="BJ195">
        <f t="shared" si="180"/>
        <v>0</v>
      </c>
      <c r="BK195" s="121">
        <f t="shared" si="181"/>
        <v>0</v>
      </c>
      <c r="BL195">
        <f t="shared" si="182"/>
        <v>0.49671713315946275</v>
      </c>
      <c r="BM195" s="119">
        <f t="shared" si="183"/>
        <v>1411040.3188925632</v>
      </c>
      <c r="BN195" s="119">
        <f t="shared" si="184"/>
        <v>196636400.69857392</v>
      </c>
      <c r="BO195">
        <f t="shared" si="185"/>
        <v>0.45818152685246322</v>
      </c>
    </row>
    <row r="196" spans="1:67">
      <c r="A196">
        <v>184</v>
      </c>
      <c r="B196" s="64">
        <v>179</v>
      </c>
      <c r="C196" s="56">
        <f t="shared" si="134"/>
        <v>72417246.374910086</v>
      </c>
      <c r="D196" s="56">
        <f t="shared" si="135"/>
        <v>196945.26356764138</v>
      </c>
      <c r="E196" s="59">
        <f t="shared" si="186"/>
        <v>72220301.111342445</v>
      </c>
      <c r="F196" s="53">
        <f t="shared" si="136"/>
        <v>1444804.6719571031</v>
      </c>
      <c r="G196" s="53">
        <f t="shared" si="137"/>
        <v>334981.82998811005</v>
      </c>
      <c r="H196" s="66">
        <f t="shared" si="138"/>
        <v>1109822.841968993</v>
      </c>
      <c r="I196" s="54">
        <f>IF(A196&lt;=(30-(240-$K$8)),((A196+(240-$K$7))/30)*$K$6,$K$6)*($K$5/100)</f>
        <v>0</v>
      </c>
      <c r="J196" s="67">
        <f t="shared" si="139"/>
        <v>0</v>
      </c>
      <c r="K196" s="68">
        <f t="shared" si="140"/>
        <v>0</v>
      </c>
      <c r="L196" s="68">
        <f t="shared" si="141"/>
        <v>1444804.6719571031</v>
      </c>
      <c r="M196" s="55">
        <f t="shared" si="142"/>
        <v>1109822.841968993</v>
      </c>
      <c r="N196" s="55">
        <f t="shared" si="143"/>
        <v>249911.68112139814</v>
      </c>
      <c r="O196" s="55">
        <f t="shared" si="144"/>
        <v>859911.16084759485</v>
      </c>
      <c r="P196" s="65">
        <f t="shared" si="187"/>
        <v>0</v>
      </c>
      <c r="Q196" s="52">
        <f t="shared" si="145"/>
        <v>0</v>
      </c>
      <c r="R196" s="57">
        <f t="shared" si="146"/>
        <v>0</v>
      </c>
      <c r="S196" s="59">
        <f t="shared" si="188"/>
        <v>0</v>
      </c>
      <c r="T196" s="56">
        <f t="shared" si="147"/>
        <v>0</v>
      </c>
      <c r="U196" s="57">
        <f t="shared" si="148"/>
        <v>0</v>
      </c>
      <c r="V196" s="59">
        <f t="shared" si="189"/>
        <v>0</v>
      </c>
      <c r="W196" s="52">
        <f t="shared" si="197"/>
        <v>0</v>
      </c>
      <c r="X196" s="57">
        <f t="shared" si="149"/>
        <v>0</v>
      </c>
      <c r="Y196" s="59">
        <f t="shared" si="190"/>
        <v>0</v>
      </c>
      <c r="Z196" s="56">
        <f t="shared" si="191"/>
        <v>0</v>
      </c>
      <c r="AA196" s="57">
        <f t="shared" si="150"/>
        <v>0</v>
      </c>
      <c r="AB196" s="63">
        <f t="shared" si="192"/>
        <v>5845782.4385531526</v>
      </c>
      <c r="AC196" s="74">
        <f t="shared" si="151"/>
        <v>1069531.0821789419</v>
      </c>
      <c r="AD196" s="57">
        <f t="shared" si="152"/>
        <v>24357.426827304804</v>
      </c>
      <c r="AE196" s="59">
        <f t="shared" si="193"/>
        <v>2312682.8168336349</v>
      </c>
      <c r="AF196" s="54">
        <f t="shared" si="153"/>
        <v>249911.68112139814</v>
      </c>
      <c r="AG196" s="57">
        <f t="shared" si="154"/>
        <v>9636.1784034734792</v>
      </c>
      <c r="AH196" s="59">
        <f t="shared" si="194"/>
        <v>13950000</v>
      </c>
      <c r="AI196" s="54">
        <f t="shared" si="155"/>
        <v>0</v>
      </c>
      <c r="AJ196" s="57">
        <f t="shared" si="156"/>
        <v>58125</v>
      </c>
      <c r="AK196" s="59">
        <f t="shared" si="195"/>
        <v>50308781.119523294</v>
      </c>
      <c r="AL196" s="56">
        <f t="shared" si="196"/>
        <v>0</v>
      </c>
      <c r="AM196" s="75">
        <f t="shared" si="157"/>
        <v>209619.92133134705</v>
      </c>
      <c r="AN196">
        <f t="shared" si="158"/>
        <v>3.6323322658148395E-2</v>
      </c>
      <c r="AO196" s="119">
        <f t="shared" si="159"/>
        <v>0</v>
      </c>
      <c r="AP196" s="119">
        <f t="shared" si="160"/>
        <v>0</v>
      </c>
      <c r="AQ196">
        <f t="shared" si="161"/>
        <v>0.3994245447781557</v>
      </c>
      <c r="AR196" s="41">
        <f t="shared" si="162"/>
        <v>0</v>
      </c>
      <c r="AS196" s="41">
        <f t="shared" si="163"/>
        <v>0</v>
      </c>
      <c r="AT196">
        <f t="shared" si="164"/>
        <v>0.42015305861737334</v>
      </c>
      <c r="AU196" s="41">
        <f t="shared" si="165"/>
        <v>0</v>
      </c>
      <c r="AV196" s="41">
        <f t="shared" si="166"/>
        <v>0</v>
      </c>
      <c r="AW196">
        <f t="shared" si="167"/>
        <v>0.43035561450031484</v>
      </c>
      <c r="AX196">
        <f t="shared" si="168"/>
        <v>0</v>
      </c>
      <c r="AY196" s="121">
        <f t="shared" si="169"/>
        <v>0</v>
      </c>
      <c r="AZ196">
        <f t="shared" si="170"/>
        <v>0.50968640280878041</v>
      </c>
      <c r="BA196" s="39">
        <f t="shared" si="171"/>
        <v>1093888.5090062467</v>
      </c>
      <c r="BB196" s="39">
        <f t="shared" si="172"/>
        <v>196793719.12092531</v>
      </c>
      <c r="BC196">
        <f t="shared" si="173"/>
        <v>0.46066837127883209</v>
      </c>
      <c r="BD196" s="41">
        <f t="shared" si="174"/>
        <v>259547.85952487163</v>
      </c>
      <c r="BE196" s="41">
        <f t="shared" si="175"/>
        <v>45983749.326337256</v>
      </c>
      <c r="BF196">
        <f t="shared" si="176"/>
        <v>0.44093241111393378</v>
      </c>
      <c r="BG196" s="41">
        <f t="shared" si="177"/>
        <v>58125</v>
      </c>
      <c r="BH196" s="41">
        <f t="shared" si="178"/>
        <v>0</v>
      </c>
      <c r="BI196">
        <f t="shared" si="179"/>
        <v>0.47609961918798516</v>
      </c>
      <c r="BJ196">
        <f t="shared" si="180"/>
        <v>0</v>
      </c>
      <c r="BK196" s="121">
        <f t="shared" si="181"/>
        <v>0</v>
      </c>
      <c r="BL196">
        <f t="shared" si="182"/>
        <v>0.49417757936676276</v>
      </c>
      <c r="BM196" s="119">
        <f t="shared" si="183"/>
        <v>1411561.3685311184</v>
      </c>
      <c r="BN196" s="119">
        <f t="shared" si="184"/>
        <v>198658288.71244973</v>
      </c>
      <c r="BO196">
        <f t="shared" si="185"/>
        <v>0.4556324813318266</v>
      </c>
    </row>
    <row r="197" spans="1:67">
      <c r="A197">
        <v>185</v>
      </c>
      <c r="B197" s="58">
        <v>180</v>
      </c>
      <c r="C197" s="56">
        <f t="shared" si="134"/>
        <v>71307423.532941088</v>
      </c>
      <c r="D197" s="56">
        <f t="shared" si="135"/>
        <v>196945.26356764138</v>
      </c>
      <c r="E197" s="59">
        <f t="shared" si="186"/>
        <v>71110478.269373447</v>
      </c>
      <c r="F197" s="53">
        <f t="shared" si="136"/>
        <v>1444804.6719571031</v>
      </c>
      <c r="G197" s="53">
        <f t="shared" si="137"/>
        <v>329834.10170611052</v>
      </c>
      <c r="H197" s="60">
        <f t="shared" si="138"/>
        <v>1114970.5702509927</v>
      </c>
      <c r="I197" s="54">
        <f>IF(A197&lt;=(30-(240-$K$8)),((A197+(240-$K$7))/30)*$K$6,$K$6)*($K$5/100)</f>
        <v>0</v>
      </c>
      <c r="J197" s="61">
        <f t="shared" si="139"/>
        <v>0</v>
      </c>
      <c r="K197" s="62">
        <f t="shared" si="140"/>
        <v>0</v>
      </c>
      <c r="L197" s="62">
        <f t="shared" si="141"/>
        <v>1444804.6719571031</v>
      </c>
      <c r="M197" s="55">
        <f t="shared" si="142"/>
        <v>1114970.5702509927</v>
      </c>
      <c r="N197" s="55">
        <f t="shared" si="143"/>
        <v>251070.85480233293</v>
      </c>
      <c r="O197" s="55">
        <f t="shared" si="144"/>
        <v>863899.71544865973</v>
      </c>
      <c r="P197" s="59">
        <f t="shared" si="187"/>
        <v>0</v>
      </c>
      <c r="Q197" s="52">
        <f t="shared" si="145"/>
        <v>0</v>
      </c>
      <c r="R197" s="57">
        <f t="shared" si="146"/>
        <v>0</v>
      </c>
      <c r="S197" s="59">
        <f t="shared" si="188"/>
        <v>0</v>
      </c>
      <c r="T197" s="56">
        <f t="shared" si="147"/>
        <v>0</v>
      </c>
      <c r="U197" s="57">
        <f t="shared" si="148"/>
        <v>0</v>
      </c>
      <c r="V197" s="59">
        <f t="shared" si="189"/>
        <v>0</v>
      </c>
      <c r="W197" s="52">
        <f t="shared" si="197"/>
        <v>0</v>
      </c>
      <c r="X197" s="57">
        <f t="shared" si="149"/>
        <v>0</v>
      </c>
      <c r="Y197" s="59">
        <f t="shared" si="190"/>
        <v>0</v>
      </c>
      <c r="Z197" s="56">
        <f t="shared" si="191"/>
        <v>0</v>
      </c>
      <c r="AA197" s="57">
        <f t="shared" si="150"/>
        <v>0</v>
      </c>
      <c r="AB197" s="63">
        <f t="shared" si="192"/>
        <v>4776251.3563742107</v>
      </c>
      <c r="AC197" s="74">
        <f t="shared" si="151"/>
        <v>1074393.0531188874</v>
      </c>
      <c r="AD197" s="57">
        <f t="shared" si="152"/>
        <v>19901.047318225879</v>
      </c>
      <c r="AE197" s="59">
        <f t="shared" si="193"/>
        <v>2062771.1357122366</v>
      </c>
      <c r="AF197" s="54">
        <f t="shared" si="153"/>
        <v>251070.85480233293</v>
      </c>
      <c r="AG197" s="57">
        <f t="shared" si="154"/>
        <v>8594.8797321343191</v>
      </c>
      <c r="AH197" s="59">
        <f t="shared" si="194"/>
        <v>13950000</v>
      </c>
      <c r="AI197" s="54">
        <f t="shared" si="155"/>
        <v>0</v>
      </c>
      <c r="AJ197" s="57">
        <f t="shared" si="156"/>
        <v>58125</v>
      </c>
      <c r="AK197" s="59">
        <f t="shared" si="195"/>
        <v>50518401.04085464</v>
      </c>
      <c r="AL197" s="56">
        <f t="shared" si="196"/>
        <v>0</v>
      </c>
      <c r="AM197" s="75">
        <f t="shared" si="157"/>
        <v>210493.33767022766</v>
      </c>
      <c r="AN197">
        <f t="shared" si="158"/>
        <v>3.6403729842155855E-2</v>
      </c>
      <c r="AO197" s="119">
        <f t="shared" si="159"/>
        <v>0</v>
      </c>
      <c r="AP197" s="119">
        <f t="shared" si="160"/>
        <v>0</v>
      </c>
      <c r="AQ197">
        <f t="shared" si="161"/>
        <v>0.39690539471561825</v>
      </c>
      <c r="AR197" s="41">
        <f t="shared" si="162"/>
        <v>0</v>
      </c>
      <c r="AS197" s="41">
        <f t="shared" si="163"/>
        <v>0</v>
      </c>
      <c r="AT197">
        <f t="shared" si="164"/>
        <v>0.4176210568180399</v>
      </c>
      <c r="AU197" s="41">
        <f t="shared" si="165"/>
        <v>0</v>
      </c>
      <c r="AV197" s="41">
        <f t="shared" si="166"/>
        <v>0</v>
      </c>
      <c r="AW197">
        <f t="shared" si="167"/>
        <v>0.42781939962919768</v>
      </c>
      <c r="AX197">
        <f t="shared" si="168"/>
        <v>0</v>
      </c>
      <c r="AY197" s="121">
        <f t="shared" si="169"/>
        <v>0</v>
      </c>
      <c r="AZ197">
        <f t="shared" si="170"/>
        <v>0.50716121500745992</v>
      </c>
      <c r="BA197" s="39">
        <f t="shared" si="171"/>
        <v>1094294.1004371133</v>
      </c>
      <c r="BB197" s="39">
        <f t="shared" si="172"/>
        <v>198762714.82699415</v>
      </c>
      <c r="BC197">
        <f t="shared" si="173"/>
        <v>0.45812747957845262</v>
      </c>
      <c r="BD197" s="41">
        <f t="shared" si="174"/>
        <v>259665.73453446725</v>
      </c>
      <c r="BE197" s="41">
        <f t="shared" si="175"/>
        <v>46448108.138431594</v>
      </c>
      <c r="BF197">
        <f t="shared" si="176"/>
        <v>0.43839325265510021</v>
      </c>
      <c r="BG197" s="41">
        <f t="shared" si="177"/>
        <v>58125</v>
      </c>
      <c r="BH197" s="41">
        <f t="shared" si="178"/>
        <v>0</v>
      </c>
      <c r="BI197">
        <f t="shared" si="179"/>
        <v>0.47356066998824048</v>
      </c>
      <c r="BJ197">
        <f t="shared" si="180"/>
        <v>0</v>
      </c>
      <c r="BK197" s="121">
        <f t="shared" si="181"/>
        <v>0</v>
      </c>
      <c r="BL197">
        <f t="shared" si="182"/>
        <v>0.49164445063554479</v>
      </c>
      <c r="BM197" s="119">
        <f t="shared" si="183"/>
        <v>1412084.8349715807</v>
      </c>
      <c r="BN197" s="119">
        <f t="shared" si="184"/>
        <v>200694702.64517868</v>
      </c>
      <c r="BO197">
        <f t="shared" si="185"/>
        <v>0.45309157536812239</v>
      </c>
    </row>
    <row r="198" spans="1:67">
      <c r="A198">
        <v>186</v>
      </c>
      <c r="B198" s="64">
        <v>181</v>
      </c>
      <c r="C198" s="56">
        <f t="shared" si="134"/>
        <v>70192452.9626901</v>
      </c>
      <c r="D198" s="56">
        <f t="shared" si="135"/>
        <v>196945.26356764138</v>
      </c>
      <c r="E198" s="59">
        <f t="shared" si="186"/>
        <v>69995507.699122459</v>
      </c>
      <c r="F198" s="53">
        <f t="shared" si="136"/>
        <v>1444804.6719571031</v>
      </c>
      <c r="G198" s="53">
        <f t="shared" si="137"/>
        <v>324662.49654442968</v>
      </c>
      <c r="H198" s="66">
        <f t="shared" si="138"/>
        <v>1120142.1754126735</v>
      </c>
      <c r="I198" s="54">
        <f>IF(A198&lt;=(30-(240-$K$8)),((A198+(240-$K$7))/30)*$K$6,$K$6)*($K$5/100)</f>
        <v>0</v>
      </c>
      <c r="J198" s="67">
        <f t="shared" si="139"/>
        <v>0</v>
      </c>
      <c r="K198" s="68">
        <f t="shared" si="140"/>
        <v>0</v>
      </c>
      <c r="L198" s="68">
        <f t="shared" si="141"/>
        <v>1444804.6719571031</v>
      </c>
      <c r="M198" s="55">
        <f t="shared" si="142"/>
        <v>1120142.1754126735</v>
      </c>
      <c r="N198" s="55">
        <f t="shared" si="143"/>
        <v>252235.40511719108</v>
      </c>
      <c r="O198" s="55">
        <f t="shared" si="144"/>
        <v>867906.77029548248</v>
      </c>
      <c r="P198" s="65">
        <f t="shared" si="187"/>
        <v>0</v>
      </c>
      <c r="Q198" s="52">
        <f t="shared" si="145"/>
        <v>0</v>
      </c>
      <c r="R198" s="57">
        <f t="shared" si="146"/>
        <v>0</v>
      </c>
      <c r="S198" s="59">
        <f t="shared" si="188"/>
        <v>0</v>
      </c>
      <c r="T198" s="56">
        <f t="shared" si="147"/>
        <v>0</v>
      </c>
      <c r="U198" s="57">
        <f t="shared" si="148"/>
        <v>0</v>
      </c>
      <c r="V198" s="59">
        <f t="shared" si="189"/>
        <v>0</v>
      </c>
      <c r="W198" s="52">
        <f t="shared" ref="W198:W229" si="198">IF(T198+P198&lt;=O198+AM198,MIN(V198,O198-Q198+AA198-T198+AM198),0)</f>
        <v>0</v>
      </c>
      <c r="X198" s="57">
        <f t="shared" si="149"/>
        <v>0</v>
      </c>
      <c r="Y198" s="59">
        <f t="shared" si="190"/>
        <v>0</v>
      </c>
      <c r="Z198" s="56">
        <f t="shared" si="191"/>
        <v>0</v>
      </c>
      <c r="AA198" s="57">
        <f t="shared" si="150"/>
        <v>0</v>
      </c>
      <c r="AB198" s="63">
        <f t="shared" si="192"/>
        <v>3701858.3032553233</v>
      </c>
      <c r="AC198" s="74">
        <f t="shared" si="151"/>
        <v>1079277.1635393361</v>
      </c>
      <c r="AD198" s="57">
        <f t="shared" si="152"/>
        <v>15424.40959689718</v>
      </c>
      <c r="AE198" s="59">
        <f t="shared" si="193"/>
        <v>1811700.2809099038</v>
      </c>
      <c r="AF198" s="54">
        <f t="shared" si="153"/>
        <v>252235.40511719108</v>
      </c>
      <c r="AG198" s="57">
        <f t="shared" si="154"/>
        <v>7548.7511704579329</v>
      </c>
      <c r="AH198" s="59">
        <f t="shared" si="194"/>
        <v>13950000</v>
      </c>
      <c r="AI198" s="54">
        <f t="shared" si="155"/>
        <v>0</v>
      </c>
      <c r="AJ198" s="57">
        <f t="shared" si="156"/>
        <v>58125</v>
      </c>
      <c r="AK198" s="59">
        <f t="shared" si="195"/>
        <v>50728894.37852487</v>
      </c>
      <c r="AL198" s="56">
        <f t="shared" si="196"/>
        <v>0</v>
      </c>
      <c r="AM198" s="75">
        <f t="shared" si="157"/>
        <v>211370.39324385361</v>
      </c>
      <c r="AN198">
        <f t="shared" si="158"/>
        <v>3.6484137026163314E-2</v>
      </c>
      <c r="AO198" s="119">
        <f t="shared" si="159"/>
        <v>0</v>
      </c>
      <c r="AP198" s="119">
        <f t="shared" si="160"/>
        <v>0</v>
      </c>
      <c r="AQ198">
        <f t="shared" si="161"/>
        <v>0.39439687759622516</v>
      </c>
      <c r="AR198" s="41">
        <f t="shared" si="162"/>
        <v>0</v>
      </c>
      <c r="AS198" s="41">
        <f t="shared" si="163"/>
        <v>0</v>
      </c>
      <c r="AT198">
        <f t="shared" si="164"/>
        <v>0.41509878120722032</v>
      </c>
      <c r="AU198" s="41">
        <f t="shared" si="165"/>
        <v>0</v>
      </c>
      <c r="AV198" s="41">
        <f t="shared" si="166"/>
        <v>0</v>
      </c>
      <c r="AW198">
        <f t="shared" si="167"/>
        <v>0.42529246219342004</v>
      </c>
      <c r="AX198">
        <f t="shared" si="168"/>
        <v>0</v>
      </c>
      <c r="AY198" s="121">
        <f t="shared" si="169"/>
        <v>0</v>
      </c>
      <c r="AZ198">
        <f t="shared" si="170"/>
        <v>0.50464180464248953</v>
      </c>
      <c r="BA198" s="39">
        <f t="shared" si="171"/>
        <v>1094701.5731362333</v>
      </c>
      <c r="BB198" s="39">
        <f t="shared" si="172"/>
        <v>200745552.41831651</v>
      </c>
      <c r="BC198">
        <f t="shared" si="173"/>
        <v>0.45559452709956777</v>
      </c>
      <c r="BD198" s="41">
        <f t="shared" si="174"/>
        <v>259784.15628764901</v>
      </c>
      <c r="BE198" s="41">
        <f t="shared" si="175"/>
        <v>46915785.351797543</v>
      </c>
      <c r="BF198">
        <f t="shared" si="176"/>
        <v>0.43586290528891802</v>
      </c>
      <c r="BG198" s="41">
        <f t="shared" si="177"/>
        <v>58125</v>
      </c>
      <c r="BH198" s="41">
        <f t="shared" si="178"/>
        <v>0</v>
      </c>
      <c r="BI198">
        <f t="shared" si="179"/>
        <v>0.47102897806386657</v>
      </c>
      <c r="BJ198">
        <f t="shared" si="180"/>
        <v>0</v>
      </c>
      <c r="BK198" s="121">
        <f t="shared" si="181"/>
        <v>0</v>
      </c>
      <c r="BL198">
        <f t="shared" si="182"/>
        <v>0.48911778150960455</v>
      </c>
      <c r="BM198" s="119">
        <f t="shared" si="183"/>
        <v>1412610.7294238822</v>
      </c>
      <c r="BN198" s="119">
        <f t="shared" si="184"/>
        <v>202745733.7496939</v>
      </c>
      <c r="BO198">
        <f t="shared" si="185"/>
        <v>0.45055883120403217</v>
      </c>
    </row>
    <row r="199" spans="1:67">
      <c r="A199">
        <v>187</v>
      </c>
      <c r="B199" s="58">
        <v>182</v>
      </c>
      <c r="C199" s="56">
        <f t="shared" si="134"/>
        <v>69072310.78727743</v>
      </c>
      <c r="D199" s="56">
        <f t="shared" si="135"/>
        <v>196945.26356764138</v>
      </c>
      <c r="E199" s="59">
        <f t="shared" si="186"/>
        <v>68875365.523709789</v>
      </c>
      <c r="F199" s="53">
        <f t="shared" si="136"/>
        <v>1444804.6719571031</v>
      </c>
      <c r="G199" s="53">
        <f t="shared" si="137"/>
        <v>319466.90375414054</v>
      </c>
      <c r="H199" s="60">
        <f t="shared" si="138"/>
        <v>1125337.7682029626</v>
      </c>
      <c r="I199" s="54">
        <f>IF(A199&lt;=(30-(240-$K$8)),((A199+(240-$K$7))/30)*$K$6,$K$6)*($K$5/100)</f>
        <v>0</v>
      </c>
      <c r="J199" s="61">
        <f t="shared" si="139"/>
        <v>0</v>
      </c>
      <c r="K199" s="62">
        <f t="shared" si="140"/>
        <v>0</v>
      </c>
      <c r="L199" s="62">
        <f t="shared" si="141"/>
        <v>1444804.6719571031</v>
      </c>
      <c r="M199" s="55">
        <f t="shared" si="142"/>
        <v>1125337.7682029626</v>
      </c>
      <c r="N199" s="55">
        <f t="shared" si="143"/>
        <v>253405.35700459298</v>
      </c>
      <c r="O199" s="55">
        <f t="shared" si="144"/>
        <v>871932.41119836958</v>
      </c>
      <c r="P199" s="59">
        <f t="shared" si="187"/>
        <v>0</v>
      </c>
      <c r="Q199" s="52">
        <f t="shared" si="145"/>
        <v>0</v>
      </c>
      <c r="R199" s="57">
        <f t="shared" si="146"/>
        <v>0</v>
      </c>
      <c r="S199" s="59">
        <f t="shared" si="188"/>
        <v>0</v>
      </c>
      <c r="T199" s="56">
        <f t="shared" si="147"/>
        <v>0</v>
      </c>
      <c r="U199" s="57">
        <f t="shared" si="148"/>
        <v>0</v>
      </c>
      <c r="V199" s="59">
        <f t="shared" si="189"/>
        <v>0</v>
      </c>
      <c r="W199" s="52">
        <f t="shared" si="198"/>
        <v>0</v>
      </c>
      <c r="X199" s="57">
        <f t="shared" si="149"/>
        <v>0</v>
      </c>
      <c r="Y199" s="59">
        <f t="shared" si="190"/>
        <v>0</v>
      </c>
      <c r="Z199" s="56">
        <f t="shared" si="191"/>
        <v>0</v>
      </c>
      <c r="AA199" s="57">
        <f t="shared" si="150"/>
        <v>0</v>
      </c>
      <c r="AB199" s="63">
        <f t="shared" si="192"/>
        <v>2622581.1397159873</v>
      </c>
      <c r="AC199" s="74">
        <f t="shared" si="151"/>
        <v>1084183.5144140725</v>
      </c>
      <c r="AD199" s="57">
        <f t="shared" si="152"/>
        <v>10927.421415483281</v>
      </c>
      <c r="AE199" s="59">
        <f t="shared" si="193"/>
        <v>1559464.8757927127</v>
      </c>
      <c r="AF199" s="54">
        <f t="shared" si="153"/>
        <v>253405.35700459298</v>
      </c>
      <c r="AG199" s="57">
        <f t="shared" si="154"/>
        <v>6497.770315802969</v>
      </c>
      <c r="AH199" s="59">
        <f t="shared" si="194"/>
        <v>13950000</v>
      </c>
      <c r="AI199" s="54">
        <f t="shared" si="155"/>
        <v>0</v>
      </c>
      <c r="AJ199" s="57">
        <f t="shared" si="156"/>
        <v>58125</v>
      </c>
      <c r="AK199" s="59">
        <f t="shared" si="195"/>
        <v>50940264.771768726</v>
      </c>
      <c r="AL199" s="56">
        <f t="shared" si="196"/>
        <v>0</v>
      </c>
      <c r="AM199" s="75">
        <f t="shared" si="157"/>
        <v>212251.10321570301</v>
      </c>
      <c r="AN199">
        <f t="shared" si="158"/>
        <v>3.6564544210170774E-2</v>
      </c>
      <c r="AO199" s="119">
        <f t="shared" si="159"/>
        <v>0</v>
      </c>
      <c r="AP199" s="119">
        <f t="shared" si="160"/>
        <v>0</v>
      </c>
      <c r="AQ199">
        <f t="shared" si="161"/>
        <v>0.3918989929081208</v>
      </c>
      <c r="AR199" s="41">
        <f t="shared" si="162"/>
        <v>0</v>
      </c>
      <c r="AS199" s="41">
        <f t="shared" si="163"/>
        <v>0</v>
      </c>
      <c r="AT199">
        <f t="shared" si="164"/>
        <v>0.41258624012937734</v>
      </c>
      <c r="AU199" s="41">
        <f t="shared" si="165"/>
        <v>0</v>
      </c>
      <c r="AV199" s="41">
        <f t="shared" si="166"/>
        <v>0</v>
      </c>
      <c r="AW199">
        <f t="shared" si="167"/>
        <v>0.42277481462111005</v>
      </c>
      <c r="AX199">
        <f t="shared" si="168"/>
        <v>0</v>
      </c>
      <c r="AY199" s="121">
        <f t="shared" si="169"/>
        <v>0</v>
      </c>
      <c r="AZ199">
        <f t="shared" si="170"/>
        <v>0.50212821014467668</v>
      </c>
      <c r="BA199" s="39">
        <f t="shared" si="171"/>
        <v>1095110.9358295558</v>
      </c>
      <c r="BB199" s="39">
        <f t="shared" si="172"/>
        <v>202742317.19543156</v>
      </c>
      <c r="BC199">
        <f t="shared" si="173"/>
        <v>0.45306953737488342</v>
      </c>
      <c r="BD199" s="41">
        <f t="shared" si="174"/>
        <v>259903.12732039596</v>
      </c>
      <c r="BE199" s="41">
        <f t="shared" si="175"/>
        <v>47386801.759858884</v>
      </c>
      <c r="BF199">
        <f t="shared" si="176"/>
        <v>0.43334138549046047</v>
      </c>
      <c r="BG199" s="41">
        <f t="shared" si="177"/>
        <v>58125</v>
      </c>
      <c r="BH199" s="41">
        <f t="shared" si="178"/>
        <v>0</v>
      </c>
      <c r="BI199">
        <f t="shared" si="179"/>
        <v>0.46850457203207929</v>
      </c>
      <c r="BJ199">
        <f t="shared" si="180"/>
        <v>0</v>
      </c>
      <c r="BK199" s="121">
        <f t="shared" si="181"/>
        <v>0</v>
      </c>
      <c r="BL199">
        <f t="shared" si="182"/>
        <v>0.48659760609661357</v>
      </c>
      <c r="BM199" s="119">
        <f t="shared" si="183"/>
        <v>1413139.0631499519</v>
      </c>
      <c r="BN199" s="119">
        <f t="shared" si="184"/>
        <v>204811473.8129392</v>
      </c>
      <c r="BO199">
        <f t="shared" si="185"/>
        <v>0.44803427063138812</v>
      </c>
    </row>
    <row r="200" spans="1:67">
      <c r="A200">
        <v>188</v>
      </c>
      <c r="B200" s="64">
        <v>183</v>
      </c>
      <c r="C200" s="56">
        <f t="shared" si="134"/>
        <v>67946973.01907447</v>
      </c>
      <c r="D200" s="56">
        <f t="shared" si="135"/>
        <v>196945.26356764138</v>
      </c>
      <c r="E200" s="59">
        <f t="shared" si="186"/>
        <v>67750027.755506828</v>
      </c>
      <c r="F200" s="53">
        <f t="shared" si="136"/>
        <v>1444804.6719571033</v>
      </c>
      <c r="G200" s="53">
        <f t="shared" si="137"/>
        <v>314247.21207262581</v>
      </c>
      <c r="H200" s="66">
        <f t="shared" si="138"/>
        <v>1130557.4598844775</v>
      </c>
      <c r="I200" s="54">
        <f>IF(A200&lt;=(30-(240-$K$8)),((A200+(240-$K$7))/30)*$K$6,$K$6)*($K$5/100)</f>
        <v>0</v>
      </c>
      <c r="J200" s="67">
        <f t="shared" si="139"/>
        <v>0</v>
      </c>
      <c r="K200" s="68">
        <f t="shared" si="140"/>
        <v>0</v>
      </c>
      <c r="L200" s="68">
        <f t="shared" si="141"/>
        <v>1444804.6719571033</v>
      </c>
      <c r="M200" s="55">
        <f t="shared" si="142"/>
        <v>1130557.4598844775</v>
      </c>
      <c r="N200" s="55">
        <f t="shared" si="143"/>
        <v>254580.73551883266</v>
      </c>
      <c r="O200" s="55">
        <f t="shared" si="144"/>
        <v>875976.72436564486</v>
      </c>
      <c r="P200" s="65">
        <f t="shared" si="187"/>
        <v>0</v>
      </c>
      <c r="Q200" s="52">
        <f t="shared" si="145"/>
        <v>0</v>
      </c>
      <c r="R200" s="57">
        <f t="shared" si="146"/>
        <v>0</v>
      </c>
      <c r="S200" s="59">
        <f t="shared" si="188"/>
        <v>0</v>
      </c>
      <c r="T200" s="56">
        <f t="shared" si="147"/>
        <v>0</v>
      </c>
      <c r="U200" s="57">
        <f t="shared" si="148"/>
        <v>0</v>
      </c>
      <c r="V200" s="59">
        <f t="shared" si="189"/>
        <v>0</v>
      </c>
      <c r="W200" s="52">
        <f t="shared" si="198"/>
        <v>0</v>
      </c>
      <c r="X200" s="57">
        <f t="shared" si="149"/>
        <v>0</v>
      </c>
      <c r="Y200" s="59">
        <f t="shared" si="190"/>
        <v>0</v>
      </c>
      <c r="Z200" s="56">
        <f t="shared" si="191"/>
        <v>0</v>
      </c>
      <c r="AA200" s="57">
        <f t="shared" si="150"/>
        <v>0</v>
      </c>
      <c r="AB200" s="63">
        <f t="shared" si="192"/>
        <v>1538397.6253019148</v>
      </c>
      <c r="AC200" s="74">
        <f t="shared" si="151"/>
        <v>1089112.20717808</v>
      </c>
      <c r="AD200" s="57">
        <f t="shared" si="152"/>
        <v>6409.9901054246448</v>
      </c>
      <c r="AE200" s="59">
        <f t="shared" si="193"/>
        <v>1306059.5187881198</v>
      </c>
      <c r="AF200" s="54">
        <f t="shared" si="153"/>
        <v>254580.73551883266</v>
      </c>
      <c r="AG200" s="57">
        <f t="shared" si="154"/>
        <v>5441.9146616171656</v>
      </c>
      <c r="AH200" s="59">
        <f t="shared" si="194"/>
        <v>13950000</v>
      </c>
      <c r="AI200" s="54">
        <f t="shared" si="155"/>
        <v>0</v>
      </c>
      <c r="AJ200" s="57">
        <f t="shared" si="156"/>
        <v>58125</v>
      </c>
      <c r="AK200" s="59">
        <f t="shared" si="195"/>
        <v>51152515.874984428</v>
      </c>
      <c r="AL200" s="56">
        <f t="shared" si="196"/>
        <v>0</v>
      </c>
      <c r="AM200" s="75">
        <f t="shared" si="157"/>
        <v>213135.4828124351</v>
      </c>
      <c r="AN200">
        <f t="shared" si="158"/>
        <v>3.6644951394178241E-2</v>
      </c>
      <c r="AO200" s="119">
        <f t="shared" si="159"/>
        <v>0</v>
      </c>
      <c r="AP200" s="119">
        <f t="shared" si="160"/>
        <v>0</v>
      </c>
      <c r="AQ200">
        <f t="shared" si="161"/>
        <v>0.38941173971805243</v>
      </c>
      <c r="AR200" s="41">
        <f t="shared" si="162"/>
        <v>0</v>
      </c>
      <c r="AS200" s="41">
        <f t="shared" si="163"/>
        <v>0</v>
      </c>
      <c r="AT200">
        <f t="shared" si="164"/>
        <v>0.41008344148945175</v>
      </c>
      <c r="AU200" s="41">
        <f t="shared" si="165"/>
        <v>0</v>
      </c>
      <c r="AV200" s="41">
        <f t="shared" si="166"/>
        <v>0</v>
      </c>
      <c r="AW200">
        <f t="shared" si="167"/>
        <v>0.42026646889547925</v>
      </c>
      <c r="AX200">
        <f t="shared" si="168"/>
        <v>0</v>
      </c>
      <c r="AY200" s="121">
        <f t="shared" si="169"/>
        <v>0</v>
      </c>
      <c r="AZ200">
        <f t="shared" si="170"/>
        <v>0.49962046952046252</v>
      </c>
      <c r="BA200" s="39">
        <f t="shared" si="171"/>
        <v>1095522.1972835045</v>
      </c>
      <c r="BB200" s="39">
        <f t="shared" si="172"/>
        <v>204753094.94947904</v>
      </c>
      <c r="BC200">
        <f t="shared" si="173"/>
        <v>0.45055253348816887</v>
      </c>
      <c r="BD200" s="41">
        <f t="shared" si="174"/>
        <v>260022.65018044983</v>
      </c>
      <c r="BE200" s="41">
        <f t="shared" si="175"/>
        <v>47861178.277540542</v>
      </c>
      <c r="BF200">
        <f t="shared" si="176"/>
        <v>0.43082870928648931</v>
      </c>
      <c r="BG200" s="41">
        <f t="shared" si="177"/>
        <v>58125</v>
      </c>
      <c r="BH200" s="41">
        <f t="shared" si="178"/>
        <v>0</v>
      </c>
      <c r="BI200">
        <f t="shared" si="179"/>
        <v>0.46598748006519669</v>
      </c>
      <c r="BJ200">
        <f t="shared" si="180"/>
        <v>0</v>
      </c>
      <c r="BK200" s="121">
        <f t="shared" si="181"/>
        <v>0</v>
      </c>
      <c r="BL200">
        <f t="shared" si="182"/>
        <v>0.48408395806846016</v>
      </c>
      <c r="BM200" s="119">
        <f t="shared" si="183"/>
        <v>1413669.8474639542</v>
      </c>
      <c r="BN200" s="119">
        <f t="shared" si="184"/>
        <v>206892015.1588594</v>
      </c>
      <c r="BO200">
        <f t="shared" si="185"/>
        <v>0.44551791499271592</v>
      </c>
    </row>
    <row r="201" spans="1:67">
      <c r="A201">
        <v>189</v>
      </c>
      <c r="B201" s="58">
        <v>184</v>
      </c>
      <c r="C201" s="56">
        <f t="shared" si="134"/>
        <v>66816415.559189983</v>
      </c>
      <c r="D201" s="56">
        <f t="shared" si="135"/>
        <v>196945.26356763393</v>
      </c>
      <c r="E201" s="59">
        <f t="shared" si="186"/>
        <v>66619470.295622349</v>
      </c>
      <c r="F201" s="53">
        <f t="shared" si="136"/>
        <v>1444804.6719571031</v>
      </c>
      <c r="G201" s="53">
        <f t="shared" si="137"/>
        <v>309003.30972119496</v>
      </c>
      <c r="H201" s="60">
        <f t="shared" si="138"/>
        <v>1135801.3622359082</v>
      </c>
      <c r="I201" s="54">
        <f>IF(A201&lt;=(30-(240-$K$8)),((A201+(240-$K$7))/30)*$K$6,$K$6)*($K$5/100)</f>
        <v>0</v>
      </c>
      <c r="J201" s="61">
        <f t="shared" si="139"/>
        <v>0</v>
      </c>
      <c r="K201" s="62">
        <f t="shared" si="140"/>
        <v>0</v>
      </c>
      <c r="L201" s="62">
        <f t="shared" si="141"/>
        <v>1444804.6719571031</v>
      </c>
      <c r="M201" s="55">
        <f t="shared" si="142"/>
        <v>1135801.3622359082</v>
      </c>
      <c r="N201" s="55">
        <f t="shared" si="143"/>
        <v>255761.56583041415</v>
      </c>
      <c r="O201" s="55">
        <f t="shared" si="144"/>
        <v>880039.7964054941</v>
      </c>
      <c r="P201" s="59">
        <f t="shared" si="187"/>
        <v>0</v>
      </c>
      <c r="Q201" s="52">
        <f t="shared" si="145"/>
        <v>0</v>
      </c>
      <c r="R201" s="57">
        <f t="shared" si="146"/>
        <v>0</v>
      </c>
      <c r="S201" s="59">
        <f t="shared" si="188"/>
        <v>0</v>
      </c>
      <c r="T201" s="56">
        <f t="shared" si="147"/>
        <v>0</v>
      </c>
      <c r="U201" s="57">
        <f t="shared" si="148"/>
        <v>0</v>
      </c>
      <c r="V201" s="59">
        <f t="shared" si="189"/>
        <v>0</v>
      </c>
      <c r="W201" s="52">
        <f t="shared" si="198"/>
        <v>0</v>
      </c>
      <c r="X201" s="57">
        <f t="shared" si="149"/>
        <v>0</v>
      </c>
      <c r="Y201" s="59">
        <f t="shared" si="190"/>
        <v>0</v>
      </c>
      <c r="Z201" s="56">
        <f t="shared" si="191"/>
        <v>0</v>
      </c>
      <c r="AA201" s="57">
        <f t="shared" si="150"/>
        <v>0</v>
      </c>
      <c r="AB201" s="63">
        <f t="shared" si="192"/>
        <v>449285.41812383477</v>
      </c>
      <c r="AC201" s="74">
        <f t="shared" si="151"/>
        <v>449285.41812383477</v>
      </c>
      <c r="AD201" s="57">
        <f t="shared" si="152"/>
        <v>1872.0225755159781</v>
      </c>
      <c r="AE201" s="59">
        <f t="shared" si="193"/>
        <v>1051478.7832692871</v>
      </c>
      <c r="AF201" s="54">
        <f t="shared" si="153"/>
        <v>255761.56583041415</v>
      </c>
      <c r="AG201" s="57">
        <f t="shared" si="154"/>
        <v>4381.1615969553632</v>
      </c>
      <c r="AH201" s="59">
        <f t="shared" si="194"/>
        <v>13950000</v>
      </c>
      <c r="AI201" s="54">
        <f t="shared" si="155"/>
        <v>0</v>
      </c>
      <c r="AJ201" s="57">
        <f t="shared" si="156"/>
        <v>58125</v>
      </c>
      <c r="AK201" s="59">
        <f t="shared" si="195"/>
        <v>51365651.357796863</v>
      </c>
      <c r="AL201" s="56">
        <f t="shared" si="196"/>
        <v>430754.37828165933</v>
      </c>
      <c r="AM201" s="75">
        <f t="shared" si="157"/>
        <v>214023.54732415359</v>
      </c>
      <c r="AN201">
        <f t="shared" si="158"/>
        <v>3.6725358578185693E-2</v>
      </c>
      <c r="AO201" s="119">
        <f t="shared" si="159"/>
        <v>0</v>
      </c>
      <c r="AP201" s="119">
        <f t="shared" si="160"/>
        <v>0</v>
      </c>
      <c r="AQ201">
        <f t="shared" si="161"/>
        <v>0.38693511667406444</v>
      </c>
      <c r="AR201" s="41">
        <f t="shared" si="162"/>
        <v>0</v>
      </c>
      <c r="AS201" s="41">
        <f t="shared" si="163"/>
        <v>0</v>
      </c>
      <c r="AT201">
        <f t="shared" si="164"/>
        <v>0.40759039275512265</v>
      </c>
      <c r="AU201" s="41">
        <f t="shared" si="165"/>
        <v>0</v>
      </c>
      <c r="AV201" s="41">
        <f t="shared" si="166"/>
        <v>0</v>
      </c>
      <c r="AW201">
        <f t="shared" si="167"/>
        <v>0.41776743655683102</v>
      </c>
      <c r="AX201">
        <f t="shared" si="168"/>
        <v>0</v>
      </c>
      <c r="AY201" s="121">
        <f t="shared" si="169"/>
        <v>0</v>
      </c>
      <c r="AZ201">
        <f t="shared" si="170"/>
        <v>0.49711862035198617</v>
      </c>
      <c r="BA201" s="39">
        <f t="shared" si="171"/>
        <v>451157.44069935073</v>
      </c>
      <c r="BB201" s="39">
        <f t="shared" si="172"/>
        <v>84914944.025404766</v>
      </c>
      <c r="BC201">
        <f t="shared" si="173"/>
        <v>0.44804353807552127</v>
      </c>
      <c r="BD201" s="41">
        <f t="shared" si="174"/>
        <v>260142.72742736951</v>
      </c>
      <c r="BE201" s="41">
        <f t="shared" si="175"/>
        <v>48338935.941948272</v>
      </c>
      <c r="BF201">
        <f t="shared" si="176"/>
        <v>0.42832489225727527</v>
      </c>
      <c r="BG201" s="41">
        <f t="shared" si="177"/>
        <v>58125</v>
      </c>
      <c r="BH201" s="41">
        <f t="shared" si="178"/>
        <v>0</v>
      </c>
      <c r="BI201">
        <f t="shared" si="179"/>
        <v>0.46347772989147967</v>
      </c>
      <c r="BJ201">
        <f t="shared" si="180"/>
        <v>644777.92560581292</v>
      </c>
      <c r="BK201" s="121">
        <f t="shared" si="181"/>
        <v>81412577.49523361</v>
      </c>
      <c r="BL201">
        <f t="shared" si="182"/>
        <v>0.48157687066175681</v>
      </c>
      <c r="BM201" s="119">
        <f t="shared" si="183"/>
        <v>1414203.093732533</v>
      </c>
      <c r="BN201" s="119">
        <f t="shared" si="184"/>
        <v>208987450.65140709</v>
      </c>
      <c r="BO201">
        <f t="shared" si="185"/>
        <v>0.44300978518242173</v>
      </c>
    </row>
    <row r="202" spans="1:67">
      <c r="A202">
        <v>190</v>
      </c>
      <c r="B202" s="64">
        <v>185</v>
      </c>
      <c r="C202" s="56">
        <f t="shared" si="134"/>
        <v>65680614.196954072</v>
      </c>
      <c r="D202" s="56">
        <f t="shared" si="135"/>
        <v>196945.26356763393</v>
      </c>
      <c r="E202" s="59">
        <f t="shared" si="186"/>
        <v>65483668.933386438</v>
      </c>
      <c r="F202" s="53">
        <f t="shared" si="136"/>
        <v>1444804.6719571033</v>
      </c>
      <c r="G202" s="53">
        <f t="shared" si="137"/>
        <v>303735.08440269076</v>
      </c>
      <c r="H202" s="66">
        <f t="shared" si="138"/>
        <v>1141069.5875544124</v>
      </c>
      <c r="I202" s="54">
        <f>IF(A202&lt;=(30-(240-$K$8)),((A202+(240-$K$7))/30)*$K$6,$K$6)*($K$5/100)</f>
        <v>0</v>
      </c>
      <c r="J202" s="67">
        <f t="shared" si="139"/>
        <v>0</v>
      </c>
      <c r="K202" s="68">
        <f t="shared" si="140"/>
        <v>0</v>
      </c>
      <c r="L202" s="68">
        <f t="shared" si="141"/>
        <v>1444804.6719571031</v>
      </c>
      <c r="M202" s="55">
        <f t="shared" si="142"/>
        <v>1141069.5875544124</v>
      </c>
      <c r="N202" s="55">
        <f t="shared" si="143"/>
        <v>256947.87322659089</v>
      </c>
      <c r="O202" s="55">
        <f t="shared" si="144"/>
        <v>884121.71432782162</v>
      </c>
      <c r="P202" s="65">
        <f t="shared" si="187"/>
        <v>0</v>
      </c>
      <c r="Q202" s="52">
        <f t="shared" si="145"/>
        <v>0</v>
      </c>
      <c r="R202" s="57">
        <f t="shared" si="146"/>
        <v>0</v>
      </c>
      <c r="S202" s="59">
        <f t="shared" si="188"/>
        <v>0</v>
      </c>
      <c r="T202" s="56">
        <f t="shared" si="147"/>
        <v>0</v>
      </c>
      <c r="U202" s="57">
        <f t="shared" si="148"/>
        <v>0</v>
      </c>
      <c r="V202" s="59">
        <f t="shared" si="189"/>
        <v>0</v>
      </c>
      <c r="W202" s="52">
        <f t="shared" si="198"/>
        <v>0</v>
      </c>
      <c r="X202" s="57">
        <f t="shared" si="149"/>
        <v>0</v>
      </c>
      <c r="Y202" s="59">
        <f t="shared" si="190"/>
        <v>0</v>
      </c>
      <c r="Z202" s="56">
        <f t="shared" si="191"/>
        <v>0</v>
      </c>
      <c r="AA202" s="57">
        <f t="shared" si="150"/>
        <v>0</v>
      </c>
      <c r="AB202" s="63">
        <f t="shared" si="192"/>
        <v>0</v>
      </c>
      <c r="AC202" s="74">
        <f t="shared" si="151"/>
        <v>0</v>
      </c>
      <c r="AD202" s="57">
        <f t="shared" si="152"/>
        <v>0</v>
      </c>
      <c r="AE202" s="59">
        <f t="shared" si="193"/>
        <v>795717.2174388729</v>
      </c>
      <c r="AF202" s="54">
        <f t="shared" si="153"/>
        <v>256947.87322659089</v>
      </c>
      <c r="AG202" s="57">
        <f t="shared" si="154"/>
        <v>3315.4884059953038</v>
      </c>
      <c r="AH202" s="59">
        <f t="shared" si="194"/>
        <v>13950000</v>
      </c>
      <c r="AI202" s="54">
        <f t="shared" si="155"/>
        <v>0</v>
      </c>
      <c r="AJ202" s="57">
        <f t="shared" si="156"/>
        <v>58125</v>
      </c>
      <c r="AK202" s="59">
        <f t="shared" si="195"/>
        <v>50934896.979515202</v>
      </c>
      <c r="AL202" s="56">
        <f t="shared" si="196"/>
        <v>884121.71432782162</v>
      </c>
      <c r="AM202" s="75">
        <f t="shared" si="157"/>
        <v>212228.73741464666</v>
      </c>
      <c r="AN202">
        <f t="shared" si="158"/>
        <v>3.680576576219316E-2</v>
      </c>
      <c r="AO202" s="119">
        <f t="shared" si="159"/>
        <v>0</v>
      </c>
      <c r="AP202" s="119">
        <f t="shared" si="160"/>
        <v>0</v>
      </c>
      <c r="AQ202">
        <f t="shared" si="161"/>
        <v>0.38446912200820277</v>
      </c>
      <c r="AR202" s="41">
        <f t="shared" si="162"/>
        <v>0</v>
      </c>
      <c r="AS202" s="41">
        <f t="shared" si="163"/>
        <v>0</v>
      </c>
      <c r="AT202">
        <f t="shared" si="164"/>
        <v>0.40510710095910807</v>
      </c>
      <c r="AU202" s="41">
        <f t="shared" si="165"/>
        <v>0</v>
      </c>
      <c r="AV202" s="41">
        <f t="shared" si="166"/>
        <v>0</v>
      </c>
      <c r="AW202">
        <f t="shared" si="167"/>
        <v>0.41527772870461199</v>
      </c>
      <c r="AX202">
        <f t="shared" si="168"/>
        <v>0</v>
      </c>
      <c r="AY202" s="121">
        <f t="shared" si="169"/>
        <v>0</v>
      </c>
      <c r="AZ202">
        <f t="shared" si="170"/>
        <v>0.49462269979720375</v>
      </c>
      <c r="BA202" s="39">
        <f t="shared" si="171"/>
        <v>0</v>
      </c>
      <c r="BB202" s="39">
        <f t="shared" si="172"/>
        <v>0</v>
      </c>
      <c r="BC202">
        <f t="shared" si="173"/>
        <v>0.44554257332663894</v>
      </c>
      <c r="BD202" s="41">
        <f t="shared" si="174"/>
        <v>260263.36163258619</v>
      </c>
      <c r="BE202" s="41">
        <f t="shared" si="175"/>
        <v>48820095.913052268</v>
      </c>
      <c r="BF202">
        <f t="shared" si="176"/>
        <v>0.42582994953838199</v>
      </c>
      <c r="BG202" s="41">
        <f t="shared" si="177"/>
        <v>58125</v>
      </c>
      <c r="BH202" s="41">
        <f t="shared" si="178"/>
        <v>0</v>
      </c>
      <c r="BI202">
        <f t="shared" si="179"/>
        <v>0.46097534879605473</v>
      </c>
      <c r="BJ202">
        <f t="shared" si="180"/>
        <v>1096350.4517424684</v>
      </c>
      <c r="BK202" s="121">
        <f t="shared" si="181"/>
        <v>167983125.72228611</v>
      </c>
      <c r="BL202">
        <f t="shared" si="182"/>
        <v>0.47907637667834546</v>
      </c>
      <c r="BM202" s="119">
        <f t="shared" si="183"/>
        <v>1414738.8133750546</v>
      </c>
      <c r="BN202" s="119">
        <f t="shared" si="184"/>
        <v>211097873.6975663</v>
      </c>
      <c r="BO202">
        <f t="shared" si="185"/>
        <v>0.44050990164833614</v>
      </c>
    </row>
    <row r="203" spans="1:67">
      <c r="A203">
        <v>191</v>
      </c>
      <c r="B203" s="58">
        <v>186</v>
      </c>
      <c r="C203" s="56">
        <f t="shared" si="134"/>
        <v>64539544.609399661</v>
      </c>
      <c r="D203" s="56">
        <f t="shared" si="135"/>
        <v>196945.26356763393</v>
      </c>
      <c r="E203" s="59">
        <f t="shared" si="186"/>
        <v>64342599.345832027</v>
      </c>
      <c r="F203" s="53">
        <f t="shared" si="136"/>
        <v>1444804.6719571033</v>
      </c>
      <c r="G203" s="53">
        <f t="shared" si="137"/>
        <v>298442.42329908424</v>
      </c>
      <c r="H203" s="60">
        <f t="shared" si="138"/>
        <v>1146362.2486580191</v>
      </c>
      <c r="I203" s="54">
        <f>IF(A203&lt;=(30-(240-$K$8)),((A203+(240-$K$7))/30)*$K$6,$K$6)*($K$5/100)</f>
        <v>0</v>
      </c>
      <c r="J203" s="61">
        <f t="shared" si="139"/>
        <v>0</v>
      </c>
      <c r="K203" s="62">
        <f t="shared" si="140"/>
        <v>0</v>
      </c>
      <c r="L203" s="62">
        <f t="shared" si="141"/>
        <v>1444804.6719571033</v>
      </c>
      <c r="M203" s="55">
        <f t="shared" si="142"/>
        <v>1146362.2486580191</v>
      </c>
      <c r="N203" s="55">
        <f t="shared" si="143"/>
        <v>258139.68311190692</v>
      </c>
      <c r="O203" s="55">
        <f t="shared" si="144"/>
        <v>888222.56554611225</v>
      </c>
      <c r="P203" s="59">
        <f t="shared" si="187"/>
        <v>0</v>
      </c>
      <c r="Q203" s="52">
        <f t="shared" si="145"/>
        <v>0</v>
      </c>
      <c r="R203" s="57">
        <f t="shared" si="146"/>
        <v>0</v>
      </c>
      <c r="S203" s="59">
        <f t="shared" si="188"/>
        <v>0</v>
      </c>
      <c r="T203" s="56">
        <f t="shared" si="147"/>
        <v>0</v>
      </c>
      <c r="U203" s="57">
        <f t="shared" si="148"/>
        <v>0</v>
      </c>
      <c r="V203" s="59">
        <f t="shared" si="189"/>
        <v>0</v>
      </c>
      <c r="W203" s="52">
        <f t="shared" si="198"/>
        <v>0</v>
      </c>
      <c r="X203" s="57">
        <f t="shared" si="149"/>
        <v>0</v>
      </c>
      <c r="Y203" s="59">
        <f t="shared" si="190"/>
        <v>0</v>
      </c>
      <c r="Z203" s="56">
        <f t="shared" si="191"/>
        <v>0</v>
      </c>
      <c r="AA203" s="57">
        <f t="shared" si="150"/>
        <v>0</v>
      </c>
      <c r="AB203" s="63">
        <f t="shared" si="192"/>
        <v>0</v>
      </c>
      <c r="AC203" s="74">
        <f t="shared" si="151"/>
        <v>0</v>
      </c>
      <c r="AD203" s="57">
        <f t="shared" si="152"/>
        <v>0</v>
      </c>
      <c r="AE203" s="59">
        <f t="shared" si="193"/>
        <v>538769.34421228198</v>
      </c>
      <c r="AF203" s="54">
        <f t="shared" si="153"/>
        <v>258139.68311190692</v>
      </c>
      <c r="AG203" s="57">
        <f t="shared" si="154"/>
        <v>2244.8722675511749</v>
      </c>
      <c r="AH203" s="59">
        <f t="shared" si="194"/>
        <v>13950000</v>
      </c>
      <c r="AI203" s="54">
        <f t="shared" si="155"/>
        <v>0</v>
      </c>
      <c r="AJ203" s="57">
        <f t="shared" si="156"/>
        <v>58125</v>
      </c>
      <c r="AK203" s="59">
        <f t="shared" si="195"/>
        <v>50050775.265187383</v>
      </c>
      <c r="AL203" s="56">
        <f t="shared" si="196"/>
        <v>888222.56554611225</v>
      </c>
      <c r="AM203" s="75">
        <f t="shared" si="157"/>
        <v>208544.89693828076</v>
      </c>
      <c r="AN203">
        <f t="shared" si="158"/>
        <v>3.688617294620062E-2</v>
      </c>
      <c r="AO203" s="119">
        <f t="shared" si="159"/>
        <v>0</v>
      </c>
      <c r="AP203" s="119">
        <f t="shared" si="160"/>
        <v>0</v>
      </c>
      <c r="AQ203">
        <f t="shared" si="161"/>
        <v>0.38201375353937489</v>
      </c>
      <c r="AR203" s="41">
        <f t="shared" si="162"/>
        <v>0</v>
      </c>
      <c r="AS203" s="41">
        <f t="shared" si="163"/>
        <v>0</v>
      </c>
      <c r="AT203">
        <f t="shared" si="164"/>
        <v>0.40263357270135541</v>
      </c>
      <c r="AU203" s="41">
        <f t="shared" si="165"/>
        <v>0</v>
      </c>
      <c r="AV203" s="41">
        <f t="shared" si="166"/>
        <v>0</v>
      </c>
      <c r="AW203">
        <f t="shared" si="167"/>
        <v>0.41279735599944278</v>
      </c>
      <c r="AX203">
        <f t="shared" si="168"/>
        <v>0</v>
      </c>
      <c r="AY203" s="121">
        <f t="shared" si="169"/>
        <v>0</v>
      </c>
      <c r="AZ203">
        <f t="shared" si="170"/>
        <v>0.49213274459011597</v>
      </c>
      <c r="BA203" s="39">
        <f t="shared" si="171"/>
        <v>0</v>
      </c>
      <c r="BB203" s="39">
        <f t="shared" si="172"/>
        <v>0</v>
      </c>
      <c r="BC203">
        <f t="shared" si="173"/>
        <v>0.44304966098614834</v>
      </c>
      <c r="BD203" s="41">
        <f t="shared" si="174"/>
        <v>260384.55537945809</v>
      </c>
      <c r="BE203" s="41">
        <f t="shared" si="175"/>
        <v>49304679.47437422</v>
      </c>
      <c r="BF203">
        <f t="shared" si="176"/>
        <v>0.42334389582241511</v>
      </c>
      <c r="BG203" s="41">
        <f t="shared" si="177"/>
        <v>58125</v>
      </c>
      <c r="BH203" s="41">
        <f t="shared" si="178"/>
        <v>0</v>
      </c>
      <c r="BI203">
        <f t="shared" si="179"/>
        <v>0.45848036362187877</v>
      </c>
      <c r="BJ203">
        <f t="shared" si="180"/>
        <v>1096767.462484393</v>
      </c>
      <c r="BK203" s="121">
        <f t="shared" si="181"/>
        <v>169650510.01930743</v>
      </c>
      <c r="BL203">
        <f t="shared" si="182"/>
        <v>0.47658250848576944</v>
      </c>
      <c r="BM203" s="119">
        <f t="shared" si="183"/>
        <v>1415277.017863851</v>
      </c>
      <c r="BN203" s="119">
        <f t="shared" si="184"/>
        <v>213223378.25039154</v>
      </c>
      <c r="BO203">
        <f t="shared" si="185"/>
        <v>0.43801828439310614</v>
      </c>
    </row>
    <row r="204" spans="1:67">
      <c r="A204">
        <v>192</v>
      </c>
      <c r="B204" s="64">
        <v>187</v>
      </c>
      <c r="C204" s="56">
        <f t="shared" si="134"/>
        <v>63393182.360741645</v>
      </c>
      <c r="D204" s="56">
        <f t="shared" si="135"/>
        <v>196945.26356763393</v>
      </c>
      <c r="E204" s="59">
        <f t="shared" si="186"/>
        <v>63196237.097174011</v>
      </c>
      <c r="F204" s="53">
        <f t="shared" si="136"/>
        <v>1444804.6719571033</v>
      </c>
      <c r="G204" s="53">
        <f t="shared" si="137"/>
        <v>293125.21306905878</v>
      </c>
      <c r="H204" s="66">
        <f t="shared" si="138"/>
        <v>1151679.4588880446</v>
      </c>
      <c r="I204" s="54">
        <f>IF(A204&lt;=(30-(240-$K$8)),((A204+(240-$K$7))/30)*$K$6,$K$6)*($K$5/100)</f>
        <v>0</v>
      </c>
      <c r="J204" s="67">
        <f t="shared" si="139"/>
        <v>0</v>
      </c>
      <c r="K204" s="68">
        <f t="shared" si="140"/>
        <v>0</v>
      </c>
      <c r="L204" s="68">
        <f t="shared" si="141"/>
        <v>1444804.6719571033</v>
      </c>
      <c r="M204" s="55">
        <f t="shared" si="142"/>
        <v>1151679.4588880446</v>
      </c>
      <c r="N204" s="55">
        <f t="shared" si="143"/>
        <v>259337.02100874099</v>
      </c>
      <c r="O204" s="55">
        <f t="shared" si="144"/>
        <v>892342.43787930359</v>
      </c>
      <c r="P204" s="65">
        <f t="shared" si="187"/>
        <v>0</v>
      </c>
      <c r="Q204" s="52">
        <f t="shared" si="145"/>
        <v>0</v>
      </c>
      <c r="R204" s="57">
        <f t="shared" si="146"/>
        <v>0</v>
      </c>
      <c r="S204" s="59">
        <f t="shared" si="188"/>
        <v>0</v>
      </c>
      <c r="T204" s="56">
        <f t="shared" si="147"/>
        <v>0</v>
      </c>
      <c r="U204" s="57">
        <f t="shared" si="148"/>
        <v>0</v>
      </c>
      <c r="V204" s="59">
        <f t="shared" si="189"/>
        <v>0</v>
      </c>
      <c r="W204" s="52">
        <f t="shared" si="198"/>
        <v>0</v>
      </c>
      <c r="X204" s="57">
        <f t="shared" si="149"/>
        <v>0</v>
      </c>
      <c r="Y204" s="59">
        <f t="shared" si="190"/>
        <v>0</v>
      </c>
      <c r="Z204" s="56">
        <f t="shared" si="191"/>
        <v>0</v>
      </c>
      <c r="AA204" s="57">
        <f t="shared" si="150"/>
        <v>0</v>
      </c>
      <c r="AB204" s="63">
        <f t="shared" si="192"/>
        <v>0</v>
      </c>
      <c r="AC204" s="74">
        <f t="shared" si="151"/>
        <v>0</v>
      </c>
      <c r="AD204" s="57">
        <f t="shared" si="152"/>
        <v>0</v>
      </c>
      <c r="AE204" s="59">
        <f t="shared" si="193"/>
        <v>280629.66110037506</v>
      </c>
      <c r="AF204" s="54">
        <f t="shared" si="153"/>
        <v>259337.02100874099</v>
      </c>
      <c r="AG204" s="57">
        <f t="shared" si="154"/>
        <v>1169.290254584896</v>
      </c>
      <c r="AH204" s="59">
        <f t="shared" si="194"/>
        <v>13950000</v>
      </c>
      <c r="AI204" s="54">
        <f t="shared" si="155"/>
        <v>0</v>
      </c>
      <c r="AJ204" s="57">
        <f t="shared" si="156"/>
        <v>58125</v>
      </c>
      <c r="AK204" s="59">
        <f t="shared" si="195"/>
        <v>49162552.699641272</v>
      </c>
      <c r="AL204" s="56">
        <f t="shared" si="196"/>
        <v>892342.43787930359</v>
      </c>
      <c r="AM204" s="75">
        <f t="shared" si="157"/>
        <v>204843.96958183864</v>
      </c>
      <c r="AN204">
        <f t="shared" si="158"/>
        <v>3.6966580130208079E-2</v>
      </c>
      <c r="AO204" s="119">
        <f t="shared" si="159"/>
        <v>0</v>
      </c>
      <c r="AP204" s="119">
        <f t="shared" si="160"/>
        <v>0</v>
      </c>
      <c r="AQ204">
        <f t="shared" si="161"/>
        <v>0.37956900867598492</v>
      </c>
      <c r="AR204" s="41">
        <f t="shared" si="162"/>
        <v>0</v>
      </c>
      <c r="AS204" s="41">
        <f t="shared" si="163"/>
        <v>0</v>
      </c>
      <c r="AT204">
        <f t="shared" si="164"/>
        <v>0.40016981415142039</v>
      </c>
      <c r="AU204" s="41">
        <f t="shared" si="165"/>
        <v>0</v>
      </c>
      <c r="AV204" s="41">
        <f t="shared" si="166"/>
        <v>0</v>
      </c>
      <c r="AW204">
        <f t="shared" si="167"/>
        <v>0.41032632866514118</v>
      </c>
      <c r="AX204">
        <f t="shared" si="168"/>
        <v>0</v>
      </c>
      <c r="AY204" s="121">
        <f t="shared" si="169"/>
        <v>0</v>
      </c>
      <c r="AZ204">
        <f t="shared" si="170"/>
        <v>0.48964879104079945</v>
      </c>
      <c r="BA204" s="39">
        <f t="shared" si="171"/>
        <v>0</v>
      </c>
      <c r="BB204" s="39">
        <f t="shared" si="172"/>
        <v>0</v>
      </c>
      <c r="BC204">
        <f t="shared" si="173"/>
        <v>0.4405648223549628</v>
      </c>
      <c r="BD204" s="41">
        <f t="shared" si="174"/>
        <v>260506.31126332589</v>
      </c>
      <c r="BE204" s="41">
        <f t="shared" si="175"/>
        <v>49792708.033678271</v>
      </c>
      <c r="BF204">
        <f t="shared" si="176"/>
        <v>0.42086674536081936</v>
      </c>
      <c r="BG204" s="41">
        <f t="shared" si="177"/>
        <v>58125</v>
      </c>
      <c r="BH204" s="41">
        <f t="shared" si="178"/>
        <v>0</v>
      </c>
      <c r="BI204">
        <f t="shared" si="179"/>
        <v>0.4559928007706569</v>
      </c>
      <c r="BJ204">
        <f t="shared" si="180"/>
        <v>1097186.4074611422</v>
      </c>
      <c r="BK204" s="121">
        <f t="shared" si="181"/>
        <v>171329748.0728263</v>
      </c>
      <c r="BL204">
        <f t="shared" si="182"/>
        <v>0.47409529801782035</v>
      </c>
      <c r="BM204" s="119">
        <f t="shared" si="183"/>
        <v>1415817.718724468</v>
      </c>
      <c r="BN204" s="119">
        <f t="shared" si="184"/>
        <v>215364058.81206435</v>
      </c>
      <c r="BO204">
        <f t="shared" si="185"/>
        <v>0.4355349529756502</v>
      </c>
    </row>
    <row r="205" spans="1:67">
      <c r="A205">
        <v>193</v>
      </c>
      <c r="B205" s="58">
        <v>188</v>
      </c>
      <c r="C205" s="56">
        <f t="shared" si="134"/>
        <v>62241502.901853606</v>
      </c>
      <c r="D205" s="56">
        <f t="shared" si="135"/>
        <v>196945.26356764138</v>
      </c>
      <c r="E205" s="59">
        <f t="shared" si="186"/>
        <v>62044557.638285965</v>
      </c>
      <c r="F205" s="53">
        <f t="shared" si="136"/>
        <v>1444804.6719571033</v>
      </c>
      <c r="G205" s="53">
        <f t="shared" si="137"/>
        <v>287783.33984558308</v>
      </c>
      <c r="H205" s="60">
        <f t="shared" si="138"/>
        <v>1157021.3321115202</v>
      </c>
      <c r="I205" s="54">
        <f>IF(A205&lt;=(30-(240-$K$8)),((A205+(240-$K$7))/30)*$K$6,$K$6)*($K$5/100)</f>
        <v>0</v>
      </c>
      <c r="J205" s="61">
        <f t="shared" si="139"/>
        <v>0</v>
      </c>
      <c r="K205" s="62">
        <f t="shared" si="140"/>
        <v>0</v>
      </c>
      <c r="L205" s="62">
        <f t="shared" si="141"/>
        <v>1444804.6719571033</v>
      </c>
      <c r="M205" s="55">
        <f t="shared" si="142"/>
        <v>1157021.3321115202</v>
      </c>
      <c r="N205" s="55">
        <f t="shared" si="143"/>
        <v>260539.91255785318</v>
      </c>
      <c r="O205" s="55">
        <f t="shared" si="144"/>
        <v>896481.41955366707</v>
      </c>
      <c r="P205" s="59">
        <f t="shared" si="187"/>
        <v>0</v>
      </c>
      <c r="Q205" s="52">
        <f t="shared" si="145"/>
        <v>0</v>
      </c>
      <c r="R205" s="57">
        <f t="shared" si="146"/>
        <v>0</v>
      </c>
      <c r="S205" s="59">
        <f t="shared" si="188"/>
        <v>0</v>
      </c>
      <c r="T205" s="56">
        <f t="shared" si="147"/>
        <v>0</v>
      </c>
      <c r="U205" s="57">
        <f t="shared" si="148"/>
        <v>0</v>
      </c>
      <c r="V205" s="59">
        <f t="shared" si="189"/>
        <v>0</v>
      </c>
      <c r="W205" s="52">
        <f t="shared" si="198"/>
        <v>0</v>
      </c>
      <c r="X205" s="57">
        <f t="shared" si="149"/>
        <v>0</v>
      </c>
      <c r="Y205" s="59">
        <f t="shared" si="190"/>
        <v>0</v>
      </c>
      <c r="Z205" s="56">
        <f t="shared" si="191"/>
        <v>0</v>
      </c>
      <c r="AA205" s="57">
        <f t="shared" si="150"/>
        <v>0</v>
      </c>
      <c r="AB205" s="63">
        <f t="shared" si="192"/>
        <v>0</v>
      </c>
      <c r="AC205" s="74">
        <f t="shared" si="151"/>
        <v>0</v>
      </c>
      <c r="AD205" s="57">
        <f t="shared" si="152"/>
        <v>0</v>
      </c>
      <c r="AE205" s="59">
        <f t="shared" si="193"/>
        <v>21292.640091634064</v>
      </c>
      <c r="AF205" s="54">
        <f t="shared" si="153"/>
        <v>21292.640091634064</v>
      </c>
      <c r="AG205" s="57">
        <f t="shared" si="154"/>
        <v>88.719333715141929</v>
      </c>
      <c r="AH205" s="59">
        <f t="shared" si="194"/>
        <v>13950000</v>
      </c>
      <c r="AI205" s="54">
        <f t="shared" si="155"/>
        <v>239247.27246621912</v>
      </c>
      <c r="AJ205" s="57">
        <f t="shared" si="156"/>
        <v>58125</v>
      </c>
      <c r="AK205" s="59">
        <f t="shared" si="195"/>
        <v>48270210.261761971</v>
      </c>
      <c r="AL205" s="56">
        <f t="shared" si="196"/>
        <v>896481.41955366707</v>
      </c>
      <c r="AM205" s="75">
        <f t="shared" si="157"/>
        <v>201125.87609067486</v>
      </c>
      <c r="AN205">
        <f t="shared" si="158"/>
        <v>3.7046987314215539E-2</v>
      </c>
      <c r="AO205" s="119">
        <f t="shared" si="159"/>
        <v>0</v>
      </c>
      <c r="AP205" s="119">
        <f t="shared" si="160"/>
        <v>0</v>
      </c>
      <c r="AQ205">
        <f t="shared" si="161"/>
        <v>0.37713488441874382</v>
      </c>
      <c r="AR205" s="41">
        <f t="shared" si="162"/>
        <v>0</v>
      </c>
      <c r="AS205" s="41">
        <f t="shared" si="163"/>
        <v>0</v>
      </c>
      <c r="AT205">
        <f t="shared" si="164"/>
        <v>0.39771583105074154</v>
      </c>
      <c r="AU205" s="41">
        <f t="shared" si="165"/>
        <v>0</v>
      </c>
      <c r="AV205" s="41">
        <f t="shared" si="166"/>
        <v>0</v>
      </c>
      <c r="AW205">
        <f t="shared" si="167"/>
        <v>0.40786465649088893</v>
      </c>
      <c r="AX205">
        <f t="shared" si="168"/>
        <v>0</v>
      </c>
      <c r="AY205" s="121">
        <f t="shared" si="169"/>
        <v>0</v>
      </c>
      <c r="AZ205">
        <f t="shared" si="170"/>
        <v>0.48717087503572915</v>
      </c>
      <c r="BA205" s="39">
        <f t="shared" si="171"/>
        <v>0</v>
      </c>
      <c r="BB205" s="39">
        <f t="shared" si="172"/>
        <v>0</v>
      </c>
      <c r="BC205">
        <f t="shared" si="173"/>
        <v>0.43808807829157886</v>
      </c>
      <c r="BD205" s="41">
        <f t="shared" si="174"/>
        <v>21381.359425349205</v>
      </c>
      <c r="BE205" s="41">
        <f t="shared" si="175"/>
        <v>4109479.5376853743</v>
      </c>
      <c r="BF205">
        <f t="shared" si="176"/>
        <v>0.41839851196577632</v>
      </c>
      <c r="BG205" s="41">
        <f t="shared" si="177"/>
        <v>297372.27246621915</v>
      </c>
      <c r="BH205" s="41">
        <f t="shared" si="178"/>
        <v>46174723.585980289</v>
      </c>
      <c r="BI205">
        <f t="shared" si="179"/>
        <v>0.45351268620392821</v>
      </c>
      <c r="BJ205">
        <f t="shared" si="180"/>
        <v>1097607.295644342</v>
      </c>
      <c r="BK205" s="121">
        <f t="shared" si="181"/>
        <v>173020913.97385773</v>
      </c>
      <c r="BL205">
        <f t="shared" si="182"/>
        <v>0.47161477677516206</v>
      </c>
      <c r="BM205" s="119">
        <f t="shared" si="183"/>
        <v>1416360.9275359104</v>
      </c>
      <c r="BN205" s="119">
        <f t="shared" si="184"/>
        <v>217520010.43696579</v>
      </c>
      <c r="BO205">
        <f t="shared" si="185"/>
        <v>0.43305992651260738</v>
      </c>
    </row>
    <row r="206" spans="1:67">
      <c r="A206">
        <v>194</v>
      </c>
      <c r="B206" s="64">
        <v>189</v>
      </c>
      <c r="C206" s="56">
        <f t="shared" si="134"/>
        <v>61084481.569742084</v>
      </c>
      <c r="D206" s="56">
        <f t="shared" si="135"/>
        <v>196945.26356764138</v>
      </c>
      <c r="E206" s="59">
        <f t="shared" si="186"/>
        <v>60887536.306174442</v>
      </c>
      <c r="F206" s="53">
        <f t="shared" si="136"/>
        <v>1444804.6719571031</v>
      </c>
      <c r="G206" s="53">
        <f t="shared" si="137"/>
        <v>282416.68923347245</v>
      </c>
      <c r="H206" s="66">
        <f t="shared" si="138"/>
        <v>1162387.9827236305</v>
      </c>
      <c r="I206" s="54">
        <f>IF(A206&lt;=(30-(240-$K$8)),((A206+(240-$K$7))/30)*$K$6,$K$6)*($K$5/100)</f>
        <v>0</v>
      </c>
      <c r="J206" s="67">
        <f t="shared" si="139"/>
        <v>0</v>
      </c>
      <c r="K206" s="68">
        <f t="shared" si="140"/>
        <v>0</v>
      </c>
      <c r="L206" s="68">
        <f t="shared" si="141"/>
        <v>1444804.6719571031</v>
      </c>
      <c r="M206" s="55">
        <f t="shared" si="142"/>
        <v>1162387.9827236305</v>
      </c>
      <c r="N206" s="55">
        <f t="shared" si="143"/>
        <v>261748.38351893396</v>
      </c>
      <c r="O206" s="55">
        <f t="shared" si="144"/>
        <v>900639.5992046966</v>
      </c>
      <c r="P206" s="65">
        <f t="shared" si="187"/>
        <v>0</v>
      </c>
      <c r="Q206" s="52">
        <f t="shared" si="145"/>
        <v>0</v>
      </c>
      <c r="R206" s="57">
        <f t="shared" si="146"/>
        <v>0</v>
      </c>
      <c r="S206" s="59">
        <f t="shared" si="188"/>
        <v>0</v>
      </c>
      <c r="T206" s="56">
        <f t="shared" si="147"/>
        <v>0</v>
      </c>
      <c r="U206" s="57">
        <f t="shared" si="148"/>
        <v>0</v>
      </c>
      <c r="V206" s="59">
        <f t="shared" si="189"/>
        <v>0</v>
      </c>
      <c r="W206" s="52">
        <f t="shared" si="198"/>
        <v>0</v>
      </c>
      <c r="X206" s="57">
        <f t="shared" si="149"/>
        <v>0</v>
      </c>
      <c r="Y206" s="59">
        <f t="shared" si="190"/>
        <v>0</v>
      </c>
      <c r="Z206" s="56">
        <f t="shared" si="191"/>
        <v>0</v>
      </c>
      <c r="AA206" s="57">
        <f t="shared" si="150"/>
        <v>0</v>
      </c>
      <c r="AB206" s="63">
        <f t="shared" si="192"/>
        <v>0</v>
      </c>
      <c r="AC206" s="74">
        <f t="shared" si="151"/>
        <v>0</v>
      </c>
      <c r="AD206" s="57">
        <f t="shared" si="152"/>
        <v>0</v>
      </c>
      <c r="AE206" s="59">
        <f t="shared" si="193"/>
        <v>0</v>
      </c>
      <c r="AF206" s="54">
        <f t="shared" si="153"/>
        <v>0</v>
      </c>
      <c r="AG206" s="57">
        <f t="shared" si="154"/>
        <v>0</v>
      </c>
      <c r="AH206" s="59">
        <f t="shared" si="194"/>
        <v>13710752.72753378</v>
      </c>
      <c r="AI206" s="54">
        <f t="shared" si="155"/>
        <v>261748.38351893396</v>
      </c>
      <c r="AJ206" s="57">
        <f t="shared" si="156"/>
        <v>57128.13636472408</v>
      </c>
      <c r="AK206" s="59">
        <f t="shared" si="195"/>
        <v>47373728.842208304</v>
      </c>
      <c r="AL206" s="56">
        <f t="shared" si="196"/>
        <v>900639.5992046966</v>
      </c>
      <c r="AM206" s="75">
        <f t="shared" si="157"/>
        <v>197390.53684253461</v>
      </c>
      <c r="AN206">
        <f t="shared" si="158"/>
        <v>3.7127394498222999E-2</v>
      </c>
      <c r="AO206" s="119">
        <f t="shared" si="159"/>
        <v>0</v>
      </c>
      <c r="AP206" s="119">
        <f t="shared" si="160"/>
        <v>0</v>
      </c>
      <c r="AQ206">
        <f t="shared" si="161"/>
        <v>0.37471137736348603</v>
      </c>
      <c r="AR206" s="41">
        <f t="shared" si="162"/>
        <v>0</v>
      </c>
      <c r="AS206" s="41">
        <f t="shared" si="163"/>
        <v>0</v>
      </c>
      <c r="AT206">
        <f t="shared" si="164"/>
        <v>0.3952716287149331</v>
      </c>
      <c r="AU206" s="41">
        <f t="shared" si="165"/>
        <v>0</v>
      </c>
      <c r="AV206" s="41">
        <f t="shared" si="166"/>
        <v>0</v>
      </c>
      <c r="AW206">
        <f t="shared" si="167"/>
        <v>0.40541234883317895</v>
      </c>
      <c r="AX206">
        <f t="shared" si="168"/>
        <v>0</v>
      </c>
      <c r="AY206" s="121">
        <f t="shared" si="169"/>
        <v>0</v>
      </c>
      <c r="AZ206">
        <f t="shared" si="170"/>
        <v>0.48469903203799353</v>
      </c>
      <c r="BA206" s="39">
        <f t="shared" si="171"/>
        <v>0</v>
      </c>
      <c r="BB206" s="39">
        <f t="shared" si="172"/>
        <v>0</v>
      </c>
      <c r="BC206">
        <f t="shared" si="173"/>
        <v>0.43561944921350643</v>
      </c>
      <c r="BD206" s="41">
        <f t="shared" si="174"/>
        <v>0</v>
      </c>
      <c r="BE206" s="41">
        <f t="shared" si="175"/>
        <v>0</v>
      </c>
      <c r="BF206">
        <f t="shared" si="176"/>
        <v>0.41593920901197623</v>
      </c>
      <c r="BG206" s="41">
        <f t="shared" si="177"/>
        <v>318876.51988365804</v>
      </c>
      <c r="BH206" s="41">
        <f t="shared" si="178"/>
        <v>50779186.402673185</v>
      </c>
      <c r="BI206">
        <f t="shared" si="179"/>
        <v>0.45104004544395593</v>
      </c>
      <c r="BJ206">
        <f t="shared" si="180"/>
        <v>1098030.1360472313</v>
      </c>
      <c r="BK206" s="121">
        <f t="shared" si="181"/>
        <v>174724082.24571115</v>
      </c>
      <c r="BL206">
        <f t="shared" si="182"/>
        <v>0.46914097582583258</v>
      </c>
      <c r="BM206" s="119">
        <f t="shared" si="183"/>
        <v>1416906.6559308893</v>
      </c>
      <c r="BN206" s="119">
        <f t="shared" si="184"/>
        <v>219691328.73476616</v>
      </c>
      <c r="BO206">
        <f t="shared" si="185"/>
        <v>0.43059322367994229</v>
      </c>
    </row>
    <row r="207" spans="1:67">
      <c r="A207">
        <v>195</v>
      </c>
      <c r="B207" s="58">
        <v>190</v>
      </c>
      <c r="C207" s="56">
        <f t="shared" si="134"/>
        <v>59922093.587018453</v>
      </c>
      <c r="D207" s="56">
        <f t="shared" si="135"/>
        <v>196945.26356764138</v>
      </c>
      <c r="E207" s="59">
        <f t="shared" si="186"/>
        <v>59725148.323450811</v>
      </c>
      <c r="F207" s="53">
        <f t="shared" si="136"/>
        <v>1444804.6719571031</v>
      </c>
      <c r="G207" s="53">
        <f t="shared" si="137"/>
        <v>277025.14630693936</v>
      </c>
      <c r="H207" s="60">
        <f t="shared" si="138"/>
        <v>1167779.5256501636</v>
      </c>
      <c r="I207" s="54">
        <f>IF(A207&lt;=(30-(240-$K$8)),((A207+(240-$K$7))/30)*$K$6,$K$6)*($K$5/100)</f>
        <v>0</v>
      </c>
      <c r="J207" s="61">
        <f t="shared" si="139"/>
        <v>0</v>
      </c>
      <c r="K207" s="62">
        <f t="shared" si="140"/>
        <v>0</v>
      </c>
      <c r="L207" s="62">
        <f t="shared" si="141"/>
        <v>1444804.6719571031</v>
      </c>
      <c r="M207" s="55">
        <f t="shared" si="142"/>
        <v>1167779.5256501636</v>
      </c>
      <c r="N207" s="55">
        <f t="shared" si="143"/>
        <v>262962.45977115596</v>
      </c>
      <c r="O207" s="55">
        <f t="shared" si="144"/>
        <v>904817.06587900768</v>
      </c>
      <c r="P207" s="59">
        <f t="shared" si="187"/>
        <v>0</v>
      </c>
      <c r="Q207" s="52">
        <f t="shared" si="145"/>
        <v>0</v>
      </c>
      <c r="R207" s="57">
        <f t="shared" si="146"/>
        <v>0</v>
      </c>
      <c r="S207" s="59">
        <f t="shared" si="188"/>
        <v>0</v>
      </c>
      <c r="T207" s="56">
        <f t="shared" si="147"/>
        <v>0</v>
      </c>
      <c r="U207" s="57">
        <f t="shared" si="148"/>
        <v>0</v>
      </c>
      <c r="V207" s="59">
        <f t="shared" si="189"/>
        <v>0</v>
      </c>
      <c r="W207" s="52">
        <f t="shared" si="198"/>
        <v>0</v>
      </c>
      <c r="X207" s="57">
        <f t="shared" si="149"/>
        <v>0</v>
      </c>
      <c r="Y207" s="59">
        <f t="shared" si="190"/>
        <v>0</v>
      </c>
      <c r="Z207" s="56">
        <f t="shared" si="191"/>
        <v>0</v>
      </c>
      <c r="AA207" s="57">
        <f t="shared" si="150"/>
        <v>0</v>
      </c>
      <c r="AB207" s="63">
        <f t="shared" si="192"/>
        <v>0</v>
      </c>
      <c r="AC207" s="74">
        <f t="shared" si="151"/>
        <v>0</v>
      </c>
      <c r="AD207" s="57">
        <f t="shared" si="152"/>
        <v>0</v>
      </c>
      <c r="AE207" s="59">
        <f t="shared" si="193"/>
        <v>0</v>
      </c>
      <c r="AF207" s="54">
        <f t="shared" si="153"/>
        <v>0</v>
      </c>
      <c r="AG207" s="57">
        <f t="shared" si="154"/>
        <v>0</v>
      </c>
      <c r="AH207" s="59">
        <f t="shared" si="194"/>
        <v>13449004.344014846</v>
      </c>
      <c r="AI207" s="54">
        <f t="shared" si="155"/>
        <v>262962.45977115596</v>
      </c>
      <c r="AJ207" s="57">
        <f t="shared" si="156"/>
        <v>56037.518100061854</v>
      </c>
      <c r="AK207" s="59">
        <f t="shared" si="195"/>
        <v>46473089.243003607</v>
      </c>
      <c r="AL207" s="56">
        <f t="shared" si="196"/>
        <v>904817.06587900768</v>
      </c>
      <c r="AM207" s="75">
        <f t="shared" si="157"/>
        <v>193637.87184584836</v>
      </c>
      <c r="AN207">
        <f t="shared" si="158"/>
        <v>3.7207801682230465E-2</v>
      </c>
      <c r="AO207" s="119">
        <f t="shared" si="159"/>
        <v>0</v>
      </c>
      <c r="AP207" s="119">
        <f t="shared" si="160"/>
        <v>0</v>
      </c>
      <c r="AQ207">
        <f t="shared" si="161"/>
        <v>0.37229848370388841</v>
      </c>
      <c r="AR207" s="41">
        <f t="shared" si="162"/>
        <v>0</v>
      </c>
      <c r="AS207" s="41">
        <f t="shared" si="163"/>
        <v>0</v>
      </c>
      <c r="AT207">
        <f t="shared" si="164"/>
        <v>0.39283721203618727</v>
      </c>
      <c r="AU207" s="41">
        <f t="shared" si="165"/>
        <v>0</v>
      </c>
      <c r="AV207" s="41">
        <f t="shared" si="166"/>
        <v>0</v>
      </c>
      <c r="AW207">
        <f t="shared" si="167"/>
        <v>0.40296941461805436</v>
      </c>
      <c r="AX207">
        <f t="shared" si="168"/>
        <v>0</v>
      </c>
      <c r="AY207" s="121">
        <f t="shared" si="169"/>
        <v>0</v>
      </c>
      <c r="AZ207">
        <f t="shared" si="170"/>
        <v>0.48223329708751633</v>
      </c>
      <c r="BA207" s="39">
        <f t="shared" si="171"/>
        <v>0</v>
      </c>
      <c r="BB207" s="39">
        <f t="shared" si="172"/>
        <v>0</v>
      </c>
      <c r="BC207">
        <f t="shared" si="173"/>
        <v>0.4331589550986189</v>
      </c>
      <c r="BD207" s="41">
        <f t="shared" si="174"/>
        <v>0</v>
      </c>
      <c r="BE207" s="41">
        <f t="shared" si="175"/>
        <v>0</v>
      </c>
      <c r="BF207">
        <f t="shared" si="176"/>
        <v>0.41348884943846625</v>
      </c>
      <c r="BG207" s="41">
        <f t="shared" si="177"/>
        <v>318999.97787121782</v>
      </c>
      <c r="BH207" s="41">
        <f t="shared" si="178"/>
        <v>51277679.655375414</v>
      </c>
      <c r="BI207">
        <f t="shared" si="179"/>
        <v>0.44857490357484153</v>
      </c>
      <c r="BJ207">
        <f t="shared" si="180"/>
        <v>1098454.937724856</v>
      </c>
      <c r="BK207" s="121">
        <f t="shared" si="181"/>
        <v>176439327.84640649</v>
      </c>
      <c r="BL207">
        <f t="shared" si="182"/>
        <v>0.46667392580589678</v>
      </c>
      <c r="BM207" s="119">
        <f t="shared" si="183"/>
        <v>1417454.9155960737</v>
      </c>
      <c r="BN207" s="119">
        <f t="shared" si="184"/>
        <v>221878109.8735311</v>
      </c>
      <c r="BO207">
        <f t="shared" si="185"/>
        <v>0.42813486271430834</v>
      </c>
    </row>
    <row r="208" spans="1:67">
      <c r="A208">
        <v>196</v>
      </c>
      <c r="B208" s="64">
        <v>191</v>
      </c>
      <c r="C208" s="56">
        <f t="shared" si="134"/>
        <v>58754314.061368287</v>
      </c>
      <c r="D208" s="56">
        <f t="shared" si="135"/>
        <v>196945.26356764138</v>
      </c>
      <c r="E208" s="59">
        <f t="shared" si="186"/>
        <v>58557368.797800645</v>
      </c>
      <c r="F208" s="53">
        <f t="shared" si="136"/>
        <v>1444804.6719571031</v>
      </c>
      <c r="G208" s="53">
        <f t="shared" si="137"/>
        <v>271608.59560713201</v>
      </c>
      <c r="H208" s="66">
        <f t="shared" si="138"/>
        <v>1173196.0763499711</v>
      </c>
      <c r="I208" s="54">
        <f>IF(A208&lt;=(30-(240-$K$8)),((A208+(240-$K$7))/30)*$K$6,$K$6)*($K$5/100)</f>
        <v>0</v>
      </c>
      <c r="J208" s="67">
        <f t="shared" si="139"/>
        <v>0</v>
      </c>
      <c r="K208" s="68">
        <f t="shared" si="140"/>
        <v>0</v>
      </c>
      <c r="L208" s="68">
        <f t="shared" si="141"/>
        <v>1444804.6719571031</v>
      </c>
      <c r="M208" s="55">
        <f t="shared" si="142"/>
        <v>1173196.0763499711</v>
      </c>
      <c r="N208" s="55">
        <f t="shared" si="143"/>
        <v>264182.16731372784</v>
      </c>
      <c r="O208" s="55">
        <f t="shared" si="144"/>
        <v>909013.90903624333</v>
      </c>
      <c r="P208" s="65">
        <f t="shared" si="187"/>
        <v>0</v>
      </c>
      <c r="Q208" s="52">
        <f t="shared" si="145"/>
        <v>0</v>
      </c>
      <c r="R208" s="57">
        <f t="shared" si="146"/>
        <v>0</v>
      </c>
      <c r="S208" s="59">
        <f t="shared" si="188"/>
        <v>0</v>
      </c>
      <c r="T208" s="56">
        <f t="shared" si="147"/>
        <v>0</v>
      </c>
      <c r="U208" s="57">
        <f t="shared" si="148"/>
        <v>0</v>
      </c>
      <c r="V208" s="59">
        <f t="shared" si="189"/>
        <v>0</v>
      </c>
      <c r="W208" s="52">
        <f t="shared" si="198"/>
        <v>0</v>
      </c>
      <c r="X208" s="57">
        <f t="shared" si="149"/>
        <v>0</v>
      </c>
      <c r="Y208" s="59">
        <f t="shared" si="190"/>
        <v>0</v>
      </c>
      <c r="Z208" s="56">
        <f t="shared" si="191"/>
        <v>0</v>
      </c>
      <c r="AA208" s="57">
        <f t="shared" si="150"/>
        <v>0</v>
      </c>
      <c r="AB208" s="63">
        <f t="shared" si="192"/>
        <v>0</v>
      </c>
      <c r="AC208" s="74">
        <f t="shared" si="151"/>
        <v>0</v>
      </c>
      <c r="AD208" s="57">
        <f t="shared" si="152"/>
        <v>0</v>
      </c>
      <c r="AE208" s="59">
        <f t="shared" si="193"/>
        <v>0</v>
      </c>
      <c r="AF208" s="54">
        <f t="shared" si="153"/>
        <v>0</v>
      </c>
      <c r="AG208" s="57">
        <f t="shared" si="154"/>
        <v>0</v>
      </c>
      <c r="AH208" s="59">
        <f t="shared" si="194"/>
        <v>13186041.884243689</v>
      </c>
      <c r="AI208" s="54">
        <f t="shared" si="155"/>
        <v>264182.16731372784</v>
      </c>
      <c r="AJ208" s="57">
        <f t="shared" si="156"/>
        <v>54941.841184348705</v>
      </c>
      <c r="AK208" s="59">
        <f t="shared" si="195"/>
        <v>45568272.177124597</v>
      </c>
      <c r="AL208" s="56">
        <f t="shared" si="196"/>
        <v>909013.90903624333</v>
      </c>
      <c r="AM208" s="75">
        <f t="shared" si="157"/>
        <v>189867.80073801914</v>
      </c>
      <c r="AN208">
        <f t="shared" si="158"/>
        <v>3.7288208866237925E-2</v>
      </c>
      <c r="AO208" s="119">
        <f t="shared" si="159"/>
        <v>0</v>
      </c>
      <c r="AP208" s="119">
        <f t="shared" si="160"/>
        <v>0</v>
      </c>
      <c r="AQ208">
        <f t="shared" si="161"/>
        <v>0.36989619923431905</v>
      </c>
      <c r="AR208" s="41">
        <f t="shared" si="162"/>
        <v>0</v>
      </c>
      <c r="AS208" s="41">
        <f t="shared" si="163"/>
        <v>0</v>
      </c>
      <c r="AT208">
        <f t="shared" si="164"/>
        <v>0.39041258548558444</v>
      </c>
      <c r="AU208" s="41">
        <f t="shared" si="165"/>
        <v>0</v>
      </c>
      <c r="AV208" s="41">
        <f t="shared" si="166"/>
        <v>0</v>
      </c>
      <c r="AW208">
        <f t="shared" si="167"/>
        <v>0.40053586234312566</v>
      </c>
      <c r="AX208">
        <f t="shared" si="168"/>
        <v>0</v>
      </c>
      <c r="AY208" s="121">
        <f t="shared" si="169"/>
        <v>0</v>
      </c>
      <c r="AZ208">
        <f t="shared" si="170"/>
        <v>0.47977370480136139</v>
      </c>
      <c r="BA208" s="39">
        <f t="shared" si="171"/>
        <v>0</v>
      </c>
      <c r="BB208" s="39">
        <f t="shared" si="172"/>
        <v>0</v>
      </c>
      <c r="BC208">
        <f t="shared" si="173"/>
        <v>0.43070661548662981</v>
      </c>
      <c r="BD208" s="41">
        <f t="shared" si="174"/>
        <v>0</v>
      </c>
      <c r="BE208" s="41">
        <f t="shared" si="175"/>
        <v>0</v>
      </c>
      <c r="BF208">
        <f t="shared" si="176"/>
        <v>0.41104744575059882</v>
      </c>
      <c r="BG208" s="41">
        <f t="shared" si="177"/>
        <v>319124.00849807652</v>
      </c>
      <c r="BH208" s="41">
        <f t="shared" si="178"/>
        <v>51779704.793490656</v>
      </c>
      <c r="BI208">
        <f t="shared" si="179"/>
        <v>0.44611728524357575</v>
      </c>
      <c r="BJ208">
        <f t="shared" si="180"/>
        <v>1098881.7097742625</v>
      </c>
      <c r="BK208" s="121">
        <f t="shared" si="181"/>
        <v>178166726.17110369</v>
      </c>
      <c r="BL208">
        <f t="shared" si="182"/>
        <v>0.46421365692007405</v>
      </c>
      <c r="BM208" s="119">
        <f t="shared" si="183"/>
        <v>1418005.7182723391</v>
      </c>
      <c r="BN208" s="119">
        <f t="shared" si="184"/>
        <v>224080450.5828445</v>
      </c>
      <c r="BO208">
        <f t="shared" si="185"/>
        <v>0.42568486141469675</v>
      </c>
    </row>
    <row r="209" spans="1:67">
      <c r="A209">
        <v>197</v>
      </c>
      <c r="B209" s="58">
        <v>192</v>
      </c>
      <c r="C209" s="56">
        <f t="shared" si="134"/>
        <v>57581117.985018313</v>
      </c>
      <c r="D209" s="56">
        <f t="shared" si="135"/>
        <v>196945.26356764138</v>
      </c>
      <c r="E209" s="59">
        <f t="shared" si="186"/>
        <v>57384172.721450672</v>
      </c>
      <c r="F209" s="53">
        <f t="shared" si="136"/>
        <v>1444804.6719571031</v>
      </c>
      <c r="G209" s="53">
        <f t="shared" si="137"/>
        <v>266166.92113966204</v>
      </c>
      <c r="H209" s="60">
        <f t="shared" si="138"/>
        <v>1178637.7508174409</v>
      </c>
      <c r="I209" s="54">
        <f>IF(A209&lt;=(30-(240-$K$8)),((A209+(240-$K$7))/30)*$K$6,$K$6)*($K$5/100)</f>
        <v>0</v>
      </c>
      <c r="J209" s="61">
        <f t="shared" si="139"/>
        <v>0</v>
      </c>
      <c r="K209" s="62">
        <f t="shared" si="140"/>
        <v>0</v>
      </c>
      <c r="L209" s="62">
        <f t="shared" si="141"/>
        <v>1444804.6719571031</v>
      </c>
      <c r="M209" s="55">
        <f t="shared" si="142"/>
        <v>1178637.7508174409</v>
      </c>
      <c r="N209" s="55">
        <f t="shared" si="143"/>
        <v>265407.53226645134</v>
      </c>
      <c r="O209" s="55">
        <f t="shared" si="144"/>
        <v>913230.21855098964</v>
      </c>
      <c r="P209" s="59">
        <f t="shared" si="187"/>
        <v>0</v>
      </c>
      <c r="Q209" s="52">
        <f t="shared" si="145"/>
        <v>0</v>
      </c>
      <c r="R209" s="57">
        <f t="shared" si="146"/>
        <v>0</v>
      </c>
      <c r="S209" s="59">
        <f t="shared" si="188"/>
        <v>0</v>
      </c>
      <c r="T209" s="56">
        <f t="shared" si="147"/>
        <v>0</v>
      </c>
      <c r="U209" s="57">
        <f t="shared" si="148"/>
        <v>0</v>
      </c>
      <c r="V209" s="59">
        <f t="shared" si="189"/>
        <v>0</v>
      </c>
      <c r="W209" s="52">
        <f t="shared" si="198"/>
        <v>0</v>
      </c>
      <c r="X209" s="57">
        <f t="shared" si="149"/>
        <v>0</v>
      </c>
      <c r="Y209" s="59">
        <f t="shared" si="190"/>
        <v>0</v>
      </c>
      <c r="Z209" s="56">
        <f t="shared" si="191"/>
        <v>0</v>
      </c>
      <c r="AA209" s="57">
        <f t="shared" si="150"/>
        <v>0</v>
      </c>
      <c r="AB209" s="63">
        <f t="shared" si="192"/>
        <v>0</v>
      </c>
      <c r="AC209" s="74">
        <f t="shared" si="151"/>
        <v>0</v>
      </c>
      <c r="AD209" s="57">
        <f t="shared" si="152"/>
        <v>0</v>
      </c>
      <c r="AE209" s="59">
        <f t="shared" si="193"/>
        <v>0</v>
      </c>
      <c r="AF209" s="54">
        <f t="shared" si="153"/>
        <v>0</v>
      </c>
      <c r="AG209" s="57">
        <f t="shared" si="154"/>
        <v>0</v>
      </c>
      <c r="AH209" s="59">
        <f t="shared" si="194"/>
        <v>12921859.716929961</v>
      </c>
      <c r="AI209" s="54">
        <f t="shared" si="155"/>
        <v>265407.53226645134</v>
      </c>
      <c r="AJ209" s="57">
        <f t="shared" si="156"/>
        <v>53841.082153874835</v>
      </c>
      <c r="AK209" s="59">
        <f t="shared" si="195"/>
        <v>44659258.268088356</v>
      </c>
      <c r="AL209" s="56">
        <f t="shared" si="196"/>
        <v>913230.21855098964</v>
      </c>
      <c r="AM209" s="75">
        <f t="shared" si="157"/>
        <v>186080.24278370148</v>
      </c>
      <c r="AN209">
        <f t="shared" si="158"/>
        <v>3.7368616050245385E-2</v>
      </c>
      <c r="AO209" s="119">
        <f t="shared" si="159"/>
        <v>0</v>
      </c>
      <c r="AP209" s="119">
        <f t="shared" si="160"/>
        <v>0</v>
      </c>
      <c r="AQ209">
        <f t="shared" si="161"/>
        <v>0.36750451935263756</v>
      </c>
      <c r="AR209" s="41">
        <f t="shared" si="162"/>
        <v>0</v>
      </c>
      <c r="AS209" s="41">
        <f t="shared" si="163"/>
        <v>0</v>
      </c>
      <c r="AT209">
        <f t="shared" si="164"/>
        <v>0.38799775311544382</v>
      </c>
      <c r="AU209" s="41">
        <f t="shared" si="165"/>
        <v>0</v>
      </c>
      <c r="AV209" s="41">
        <f t="shared" si="166"/>
        <v>0</v>
      </c>
      <c r="AW209">
        <f t="shared" si="167"/>
        <v>0.39811170007978908</v>
      </c>
      <c r="AX209">
        <f t="shared" si="168"/>
        <v>0</v>
      </c>
      <c r="AY209" s="121">
        <f t="shared" si="169"/>
        <v>0</v>
      </c>
      <c r="AZ209">
        <f t="shared" si="170"/>
        <v>0.47732028937406601</v>
      </c>
      <c r="BA209" s="39">
        <f t="shared" si="171"/>
        <v>0</v>
      </c>
      <c r="BB209" s="39">
        <f t="shared" si="172"/>
        <v>0</v>
      </c>
      <c r="BC209">
        <f t="shared" si="173"/>
        <v>0.42826244948051151</v>
      </c>
      <c r="BD209" s="41">
        <f t="shared" si="174"/>
        <v>0</v>
      </c>
      <c r="BE209" s="41">
        <f t="shared" si="175"/>
        <v>0</v>
      </c>
      <c r="BF209">
        <f t="shared" si="176"/>
        <v>0.40861501002189315</v>
      </c>
      <c r="BG209" s="41">
        <f t="shared" si="177"/>
        <v>319248.61442032619</v>
      </c>
      <c r="BH209" s="41">
        <f t="shared" si="178"/>
        <v>52285283.85649091</v>
      </c>
      <c r="BI209">
        <f t="shared" si="179"/>
        <v>0.44366721466108577</v>
      </c>
      <c r="BJ209">
        <f t="shared" si="180"/>
        <v>1099310.4613346912</v>
      </c>
      <c r="BK209" s="121">
        <f t="shared" si="181"/>
        <v>179906353.05454496</v>
      </c>
      <c r="BL209">
        <f t="shared" si="182"/>
        <v>0.46176019894244225</v>
      </c>
      <c r="BM209" s="119">
        <f t="shared" si="183"/>
        <v>1418559.0757550173</v>
      </c>
      <c r="BN209" s="119">
        <f t="shared" si="184"/>
        <v>226298448.15694866</v>
      </c>
      <c r="BO209">
        <f t="shared" si="185"/>
        <v>0.42324323714395579</v>
      </c>
    </row>
    <row r="210" spans="1:67">
      <c r="A210">
        <v>198</v>
      </c>
      <c r="B210" s="64">
        <v>193</v>
      </c>
      <c r="C210" s="56">
        <f t="shared" ref="C210:C252" si="199">P210+S210+V210+Y210+AB210+AE210+AH210+AK210</f>
        <v>56402480.23420088</v>
      </c>
      <c r="D210" s="56">
        <f t="shared" ref="D210:D252" si="200">C210-E210</f>
        <v>196945.26356764883</v>
      </c>
      <c r="E210" s="59">
        <f t="shared" si="186"/>
        <v>56205534.970633231</v>
      </c>
      <c r="F210" s="53">
        <f t="shared" ref="F210:F252" si="201">PMT($K$13/12,$K$12-B210+1,-E210,0)</f>
        <v>1444804.6719571033</v>
      </c>
      <c r="G210" s="53">
        <f t="shared" ref="G210:G252" si="202">E210*$K$13/12</f>
        <v>260700.00637212046</v>
      </c>
      <c r="H210" s="66">
        <f t="shared" ref="H210:H252" si="203">F210-G210</f>
        <v>1184104.6655849828</v>
      </c>
      <c r="I210" s="54">
        <f>IF(A210&lt;=(30-(240-$K$8)),((A210+(240-$K$7))/30)*$K$6,$K$6)*($K$5/100)</f>
        <v>0</v>
      </c>
      <c r="J210" s="67">
        <f t="shared" ref="J210:J252" si="204">1-(1-I210)^(1/12)</f>
        <v>0</v>
      </c>
      <c r="K210" s="68">
        <f t="shared" ref="K210:K252" si="205">(E210-H210)*J210</f>
        <v>0</v>
      </c>
      <c r="L210" s="68">
        <f t="shared" ref="L210:L252" si="206">K210+H210+G210</f>
        <v>1444804.6719571033</v>
      </c>
      <c r="M210" s="55">
        <f t="shared" ref="M210:M252" si="207">L210-G210</f>
        <v>1184104.6655849828</v>
      </c>
      <c r="N210" s="55">
        <f t="shared" ref="N210:N252" si="208">M210*$M$4</f>
        <v>266638.58087028062</v>
      </c>
      <c r="O210" s="55">
        <f t="shared" ref="O210:O252" si="209">M210*$M$5</f>
        <v>917466.08471470221</v>
      </c>
      <c r="P210" s="65">
        <f t="shared" si="187"/>
        <v>0</v>
      </c>
      <c r="Q210" s="52">
        <f t="shared" ref="Q210:Q252" si="210">MIN(IF(S210&gt;O210,0,MIN(P210,O210-S210))+IF(P210&gt;0,MIN(AA210,P210)),P210)</f>
        <v>0</v>
      </c>
      <c r="R210" s="57">
        <f t="shared" ref="R210:R252" si="211">P210*($G$10/12)</f>
        <v>0</v>
      </c>
      <c r="S210" s="59">
        <f t="shared" si="188"/>
        <v>0</v>
      </c>
      <c r="T210" s="56">
        <f t="shared" ref="T210:T252" si="212">MIN(IF(S210&gt;O210,O210,S210)+IF(S210&gt;0,AM210,0),S210)</f>
        <v>0</v>
      </c>
      <c r="U210" s="57">
        <f t="shared" ref="U210:U252" si="213">S210*($G$4/12)</f>
        <v>0</v>
      </c>
      <c r="V210" s="59">
        <f t="shared" si="189"/>
        <v>0</v>
      </c>
      <c r="W210" s="52">
        <f t="shared" si="198"/>
        <v>0</v>
      </c>
      <c r="X210" s="57">
        <f t="shared" ref="X210:X252" si="214">V210*($G$5/12)</f>
        <v>0</v>
      </c>
      <c r="Y210" s="59">
        <f t="shared" si="190"/>
        <v>0</v>
      </c>
      <c r="Z210" s="56">
        <f t="shared" si="191"/>
        <v>0</v>
      </c>
      <c r="AA210" s="57">
        <f t="shared" ref="AA210:AA252" si="215">Y210*($G$8/12)</f>
        <v>0</v>
      </c>
      <c r="AB210" s="63">
        <f t="shared" si="192"/>
        <v>0</v>
      </c>
      <c r="AC210" s="74">
        <f t="shared" ref="AC210:AC252" si="216">MIN(IF(Y210&gt;O210,0,MIN(AB210,O210+AM210-Y210)))</f>
        <v>0</v>
      </c>
      <c r="AD210" s="57">
        <f t="shared" ref="AD210:AD252" si="217">AB210*($G$9/12)</f>
        <v>0</v>
      </c>
      <c r="AE210" s="59">
        <f t="shared" si="193"/>
        <v>0</v>
      </c>
      <c r="AF210" s="54">
        <f t="shared" ref="AF210:AF252" si="218">IF(AE210&gt;N210,N210,AE210)</f>
        <v>0</v>
      </c>
      <c r="AG210" s="57">
        <f t="shared" ref="AG210:AG252" si="219">AE210*($G$3/12)</f>
        <v>0</v>
      </c>
      <c r="AH210" s="59">
        <f t="shared" si="194"/>
        <v>12656452.18466351</v>
      </c>
      <c r="AI210" s="54">
        <f t="shared" ref="AI210:AI252" si="220">IF(AE210&gt;N210,0,MIN(AH210,N210-AE210))</f>
        <v>266638.58087028062</v>
      </c>
      <c r="AJ210" s="57">
        <f t="shared" ref="AJ210:AJ252" si="221">AH210*($G$6/12)</f>
        <v>52735.217436097955</v>
      </c>
      <c r="AK210" s="59">
        <f t="shared" si="195"/>
        <v>43746028.049537368</v>
      </c>
      <c r="AL210" s="56">
        <f t="shared" si="196"/>
        <v>917466.08471470221</v>
      </c>
      <c r="AM210" s="75">
        <f t="shared" ref="AM210:AM252" si="222">AK210*($G$7/12)</f>
        <v>182275.11687307237</v>
      </c>
      <c r="AN210">
        <f t="shared" ref="AN210:AN252" si="223">FORECAST(B210, $AM$2:$AY$2,$AM$1:$AY$1)</f>
        <v>3.7449023234252844E-2</v>
      </c>
      <c r="AO210" s="119">
        <f t="shared" ref="AO210:AO252" si="224">Q210+R210</f>
        <v>0</v>
      </c>
      <c r="AP210" s="119">
        <f t="shared" ref="AP210:AP252" si="225">Q210*B210</f>
        <v>0</v>
      </c>
      <c r="AQ210">
        <f t="shared" ref="AQ210:AQ252" si="226">1/(1+(AN210+$CB$5)/12)^$B210</f>
        <v>0.36512343906294653</v>
      </c>
      <c r="AR210" s="41">
        <f t="shared" ref="AR210:AR252" si="227">T210+U210</f>
        <v>0</v>
      </c>
      <c r="AS210" s="41">
        <f t="shared" ref="AS210:AS252" si="228">T210*A210</f>
        <v>0</v>
      </c>
      <c r="AT210">
        <f t="shared" ref="AT210:AT252" si="229">1/(1+(AN210+$BV$5)/12)^$B210</f>
        <v>0.38559271856172356</v>
      </c>
      <c r="AU210" s="41">
        <f t="shared" ref="AU210:AU252" si="230">W210+X210</f>
        <v>0</v>
      </c>
      <c r="AV210" s="41">
        <f t="shared" ref="AV210:AV252" si="231">W210*A210</f>
        <v>0</v>
      </c>
      <c r="AW210">
        <f t="shared" ref="AW210:AW252" si="232">1/(1+(AN210+$BW$5)/12)^$B210</f>
        <v>0.39569693547531848</v>
      </c>
      <c r="AX210">
        <f t="shared" ref="AX210:AX252" si="233">IF(Y211&gt;Y210,0,Z210+AA210)</f>
        <v>0</v>
      </c>
      <c r="AY210" s="121">
        <f t="shared" ref="AY210:AY252" si="234">A210*Z210</f>
        <v>0</v>
      </c>
      <c r="AZ210">
        <f t="shared" ref="AZ210:AZ252" si="235">1/(1+(AN210+$BZ$5)/12)^$B210</f>
        <v>0.4748730845779795</v>
      </c>
      <c r="BA210" s="39">
        <f t="shared" ref="BA210:BA252" si="236">AC210+AD210</f>
        <v>0</v>
      </c>
      <c r="BB210" s="39">
        <f t="shared" ref="BB210:BB252" si="237">AC210*A210</f>
        <v>0</v>
      </c>
      <c r="BC210">
        <f t="shared" ref="BC210:BC252" si="238">1/(1+(AN210+$CA$5)/12)^$B210</f>
        <v>0.42582647574792876</v>
      </c>
      <c r="BD210" s="41">
        <f t="shared" ref="BD210:BD252" si="239">AF210+AG210</f>
        <v>0</v>
      </c>
      <c r="BE210" s="41">
        <f t="shared" ref="BE210:BE252" si="240">AF210*A210</f>
        <v>0</v>
      </c>
      <c r="BF210">
        <f t="shared" ref="BF210:BF252" si="241">1/(1+(AN210+$BU$5)/12)^$B210</f>
        <v>0.40619155389591333</v>
      </c>
      <c r="BG210" s="41">
        <f t="shared" ref="BG210:BG252" si="242">AI210+AJ210</f>
        <v>319373.79830637859</v>
      </c>
      <c r="BH210" s="41">
        <f t="shared" ref="BH210:BH252" si="243">AI210*A210</f>
        <v>52794439.012315564</v>
      </c>
      <c r="BI210">
        <f t="shared" ref="BI210:BI252" si="244">1/(1+(AN210+$BX$5)/12)^$B210</f>
        <v>0.44122471560338589</v>
      </c>
      <c r="BJ210">
        <f t="shared" ref="BJ210:BJ252" si="245">IF(AK211&gt;AK210,0,AL210+AM210)</f>
        <v>1099741.2015877746</v>
      </c>
      <c r="BK210" s="121">
        <f t="shared" ref="BK210:BK252" si="246">A210*AL210</f>
        <v>181658284.77351105</v>
      </c>
      <c r="BL210">
        <f t="shared" ref="BL210:BL252" si="247">1/(1+(AN210+$BY$5)/12)^$B210</f>
        <v>0.45931358121707905</v>
      </c>
      <c r="BM210" s="119">
        <f t="shared" ref="BM210:BM252" si="248">AO210+AR210+AU210+AX210+BA210+BD210+BG210+BJ210</f>
        <v>1419114.9998941531</v>
      </c>
      <c r="BN210" s="119">
        <f t="shared" ref="BN210:BN252" si="249">M210*B210</f>
        <v>228532200.45790169</v>
      </c>
      <c r="BO210">
        <f t="shared" ref="BO210:BO252" si="250">1/(1+(AN210+$CC$5)/12)^$B210</f>
        <v>0.4208100068303684</v>
      </c>
    </row>
    <row r="211" spans="1:67">
      <c r="A211">
        <v>199</v>
      </c>
      <c r="B211" s="58">
        <v>194</v>
      </c>
      <c r="C211" s="56">
        <f t="shared" si="199"/>
        <v>55218375.568615898</v>
      </c>
      <c r="D211" s="56">
        <f t="shared" si="200"/>
        <v>196945.26356764883</v>
      </c>
      <c r="E211" s="59">
        <f t="shared" ref="E211:E252" si="251">E210-H210-K210</f>
        <v>55021430.30504825</v>
      </c>
      <c r="F211" s="53">
        <f t="shared" si="201"/>
        <v>1444804.6719571031</v>
      </c>
      <c r="G211" s="53">
        <f t="shared" si="202"/>
        <v>255207.73423158214</v>
      </c>
      <c r="H211" s="60">
        <f t="shared" si="203"/>
        <v>1189596.9377255209</v>
      </c>
      <c r="I211" s="54">
        <f>IF(A211&lt;=(30-(240-$K$8)),((A211+(240-$K$7))/30)*$K$6,$K$6)*($K$5/100)</f>
        <v>0</v>
      </c>
      <c r="J211" s="61">
        <f t="shared" si="204"/>
        <v>0</v>
      </c>
      <c r="K211" s="62">
        <f t="shared" si="205"/>
        <v>0</v>
      </c>
      <c r="L211" s="62">
        <f t="shared" si="206"/>
        <v>1444804.6719571031</v>
      </c>
      <c r="M211" s="55">
        <f t="shared" si="207"/>
        <v>1189596.9377255209</v>
      </c>
      <c r="N211" s="55">
        <f t="shared" si="208"/>
        <v>267875.3394878839</v>
      </c>
      <c r="O211" s="55">
        <f t="shared" si="209"/>
        <v>921721.59823763708</v>
      </c>
      <c r="P211" s="59">
        <f t="shared" ref="P211:P252" si="252">P210-Q210</f>
        <v>0</v>
      </c>
      <c r="Q211" s="52">
        <f t="shared" si="210"/>
        <v>0</v>
      </c>
      <c r="R211" s="57">
        <f t="shared" si="211"/>
        <v>0</v>
      </c>
      <c r="S211" s="59">
        <f t="shared" ref="S211:S252" si="253">S210-T210</f>
        <v>0</v>
      </c>
      <c r="T211" s="56">
        <f t="shared" si="212"/>
        <v>0</v>
      </c>
      <c r="U211" s="57">
        <f t="shared" si="213"/>
        <v>0</v>
      </c>
      <c r="V211" s="59">
        <f t="shared" ref="V211:V252" si="254">V210-W210</f>
        <v>0</v>
      </c>
      <c r="W211" s="52">
        <f t="shared" si="198"/>
        <v>0</v>
      </c>
      <c r="X211" s="57">
        <f t="shared" si="214"/>
        <v>0</v>
      </c>
      <c r="Y211" s="59">
        <f t="shared" ref="Y211:Y252" si="255">IF(V210&gt;O210,(IF(V210&gt;AA210+O210+AM210,Y210+AA210,Y210+AA210-((AA210+O210+AM210)-V210))),Y210-Z210)</f>
        <v>0</v>
      </c>
      <c r="Z211" s="56">
        <f t="shared" ref="Z211:Z252" si="256">MIN(IF(V211&gt;O211,0,MIN(Y211,O211-V211))+IF(AM210&gt;V210,AM210,0),Y211)</f>
        <v>0</v>
      </c>
      <c r="AA211" s="57">
        <f t="shared" si="215"/>
        <v>0</v>
      </c>
      <c r="AB211" s="63">
        <f t="shared" ref="AB211:AB252" si="257">AB210-AC210</f>
        <v>0</v>
      </c>
      <c r="AC211" s="74">
        <f t="shared" si="216"/>
        <v>0</v>
      </c>
      <c r="AD211" s="57">
        <f t="shared" si="217"/>
        <v>0</v>
      </c>
      <c r="AE211" s="59">
        <f t="shared" ref="AE211:AE252" si="258">AE210-AF210</f>
        <v>0</v>
      </c>
      <c r="AF211" s="54">
        <f t="shared" si="218"/>
        <v>0</v>
      </c>
      <c r="AG211" s="57">
        <f t="shared" si="219"/>
        <v>0</v>
      </c>
      <c r="AH211" s="59">
        <f t="shared" ref="AH211:AH252" si="259">AH210-AI210</f>
        <v>12389813.60379323</v>
      </c>
      <c r="AI211" s="54">
        <f t="shared" si="220"/>
        <v>267875.3394878839</v>
      </c>
      <c r="AJ211" s="57">
        <f t="shared" si="221"/>
        <v>51624.223349138454</v>
      </c>
      <c r="AK211" s="59">
        <f t="shared" ref="AK211:AK252" si="260">IF(AL210=0,AK210+AM210,AK210-AL210)</f>
        <v>42828561.964822665</v>
      </c>
      <c r="AL211" s="56">
        <f t="shared" ref="AL211:AL252" si="261">MIN(IF(AB211&gt;0,IF(AB211&gt;O211,0,MIN(AK211,O211-AB211)),O211),AK211)</f>
        <v>921721.59823763708</v>
      </c>
      <c r="AM211" s="75">
        <f t="shared" si="222"/>
        <v>178452.34152009443</v>
      </c>
      <c r="AN211">
        <f t="shared" si="223"/>
        <v>3.7529430418260304E-2</v>
      </c>
      <c r="AO211" s="119">
        <f t="shared" si="224"/>
        <v>0</v>
      </c>
      <c r="AP211" s="119">
        <f t="shared" si="225"/>
        <v>0</v>
      </c>
      <c r="AQ211">
        <f t="shared" si="226"/>
        <v>0.36275295297850135</v>
      </c>
      <c r="AR211" s="41">
        <f t="shared" si="227"/>
        <v>0</v>
      </c>
      <c r="AS211" s="41">
        <f t="shared" si="228"/>
        <v>0</v>
      </c>
      <c r="AT211">
        <f t="shared" si="229"/>
        <v>0.3831974850464161</v>
      </c>
      <c r="AU211" s="41">
        <f t="shared" si="230"/>
        <v>0</v>
      </c>
      <c r="AV211" s="41">
        <f t="shared" si="231"/>
        <v>0</v>
      </c>
      <c r="AW211">
        <f t="shared" si="232"/>
        <v>0.39329157575510171</v>
      </c>
      <c r="AX211">
        <f t="shared" si="233"/>
        <v>0</v>
      </c>
      <c r="AY211" s="121">
        <f t="shared" si="234"/>
        <v>0</v>
      </c>
      <c r="AZ211">
        <f t="shared" si="235"/>
        <v>0.47243212376356725</v>
      </c>
      <c r="BA211" s="39">
        <f t="shared" si="236"/>
        <v>0</v>
      </c>
      <c r="BB211" s="39">
        <f t="shared" si="237"/>
        <v>0</v>
      </c>
      <c r="BC211">
        <f t="shared" si="238"/>
        <v>0.42339871252279981</v>
      </c>
      <c r="BD211" s="41">
        <f t="shared" si="239"/>
        <v>0</v>
      </c>
      <c r="BE211" s="41">
        <f t="shared" si="240"/>
        <v>0</v>
      </c>
      <c r="BF211">
        <f t="shared" si="241"/>
        <v>0.40377708858832256</v>
      </c>
      <c r="BG211" s="41">
        <f t="shared" si="242"/>
        <v>319499.56283702236</v>
      </c>
      <c r="BH211" s="41">
        <f t="shared" si="243"/>
        <v>53307192.558088899</v>
      </c>
      <c r="BI211">
        <f t="shared" si="244"/>
        <v>0.43878981141271273</v>
      </c>
      <c r="BJ211">
        <f t="shared" si="245"/>
        <v>1100173.9397577315</v>
      </c>
      <c r="BK211" s="121">
        <f t="shared" si="246"/>
        <v>183422598.04928979</v>
      </c>
      <c r="BL211">
        <f t="shared" si="247"/>
        <v>0.45687383265885517</v>
      </c>
      <c r="BM211" s="119">
        <f t="shared" si="248"/>
        <v>1419673.5025947539</v>
      </c>
      <c r="BN211" s="119">
        <f t="shared" si="249"/>
        <v>230781805.91875106</v>
      </c>
      <c r="BO211">
        <f t="shared" si="250"/>
        <v>0.41838518696925736</v>
      </c>
    </row>
    <row r="212" spans="1:67">
      <c r="A212">
        <v>200</v>
      </c>
      <c r="B212" s="64">
        <v>195</v>
      </c>
      <c r="C212" s="56">
        <f t="shared" si="199"/>
        <v>54028778.630890377</v>
      </c>
      <c r="D212" s="56">
        <f t="shared" si="200"/>
        <v>196945.26356764883</v>
      </c>
      <c r="E212" s="59">
        <f t="shared" si="251"/>
        <v>53831833.367322728</v>
      </c>
      <c r="F212" s="53">
        <f t="shared" si="201"/>
        <v>1444804.6719571033</v>
      </c>
      <c r="G212" s="53">
        <f t="shared" si="202"/>
        <v>249689.98710209862</v>
      </c>
      <c r="H212" s="66">
        <f t="shared" si="203"/>
        <v>1195114.6848550048</v>
      </c>
      <c r="I212" s="54">
        <f>IF(A212&lt;=(30-(240-$K$8)),((A212+(240-$K$7))/30)*$K$6,$K$6)*($K$5/100)</f>
        <v>0</v>
      </c>
      <c r="J212" s="67">
        <f t="shared" si="204"/>
        <v>0</v>
      </c>
      <c r="K212" s="68">
        <f t="shared" si="205"/>
        <v>0</v>
      </c>
      <c r="L212" s="68">
        <f t="shared" si="206"/>
        <v>1444804.6719571033</v>
      </c>
      <c r="M212" s="55">
        <f t="shared" si="207"/>
        <v>1195114.6848550048</v>
      </c>
      <c r="N212" s="55">
        <f t="shared" si="208"/>
        <v>269117.83460420859</v>
      </c>
      <c r="O212" s="55">
        <f t="shared" si="209"/>
        <v>925996.85025079618</v>
      </c>
      <c r="P212" s="65">
        <f t="shared" si="252"/>
        <v>0</v>
      </c>
      <c r="Q212" s="52">
        <f t="shared" si="210"/>
        <v>0</v>
      </c>
      <c r="R212" s="57">
        <f t="shared" si="211"/>
        <v>0</v>
      </c>
      <c r="S212" s="59">
        <f t="shared" si="253"/>
        <v>0</v>
      </c>
      <c r="T212" s="56">
        <f t="shared" si="212"/>
        <v>0</v>
      </c>
      <c r="U212" s="57">
        <f t="shared" si="213"/>
        <v>0</v>
      </c>
      <c r="V212" s="59">
        <f t="shared" si="254"/>
        <v>0</v>
      </c>
      <c r="W212" s="52">
        <f t="shared" si="198"/>
        <v>0</v>
      </c>
      <c r="X212" s="57">
        <f t="shared" si="214"/>
        <v>0</v>
      </c>
      <c r="Y212" s="59">
        <f t="shared" si="255"/>
        <v>0</v>
      </c>
      <c r="Z212" s="56">
        <f t="shared" si="256"/>
        <v>0</v>
      </c>
      <c r="AA212" s="57">
        <f t="shared" si="215"/>
        <v>0</v>
      </c>
      <c r="AB212" s="63">
        <f t="shared" si="257"/>
        <v>0</v>
      </c>
      <c r="AC212" s="74">
        <f t="shared" si="216"/>
        <v>0</v>
      </c>
      <c r="AD212" s="57">
        <f t="shared" si="217"/>
        <v>0</v>
      </c>
      <c r="AE212" s="59">
        <f t="shared" si="258"/>
        <v>0</v>
      </c>
      <c r="AF212" s="54">
        <f t="shared" si="218"/>
        <v>0</v>
      </c>
      <c r="AG212" s="57">
        <f t="shared" si="219"/>
        <v>0</v>
      </c>
      <c r="AH212" s="59">
        <f t="shared" si="259"/>
        <v>12121938.264305346</v>
      </c>
      <c r="AI212" s="54">
        <f t="shared" si="220"/>
        <v>269117.83460420859</v>
      </c>
      <c r="AJ212" s="57">
        <f t="shared" si="221"/>
        <v>50508.076101272272</v>
      </c>
      <c r="AK212" s="59">
        <f t="shared" si="260"/>
        <v>41906840.366585031</v>
      </c>
      <c r="AL212" s="56">
        <f t="shared" si="261"/>
        <v>925996.85025079618</v>
      </c>
      <c r="AM212" s="75">
        <f t="shared" si="222"/>
        <v>174611.83486077096</v>
      </c>
      <c r="AN212">
        <f t="shared" si="223"/>
        <v>3.7609837602267771E-2</v>
      </c>
      <c r="AO212" s="119">
        <f t="shared" si="224"/>
        <v>0</v>
      </c>
      <c r="AP212" s="119">
        <f t="shared" si="225"/>
        <v>0</v>
      </c>
      <c r="AQ212">
        <f t="shared" si="226"/>
        <v>0.36039305532443372</v>
      </c>
      <c r="AR212" s="41">
        <f t="shared" si="227"/>
        <v>0</v>
      </c>
      <c r="AS212" s="41">
        <f t="shared" si="228"/>
        <v>0</v>
      </c>
      <c r="AT212">
        <f t="shared" si="229"/>
        <v>0.38081205537991897</v>
      </c>
      <c r="AU212" s="41">
        <f t="shared" si="230"/>
        <v>0</v>
      </c>
      <c r="AV212" s="41">
        <f t="shared" si="231"/>
        <v>0</v>
      </c>
      <c r="AW212">
        <f t="shared" si="232"/>
        <v>0.39089562772474934</v>
      </c>
      <c r="AX212">
        <f t="shared" si="233"/>
        <v>0</v>
      </c>
      <c r="AY212" s="121">
        <f t="shared" si="234"/>
        <v>0</v>
      </c>
      <c r="AZ212">
        <f t="shared" si="235"/>
        <v>0.46999743985988363</v>
      </c>
      <c r="BA212" s="39">
        <f t="shared" si="236"/>
        <v>0</v>
      </c>
      <c r="BB212" s="39">
        <f t="shared" si="237"/>
        <v>0</v>
      </c>
      <c r="BC212">
        <f t="shared" si="238"/>
        <v>0.42097917760670966</v>
      </c>
      <c r="BD212" s="41">
        <f t="shared" si="239"/>
        <v>0</v>
      </c>
      <c r="BE212" s="41">
        <f t="shared" si="240"/>
        <v>0</v>
      </c>
      <c r="BF212">
        <f t="shared" si="241"/>
        <v>0.40137162488865769</v>
      </c>
      <c r="BG212" s="41">
        <f t="shared" si="242"/>
        <v>319625.91070548084</v>
      </c>
      <c r="BH212" s="41">
        <f t="shared" si="243"/>
        <v>53823566.920841716</v>
      </c>
      <c r="BI212">
        <f t="shared" si="244"/>
        <v>0.43636252499863354</v>
      </c>
      <c r="BJ212">
        <f t="shared" si="245"/>
        <v>1100608.6851115671</v>
      </c>
      <c r="BK212" s="121">
        <f t="shared" si="246"/>
        <v>185199370.05015925</v>
      </c>
      <c r="BL212">
        <f t="shared" si="247"/>
        <v>0.45444098175406095</v>
      </c>
      <c r="BM212" s="119">
        <f t="shared" si="248"/>
        <v>1420234.5958170481</v>
      </c>
      <c r="BN212" s="119">
        <f t="shared" si="249"/>
        <v>233047363.54672593</v>
      </c>
      <c r="BO212">
        <f t="shared" si="250"/>
        <v>0.41596879362463618</v>
      </c>
    </row>
    <row r="213" spans="1:67">
      <c r="A213">
        <v>201</v>
      </c>
      <c r="B213" s="58">
        <v>196</v>
      </c>
      <c r="C213" s="56">
        <f t="shared" si="199"/>
        <v>52833663.94603537</v>
      </c>
      <c r="D213" s="56">
        <f t="shared" si="200"/>
        <v>196945.26356764883</v>
      </c>
      <c r="E213" s="59">
        <f t="shared" si="251"/>
        <v>52636718.682467721</v>
      </c>
      <c r="F213" s="53">
        <f t="shared" si="201"/>
        <v>1444804.6719571031</v>
      </c>
      <c r="G213" s="53">
        <f t="shared" si="202"/>
        <v>244146.64682217943</v>
      </c>
      <c r="H213" s="60">
        <f t="shared" si="203"/>
        <v>1200658.0251349236</v>
      </c>
      <c r="I213" s="54">
        <f>IF(A213&lt;=(30-(240-$K$8)),((A213+(240-$K$7))/30)*$K$6,$K$6)*($K$5/100)</f>
        <v>0</v>
      </c>
      <c r="J213" s="61">
        <f t="shared" si="204"/>
        <v>0</v>
      </c>
      <c r="K213" s="62">
        <f t="shared" si="205"/>
        <v>0</v>
      </c>
      <c r="L213" s="62">
        <f t="shared" si="206"/>
        <v>1444804.6719571031</v>
      </c>
      <c r="M213" s="55">
        <f t="shared" si="207"/>
        <v>1200658.0251349236</v>
      </c>
      <c r="N213" s="55">
        <f t="shared" si="208"/>
        <v>270366.09282704775</v>
      </c>
      <c r="O213" s="55">
        <f t="shared" si="209"/>
        <v>930291.93230787595</v>
      </c>
      <c r="P213" s="59">
        <f t="shared" si="252"/>
        <v>0</v>
      </c>
      <c r="Q213" s="52">
        <f t="shared" si="210"/>
        <v>0</v>
      </c>
      <c r="R213" s="57">
        <f t="shared" si="211"/>
        <v>0</v>
      </c>
      <c r="S213" s="59">
        <f t="shared" si="253"/>
        <v>0</v>
      </c>
      <c r="T213" s="56">
        <f t="shared" si="212"/>
        <v>0</v>
      </c>
      <c r="U213" s="57">
        <f t="shared" si="213"/>
        <v>0</v>
      </c>
      <c r="V213" s="59">
        <f t="shared" si="254"/>
        <v>0</v>
      </c>
      <c r="W213" s="52">
        <f t="shared" si="198"/>
        <v>0</v>
      </c>
      <c r="X213" s="57">
        <f t="shared" si="214"/>
        <v>0</v>
      </c>
      <c r="Y213" s="59">
        <f t="shared" si="255"/>
        <v>0</v>
      </c>
      <c r="Z213" s="56">
        <f t="shared" si="256"/>
        <v>0</v>
      </c>
      <c r="AA213" s="57">
        <f t="shared" si="215"/>
        <v>0</v>
      </c>
      <c r="AB213" s="63">
        <f t="shared" si="257"/>
        <v>0</v>
      </c>
      <c r="AC213" s="74">
        <f t="shared" si="216"/>
        <v>0</v>
      </c>
      <c r="AD213" s="57">
        <f t="shared" si="217"/>
        <v>0</v>
      </c>
      <c r="AE213" s="59">
        <f t="shared" si="258"/>
        <v>0</v>
      </c>
      <c r="AF213" s="54">
        <f t="shared" si="218"/>
        <v>0</v>
      </c>
      <c r="AG213" s="57">
        <f t="shared" si="219"/>
        <v>0</v>
      </c>
      <c r="AH213" s="59">
        <f t="shared" si="259"/>
        <v>11852820.429701136</v>
      </c>
      <c r="AI213" s="54">
        <f t="shared" si="220"/>
        <v>270366.09282704775</v>
      </c>
      <c r="AJ213" s="57">
        <f t="shared" si="221"/>
        <v>49386.751790421404</v>
      </c>
      <c r="AK213" s="59">
        <f t="shared" si="260"/>
        <v>40980843.516334236</v>
      </c>
      <c r="AL213" s="56">
        <f t="shared" si="261"/>
        <v>930291.93230787595</v>
      </c>
      <c r="AM213" s="75">
        <f t="shared" si="222"/>
        <v>170753.51465139264</v>
      </c>
      <c r="AN213">
        <f t="shared" si="223"/>
        <v>3.7690244786275223E-2</v>
      </c>
      <c r="AO213" s="119">
        <f t="shared" si="224"/>
        <v>0</v>
      </c>
      <c r="AP213" s="119">
        <f t="shared" si="225"/>
        <v>0</v>
      </c>
      <c r="AQ213">
        <f t="shared" si="226"/>
        <v>0.35804373994069999</v>
      </c>
      <c r="AR213" s="41">
        <f t="shared" si="227"/>
        <v>0</v>
      </c>
      <c r="AS213" s="41">
        <f t="shared" si="228"/>
        <v>0</v>
      </c>
      <c r="AT213">
        <f t="shared" si="229"/>
        <v>0.37843643196349375</v>
      </c>
      <c r="AU213" s="41">
        <f t="shared" si="230"/>
        <v>0</v>
      </c>
      <c r="AV213" s="41">
        <f t="shared" si="231"/>
        <v>0</v>
      </c>
      <c r="AW213">
        <f t="shared" si="232"/>
        <v>0.38850909777232595</v>
      </c>
      <c r="AX213">
        <f t="shared" si="233"/>
        <v>0</v>
      </c>
      <c r="AY213" s="121">
        <f t="shared" si="234"/>
        <v>0</v>
      </c>
      <c r="AZ213">
        <f t="shared" si="235"/>
        <v>0.46756906537495757</v>
      </c>
      <c r="BA213" s="39">
        <f t="shared" si="236"/>
        <v>0</v>
      </c>
      <c r="BB213" s="39">
        <f t="shared" si="237"/>
        <v>0</v>
      </c>
      <c r="BC213">
        <f t="shared" si="238"/>
        <v>0.41856788837048725</v>
      </c>
      <c r="BD213" s="41">
        <f t="shared" si="239"/>
        <v>0</v>
      </c>
      <c r="BE213" s="41">
        <f t="shared" si="240"/>
        <v>0</v>
      </c>
      <c r="BF213">
        <f t="shared" si="241"/>
        <v>0.3989751731624393</v>
      </c>
      <c r="BG213" s="41">
        <f t="shared" si="242"/>
        <v>319752.84461746912</v>
      </c>
      <c r="BH213" s="41">
        <f t="shared" si="243"/>
        <v>54343584.6582366</v>
      </c>
      <c r="BI213">
        <f t="shared" si="244"/>
        <v>0.43394287883923693</v>
      </c>
      <c r="BJ213">
        <f t="shared" si="245"/>
        <v>1101045.4469592685</v>
      </c>
      <c r="BK213" s="121">
        <f t="shared" si="246"/>
        <v>186988678.39388308</v>
      </c>
      <c r="BL213">
        <f t="shared" si="247"/>
        <v>0.45201505656127061</v>
      </c>
      <c r="BM213" s="119">
        <f t="shared" si="248"/>
        <v>1420798.2915767375</v>
      </c>
      <c r="BN213" s="119">
        <f t="shared" si="249"/>
        <v>235328972.92644504</v>
      </c>
      <c r="BO213">
        <f t="shared" si="250"/>
        <v>0.41356084243078539</v>
      </c>
    </row>
    <row r="214" spans="1:67">
      <c r="A214">
        <v>202</v>
      </c>
      <c r="B214" s="64">
        <v>197</v>
      </c>
      <c r="C214" s="56">
        <f t="shared" si="199"/>
        <v>51633005.920900449</v>
      </c>
      <c r="D214" s="56">
        <f t="shared" si="200"/>
        <v>196945.26356764883</v>
      </c>
      <c r="E214" s="59">
        <f t="shared" si="251"/>
        <v>51436060.6573328</v>
      </c>
      <c r="F214" s="53">
        <f t="shared" si="201"/>
        <v>1444804.6719571031</v>
      </c>
      <c r="G214" s="53">
        <f t="shared" si="202"/>
        <v>238577.59468226196</v>
      </c>
      <c r="H214" s="66">
        <f t="shared" si="203"/>
        <v>1206227.077274841</v>
      </c>
      <c r="I214" s="54">
        <f>IF(A214&lt;=(30-(240-$K$8)),((A214+(240-$K$7))/30)*$K$6,$K$6)*($K$5/100)</f>
        <v>0</v>
      </c>
      <c r="J214" s="67">
        <f t="shared" si="204"/>
        <v>0</v>
      </c>
      <c r="K214" s="68">
        <f t="shared" si="205"/>
        <v>0</v>
      </c>
      <c r="L214" s="68">
        <f t="shared" si="206"/>
        <v>1444804.6719571031</v>
      </c>
      <c r="M214" s="55">
        <f t="shared" si="207"/>
        <v>1206227.077274841</v>
      </c>
      <c r="N214" s="55">
        <f t="shared" si="208"/>
        <v>271620.1408876105</v>
      </c>
      <c r="O214" s="55">
        <f t="shared" si="209"/>
        <v>934606.93638723053</v>
      </c>
      <c r="P214" s="65">
        <f t="shared" si="252"/>
        <v>0</v>
      </c>
      <c r="Q214" s="52">
        <f t="shared" si="210"/>
        <v>0</v>
      </c>
      <c r="R214" s="57">
        <f t="shared" si="211"/>
        <v>0</v>
      </c>
      <c r="S214" s="59">
        <f t="shared" si="253"/>
        <v>0</v>
      </c>
      <c r="T214" s="56">
        <f t="shared" si="212"/>
        <v>0</v>
      </c>
      <c r="U214" s="57">
        <f t="shared" si="213"/>
        <v>0</v>
      </c>
      <c r="V214" s="59">
        <f t="shared" si="254"/>
        <v>0</v>
      </c>
      <c r="W214" s="52">
        <f t="shared" si="198"/>
        <v>0</v>
      </c>
      <c r="X214" s="57">
        <f t="shared" si="214"/>
        <v>0</v>
      </c>
      <c r="Y214" s="59">
        <f t="shared" si="255"/>
        <v>0</v>
      </c>
      <c r="Z214" s="56">
        <f t="shared" si="256"/>
        <v>0</v>
      </c>
      <c r="AA214" s="57">
        <f t="shared" si="215"/>
        <v>0</v>
      </c>
      <c r="AB214" s="63">
        <f t="shared" si="257"/>
        <v>0</v>
      </c>
      <c r="AC214" s="74">
        <f t="shared" si="216"/>
        <v>0</v>
      </c>
      <c r="AD214" s="57">
        <f t="shared" si="217"/>
        <v>0</v>
      </c>
      <c r="AE214" s="59">
        <f t="shared" si="258"/>
        <v>0</v>
      </c>
      <c r="AF214" s="54">
        <f t="shared" si="218"/>
        <v>0</v>
      </c>
      <c r="AG214" s="57">
        <f t="shared" si="219"/>
        <v>0</v>
      </c>
      <c r="AH214" s="59">
        <f t="shared" si="259"/>
        <v>11582454.336874088</v>
      </c>
      <c r="AI214" s="54">
        <f t="shared" si="220"/>
        <v>271620.1408876105</v>
      </c>
      <c r="AJ214" s="57">
        <f t="shared" si="221"/>
        <v>48260.226403642031</v>
      </c>
      <c r="AK214" s="59">
        <f t="shared" si="260"/>
        <v>40050551.584026359</v>
      </c>
      <c r="AL214" s="56">
        <f t="shared" si="261"/>
        <v>934606.93638723053</v>
      </c>
      <c r="AM214" s="75">
        <f t="shared" si="222"/>
        <v>166877.29826677649</v>
      </c>
      <c r="AN214">
        <f t="shared" si="223"/>
        <v>3.777065197028269E-2</v>
      </c>
      <c r="AO214" s="119">
        <f t="shared" si="224"/>
        <v>0</v>
      </c>
      <c r="AP214" s="119">
        <f t="shared" si="225"/>
        <v>0</v>
      </c>
      <c r="AQ214">
        <f t="shared" si="226"/>
        <v>0.35570500028480734</v>
      </c>
      <c r="AR214" s="41">
        <f t="shared" si="227"/>
        <v>0</v>
      </c>
      <c r="AS214" s="41">
        <f t="shared" si="228"/>
        <v>0</v>
      </c>
      <c r="AT214">
        <f t="shared" si="229"/>
        <v>0.37607061679163223</v>
      </c>
      <c r="AU214" s="41">
        <f t="shared" si="230"/>
        <v>0</v>
      </c>
      <c r="AV214" s="41">
        <f t="shared" si="231"/>
        <v>0</v>
      </c>
      <c r="AW214">
        <f t="shared" si="232"/>
        <v>0.38613199187055131</v>
      </c>
      <c r="AX214">
        <f t="shared" si="233"/>
        <v>0</v>
      </c>
      <c r="AY214" s="121">
        <f t="shared" si="234"/>
        <v>0</v>
      </c>
      <c r="AZ214">
        <f t="shared" si="235"/>
        <v>0.46514703239619659</v>
      </c>
      <c r="BA214" s="39">
        <f t="shared" si="236"/>
        <v>0</v>
      </c>
      <c r="BB214" s="39">
        <f t="shared" si="237"/>
        <v>0</v>
      </c>
      <c r="BC214">
        <f t="shared" si="238"/>
        <v>0.41616486175573292</v>
      </c>
      <c r="BD214" s="41">
        <f t="shared" si="239"/>
        <v>0</v>
      </c>
      <c r="BE214" s="41">
        <f t="shared" si="240"/>
        <v>0</v>
      </c>
      <c r="BF214">
        <f t="shared" si="241"/>
        <v>0.39658774335308306</v>
      </c>
      <c r="BG214" s="41">
        <f t="shared" si="242"/>
        <v>319880.36729125254</v>
      </c>
      <c r="BH214" s="41">
        <f t="shared" si="243"/>
        <v>54867268.459297322</v>
      </c>
      <c r="BI214">
        <f t="shared" si="244"/>
        <v>0.43153089498236091</v>
      </c>
      <c r="BJ214">
        <f t="shared" si="245"/>
        <v>1101484.234654007</v>
      </c>
      <c r="BK214" s="121">
        <f t="shared" si="246"/>
        <v>188790601.15022057</v>
      </c>
      <c r="BL214">
        <f t="shared" si="247"/>
        <v>0.44959608471207729</v>
      </c>
      <c r="BM214" s="119">
        <f t="shared" si="248"/>
        <v>1421364.6019452596</v>
      </c>
      <c r="BN214" s="119">
        <f t="shared" si="249"/>
        <v>237626734.22314367</v>
      </c>
      <c r="BO214">
        <f t="shared" si="250"/>
        <v>0.41116134859396203</v>
      </c>
    </row>
    <row r="215" spans="1:67">
      <c r="A215">
        <v>203</v>
      </c>
      <c r="B215" s="58">
        <v>198</v>
      </c>
      <c r="C215" s="56">
        <f t="shared" si="199"/>
        <v>50426778.843625605</v>
      </c>
      <c r="D215" s="56">
        <f t="shared" si="200"/>
        <v>196945.26356764883</v>
      </c>
      <c r="E215" s="59">
        <f t="shared" si="251"/>
        <v>50229833.580057956</v>
      </c>
      <c r="F215" s="53">
        <f t="shared" si="201"/>
        <v>1444804.6719571033</v>
      </c>
      <c r="G215" s="53">
        <f t="shared" si="202"/>
        <v>232982.71142216885</v>
      </c>
      <c r="H215" s="60">
        <f t="shared" si="203"/>
        <v>1211821.9605349344</v>
      </c>
      <c r="I215" s="54">
        <f>IF(A215&lt;=(30-(240-$K$8)),((A215+(240-$K$7))/30)*$K$6,$K$6)*($K$5/100)</f>
        <v>0</v>
      </c>
      <c r="J215" s="61">
        <f t="shared" si="204"/>
        <v>0</v>
      </c>
      <c r="K215" s="62">
        <f t="shared" si="205"/>
        <v>0</v>
      </c>
      <c r="L215" s="62">
        <f t="shared" si="206"/>
        <v>1444804.6719571033</v>
      </c>
      <c r="M215" s="55">
        <f t="shared" si="207"/>
        <v>1211821.9605349344</v>
      </c>
      <c r="N215" s="55">
        <f t="shared" si="208"/>
        <v>272880.00564109423</v>
      </c>
      <c r="O215" s="55">
        <f t="shared" si="209"/>
        <v>938941.95489384024</v>
      </c>
      <c r="P215" s="59">
        <f t="shared" si="252"/>
        <v>0</v>
      </c>
      <c r="Q215" s="52">
        <f t="shared" si="210"/>
        <v>0</v>
      </c>
      <c r="R215" s="57">
        <f t="shared" si="211"/>
        <v>0</v>
      </c>
      <c r="S215" s="59">
        <f t="shared" si="253"/>
        <v>0</v>
      </c>
      <c r="T215" s="56">
        <f t="shared" si="212"/>
        <v>0</v>
      </c>
      <c r="U215" s="57">
        <f t="shared" si="213"/>
        <v>0</v>
      </c>
      <c r="V215" s="59">
        <f t="shared" si="254"/>
        <v>0</v>
      </c>
      <c r="W215" s="52">
        <f t="shared" si="198"/>
        <v>0</v>
      </c>
      <c r="X215" s="57">
        <f t="shared" si="214"/>
        <v>0</v>
      </c>
      <c r="Y215" s="59">
        <f t="shared" si="255"/>
        <v>0</v>
      </c>
      <c r="Z215" s="56">
        <f t="shared" si="256"/>
        <v>0</v>
      </c>
      <c r="AA215" s="57">
        <f t="shared" si="215"/>
        <v>0</v>
      </c>
      <c r="AB215" s="63">
        <f t="shared" si="257"/>
        <v>0</v>
      </c>
      <c r="AC215" s="74">
        <f t="shared" si="216"/>
        <v>0</v>
      </c>
      <c r="AD215" s="57">
        <f t="shared" si="217"/>
        <v>0</v>
      </c>
      <c r="AE215" s="59">
        <f t="shared" si="258"/>
        <v>0</v>
      </c>
      <c r="AF215" s="54">
        <f t="shared" si="218"/>
        <v>0</v>
      </c>
      <c r="AG215" s="57">
        <f t="shared" si="219"/>
        <v>0</v>
      </c>
      <c r="AH215" s="59">
        <f t="shared" si="259"/>
        <v>11310834.195986478</v>
      </c>
      <c r="AI215" s="54">
        <f t="shared" si="220"/>
        <v>272880.00564109423</v>
      </c>
      <c r="AJ215" s="57">
        <f t="shared" si="221"/>
        <v>47128.47581661032</v>
      </c>
      <c r="AK215" s="59">
        <f t="shared" si="260"/>
        <v>39115944.647639126</v>
      </c>
      <c r="AL215" s="56">
        <f t="shared" si="261"/>
        <v>938941.95489384024</v>
      </c>
      <c r="AM215" s="75">
        <f t="shared" si="222"/>
        <v>162983.10269849637</v>
      </c>
      <c r="AN215">
        <f t="shared" si="223"/>
        <v>3.7851059154290149E-2</v>
      </c>
      <c r="AO215" s="119">
        <f t="shared" si="224"/>
        <v>0</v>
      </c>
      <c r="AP215" s="119">
        <f t="shared" si="225"/>
        <v>0</v>
      </c>
      <c r="AQ215">
        <f t="shared" si="226"/>
        <v>0.35337682943480014</v>
      </c>
      <c r="AR215" s="41">
        <f t="shared" si="227"/>
        <v>0</v>
      </c>
      <c r="AS215" s="41">
        <f t="shared" si="228"/>
        <v>0</v>
      </c>
      <c r="AT215">
        <f t="shared" si="229"/>
        <v>0.37371461145460211</v>
      </c>
      <c r="AU215" s="41">
        <f t="shared" si="230"/>
        <v>0</v>
      </c>
      <c r="AV215" s="41">
        <f t="shared" si="231"/>
        <v>0</v>
      </c>
      <c r="AW215">
        <f t="shared" si="232"/>
        <v>0.38376431557904611</v>
      </c>
      <c r="AX215">
        <f t="shared" si="233"/>
        <v>0</v>
      </c>
      <c r="AY215" s="121">
        <f t="shared" si="234"/>
        <v>0</v>
      </c>
      <c r="AZ215">
        <f t="shared" si="235"/>
        <v>0.46273137259098557</v>
      </c>
      <c r="BA215" s="39">
        <f t="shared" si="236"/>
        <v>0</v>
      </c>
      <c r="BB215" s="39">
        <f t="shared" si="237"/>
        <v>0</v>
      </c>
      <c r="BC215">
        <f t="shared" si="238"/>
        <v>0.41377011427639415</v>
      </c>
      <c r="BD215" s="41">
        <f t="shared" si="239"/>
        <v>0</v>
      </c>
      <c r="BE215" s="41">
        <f t="shared" si="240"/>
        <v>0</v>
      </c>
      <c r="BF215">
        <f t="shared" si="241"/>
        <v>0.39420934498392129</v>
      </c>
      <c r="BG215" s="41">
        <f t="shared" si="242"/>
        <v>320008.48145770456</v>
      </c>
      <c r="BH215" s="41">
        <f t="shared" si="243"/>
        <v>55394641.145142131</v>
      </c>
      <c r="BI215">
        <f t="shared" si="244"/>
        <v>0.42912659504676487</v>
      </c>
      <c r="BJ215">
        <f t="shared" si="245"/>
        <v>1101925.0575923366</v>
      </c>
      <c r="BK215" s="121">
        <f t="shared" si="246"/>
        <v>190605216.84344956</v>
      </c>
      <c r="BL215">
        <f t="shared" si="247"/>
        <v>0.44718409341194432</v>
      </c>
      <c r="BM215" s="119">
        <f t="shared" si="248"/>
        <v>1421933.5390500412</v>
      </c>
      <c r="BN215" s="119">
        <f t="shared" si="249"/>
        <v>239940748.18591702</v>
      </c>
      <c r="BO215">
        <f t="shared" si="250"/>
        <v>0.40877032689402515</v>
      </c>
    </row>
    <row r="216" spans="1:67">
      <c r="A216">
        <v>204</v>
      </c>
      <c r="B216" s="64">
        <v>199</v>
      </c>
      <c r="C216" s="56">
        <f t="shared" si="199"/>
        <v>49214956.883090667</v>
      </c>
      <c r="D216" s="56">
        <f t="shared" si="200"/>
        <v>196945.26356764883</v>
      </c>
      <c r="E216" s="59">
        <f t="shared" si="251"/>
        <v>49018011.619523019</v>
      </c>
      <c r="F216" s="53">
        <f t="shared" si="201"/>
        <v>1444804.6719571031</v>
      </c>
      <c r="G216" s="53">
        <f t="shared" si="202"/>
        <v>227361.87722855425</v>
      </c>
      <c r="H216" s="66">
        <f t="shared" si="203"/>
        <v>1217442.7947285487</v>
      </c>
      <c r="I216" s="54">
        <f>IF(A216&lt;=(30-(240-$K$8)),((A216+(240-$K$7))/30)*$K$6,$K$6)*($K$5/100)</f>
        <v>0</v>
      </c>
      <c r="J216" s="67">
        <f t="shared" si="204"/>
        <v>0</v>
      </c>
      <c r="K216" s="68">
        <f t="shared" si="205"/>
        <v>0</v>
      </c>
      <c r="L216" s="68">
        <f t="shared" si="206"/>
        <v>1444804.6719571031</v>
      </c>
      <c r="M216" s="55">
        <f t="shared" si="207"/>
        <v>1217442.7947285487</v>
      </c>
      <c r="N216" s="55">
        <f t="shared" si="208"/>
        <v>274145.71406725945</v>
      </c>
      <c r="O216" s="55">
        <f t="shared" si="209"/>
        <v>943297.08066128928</v>
      </c>
      <c r="P216" s="65">
        <f t="shared" si="252"/>
        <v>0</v>
      </c>
      <c r="Q216" s="52">
        <f t="shared" si="210"/>
        <v>0</v>
      </c>
      <c r="R216" s="57">
        <f t="shared" si="211"/>
        <v>0</v>
      </c>
      <c r="S216" s="59">
        <f t="shared" si="253"/>
        <v>0</v>
      </c>
      <c r="T216" s="56">
        <f t="shared" si="212"/>
        <v>0</v>
      </c>
      <c r="U216" s="57">
        <f t="shared" si="213"/>
        <v>0</v>
      </c>
      <c r="V216" s="59">
        <f t="shared" si="254"/>
        <v>0</v>
      </c>
      <c r="W216" s="52">
        <f t="shared" si="198"/>
        <v>0</v>
      </c>
      <c r="X216" s="57">
        <f t="shared" si="214"/>
        <v>0</v>
      </c>
      <c r="Y216" s="59">
        <f t="shared" si="255"/>
        <v>0</v>
      </c>
      <c r="Z216" s="56">
        <f t="shared" si="256"/>
        <v>0</v>
      </c>
      <c r="AA216" s="57">
        <f t="shared" si="215"/>
        <v>0</v>
      </c>
      <c r="AB216" s="63">
        <f t="shared" si="257"/>
        <v>0</v>
      </c>
      <c r="AC216" s="74">
        <f t="shared" si="216"/>
        <v>0</v>
      </c>
      <c r="AD216" s="57">
        <f t="shared" si="217"/>
        <v>0</v>
      </c>
      <c r="AE216" s="59">
        <f t="shared" si="258"/>
        <v>0</v>
      </c>
      <c r="AF216" s="54">
        <f t="shared" si="218"/>
        <v>0</v>
      </c>
      <c r="AG216" s="57">
        <f t="shared" si="219"/>
        <v>0</v>
      </c>
      <c r="AH216" s="59">
        <f t="shared" si="259"/>
        <v>11037954.190345384</v>
      </c>
      <c r="AI216" s="54">
        <f t="shared" si="220"/>
        <v>274145.71406725945</v>
      </c>
      <c r="AJ216" s="57">
        <f t="shared" si="221"/>
        <v>45991.475793105768</v>
      </c>
      <c r="AK216" s="59">
        <f t="shared" si="260"/>
        <v>38177002.692745283</v>
      </c>
      <c r="AL216" s="56">
        <f t="shared" si="261"/>
        <v>943297.08066128928</v>
      </c>
      <c r="AM216" s="75">
        <f t="shared" si="222"/>
        <v>159070.84455310536</v>
      </c>
      <c r="AN216">
        <f t="shared" si="223"/>
        <v>3.7931466338297609E-2</v>
      </c>
      <c r="AO216" s="119">
        <f t="shared" si="224"/>
        <v>0</v>
      </c>
      <c r="AP216" s="119">
        <f t="shared" si="225"/>
        <v>0</v>
      </c>
      <c r="AQ216">
        <f t="shared" si="226"/>
        <v>0.35105922009196361</v>
      </c>
      <c r="AR216" s="41">
        <f t="shared" si="227"/>
        <v>0</v>
      </c>
      <c r="AS216" s="41">
        <f t="shared" si="228"/>
        <v>0</v>
      </c>
      <c r="AT216">
        <f t="shared" si="229"/>
        <v>0.37136841714076091</v>
      </c>
      <c r="AU216" s="41">
        <f t="shared" si="230"/>
        <v>0</v>
      </c>
      <c r="AV216" s="41">
        <f t="shared" si="231"/>
        <v>0</v>
      </c>
      <c r="AW216">
        <f t="shared" si="232"/>
        <v>0.38140607404657628</v>
      </c>
      <c r="AX216">
        <f t="shared" si="233"/>
        <v>0</v>
      </c>
      <c r="AY216" s="121">
        <f t="shared" si="234"/>
        <v>0</v>
      </c>
      <c r="AZ216">
        <f t="shared" si="235"/>
        <v>0.46032211720699961</v>
      </c>
      <c r="BA216" s="39">
        <f t="shared" si="236"/>
        <v>0</v>
      </c>
      <c r="BB216" s="39">
        <f t="shared" si="237"/>
        <v>0</v>
      </c>
      <c r="BC216">
        <f t="shared" si="238"/>
        <v>0.41138366202032844</v>
      </c>
      <c r="BD216" s="41">
        <f t="shared" si="239"/>
        <v>0</v>
      </c>
      <c r="BE216" s="41">
        <f t="shared" si="240"/>
        <v>0</v>
      </c>
      <c r="BF216">
        <f t="shared" si="241"/>
        <v>0.39183998716018886</v>
      </c>
      <c r="BG216" s="41">
        <f t="shared" si="242"/>
        <v>320137.18986036524</v>
      </c>
      <c r="BH216" s="41">
        <f t="shared" si="243"/>
        <v>55925725.669720925</v>
      </c>
      <c r="BI216">
        <f t="shared" si="244"/>
        <v>0.42673000022338026</v>
      </c>
      <c r="BJ216">
        <f t="shared" si="245"/>
        <v>1102367.9252143947</v>
      </c>
      <c r="BK216" s="121">
        <f t="shared" si="246"/>
        <v>192432604.45490301</v>
      </c>
      <c r="BL216">
        <f t="shared" si="247"/>
        <v>0.44477910944101146</v>
      </c>
      <c r="BM216" s="119">
        <f t="shared" si="248"/>
        <v>1422505.1150747598</v>
      </c>
      <c r="BN216" s="119">
        <f t="shared" si="249"/>
        <v>242271116.15098119</v>
      </c>
      <c r="BO216">
        <f t="shared" si="250"/>
        <v>0.40638779168618272</v>
      </c>
    </row>
    <row r="217" spans="1:67">
      <c r="A217">
        <v>205</v>
      </c>
      <c r="B217" s="58">
        <v>200</v>
      </c>
      <c r="C217" s="56">
        <f t="shared" si="199"/>
        <v>47997514.08836212</v>
      </c>
      <c r="D217" s="56">
        <f t="shared" si="200"/>
        <v>196945.26356764883</v>
      </c>
      <c r="E217" s="59">
        <f t="shared" si="251"/>
        <v>47800568.824794471</v>
      </c>
      <c r="F217" s="53">
        <f t="shared" si="201"/>
        <v>1444804.6719571028</v>
      </c>
      <c r="G217" s="53">
        <f t="shared" si="202"/>
        <v>221714.97173233834</v>
      </c>
      <c r="H217" s="60">
        <f t="shared" si="203"/>
        <v>1223089.7002247644</v>
      </c>
      <c r="I217" s="54">
        <f>IF(A217&lt;=(30-(240-$K$8)),((A217+(240-$K$7))/30)*$K$6,$K$6)*($K$5/100)</f>
        <v>0</v>
      </c>
      <c r="J217" s="61">
        <f t="shared" si="204"/>
        <v>0</v>
      </c>
      <c r="K217" s="62">
        <f t="shared" si="205"/>
        <v>0</v>
      </c>
      <c r="L217" s="62">
        <f t="shared" si="206"/>
        <v>1444804.6719571028</v>
      </c>
      <c r="M217" s="55">
        <f t="shared" si="207"/>
        <v>1223089.7002247644</v>
      </c>
      <c r="N217" s="55">
        <f t="shared" si="208"/>
        <v>275417.29327100806</v>
      </c>
      <c r="O217" s="55">
        <f t="shared" si="209"/>
        <v>947672.40695375635</v>
      </c>
      <c r="P217" s="59">
        <f t="shared" si="252"/>
        <v>0</v>
      </c>
      <c r="Q217" s="52">
        <f t="shared" si="210"/>
        <v>0</v>
      </c>
      <c r="R217" s="57">
        <f t="shared" si="211"/>
        <v>0</v>
      </c>
      <c r="S217" s="59">
        <f t="shared" si="253"/>
        <v>0</v>
      </c>
      <c r="T217" s="56">
        <f t="shared" si="212"/>
        <v>0</v>
      </c>
      <c r="U217" s="57">
        <f t="shared" si="213"/>
        <v>0</v>
      </c>
      <c r="V217" s="59">
        <f t="shared" si="254"/>
        <v>0</v>
      </c>
      <c r="W217" s="52">
        <f t="shared" si="198"/>
        <v>0</v>
      </c>
      <c r="X217" s="57">
        <f t="shared" si="214"/>
        <v>0</v>
      </c>
      <c r="Y217" s="59">
        <f t="shared" si="255"/>
        <v>0</v>
      </c>
      <c r="Z217" s="56">
        <f t="shared" si="256"/>
        <v>0</v>
      </c>
      <c r="AA217" s="57">
        <f t="shared" si="215"/>
        <v>0</v>
      </c>
      <c r="AB217" s="63">
        <f t="shared" si="257"/>
        <v>0</v>
      </c>
      <c r="AC217" s="74">
        <f t="shared" si="216"/>
        <v>0</v>
      </c>
      <c r="AD217" s="57">
        <f t="shared" si="217"/>
        <v>0</v>
      </c>
      <c r="AE217" s="59">
        <f t="shared" si="258"/>
        <v>0</v>
      </c>
      <c r="AF217" s="54">
        <f t="shared" si="218"/>
        <v>0</v>
      </c>
      <c r="AG217" s="57">
        <f t="shared" si="219"/>
        <v>0</v>
      </c>
      <c r="AH217" s="59">
        <f t="shared" si="259"/>
        <v>10763808.476278124</v>
      </c>
      <c r="AI217" s="54">
        <f t="shared" si="220"/>
        <v>275417.29327100806</v>
      </c>
      <c r="AJ217" s="57">
        <f t="shared" si="221"/>
        <v>44849.201984492182</v>
      </c>
      <c r="AK217" s="59">
        <f t="shared" si="260"/>
        <v>37233705.612083994</v>
      </c>
      <c r="AL217" s="56">
        <f t="shared" si="261"/>
        <v>947672.40695375635</v>
      </c>
      <c r="AM217" s="75">
        <f t="shared" si="222"/>
        <v>155140.44005034998</v>
      </c>
      <c r="AN217">
        <f t="shared" si="223"/>
        <v>3.8011873522305069E-2</v>
      </c>
      <c r="AO217" s="119">
        <f t="shared" si="224"/>
        <v>0</v>
      </c>
      <c r="AP217" s="119">
        <f t="shared" si="225"/>
        <v>0</v>
      </c>
      <c r="AQ217">
        <f t="shared" si="226"/>
        <v>0.34875216458377595</v>
      </c>
      <c r="AR217" s="41">
        <f t="shared" si="227"/>
        <v>0</v>
      </c>
      <c r="AS217" s="41">
        <f t="shared" si="228"/>
        <v>0</v>
      </c>
      <c r="AT217">
        <f t="shared" si="229"/>
        <v>0.36903203463912454</v>
      </c>
      <c r="AU217" s="41">
        <f t="shared" si="230"/>
        <v>0</v>
      </c>
      <c r="AV217" s="41">
        <f t="shared" si="231"/>
        <v>0</v>
      </c>
      <c r="AW217">
        <f t="shared" si="232"/>
        <v>0.37905727201324996</v>
      </c>
      <c r="AX217">
        <f t="shared" si="233"/>
        <v>0</v>
      </c>
      <c r="AY217" s="121">
        <f t="shared" si="234"/>
        <v>0</v>
      </c>
      <c r="AZ217">
        <f t="shared" si="235"/>
        <v>0.45791929707288931</v>
      </c>
      <c r="BA217" s="39">
        <f t="shared" si="236"/>
        <v>0</v>
      </c>
      <c r="BB217" s="39">
        <f t="shared" si="237"/>
        <v>0</v>
      </c>
      <c r="BC217">
        <f t="shared" si="238"/>
        <v>0.40900552065097961</v>
      </c>
      <c r="BD217" s="41">
        <f t="shared" si="239"/>
        <v>0</v>
      </c>
      <c r="BE217" s="41">
        <f t="shared" si="240"/>
        <v>0</v>
      </c>
      <c r="BF217">
        <f t="shared" si="241"/>
        <v>0.3894796785711343</v>
      </c>
      <c r="BG217" s="41">
        <f t="shared" si="242"/>
        <v>320266.49525550025</v>
      </c>
      <c r="BH217" s="41">
        <f t="shared" si="243"/>
        <v>56460545.120556653</v>
      </c>
      <c r="BI217">
        <f t="shared" si="244"/>
        <v>0.42434113127666478</v>
      </c>
      <c r="BJ217">
        <f t="shared" si="245"/>
        <v>1102812.8470041063</v>
      </c>
      <c r="BK217" s="121">
        <f t="shared" si="246"/>
        <v>194272843.42552006</v>
      </c>
      <c r="BL217">
        <f t="shared" si="247"/>
        <v>0.44238115915500109</v>
      </c>
      <c r="BM217" s="119">
        <f t="shared" si="248"/>
        <v>1423079.3422596066</v>
      </c>
      <c r="BN217" s="119">
        <f t="shared" si="249"/>
        <v>244617940.04495287</v>
      </c>
      <c r="BO217">
        <f t="shared" si="250"/>
        <v>0.40401375690265739</v>
      </c>
    </row>
    <row r="218" spans="1:67">
      <c r="A218">
        <v>206</v>
      </c>
      <c r="B218" s="64">
        <v>201</v>
      </c>
      <c r="C218" s="56">
        <f t="shared" si="199"/>
        <v>46774424.388137348</v>
      </c>
      <c r="D218" s="56">
        <f t="shared" si="200"/>
        <v>196945.26356764138</v>
      </c>
      <c r="E218" s="59">
        <f t="shared" si="251"/>
        <v>46577479.124569707</v>
      </c>
      <c r="F218" s="53">
        <f t="shared" si="201"/>
        <v>1444804.6719571031</v>
      </c>
      <c r="G218" s="53">
        <f t="shared" si="202"/>
        <v>216041.87400612913</v>
      </c>
      <c r="H218" s="66">
        <f t="shared" si="203"/>
        <v>1228762.797950974</v>
      </c>
      <c r="I218" s="54">
        <f>IF(A218&lt;=(30-(240-$K$8)),((A218+(240-$K$7))/30)*$K$6,$K$6)*($K$5/100)</f>
        <v>0</v>
      </c>
      <c r="J218" s="67">
        <f t="shared" si="204"/>
        <v>0</v>
      </c>
      <c r="K218" s="68">
        <f t="shared" si="205"/>
        <v>0</v>
      </c>
      <c r="L218" s="68">
        <f t="shared" si="206"/>
        <v>1444804.6719571031</v>
      </c>
      <c r="M218" s="55">
        <f t="shared" si="207"/>
        <v>1228762.797950974</v>
      </c>
      <c r="N218" s="55">
        <f t="shared" si="208"/>
        <v>276694.77048296353</v>
      </c>
      <c r="O218" s="55">
        <f t="shared" si="209"/>
        <v>952068.02746801055</v>
      </c>
      <c r="P218" s="65">
        <f t="shared" si="252"/>
        <v>0</v>
      </c>
      <c r="Q218" s="52">
        <f t="shared" si="210"/>
        <v>0</v>
      </c>
      <c r="R218" s="57">
        <f t="shared" si="211"/>
        <v>0</v>
      </c>
      <c r="S218" s="59">
        <f t="shared" si="253"/>
        <v>0</v>
      </c>
      <c r="T218" s="56">
        <f t="shared" si="212"/>
        <v>0</v>
      </c>
      <c r="U218" s="57">
        <f t="shared" si="213"/>
        <v>0</v>
      </c>
      <c r="V218" s="59">
        <f t="shared" si="254"/>
        <v>0</v>
      </c>
      <c r="W218" s="52">
        <f t="shared" si="198"/>
        <v>0</v>
      </c>
      <c r="X218" s="57">
        <f t="shared" si="214"/>
        <v>0</v>
      </c>
      <c r="Y218" s="59">
        <f t="shared" si="255"/>
        <v>0</v>
      </c>
      <c r="Z218" s="56">
        <f t="shared" si="256"/>
        <v>0</v>
      </c>
      <c r="AA218" s="57">
        <f t="shared" si="215"/>
        <v>0</v>
      </c>
      <c r="AB218" s="63">
        <f t="shared" si="257"/>
        <v>0</v>
      </c>
      <c r="AC218" s="74">
        <f t="shared" si="216"/>
        <v>0</v>
      </c>
      <c r="AD218" s="57">
        <f t="shared" si="217"/>
        <v>0</v>
      </c>
      <c r="AE218" s="59">
        <f t="shared" si="258"/>
        <v>0</v>
      </c>
      <c r="AF218" s="54">
        <f t="shared" si="218"/>
        <v>0</v>
      </c>
      <c r="AG218" s="57">
        <f t="shared" si="219"/>
        <v>0</v>
      </c>
      <c r="AH218" s="59">
        <f t="shared" si="259"/>
        <v>10488391.183007115</v>
      </c>
      <c r="AI218" s="54">
        <f t="shared" si="220"/>
        <v>276694.77048296353</v>
      </c>
      <c r="AJ218" s="57">
        <f t="shared" si="221"/>
        <v>43701.629929196315</v>
      </c>
      <c r="AK218" s="59">
        <f t="shared" si="260"/>
        <v>36286033.205130234</v>
      </c>
      <c r="AL218" s="56">
        <f t="shared" si="261"/>
        <v>952068.02746801055</v>
      </c>
      <c r="AM218" s="75">
        <f t="shared" si="222"/>
        <v>151191.80502137597</v>
      </c>
      <c r="AN218">
        <f t="shared" si="223"/>
        <v>3.8092280706312528E-2</v>
      </c>
      <c r="AO218" s="119">
        <f t="shared" si="224"/>
        <v>0</v>
      </c>
      <c r="AP218" s="119">
        <f t="shared" si="225"/>
        <v>0</v>
      </c>
      <c r="AQ218">
        <f t="shared" si="226"/>
        <v>0.34645565486677982</v>
      </c>
      <c r="AR218" s="41">
        <f t="shared" si="227"/>
        <v>0</v>
      </c>
      <c r="AS218" s="41">
        <f t="shared" si="228"/>
        <v>0</v>
      </c>
      <c r="AT218">
        <f t="shared" si="229"/>
        <v>0.36670546434178453</v>
      </c>
      <c r="AU218" s="41">
        <f t="shared" si="230"/>
        <v>0</v>
      </c>
      <c r="AV218" s="41">
        <f t="shared" si="231"/>
        <v>0</v>
      </c>
      <c r="AW218">
        <f t="shared" si="232"/>
        <v>0.376717913812881</v>
      </c>
      <c r="AX218">
        <f t="shared" si="233"/>
        <v>0</v>
      </c>
      <c r="AY218" s="121">
        <f t="shared" si="234"/>
        <v>0</v>
      </c>
      <c r="AZ218">
        <f t="shared" si="235"/>
        <v>0.45552294259870268</v>
      </c>
      <c r="BA218" s="39">
        <f t="shared" si="236"/>
        <v>0</v>
      </c>
      <c r="BB218" s="39">
        <f t="shared" si="237"/>
        <v>0</v>
      </c>
      <c r="BC218">
        <f t="shared" si="238"/>
        <v>0.40663570540886707</v>
      </c>
      <c r="BD218" s="41">
        <f t="shared" si="239"/>
        <v>0</v>
      </c>
      <c r="BE218" s="41">
        <f t="shared" si="240"/>
        <v>0</v>
      </c>
      <c r="BF218">
        <f t="shared" si="241"/>
        <v>0.3871284274919613</v>
      </c>
      <c r="BG218" s="41">
        <f t="shared" si="242"/>
        <v>320396.40041215986</v>
      </c>
      <c r="BH218" s="41">
        <f t="shared" si="243"/>
        <v>56999122.719490491</v>
      </c>
      <c r="BI218">
        <f t="shared" si="244"/>
        <v>0.42196000854571258</v>
      </c>
      <c r="BJ218">
        <f t="shared" si="245"/>
        <v>1103259.8324893864</v>
      </c>
      <c r="BK218" s="121">
        <f t="shared" si="246"/>
        <v>196126013.65841016</v>
      </c>
      <c r="BL218">
        <f t="shared" si="247"/>
        <v>0.43999026848605127</v>
      </c>
      <c r="BM218" s="119">
        <f t="shared" si="248"/>
        <v>1423656.2329015462</v>
      </c>
      <c r="BN218" s="119">
        <f t="shared" si="249"/>
        <v>246981322.38814577</v>
      </c>
      <c r="BO218">
        <f t="shared" si="250"/>
        <v>0.40164823605449768</v>
      </c>
    </row>
    <row r="219" spans="1:67">
      <c r="A219">
        <v>207</v>
      </c>
      <c r="B219" s="58">
        <v>202</v>
      </c>
      <c r="C219" s="56">
        <f t="shared" si="199"/>
        <v>45545661.590186372</v>
      </c>
      <c r="D219" s="56">
        <f t="shared" si="200"/>
        <v>196945.26356764138</v>
      </c>
      <c r="E219" s="59">
        <f t="shared" si="251"/>
        <v>45348716.326618731</v>
      </c>
      <c r="F219" s="53">
        <f t="shared" si="201"/>
        <v>1444804.6719571031</v>
      </c>
      <c r="G219" s="53">
        <f t="shared" si="202"/>
        <v>210342.46256163321</v>
      </c>
      <c r="H219" s="60">
        <f t="shared" si="203"/>
        <v>1234462.2093954699</v>
      </c>
      <c r="I219" s="54">
        <f>IF(A219&lt;=(30-(240-$K$8)),((A219+(240-$K$7))/30)*$K$6,$K$6)*($K$5/100)</f>
        <v>0</v>
      </c>
      <c r="J219" s="61">
        <f t="shared" si="204"/>
        <v>0</v>
      </c>
      <c r="K219" s="62">
        <f t="shared" si="205"/>
        <v>0</v>
      </c>
      <c r="L219" s="62">
        <f t="shared" si="206"/>
        <v>1444804.6719571031</v>
      </c>
      <c r="M219" s="55">
        <f t="shared" si="207"/>
        <v>1234462.2093954699</v>
      </c>
      <c r="N219" s="55">
        <f t="shared" si="208"/>
        <v>277978.17306005367</v>
      </c>
      <c r="O219" s="55">
        <f t="shared" si="209"/>
        <v>956484.03633541625</v>
      </c>
      <c r="P219" s="59">
        <f t="shared" si="252"/>
        <v>0</v>
      </c>
      <c r="Q219" s="52">
        <f t="shared" si="210"/>
        <v>0</v>
      </c>
      <c r="R219" s="57">
        <f t="shared" si="211"/>
        <v>0</v>
      </c>
      <c r="S219" s="59">
        <f t="shared" si="253"/>
        <v>0</v>
      </c>
      <c r="T219" s="56">
        <f t="shared" si="212"/>
        <v>0</v>
      </c>
      <c r="U219" s="57">
        <f t="shared" si="213"/>
        <v>0</v>
      </c>
      <c r="V219" s="59">
        <f t="shared" si="254"/>
        <v>0</v>
      </c>
      <c r="W219" s="52">
        <f t="shared" si="198"/>
        <v>0</v>
      </c>
      <c r="X219" s="57">
        <f t="shared" si="214"/>
        <v>0</v>
      </c>
      <c r="Y219" s="59">
        <f t="shared" si="255"/>
        <v>0</v>
      </c>
      <c r="Z219" s="56">
        <f t="shared" si="256"/>
        <v>0</v>
      </c>
      <c r="AA219" s="57">
        <f t="shared" si="215"/>
        <v>0</v>
      </c>
      <c r="AB219" s="63">
        <f t="shared" si="257"/>
        <v>0</v>
      </c>
      <c r="AC219" s="74">
        <f t="shared" si="216"/>
        <v>0</v>
      </c>
      <c r="AD219" s="57">
        <f t="shared" si="217"/>
        <v>0</v>
      </c>
      <c r="AE219" s="59">
        <f t="shared" si="258"/>
        <v>0</v>
      </c>
      <c r="AF219" s="54">
        <f t="shared" si="218"/>
        <v>0</v>
      </c>
      <c r="AG219" s="57">
        <f t="shared" si="219"/>
        <v>0</v>
      </c>
      <c r="AH219" s="59">
        <f t="shared" si="259"/>
        <v>10211696.412524153</v>
      </c>
      <c r="AI219" s="54">
        <f t="shared" si="220"/>
        <v>277978.17306005367</v>
      </c>
      <c r="AJ219" s="57">
        <f t="shared" si="221"/>
        <v>42548.735052183969</v>
      </c>
      <c r="AK219" s="59">
        <f t="shared" si="260"/>
        <v>35333965.177662224</v>
      </c>
      <c r="AL219" s="56">
        <f t="shared" si="261"/>
        <v>956484.03633541625</v>
      </c>
      <c r="AM219" s="75">
        <f t="shared" si="222"/>
        <v>147224.85490692593</v>
      </c>
      <c r="AN219">
        <f t="shared" si="223"/>
        <v>3.8172687890319995E-2</v>
      </c>
      <c r="AO219" s="119">
        <f t="shared" si="224"/>
        <v>0</v>
      </c>
      <c r="AP219" s="119">
        <f t="shared" si="225"/>
        <v>0</v>
      </c>
      <c r="AQ219">
        <f t="shared" si="226"/>
        <v>0.34416968252941882</v>
      </c>
      <c r="AR219" s="41">
        <f t="shared" si="227"/>
        <v>0</v>
      </c>
      <c r="AS219" s="41">
        <f t="shared" si="228"/>
        <v>0</v>
      </c>
      <c r="AT219">
        <f t="shared" si="229"/>
        <v>0.36438870624641734</v>
      </c>
      <c r="AU219" s="41">
        <f t="shared" si="230"/>
        <v>0</v>
      </c>
      <c r="AV219" s="41">
        <f t="shared" si="231"/>
        <v>0</v>
      </c>
      <c r="AW219">
        <f t="shared" si="232"/>
        <v>0.3743880033751652</v>
      </c>
      <c r="AX219">
        <f t="shared" si="233"/>
        <v>0</v>
      </c>
      <c r="AY219" s="121">
        <f t="shared" si="234"/>
        <v>0</v>
      </c>
      <c r="AZ219">
        <f t="shared" si="235"/>
        <v>0.45313308377654865</v>
      </c>
      <c r="BA219" s="39">
        <f t="shared" si="236"/>
        <v>0</v>
      </c>
      <c r="BB219" s="39">
        <f t="shared" si="237"/>
        <v>0</v>
      </c>
      <c r="BC219">
        <f t="shared" si="238"/>
        <v>0.40427423111333893</v>
      </c>
      <c r="BD219" s="41">
        <f t="shared" si="239"/>
        <v>0</v>
      </c>
      <c r="BE219" s="41">
        <f t="shared" si="240"/>
        <v>0</v>
      </c>
      <c r="BF219">
        <f t="shared" si="241"/>
        <v>0.38478624178595328</v>
      </c>
      <c r="BG219" s="41">
        <f t="shared" si="242"/>
        <v>320526.90811223764</v>
      </c>
      <c r="BH219" s="41">
        <f t="shared" si="243"/>
        <v>57541481.823431112</v>
      </c>
      <c r="BI219">
        <f t="shared" si="244"/>
        <v>0.41958665194571365</v>
      </c>
      <c r="BJ219">
        <f t="shared" si="245"/>
        <v>1103708.8912423421</v>
      </c>
      <c r="BK219" s="121">
        <f t="shared" si="246"/>
        <v>197992195.52143118</v>
      </c>
      <c r="BL219">
        <f t="shared" si="247"/>
        <v>0.43760646294364386</v>
      </c>
      <c r="BM219" s="119">
        <f t="shared" si="248"/>
        <v>1424235.7993545798</v>
      </c>
      <c r="BN219" s="119">
        <f t="shared" si="249"/>
        <v>249361366.29788491</v>
      </c>
      <c r="BO219">
        <f t="shared" si="250"/>
        <v>0.3992912422332156</v>
      </c>
    </row>
    <row r="220" spans="1:67">
      <c r="A220">
        <v>208</v>
      </c>
      <c r="B220" s="64">
        <v>203</v>
      </c>
      <c r="C220" s="56">
        <f t="shared" si="199"/>
        <v>44311199.380790904</v>
      </c>
      <c r="D220" s="56">
        <f t="shared" si="200"/>
        <v>196945.26356764138</v>
      </c>
      <c r="E220" s="59">
        <f t="shared" si="251"/>
        <v>44114254.117223263</v>
      </c>
      <c r="F220" s="53">
        <f t="shared" si="201"/>
        <v>1444804.6719571031</v>
      </c>
      <c r="G220" s="53">
        <f t="shared" si="202"/>
        <v>204616.61534705388</v>
      </c>
      <c r="H220" s="66">
        <f t="shared" si="203"/>
        <v>1240188.0566100492</v>
      </c>
      <c r="I220" s="54">
        <f>IF(A220&lt;=(30-(240-$K$8)),((A220+(240-$K$7))/30)*$K$6,$K$6)*($K$5/100)</f>
        <v>0</v>
      </c>
      <c r="J220" s="67">
        <f t="shared" si="204"/>
        <v>0</v>
      </c>
      <c r="K220" s="68">
        <f t="shared" si="205"/>
        <v>0</v>
      </c>
      <c r="L220" s="68">
        <f t="shared" si="206"/>
        <v>1444804.6719571031</v>
      </c>
      <c r="M220" s="55">
        <f t="shared" si="207"/>
        <v>1240188.0566100492</v>
      </c>
      <c r="N220" s="55">
        <f t="shared" si="208"/>
        <v>279267.52848609717</v>
      </c>
      <c r="O220" s="55">
        <f t="shared" si="209"/>
        <v>960920.5281239521</v>
      </c>
      <c r="P220" s="65">
        <f t="shared" si="252"/>
        <v>0</v>
      </c>
      <c r="Q220" s="52">
        <f t="shared" si="210"/>
        <v>0</v>
      </c>
      <c r="R220" s="57">
        <f t="shared" si="211"/>
        <v>0</v>
      </c>
      <c r="S220" s="59">
        <f t="shared" si="253"/>
        <v>0</v>
      </c>
      <c r="T220" s="56">
        <f t="shared" si="212"/>
        <v>0</v>
      </c>
      <c r="U220" s="57">
        <f t="shared" si="213"/>
        <v>0</v>
      </c>
      <c r="V220" s="59">
        <f t="shared" si="254"/>
        <v>0</v>
      </c>
      <c r="W220" s="52">
        <f t="shared" si="198"/>
        <v>0</v>
      </c>
      <c r="X220" s="57">
        <f t="shared" si="214"/>
        <v>0</v>
      </c>
      <c r="Y220" s="59">
        <f t="shared" si="255"/>
        <v>0</v>
      </c>
      <c r="Z220" s="56">
        <f t="shared" si="256"/>
        <v>0</v>
      </c>
      <c r="AA220" s="57">
        <f t="shared" si="215"/>
        <v>0</v>
      </c>
      <c r="AB220" s="63">
        <f t="shared" si="257"/>
        <v>0</v>
      </c>
      <c r="AC220" s="74">
        <f t="shared" si="216"/>
        <v>0</v>
      </c>
      <c r="AD220" s="57">
        <f t="shared" si="217"/>
        <v>0</v>
      </c>
      <c r="AE220" s="59">
        <f t="shared" si="258"/>
        <v>0</v>
      </c>
      <c r="AF220" s="54">
        <f t="shared" si="218"/>
        <v>0</v>
      </c>
      <c r="AG220" s="57">
        <f t="shared" si="219"/>
        <v>0</v>
      </c>
      <c r="AH220" s="59">
        <f t="shared" si="259"/>
        <v>9933718.2394640986</v>
      </c>
      <c r="AI220" s="54">
        <f t="shared" si="220"/>
        <v>279267.52848609717</v>
      </c>
      <c r="AJ220" s="57">
        <f t="shared" si="221"/>
        <v>41390.492664433747</v>
      </c>
      <c r="AK220" s="59">
        <f t="shared" si="260"/>
        <v>34377481.141326807</v>
      </c>
      <c r="AL220" s="56">
        <f t="shared" si="261"/>
        <v>960920.5281239521</v>
      </c>
      <c r="AM220" s="75">
        <f t="shared" si="222"/>
        <v>143239.50475552835</v>
      </c>
      <c r="AN220">
        <f t="shared" si="223"/>
        <v>3.8253095074327448E-2</v>
      </c>
      <c r="AO220" s="119">
        <f t="shared" si="224"/>
        <v>0</v>
      </c>
      <c r="AP220" s="119">
        <f t="shared" si="225"/>
        <v>0</v>
      </c>
      <c r="AQ220">
        <f t="shared" si="226"/>
        <v>0.34189423879491576</v>
      </c>
      <c r="AR220" s="41">
        <f t="shared" si="227"/>
        <v>0</v>
      </c>
      <c r="AS220" s="41">
        <f t="shared" si="228"/>
        <v>0</v>
      </c>
      <c r="AT220">
        <f t="shared" si="229"/>
        <v>0.36208175995875269</v>
      </c>
      <c r="AU220" s="41">
        <f t="shared" si="230"/>
        <v>0</v>
      </c>
      <c r="AV220" s="41">
        <f t="shared" si="231"/>
        <v>0</v>
      </c>
      <c r="AW220">
        <f t="shared" si="232"/>
        <v>0.37206754422802402</v>
      </c>
      <c r="AX220">
        <f t="shared" si="233"/>
        <v>0</v>
      </c>
      <c r="AY220" s="121">
        <f t="shared" si="234"/>
        <v>0</v>
      </c>
      <c r="AZ220">
        <f t="shared" si="235"/>
        <v>0.45074975018115537</v>
      </c>
      <c r="BA220" s="39">
        <f t="shared" si="236"/>
        <v>0</v>
      </c>
      <c r="BB220" s="39">
        <f t="shared" si="237"/>
        <v>0</v>
      </c>
      <c r="BC220">
        <f t="shared" si="238"/>
        <v>0.40192111216418214</v>
      </c>
      <c r="BD220" s="41">
        <f t="shared" si="239"/>
        <v>0</v>
      </c>
      <c r="BE220" s="41">
        <f t="shared" si="240"/>
        <v>0</v>
      </c>
      <c r="BF220">
        <f t="shared" si="241"/>
        <v>0.38245312890652594</v>
      </c>
      <c r="BG220" s="41">
        <f t="shared" si="242"/>
        <v>320658.0211505309</v>
      </c>
      <c r="BH220" s="41">
        <f t="shared" si="243"/>
        <v>58087645.925108209</v>
      </c>
      <c r="BI220">
        <f t="shared" si="244"/>
        <v>0.41722108096918864</v>
      </c>
      <c r="BJ220">
        <f t="shared" si="245"/>
        <v>1104160.0328794804</v>
      </c>
      <c r="BK220" s="121">
        <f t="shared" si="246"/>
        <v>199871469.84978205</v>
      </c>
      <c r="BL220">
        <f t="shared" si="247"/>
        <v>0.43522976761556537</v>
      </c>
      <c r="BM220" s="119">
        <f t="shared" si="248"/>
        <v>1424818.0540300114</v>
      </c>
      <c r="BN220" s="119">
        <f t="shared" si="249"/>
        <v>251758175.49184</v>
      </c>
      <c r="BO220">
        <f t="shared" si="250"/>
        <v>0.39694278811261918</v>
      </c>
    </row>
    <row r="221" spans="1:67">
      <c r="A221">
        <v>209</v>
      </c>
      <c r="B221" s="58">
        <v>204</v>
      </c>
      <c r="C221" s="56">
        <f t="shared" si="199"/>
        <v>43071011.324180856</v>
      </c>
      <c r="D221" s="56">
        <f t="shared" si="200"/>
        <v>196945.26356764138</v>
      </c>
      <c r="E221" s="59">
        <f t="shared" si="251"/>
        <v>42874066.060613215</v>
      </c>
      <c r="F221" s="53">
        <f t="shared" si="201"/>
        <v>1444804.6719571031</v>
      </c>
      <c r="G221" s="53">
        <f t="shared" si="202"/>
        <v>198864.20974447764</v>
      </c>
      <c r="H221" s="60">
        <f t="shared" si="203"/>
        <v>1245940.4622126254</v>
      </c>
      <c r="I221" s="54">
        <f>IF(A221&lt;=(30-(240-$K$8)),((A221+(240-$K$7))/30)*$K$6,$K$6)*($K$5/100)</f>
        <v>0</v>
      </c>
      <c r="J221" s="61">
        <f t="shared" si="204"/>
        <v>0</v>
      </c>
      <c r="K221" s="62">
        <f t="shared" si="205"/>
        <v>0</v>
      </c>
      <c r="L221" s="62">
        <f t="shared" si="206"/>
        <v>1444804.6719571031</v>
      </c>
      <c r="M221" s="55">
        <f t="shared" si="207"/>
        <v>1245940.4622126254</v>
      </c>
      <c r="N221" s="55">
        <f t="shared" si="208"/>
        <v>280562.86437239184</v>
      </c>
      <c r="O221" s="55">
        <f t="shared" si="209"/>
        <v>965377.59784023359</v>
      </c>
      <c r="P221" s="59">
        <f t="shared" si="252"/>
        <v>0</v>
      </c>
      <c r="Q221" s="52">
        <f t="shared" si="210"/>
        <v>0</v>
      </c>
      <c r="R221" s="57">
        <f t="shared" si="211"/>
        <v>0</v>
      </c>
      <c r="S221" s="59">
        <f t="shared" si="253"/>
        <v>0</v>
      </c>
      <c r="T221" s="56">
        <f t="shared" si="212"/>
        <v>0</v>
      </c>
      <c r="U221" s="57">
        <f t="shared" si="213"/>
        <v>0</v>
      </c>
      <c r="V221" s="59">
        <f t="shared" si="254"/>
        <v>0</v>
      </c>
      <c r="W221" s="52">
        <f t="shared" si="198"/>
        <v>0</v>
      </c>
      <c r="X221" s="57">
        <f t="shared" si="214"/>
        <v>0</v>
      </c>
      <c r="Y221" s="59">
        <f t="shared" si="255"/>
        <v>0</v>
      </c>
      <c r="Z221" s="56">
        <f t="shared" si="256"/>
        <v>0</v>
      </c>
      <c r="AA221" s="57">
        <f t="shared" si="215"/>
        <v>0</v>
      </c>
      <c r="AB221" s="63">
        <f t="shared" si="257"/>
        <v>0</v>
      </c>
      <c r="AC221" s="74">
        <f t="shared" si="216"/>
        <v>0</v>
      </c>
      <c r="AD221" s="57">
        <f t="shared" si="217"/>
        <v>0</v>
      </c>
      <c r="AE221" s="59">
        <f t="shared" si="258"/>
        <v>0</v>
      </c>
      <c r="AF221" s="54">
        <f t="shared" si="218"/>
        <v>0</v>
      </c>
      <c r="AG221" s="57">
        <f t="shared" si="219"/>
        <v>0</v>
      </c>
      <c r="AH221" s="59">
        <f t="shared" si="259"/>
        <v>9654450.7109780014</v>
      </c>
      <c r="AI221" s="54">
        <f t="shared" si="220"/>
        <v>280562.86437239184</v>
      </c>
      <c r="AJ221" s="57">
        <f t="shared" si="221"/>
        <v>40226.87796240834</v>
      </c>
      <c r="AK221" s="59">
        <f t="shared" si="260"/>
        <v>33416560.613202855</v>
      </c>
      <c r="AL221" s="56">
        <f t="shared" si="261"/>
        <v>965377.59784023359</v>
      </c>
      <c r="AM221" s="75">
        <f t="shared" si="222"/>
        <v>139235.66922167857</v>
      </c>
      <c r="AN221">
        <f t="shared" si="223"/>
        <v>3.8333502258334914E-2</v>
      </c>
      <c r="AO221" s="119">
        <f t="shared" si="224"/>
        <v>0</v>
      </c>
      <c r="AP221" s="119">
        <f t="shared" si="225"/>
        <v>0</v>
      </c>
      <c r="AQ221">
        <f t="shared" si="226"/>
        <v>0.33962931452418793</v>
      </c>
      <c r="AR221" s="41">
        <f t="shared" si="227"/>
        <v>0</v>
      </c>
      <c r="AS221" s="41">
        <f t="shared" si="228"/>
        <v>0</v>
      </c>
      <c r="AT221">
        <f t="shared" si="229"/>
        <v>0.3597846246951471</v>
      </c>
      <c r="AU221" s="41">
        <f t="shared" si="230"/>
        <v>0</v>
      </c>
      <c r="AV221" s="41">
        <f t="shared" si="231"/>
        <v>0</v>
      </c>
      <c r="AW221">
        <f t="shared" si="232"/>
        <v>0.36975653949992715</v>
      </c>
      <c r="AX221">
        <f t="shared" si="233"/>
        <v>0</v>
      </c>
      <c r="AY221" s="121">
        <f t="shared" si="234"/>
        <v>0</v>
      </c>
      <c r="AZ221">
        <f t="shared" si="235"/>
        <v>0.44837297097046658</v>
      </c>
      <c r="BA221" s="39">
        <f t="shared" si="236"/>
        <v>0</v>
      </c>
      <c r="BB221" s="39">
        <f t="shared" si="237"/>
        <v>0</v>
      </c>
      <c r="BC221">
        <f t="shared" si="238"/>
        <v>0.39957636254331297</v>
      </c>
      <c r="BD221" s="41">
        <f t="shared" si="239"/>
        <v>0</v>
      </c>
      <c r="BE221" s="41">
        <f t="shared" si="240"/>
        <v>0</v>
      </c>
      <c r="BF221">
        <f t="shared" si="241"/>
        <v>0.38012909589934091</v>
      </c>
      <c r="BG221" s="41">
        <f t="shared" si="242"/>
        <v>320789.74233480019</v>
      </c>
      <c r="BH221" s="41">
        <f t="shared" si="243"/>
        <v>58637638.653829895</v>
      </c>
      <c r="BI221">
        <f t="shared" si="244"/>
        <v>0.41486331468739934</v>
      </c>
      <c r="BJ221">
        <f t="shared" si="245"/>
        <v>1104613.2670619122</v>
      </c>
      <c r="BK221" s="121">
        <f t="shared" si="246"/>
        <v>201763917.94860882</v>
      </c>
      <c r="BL221">
        <f t="shared" si="247"/>
        <v>0.43286020716881879</v>
      </c>
      <c r="BM221" s="119">
        <f t="shared" si="248"/>
        <v>1425403.0093967123</v>
      </c>
      <c r="BN221" s="119">
        <f t="shared" si="249"/>
        <v>254171854.29137558</v>
      </c>
      <c r="BO221">
        <f t="shared" si="250"/>
        <v>0.39460288595061771</v>
      </c>
    </row>
    <row r="222" spans="1:67">
      <c r="A222">
        <v>210</v>
      </c>
      <c r="B222" s="64">
        <v>205</v>
      </c>
      <c r="C222" s="56">
        <f t="shared" si="199"/>
        <v>41825070.861968234</v>
      </c>
      <c r="D222" s="56">
        <f t="shared" si="200"/>
        <v>196945.26356764138</v>
      </c>
      <c r="E222" s="59">
        <f t="shared" si="251"/>
        <v>41628125.598400593</v>
      </c>
      <c r="F222" s="53">
        <f t="shared" si="201"/>
        <v>1444804.6719571031</v>
      </c>
      <c r="G222" s="53">
        <f t="shared" si="202"/>
        <v>193085.12256724809</v>
      </c>
      <c r="H222" s="66">
        <f t="shared" si="203"/>
        <v>1251719.549389855</v>
      </c>
      <c r="I222" s="54">
        <f>IF(A222&lt;=(30-(240-$K$8)),((A222+(240-$K$7))/30)*$K$6,$K$6)*($K$5/100)</f>
        <v>0</v>
      </c>
      <c r="J222" s="67">
        <f t="shared" si="204"/>
        <v>0</v>
      </c>
      <c r="K222" s="68">
        <f t="shared" si="205"/>
        <v>0</v>
      </c>
      <c r="L222" s="68">
        <f t="shared" si="206"/>
        <v>1444804.6719571031</v>
      </c>
      <c r="M222" s="55">
        <f t="shared" si="207"/>
        <v>1251719.549389855</v>
      </c>
      <c r="N222" s="55">
        <f t="shared" si="208"/>
        <v>281864.2084583058</v>
      </c>
      <c r="O222" s="55">
        <f t="shared" si="209"/>
        <v>969855.3409315492</v>
      </c>
      <c r="P222" s="65">
        <f t="shared" si="252"/>
        <v>0</v>
      </c>
      <c r="Q222" s="52">
        <f t="shared" si="210"/>
        <v>0</v>
      </c>
      <c r="R222" s="57">
        <f t="shared" si="211"/>
        <v>0</v>
      </c>
      <c r="S222" s="59">
        <f t="shared" si="253"/>
        <v>0</v>
      </c>
      <c r="T222" s="56">
        <f t="shared" si="212"/>
        <v>0</v>
      </c>
      <c r="U222" s="57">
        <f t="shared" si="213"/>
        <v>0</v>
      </c>
      <c r="V222" s="59">
        <f t="shared" si="254"/>
        <v>0</v>
      </c>
      <c r="W222" s="52">
        <f t="shared" si="198"/>
        <v>0</v>
      </c>
      <c r="X222" s="57">
        <f t="shared" si="214"/>
        <v>0</v>
      </c>
      <c r="Y222" s="59">
        <f t="shared" si="255"/>
        <v>0</v>
      </c>
      <c r="Z222" s="56">
        <f t="shared" si="256"/>
        <v>0</v>
      </c>
      <c r="AA222" s="57">
        <f t="shared" si="215"/>
        <v>0</v>
      </c>
      <c r="AB222" s="63">
        <f t="shared" si="257"/>
        <v>0</v>
      </c>
      <c r="AC222" s="74">
        <f t="shared" si="216"/>
        <v>0</v>
      </c>
      <c r="AD222" s="57">
        <f t="shared" si="217"/>
        <v>0</v>
      </c>
      <c r="AE222" s="59">
        <f t="shared" si="258"/>
        <v>0</v>
      </c>
      <c r="AF222" s="54">
        <f t="shared" si="218"/>
        <v>0</v>
      </c>
      <c r="AG222" s="57">
        <f t="shared" si="219"/>
        <v>0</v>
      </c>
      <c r="AH222" s="59">
        <f t="shared" si="259"/>
        <v>9373887.8466056101</v>
      </c>
      <c r="AI222" s="54">
        <f t="shared" si="220"/>
        <v>281864.2084583058</v>
      </c>
      <c r="AJ222" s="57">
        <f t="shared" si="221"/>
        <v>39057.866027523378</v>
      </c>
      <c r="AK222" s="59">
        <f t="shared" si="260"/>
        <v>32451183.01536262</v>
      </c>
      <c r="AL222" s="56">
        <f t="shared" si="261"/>
        <v>969855.3409315492</v>
      </c>
      <c r="AM222" s="75">
        <f t="shared" si="222"/>
        <v>135213.26256401092</v>
      </c>
      <c r="AN222">
        <f t="shared" si="223"/>
        <v>3.8413909442342374E-2</v>
      </c>
      <c r="AO222" s="119">
        <f t="shared" si="224"/>
        <v>0</v>
      </c>
      <c r="AP222" s="119">
        <f t="shared" si="225"/>
        <v>0</v>
      </c>
      <c r="AQ222">
        <f t="shared" si="226"/>
        <v>0.33737490021873889</v>
      </c>
      <c r="AR222" s="41">
        <f t="shared" si="227"/>
        <v>0</v>
      </c>
      <c r="AS222" s="41">
        <f t="shared" si="228"/>
        <v>0</v>
      </c>
      <c r="AT222">
        <f t="shared" si="229"/>
        <v>0.35749729928500945</v>
      </c>
      <c r="AU222" s="41">
        <f t="shared" si="230"/>
        <v>0</v>
      </c>
      <c r="AV222" s="41">
        <f t="shared" si="231"/>
        <v>0</v>
      </c>
      <c r="AW222">
        <f t="shared" si="232"/>
        <v>0.36745499192217018</v>
      </c>
      <c r="AX222">
        <f t="shared" si="233"/>
        <v>0</v>
      </c>
      <c r="AY222" s="121">
        <f t="shared" si="234"/>
        <v>0</v>
      </c>
      <c r="AZ222">
        <f t="shared" si="235"/>
        <v>0.44600277488635093</v>
      </c>
      <c r="BA222" s="39">
        <f t="shared" si="236"/>
        <v>0</v>
      </c>
      <c r="BB222" s="39">
        <f t="shared" si="237"/>
        <v>0</v>
      </c>
      <c r="BC222">
        <f t="shared" si="238"/>
        <v>0.3972399958164578</v>
      </c>
      <c r="BD222" s="41">
        <f t="shared" si="239"/>
        <v>0</v>
      </c>
      <c r="BE222" s="41">
        <f t="shared" si="240"/>
        <v>0</v>
      </c>
      <c r="BF222">
        <f t="shared" si="241"/>
        <v>0.37781414940437258</v>
      </c>
      <c r="BG222" s="41">
        <f t="shared" si="242"/>
        <v>320922.07448582916</v>
      </c>
      <c r="BH222" s="41">
        <f t="shared" si="243"/>
        <v>59191483.776244216</v>
      </c>
      <c r="BI222">
        <f t="shared" si="244"/>
        <v>0.41251337175165681</v>
      </c>
      <c r="BJ222">
        <f t="shared" si="245"/>
        <v>1105068.6034955601</v>
      </c>
      <c r="BK222" s="121">
        <f t="shared" si="246"/>
        <v>203669621.59562534</v>
      </c>
      <c r="BL222">
        <f t="shared" si="247"/>
        <v>0.43049780585063163</v>
      </c>
      <c r="BM222" s="119">
        <f t="shared" si="248"/>
        <v>1425990.6779813892</v>
      </c>
      <c r="BN222" s="119">
        <f t="shared" si="249"/>
        <v>256602507.62492028</v>
      </c>
      <c r="BO222">
        <f t="shared" si="250"/>
        <v>0.39227154759094673</v>
      </c>
    </row>
    <row r="223" spans="1:67">
      <c r="A223">
        <v>211</v>
      </c>
      <c r="B223" s="58">
        <v>206</v>
      </c>
      <c r="C223" s="56">
        <f t="shared" si="199"/>
        <v>40573351.312578373</v>
      </c>
      <c r="D223" s="56">
        <f t="shared" si="200"/>
        <v>196945.26356763393</v>
      </c>
      <c r="E223" s="59">
        <f t="shared" si="251"/>
        <v>40376406.049010739</v>
      </c>
      <c r="F223" s="53">
        <f t="shared" si="201"/>
        <v>1444804.6719571031</v>
      </c>
      <c r="G223" s="53">
        <f t="shared" si="202"/>
        <v>187279.23005732815</v>
      </c>
      <c r="H223" s="60">
        <f t="shared" si="203"/>
        <v>1257525.4418997748</v>
      </c>
      <c r="I223" s="54">
        <f>IF(A223&lt;=(30-(240-$K$8)),((A223+(240-$K$7))/30)*$K$6,$K$6)*($K$5/100)</f>
        <v>0</v>
      </c>
      <c r="J223" s="61">
        <f t="shared" si="204"/>
        <v>0</v>
      </c>
      <c r="K223" s="62">
        <f t="shared" si="205"/>
        <v>0</v>
      </c>
      <c r="L223" s="62">
        <f t="shared" si="206"/>
        <v>1444804.6719571031</v>
      </c>
      <c r="M223" s="55">
        <f t="shared" si="207"/>
        <v>1257525.4418997748</v>
      </c>
      <c r="N223" s="55">
        <f t="shared" si="208"/>
        <v>283171.58861187159</v>
      </c>
      <c r="O223" s="55">
        <f t="shared" si="209"/>
        <v>974353.85328790336</v>
      </c>
      <c r="P223" s="59">
        <f t="shared" si="252"/>
        <v>0</v>
      </c>
      <c r="Q223" s="52">
        <f t="shared" si="210"/>
        <v>0</v>
      </c>
      <c r="R223" s="57">
        <f t="shared" si="211"/>
        <v>0</v>
      </c>
      <c r="S223" s="59">
        <f t="shared" si="253"/>
        <v>0</v>
      </c>
      <c r="T223" s="56">
        <f t="shared" si="212"/>
        <v>0</v>
      </c>
      <c r="U223" s="57">
        <f t="shared" si="213"/>
        <v>0</v>
      </c>
      <c r="V223" s="59">
        <f t="shared" si="254"/>
        <v>0</v>
      </c>
      <c r="W223" s="52">
        <f t="shared" si="198"/>
        <v>0</v>
      </c>
      <c r="X223" s="57">
        <f t="shared" si="214"/>
        <v>0</v>
      </c>
      <c r="Y223" s="59">
        <f t="shared" si="255"/>
        <v>0</v>
      </c>
      <c r="Z223" s="56">
        <f t="shared" si="256"/>
        <v>0</v>
      </c>
      <c r="AA223" s="57">
        <f t="shared" si="215"/>
        <v>0</v>
      </c>
      <c r="AB223" s="63">
        <f t="shared" si="257"/>
        <v>0</v>
      </c>
      <c r="AC223" s="74">
        <f t="shared" si="216"/>
        <v>0</v>
      </c>
      <c r="AD223" s="57">
        <f t="shared" si="217"/>
        <v>0</v>
      </c>
      <c r="AE223" s="59">
        <f t="shared" si="258"/>
        <v>0</v>
      </c>
      <c r="AF223" s="54">
        <f t="shared" si="218"/>
        <v>0</v>
      </c>
      <c r="AG223" s="57">
        <f t="shared" si="219"/>
        <v>0</v>
      </c>
      <c r="AH223" s="59">
        <f t="shared" si="259"/>
        <v>9092023.6381473038</v>
      </c>
      <c r="AI223" s="54">
        <f t="shared" si="220"/>
        <v>283171.58861187159</v>
      </c>
      <c r="AJ223" s="57">
        <f t="shared" si="221"/>
        <v>37883.431825613763</v>
      </c>
      <c r="AK223" s="59">
        <f t="shared" si="260"/>
        <v>31481327.674431071</v>
      </c>
      <c r="AL223" s="56">
        <f t="shared" si="261"/>
        <v>974353.85328790336</v>
      </c>
      <c r="AM223" s="75">
        <f t="shared" si="222"/>
        <v>131172.19864346279</v>
      </c>
      <c r="AN223">
        <f t="shared" si="223"/>
        <v>3.8494316626349834E-2</v>
      </c>
      <c r="AO223" s="119">
        <f t="shared" si="224"/>
        <v>0</v>
      </c>
      <c r="AP223" s="119">
        <f t="shared" si="225"/>
        <v>0</v>
      </c>
      <c r="AQ223">
        <f t="shared" si="226"/>
        <v>0.33513098602350921</v>
      </c>
      <c r="AR223" s="41">
        <f t="shared" si="227"/>
        <v>0</v>
      </c>
      <c r="AS223" s="41">
        <f t="shared" si="228"/>
        <v>0</v>
      </c>
      <c r="AT223">
        <f t="shared" si="229"/>
        <v>0.35521978217335537</v>
      </c>
      <c r="AU223" s="41">
        <f t="shared" si="230"/>
        <v>0</v>
      </c>
      <c r="AV223" s="41">
        <f t="shared" si="231"/>
        <v>0</v>
      </c>
      <c r="AW223">
        <f t="shared" si="232"/>
        <v>0.3651629038312067</v>
      </c>
      <c r="AX223">
        <f t="shared" si="233"/>
        <v>0</v>
      </c>
      <c r="AY223" s="121">
        <f t="shared" si="234"/>
        <v>0</v>
      </c>
      <c r="AZ223">
        <f t="shared" si="235"/>
        <v>0.44363919025522097</v>
      </c>
      <c r="BA223" s="39">
        <f t="shared" si="236"/>
        <v>0</v>
      </c>
      <c r="BB223" s="39">
        <f t="shared" si="237"/>
        <v>0</v>
      </c>
      <c r="BC223">
        <f t="shared" si="238"/>
        <v>0.3949120251349213</v>
      </c>
      <c r="BD223" s="41">
        <f t="shared" si="239"/>
        <v>0</v>
      </c>
      <c r="BE223" s="41">
        <f t="shared" si="240"/>
        <v>0</v>
      </c>
      <c r="BF223">
        <f t="shared" si="241"/>
        <v>0.37550829565806387</v>
      </c>
      <c r="BG223" s="41">
        <f t="shared" si="242"/>
        <v>321055.02043748536</v>
      </c>
      <c r="BH223" s="41">
        <f t="shared" si="243"/>
        <v>59749205.197104901</v>
      </c>
      <c r="BI223">
        <f t="shared" si="244"/>
        <v>0.41017127039473472</v>
      </c>
      <c r="BJ223">
        <f t="shared" si="245"/>
        <v>1105526.0519313661</v>
      </c>
      <c r="BK223" s="121">
        <f t="shared" si="246"/>
        <v>205588663.0437476</v>
      </c>
      <c r="BL223">
        <f t="shared" si="247"/>
        <v>0.42814258748942885</v>
      </c>
      <c r="BM223" s="119">
        <f t="shared" si="248"/>
        <v>1426581.0723688514</v>
      </c>
      <c r="BN223" s="119">
        <f t="shared" si="249"/>
        <v>259050241.03135362</v>
      </c>
      <c r="BO223">
        <f t="shared" si="250"/>
        <v>0.38994878446506331</v>
      </c>
    </row>
    <row r="224" spans="1:67">
      <c r="A224">
        <v>212</v>
      </c>
      <c r="B224" s="64">
        <v>207</v>
      </c>
      <c r="C224" s="56">
        <f t="shared" si="199"/>
        <v>39315825.870678604</v>
      </c>
      <c r="D224" s="56">
        <f t="shared" si="200"/>
        <v>196945.26356764138</v>
      </c>
      <c r="E224" s="59">
        <f t="shared" si="251"/>
        <v>39118880.607110962</v>
      </c>
      <c r="F224" s="53">
        <f t="shared" si="201"/>
        <v>1444804.6719571031</v>
      </c>
      <c r="G224" s="53">
        <f t="shared" si="202"/>
        <v>181446.40788264968</v>
      </c>
      <c r="H224" s="66">
        <f t="shared" si="203"/>
        <v>1263358.2640744534</v>
      </c>
      <c r="I224" s="54">
        <f>IF(A224&lt;=(30-(240-$K$8)),((A224+(240-$K$7))/30)*$K$6,$K$6)*($K$5/100)</f>
        <v>0</v>
      </c>
      <c r="J224" s="67">
        <f t="shared" si="204"/>
        <v>0</v>
      </c>
      <c r="K224" s="68">
        <f t="shared" si="205"/>
        <v>0</v>
      </c>
      <c r="L224" s="68">
        <f t="shared" si="206"/>
        <v>1444804.6719571031</v>
      </c>
      <c r="M224" s="55">
        <f t="shared" si="207"/>
        <v>1263358.2640744534</v>
      </c>
      <c r="N224" s="55">
        <f t="shared" si="208"/>
        <v>284485.03283038299</v>
      </c>
      <c r="O224" s="55">
        <f t="shared" si="209"/>
        <v>978873.23124407046</v>
      </c>
      <c r="P224" s="65">
        <f t="shared" si="252"/>
        <v>0</v>
      </c>
      <c r="Q224" s="52">
        <f t="shared" si="210"/>
        <v>0</v>
      </c>
      <c r="R224" s="57">
        <f t="shared" si="211"/>
        <v>0</v>
      </c>
      <c r="S224" s="59">
        <f t="shared" si="253"/>
        <v>0</v>
      </c>
      <c r="T224" s="56">
        <f t="shared" si="212"/>
        <v>0</v>
      </c>
      <c r="U224" s="57">
        <f t="shared" si="213"/>
        <v>0</v>
      </c>
      <c r="V224" s="59">
        <f t="shared" si="254"/>
        <v>0</v>
      </c>
      <c r="W224" s="52">
        <f t="shared" si="198"/>
        <v>0</v>
      </c>
      <c r="X224" s="57">
        <f t="shared" si="214"/>
        <v>0</v>
      </c>
      <c r="Y224" s="59">
        <f t="shared" si="255"/>
        <v>0</v>
      </c>
      <c r="Z224" s="56">
        <f t="shared" si="256"/>
        <v>0</v>
      </c>
      <c r="AA224" s="57">
        <f t="shared" si="215"/>
        <v>0</v>
      </c>
      <c r="AB224" s="63">
        <f t="shared" si="257"/>
        <v>0</v>
      </c>
      <c r="AC224" s="74">
        <f t="shared" si="216"/>
        <v>0</v>
      </c>
      <c r="AD224" s="57">
        <f t="shared" si="217"/>
        <v>0</v>
      </c>
      <c r="AE224" s="59">
        <f t="shared" si="258"/>
        <v>0</v>
      </c>
      <c r="AF224" s="54">
        <f t="shared" si="218"/>
        <v>0</v>
      </c>
      <c r="AG224" s="57">
        <f t="shared" si="219"/>
        <v>0</v>
      </c>
      <c r="AH224" s="59">
        <f t="shared" si="259"/>
        <v>8808852.0495354328</v>
      </c>
      <c r="AI224" s="54">
        <f t="shared" si="220"/>
        <v>284485.03283038299</v>
      </c>
      <c r="AJ224" s="57">
        <f t="shared" si="221"/>
        <v>36703.550206397638</v>
      </c>
      <c r="AK224" s="59">
        <f t="shared" si="260"/>
        <v>30506973.821143169</v>
      </c>
      <c r="AL224" s="56">
        <f t="shared" si="261"/>
        <v>978873.23124407046</v>
      </c>
      <c r="AM224" s="75">
        <f t="shared" si="222"/>
        <v>127112.39092142986</v>
      </c>
      <c r="AN224">
        <f t="shared" si="223"/>
        <v>3.8574723810357293E-2</v>
      </c>
      <c r="AO224" s="119">
        <f t="shared" si="224"/>
        <v>0</v>
      </c>
      <c r="AP224" s="119">
        <f t="shared" si="225"/>
        <v>0</v>
      </c>
      <c r="AQ224">
        <f t="shared" si="226"/>
        <v>0.33289756172980339</v>
      </c>
      <c r="AR224" s="41">
        <f t="shared" si="227"/>
        <v>0</v>
      </c>
      <c r="AS224" s="41">
        <f t="shared" si="228"/>
        <v>0</v>
      </c>
      <c r="AT224">
        <f t="shared" si="229"/>
        <v>0.35295207142338608</v>
      </c>
      <c r="AU224" s="41">
        <f t="shared" si="230"/>
        <v>0</v>
      </c>
      <c r="AV224" s="41">
        <f t="shared" si="231"/>
        <v>0</v>
      </c>
      <c r="AW224">
        <f t="shared" si="232"/>
        <v>0.36288027717106336</v>
      </c>
      <c r="AX224">
        <f t="shared" si="233"/>
        <v>0</v>
      </c>
      <c r="AY224" s="121">
        <f t="shared" si="234"/>
        <v>0</v>
      </c>
      <c r="AZ224">
        <f t="shared" si="235"/>
        <v>0.44128224498870833</v>
      </c>
      <c r="BA224" s="39">
        <f t="shared" si="236"/>
        <v>0</v>
      </c>
      <c r="BB224" s="39">
        <f t="shared" si="237"/>
        <v>0</v>
      </c>
      <c r="BC224">
        <f t="shared" si="238"/>
        <v>0.39259246323721836</v>
      </c>
      <c r="BD224" s="41">
        <f t="shared" si="239"/>
        <v>0</v>
      </c>
      <c r="BE224" s="41">
        <f t="shared" si="240"/>
        <v>0</v>
      </c>
      <c r="BF224">
        <f t="shared" si="241"/>
        <v>0.37321154049547067</v>
      </c>
      <c r="BG224" s="41">
        <f t="shared" si="242"/>
        <v>321188.58303678065</v>
      </c>
      <c r="BH224" s="41">
        <f t="shared" si="243"/>
        <v>60310826.960041195</v>
      </c>
      <c r="BI224">
        <f t="shared" si="244"/>
        <v>0.40783702843231573</v>
      </c>
      <c r="BJ224">
        <f t="shared" si="245"/>
        <v>1105985.6221655004</v>
      </c>
      <c r="BK224" s="121">
        <f t="shared" si="246"/>
        <v>207521125.02374294</v>
      </c>
      <c r="BL224">
        <f t="shared" si="247"/>
        <v>0.42579457549595673</v>
      </c>
      <c r="BM224" s="119">
        <f t="shared" si="248"/>
        <v>1427174.205202281</v>
      </c>
      <c r="BN224" s="119">
        <f t="shared" si="249"/>
        <v>261515160.66341186</v>
      </c>
      <c r="BO224">
        <f t="shared" si="250"/>
        <v>0.38763460759392598</v>
      </c>
    </row>
    <row r="225" spans="1:67">
      <c r="A225">
        <v>213</v>
      </c>
      <c r="B225" s="58">
        <v>208</v>
      </c>
      <c r="C225" s="56">
        <f t="shared" si="199"/>
        <v>38052467.606604151</v>
      </c>
      <c r="D225" s="56">
        <f t="shared" si="200"/>
        <v>196945.26356764138</v>
      </c>
      <c r="E225" s="59">
        <f t="shared" si="251"/>
        <v>37855522.34303651</v>
      </c>
      <c r="F225" s="53">
        <f t="shared" si="201"/>
        <v>1444804.6719571033</v>
      </c>
      <c r="G225" s="53">
        <f t="shared" si="202"/>
        <v>175586.53113445101</v>
      </c>
      <c r="H225" s="60">
        <f t="shared" si="203"/>
        <v>1269218.1408226523</v>
      </c>
      <c r="I225" s="54">
        <f>IF(A225&lt;=(30-(240-$K$8)),((A225+(240-$K$7))/30)*$K$6,$K$6)*($K$5/100)</f>
        <v>0</v>
      </c>
      <c r="J225" s="61">
        <f t="shared" si="204"/>
        <v>0</v>
      </c>
      <c r="K225" s="62">
        <f t="shared" si="205"/>
        <v>0</v>
      </c>
      <c r="L225" s="62">
        <f t="shared" si="206"/>
        <v>1444804.6719571033</v>
      </c>
      <c r="M225" s="55">
        <f t="shared" si="207"/>
        <v>1269218.1408226523</v>
      </c>
      <c r="N225" s="55">
        <f t="shared" si="208"/>
        <v>285804.56924099464</v>
      </c>
      <c r="O225" s="55">
        <f t="shared" si="209"/>
        <v>983413.57158165763</v>
      </c>
      <c r="P225" s="59">
        <f t="shared" si="252"/>
        <v>0</v>
      </c>
      <c r="Q225" s="52">
        <f t="shared" si="210"/>
        <v>0</v>
      </c>
      <c r="R225" s="57">
        <f t="shared" si="211"/>
        <v>0</v>
      </c>
      <c r="S225" s="59">
        <f t="shared" si="253"/>
        <v>0</v>
      </c>
      <c r="T225" s="56">
        <f t="shared" si="212"/>
        <v>0</v>
      </c>
      <c r="U225" s="57">
        <f t="shared" si="213"/>
        <v>0</v>
      </c>
      <c r="V225" s="59">
        <f t="shared" si="254"/>
        <v>0</v>
      </c>
      <c r="W225" s="52">
        <f t="shared" si="198"/>
        <v>0</v>
      </c>
      <c r="X225" s="57">
        <f t="shared" si="214"/>
        <v>0</v>
      </c>
      <c r="Y225" s="59">
        <f t="shared" si="255"/>
        <v>0</v>
      </c>
      <c r="Z225" s="56">
        <f t="shared" si="256"/>
        <v>0</v>
      </c>
      <c r="AA225" s="57">
        <f t="shared" si="215"/>
        <v>0</v>
      </c>
      <c r="AB225" s="63">
        <f t="shared" si="257"/>
        <v>0</v>
      </c>
      <c r="AC225" s="74">
        <f t="shared" si="216"/>
        <v>0</v>
      </c>
      <c r="AD225" s="57">
        <f t="shared" si="217"/>
        <v>0</v>
      </c>
      <c r="AE225" s="59">
        <f t="shared" si="258"/>
        <v>0</v>
      </c>
      <c r="AF225" s="54">
        <f t="shared" si="218"/>
        <v>0</v>
      </c>
      <c r="AG225" s="57">
        <f t="shared" si="219"/>
        <v>0</v>
      </c>
      <c r="AH225" s="59">
        <f t="shared" si="259"/>
        <v>8524367.0167050492</v>
      </c>
      <c r="AI225" s="54">
        <f t="shared" si="220"/>
        <v>285804.56924099464</v>
      </c>
      <c r="AJ225" s="57">
        <f t="shared" si="221"/>
        <v>35518.195902937703</v>
      </c>
      <c r="AK225" s="59">
        <f t="shared" si="260"/>
        <v>29528100.5898991</v>
      </c>
      <c r="AL225" s="56">
        <f t="shared" si="261"/>
        <v>983413.57158165763</v>
      </c>
      <c r="AM225" s="75">
        <f t="shared" si="222"/>
        <v>123033.75245791291</v>
      </c>
      <c r="AN225">
        <f t="shared" si="223"/>
        <v>3.8655130994364753E-2</v>
      </c>
      <c r="AO225" s="119">
        <f t="shared" si="224"/>
        <v>0</v>
      </c>
      <c r="AP225" s="119">
        <f t="shared" si="225"/>
        <v>0</v>
      </c>
      <c r="AQ225">
        <f t="shared" si="226"/>
        <v>0.3306746167781876</v>
      </c>
      <c r="AR225" s="41">
        <f t="shared" si="227"/>
        <v>0</v>
      </c>
      <c r="AS225" s="41">
        <f t="shared" si="228"/>
        <v>0</v>
      </c>
      <c r="AT225">
        <f t="shared" si="229"/>
        <v>0.35069416471897075</v>
      </c>
      <c r="AU225" s="41">
        <f t="shared" si="230"/>
        <v>0</v>
      </c>
      <c r="AV225" s="41">
        <f t="shared" si="231"/>
        <v>0</v>
      </c>
      <c r="AW225">
        <f t="shared" si="232"/>
        <v>0.36060711349556895</v>
      </c>
      <c r="AX225">
        <f t="shared" si="233"/>
        <v>0</v>
      </c>
      <c r="AY225" s="121">
        <f t="shared" si="234"/>
        <v>0</v>
      </c>
      <c r="AZ225">
        <f t="shared" si="235"/>
        <v>0.43893196658446765</v>
      </c>
      <c r="BA225" s="39">
        <f t="shared" si="236"/>
        <v>0</v>
      </c>
      <c r="BB225" s="39">
        <f t="shared" si="237"/>
        <v>0</v>
      </c>
      <c r="BC225">
        <f t="shared" si="238"/>
        <v>0.39028132245093411</v>
      </c>
      <c r="BD225" s="41">
        <f t="shared" si="239"/>
        <v>0</v>
      </c>
      <c r="BE225" s="41">
        <f t="shared" si="240"/>
        <v>0</v>
      </c>
      <c r="BF225">
        <f t="shared" si="241"/>
        <v>0.37092388935235127</v>
      </c>
      <c r="BG225" s="41">
        <f t="shared" si="242"/>
        <v>321322.76514393231</v>
      </c>
      <c r="BH225" s="41">
        <f t="shared" si="243"/>
        <v>60876373.24833186</v>
      </c>
      <c r="BI225">
        <f t="shared" si="244"/>
        <v>0.40551066326435942</v>
      </c>
      <c r="BJ225">
        <f t="shared" si="245"/>
        <v>1106447.3240395705</v>
      </c>
      <c r="BK225" s="121">
        <f t="shared" si="246"/>
        <v>209467090.74689308</v>
      </c>
      <c r="BL225">
        <f t="shared" si="247"/>
        <v>0.42345379286413848</v>
      </c>
      <c r="BM225" s="119">
        <f t="shared" si="248"/>
        <v>1427770.0891835028</v>
      </c>
      <c r="BN225" s="119">
        <f t="shared" si="249"/>
        <v>263997373.29111168</v>
      </c>
      <c r="BO225">
        <f t="shared" si="250"/>
        <v>0.38532902758991666</v>
      </c>
    </row>
    <row r="226" spans="1:67">
      <c r="A226">
        <v>214</v>
      </c>
      <c r="B226" s="64">
        <v>209</v>
      </c>
      <c r="C226" s="56">
        <f t="shared" si="199"/>
        <v>36783249.465781495</v>
      </c>
      <c r="D226" s="56">
        <f t="shared" si="200"/>
        <v>196945.26356763393</v>
      </c>
      <c r="E226" s="59">
        <f t="shared" si="251"/>
        <v>36586304.202213861</v>
      </c>
      <c r="F226" s="53">
        <f t="shared" si="201"/>
        <v>1444804.6719571033</v>
      </c>
      <c r="G226" s="53">
        <f t="shared" si="202"/>
        <v>169699.47432460196</v>
      </c>
      <c r="H226" s="66">
        <f t="shared" si="203"/>
        <v>1275105.1976325014</v>
      </c>
      <c r="I226" s="54">
        <f>IF(A226&lt;=(30-(240-$K$8)),((A226+(240-$K$7))/30)*$K$6,$K$6)*($K$5/100)</f>
        <v>0</v>
      </c>
      <c r="J226" s="67">
        <f t="shared" si="204"/>
        <v>0</v>
      </c>
      <c r="K226" s="68">
        <f t="shared" si="205"/>
        <v>0</v>
      </c>
      <c r="L226" s="68">
        <f t="shared" si="206"/>
        <v>1444804.6719571033</v>
      </c>
      <c r="M226" s="55">
        <f t="shared" si="207"/>
        <v>1275105.1976325014</v>
      </c>
      <c r="N226" s="55">
        <f t="shared" si="208"/>
        <v>287130.22610132414</v>
      </c>
      <c r="O226" s="55">
        <f t="shared" si="209"/>
        <v>987974.97153117729</v>
      </c>
      <c r="P226" s="65">
        <f t="shared" si="252"/>
        <v>0</v>
      </c>
      <c r="Q226" s="52">
        <f t="shared" si="210"/>
        <v>0</v>
      </c>
      <c r="R226" s="57">
        <f t="shared" si="211"/>
        <v>0</v>
      </c>
      <c r="S226" s="59">
        <f t="shared" si="253"/>
        <v>0</v>
      </c>
      <c r="T226" s="56">
        <f t="shared" si="212"/>
        <v>0</v>
      </c>
      <c r="U226" s="57">
        <f t="shared" si="213"/>
        <v>0</v>
      </c>
      <c r="V226" s="59">
        <f t="shared" si="254"/>
        <v>0</v>
      </c>
      <c r="W226" s="52">
        <f t="shared" si="198"/>
        <v>0</v>
      </c>
      <c r="X226" s="57">
        <f t="shared" si="214"/>
        <v>0</v>
      </c>
      <c r="Y226" s="59">
        <f t="shared" si="255"/>
        <v>0</v>
      </c>
      <c r="Z226" s="56">
        <f t="shared" si="256"/>
        <v>0</v>
      </c>
      <c r="AA226" s="57">
        <f t="shared" si="215"/>
        <v>0</v>
      </c>
      <c r="AB226" s="63">
        <f t="shared" si="257"/>
        <v>0</v>
      </c>
      <c r="AC226" s="74">
        <f t="shared" si="216"/>
        <v>0</v>
      </c>
      <c r="AD226" s="57">
        <f t="shared" si="217"/>
        <v>0</v>
      </c>
      <c r="AE226" s="59">
        <f t="shared" si="258"/>
        <v>0</v>
      </c>
      <c r="AF226" s="54">
        <f t="shared" si="218"/>
        <v>0</v>
      </c>
      <c r="AG226" s="57">
        <f t="shared" si="219"/>
        <v>0</v>
      </c>
      <c r="AH226" s="59">
        <f t="shared" si="259"/>
        <v>8238562.4474640545</v>
      </c>
      <c r="AI226" s="54">
        <f t="shared" si="220"/>
        <v>287130.22610132414</v>
      </c>
      <c r="AJ226" s="57">
        <f t="shared" si="221"/>
        <v>34327.343531100225</v>
      </c>
      <c r="AK226" s="59">
        <f t="shared" si="260"/>
        <v>28544687.018317442</v>
      </c>
      <c r="AL226" s="56">
        <f t="shared" si="261"/>
        <v>987974.97153117729</v>
      </c>
      <c r="AM226" s="75">
        <f t="shared" si="222"/>
        <v>118936.195909656</v>
      </c>
      <c r="AN226">
        <f t="shared" si="223"/>
        <v>3.873553817837222E-2</v>
      </c>
      <c r="AO226" s="119">
        <f t="shared" si="224"/>
        <v>0</v>
      </c>
      <c r="AP226" s="119">
        <f t="shared" si="225"/>
        <v>0</v>
      </c>
      <c r="AQ226">
        <f t="shared" si="226"/>
        <v>0.32846214026140119</v>
      </c>
      <c r="AR226" s="41">
        <f t="shared" si="227"/>
        <v>0</v>
      </c>
      <c r="AS226" s="41">
        <f t="shared" si="228"/>
        <v>0</v>
      </c>
      <c r="AT226">
        <f t="shared" si="229"/>
        <v>0.34844605936721729</v>
      </c>
      <c r="AU226" s="41">
        <f t="shared" si="230"/>
        <v>0</v>
      </c>
      <c r="AV226" s="41">
        <f t="shared" si="231"/>
        <v>0</v>
      </c>
      <c r="AW226">
        <f t="shared" si="232"/>
        <v>0.35834341397080854</v>
      </c>
      <c r="AX226">
        <f t="shared" si="233"/>
        <v>0</v>
      </c>
      <c r="AY226" s="121">
        <f t="shared" si="234"/>
        <v>0</v>
      </c>
      <c r="AZ226">
        <f t="shared" si="235"/>
        <v>0.43658838212682521</v>
      </c>
      <c r="BA226" s="39">
        <f t="shared" si="236"/>
        <v>0</v>
      </c>
      <c r="BB226" s="39">
        <f t="shared" si="237"/>
        <v>0</v>
      </c>
      <c r="BC226">
        <f t="shared" si="238"/>
        <v>0.38797861469436895</v>
      </c>
      <c r="BD226" s="41">
        <f t="shared" si="239"/>
        <v>0</v>
      </c>
      <c r="BE226" s="41">
        <f t="shared" si="240"/>
        <v>0</v>
      </c>
      <c r="BF226">
        <f t="shared" si="241"/>
        <v>0.36864534726737219</v>
      </c>
      <c r="BG226" s="41">
        <f t="shared" si="242"/>
        <v>321457.56963242439</v>
      </c>
      <c r="BH226" s="41">
        <f t="shared" si="243"/>
        <v>61445868.385683365</v>
      </c>
      <c r="BI226">
        <f t="shared" si="244"/>
        <v>0.40319219187654032</v>
      </c>
      <c r="BJ226">
        <f t="shared" si="245"/>
        <v>1106911.1674408333</v>
      </c>
      <c r="BK226" s="121">
        <f t="shared" si="246"/>
        <v>211426643.90767193</v>
      </c>
      <c r="BL226">
        <f t="shared" si="247"/>
        <v>0.42112026217233645</v>
      </c>
      <c r="BM226" s="119">
        <f t="shared" si="248"/>
        <v>1428368.7370732576</v>
      </c>
      <c r="BN226" s="119">
        <f t="shared" si="249"/>
        <v>266496986.3051928</v>
      </c>
      <c r="BO226">
        <f t="shared" si="250"/>
        <v>0.38303205465862228</v>
      </c>
    </row>
    <row r="227" spans="1:67">
      <c r="A227">
        <v>215</v>
      </c>
      <c r="B227" s="58">
        <v>210</v>
      </c>
      <c r="C227" s="56">
        <f t="shared" si="199"/>
        <v>35508144.268148996</v>
      </c>
      <c r="D227" s="56">
        <f t="shared" si="200"/>
        <v>196945.26356763393</v>
      </c>
      <c r="E227" s="59">
        <f t="shared" si="251"/>
        <v>35311199.004581362</v>
      </c>
      <c r="F227" s="53">
        <f t="shared" si="201"/>
        <v>1444804.6719571033</v>
      </c>
      <c r="G227" s="53">
        <f t="shared" si="202"/>
        <v>163785.11138291654</v>
      </c>
      <c r="H227" s="60">
        <f t="shared" si="203"/>
        <v>1281019.5605741867</v>
      </c>
      <c r="I227" s="54">
        <f>IF(A227&lt;=(30-(240-$K$8)),((A227+(240-$K$7))/30)*$K$6,$K$6)*($K$5/100)</f>
        <v>0</v>
      </c>
      <c r="J227" s="61">
        <f t="shared" si="204"/>
        <v>0</v>
      </c>
      <c r="K227" s="62">
        <f t="shared" si="205"/>
        <v>0</v>
      </c>
      <c r="L227" s="62">
        <f t="shared" si="206"/>
        <v>1444804.6719571033</v>
      </c>
      <c r="M227" s="55">
        <f t="shared" si="207"/>
        <v>1281019.5605741867</v>
      </c>
      <c r="N227" s="55">
        <f t="shared" si="208"/>
        <v>288462.03180005739</v>
      </c>
      <c r="O227" s="55">
        <f t="shared" si="209"/>
        <v>992557.52877412934</v>
      </c>
      <c r="P227" s="59">
        <f t="shared" si="252"/>
        <v>0</v>
      </c>
      <c r="Q227" s="52">
        <f t="shared" si="210"/>
        <v>0</v>
      </c>
      <c r="R227" s="57">
        <f t="shared" si="211"/>
        <v>0</v>
      </c>
      <c r="S227" s="59">
        <f t="shared" si="253"/>
        <v>0</v>
      </c>
      <c r="T227" s="56">
        <f t="shared" si="212"/>
        <v>0</v>
      </c>
      <c r="U227" s="57">
        <f t="shared" si="213"/>
        <v>0</v>
      </c>
      <c r="V227" s="59">
        <f t="shared" si="254"/>
        <v>0</v>
      </c>
      <c r="W227" s="52">
        <f t="shared" si="198"/>
        <v>0</v>
      </c>
      <c r="X227" s="57">
        <f t="shared" si="214"/>
        <v>0</v>
      </c>
      <c r="Y227" s="59">
        <f t="shared" si="255"/>
        <v>0</v>
      </c>
      <c r="Z227" s="56">
        <f t="shared" si="256"/>
        <v>0</v>
      </c>
      <c r="AA227" s="57">
        <f t="shared" si="215"/>
        <v>0</v>
      </c>
      <c r="AB227" s="63">
        <f t="shared" si="257"/>
        <v>0</v>
      </c>
      <c r="AC227" s="74">
        <f t="shared" si="216"/>
        <v>0</v>
      </c>
      <c r="AD227" s="57">
        <f t="shared" si="217"/>
        <v>0</v>
      </c>
      <c r="AE227" s="59">
        <f t="shared" si="258"/>
        <v>0</v>
      </c>
      <c r="AF227" s="54">
        <f t="shared" si="218"/>
        <v>0</v>
      </c>
      <c r="AG227" s="57">
        <f t="shared" si="219"/>
        <v>0</v>
      </c>
      <c r="AH227" s="59">
        <f t="shared" si="259"/>
        <v>7951432.2213627305</v>
      </c>
      <c r="AI227" s="54">
        <f t="shared" si="220"/>
        <v>288462.03180005739</v>
      </c>
      <c r="AJ227" s="57">
        <f t="shared" si="221"/>
        <v>33130.967589011379</v>
      </c>
      <c r="AK227" s="59">
        <f t="shared" si="260"/>
        <v>27556712.046786264</v>
      </c>
      <c r="AL227" s="56">
        <f t="shared" si="261"/>
        <v>992557.52877412934</v>
      </c>
      <c r="AM227" s="75">
        <f t="shared" si="222"/>
        <v>114819.6335282761</v>
      </c>
      <c r="AN227">
        <f t="shared" si="223"/>
        <v>3.8815945362379672E-2</v>
      </c>
      <c r="AO227" s="119">
        <f t="shared" si="224"/>
        <v>0</v>
      </c>
      <c r="AP227" s="119">
        <f t="shared" si="225"/>
        <v>0</v>
      </c>
      <c r="AQ227">
        <f t="shared" si="226"/>
        <v>0.32626012092726198</v>
      </c>
      <c r="AR227" s="41">
        <f t="shared" si="227"/>
        <v>0</v>
      </c>
      <c r="AS227" s="41">
        <f t="shared" si="228"/>
        <v>0</v>
      </c>
      <c r="AT227">
        <f t="shared" si="229"/>
        <v>0.34620775230108836</v>
      </c>
      <c r="AU227" s="41">
        <f t="shared" si="230"/>
        <v>0</v>
      </c>
      <c r="AV227" s="41">
        <f t="shared" si="231"/>
        <v>0</v>
      </c>
      <c r="AW227">
        <f t="shared" si="232"/>
        <v>0.35608917937745865</v>
      </c>
      <c r="AX227">
        <f t="shared" si="233"/>
        <v>0</v>
      </c>
      <c r="AY227" s="121">
        <f t="shared" si="234"/>
        <v>0</v>
      </c>
      <c r="AZ227">
        <f t="shared" si="235"/>
        <v>0.43425151828757019</v>
      </c>
      <c r="BA227" s="39">
        <f t="shared" si="236"/>
        <v>0</v>
      </c>
      <c r="BB227" s="39">
        <f t="shared" si="237"/>
        <v>0</v>
      </c>
      <c r="BC227">
        <f t="shared" si="238"/>
        <v>0.38568435147845448</v>
      </c>
      <c r="BD227" s="41">
        <f t="shared" si="239"/>
        <v>0</v>
      </c>
      <c r="BE227" s="41">
        <f t="shared" si="240"/>
        <v>0</v>
      </c>
      <c r="BF227">
        <f t="shared" si="241"/>
        <v>0.36637591888426324</v>
      </c>
      <c r="BG227" s="41">
        <f t="shared" si="242"/>
        <v>321592.99938906875</v>
      </c>
      <c r="BH227" s="41">
        <f t="shared" si="243"/>
        <v>62019336.837012336</v>
      </c>
      <c r="BI227">
        <f t="shared" si="244"/>
        <v>0.40088163084179529</v>
      </c>
      <c r="BJ227">
        <f t="shared" si="245"/>
        <v>1107377.1623024053</v>
      </c>
      <c r="BK227" s="121">
        <f t="shared" si="246"/>
        <v>213399868.68643782</v>
      </c>
      <c r="BL227">
        <f t="shared" si="247"/>
        <v>0.41879400558428509</v>
      </c>
      <c r="BM227" s="119">
        <f t="shared" si="248"/>
        <v>1428970.161691474</v>
      </c>
      <c r="BN227" s="119">
        <f t="shared" si="249"/>
        <v>269014107.72057921</v>
      </c>
      <c r="BO227">
        <f t="shared" si="250"/>
        <v>0.38074369860075469</v>
      </c>
    </row>
    <row r="228" spans="1:67">
      <c r="A228">
        <v>216</v>
      </c>
      <c r="B228" s="64">
        <v>211</v>
      </c>
      <c r="C228" s="56">
        <f t="shared" si="199"/>
        <v>34227124.707574807</v>
      </c>
      <c r="D228" s="56">
        <f t="shared" si="200"/>
        <v>196945.26356763393</v>
      </c>
      <c r="E228" s="59">
        <f t="shared" si="251"/>
        <v>34030179.444007173</v>
      </c>
      <c r="F228" s="53">
        <f t="shared" si="201"/>
        <v>1444804.6719571033</v>
      </c>
      <c r="G228" s="53">
        <f t="shared" si="202"/>
        <v>157843.31565445327</v>
      </c>
      <c r="H228" s="66">
        <f t="shared" si="203"/>
        <v>1286961.3563026499</v>
      </c>
      <c r="I228" s="54">
        <f>IF(A228&lt;=(30-(240-$K$8)),((A228+(240-$K$7))/30)*$K$6,$K$6)*($K$5/100)</f>
        <v>0</v>
      </c>
      <c r="J228" s="67">
        <f t="shared" si="204"/>
        <v>0</v>
      </c>
      <c r="K228" s="68">
        <f t="shared" si="205"/>
        <v>0</v>
      </c>
      <c r="L228" s="68">
        <f t="shared" si="206"/>
        <v>1444804.6719571033</v>
      </c>
      <c r="M228" s="55">
        <f t="shared" si="207"/>
        <v>1286961.3563026499</v>
      </c>
      <c r="N228" s="55">
        <f t="shared" si="208"/>
        <v>289800.01485755667</v>
      </c>
      <c r="O228" s="55">
        <f t="shared" si="209"/>
        <v>997161.34144509328</v>
      </c>
      <c r="P228" s="65">
        <f t="shared" si="252"/>
        <v>0</v>
      </c>
      <c r="Q228" s="52">
        <f t="shared" si="210"/>
        <v>0</v>
      </c>
      <c r="R228" s="57">
        <f t="shared" si="211"/>
        <v>0</v>
      </c>
      <c r="S228" s="59">
        <f t="shared" si="253"/>
        <v>0</v>
      </c>
      <c r="T228" s="56">
        <f t="shared" si="212"/>
        <v>0</v>
      </c>
      <c r="U228" s="57">
        <f t="shared" si="213"/>
        <v>0</v>
      </c>
      <c r="V228" s="59">
        <f t="shared" si="254"/>
        <v>0</v>
      </c>
      <c r="W228" s="52">
        <f t="shared" si="198"/>
        <v>0</v>
      </c>
      <c r="X228" s="57">
        <f t="shared" si="214"/>
        <v>0</v>
      </c>
      <c r="Y228" s="59">
        <f t="shared" si="255"/>
        <v>0</v>
      </c>
      <c r="Z228" s="56">
        <f t="shared" si="256"/>
        <v>0</v>
      </c>
      <c r="AA228" s="57">
        <f t="shared" si="215"/>
        <v>0</v>
      </c>
      <c r="AB228" s="63">
        <f t="shared" si="257"/>
        <v>0</v>
      </c>
      <c r="AC228" s="74">
        <f t="shared" si="216"/>
        <v>0</v>
      </c>
      <c r="AD228" s="57">
        <f t="shared" si="217"/>
        <v>0</v>
      </c>
      <c r="AE228" s="59">
        <f t="shared" si="258"/>
        <v>0</v>
      </c>
      <c r="AF228" s="54">
        <f t="shared" si="218"/>
        <v>0</v>
      </c>
      <c r="AG228" s="57">
        <f t="shared" si="219"/>
        <v>0</v>
      </c>
      <c r="AH228" s="59">
        <f t="shared" si="259"/>
        <v>7662970.1895626727</v>
      </c>
      <c r="AI228" s="54">
        <f t="shared" si="220"/>
        <v>289800.01485755667</v>
      </c>
      <c r="AJ228" s="57">
        <f t="shared" si="221"/>
        <v>31929.042456511135</v>
      </c>
      <c r="AK228" s="59">
        <f t="shared" si="260"/>
        <v>26564154.518012132</v>
      </c>
      <c r="AL228" s="56">
        <f t="shared" si="261"/>
        <v>997161.34144509328</v>
      </c>
      <c r="AM228" s="75">
        <f t="shared" si="222"/>
        <v>110683.97715838389</v>
      </c>
      <c r="AN228">
        <f t="shared" si="223"/>
        <v>3.8896352546387139E-2</v>
      </c>
      <c r="AO228" s="119">
        <f t="shared" si="224"/>
        <v>0</v>
      </c>
      <c r="AP228" s="119">
        <f t="shared" si="225"/>
        <v>0</v>
      </c>
      <c r="AQ228">
        <f t="shared" si="226"/>
        <v>0.32406854718160294</v>
      </c>
      <c r="AR228" s="41">
        <f t="shared" si="227"/>
        <v>0</v>
      </c>
      <c r="AS228" s="41">
        <f t="shared" si="228"/>
        <v>0</v>
      </c>
      <c r="AT228">
        <f t="shared" si="229"/>
        <v>0.34397924008188835</v>
      </c>
      <c r="AU228" s="41">
        <f t="shared" si="230"/>
        <v>0</v>
      </c>
      <c r="AV228" s="41">
        <f t="shared" si="231"/>
        <v>0</v>
      </c>
      <c r="AW228">
        <f t="shared" si="232"/>
        <v>0.35384441011320833</v>
      </c>
      <c r="AX228">
        <f t="shared" si="233"/>
        <v>0</v>
      </c>
      <c r="AY228" s="121">
        <f t="shared" si="234"/>
        <v>0</v>
      </c>
      <c r="AZ228">
        <f t="shared" si="235"/>
        <v>0.43192140132682372</v>
      </c>
      <c r="BA228" s="39">
        <f t="shared" si="236"/>
        <v>0</v>
      </c>
      <c r="BB228" s="39">
        <f t="shared" si="237"/>
        <v>0</v>
      </c>
      <c r="BC228">
        <f t="shared" si="238"/>
        <v>0.38339854390841194</v>
      </c>
      <c r="BD228" s="41">
        <f t="shared" si="239"/>
        <v>0</v>
      </c>
      <c r="BE228" s="41">
        <f t="shared" si="240"/>
        <v>0</v>
      </c>
      <c r="BF228">
        <f t="shared" si="241"/>
        <v>0.36411560845402025</v>
      </c>
      <c r="BG228" s="41">
        <f t="shared" si="242"/>
        <v>321729.05731406779</v>
      </c>
      <c r="BH228" s="41">
        <f t="shared" si="243"/>
        <v>62596803.209232241</v>
      </c>
      <c r="BI228">
        <f t="shared" si="244"/>
        <v>0.39857899632171906</v>
      </c>
      <c r="BJ228">
        <f t="shared" si="245"/>
        <v>1107845.3186034772</v>
      </c>
      <c r="BK228" s="121">
        <f t="shared" si="246"/>
        <v>215386849.75214013</v>
      </c>
      <c r="BL228">
        <f t="shared" si="247"/>
        <v>0.41647504485035419</v>
      </c>
      <c r="BM228" s="119">
        <f t="shared" si="248"/>
        <v>1429574.3759175451</v>
      </c>
      <c r="BN228" s="119">
        <f t="shared" si="249"/>
        <v>271548846.17985916</v>
      </c>
      <c r="BO228">
        <f t="shared" si="250"/>
        <v>0.37846396881406513</v>
      </c>
    </row>
    <row r="229" spans="1:67">
      <c r="A229">
        <v>217</v>
      </c>
      <c r="B229" s="58">
        <v>212</v>
      </c>
      <c r="C229" s="56">
        <f t="shared" si="199"/>
        <v>32940163.351272158</v>
      </c>
      <c r="D229" s="56">
        <f t="shared" si="200"/>
        <v>196945.26356763393</v>
      </c>
      <c r="E229" s="59">
        <f t="shared" si="251"/>
        <v>32743218.087704524</v>
      </c>
      <c r="F229" s="53">
        <f t="shared" si="201"/>
        <v>1444804.6719571033</v>
      </c>
      <c r="G229" s="53">
        <f t="shared" si="202"/>
        <v>151873.95989680281</v>
      </c>
      <c r="H229" s="60">
        <f t="shared" si="203"/>
        <v>1292930.7120603004</v>
      </c>
      <c r="I229" s="54">
        <f>IF(A229&lt;=(30-(240-$K$8)),((A229+(240-$K$7))/30)*$K$6,$K$6)*($K$5/100)</f>
        <v>0</v>
      </c>
      <c r="J229" s="61">
        <f t="shared" si="204"/>
        <v>0</v>
      </c>
      <c r="K229" s="62">
        <f t="shared" si="205"/>
        <v>0</v>
      </c>
      <c r="L229" s="62">
        <f t="shared" si="206"/>
        <v>1444804.6719571033</v>
      </c>
      <c r="M229" s="55">
        <f t="shared" si="207"/>
        <v>1292930.7120603004</v>
      </c>
      <c r="N229" s="55">
        <f t="shared" si="208"/>
        <v>291144.20392647095</v>
      </c>
      <c r="O229" s="55">
        <f t="shared" si="209"/>
        <v>1001786.5081338295</v>
      </c>
      <c r="P229" s="59">
        <f t="shared" si="252"/>
        <v>0</v>
      </c>
      <c r="Q229" s="52">
        <f t="shared" si="210"/>
        <v>0</v>
      </c>
      <c r="R229" s="57">
        <f t="shared" si="211"/>
        <v>0</v>
      </c>
      <c r="S229" s="59">
        <f t="shared" si="253"/>
        <v>0</v>
      </c>
      <c r="T229" s="56">
        <f t="shared" si="212"/>
        <v>0</v>
      </c>
      <c r="U229" s="57">
        <f t="shared" si="213"/>
        <v>0</v>
      </c>
      <c r="V229" s="59">
        <f t="shared" si="254"/>
        <v>0</v>
      </c>
      <c r="W229" s="52">
        <f t="shared" si="198"/>
        <v>0</v>
      </c>
      <c r="X229" s="57">
        <f t="shared" si="214"/>
        <v>0</v>
      </c>
      <c r="Y229" s="59">
        <f t="shared" si="255"/>
        <v>0</v>
      </c>
      <c r="Z229" s="56">
        <f t="shared" si="256"/>
        <v>0</v>
      </c>
      <c r="AA229" s="57">
        <f t="shared" si="215"/>
        <v>0</v>
      </c>
      <c r="AB229" s="63">
        <f t="shared" si="257"/>
        <v>0</v>
      </c>
      <c r="AC229" s="74">
        <f t="shared" si="216"/>
        <v>0</v>
      </c>
      <c r="AD229" s="57">
        <f t="shared" si="217"/>
        <v>0</v>
      </c>
      <c r="AE229" s="59">
        <f t="shared" si="258"/>
        <v>0</v>
      </c>
      <c r="AF229" s="54">
        <f t="shared" si="218"/>
        <v>0</v>
      </c>
      <c r="AG229" s="57">
        <f t="shared" si="219"/>
        <v>0</v>
      </c>
      <c r="AH229" s="59">
        <f t="shared" si="259"/>
        <v>7373170.1747051161</v>
      </c>
      <c r="AI229" s="54">
        <f t="shared" si="220"/>
        <v>291144.20392647095</v>
      </c>
      <c r="AJ229" s="57">
        <f t="shared" si="221"/>
        <v>30721.54239460465</v>
      </c>
      <c r="AK229" s="59">
        <f t="shared" si="260"/>
        <v>25566993.17656704</v>
      </c>
      <c r="AL229" s="56">
        <f t="shared" si="261"/>
        <v>1001786.5081338295</v>
      </c>
      <c r="AM229" s="75">
        <f t="shared" si="222"/>
        <v>106529.13823569599</v>
      </c>
      <c r="AN229">
        <f t="shared" si="223"/>
        <v>3.8976759730394599E-2</v>
      </c>
      <c r="AO229" s="119">
        <f t="shared" si="224"/>
        <v>0</v>
      </c>
      <c r="AP229" s="119">
        <f t="shared" si="225"/>
        <v>0</v>
      </c>
      <c r="AQ229">
        <f t="shared" si="226"/>
        <v>0.32188740709113639</v>
      </c>
      <c r="AR229" s="41">
        <f t="shared" si="227"/>
        <v>0</v>
      </c>
      <c r="AS229" s="41">
        <f t="shared" si="228"/>
        <v>0</v>
      </c>
      <c r="AT229">
        <f t="shared" si="229"/>
        <v>0.34176051890186088</v>
      </c>
      <c r="AU229" s="41">
        <f t="shared" si="230"/>
        <v>0</v>
      </c>
      <c r="AV229" s="41">
        <f t="shared" si="231"/>
        <v>0</v>
      </c>
      <c r="AW229">
        <f t="shared" si="232"/>
        <v>0.35160910619509866</v>
      </c>
      <c r="AX229">
        <f t="shared" si="233"/>
        <v>0</v>
      </c>
      <c r="AY229" s="121">
        <f t="shared" si="234"/>
        <v>0</v>
      </c>
      <c r="AZ229">
        <f t="shared" si="235"/>
        <v>0.42959805709371857</v>
      </c>
      <c r="BA229" s="39">
        <f t="shared" si="236"/>
        <v>0</v>
      </c>
      <c r="BB229" s="39">
        <f t="shared" si="237"/>
        <v>0</v>
      </c>
      <c r="BC229">
        <f t="shared" si="238"/>
        <v>0.38112120268571253</v>
      </c>
      <c r="BD229" s="41">
        <f t="shared" si="239"/>
        <v>0</v>
      </c>
      <c r="BE229" s="41">
        <f t="shared" si="240"/>
        <v>0</v>
      </c>
      <c r="BF229">
        <f t="shared" si="241"/>
        <v>0.3618644198370739</v>
      </c>
      <c r="BG229" s="41">
        <f t="shared" si="242"/>
        <v>321865.7463210756</v>
      </c>
      <c r="BH229" s="41">
        <f t="shared" si="243"/>
        <v>63178292.252044193</v>
      </c>
      <c r="BI229">
        <f t="shared" si="244"/>
        <v>0.39628430406809179</v>
      </c>
      <c r="BJ229">
        <f t="shared" si="245"/>
        <v>1108315.6463695255</v>
      </c>
      <c r="BK229" s="121">
        <f t="shared" si="246"/>
        <v>217387672.26504099</v>
      </c>
      <c r="BL229">
        <f t="shared" si="247"/>
        <v>0.41416340130851337</v>
      </c>
      <c r="BM229" s="119">
        <f t="shared" si="248"/>
        <v>1430181.3926906011</v>
      </c>
      <c r="BN229" s="119">
        <f t="shared" si="249"/>
        <v>274101310.95678371</v>
      </c>
      <c r="BO229">
        <f t="shared" si="250"/>
        <v>0.37619287429525261</v>
      </c>
    </row>
    <row r="230" spans="1:67">
      <c r="A230">
        <v>218</v>
      </c>
      <c r="B230" s="64">
        <v>213</v>
      </c>
      <c r="C230" s="56">
        <f t="shared" si="199"/>
        <v>31647232.639211856</v>
      </c>
      <c r="D230" s="56">
        <f t="shared" si="200"/>
        <v>196945.2635676302</v>
      </c>
      <c r="E230" s="59">
        <f t="shared" si="251"/>
        <v>31450287.375644226</v>
      </c>
      <c r="F230" s="53">
        <f t="shared" si="201"/>
        <v>1444804.6719571035</v>
      </c>
      <c r="G230" s="53">
        <f t="shared" si="202"/>
        <v>145876.91627736314</v>
      </c>
      <c r="H230" s="66">
        <f t="shared" si="203"/>
        <v>1298927.7556797403</v>
      </c>
      <c r="I230" s="54">
        <f>IF(A230&lt;=(30-(240-$K$8)),((A230+(240-$K$7))/30)*$K$6,$K$6)*($K$5/100)</f>
        <v>0</v>
      </c>
      <c r="J230" s="67">
        <f t="shared" si="204"/>
        <v>0</v>
      </c>
      <c r="K230" s="68">
        <f t="shared" si="205"/>
        <v>0</v>
      </c>
      <c r="L230" s="68">
        <f t="shared" si="206"/>
        <v>1444804.6719571035</v>
      </c>
      <c r="M230" s="55">
        <f t="shared" si="207"/>
        <v>1298927.7556797403</v>
      </c>
      <c r="N230" s="55">
        <f t="shared" si="208"/>
        <v>292494.62779234996</v>
      </c>
      <c r="O230" s="55">
        <f t="shared" si="209"/>
        <v>1006433.1278873904</v>
      </c>
      <c r="P230" s="65">
        <f t="shared" si="252"/>
        <v>0</v>
      </c>
      <c r="Q230" s="52">
        <f t="shared" si="210"/>
        <v>0</v>
      </c>
      <c r="R230" s="57">
        <f t="shared" si="211"/>
        <v>0</v>
      </c>
      <c r="S230" s="59">
        <f t="shared" si="253"/>
        <v>0</v>
      </c>
      <c r="T230" s="56">
        <f t="shared" si="212"/>
        <v>0</v>
      </c>
      <c r="U230" s="57">
        <f t="shared" si="213"/>
        <v>0</v>
      </c>
      <c r="V230" s="59">
        <f t="shared" si="254"/>
        <v>0</v>
      </c>
      <c r="W230" s="52">
        <f t="shared" ref="W230:W252" si="262">IF(T230+P230&lt;=O230+AM230,MIN(V230,O230-Q230+AA230-T230+AM230),0)</f>
        <v>0</v>
      </c>
      <c r="X230" s="57">
        <f t="shared" si="214"/>
        <v>0</v>
      </c>
      <c r="Y230" s="59">
        <f t="shared" si="255"/>
        <v>0</v>
      </c>
      <c r="Z230" s="56">
        <f t="shared" si="256"/>
        <v>0</v>
      </c>
      <c r="AA230" s="57">
        <f t="shared" si="215"/>
        <v>0</v>
      </c>
      <c r="AB230" s="63">
        <f t="shared" si="257"/>
        <v>0</v>
      </c>
      <c r="AC230" s="74">
        <f t="shared" si="216"/>
        <v>0</v>
      </c>
      <c r="AD230" s="57">
        <f t="shared" si="217"/>
        <v>0</v>
      </c>
      <c r="AE230" s="59">
        <f t="shared" si="258"/>
        <v>0</v>
      </c>
      <c r="AF230" s="54">
        <f t="shared" si="218"/>
        <v>0</v>
      </c>
      <c r="AG230" s="57">
        <f t="shared" si="219"/>
        <v>0</v>
      </c>
      <c r="AH230" s="59">
        <f t="shared" si="259"/>
        <v>7082025.970778645</v>
      </c>
      <c r="AI230" s="54">
        <f t="shared" si="220"/>
        <v>292494.62779234996</v>
      </c>
      <c r="AJ230" s="57">
        <f t="shared" si="221"/>
        <v>29508.44154491102</v>
      </c>
      <c r="AK230" s="59">
        <f t="shared" si="260"/>
        <v>24565206.668433212</v>
      </c>
      <c r="AL230" s="56">
        <f t="shared" si="261"/>
        <v>1006433.1278873904</v>
      </c>
      <c r="AM230" s="75">
        <f t="shared" si="222"/>
        <v>102355.02778513839</v>
      </c>
      <c r="AN230">
        <f t="shared" si="223"/>
        <v>3.9057166914402058E-2</v>
      </c>
      <c r="AO230" s="119">
        <f t="shared" si="224"/>
        <v>0</v>
      </c>
      <c r="AP230" s="119">
        <f t="shared" si="225"/>
        <v>0</v>
      </c>
      <c r="AQ230">
        <f t="shared" si="226"/>
        <v>0.31971668838641437</v>
      </c>
      <c r="AR230" s="41">
        <f t="shared" si="227"/>
        <v>0</v>
      </c>
      <c r="AS230" s="41">
        <f t="shared" si="228"/>
        <v>0</v>
      </c>
      <c r="AT230">
        <f t="shared" si="229"/>
        <v>0.33955158458683182</v>
      </c>
      <c r="AU230" s="41">
        <f t="shared" si="230"/>
        <v>0</v>
      </c>
      <c r="AV230" s="41">
        <f t="shared" si="231"/>
        <v>0</v>
      </c>
      <c r="AW230">
        <f t="shared" si="232"/>
        <v>0.34938326726201452</v>
      </c>
      <c r="AX230">
        <f t="shared" si="233"/>
        <v>0</v>
      </c>
      <c r="AY230" s="121">
        <f t="shared" si="234"/>
        <v>0</v>
      </c>
      <c r="AZ230">
        <f t="shared" si="235"/>
        <v>0.4272815110273252</v>
      </c>
      <c r="BA230" s="39">
        <f t="shared" si="236"/>
        <v>0</v>
      </c>
      <c r="BB230" s="39">
        <f t="shared" si="237"/>
        <v>0</v>
      </c>
      <c r="BC230">
        <f t="shared" si="238"/>
        <v>0.3788523381097873</v>
      </c>
      <c r="BD230" s="41">
        <f t="shared" si="239"/>
        <v>0</v>
      </c>
      <c r="BE230" s="41">
        <f t="shared" si="240"/>
        <v>0</v>
      </c>
      <c r="BF230">
        <f t="shared" si="241"/>
        <v>0.35962235650556929</v>
      </c>
      <c r="BG230" s="41">
        <f t="shared" si="242"/>
        <v>322003.06933726097</v>
      </c>
      <c r="BH230" s="41">
        <f t="shared" si="243"/>
        <v>63763828.858732291</v>
      </c>
      <c r="BI230">
        <f t="shared" si="244"/>
        <v>0.39399756942450082</v>
      </c>
      <c r="BJ230">
        <f t="shared" si="245"/>
        <v>1108788.1556725288</v>
      </c>
      <c r="BK230" s="121">
        <f t="shared" si="246"/>
        <v>219402421.87945113</v>
      </c>
      <c r="BL230">
        <f t="shared" si="247"/>
        <v>0.41185909588566516</v>
      </c>
      <c r="BM230" s="119">
        <f t="shared" si="248"/>
        <v>1430791.2250097897</v>
      </c>
      <c r="BN230" s="119">
        <f t="shared" si="249"/>
        <v>276671611.95978469</v>
      </c>
      <c r="BO230">
        <f t="shared" si="250"/>
        <v>0.37393042364187074</v>
      </c>
    </row>
    <row r="231" spans="1:67">
      <c r="A231">
        <v>219</v>
      </c>
      <c r="B231" s="58">
        <v>214</v>
      </c>
      <c r="C231" s="56">
        <f t="shared" si="199"/>
        <v>30348304.883532114</v>
      </c>
      <c r="D231" s="56">
        <f t="shared" si="200"/>
        <v>196945.2635676302</v>
      </c>
      <c r="E231" s="59">
        <f t="shared" si="251"/>
        <v>30151359.619964484</v>
      </c>
      <c r="F231" s="53">
        <f t="shared" si="201"/>
        <v>1444804.6719571035</v>
      </c>
      <c r="G231" s="53">
        <f t="shared" si="202"/>
        <v>139852.05637060193</v>
      </c>
      <c r="H231" s="60">
        <f t="shared" si="203"/>
        <v>1304952.6155865015</v>
      </c>
      <c r="I231" s="54">
        <f>IF(A231&lt;=(30-(240-$K$8)),((A231+(240-$K$7))/30)*$K$6,$K$6)*($K$5/100)</f>
        <v>0</v>
      </c>
      <c r="J231" s="61">
        <f t="shared" si="204"/>
        <v>0</v>
      </c>
      <c r="K231" s="62">
        <f t="shared" si="205"/>
        <v>0</v>
      </c>
      <c r="L231" s="62">
        <f t="shared" si="206"/>
        <v>1444804.6719571035</v>
      </c>
      <c r="M231" s="55">
        <f t="shared" si="207"/>
        <v>1304952.6155865015</v>
      </c>
      <c r="N231" s="55">
        <f t="shared" si="208"/>
        <v>293851.31537426013</v>
      </c>
      <c r="O231" s="55">
        <f t="shared" si="209"/>
        <v>1011101.3002122415</v>
      </c>
      <c r="P231" s="59">
        <f t="shared" si="252"/>
        <v>0</v>
      </c>
      <c r="Q231" s="52">
        <f t="shared" si="210"/>
        <v>0</v>
      </c>
      <c r="R231" s="57">
        <f t="shared" si="211"/>
        <v>0</v>
      </c>
      <c r="S231" s="59">
        <f t="shared" si="253"/>
        <v>0</v>
      </c>
      <c r="T231" s="56">
        <f t="shared" si="212"/>
        <v>0</v>
      </c>
      <c r="U231" s="57">
        <f t="shared" si="213"/>
        <v>0</v>
      </c>
      <c r="V231" s="59">
        <f t="shared" si="254"/>
        <v>0</v>
      </c>
      <c r="W231" s="52">
        <f t="shared" si="262"/>
        <v>0</v>
      </c>
      <c r="X231" s="57">
        <f t="shared" si="214"/>
        <v>0</v>
      </c>
      <c r="Y231" s="59">
        <f t="shared" si="255"/>
        <v>0</v>
      </c>
      <c r="Z231" s="56">
        <f t="shared" si="256"/>
        <v>0</v>
      </c>
      <c r="AA231" s="57">
        <f t="shared" si="215"/>
        <v>0</v>
      </c>
      <c r="AB231" s="63">
        <f t="shared" si="257"/>
        <v>0</v>
      </c>
      <c r="AC231" s="74">
        <f t="shared" si="216"/>
        <v>0</v>
      </c>
      <c r="AD231" s="57">
        <f t="shared" si="217"/>
        <v>0</v>
      </c>
      <c r="AE231" s="59">
        <f t="shared" si="258"/>
        <v>0</v>
      </c>
      <c r="AF231" s="54">
        <f t="shared" si="218"/>
        <v>0</v>
      </c>
      <c r="AG231" s="57">
        <f t="shared" si="219"/>
        <v>0</v>
      </c>
      <c r="AH231" s="59">
        <f t="shared" si="259"/>
        <v>6789531.342986295</v>
      </c>
      <c r="AI231" s="54">
        <f t="shared" si="220"/>
        <v>293851.31537426013</v>
      </c>
      <c r="AJ231" s="57">
        <f t="shared" si="221"/>
        <v>28289.713929109563</v>
      </c>
      <c r="AK231" s="59">
        <f t="shared" si="260"/>
        <v>23558773.540545821</v>
      </c>
      <c r="AL231" s="56">
        <f t="shared" si="261"/>
        <v>1011101.3002122415</v>
      </c>
      <c r="AM231" s="75">
        <f t="shared" si="222"/>
        <v>98161.55641894092</v>
      </c>
      <c r="AN231">
        <f t="shared" si="223"/>
        <v>3.9137574098409525E-2</v>
      </c>
      <c r="AO231" s="119">
        <f t="shared" si="224"/>
        <v>0</v>
      </c>
      <c r="AP231" s="119">
        <f t="shared" si="225"/>
        <v>0</v>
      </c>
      <c r="AQ231">
        <f t="shared" si="226"/>
        <v>0.31755637846474988</v>
      </c>
      <c r="AR231" s="41">
        <f t="shared" si="227"/>
        <v>0</v>
      </c>
      <c r="AS231" s="41">
        <f t="shared" si="228"/>
        <v>0</v>
      </c>
      <c r="AT231">
        <f t="shared" si="229"/>
        <v>0.33735243259872416</v>
      </c>
      <c r="AU231" s="41">
        <f t="shared" si="230"/>
        <v>0</v>
      </c>
      <c r="AV231" s="41">
        <f t="shared" si="231"/>
        <v>0</v>
      </c>
      <c r="AW231">
        <f t="shared" si="232"/>
        <v>0.34716689257700822</v>
      </c>
      <c r="AX231">
        <f t="shared" si="233"/>
        <v>0</v>
      </c>
      <c r="AY231" s="121">
        <f t="shared" si="234"/>
        <v>0</v>
      </c>
      <c r="AZ231">
        <f t="shared" si="235"/>
        <v>0.42497178815748937</v>
      </c>
      <c r="BA231" s="39">
        <f t="shared" si="236"/>
        <v>0</v>
      </c>
      <c r="BB231" s="39">
        <f t="shared" si="237"/>
        <v>0</v>
      </c>
      <c r="BC231">
        <f t="shared" si="238"/>
        <v>0.37659196007993295</v>
      </c>
      <c r="BD231" s="41">
        <f t="shared" si="239"/>
        <v>0</v>
      </c>
      <c r="BE231" s="41">
        <f t="shared" si="240"/>
        <v>0</v>
      </c>
      <c r="BF231">
        <f t="shared" si="241"/>
        <v>0.35738942154549308</v>
      </c>
      <c r="BG231" s="41">
        <f t="shared" si="242"/>
        <v>322141.02930336969</v>
      </c>
      <c r="BH231" s="41">
        <f t="shared" si="243"/>
        <v>64353438.066962965</v>
      </c>
      <c r="BI231">
        <f t="shared" si="244"/>
        <v>0.39171880732771258</v>
      </c>
      <c r="BJ231">
        <f t="shared" si="245"/>
        <v>1109262.8566311824</v>
      </c>
      <c r="BK231" s="121">
        <f t="shared" si="246"/>
        <v>221431184.74648088</v>
      </c>
      <c r="BL231">
        <f t="shared" si="247"/>
        <v>0.40956214909868544</v>
      </c>
      <c r="BM231" s="119">
        <f t="shared" si="248"/>
        <v>1431403.8859345522</v>
      </c>
      <c r="BN231" s="119">
        <f t="shared" si="249"/>
        <v>279259859.7355113</v>
      </c>
      <c r="BO231">
        <f t="shared" si="250"/>
        <v>0.3716766250543086</v>
      </c>
    </row>
    <row r="232" spans="1:67">
      <c r="A232">
        <v>220</v>
      </c>
      <c r="B232" s="64">
        <v>215</v>
      </c>
      <c r="C232" s="56">
        <f t="shared" si="199"/>
        <v>29043352.267945614</v>
      </c>
      <c r="D232" s="56">
        <f t="shared" si="200"/>
        <v>196945.2635676302</v>
      </c>
      <c r="E232" s="59">
        <f t="shared" si="251"/>
        <v>28846407.004377984</v>
      </c>
      <c r="F232" s="53">
        <f t="shared" si="201"/>
        <v>1444804.6719571033</v>
      </c>
      <c r="G232" s="53">
        <f t="shared" si="202"/>
        <v>133799.25115530656</v>
      </c>
      <c r="H232" s="66">
        <f t="shared" si="203"/>
        <v>1311005.4208017967</v>
      </c>
      <c r="I232" s="54">
        <f>IF(A232&lt;=(30-(240-$K$8)),((A232+(240-$K$7))/30)*$K$6,$K$6)*($K$5/100)</f>
        <v>0</v>
      </c>
      <c r="J232" s="67">
        <f t="shared" si="204"/>
        <v>0</v>
      </c>
      <c r="K232" s="68">
        <f t="shared" si="205"/>
        <v>0</v>
      </c>
      <c r="L232" s="68">
        <f t="shared" si="206"/>
        <v>1444804.6719571033</v>
      </c>
      <c r="M232" s="55">
        <f t="shared" si="207"/>
        <v>1311005.4208017967</v>
      </c>
      <c r="N232" s="55">
        <f t="shared" si="208"/>
        <v>295214.2957254044</v>
      </c>
      <c r="O232" s="55">
        <f t="shared" si="209"/>
        <v>1015791.1250763924</v>
      </c>
      <c r="P232" s="65">
        <f t="shared" si="252"/>
        <v>0</v>
      </c>
      <c r="Q232" s="52">
        <f t="shared" si="210"/>
        <v>0</v>
      </c>
      <c r="R232" s="57">
        <f t="shared" si="211"/>
        <v>0</v>
      </c>
      <c r="S232" s="59">
        <f t="shared" si="253"/>
        <v>0</v>
      </c>
      <c r="T232" s="56">
        <f t="shared" si="212"/>
        <v>0</v>
      </c>
      <c r="U232" s="57">
        <f t="shared" si="213"/>
        <v>0</v>
      </c>
      <c r="V232" s="59">
        <f t="shared" si="254"/>
        <v>0</v>
      </c>
      <c r="W232" s="52">
        <f t="shared" si="262"/>
        <v>0</v>
      </c>
      <c r="X232" s="57">
        <f t="shared" si="214"/>
        <v>0</v>
      </c>
      <c r="Y232" s="59">
        <f t="shared" si="255"/>
        <v>0</v>
      </c>
      <c r="Z232" s="56">
        <f t="shared" si="256"/>
        <v>0</v>
      </c>
      <c r="AA232" s="57">
        <f t="shared" si="215"/>
        <v>0</v>
      </c>
      <c r="AB232" s="63">
        <f t="shared" si="257"/>
        <v>0</v>
      </c>
      <c r="AC232" s="74">
        <f t="shared" si="216"/>
        <v>0</v>
      </c>
      <c r="AD232" s="57">
        <f t="shared" si="217"/>
        <v>0</v>
      </c>
      <c r="AE232" s="59">
        <f t="shared" si="258"/>
        <v>0</v>
      </c>
      <c r="AF232" s="54">
        <f t="shared" si="218"/>
        <v>0</v>
      </c>
      <c r="AG232" s="57">
        <f t="shared" si="219"/>
        <v>0</v>
      </c>
      <c r="AH232" s="59">
        <f t="shared" si="259"/>
        <v>6495680.0276120352</v>
      </c>
      <c r="AI232" s="54">
        <f t="shared" si="220"/>
        <v>295214.2957254044</v>
      </c>
      <c r="AJ232" s="57">
        <f t="shared" si="221"/>
        <v>27065.333448383481</v>
      </c>
      <c r="AK232" s="59">
        <f t="shared" si="260"/>
        <v>22547672.240333579</v>
      </c>
      <c r="AL232" s="56">
        <f t="shared" si="261"/>
        <v>1015791.1250763924</v>
      </c>
      <c r="AM232" s="75">
        <f t="shared" si="222"/>
        <v>93948.634334723247</v>
      </c>
      <c r="AN232">
        <f t="shared" si="223"/>
        <v>3.9217981282416978E-2</v>
      </c>
      <c r="AO232" s="119">
        <f t="shared" si="224"/>
        <v>0</v>
      </c>
      <c r="AP232" s="119">
        <f t="shared" si="225"/>
        <v>0</v>
      </c>
      <c r="AQ232">
        <f t="shared" si="226"/>
        <v>0.31540646439311498</v>
      </c>
      <c r="AR232" s="41">
        <f t="shared" si="227"/>
        <v>0</v>
      </c>
      <c r="AS232" s="41">
        <f t="shared" si="228"/>
        <v>0</v>
      </c>
      <c r="AT232">
        <f t="shared" si="229"/>
        <v>0.33516305803819585</v>
      </c>
      <c r="AU232" s="41">
        <f t="shared" si="230"/>
        <v>0</v>
      </c>
      <c r="AV232" s="41">
        <f t="shared" si="231"/>
        <v>0</v>
      </c>
      <c r="AW232">
        <f t="shared" si="232"/>
        <v>0.34495998102975856</v>
      </c>
      <c r="AX232">
        <f t="shared" si="233"/>
        <v>0</v>
      </c>
      <c r="AY232" s="121">
        <f t="shared" si="234"/>
        <v>0</v>
      </c>
      <c r="AZ232">
        <f t="shared" si="235"/>
        <v>0.42266891310568117</v>
      </c>
      <c r="BA232" s="39">
        <f t="shared" si="236"/>
        <v>0</v>
      </c>
      <c r="BB232" s="39">
        <f t="shared" si="237"/>
        <v>0</v>
      </c>
      <c r="BC232">
        <f t="shared" si="238"/>
        <v>0.37434007809715464</v>
      </c>
      <c r="BD232" s="41">
        <f t="shared" si="239"/>
        <v>0</v>
      </c>
      <c r="BE232" s="41">
        <f t="shared" si="240"/>
        <v>0</v>
      </c>
      <c r="BF232">
        <f t="shared" si="241"/>
        <v>0.3551656176589798</v>
      </c>
      <c r="BG232" s="41">
        <f t="shared" si="242"/>
        <v>322279.62917378789</v>
      </c>
      <c r="BH232" s="41">
        <f t="shared" si="243"/>
        <v>64947145.059588969</v>
      </c>
      <c r="BI232">
        <f t="shared" si="244"/>
        <v>0.38944803230933517</v>
      </c>
      <c r="BJ232">
        <f t="shared" si="245"/>
        <v>1109739.7594111157</v>
      </c>
      <c r="BK232" s="121">
        <f t="shared" si="246"/>
        <v>223474047.51680633</v>
      </c>
      <c r="BL232">
        <f t="shared" si="247"/>
        <v>0.40727258105562736</v>
      </c>
      <c r="BM232" s="119">
        <f t="shared" si="248"/>
        <v>1432019.3885849034</v>
      </c>
      <c r="BN232" s="119">
        <f t="shared" si="249"/>
        <v>281866165.4723863</v>
      </c>
      <c r="BO232">
        <f t="shared" si="250"/>
        <v>0.36943148633773509</v>
      </c>
    </row>
    <row r="233" spans="1:67">
      <c r="A233">
        <v>221</v>
      </c>
      <c r="B233" s="58">
        <v>216</v>
      </c>
      <c r="C233" s="56">
        <f t="shared" si="199"/>
        <v>27732346.847143821</v>
      </c>
      <c r="D233" s="56">
        <f t="shared" si="200"/>
        <v>196945.26356763393</v>
      </c>
      <c r="E233" s="59">
        <f t="shared" si="251"/>
        <v>27535401.583576187</v>
      </c>
      <c r="F233" s="53">
        <f t="shared" si="201"/>
        <v>1444804.6719571035</v>
      </c>
      <c r="G233" s="53">
        <f t="shared" si="202"/>
        <v>127718.3710118209</v>
      </c>
      <c r="H233" s="60">
        <f t="shared" si="203"/>
        <v>1317086.3009452827</v>
      </c>
      <c r="I233" s="54">
        <f>IF(A233&lt;=(30-(240-$K$8)),((A233+(240-$K$7))/30)*$K$6,$K$6)*($K$5/100)</f>
        <v>0</v>
      </c>
      <c r="J233" s="61">
        <f t="shared" si="204"/>
        <v>0</v>
      </c>
      <c r="K233" s="62">
        <f t="shared" si="205"/>
        <v>0</v>
      </c>
      <c r="L233" s="62">
        <f t="shared" si="206"/>
        <v>1444804.6719571035</v>
      </c>
      <c r="M233" s="55">
        <f t="shared" si="207"/>
        <v>1317086.3009452827</v>
      </c>
      <c r="N233" s="55">
        <f t="shared" si="208"/>
        <v>296583.59803374409</v>
      </c>
      <c r="O233" s="55">
        <f t="shared" si="209"/>
        <v>1020502.7029115387</v>
      </c>
      <c r="P233" s="59">
        <f t="shared" si="252"/>
        <v>0</v>
      </c>
      <c r="Q233" s="52">
        <f t="shared" si="210"/>
        <v>0</v>
      </c>
      <c r="R233" s="57">
        <f t="shared" si="211"/>
        <v>0</v>
      </c>
      <c r="S233" s="59">
        <f t="shared" si="253"/>
        <v>0</v>
      </c>
      <c r="T233" s="56">
        <f t="shared" si="212"/>
        <v>0</v>
      </c>
      <c r="U233" s="57">
        <f t="shared" si="213"/>
        <v>0</v>
      </c>
      <c r="V233" s="59">
        <f t="shared" si="254"/>
        <v>0</v>
      </c>
      <c r="W233" s="52">
        <f t="shared" si="262"/>
        <v>0</v>
      </c>
      <c r="X233" s="57">
        <f t="shared" si="214"/>
        <v>0</v>
      </c>
      <c r="Y233" s="59">
        <f t="shared" si="255"/>
        <v>0</v>
      </c>
      <c r="Z233" s="56">
        <f t="shared" si="256"/>
        <v>0</v>
      </c>
      <c r="AA233" s="57">
        <f t="shared" si="215"/>
        <v>0</v>
      </c>
      <c r="AB233" s="63">
        <f t="shared" si="257"/>
        <v>0</v>
      </c>
      <c r="AC233" s="74">
        <f t="shared" si="216"/>
        <v>0</v>
      </c>
      <c r="AD233" s="57">
        <f t="shared" si="217"/>
        <v>0</v>
      </c>
      <c r="AE233" s="59">
        <f t="shared" si="258"/>
        <v>0</v>
      </c>
      <c r="AF233" s="54">
        <f t="shared" si="218"/>
        <v>0</v>
      </c>
      <c r="AG233" s="57">
        <f t="shared" si="219"/>
        <v>0</v>
      </c>
      <c r="AH233" s="59">
        <f t="shared" si="259"/>
        <v>6200465.7318866309</v>
      </c>
      <c r="AI233" s="54">
        <f t="shared" si="220"/>
        <v>296583.59803374409</v>
      </c>
      <c r="AJ233" s="57">
        <f t="shared" si="221"/>
        <v>25835.273882860962</v>
      </c>
      <c r="AK233" s="59">
        <f t="shared" si="260"/>
        <v>21531881.115257189</v>
      </c>
      <c r="AL233" s="56">
        <f t="shared" si="261"/>
        <v>1020502.7029115387</v>
      </c>
      <c r="AM233" s="75">
        <f t="shared" si="222"/>
        <v>89716.171313571613</v>
      </c>
      <c r="AN233">
        <f t="shared" si="223"/>
        <v>3.9298388466424444E-2</v>
      </c>
      <c r="AO233" s="119">
        <f t="shared" si="224"/>
        <v>0</v>
      </c>
      <c r="AP233" s="119">
        <f t="shared" si="225"/>
        <v>0</v>
      </c>
      <c r="AQ233">
        <f t="shared" si="226"/>
        <v>0.31326693291108637</v>
      </c>
      <c r="AR233" s="41">
        <f t="shared" si="227"/>
        <v>0</v>
      </c>
      <c r="AS233" s="41">
        <f t="shared" si="228"/>
        <v>0</v>
      </c>
      <c r="AT233">
        <f t="shared" si="229"/>
        <v>0.33298345564729454</v>
      </c>
      <c r="AU233" s="41">
        <f t="shared" si="230"/>
        <v>0</v>
      </c>
      <c r="AV233" s="41">
        <f t="shared" si="231"/>
        <v>0</v>
      </c>
      <c r="AW233">
        <f t="shared" si="232"/>
        <v>0.34276253113904154</v>
      </c>
      <c r="AX233">
        <f t="shared" si="233"/>
        <v>0</v>
      </c>
      <c r="AY233" s="121">
        <f t="shared" si="234"/>
        <v>0</v>
      </c>
      <c r="AZ233">
        <f t="shared" si="235"/>
        <v>0.42037291008592387</v>
      </c>
      <c r="BA233" s="39">
        <f t="shared" si="236"/>
        <v>0</v>
      </c>
      <c r="BB233" s="39">
        <f t="shared" si="237"/>
        <v>0</v>
      </c>
      <c r="BC233">
        <f t="shared" si="238"/>
        <v>0.37209670126605715</v>
      </c>
      <c r="BD233" s="41">
        <f t="shared" si="239"/>
        <v>0</v>
      </c>
      <c r="BE233" s="41">
        <f t="shared" si="240"/>
        <v>0</v>
      </c>
      <c r="BF233">
        <f t="shared" si="241"/>
        <v>0.35295094716654374</v>
      </c>
      <c r="BG233" s="41">
        <f t="shared" si="242"/>
        <v>322418.87191660504</v>
      </c>
      <c r="BH233" s="41">
        <f t="shared" si="243"/>
        <v>65544975.165457442</v>
      </c>
      <c r="BI233">
        <f t="shared" si="244"/>
        <v>0.38718525849738755</v>
      </c>
      <c r="BJ233">
        <f t="shared" si="245"/>
        <v>1110218.8742251103</v>
      </c>
      <c r="BK233" s="121">
        <f t="shared" si="246"/>
        <v>225531097.34345004</v>
      </c>
      <c r="BL233">
        <f t="shared" si="247"/>
        <v>0.40499041145703091</v>
      </c>
      <c r="BM233" s="119">
        <f t="shared" si="248"/>
        <v>1432637.7461417154</v>
      </c>
      <c r="BN233" s="119">
        <f t="shared" si="249"/>
        <v>284490641.00418109</v>
      </c>
      <c r="BO233">
        <f t="shared" si="250"/>
        <v>0.36719501490404605</v>
      </c>
    </row>
    <row r="234" spans="1:67">
      <c r="A234">
        <v>222</v>
      </c>
      <c r="B234" s="64">
        <v>217</v>
      </c>
      <c r="C234" s="56">
        <f t="shared" si="199"/>
        <v>26415260.546198539</v>
      </c>
      <c r="D234" s="56">
        <f t="shared" si="200"/>
        <v>196945.26356763393</v>
      </c>
      <c r="E234" s="59">
        <f t="shared" si="251"/>
        <v>26218315.282630906</v>
      </c>
      <c r="F234" s="53">
        <f t="shared" si="201"/>
        <v>1444804.6719571033</v>
      </c>
      <c r="G234" s="53">
        <f t="shared" si="202"/>
        <v>121609.2857192697</v>
      </c>
      <c r="H234" s="66">
        <f t="shared" si="203"/>
        <v>1323195.3862378336</v>
      </c>
      <c r="I234" s="54">
        <f>IF(A234&lt;=(30-(240-$K$8)),((A234+(240-$K$7))/30)*$K$6,$K$6)*($K$5/100)</f>
        <v>0</v>
      </c>
      <c r="J234" s="67">
        <f t="shared" si="204"/>
        <v>0</v>
      </c>
      <c r="K234" s="68">
        <f t="shared" si="205"/>
        <v>0</v>
      </c>
      <c r="L234" s="68">
        <f t="shared" si="206"/>
        <v>1444804.6719571033</v>
      </c>
      <c r="M234" s="55">
        <f t="shared" si="207"/>
        <v>1323195.3862378336</v>
      </c>
      <c r="N234" s="55">
        <f t="shared" si="208"/>
        <v>297959.25162262388</v>
      </c>
      <c r="O234" s="55">
        <f t="shared" si="209"/>
        <v>1025236.1346152098</v>
      </c>
      <c r="P234" s="65">
        <f t="shared" si="252"/>
        <v>0</v>
      </c>
      <c r="Q234" s="52">
        <f t="shared" si="210"/>
        <v>0</v>
      </c>
      <c r="R234" s="57">
        <f t="shared" si="211"/>
        <v>0</v>
      </c>
      <c r="S234" s="59">
        <f t="shared" si="253"/>
        <v>0</v>
      </c>
      <c r="T234" s="56">
        <f t="shared" si="212"/>
        <v>0</v>
      </c>
      <c r="U234" s="57">
        <f t="shared" si="213"/>
        <v>0</v>
      </c>
      <c r="V234" s="59">
        <f t="shared" si="254"/>
        <v>0</v>
      </c>
      <c r="W234" s="52">
        <f t="shared" si="262"/>
        <v>0</v>
      </c>
      <c r="X234" s="57">
        <f t="shared" si="214"/>
        <v>0</v>
      </c>
      <c r="Y234" s="59">
        <f t="shared" si="255"/>
        <v>0</v>
      </c>
      <c r="Z234" s="56">
        <f t="shared" si="256"/>
        <v>0</v>
      </c>
      <c r="AA234" s="57">
        <f t="shared" si="215"/>
        <v>0</v>
      </c>
      <c r="AB234" s="63">
        <f t="shared" si="257"/>
        <v>0</v>
      </c>
      <c r="AC234" s="74">
        <f t="shared" si="216"/>
        <v>0</v>
      </c>
      <c r="AD234" s="57">
        <f t="shared" si="217"/>
        <v>0</v>
      </c>
      <c r="AE234" s="59">
        <f t="shared" si="258"/>
        <v>0</v>
      </c>
      <c r="AF234" s="54">
        <f t="shared" si="218"/>
        <v>0</v>
      </c>
      <c r="AG234" s="57">
        <f t="shared" si="219"/>
        <v>0</v>
      </c>
      <c r="AH234" s="59">
        <f t="shared" si="259"/>
        <v>5903882.133852887</v>
      </c>
      <c r="AI234" s="54">
        <f t="shared" si="220"/>
        <v>297959.25162262388</v>
      </c>
      <c r="AJ234" s="57">
        <f t="shared" si="221"/>
        <v>24599.508891053694</v>
      </c>
      <c r="AK234" s="59">
        <f t="shared" si="260"/>
        <v>20511378.412345652</v>
      </c>
      <c r="AL234" s="56">
        <f t="shared" si="261"/>
        <v>1025236.1346152098</v>
      </c>
      <c r="AM234" s="75">
        <f t="shared" si="222"/>
        <v>85464.07671810688</v>
      </c>
      <c r="AN234">
        <f t="shared" si="223"/>
        <v>3.9378795650431904E-2</v>
      </c>
      <c r="AO234" s="119">
        <f t="shared" si="224"/>
        <v>0</v>
      </c>
      <c r="AP234" s="119">
        <f t="shared" si="225"/>
        <v>0</v>
      </c>
      <c r="AQ234">
        <f t="shared" si="226"/>
        <v>0.31113777043382379</v>
      </c>
      <c r="AR234" s="41">
        <f t="shared" si="227"/>
        <v>0</v>
      </c>
      <c r="AS234" s="41">
        <f t="shared" si="228"/>
        <v>0</v>
      </c>
      <c r="AT234">
        <f t="shared" si="229"/>
        <v>0.33081361981197249</v>
      </c>
      <c r="AU234" s="41">
        <f t="shared" si="230"/>
        <v>0</v>
      </c>
      <c r="AV234" s="41">
        <f t="shared" si="231"/>
        <v>0</v>
      </c>
      <c r="AW234">
        <f t="shared" si="232"/>
        <v>0.34057454105512136</v>
      </c>
      <c r="AX234">
        <f t="shared" si="233"/>
        <v>0</v>
      </c>
      <c r="AY234" s="121">
        <f t="shared" si="234"/>
        <v>0</v>
      </c>
      <c r="AZ234">
        <f t="shared" si="235"/>
        <v>0.41808380290578168</v>
      </c>
      <c r="BA234" s="39">
        <f t="shared" si="236"/>
        <v>0</v>
      </c>
      <c r="BB234" s="39">
        <f t="shared" si="237"/>
        <v>0</v>
      </c>
      <c r="BC234">
        <f t="shared" si="238"/>
        <v>0.36986183829675451</v>
      </c>
      <c r="BD234" s="41">
        <f t="shared" si="239"/>
        <v>0</v>
      </c>
      <c r="BE234" s="41">
        <f t="shared" si="240"/>
        <v>0</v>
      </c>
      <c r="BF234">
        <f t="shared" si="241"/>
        <v>0.35074541200930337</v>
      </c>
      <c r="BG234" s="41">
        <f t="shared" si="242"/>
        <v>322558.76051367755</v>
      </c>
      <c r="BH234" s="41">
        <f t="shared" si="243"/>
        <v>66146953.860222504</v>
      </c>
      <c r="BI234">
        <f t="shared" si="244"/>
        <v>0.38493049961789627</v>
      </c>
      <c r="BJ234">
        <f t="shared" si="245"/>
        <v>1110700.2113333168</v>
      </c>
      <c r="BK234" s="121">
        <f t="shared" si="246"/>
        <v>227602421.88457656</v>
      </c>
      <c r="BL234">
        <f t="shared" si="247"/>
        <v>0.40271565959707606</v>
      </c>
      <c r="BM234" s="119">
        <f t="shared" si="248"/>
        <v>1433258.9718469942</v>
      </c>
      <c r="BN234" s="119">
        <f t="shared" si="249"/>
        <v>287133398.8136099</v>
      </c>
      <c r="BO234">
        <f t="shared" si="250"/>
        <v>0.36496721777388785</v>
      </c>
    </row>
    <row r="235" spans="1:67">
      <c r="A235">
        <v>223</v>
      </c>
      <c r="B235" s="58">
        <v>218</v>
      </c>
      <c r="C235" s="56">
        <f t="shared" si="199"/>
        <v>25092065.159960706</v>
      </c>
      <c r="D235" s="56">
        <f t="shared" si="200"/>
        <v>196945.26356763393</v>
      </c>
      <c r="E235" s="59">
        <f t="shared" si="251"/>
        <v>24895119.896393072</v>
      </c>
      <c r="F235" s="53">
        <f t="shared" si="201"/>
        <v>1444804.6719571033</v>
      </c>
      <c r="G235" s="53">
        <f t="shared" si="202"/>
        <v>115471.86445276986</v>
      </c>
      <c r="H235" s="60">
        <f t="shared" si="203"/>
        <v>1329332.8075043336</v>
      </c>
      <c r="I235" s="54">
        <f>IF(A235&lt;=(30-(240-$K$8)),((A235+(240-$K$7))/30)*$K$6,$K$6)*($K$5/100)</f>
        <v>0</v>
      </c>
      <c r="J235" s="61">
        <f t="shared" si="204"/>
        <v>0</v>
      </c>
      <c r="K235" s="62">
        <f t="shared" si="205"/>
        <v>0</v>
      </c>
      <c r="L235" s="62">
        <f t="shared" si="206"/>
        <v>1444804.6719571035</v>
      </c>
      <c r="M235" s="55">
        <f t="shared" si="207"/>
        <v>1329332.8075043336</v>
      </c>
      <c r="N235" s="55">
        <f t="shared" si="208"/>
        <v>299341.28595140018</v>
      </c>
      <c r="O235" s="55">
        <f t="shared" si="209"/>
        <v>1029991.5215529334</v>
      </c>
      <c r="P235" s="59">
        <f t="shared" si="252"/>
        <v>0</v>
      </c>
      <c r="Q235" s="52">
        <f t="shared" si="210"/>
        <v>0</v>
      </c>
      <c r="R235" s="57">
        <f t="shared" si="211"/>
        <v>0</v>
      </c>
      <c r="S235" s="59">
        <f t="shared" si="253"/>
        <v>0</v>
      </c>
      <c r="T235" s="56">
        <f t="shared" si="212"/>
        <v>0</v>
      </c>
      <c r="U235" s="57">
        <f t="shared" si="213"/>
        <v>0</v>
      </c>
      <c r="V235" s="59">
        <f t="shared" si="254"/>
        <v>0</v>
      </c>
      <c r="W235" s="52">
        <f t="shared" si="262"/>
        <v>0</v>
      </c>
      <c r="X235" s="57">
        <f t="shared" si="214"/>
        <v>0</v>
      </c>
      <c r="Y235" s="59">
        <f t="shared" si="255"/>
        <v>0</v>
      </c>
      <c r="Z235" s="56">
        <f t="shared" si="256"/>
        <v>0</v>
      </c>
      <c r="AA235" s="57">
        <f t="shared" si="215"/>
        <v>0</v>
      </c>
      <c r="AB235" s="63">
        <f t="shared" si="257"/>
        <v>0</v>
      </c>
      <c r="AC235" s="74">
        <f t="shared" si="216"/>
        <v>0</v>
      </c>
      <c r="AD235" s="57">
        <f t="shared" si="217"/>
        <v>0</v>
      </c>
      <c r="AE235" s="59">
        <f t="shared" si="258"/>
        <v>0</v>
      </c>
      <c r="AF235" s="54">
        <f t="shared" si="218"/>
        <v>0</v>
      </c>
      <c r="AG235" s="57">
        <f t="shared" si="219"/>
        <v>0</v>
      </c>
      <c r="AH235" s="59">
        <f t="shared" si="259"/>
        <v>5605922.8822302632</v>
      </c>
      <c r="AI235" s="54">
        <f t="shared" si="220"/>
        <v>299341.28595140018</v>
      </c>
      <c r="AJ235" s="57">
        <f t="shared" si="221"/>
        <v>23358.012009292765</v>
      </c>
      <c r="AK235" s="59">
        <f t="shared" si="260"/>
        <v>19486142.277730443</v>
      </c>
      <c r="AL235" s="56">
        <f t="shared" si="261"/>
        <v>1029991.5215529334</v>
      </c>
      <c r="AM235" s="75">
        <f t="shared" si="222"/>
        <v>81192.259490543511</v>
      </c>
      <c r="AN235">
        <f t="shared" si="223"/>
        <v>3.9459202834439364E-2</v>
      </c>
      <c r="AO235" s="119">
        <f t="shared" si="224"/>
        <v>0</v>
      </c>
      <c r="AP235" s="119">
        <f t="shared" si="225"/>
        <v>0</v>
      </c>
      <c r="AQ235">
        <f t="shared" si="226"/>
        <v>0.30901896305489518</v>
      </c>
      <c r="AR235" s="41">
        <f t="shared" si="227"/>
        <v>0</v>
      </c>
      <c r="AS235" s="41">
        <f t="shared" si="228"/>
        <v>0</v>
      </c>
      <c r="AT235">
        <f t="shared" si="229"/>
        <v>0.32865354456478585</v>
      </c>
      <c r="AU235" s="41">
        <f t="shared" si="230"/>
        <v>0</v>
      </c>
      <c r="AV235" s="41">
        <f t="shared" si="231"/>
        <v>0</v>
      </c>
      <c r="AW235">
        <f t="shared" si="232"/>
        <v>0.33839600856223057</v>
      </c>
      <c r="AX235">
        <f t="shared" si="233"/>
        <v>0</v>
      </c>
      <c r="AY235" s="121">
        <f t="shared" si="234"/>
        <v>0</v>
      </c>
      <c r="AZ235">
        <f t="shared" si="235"/>
        <v>0.41580161496716711</v>
      </c>
      <c r="BA235" s="39">
        <f t="shared" si="236"/>
        <v>0</v>
      </c>
      <c r="BB235" s="39">
        <f t="shared" si="237"/>
        <v>0</v>
      </c>
      <c r="BC235">
        <f t="shared" si="238"/>
        <v>0.3676354975067011</v>
      </c>
      <c r="BD235" s="41">
        <f t="shared" si="239"/>
        <v>0</v>
      </c>
      <c r="BE235" s="41">
        <f t="shared" si="240"/>
        <v>0</v>
      </c>
      <c r="BF235">
        <f t="shared" si="241"/>
        <v>0.34854901375128455</v>
      </c>
      <c r="BG235" s="41">
        <f t="shared" si="242"/>
        <v>322699.29796069296</v>
      </c>
      <c r="BH235" s="41">
        <f t="shared" si="243"/>
        <v>66753106.767162241</v>
      </c>
      <c r="BI235">
        <f t="shared" si="244"/>
        <v>0.38268376899643569</v>
      </c>
      <c r="BJ235">
        <f t="shared" si="245"/>
        <v>1111183.7810434769</v>
      </c>
      <c r="BK235" s="121">
        <f t="shared" si="246"/>
        <v>229688109.30630416</v>
      </c>
      <c r="BL235">
        <f t="shared" si="247"/>
        <v>0.40044834436484594</v>
      </c>
      <c r="BM235" s="119">
        <f t="shared" si="248"/>
        <v>1433883.0790041699</v>
      </c>
      <c r="BN235" s="119">
        <f t="shared" si="249"/>
        <v>289794552.0359447</v>
      </c>
      <c r="BO235">
        <f t="shared" si="250"/>
        <v>0.36274810157864973</v>
      </c>
    </row>
    <row r="236" spans="1:67">
      <c r="A236">
        <v>224</v>
      </c>
      <c r="B236" s="64">
        <v>219</v>
      </c>
      <c r="C236" s="56">
        <f t="shared" si="199"/>
        <v>23762732.352456369</v>
      </c>
      <c r="D236" s="56">
        <f t="shared" si="200"/>
        <v>196945.2635676302</v>
      </c>
      <c r="E236" s="59">
        <f t="shared" si="251"/>
        <v>23565787.088888738</v>
      </c>
      <c r="F236" s="53">
        <f t="shared" si="201"/>
        <v>1444804.6719571033</v>
      </c>
      <c r="G236" s="53">
        <f t="shared" si="202"/>
        <v>109305.97578062893</v>
      </c>
      <c r="H236" s="66">
        <f t="shared" si="203"/>
        <v>1335498.6961764744</v>
      </c>
      <c r="I236" s="54">
        <f>IF(A236&lt;=(30-(240-$K$8)),((A236+(240-$K$7))/30)*$K$6,$K$6)*($K$5/100)</f>
        <v>0</v>
      </c>
      <c r="J236" s="67">
        <f t="shared" si="204"/>
        <v>0</v>
      </c>
      <c r="K236" s="68">
        <f t="shared" si="205"/>
        <v>0</v>
      </c>
      <c r="L236" s="68">
        <f t="shared" si="206"/>
        <v>1444804.6719571033</v>
      </c>
      <c r="M236" s="55">
        <f t="shared" si="207"/>
        <v>1335498.6961764744</v>
      </c>
      <c r="N236" s="55">
        <f t="shared" si="208"/>
        <v>300729.73061607144</v>
      </c>
      <c r="O236" s="55">
        <f t="shared" si="209"/>
        <v>1034768.9655604031</v>
      </c>
      <c r="P236" s="65">
        <f t="shared" si="252"/>
        <v>0</v>
      </c>
      <c r="Q236" s="52">
        <f t="shared" si="210"/>
        <v>0</v>
      </c>
      <c r="R236" s="57">
        <f t="shared" si="211"/>
        <v>0</v>
      </c>
      <c r="S236" s="59">
        <f t="shared" si="253"/>
        <v>0</v>
      </c>
      <c r="T236" s="56">
        <f t="shared" si="212"/>
        <v>0</v>
      </c>
      <c r="U236" s="57">
        <f t="shared" si="213"/>
        <v>0</v>
      </c>
      <c r="V236" s="59">
        <f t="shared" si="254"/>
        <v>0</v>
      </c>
      <c r="W236" s="52">
        <f t="shared" si="262"/>
        <v>0</v>
      </c>
      <c r="X236" s="57">
        <f t="shared" si="214"/>
        <v>0</v>
      </c>
      <c r="Y236" s="59">
        <f t="shared" si="255"/>
        <v>0</v>
      </c>
      <c r="Z236" s="56">
        <f t="shared" si="256"/>
        <v>0</v>
      </c>
      <c r="AA236" s="57">
        <f t="shared" si="215"/>
        <v>0</v>
      </c>
      <c r="AB236" s="63">
        <f t="shared" si="257"/>
        <v>0</v>
      </c>
      <c r="AC236" s="74">
        <f t="shared" si="216"/>
        <v>0</v>
      </c>
      <c r="AD236" s="57">
        <f t="shared" si="217"/>
        <v>0</v>
      </c>
      <c r="AE236" s="59">
        <f t="shared" si="258"/>
        <v>0</v>
      </c>
      <c r="AF236" s="54">
        <f t="shared" si="218"/>
        <v>0</v>
      </c>
      <c r="AG236" s="57">
        <f t="shared" si="219"/>
        <v>0</v>
      </c>
      <c r="AH236" s="59">
        <f t="shared" si="259"/>
        <v>5306581.596278863</v>
      </c>
      <c r="AI236" s="54">
        <f t="shared" si="220"/>
        <v>300729.73061607144</v>
      </c>
      <c r="AJ236" s="57">
        <f t="shared" si="221"/>
        <v>22110.75665116193</v>
      </c>
      <c r="AK236" s="59">
        <f t="shared" si="260"/>
        <v>18456150.756177507</v>
      </c>
      <c r="AL236" s="56">
        <f t="shared" si="261"/>
        <v>1034768.9655604031</v>
      </c>
      <c r="AM236" s="75">
        <f t="shared" si="222"/>
        <v>76900.62815073962</v>
      </c>
      <c r="AN236">
        <f t="shared" si="223"/>
        <v>3.9539610018446823E-2</v>
      </c>
      <c r="AO236" s="119">
        <f t="shared" si="224"/>
        <v>0</v>
      </c>
      <c r="AP236" s="119">
        <f t="shared" si="225"/>
        <v>0</v>
      </c>
      <c r="AQ236">
        <f t="shared" si="226"/>
        <v>0.30691049654927594</v>
      </c>
      <c r="AR236" s="41">
        <f t="shared" si="227"/>
        <v>0</v>
      </c>
      <c r="AS236" s="41">
        <f t="shared" si="228"/>
        <v>0</v>
      </c>
      <c r="AT236">
        <f t="shared" si="229"/>
        <v>0.32650322358748551</v>
      </c>
      <c r="AU236" s="41">
        <f t="shared" si="230"/>
        <v>0</v>
      </c>
      <c r="AV236" s="41">
        <f t="shared" si="231"/>
        <v>0</v>
      </c>
      <c r="AW236">
        <f t="shared" si="232"/>
        <v>0.33622693108105672</v>
      </c>
      <c r="AX236">
        <f t="shared" si="233"/>
        <v>0</v>
      </c>
      <c r="AY236" s="121">
        <f t="shared" si="234"/>
        <v>0</v>
      </c>
      <c r="AZ236">
        <f t="shared" si="235"/>
        <v>0.41352636926741471</v>
      </c>
      <c r="BA236" s="39">
        <f t="shared" si="236"/>
        <v>0</v>
      </c>
      <c r="BB236" s="39">
        <f t="shared" si="237"/>
        <v>0</v>
      </c>
      <c r="BC236">
        <f t="shared" si="238"/>
        <v>0.36541768682273884</v>
      </c>
      <c r="BD236" s="41">
        <f t="shared" si="239"/>
        <v>0</v>
      </c>
      <c r="BE236" s="41">
        <f t="shared" si="240"/>
        <v>0</v>
      </c>
      <c r="BF236">
        <f t="shared" si="241"/>
        <v>0.34636175358175791</v>
      </c>
      <c r="BG236" s="41">
        <f t="shared" si="242"/>
        <v>322840.48726723337</v>
      </c>
      <c r="BH236" s="41">
        <f t="shared" si="243"/>
        <v>67363459.658000007</v>
      </c>
      <c r="BI236">
        <f t="shared" si="244"/>
        <v>0.38044507955990281</v>
      </c>
      <c r="BJ236">
        <f t="shared" si="245"/>
        <v>1111669.5937111427</v>
      </c>
      <c r="BK236" s="121">
        <f t="shared" si="246"/>
        <v>231788248.2855303</v>
      </c>
      <c r="BL236">
        <f t="shared" si="247"/>
        <v>0.39818848424566733</v>
      </c>
      <c r="BM236" s="119">
        <f t="shared" si="248"/>
        <v>1434510.0809783761</v>
      </c>
      <c r="BN236" s="119">
        <f t="shared" si="249"/>
        <v>292474214.46264791</v>
      </c>
      <c r="BO236">
        <f t="shared" si="250"/>
        <v>0.36053767256246882</v>
      </c>
    </row>
    <row r="237" spans="1:67">
      <c r="A237">
        <v>225</v>
      </c>
      <c r="B237" s="58">
        <v>220</v>
      </c>
      <c r="C237" s="56">
        <f t="shared" si="199"/>
        <v>22427233.656279895</v>
      </c>
      <c r="D237" s="56">
        <f t="shared" si="200"/>
        <v>196945.2635676302</v>
      </c>
      <c r="E237" s="59">
        <f t="shared" si="251"/>
        <v>22230288.392712265</v>
      </c>
      <c r="F237" s="53">
        <f t="shared" si="201"/>
        <v>1444804.6719571035</v>
      </c>
      <c r="G237" s="53">
        <f t="shared" si="202"/>
        <v>103111.48766153039</v>
      </c>
      <c r="H237" s="60">
        <f t="shared" si="203"/>
        <v>1341693.184295573</v>
      </c>
      <c r="I237" s="54">
        <f>IF(A237&lt;=(30-(240-$K$8)),((A237+(240-$K$7))/30)*$K$6,$K$6)*($K$5/100)</f>
        <v>0</v>
      </c>
      <c r="J237" s="61">
        <f t="shared" si="204"/>
        <v>0</v>
      </c>
      <c r="K237" s="62">
        <f t="shared" si="205"/>
        <v>0</v>
      </c>
      <c r="L237" s="62">
        <f t="shared" si="206"/>
        <v>1444804.6719571035</v>
      </c>
      <c r="M237" s="55">
        <f t="shared" si="207"/>
        <v>1341693.184295573</v>
      </c>
      <c r="N237" s="55">
        <f t="shared" si="208"/>
        <v>302124.61534991232</v>
      </c>
      <c r="O237" s="55">
        <f t="shared" si="209"/>
        <v>1039568.5689456607</v>
      </c>
      <c r="P237" s="59">
        <f t="shared" si="252"/>
        <v>0</v>
      </c>
      <c r="Q237" s="52">
        <f t="shared" si="210"/>
        <v>0</v>
      </c>
      <c r="R237" s="57">
        <f t="shared" si="211"/>
        <v>0</v>
      </c>
      <c r="S237" s="59">
        <f t="shared" si="253"/>
        <v>0</v>
      </c>
      <c r="T237" s="56">
        <f t="shared" si="212"/>
        <v>0</v>
      </c>
      <c r="U237" s="57">
        <f t="shared" si="213"/>
        <v>0</v>
      </c>
      <c r="V237" s="59">
        <f t="shared" si="254"/>
        <v>0</v>
      </c>
      <c r="W237" s="52">
        <f t="shared" si="262"/>
        <v>0</v>
      </c>
      <c r="X237" s="57">
        <f t="shared" si="214"/>
        <v>0</v>
      </c>
      <c r="Y237" s="59">
        <f t="shared" si="255"/>
        <v>0</v>
      </c>
      <c r="Z237" s="56">
        <f t="shared" si="256"/>
        <v>0</v>
      </c>
      <c r="AA237" s="57">
        <f t="shared" si="215"/>
        <v>0</v>
      </c>
      <c r="AB237" s="63">
        <f t="shared" si="257"/>
        <v>0</v>
      </c>
      <c r="AC237" s="74">
        <f t="shared" si="216"/>
        <v>0</v>
      </c>
      <c r="AD237" s="57">
        <f t="shared" si="217"/>
        <v>0</v>
      </c>
      <c r="AE237" s="59">
        <f t="shared" si="258"/>
        <v>0</v>
      </c>
      <c r="AF237" s="54">
        <f t="shared" si="218"/>
        <v>0</v>
      </c>
      <c r="AG237" s="57">
        <f t="shared" si="219"/>
        <v>0</v>
      </c>
      <c r="AH237" s="59">
        <f t="shared" si="259"/>
        <v>5005851.8656627918</v>
      </c>
      <c r="AI237" s="54">
        <f t="shared" si="220"/>
        <v>302124.61534991232</v>
      </c>
      <c r="AJ237" s="57">
        <f t="shared" si="221"/>
        <v>20857.716106928299</v>
      </c>
      <c r="AK237" s="59">
        <f t="shared" si="260"/>
        <v>17421381.790617105</v>
      </c>
      <c r="AL237" s="56">
        <f t="shared" si="261"/>
        <v>1039568.5689456607</v>
      </c>
      <c r="AM237" s="75">
        <f t="shared" si="222"/>
        <v>72589.090794237942</v>
      </c>
      <c r="AN237">
        <f t="shared" si="223"/>
        <v>3.9620017202454283E-2</v>
      </c>
      <c r="AO237" s="119">
        <f t="shared" si="224"/>
        <v>0</v>
      </c>
      <c r="AP237" s="119">
        <f t="shared" si="225"/>
        <v>0</v>
      </c>
      <c r="AQ237">
        <f t="shared" si="226"/>
        <v>0.30481235637628373</v>
      </c>
      <c r="AR237" s="41">
        <f t="shared" si="227"/>
        <v>0</v>
      </c>
      <c r="AS237" s="41">
        <f t="shared" si="228"/>
        <v>0</v>
      </c>
      <c r="AT237">
        <f t="shared" si="229"/>
        <v>0.32436265021365801</v>
      </c>
      <c r="AU237" s="41">
        <f t="shared" si="230"/>
        <v>0</v>
      </c>
      <c r="AV237" s="41">
        <f t="shared" si="231"/>
        <v>0</v>
      </c>
      <c r="AW237">
        <f t="shared" si="232"/>
        <v>0.33406730567116355</v>
      </c>
      <c r="AX237">
        <f t="shared" si="233"/>
        <v>0</v>
      </c>
      <c r="AY237" s="121">
        <f t="shared" si="234"/>
        <v>0</v>
      </c>
      <c r="AZ237">
        <f t="shared" si="235"/>
        <v>0.41125808840024858</v>
      </c>
      <c r="BA237" s="39">
        <f t="shared" si="236"/>
        <v>0</v>
      </c>
      <c r="BB237" s="39">
        <f t="shared" si="237"/>
        <v>0</v>
      </c>
      <c r="BC237">
        <f t="shared" si="238"/>
        <v>0.36320841378292906</v>
      </c>
      <c r="BD237" s="41">
        <f t="shared" si="239"/>
        <v>0</v>
      </c>
      <c r="BE237" s="41">
        <f t="shared" si="240"/>
        <v>0</v>
      </c>
      <c r="BF237">
        <f t="shared" si="241"/>
        <v>0.34418363231737614</v>
      </c>
      <c r="BG237" s="41">
        <f t="shared" si="242"/>
        <v>322982.33145684062</v>
      </c>
      <c r="BH237" s="41">
        <f t="shared" si="243"/>
        <v>67978038.45373027</v>
      </c>
      <c r="BI237">
        <f t="shared" si="244"/>
        <v>0.37821444383801522</v>
      </c>
      <c r="BJ237">
        <f t="shared" si="245"/>
        <v>1112157.6597398988</v>
      </c>
      <c r="BK237" s="121">
        <f t="shared" si="246"/>
        <v>233902928.01277366</v>
      </c>
      <c r="BL237">
        <f t="shared" si="247"/>
        <v>0.39593609732231433</v>
      </c>
      <c r="BM237" s="119">
        <f t="shared" si="248"/>
        <v>1435139.9911967395</v>
      </c>
      <c r="BN237" s="119">
        <f t="shared" si="249"/>
        <v>295172500.54502606</v>
      </c>
      <c r="BO237">
        <f t="shared" si="250"/>
        <v>0.35833593658430662</v>
      </c>
    </row>
    <row r="238" spans="1:67">
      <c r="A238">
        <v>226</v>
      </c>
      <c r="B238" s="64">
        <v>221</v>
      </c>
      <c r="C238" s="56">
        <f t="shared" si="199"/>
        <v>21085540.471984323</v>
      </c>
      <c r="D238" s="56">
        <f t="shared" si="200"/>
        <v>196945.2635676302</v>
      </c>
      <c r="E238" s="59">
        <f t="shared" si="251"/>
        <v>20888595.208416693</v>
      </c>
      <c r="F238" s="53">
        <f t="shared" si="201"/>
        <v>1444804.671957104</v>
      </c>
      <c r="G238" s="53">
        <f t="shared" si="202"/>
        <v>96888.267441706092</v>
      </c>
      <c r="H238" s="66">
        <f t="shared" si="203"/>
        <v>1347916.404515398</v>
      </c>
      <c r="I238" s="54">
        <f>IF(A238&lt;=(30-(240-$K$8)),((A238+(240-$K$7))/30)*$K$6,$K$6)*($K$5/100)</f>
        <v>0</v>
      </c>
      <c r="J238" s="67">
        <f t="shared" si="204"/>
        <v>0</v>
      </c>
      <c r="K238" s="68">
        <f t="shared" si="205"/>
        <v>0</v>
      </c>
      <c r="L238" s="68">
        <f t="shared" si="206"/>
        <v>1444804.671957104</v>
      </c>
      <c r="M238" s="55">
        <f t="shared" si="207"/>
        <v>1347916.404515398</v>
      </c>
      <c r="N238" s="55">
        <f t="shared" si="208"/>
        <v>303525.97002411046</v>
      </c>
      <c r="O238" s="55">
        <f t="shared" si="209"/>
        <v>1044390.4344912876</v>
      </c>
      <c r="P238" s="65">
        <f t="shared" si="252"/>
        <v>0</v>
      </c>
      <c r="Q238" s="52">
        <f t="shared" si="210"/>
        <v>0</v>
      </c>
      <c r="R238" s="57">
        <f t="shared" si="211"/>
        <v>0</v>
      </c>
      <c r="S238" s="59">
        <f t="shared" si="253"/>
        <v>0</v>
      </c>
      <c r="T238" s="56">
        <f t="shared" si="212"/>
        <v>0</v>
      </c>
      <c r="U238" s="57">
        <f t="shared" si="213"/>
        <v>0</v>
      </c>
      <c r="V238" s="59">
        <f t="shared" si="254"/>
        <v>0</v>
      </c>
      <c r="W238" s="52">
        <f t="shared" si="262"/>
        <v>0</v>
      </c>
      <c r="X238" s="57">
        <f t="shared" si="214"/>
        <v>0</v>
      </c>
      <c r="Y238" s="59">
        <f t="shared" si="255"/>
        <v>0</v>
      </c>
      <c r="Z238" s="56">
        <f t="shared" si="256"/>
        <v>0</v>
      </c>
      <c r="AA238" s="57">
        <f t="shared" si="215"/>
        <v>0</v>
      </c>
      <c r="AB238" s="63">
        <f t="shared" si="257"/>
        <v>0</v>
      </c>
      <c r="AC238" s="74">
        <f t="shared" si="216"/>
        <v>0</v>
      </c>
      <c r="AD238" s="57">
        <f t="shared" si="217"/>
        <v>0</v>
      </c>
      <c r="AE238" s="59">
        <f t="shared" si="258"/>
        <v>0</v>
      </c>
      <c r="AF238" s="54">
        <f t="shared" si="218"/>
        <v>0</v>
      </c>
      <c r="AG238" s="57">
        <f t="shared" si="219"/>
        <v>0</v>
      </c>
      <c r="AH238" s="59">
        <f t="shared" si="259"/>
        <v>4703727.2503128797</v>
      </c>
      <c r="AI238" s="54">
        <f t="shared" si="220"/>
        <v>303525.97002411046</v>
      </c>
      <c r="AJ238" s="57">
        <f t="shared" si="221"/>
        <v>19598.863542970332</v>
      </c>
      <c r="AK238" s="59">
        <f t="shared" si="260"/>
        <v>16381813.221671443</v>
      </c>
      <c r="AL238" s="56">
        <f t="shared" si="261"/>
        <v>1044390.4344912876</v>
      </c>
      <c r="AM238" s="75">
        <f t="shared" si="222"/>
        <v>68257.555090297683</v>
      </c>
      <c r="AN238">
        <f t="shared" si="223"/>
        <v>3.970042438646175E-2</v>
      </c>
      <c r="AO238" s="119">
        <f t="shared" si="224"/>
        <v>0</v>
      </c>
      <c r="AP238" s="119">
        <f t="shared" si="225"/>
        <v>0</v>
      </c>
      <c r="AQ238">
        <f t="shared" si="226"/>
        <v>0.30272452768249053</v>
      </c>
      <c r="AR238" s="41">
        <f t="shared" si="227"/>
        <v>0</v>
      </c>
      <c r="AS238" s="41">
        <f t="shared" si="228"/>
        <v>0</v>
      </c>
      <c r="AT238">
        <f t="shared" si="229"/>
        <v>0.32223181743139201</v>
      </c>
      <c r="AU238" s="41">
        <f t="shared" si="230"/>
        <v>0</v>
      </c>
      <c r="AV238" s="41">
        <f t="shared" si="231"/>
        <v>0</v>
      </c>
      <c r="AW238">
        <f t="shared" si="232"/>
        <v>0.33191712903348647</v>
      </c>
      <c r="AX238">
        <f t="shared" si="233"/>
        <v>0</v>
      </c>
      <c r="AY238" s="121">
        <f t="shared" si="234"/>
        <v>0</v>
      </c>
      <c r="AZ238">
        <f t="shared" si="235"/>
        <v>0.40899679455677523</v>
      </c>
      <c r="BA238" s="39">
        <f t="shared" si="236"/>
        <v>0</v>
      </c>
      <c r="BB238" s="39">
        <f t="shared" si="237"/>
        <v>0</v>
      </c>
      <c r="BC238">
        <f t="shared" si="238"/>
        <v>0.36100768553853402</v>
      </c>
      <c r="BD238" s="41">
        <f t="shared" si="239"/>
        <v>0</v>
      </c>
      <c r="BE238" s="41">
        <f t="shared" si="240"/>
        <v>0</v>
      </c>
      <c r="BF238">
        <f t="shared" si="241"/>
        <v>0.34201465040463302</v>
      </c>
      <c r="BG238" s="41">
        <f t="shared" si="242"/>
        <v>323124.83356708079</v>
      </c>
      <c r="BH238" s="41">
        <f t="shared" si="243"/>
        <v>68596869.225448966</v>
      </c>
      <c r="BI238">
        <f t="shared" si="244"/>
        <v>0.37599187396505451</v>
      </c>
      <c r="BJ238">
        <f t="shared" si="245"/>
        <v>1112647.9895815852</v>
      </c>
      <c r="BK238" s="121">
        <f t="shared" si="246"/>
        <v>236032238.19503099</v>
      </c>
      <c r="BL238">
        <f t="shared" si="247"/>
        <v>0.39369120127640989</v>
      </c>
      <c r="BM238" s="119">
        <f t="shared" si="248"/>
        <v>1435772.8231486659</v>
      </c>
      <c r="BN238" s="119">
        <f t="shared" si="249"/>
        <v>297889525.39790297</v>
      </c>
      <c r="BO238">
        <f t="shared" si="250"/>
        <v>0.35614289911990998</v>
      </c>
    </row>
    <row r="239" spans="1:67">
      <c r="A239">
        <v>227</v>
      </c>
      <c r="B239" s="58">
        <v>222</v>
      </c>
      <c r="C239" s="56">
        <f t="shared" si="199"/>
        <v>19737624.067468926</v>
      </c>
      <c r="D239" s="56">
        <f t="shared" si="200"/>
        <v>196945.2635676302</v>
      </c>
      <c r="E239" s="59">
        <f t="shared" si="251"/>
        <v>19540678.803901296</v>
      </c>
      <c r="F239" s="53">
        <f t="shared" si="201"/>
        <v>1444804.671957104</v>
      </c>
      <c r="G239" s="53">
        <f t="shared" si="202"/>
        <v>90636.181852095513</v>
      </c>
      <c r="H239" s="60">
        <f t="shared" si="203"/>
        <v>1354168.4901050085</v>
      </c>
      <c r="I239" s="54">
        <f>IF(A239&lt;=(30-(240-$K$8)),((A239+(240-$K$7))/30)*$K$6,$K$6)*($K$5/100)</f>
        <v>0</v>
      </c>
      <c r="J239" s="61">
        <f t="shared" si="204"/>
        <v>0</v>
      </c>
      <c r="K239" s="62">
        <f t="shared" si="205"/>
        <v>0</v>
      </c>
      <c r="L239" s="62">
        <f t="shared" si="206"/>
        <v>1444804.671957104</v>
      </c>
      <c r="M239" s="55">
        <f t="shared" si="207"/>
        <v>1354168.4901050085</v>
      </c>
      <c r="N239" s="55">
        <f t="shared" si="208"/>
        <v>304933.8246484056</v>
      </c>
      <c r="O239" s="55">
        <f t="shared" si="209"/>
        <v>1049234.6654566028</v>
      </c>
      <c r="P239" s="59">
        <f t="shared" si="252"/>
        <v>0</v>
      </c>
      <c r="Q239" s="52">
        <f t="shared" si="210"/>
        <v>0</v>
      </c>
      <c r="R239" s="57">
        <f t="shared" si="211"/>
        <v>0</v>
      </c>
      <c r="S239" s="59">
        <f t="shared" si="253"/>
        <v>0</v>
      </c>
      <c r="T239" s="56">
        <f t="shared" si="212"/>
        <v>0</v>
      </c>
      <c r="U239" s="57">
        <f t="shared" si="213"/>
        <v>0</v>
      </c>
      <c r="V239" s="59">
        <f t="shared" si="254"/>
        <v>0</v>
      </c>
      <c r="W239" s="52">
        <f t="shared" si="262"/>
        <v>0</v>
      </c>
      <c r="X239" s="57">
        <f t="shared" si="214"/>
        <v>0</v>
      </c>
      <c r="Y239" s="59">
        <f t="shared" si="255"/>
        <v>0</v>
      </c>
      <c r="Z239" s="56">
        <f t="shared" si="256"/>
        <v>0</v>
      </c>
      <c r="AA239" s="57">
        <f t="shared" si="215"/>
        <v>0</v>
      </c>
      <c r="AB239" s="63">
        <f t="shared" si="257"/>
        <v>0</v>
      </c>
      <c r="AC239" s="74">
        <f t="shared" si="216"/>
        <v>0</v>
      </c>
      <c r="AD239" s="57">
        <f t="shared" si="217"/>
        <v>0</v>
      </c>
      <c r="AE239" s="59">
        <f t="shared" si="258"/>
        <v>0</v>
      </c>
      <c r="AF239" s="54">
        <f t="shared" si="218"/>
        <v>0</v>
      </c>
      <c r="AG239" s="57">
        <f t="shared" si="219"/>
        <v>0</v>
      </c>
      <c r="AH239" s="59">
        <f t="shared" si="259"/>
        <v>4400201.2802887689</v>
      </c>
      <c r="AI239" s="54">
        <f t="shared" si="220"/>
        <v>304933.8246484056</v>
      </c>
      <c r="AJ239" s="57">
        <f t="shared" si="221"/>
        <v>18334.172001203202</v>
      </c>
      <c r="AK239" s="59">
        <f t="shared" si="260"/>
        <v>15337422.787180156</v>
      </c>
      <c r="AL239" s="56">
        <f t="shared" si="261"/>
        <v>1049234.6654566028</v>
      </c>
      <c r="AM239" s="75">
        <f t="shared" si="222"/>
        <v>63905.928279917316</v>
      </c>
      <c r="AN239">
        <f t="shared" si="223"/>
        <v>3.9780831570469202E-2</v>
      </c>
      <c r="AO239" s="119">
        <f t="shared" si="224"/>
        <v>0</v>
      </c>
      <c r="AP239" s="119">
        <f t="shared" si="225"/>
        <v>0</v>
      </c>
      <c r="AQ239">
        <f t="shared" si="226"/>
        <v>0.30064699530464828</v>
      </c>
      <c r="AR239" s="41">
        <f t="shared" si="227"/>
        <v>0</v>
      </c>
      <c r="AS239" s="41">
        <f t="shared" si="228"/>
        <v>0</v>
      </c>
      <c r="AT239">
        <f t="shared" si="229"/>
        <v>0.32011071788586681</v>
      </c>
      <c r="AU239" s="41">
        <f t="shared" si="230"/>
        <v>0</v>
      </c>
      <c r="AV239" s="41">
        <f t="shared" si="231"/>
        <v>0</v>
      </c>
      <c r="AW239">
        <f t="shared" si="232"/>
        <v>0.32977639751282734</v>
      </c>
      <c r="AX239">
        <f t="shared" si="233"/>
        <v>0</v>
      </c>
      <c r="AY239" s="121">
        <f t="shared" si="234"/>
        <v>0</v>
      </c>
      <c r="AZ239">
        <f t="shared" si="235"/>
        <v>0.40674250952652274</v>
      </c>
      <c r="BA239" s="39">
        <f t="shared" si="236"/>
        <v>0</v>
      </c>
      <c r="BB239" s="39">
        <f t="shared" si="237"/>
        <v>0</v>
      </c>
      <c r="BC239">
        <f t="shared" si="238"/>
        <v>0.35881550885599567</v>
      </c>
      <c r="BD239" s="41">
        <f t="shared" si="239"/>
        <v>0</v>
      </c>
      <c r="BE239" s="41">
        <f t="shared" si="240"/>
        <v>0</v>
      </c>
      <c r="BF239">
        <f t="shared" si="241"/>
        <v>0.33985480792207035</v>
      </c>
      <c r="BG239" s="41">
        <f t="shared" si="242"/>
        <v>323267.99664960883</v>
      </c>
      <c r="BH239" s="41">
        <f t="shared" si="243"/>
        <v>69219978.195188075</v>
      </c>
      <c r="BI239">
        <f t="shared" si="244"/>
        <v>0.37377738168151931</v>
      </c>
      <c r="BJ239">
        <f t="shared" si="245"/>
        <v>1113140.59373652</v>
      </c>
      <c r="BK239" s="121">
        <f t="shared" si="246"/>
        <v>238176269.05864882</v>
      </c>
      <c r="BL239">
        <f t="shared" si="247"/>
        <v>0.3914538133896856</v>
      </c>
      <c r="BM239" s="119">
        <f t="shared" si="248"/>
        <v>1436408.590386129</v>
      </c>
      <c r="BN239" s="119">
        <f t="shared" si="249"/>
        <v>300625404.80331188</v>
      </c>
      <c r="BO239">
        <f t="shared" si="250"/>
        <v>0.3539585652639316</v>
      </c>
    </row>
    <row r="240" spans="1:67">
      <c r="A240">
        <v>228</v>
      </c>
      <c r="B240" s="64">
        <v>223</v>
      </c>
      <c r="C240" s="56">
        <f t="shared" si="199"/>
        <v>18383455.577363916</v>
      </c>
      <c r="D240" s="56">
        <f t="shared" si="200"/>
        <v>196945.26356762648</v>
      </c>
      <c r="E240" s="59">
        <f t="shared" si="251"/>
        <v>18186510.313796289</v>
      </c>
      <c r="F240" s="53">
        <f t="shared" si="201"/>
        <v>1444804.6719571035</v>
      </c>
      <c r="G240" s="53">
        <f t="shared" si="202"/>
        <v>84355.0970054918</v>
      </c>
      <c r="H240" s="66">
        <f t="shared" si="203"/>
        <v>1360449.5749516117</v>
      </c>
      <c r="I240" s="54">
        <f>IF(A240&lt;=(30-(240-$K$8)),((A240+(240-$K$7))/30)*$K$6,$K$6)*($K$5/100)</f>
        <v>0</v>
      </c>
      <c r="J240" s="67">
        <f t="shared" si="204"/>
        <v>0</v>
      </c>
      <c r="K240" s="68">
        <f t="shared" si="205"/>
        <v>0</v>
      </c>
      <c r="L240" s="68">
        <f t="shared" si="206"/>
        <v>1444804.6719571035</v>
      </c>
      <c r="M240" s="55">
        <f t="shared" si="207"/>
        <v>1360449.5749516117</v>
      </c>
      <c r="N240" s="55">
        <f t="shared" si="208"/>
        <v>306348.20937173301</v>
      </c>
      <c r="O240" s="55">
        <f t="shared" si="209"/>
        <v>1054101.3655798787</v>
      </c>
      <c r="P240" s="65">
        <f t="shared" si="252"/>
        <v>0</v>
      </c>
      <c r="Q240" s="52">
        <f t="shared" si="210"/>
        <v>0</v>
      </c>
      <c r="R240" s="57">
        <f t="shared" si="211"/>
        <v>0</v>
      </c>
      <c r="S240" s="59">
        <f t="shared" si="253"/>
        <v>0</v>
      </c>
      <c r="T240" s="56">
        <f t="shared" si="212"/>
        <v>0</v>
      </c>
      <c r="U240" s="57">
        <f t="shared" si="213"/>
        <v>0</v>
      </c>
      <c r="V240" s="59">
        <f t="shared" si="254"/>
        <v>0</v>
      </c>
      <c r="W240" s="52">
        <f t="shared" si="262"/>
        <v>0</v>
      </c>
      <c r="X240" s="57">
        <f t="shared" si="214"/>
        <v>0</v>
      </c>
      <c r="Y240" s="59">
        <f t="shared" si="255"/>
        <v>0</v>
      </c>
      <c r="Z240" s="56">
        <f t="shared" si="256"/>
        <v>0</v>
      </c>
      <c r="AA240" s="57">
        <f t="shared" si="215"/>
        <v>0</v>
      </c>
      <c r="AB240" s="63">
        <f t="shared" si="257"/>
        <v>0</v>
      </c>
      <c r="AC240" s="74">
        <f t="shared" si="216"/>
        <v>0</v>
      </c>
      <c r="AD240" s="57">
        <f t="shared" si="217"/>
        <v>0</v>
      </c>
      <c r="AE240" s="59">
        <f t="shared" si="258"/>
        <v>0</v>
      </c>
      <c r="AF240" s="54">
        <f t="shared" si="218"/>
        <v>0</v>
      </c>
      <c r="AG240" s="57">
        <f t="shared" si="219"/>
        <v>0</v>
      </c>
      <c r="AH240" s="59">
        <f t="shared" si="259"/>
        <v>4095267.4556403635</v>
      </c>
      <c r="AI240" s="54">
        <f t="shared" si="220"/>
        <v>306348.20937173301</v>
      </c>
      <c r="AJ240" s="57">
        <f t="shared" si="221"/>
        <v>17063.614398501515</v>
      </c>
      <c r="AK240" s="59">
        <f t="shared" si="260"/>
        <v>14288188.121723553</v>
      </c>
      <c r="AL240" s="56">
        <f t="shared" si="261"/>
        <v>1054101.3655798787</v>
      </c>
      <c r="AM240" s="75">
        <f t="shared" si="222"/>
        <v>59534.117173848135</v>
      </c>
      <c r="AN240">
        <f t="shared" si="223"/>
        <v>3.9861238754476669E-2</v>
      </c>
      <c r="AO240" s="119">
        <f t="shared" si="224"/>
        <v>0</v>
      </c>
      <c r="AP240" s="119">
        <f t="shared" si="225"/>
        <v>0</v>
      </c>
      <c r="AQ240">
        <f t="shared" si="226"/>
        <v>0.29857974377269192</v>
      </c>
      <c r="AR240" s="41">
        <f t="shared" si="227"/>
        <v>0</v>
      </c>
      <c r="AS240" s="41">
        <f t="shared" si="228"/>
        <v>0</v>
      </c>
      <c r="AT240">
        <f t="shared" si="229"/>
        <v>0.31799934388208961</v>
      </c>
      <c r="AU240" s="41">
        <f t="shared" si="230"/>
        <v>0</v>
      </c>
      <c r="AV240" s="41">
        <f t="shared" si="231"/>
        <v>0</v>
      </c>
      <c r="AW240">
        <f t="shared" si="232"/>
        <v>0.32764510710034767</v>
      </c>
      <c r="AX240">
        <f t="shared" si="233"/>
        <v>0</v>
      </c>
      <c r="AY240" s="121">
        <f t="shared" si="234"/>
        <v>0</v>
      </c>
      <c r="AZ240">
        <f t="shared" si="235"/>
        <v>0.40449525469855668</v>
      </c>
      <c r="BA240" s="39">
        <f t="shared" si="236"/>
        <v>0</v>
      </c>
      <c r="BB240" s="39">
        <f t="shared" si="237"/>
        <v>0</v>
      </c>
      <c r="BC240">
        <f t="shared" si="238"/>
        <v>0.35663189011889956</v>
      </c>
      <c r="BD240" s="41">
        <f t="shared" si="239"/>
        <v>0</v>
      </c>
      <c r="BE240" s="41">
        <f t="shared" si="240"/>
        <v>0</v>
      </c>
      <c r="BF240">
        <f t="shared" si="241"/>
        <v>0.33770410458265121</v>
      </c>
      <c r="BG240" s="41">
        <f t="shared" si="242"/>
        <v>323411.82377023454</v>
      </c>
      <c r="BH240" s="41">
        <f t="shared" si="243"/>
        <v>69847391.736755133</v>
      </c>
      <c r="BI240">
        <f t="shared" si="244"/>
        <v>0.37157097833583835</v>
      </c>
      <c r="BJ240">
        <f t="shared" si="245"/>
        <v>1113635.4827537269</v>
      </c>
      <c r="BK240" s="121">
        <f t="shared" si="246"/>
        <v>240335111.35221234</v>
      </c>
      <c r="BL240">
        <f t="shared" si="247"/>
        <v>0.38922395054539227</v>
      </c>
      <c r="BM240" s="119">
        <f t="shared" si="248"/>
        <v>1437047.3065239615</v>
      </c>
      <c r="BN240" s="119">
        <f t="shared" si="249"/>
        <v>303380255.21420938</v>
      </c>
      <c r="BO240">
        <f t="shared" si="250"/>
        <v>0.35178293973197616</v>
      </c>
    </row>
    <row r="241" spans="1:67">
      <c r="A241">
        <v>229</v>
      </c>
      <c r="B241" s="58">
        <v>224</v>
      </c>
      <c r="C241" s="56">
        <f t="shared" si="199"/>
        <v>17023006.002412304</v>
      </c>
      <c r="D241" s="56">
        <f t="shared" si="200"/>
        <v>196945.26356762648</v>
      </c>
      <c r="E241" s="59">
        <f t="shared" si="251"/>
        <v>16826060.738844678</v>
      </c>
      <c r="F241" s="53">
        <f t="shared" si="201"/>
        <v>1444804.671957104</v>
      </c>
      <c r="G241" s="53">
        <f t="shared" si="202"/>
        <v>78044.878393674575</v>
      </c>
      <c r="H241" s="60">
        <f t="shared" si="203"/>
        <v>1366759.7935634295</v>
      </c>
      <c r="I241" s="54">
        <f>IF(A241&lt;=(30-(240-$K$8)),((A241+(240-$K$7))/30)*$K$6,$K$6)*($K$5/100)</f>
        <v>0</v>
      </c>
      <c r="J241" s="61">
        <f t="shared" si="204"/>
        <v>0</v>
      </c>
      <c r="K241" s="62">
        <f t="shared" si="205"/>
        <v>0</v>
      </c>
      <c r="L241" s="62">
        <f t="shared" si="206"/>
        <v>1444804.671957104</v>
      </c>
      <c r="M241" s="55">
        <f t="shared" si="207"/>
        <v>1366759.7935634295</v>
      </c>
      <c r="N241" s="55">
        <f t="shared" si="208"/>
        <v>307769.15448286902</v>
      </c>
      <c r="O241" s="55">
        <f t="shared" si="209"/>
        <v>1058990.6390805605</v>
      </c>
      <c r="P241" s="59">
        <f t="shared" si="252"/>
        <v>0</v>
      </c>
      <c r="Q241" s="52">
        <f t="shared" si="210"/>
        <v>0</v>
      </c>
      <c r="R241" s="57">
        <f t="shared" si="211"/>
        <v>0</v>
      </c>
      <c r="S241" s="59">
        <f t="shared" si="253"/>
        <v>0</v>
      </c>
      <c r="T241" s="56">
        <f t="shared" si="212"/>
        <v>0</v>
      </c>
      <c r="U241" s="57">
        <f t="shared" si="213"/>
        <v>0</v>
      </c>
      <c r="V241" s="59">
        <f t="shared" si="254"/>
        <v>0</v>
      </c>
      <c r="W241" s="52">
        <f t="shared" si="262"/>
        <v>0</v>
      </c>
      <c r="X241" s="57">
        <f t="shared" si="214"/>
        <v>0</v>
      </c>
      <c r="Y241" s="59">
        <f t="shared" si="255"/>
        <v>0</v>
      </c>
      <c r="Z241" s="56">
        <f t="shared" si="256"/>
        <v>0</v>
      </c>
      <c r="AA241" s="57">
        <f t="shared" si="215"/>
        <v>0</v>
      </c>
      <c r="AB241" s="63">
        <f t="shared" si="257"/>
        <v>0</v>
      </c>
      <c r="AC241" s="74">
        <f t="shared" si="216"/>
        <v>0</v>
      </c>
      <c r="AD241" s="57">
        <f t="shared" si="217"/>
        <v>0</v>
      </c>
      <c r="AE241" s="59">
        <f t="shared" si="258"/>
        <v>0</v>
      </c>
      <c r="AF241" s="54">
        <f t="shared" si="218"/>
        <v>0</v>
      </c>
      <c r="AG241" s="57">
        <f t="shared" si="219"/>
        <v>0</v>
      </c>
      <c r="AH241" s="59">
        <f t="shared" si="259"/>
        <v>3788919.2462686305</v>
      </c>
      <c r="AI241" s="54">
        <f t="shared" si="220"/>
        <v>307769.15448286902</v>
      </c>
      <c r="AJ241" s="57">
        <f t="shared" si="221"/>
        <v>15787.163526119293</v>
      </c>
      <c r="AK241" s="59">
        <f t="shared" si="260"/>
        <v>13234086.756143674</v>
      </c>
      <c r="AL241" s="56">
        <f t="shared" si="261"/>
        <v>1058990.6390805605</v>
      </c>
      <c r="AM241" s="75">
        <f t="shared" si="222"/>
        <v>55142.028150598642</v>
      </c>
      <c r="AN241">
        <f t="shared" si="223"/>
        <v>3.9941645938484129E-2</v>
      </c>
      <c r="AO241" s="119">
        <f t="shared" si="224"/>
        <v>0</v>
      </c>
      <c r="AP241" s="119">
        <f t="shared" si="225"/>
        <v>0</v>
      </c>
      <c r="AQ241">
        <f t="shared" si="226"/>
        <v>0.29652275731259242</v>
      </c>
      <c r="AR241" s="41">
        <f t="shared" si="227"/>
        <v>0</v>
      </c>
      <c r="AS241" s="41">
        <f t="shared" si="228"/>
        <v>0</v>
      </c>
      <c r="AT241">
        <f t="shared" si="229"/>
        <v>0.31589768738746093</v>
      </c>
      <c r="AU241" s="41">
        <f t="shared" si="230"/>
        <v>0</v>
      </c>
      <c r="AV241" s="41">
        <f t="shared" si="231"/>
        <v>0</v>
      </c>
      <c r="AW241">
        <f t="shared" si="232"/>
        <v>0.32552325343606503</v>
      </c>
      <c r="AX241">
        <f t="shared" si="233"/>
        <v>0</v>
      </c>
      <c r="AY241" s="121">
        <f t="shared" si="234"/>
        <v>0</v>
      </c>
      <c r="AZ241">
        <f t="shared" si="235"/>
        <v>0.40225505106244219</v>
      </c>
      <c r="BA241" s="39">
        <f t="shared" si="236"/>
        <v>0</v>
      </c>
      <c r="BB241" s="39">
        <f t="shared" si="237"/>
        <v>0</v>
      </c>
      <c r="BC241">
        <f t="shared" si="238"/>
        <v>0.35445683532999062</v>
      </c>
      <c r="BD241" s="41">
        <f t="shared" si="239"/>
        <v>0</v>
      </c>
      <c r="BE241" s="41">
        <f t="shared" si="240"/>
        <v>0</v>
      </c>
      <c r="BF241">
        <f t="shared" si="241"/>
        <v>0.33556253973609196</v>
      </c>
      <c r="BG241" s="41">
        <f t="shared" si="242"/>
        <v>323556.31800898834</v>
      </c>
      <c r="BH241" s="41">
        <f t="shared" si="243"/>
        <v>70479136.376577005</v>
      </c>
      <c r="BI241">
        <f t="shared" si="244"/>
        <v>0.36937267488607128</v>
      </c>
      <c r="BJ241">
        <f t="shared" si="245"/>
        <v>1114132.6672311593</v>
      </c>
      <c r="BK241" s="121">
        <f t="shared" si="246"/>
        <v>242508856.34944835</v>
      </c>
      <c r="BL241">
        <f t="shared" si="247"/>
        <v>0.38700162922964293</v>
      </c>
      <c r="BM241" s="119">
        <f t="shared" si="248"/>
        <v>1437688.9852401477</v>
      </c>
      <c r="BN241" s="119">
        <f t="shared" si="249"/>
        <v>306154193.75820822</v>
      </c>
      <c r="BO241">
        <f t="shared" si="250"/>
        <v>0.34961602686268406</v>
      </c>
    </row>
    <row r="242" spans="1:67">
      <c r="A242">
        <v>230</v>
      </c>
      <c r="B242" s="64">
        <v>225</v>
      </c>
      <c r="C242" s="56">
        <f t="shared" si="199"/>
        <v>15656246.208848875</v>
      </c>
      <c r="D242" s="56">
        <f t="shared" si="200"/>
        <v>196945.26356762648</v>
      </c>
      <c r="E242" s="59">
        <f t="shared" si="251"/>
        <v>15459300.945281249</v>
      </c>
      <c r="F242" s="53">
        <f t="shared" si="201"/>
        <v>1444804.6719571042</v>
      </c>
      <c r="G242" s="53">
        <f t="shared" si="202"/>
        <v>71705.390884529523</v>
      </c>
      <c r="H242" s="66">
        <f t="shared" si="203"/>
        <v>1373099.2810725747</v>
      </c>
      <c r="I242" s="54">
        <f>IF(A242&lt;=(30-(240-$K$8)),((A242+(240-$K$7))/30)*$K$6,$K$6)*($K$5/100)</f>
        <v>0</v>
      </c>
      <c r="J242" s="67">
        <f t="shared" si="204"/>
        <v>0</v>
      </c>
      <c r="K242" s="68">
        <f t="shared" si="205"/>
        <v>0</v>
      </c>
      <c r="L242" s="68">
        <f t="shared" si="206"/>
        <v>1444804.6719571042</v>
      </c>
      <c r="M242" s="55">
        <f t="shared" si="207"/>
        <v>1373099.2810725747</v>
      </c>
      <c r="N242" s="55">
        <f t="shared" si="208"/>
        <v>309196.6904110788</v>
      </c>
      <c r="O242" s="55">
        <f t="shared" si="209"/>
        <v>1063902.5906614959</v>
      </c>
      <c r="P242" s="65">
        <f t="shared" si="252"/>
        <v>0</v>
      </c>
      <c r="Q242" s="52">
        <f t="shared" si="210"/>
        <v>0</v>
      </c>
      <c r="R242" s="57">
        <f t="shared" si="211"/>
        <v>0</v>
      </c>
      <c r="S242" s="59">
        <f t="shared" si="253"/>
        <v>0</v>
      </c>
      <c r="T242" s="56">
        <f t="shared" si="212"/>
        <v>0</v>
      </c>
      <c r="U242" s="57">
        <f t="shared" si="213"/>
        <v>0</v>
      </c>
      <c r="V242" s="59">
        <f t="shared" si="254"/>
        <v>0</v>
      </c>
      <c r="W242" s="52">
        <f t="shared" si="262"/>
        <v>0</v>
      </c>
      <c r="X242" s="57">
        <f t="shared" si="214"/>
        <v>0</v>
      </c>
      <c r="Y242" s="59">
        <f t="shared" si="255"/>
        <v>0</v>
      </c>
      <c r="Z242" s="56">
        <f t="shared" si="256"/>
        <v>0</v>
      </c>
      <c r="AA242" s="57">
        <f t="shared" si="215"/>
        <v>0</v>
      </c>
      <c r="AB242" s="63">
        <f t="shared" si="257"/>
        <v>0</v>
      </c>
      <c r="AC242" s="74">
        <f t="shared" si="216"/>
        <v>0</v>
      </c>
      <c r="AD242" s="57">
        <f t="shared" si="217"/>
        <v>0</v>
      </c>
      <c r="AE242" s="59">
        <f t="shared" si="258"/>
        <v>0</v>
      </c>
      <c r="AF242" s="54">
        <f t="shared" si="218"/>
        <v>0</v>
      </c>
      <c r="AG242" s="57">
        <f t="shared" si="219"/>
        <v>0</v>
      </c>
      <c r="AH242" s="59">
        <f t="shared" si="259"/>
        <v>3481150.0917857615</v>
      </c>
      <c r="AI242" s="54">
        <f t="shared" si="220"/>
        <v>309196.6904110788</v>
      </c>
      <c r="AJ242" s="57">
        <f t="shared" si="221"/>
        <v>14504.79204910734</v>
      </c>
      <c r="AK242" s="59">
        <f t="shared" si="260"/>
        <v>12175096.117063114</v>
      </c>
      <c r="AL242" s="56">
        <f t="shared" si="261"/>
        <v>1063902.5906614959</v>
      </c>
      <c r="AM242" s="75">
        <f t="shared" si="222"/>
        <v>50729.567154429642</v>
      </c>
      <c r="AN242">
        <f t="shared" si="223"/>
        <v>4.0022053122491588E-2</v>
      </c>
      <c r="AO242" s="119">
        <f t="shared" si="224"/>
        <v>0</v>
      </c>
      <c r="AP242" s="119">
        <f t="shared" si="225"/>
        <v>0</v>
      </c>
      <c r="AQ242">
        <f t="shared" si="226"/>
        <v>0.29447601984931909</v>
      </c>
      <c r="AR242" s="41">
        <f t="shared" si="227"/>
        <v>0</v>
      </c>
      <c r="AS242" s="41">
        <f t="shared" si="228"/>
        <v>0</v>
      </c>
      <c r="AT242">
        <f t="shared" si="229"/>
        <v>0.31380574003446959</v>
      </c>
      <c r="AU242" s="41">
        <f t="shared" si="230"/>
        <v>0</v>
      </c>
      <c r="AV242" s="41">
        <f t="shared" si="231"/>
        <v>0</v>
      </c>
      <c r="AW242">
        <f t="shared" si="232"/>
        <v>0.32341083181134717</v>
      </c>
      <c r="AX242">
        <f t="shared" si="233"/>
        <v>0</v>
      </c>
      <c r="AY242" s="121">
        <f t="shared" si="234"/>
        <v>0</v>
      </c>
      <c r="AZ242">
        <f t="shared" si="235"/>
        <v>0.40002191920943708</v>
      </c>
      <c r="BA242" s="39">
        <f t="shared" si="236"/>
        <v>0</v>
      </c>
      <c r="BB242" s="39">
        <f t="shared" si="237"/>
        <v>0</v>
      </c>
      <c r="BC242">
        <f t="shared" si="238"/>
        <v>0.35229035011315246</v>
      </c>
      <c r="BD242" s="41">
        <f t="shared" si="239"/>
        <v>0</v>
      </c>
      <c r="BE242" s="41">
        <f t="shared" si="240"/>
        <v>0</v>
      </c>
      <c r="BF242">
        <f t="shared" si="241"/>
        <v>0.33343011237115922</v>
      </c>
      <c r="BG242" s="41">
        <f t="shared" si="242"/>
        <v>323701.48246018612</v>
      </c>
      <c r="BH242" s="41">
        <f t="shared" si="243"/>
        <v>71115238.794548124</v>
      </c>
      <c r="BI242">
        <f t="shared" si="244"/>
        <v>0.36718248190165093</v>
      </c>
      <c r="BJ242">
        <f t="shared" si="245"/>
        <v>1114632.1578159255</v>
      </c>
      <c r="BK242" s="121">
        <f t="shared" si="246"/>
        <v>244697595.85214406</v>
      </c>
      <c r="BL242">
        <f t="shared" si="247"/>
        <v>0.38478686553280173</v>
      </c>
      <c r="BM242" s="119">
        <f t="shared" si="248"/>
        <v>1438333.6402761117</v>
      </c>
      <c r="BN242" s="119">
        <f t="shared" si="249"/>
        <v>308947338.24132931</v>
      </c>
      <c r="BO242">
        <f t="shared" si="250"/>
        <v>0.34745783061982533</v>
      </c>
    </row>
    <row r="243" spans="1:67">
      <c r="A243">
        <v>231</v>
      </c>
      <c r="B243" s="58">
        <v>226</v>
      </c>
      <c r="C243" s="56">
        <f t="shared" si="199"/>
        <v>14283146.927776301</v>
      </c>
      <c r="D243" s="56">
        <f t="shared" si="200"/>
        <v>196945.26356762834</v>
      </c>
      <c r="E243" s="59">
        <f t="shared" si="251"/>
        <v>14086201.664208673</v>
      </c>
      <c r="F243" s="53">
        <f t="shared" si="201"/>
        <v>1444804.671957104</v>
      </c>
      <c r="G243" s="53">
        <f t="shared" si="202"/>
        <v>65336.498719154566</v>
      </c>
      <c r="H243" s="60">
        <f t="shared" si="203"/>
        <v>1379468.1732379494</v>
      </c>
      <c r="I243" s="54">
        <f>IF(A243&lt;=(30-(240-$K$8)),((A243+(240-$K$7))/30)*$K$6,$K$6)*($K$5/100)</f>
        <v>0</v>
      </c>
      <c r="J243" s="61">
        <f t="shared" si="204"/>
        <v>0</v>
      </c>
      <c r="K243" s="62">
        <f t="shared" si="205"/>
        <v>0</v>
      </c>
      <c r="L243" s="62">
        <f t="shared" si="206"/>
        <v>1444804.671957104</v>
      </c>
      <c r="M243" s="55">
        <f t="shared" si="207"/>
        <v>1379468.1732379494</v>
      </c>
      <c r="N243" s="55">
        <f t="shared" si="208"/>
        <v>310630.84772676876</v>
      </c>
      <c r="O243" s="55">
        <f t="shared" si="209"/>
        <v>1068837.3255111806</v>
      </c>
      <c r="P243" s="59">
        <f t="shared" si="252"/>
        <v>0</v>
      </c>
      <c r="Q243" s="52">
        <f t="shared" si="210"/>
        <v>0</v>
      </c>
      <c r="R243" s="57">
        <f t="shared" si="211"/>
        <v>0</v>
      </c>
      <c r="S243" s="59">
        <f t="shared" si="253"/>
        <v>0</v>
      </c>
      <c r="T243" s="56">
        <f t="shared" si="212"/>
        <v>0</v>
      </c>
      <c r="U243" s="57">
        <f t="shared" si="213"/>
        <v>0</v>
      </c>
      <c r="V243" s="59">
        <f t="shared" si="254"/>
        <v>0</v>
      </c>
      <c r="W243" s="52">
        <f t="shared" si="262"/>
        <v>0</v>
      </c>
      <c r="X243" s="57">
        <f t="shared" si="214"/>
        <v>0</v>
      </c>
      <c r="Y243" s="59">
        <f t="shared" si="255"/>
        <v>0</v>
      </c>
      <c r="Z243" s="56">
        <f t="shared" si="256"/>
        <v>0</v>
      </c>
      <c r="AA243" s="57">
        <f t="shared" si="215"/>
        <v>0</v>
      </c>
      <c r="AB243" s="63">
        <f t="shared" si="257"/>
        <v>0</v>
      </c>
      <c r="AC243" s="74">
        <f t="shared" si="216"/>
        <v>0</v>
      </c>
      <c r="AD243" s="57">
        <f t="shared" si="217"/>
        <v>0</v>
      </c>
      <c r="AE243" s="59">
        <f t="shared" si="258"/>
        <v>0</v>
      </c>
      <c r="AF243" s="54">
        <f t="shared" si="218"/>
        <v>0</v>
      </c>
      <c r="AG243" s="57">
        <f t="shared" si="219"/>
        <v>0</v>
      </c>
      <c r="AH243" s="59">
        <f t="shared" si="259"/>
        <v>3171953.4013746828</v>
      </c>
      <c r="AI243" s="54">
        <f t="shared" si="220"/>
        <v>310630.84772676876</v>
      </c>
      <c r="AJ243" s="57">
        <f t="shared" si="221"/>
        <v>13216.472505727845</v>
      </c>
      <c r="AK243" s="59">
        <f t="shared" si="260"/>
        <v>11111193.526401618</v>
      </c>
      <c r="AL243" s="56">
        <f t="shared" si="261"/>
        <v>1068837.3255111806</v>
      </c>
      <c r="AM243" s="75">
        <f t="shared" si="222"/>
        <v>46296.639693340076</v>
      </c>
      <c r="AN243">
        <f t="shared" si="223"/>
        <v>4.0102460306499055E-2</v>
      </c>
      <c r="AO243" s="119">
        <f t="shared" si="224"/>
        <v>0</v>
      </c>
      <c r="AP243" s="119">
        <f t="shared" si="225"/>
        <v>0</v>
      </c>
      <c r="AQ243">
        <f t="shared" si="226"/>
        <v>0.29243951500979087</v>
      </c>
      <c r="AR243" s="41">
        <f t="shared" si="227"/>
        <v>0</v>
      </c>
      <c r="AS243" s="41">
        <f t="shared" si="228"/>
        <v>0</v>
      </c>
      <c r="AT243">
        <f t="shared" si="229"/>
        <v>0.31172349312338904</v>
      </c>
      <c r="AU243" s="41">
        <f t="shared" si="230"/>
        <v>0</v>
      </c>
      <c r="AV243" s="41">
        <f t="shared" si="231"/>
        <v>0</v>
      </c>
      <c r="AW243">
        <f t="shared" si="232"/>
        <v>0.32130783717148731</v>
      </c>
      <c r="AX243">
        <f t="shared" si="233"/>
        <v>0</v>
      </c>
      <c r="AY243" s="121">
        <f t="shared" si="234"/>
        <v>0</v>
      </c>
      <c r="AZ243">
        <f t="shared" si="235"/>
        <v>0.39779587933353472</v>
      </c>
      <c r="BA243" s="39">
        <f t="shared" si="236"/>
        <v>0</v>
      </c>
      <c r="BB243" s="39">
        <f t="shared" si="237"/>
        <v>0</v>
      </c>
      <c r="BC243">
        <f t="shared" si="238"/>
        <v>0.3501324397154581</v>
      </c>
      <c r="BD243" s="41">
        <f t="shared" si="239"/>
        <v>0</v>
      </c>
      <c r="BE243" s="41">
        <f t="shared" si="240"/>
        <v>0</v>
      </c>
      <c r="BF243">
        <f t="shared" si="241"/>
        <v>0.33130682111809667</v>
      </c>
      <c r="BG243" s="41">
        <f t="shared" si="242"/>
        <v>323847.3202324966</v>
      </c>
      <c r="BH243" s="41">
        <f t="shared" si="243"/>
        <v>71755725.82488358</v>
      </c>
      <c r="BI243">
        <f t="shared" si="244"/>
        <v>0.36500040956511137</v>
      </c>
      <c r="BJ243">
        <f t="shared" si="245"/>
        <v>1115133.9652045206</v>
      </c>
      <c r="BK243" s="121">
        <f t="shared" si="246"/>
        <v>246901422.19308272</v>
      </c>
      <c r="BL243">
        <f t="shared" si="247"/>
        <v>0.38257967515095792</v>
      </c>
      <c r="BM243" s="119">
        <f t="shared" si="248"/>
        <v>1438981.2854370172</v>
      </c>
      <c r="BN243" s="119">
        <f t="shared" si="249"/>
        <v>311759807.15177655</v>
      </c>
      <c r="BO243">
        <f t="shared" si="250"/>
        <v>0.34530835459437909</v>
      </c>
    </row>
    <row r="244" spans="1:67">
      <c r="A244">
        <v>232</v>
      </c>
      <c r="B244" s="64">
        <v>227</v>
      </c>
      <c r="C244" s="56">
        <f t="shared" si="199"/>
        <v>12903678.754538354</v>
      </c>
      <c r="D244" s="56">
        <f t="shared" si="200"/>
        <v>196945.2635676302</v>
      </c>
      <c r="E244" s="59">
        <f t="shared" si="251"/>
        <v>12706733.490970723</v>
      </c>
      <c r="F244" s="53">
        <f t="shared" si="201"/>
        <v>1444804.6719571035</v>
      </c>
      <c r="G244" s="53">
        <f t="shared" si="202"/>
        <v>58938.065508952539</v>
      </c>
      <c r="H244" s="66">
        <f t="shared" si="203"/>
        <v>1385866.6064481509</v>
      </c>
      <c r="I244" s="54">
        <f>IF(A244&lt;=(30-(240-$K$8)),((A244+(240-$K$7))/30)*$K$6,$K$6)*($K$5/100)</f>
        <v>0</v>
      </c>
      <c r="J244" s="67">
        <f t="shared" si="204"/>
        <v>0</v>
      </c>
      <c r="K244" s="68">
        <f t="shared" si="205"/>
        <v>0</v>
      </c>
      <c r="L244" s="68">
        <f t="shared" si="206"/>
        <v>1444804.6719571035</v>
      </c>
      <c r="M244" s="55">
        <f t="shared" si="207"/>
        <v>1385866.6064481509</v>
      </c>
      <c r="N244" s="55">
        <f t="shared" si="208"/>
        <v>312071.65714214131</v>
      </c>
      <c r="O244" s="55">
        <f t="shared" si="209"/>
        <v>1073794.9493060096</v>
      </c>
      <c r="P244" s="65">
        <f t="shared" si="252"/>
        <v>0</v>
      </c>
      <c r="Q244" s="52">
        <f t="shared" si="210"/>
        <v>0</v>
      </c>
      <c r="R244" s="57">
        <f t="shared" si="211"/>
        <v>0</v>
      </c>
      <c r="S244" s="59">
        <f t="shared" si="253"/>
        <v>0</v>
      </c>
      <c r="T244" s="56">
        <f t="shared" si="212"/>
        <v>0</v>
      </c>
      <c r="U244" s="57">
        <f t="shared" si="213"/>
        <v>0</v>
      </c>
      <c r="V244" s="59">
        <f t="shared" si="254"/>
        <v>0</v>
      </c>
      <c r="W244" s="52">
        <f t="shared" si="262"/>
        <v>0</v>
      </c>
      <c r="X244" s="57">
        <f t="shared" si="214"/>
        <v>0</v>
      </c>
      <c r="Y244" s="59">
        <f t="shared" si="255"/>
        <v>0</v>
      </c>
      <c r="Z244" s="56">
        <f t="shared" si="256"/>
        <v>0</v>
      </c>
      <c r="AA244" s="57">
        <f t="shared" si="215"/>
        <v>0</v>
      </c>
      <c r="AB244" s="63">
        <f t="shared" si="257"/>
        <v>0</v>
      </c>
      <c r="AC244" s="74">
        <f t="shared" si="216"/>
        <v>0</v>
      </c>
      <c r="AD244" s="57">
        <f t="shared" si="217"/>
        <v>0</v>
      </c>
      <c r="AE244" s="59">
        <f t="shared" si="258"/>
        <v>0</v>
      </c>
      <c r="AF244" s="54">
        <f t="shared" si="218"/>
        <v>0</v>
      </c>
      <c r="AG244" s="57">
        <f t="shared" si="219"/>
        <v>0</v>
      </c>
      <c r="AH244" s="59">
        <f t="shared" si="259"/>
        <v>2861322.553647914</v>
      </c>
      <c r="AI244" s="54">
        <f t="shared" si="220"/>
        <v>312071.65714214131</v>
      </c>
      <c r="AJ244" s="57">
        <f t="shared" si="221"/>
        <v>11922.177306866308</v>
      </c>
      <c r="AK244" s="59">
        <f t="shared" si="260"/>
        <v>10042356.200890439</v>
      </c>
      <c r="AL244" s="56">
        <f t="shared" si="261"/>
        <v>1073794.9493060096</v>
      </c>
      <c r="AM244" s="75">
        <f t="shared" si="222"/>
        <v>41843.150837043497</v>
      </c>
      <c r="AN244">
        <f t="shared" si="223"/>
        <v>4.0182867490506508E-2</v>
      </c>
      <c r="AO244" s="119">
        <f t="shared" si="224"/>
        <v>0</v>
      </c>
      <c r="AP244" s="119">
        <f t="shared" si="225"/>
        <v>0</v>
      </c>
      <c r="AQ244">
        <f t="shared" si="226"/>
        <v>0.29041322612580145</v>
      </c>
      <c r="AR244" s="41">
        <f t="shared" si="227"/>
        <v>0</v>
      </c>
      <c r="AS244" s="41">
        <f t="shared" si="228"/>
        <v>0</v>
      </c>
      <c r="AT244">
        <f t="shared" si="229"/>
        <v>0.3096509376248972</v>
      </c>
      <c r="AU244" s="41">
        <f t="shared" si="230"/>
        <v>0</v>
      </c>
      <c r="AV244" s="41">
        <f t="shared" si="231"/>
        <v>0</v>
      </c>
      <c r="AW244">
        <f t="shared" si="232"/>
        <v>0.31921426411814469</v>
      </c>
      <c r="AX244">
        <f t="shared" si="233"/>
        <v>0</v>
      </c>
      <c r="AY244" s="121">
        <f t="shared" si="234"/>
        <v>0</v>
      </c>
      <c r="AZ244">
        <f t="shared" si="235"/>
        <v>0.39557695123265896</v>
      </c>
      <c r="BA244" s="39">
        <f t="shared" si="236"/>
        <v>0</v>
      </c>
      <c r="BB244" s="39">
        <f t="shared" si="237"/>
        <v>0</v>
      </c>
      <c r="BC244">
        <f t="shared" si="238"/>
        <v>0.34798310900913176</v>
      </c>
      <c r="BD244" s="41">
        <f t="shared" si="239"/>
        <v>0</v>
      </c>
      <c r="BE244" s="41">
        <f t="shared" si="240"/>
        <v>0</v>
      </c>
      <c r="BF244">
        <f t="shared" si="241"/>
        <v>0.32919266425089888</v>
      </c>
      <c r="BG244" s="41">
        <f t="shared" si="242"/>
        <v>323993.83444900764</v>
      </c>
      <c r="BH244" s="41">
        <f t="shared" si="243"/>
        <v>72400624.456976786</v>
      </c>
      <c r="BI244">
        <f t="shared" si="244"/>
        <v>0.36282646767383731</v>
      </c>
      <c r="BJ244">
        <f t="shared" si="245"/>
        <v>1115638.1001430531</v>
      </c>
      <c r="BK244" s="121">
        <f t="shared" si="246"/>
        <v>249120428.23899421</v>
      </c>
      <c r="BL244">
        <f t="shared" si="247"/>
        <v>0.38038007338723984</v>
      </c>
      <c r="BM244" s="119">
        <f t="shared" si="248"/>
        <v>1439631.9345920607</v>
      </c>
      <c r="BN244" s="119">
        <f t="shared" si="249"/>
        <v>314591719.66373026</v>
      </c>
      <c r="BO244">
        <f t="shared" si="250"/>
        <v>0.34316760200673785</v>
      </c>
    </row>
    <row r="245" spans="1:67">
      <c r="A245">
        <v>233</v>
      </c>
      <c r="B245" s="58">
        <v>228</v>
      </c>
      <c r="C245" s="56">
        <f t="shared" si="199"/>
        <v>11517812.148090202</v>
      </c>
      <c r="D245" s="56">
        <f t="shared" si="200"/>
        <v>196945.2635676302</v>
      </c>
      <c r="E245" s="59">
        <f t="shared" si="251"/>
        <v>11320866.884522572</v>
      </c>
      <c r="F245" s="53">
        <f t="shared" si="201"/>
        <v>1444804.6719571035</v>
      </c>
      <c r="G245" s="53">
        <f t="shared" si="202"/>
        <v>52509.95423271053</v>
      </c>
      <c r="H245" s="60">
        <f t="shared" si="203"/>
        <v>1392294.7177243931</v>
      </c>
      <c r="I245" s="54">
        <f>IF(A245&lt;=(30-(240-$K$8)),((A245+(240-$K$7))/30)*$K$6,$K$6)*($K$5/100)</f>
        <v>0</v>
      </c>
      <c r="J245" s="61">
        <f t="shared" si="204"/>
        <v>0</v>
      </c>
      <c r="K245" s="62">
        <f t="shared" si="205"/>
        <v>0</v>
      </c>
      <c r="L245" s="62">
        <f t="shared" si="206"/>
        <v>1444804.6719571035</v>
      </c>
      <c r="M245" s="55">
        <f t="shared" si="207"/>
        <v>1392294.7177243931</v>
      </c>
      <c r="N245" s="55">
        <f t="shared" si="208"/>
        <v>313519.14951185236</v>
      </c>
      <c r="O245" s="55">
        <f t="shared" si="209"/>
        <v>1078775.5682125408</v>
      </c>
      <c r="P245" s="59">
        <f t="shared" si="252"/>
        <v>0</v>
      </c>
      <c r="Q245" s="52">
        <f t="shared" si="210"/>
        <v>0</v>
      </c>
      <c r="R245" s="57">
        <f t="shared" si="211"/>
        <v>0</v>
      </c>
      <c r="S245" s="59">
        <f t="shared" si="253"/>
        <v>0</v>
      </c>
      <c r="T245" s="56">
        <f t="shared" si="212"/>
        <v>0</v>
      </c>
      <c r="U245" s="57">
        <f t="shared" si="213"/>
        <v>0</v>
      </c>
      <c r="V245" s="59">
        <f t="shared" si="254"/>
        <v>0</v>
      </c>
      <c r="W245" s="52">
        <f t="shared" si="262"/>
        <v>0</v>
      </c>
      <c r="X245" s="57">
        <f t="shared" si="214"/>
        <v>0</v>
      </c>
      <c r="Y245" s="59">
        <f t="shared" si="255"/>
        <v>0</v>
      </c>
      <c r="Z245" s="56">
        <f t="shared" si="256"/>
        <v>0</v>
      </c>
      <c r="AA245" s="57">
        <f t="shared" si="215"/>
        <v>0</v>
      </c>
      <c r="AB245" s="63">
        <f t="shared" si="257"/>
        <v>0</v>
      </c>
      <c r="AC245" s="74">
        <f t="shared" si="216"/>
        <v>0</v>
      </c>
      <c r="AD245" s="57">
        <f t="shared" si="217"/>
        <v>0</v>
      </c>
      <c r="AE245" s="59">
        <f t="shared" si="258"/>
        <v>0</v>
      </c>
      <c r="AF245" s="54">
        <f t="shared" si="218"/>
        <v>0</v>
      </c>
      <c r="AG245" s="57">
        <f t="shared" si="219"/>
        <v>0</v>
      </c>
      <c r="AH245" s="59">
        <f t="shared" si="259"/>
        <v>2549250.8965057726</v>
      </c>
      <c r="AI245" s="54">
        <f t="shared" si="220"/>
        <v>313519.14951185236</v>
      </c>
      <c r="AJ245" s="57">
        <f t="shared" si="221"/>
        <v>10621.87873544072</v>
      </c>
      <c r="AK245" s="59">
        <f t="shared" si="260"/>
        <v>8968561.2515844293</v>
      </c>
      <c r="AL245" s="56">
        <f t="shared" si="261"/>
        <v>1078775.5682125408</v>
      </c>
      <c r="AM245" s="75">
        <f t="shared" si="222"/>
        <v>37369.005214935125</v>
      </c>
      <c r="AN245">
        <f t="shared" si="223"/>
        <v>4.0263274674513974E-2</v>
      </c>
      <c r="AO245" s="119">
        <f t="shared" si="224"/>
        <v>0</v>
      </c>
      <c r="AP245" s="119">
        <f t="shared" si="225"/>
        <v>0</v>
      </c>
      <c r="AQ245">
        <f t="shared" si="226"/>
        <v>0.2883971362369484</v>
      </c>
      <c r="AR245" s="41">
        <f t="shared" si="227"/>
        <v>0</v>
      </c>
      <c r="AS245" s="41">
        <f t="shared" si="228"/>
        <v>0</v>
      </c>
      <c r="AT245">
        <f t="shared" si="229"/>
        <v>0.30758806418277818</v>
      </c>
      <c r="AU245" s="41">
        <f t="shared" si="230"/>
        <v>0</v>
      </c>
      <c r="AV245" s="41">
        <f t="shared" si="231"/>
        <v>0</v>
      </c>
      <c r="AW245">
        <f t="shared" si="232"/>
        <v>0.31713010691192273</v>
      </c>
      <c r="AX245">
        <f t="shared" si="233"/>
        <v>0</v>
      </c>
      <c r="AY245" s="121">
        <f t="shared" si="234"/>
        <v>0</v>
      </c>
      <c r="AZ245">
        <f t="shared" si="235"/>
        <v>0.3933651543098125</v>
      </c>
      <c r="BA245" s="39">
        <f t="shared" si="236"/>
        <v>0</v>
      </c>
      <c r="BB245" s="39">
        <f t="shared" si="237"/>
        <v>0</v>
      </c>
      <c r="BC245">
        <f t="shared" si="238"/>
        <v>0.34584236249366695</v>
      </c>
      <c r="BD245" s="41">
        <f t="shared" si="239"/>
        <v>0</v>
      </c>
      <c r="BE245" s="41">
        <f t="shared" si="240"/>
        <v>0</v>
      </c>
      <c r="BF245">
        <f t="shared" si="241"/>
        <v>0.32708763968972027</v>
      </c>
      <c r="BG245" s="41">
        <f t="shared" si="242"/>
        <v>324141.02824729308</v>
      </c>
      <c r="BH245" s="41">
        <f t="shared" si="243"/>
        <v>73049961.8362616</v>
      </c>
      <c r="BI245">
        <f t="shared" si="244"/>
        <v>0.36066066564186461</v>
      </c>
      <c r="BJ245">
        <f t="shared" si="245"/>
        <v>1116144.573427476</v>
      </c>
      <c r="BK245" s="121">
        <f t="shared" si="246"/>
        <v>251354707.39352202</v>
      </c>
      <c r="BL245">
        <f t="shared" si="247"/>
        <v>0.37818807515335967</v>
      </c>
      <c r="BM245" s="119">
        <f t="shared" si="248"/>
        <v>1440285.6016747691</v>
      </c>
      <c r="BN245" s="119">
        <f t="shared" si="249"/>
        <v>317443195.64116162</v>
      </c>
      <c r="BO245">
        <f t="shared" si="250"/>
        <v>0.34103557570872189</v>
      </c>
    </row>
    <row r="246" spans="1:67">
      <c r="A246">
        <v>234</v>
      </c>
      <c r="B246" s="64">
        <v>229</v>
      </c>
      <c r="C246" s="56">
        <f t="shared" si="199"/>
        <v>10125517.430365808</v>
      </c>
      <c r="D246" s="56">
        <f t="shared" si="200"/>
        <v>196945.2635676302</v>
      </c>
      <c r="E246" s="59">
        <f t="shared" si="251"/>
        <v>9928572.1667981781</v>
      </c>
      <c r="F246" s="53">
        <f t="shared" si="201"/>
        <v>1444804.671957104</v>
      </c>
      <c r="G246" s="53">
        <f t="shared" si="202"/>
        <v>46052.027233665547</v>
      </c>
      <c r="H246" s="66">
        <f t="shared" si="203"/>
        <v>1398752.6447234384</v>
      </c>
      <c r="I246" s="54">
        <f>IF(A246&lt;=(30-(240-$K$8)),((A246+(240-$K$7))/30)*$K$6,$K$6)*($K$5/100)</f>
        <v>0</v>
      </c>
      <c r="J246" s="67">
        <f t="shared" si="204"/>
        <v>0</v>
      </c>
      <c r="K246" s="68">
        <f t="shared" si="205"/>
        <v>0</v>
      </c>
      <c r="L246" s="68">
        <f t="shared" si="206"/>
        <v>1444804.671957104</v>
      </c>
      <c r="M246" s="55">
        <f t="shared" si="207"/>
        <v>1398752.6447234384</v>
      </c>
      <c r="N246" s="55">
        <f t="shared" si="208"/>
        <v>314973.35583367158</v>
      </c>
      <c r="O246" s="55">
        <f t="shared" si="209"/>
        <v>1083779.2888897669</v>
      </c>
      <c r="P246" s="65">
        <f t="shared" si="252"/>
        <v>0</v>
      </c>
      <c r="Q246" s="52">
        <f t="shared" si="210"/>
        <v>0</v>
      </c>
      <c r="R246" s="57">
        <f t="shared" si="211"/>
        <v>0</v>
      </c>
      <c r="S246" s="59">
        <f t="shared" si="253"/>
        <v>0</v>
      </c>
      <c r="T246" s="56">
        <f t="shared" si="212"/>
        <v>0</v>
      </c>
      <c r="U246" s="57">
        <f t="shared" si="213"/>
        <v>0</v>
      </c>
      <c r="V246" s="59">
        <f t="shared" si="254"/>
        <v>0</v>
      </c>
      <c r="W246" s="52">
        <f t="shared" si="262"/>
        <v>0</v>
      </c>
      <c r="X246" s="57">
        <f t="shared" si="214"/>
        <v>0</v>
      </c>
      <c r="Y246" s="59">
        <f t="shared" si="255"/>
        <v>0</v>
      </c>
      <c r="Z246" s="56">
        <f t="shared" si="256"/>
        <v>0</v>
      </c>
      <c r="AA246" s="57">
        <f t="shared" si="215"/>
        <v>0</v>
      </c>
      <c r="AB246" s="63">
        <f t="shared" si="257"/>
        <v>0</v>
      </c>
      <c r="AC246" s="74">
        <f t="shared" si="216"/>
        <v>0</v>
      </c>
      <c r="AD246" s="57">
        <f t="shared" si="217"/>
        <v>0</v>
      </c>
      <c r="AE246" s="59">
        <f t="shared" si="258"/>
        <v>0</v>
      </c>
      <c r="AF246" s="54">
        <f t="shared" si="218"/>
        <v>0</v>
      </c>
      <c r="AG246" s="57">
        <f t="shared" si="219"/>
        <v>0</v>
      </c>
      <c r="AH246" s="59">
        <f t="shared" si="259"/>
        <v>2235731.7469939203</v>
      </c>
      <c r="AI246" s="54">
        <f t="shared" si="220"/>
        <v>314973.35583367158</v>
      </c>
      <c r="AJ246" s="57">
        <f t="shared" si="221"/>
        <v>9315.548945808001</v>
      </c>
      <c r="AK246" s="59">
        <f t="shared" si="260"/>
        <v>7889785.6833718885</v>
      </c>
      <c r="AL246" s="56">
        <f t="shared" si="261"/>
        <v>1083779.2888897669</v>
      </c>
      <c r="AM246" s="75">
        <f t="shared" si="222"/>
        <v>32874.107014049536</v>
      </c>
      <c r="AN246">
        <f t="shared" si="223"/>
        <v>4.0343681858521427E-2</v>
      </c>
      <c r="AO246" s="119">
        <f t="shared" si="224"/>
        <v>0</v>
      </c>
      <c r="AP246" s="119">
        <f t="shared" si="225"/>
        <v>0</v>
      </c>
      <c r="AQ246">
        <f t="shared" si="226"/>
        <v>0.28639122809356543</v>
      </c>
      <c r="AR246" s="41">
        <f t="shared" si="227"/>
        <v>0</v>
      </c>
      <c r="AS246" s="41">
        <f t="shared" si="228"/>
        <v>0</v>
      </c>
      <c r="AT246">
        <f t="shared" si="229"/>
        <v>0.30553486311663197</v>
      </c>
      <c r="AU246" s="41">
        <f t="shared" si="230"/>
        <v>0</v>
      </c>
      <c r="AV246" s="41">
        <f t="shared" si="231"/>
        <v>0</v>
      </c>
      <c r="AW246">
        <f t="shared" si="232"/>
        <v>0.31505535947488361</v>
      </c>
      <c r="AX246">
        <f t="shared" si="233"/>
        <v>0</v>
      </c>
      <c r="AY246" s="121">
        <f t="shared" si="234"/>
        <v>0</v>
      </c>
      <c r="AZ246">
        <f t="shared" si="235"/>
        <v>0.39116050757417775</v>
      </c>
      <c r="BA246" s="39">
        <f t="shared" si="236"/>
        <v>0</v>
      </c>
      <c r="BB246" s="39">
        <f t="shared" si="237"/>
        <v>0</v>
      </c>
      <c r="BC246">
        <f t="shared" si="238"/>
        <v>0.34371020429786014</v>
      </c>
      <c r="BD246" s="41">
        <f t="shared" si="239"/>
        <v>0</v>
      </c>
      <c r="BE246" s="41">
        <f t="shared" si="240"/>
        <v>0</v>
      </c>
      <c r="BF246">
        <f t="shared" si="241"/>
        <v>0.32499174500326422</v>
      </c>
      <c r="BG246" s="41">
        <f t="shared" si="242"/>
        <v>324288.90477947961</v>
      </c>
      <c r="BH246" s="41">
        <f t="shared" si="243"/>
        <v>73703765.265079156</v>
      </c>
      <c r="BI246">
        <f t="shared" si="244"/>
        <v>0.3585030125016595</v>
      </c>
      <c r="BJ246">
        <f t="shared" si="245"/>
        <v>1116653.3959038164</v>
      </c>
      <c r="BK246" s="121">
        <f t="shared" si="246"/>
        <v>253604353.60020545</v>
      </c>
      <c r="BL246">
        <f t="shared" si="247"/>
        <v>0.37600369497100133</v>
      </c>
      <c r="BM246" s="119">
        <f t="shared" si="248"/>
        <v>1440942.3006832961</v>
      </c>
      <c r="BN246" s="119">
        <f t="shared" si="249"/>
        <v>320314355.64166743</v>
      </c>
      <c r="BO246">
        <f t="shared" si="250"/>
        <v>0.33891227818578362</v>
      </c>
    </row>
    <row r="247" spans="1:67">
      <c r="A247">
        <v>235</v>
      </c>
      <c r="B247" s="58">
        <v>230</v>
      </c>
      <c r="C247" s="56">
        <f t="shared" si="199"/>
        <v>8726764.7856423706</v>
      </c>
      <c r="D247" s="56">
        <f t="shared" si="200"/>
        <v>196945.2635676302</v>
      </c>
      <c r="E247" s="59">
        <f t="shared" si="251"/>
        <v>8529819.5220747404</v>
      </c>
      <c r="F247" s="53">
        <f t="shared" si="201"/>
        <v>1444804.6719571035</v>
      </c>
      <c r="G247" s="53">
        <f t="shared" si="202"/>
        <v>39564.14621655667</v>
      </c>
      <c r="H247" s="60">
        <f t="shared" si="203"/>
        <v>1405240.5257405469</v>
      </c>
      <c r="I247" s="54">
        <f>IF(A247&lt;=(30-(240-$K$8)),((A247+(240-$K$7))/30)*$K$6,$K$6)*($K$5/100)</f>
        <v>0</v>
      </c>
      <c r="J247" s="61">
        <f t="shared" si="204"/>
        <v>0</v>
      </c>
      <c r="K247" s="62">
        <f t="shared" si="205"/>
        <v>0</v>
      </c>
      <c r="L247" s="62">
        <f t="shared" si="206"/>
        <v>1444804.6719571035</v>
      </c>
      <c r="M247" s="55">
        <f t="shared" si="207"/>
        <v>1405240.5257405469</v>
      </c>
      <c r="N247" s="55">
        <f t="shared" si="208"/>
        <v>316434.30724914663</v>
      </c>
      <c r="O247" s="55">
        <f t="shared" si="209"/>
        <v>1088806.2184914004</v>
      </c>
      <c r="P247" s="59">
        <f t="shared" si="252"/>
        <v>0</v>
      </c>
      <c r="Q247" s="52">
        <f t="shared" si="210"/>
        <v>0</v>
      </c>
      <c r="R247" s="57">
        <f t="shared" si="211"/>
        <v>0</v>
      </c>
      <c r="S247" s="59">
        <f t="shared" si="253"/>
        <v>0</v>
      </c>
      <c r="T247" s="56">
        <f t="shared" si="212"/>
        <v>0</v>
      </c>
      <c r="U247" s="57">
        <f t="shared" si="213"/>
        <v>0</v>
      </c>
      <c r="V247" s="59">
        <f t="shared" si="254"/>
        <v>0</v>
      </c>
      <c r="W247" s="52">
        <f t="shared" si="262"/>
        <v>0</v>
      </c>
      <c r="X247" s="57">
        <f t="shared" si="214"/>
        <v>0</v>
      </c>
      <c r="Y247" s="59">
        <f t="shared" si="255"/>
        <v>0</v>
      </c>
      <c r="Z247" s="56">
        <f t="shared" si="256"/>
        <v>0</v>
      </c>
      <c r="AA247" s="57">
        <f t="shared" si="215"/>
        <v>0</v>
      </c>
      <c r="AB247" s="63">
        <f t="shared" si="257"/>
        <v>0</v>
      </c>
      <c r="AC247" s="74">
        <f t="shared" si="216"/>
        <v>0</v>
      </c>
      <c r="AD247" s="57">
        <f t="shared" si="217"/>
        <v>0</v>
      </c>
      <c r="AE247" s="59">
        <f t="shared" si="258"/>
        <v>0</v>
      </c>
      <c r="AF247" s="54">
        <f t="shared" si="218"/>
        <v>0</v>
      </c>
      <c r="AG247" s="57">
        <f t="shared" si="219"/>
        <v>0</v>
      </c>
      <c r="AH247" s="59">
        <f t="shared" si="259"/>
        <v>1920758.3911602488</v>
      </c>
      <c r="AI247" s="54">
        <f t="shared" si="220"/>
        <v>316434.30724914663</v>
      </c>
      <c r="AJ247" s="57">
        <f t="shared" si="221"/>
        <v>8003.1599631677027</v>
      </c>
      <c r="AK247" s="59">
        <f t="shared" si="260"/>
        <v>6806006.3944821218</v>
      </c>
      <c r="AL247" s="56">
        <f t="shared" si="261"/>
        <v>1088806.2184914004</v>
      </c>
      <c r="AM247" s="75">
        <f t="shared" si="222"/>
        <v>28358.35997700884</v>
      </c>
      <c r="AN247">
        <f t="shared" si="223"/>
        <v>4.0424089042528893E-2</v>
      </c>
      <c r="AO247" s="119">
        <f t="shared" si="224"/>
        <v>0</v>
      </c>
      <c r="AP247" s="119">
        <f t="shared" si="225"/>
        <v>0</v>
      </c>
      <c r="AQ247">
        <f t="shared" si="226"/>
        <v>0.28439548415969373</v>
      </c>
      <c r="AR247" s="41">
        <f t="shared" si="227"/>
        <v>0</v>
      </c>
      <c r="AS247" s="41">
        <f t="shared" si="228"/>
        <v>0</v>
      </c>
      <c r="AT247">
        <f t="shared" si="229"/>
        <v>0.30349132442448878</v>
      </c>
      <c r="AU247" s="41">
        <f t="shared" si="230"/>
        <v>0</v>
      </c>
      <c r="AV247" s="41">
        <f t="shared" si="231"/>
        <v>0</v>
      </c>
      <c r="AW247">
        <f t="shared" si="232"/>
        <v>0.3129900153931004</v>
      </c>
      <c r="AX247">
        <f t="shared" si="233"/>
        <v>0</v>
      </c>
      <c r="AY247" s="121">
        <f t="shared" si="234"/>
        <v>0</v>
      </c>
      <c r="AZ247">
        <f t="shared" si="235"/>
        <v>0.3889630296424848</v>
      </c>
      <c r="BA247" s="39">
        <f t="shared" si="236"/>
        <v>0</v>
      </c>
      <c r="BB247" s="39">
        <f t="shared" si="237"/>
        <v>0</v>
      </c>
      <c r="BC247">
        <f t="shared" si="238"/>
        <v>0.34158663818185625</v>
      </c>
      <c r="BD247" s="41">
        <f t="shared" si="239"/>
        <v>0</v>
      </c>
      <c r="BE247" s="41">
        <f t="shared" si="240"/>
        <v>0</v>
      </c>
      <c r="BF247">
        <f t="shared" si="241"/>
        <v>0.32290497741112856</v>
      </c>
      <c r="BG247" s="41">
        <f t="shared" si="242"/>
        <v>324437.46721231431</v>
      </c>
      <c r="BH247" s="41">
        <f t="shared" si="243"/>
        <v>74362062.20354946</v>
      </c>
      <c r="BI247">
        <f t="shared" si="244"/>
        <v>0.35635351690592315</v>
      </c>
      <c r="BJ247">
        <f t="shared" si="245"/>
        <v>1117164.5784684091</v>
      </c>
      <c r="BK247" s="121">
        <f t="shared" si="246"/>
        <v>255869461.34547907</v>
      </c>
      <c r="BL247">
        <f t="shared" si="247"/>
        <v>0.37382694697337698</v>
      </c>
      <c r="BM247" s="119">
        <f t="shared" si="248"/>
        <v>1441602.0456807234</v>
      </c>
      <c r="BN247" s="119">
        <f t="shared" si="249"/>
        <v>323205320.92032576</v>
      </c>
      <c r="BO247">
        <f t="shared" si="250"/>
        <v>0.33679771155915483</v>
      </c>
    </row>
    <row r="248" spans="1:67">
      <c r="A248">
        <v>236</v>
      </c>
      <c r="B248" s="64">
        <v>231</v>
      </c>
      <c r="C248" s="56">
        <f t="shared" si="199"/>
        <v>7321524.2599018235</v>
      </c>
      <c r="D248" s="56">
        <f t="shared" si="200"/>
        <v>196945.2635676302</v>
      </c>
      <c r="E248" s="59">
        <f t="shared" si="251"/>
        <v>7124578.9963341933</v>
      </c>
      <c r="F248" s="53">
        <f t="shared" si="201"/>
        <v>1444804.6719571035</v>
      </c>
      <c r="G248" s="53">
        <f t="shared" si="202"/>
        <v>33046.17224466343</v>
      </c>
      <c r="H248" s="66">
        <f t="shared" si="203"/>
        <v>1411758.4997124402</v>
      </c>
      <c r="I248" s="54">
        <f>IF(A248&lt;=(30-(240-$K$8)),((A248+(240-$K$7))/30)*$K$6,$K$6)*($K$5/100)</f>
        <v>0</v>
      </c>
      <c r="J248" s="67">
        <f t="shared" si="204"/>
        <v>0</v>
      </c>
      <c r="K248" s="68">
        <f t="shared" si="205"/>
        <v>0</v>
      </c>
      <c r="L248" s="68">
        <f t="shared" si="206"/>
        <v>1444804.6719571035</v>
      </c>
      <c r="M248" s="55">
        <f t="shared" si="207"/>
        <v>1411758.4997124402</v>
      </c>
      <c r="N248" s="55">
        <f t="shared" si="208"/>
        <v>317902.03504427063</v>
      </c>
      <c r="O248" s="55">
        <f t="shared" si="209"/>
        <v>1093856.4646681696</v>
      </c>
      <c r="P248" s="65">
        <f t="shared" si="252"/>
        <v>0</v>
      </c>
      <c r="Q248" s="52">
        <f t="shared" si="210"/>
        <v>0</v>
      </c>
      <c r="R248" s="57">
        <f t="shared" si="211"/>
        <v>0</v>
      </c>
      <c r="S248" s="59">
        <f t="shared" si="253"/>
        <v>0</v>
      </c>
      <c r="T248" s="56">
        <f t="shared" si="212"/>
        <v>0</v>
      </c>
      <c r="U248" s="57">
        <f t="shared" si="213"/>
        <v>0</v>
      </c>
      <c r="V248" s="59">
        <f t="shared" si="254"/>
        <v>0</v>
      </c>
      <c r="W248" s="52">
        <f t="shared" si="262"/>
        <v>0</v>
      </c>
      <c r="X248" s="57">
        <f t="shared" si="214"/>
        <v>0</v>
      </c>
      <c r="Y248" s="59">
        <f t="shared" si="255"/>
        <v>0</v>
      </c>
      <c r="Z248" s="56">
        <f t="shared" si="256"/>
        <v>0</v>
      </c>
      <c r="AA248" s="57">
        <f t="shared" si="215"/>
        <v>0</v>
      </c>
      <c r="AB248" s="63">
        <f t="shared" si="257"/>
        <v>0</v>
      </c>
      <c r="AC248" s="74">
        <f t="shared" si="216"/>
        <v>0</v>
      </c>
      <c r="AD248" s="57">
        <f t="shared" si="217"/>
        <v>0</v>
      </c>
      <c r="AE248" s="59">
        <f t="shared" si="258"/>
        <v>0</v>
      </c>
      <c r="AF248" s="54">
        <f t="shared" si="218"/>
        <v>0</v>
      </c>
      <c r="AG248" s="57">
        <f t="shared" si="219"/>
        <v>0</v>
      </c>
      <c r="AH248" s="59">
        <f t="shared" si="259"/>
        <v>1604324.0839111023</v>
      </c>
      <c r="AI248" s="54">
        <f t="shared" si="220"/>
        <v>317902.03504427063</v>
      </c>
      <c r="AJ248" s="57">
        <f t="shared" si="221"/>
        <v>6684.6836829629256</v>
      </c>
      <c r="AK248" s="59">
        <f t="shared" si="260"/>
        <v>5717200.1759907212</v>
      </c>
      <c r="AL248" s="56">
        <f t="shared" si="261"/>
        <v>1093856.4646681696</v>
      </c>
      <c r="AM248" s="75">
        <f t="shared" si="222"/>
        <v>23821.667399961338</v>
      </c>
      <c r="AN248">
        <f t="shared" si="223"/>
        <v>4.0504496226536353E-2</v>
      </c>
      <c r="AO248" s="119">
        <f t="shared" si="224"/>
        <v>0</v>
      </c>
      <c r="AP248" s="119">
        <f t="shared" si="225"/>
        <v>0</v>
      </c>
      <c r="AQ248">
        <f t="shared" si="226"/>
        <v>0.28240988661593741</v>
      </c>
      <c r="AR248" s="41">
        <f t="shared" si="227"/>
        <v>0</v>
      </c>
      <c r="AS248" s="41">
        <f t="shared" si="228"/>
        <v>0</v>
      </c>
      <c r="AT248">
        <f t="shared" si="229"/>
        <v>0.3014574377855222</v>
      </c>
      <c r="AU248" s="41">
        <f t="shared" si="230"/>
        <v>0</v>
      </c>
      <c r="AV248" s="41">
        <f t="shared" si="231"/>
        <v>0</v>
      </c>
      <c r="AW248">
        <f t="shared" si="232"/>
        <v>0.31093406791920364</v>
      </c>
      <c r="AX248">
        <f t="shared" si="233"/>
        <v>0</v>
      </c>
      <c r="AY248" s="121">
        <f t="shared" si="234"/>
        <v>0</v>
      </c>
      <c r="AZ248">
        <f t="shared" si="235"/>
        <v>0.38677273874001422</v>
      </c>
      <c r="BA248" s="39">
        <f t="shared" si="236"/>
        <v>0</v>
      </c>
      <c r="BB248" s="39">
        <f t="shared" si="237"/>
        <v>0</v>
      </c>
      <c r="BC248">
        <f t="shared" si="238"/>
        <v>0.33947166753927815</v>
      </c>
      <c r="BD248" s="41">
        <f t="shared" si="239"/>
        <v>0</v>
      </c>
      <c r="BE248" s="41">
        <f t="shared" si="240"/>
        <v>0</v>
      </c>
      <c r="BF248">
        <f t="shared" si="241"/>
        <v>0.32082733378622907</v>
      </c>
      <c r="BG248" s="41">
        <f t="shared" si="242"/>
        <v>324586.71872723353</v>
      </c>
      <c r="BH248" s="41">
        <f t="shared" si="243"/>
        <v>75024880.270447865</v>
      </c>
      <c r="BI248">
        <f t="shared" si="244"/>
        <v>0.35421218712937791</v>
      </c>
      <c r="BJ248">
        <f t="shared" si="245"/>
        <v>1117678.1320681309</v>
      </c>
      <c r="BK248" s="121">
        <f t="shared" si="246"/>
        <v>258150125.66168803</v>
      </c>
      <c r="BL248">
        <f t="shared" si="247"/>
        <v>0.37165784490666504</v>
      </c>
      <c r="BM248" s="119">
        <f t="shared" si="248"/>
        <v>1442264.8507953645</v>
      </c>
      <c r="BN248" s="119">
        <f t="shared" si="249"/>
        <v>326116213.43357366</v>
      </c>
      <c r="BO248">
        <f t="shared" si="250"/>
        <v>0.33469187758799379</v>
      </c>
    </row>
    <row r="249" spans="1:67">
      <c r="A249">
        <v>237</v>
      </c>
      <c r="B249" s="58">
        <v>232</v>
      </c>
      <c r="C249" s="56">
        <f t="shared" si="199"/>
        <v>5909765.7601893833</v>
      </c>
      <c r="D249" s="56">
        <f t="shared" si="200"/>
        <v>196945.2635676302</v>
      </c>
      <c r="E249" s="59">
        <f t="shared" si="251"/>
        <v>5712820.4966217531</v>
      </c>
      <c r="F249" s="53">
        <f t="shared" si="201"/>
        <v>1444804.671957104</v>
      </c>
      <c r="G249" s="53">
        <f t="shared" si="202"/>
        <v>26497.965736830563</v>
      </c>
      <c r="H249" s="60">
        <f t="shared" si="203"/>
        <v>1418306.7062202734</v>
      </c>
      <c r="I249" s="54">
        <f>IF(A249&lt;=(30-(240-$K$8)),((A249+(240-$K$7))/30)*$K$6,$K$6)*($K$5/100)</f>
        <v>0</v>
      </c>
      <c r="J249" s="61">
        <f t="shared" si="204"/>
        <v>0</v>
      </c>
      <c r="K249" s="62">
        <f t="shared" si="205"/>
        <v>0</v>
      </c>
      <c r="L249" s="62">
        <f t="shared" si="206"/>
        <v>1444804.671957104</v>
      </c>
      <c r="M249" s="55">
        <f t="shared" si="207"/>
        <v>1418306.7062202734</v>
      </c>
      <c r="N249" s="55">
        <f t="shared" si="208"/>
        <v>319376.57065015106</v>
      </c>
      <c r="O249" s="55">
        <f t="shared" si="209"/>
        <v>1098930.1355701224</v>
      </c>
      <c r="P249" s="59">
        <f t="shared" si="252"/>
        <v>0</v>
      </c>
      <c r="Q249" s="52">
        <f t="shared" si="210"/>
        <v>0</v>
      </c>
      <c r="R249" s="57">
        <f t="shared" si="211"/>
        <v>0</v>
      </c>
      <c r="S249" s="59">
        <f t="shared" si="253"/>
        <v>0</v>
      </c>
      <c r="T249" s="56">
        <f t="shared" si="212"/>
        <v>0</v>
      </c>
      <c r="U249" s="57">
        <f t="shared" si="213"/>
        <v>0</v>
      </c>
      <c r="V249" s="59">
        <f t="shared" si="254"/>
        <v>0</v>
      </c>
      <c r="W249" s="52">
        <f t="shared" si="262"/>
        <v>0</v>
      </c>
      <c r="X249" s="57">
        <f t="shared" si="214"/>
        <v>0</v>
      </c>
      <c r="Y249" s="59">
        <f t="shared" si="255"/>
        <v>0</v>
      </c>
      <c r="Z249" s="56">
        <f t="shared" si="256"/>
        <v>0</v>
      </c>
      <c r="AA249" s="57">
        <f t="shared" si="215"/>
        <v>0</v>
      </c>
      <c r="AB249" s="63">
        <f t="shared" si="257"/>
        <v>0</v>
      </c>
      <c r="AC249" s="74">
        <f t="shared" si="216"/>
        <v>0</v>
      </c>
      <c r="AD249" s="57">
        <f t="shared" si="217"/>
        <v>0</v>
      </c>
      <c r="AE249" s="59">
        <f t="shared" si="258"/>
        <v>0</v>
      </c>
      <c r="AF249" s="54">
        <f t="shared" si="218"/>
        <v>0</v>
      </c>
      <c r="AG249" s="57">
        <f t="shared" si="219"/>
        <v>0</v>
      </c>
      <c r="AH249" s="59">
        <f t="shared" si="259"/>
        <v>1286422.0488668317</v>
      </c>
      <c r="AI249" s="54">
        <f t="shared" si="220"/>
        <v>319376.57065015106</v>
      </c>
      <c r="AJ249" s="57">
        <f t="shared" si="221"/>
        <v>5360.0918702784656</v>
      </c>
      <c r="AK249" s="59">
        <f t="shared" si="260"/>
        <v>4623343.7113225516</v>
      </c>
      <c r="AL249" s="56">
        <f t="shared" si="261"/>
        <v>1098930.1355701224</v>
      </c>
      <c r="AM249" s="75">
        <f t="shared" si="222"/>
        <v>19263.932130510631</v>
      </c>
      <c r="AN249">
        <f t="shared" si="223"/>
        <v>4.0584903410543813E-2</v>
      </c>
      <c r="AO249" s="119">
        <f t="shared" si="224"/>
        <v>0</v>
      </c>
      <c r="AP249" s="119">
        <f t="shared" si="225"/>
        <v>0</v>
      </c>
      <c r="AQ249">
        <f t="shared" si="226"/>
        <v>0.28043441736245861</v>
      </c>
      <c r="AR249" s="41">
        <f t="shared" si="227"/>
        <v>0</v>
      </c>
      <c r="AS249" s="41">
        <f t="shared" si="228"/>
        <v>0</v>
      </c>
      <c r="AT249">
        <f t="shared" si="229"/>
        <v>0.29943319256275663</v>
      </c>
      <c r="AU249" s="41">
        <f t="shared" si="230"/>
        <v>0</v>
      </c>
      <c r="AV249" s="41">
        <f t="shared" si="231"/>
        <v>0</v>
      </c>
      <c r="AW249">
        <f t="shared" si="232"/>
        <v>0.3088875099749403</v>
      </c>
      <c r="AX249">
        <f t="shared" si="233"/>
        <v>0</v>
      </c>
      <c r="AY249" s="121">
        <f t="shared" si="234"/>
        <v>0</v>
      </c>
      <c r="AZ249">
        <f t="shared" si="235"/>
        <v>0.38458965270197365</v>
      </c>
      <c r="BA249" s="39">
        <f t="shared" si="236"/>
        <v>0</v>
      </c>
      <c r="BB249" s="39">
        <f t="shared" si="237"/>
        <v>0</v>
      </c>
      <c r="BC249">
        <f t="shared" si="238"/>
        <v>0.33736529539925941</v>
      </c>
      <c r="BD249" s="41">
        <f t="shared" si="239"/>
        <v>0</v>
      </c>
      <c r="BE249" s="41">
        <f t="shared" si="240"/>
        <v>0</v>
      </c>
      <c r="BF249">
        <f t="shared" si="241"/>
        <v>0.31875881065722317</v>
      </c>
      <c r="BG249" s="41">
        <f t="shared" si="242"/>
        <v>324736.66252042953</v>
      </c>
      <c r="BH249" s="41">
        <f t="shared" si="243"/>
        <v>75692247.244085804</v>
      </c>
      <c r="BI249">
        <f t="shared" si="244"/>
        <v>0.35207903107069494</v>
      </c>
      <c r="BJ249">
        <f t="shared" si="245"/>
        <v>1118194.0677006331</v>
      </c>
      <c r="BK249" s="121">
        <f t="shared" si="246"/>
        <v>260446442.130119</v>
      </c>
      <c r="BL249">
        <f t="shared" si="247"/>
        <v>0.36949640213157636</v>
      </c>
      <c r="BM249" s="119">
        <f t="shared" si="248"/>
        <v>1442930.7302210627</v>
      </c>
      <c r="BN249" s="119">
        <f t="shared" si="249"/>
        <v>329047155.84310341</v>
      </c>
      <c r="BO249">
        <f t="shared" si="250"/>
        <v>0.33259477767154777</v>
      </c>
    </row>
    <row r="250" spans="1:67">
      <c r="A250">
        <v>238</v>
      </c>
      <c r="B250" s="64">
        <v>233</v>
      </c>
      <c r="C250" s="56">
        <f t="shared" si="199"/>
        <v>4491459.0539691094</v>
      </c>
      <c r="D250" s="56">
        <f t="shared" si="200"/>
        <v>196945.2635676302</v>
      </c>
      <c r="E250" s="59">
        <f t="shared" si="251"/>
        <v>4294513.7904014792</v>
      </c>
      <c r="F250" s="53">
        <f t="shared" si="201"/>
        <v>1444804.6719571035</v>
      </c>
      <c r="G250" s="53">
        <f t="shared" si="202"/>
        <v>19919.386464478863</v>
      </c>
      <c r="H250" s="66">
        <f t="shared" si="203"/>
        <v>1424885.2854926246</v>
      </c>
      <c r="I250" s="54">
        <f>IF(A250&lt;=(30-(240-$K$8)),((A250+(240-$K$7))/30)*$K$6,$K$6)*($K$5/100)</f>
        <v>0</v>
      </c>
      <c r="J250" s="67">
        <f t="shared" si="204"/>
        <v>0</v>
      </c>
      <c r="K250" s="68">
        <f t="shared" si="205"/>
        <v>0</v>
      </c>
      <c r="L250" s="68">
        <f t="shared" si="206"/>
        <v>1444804.6719571035</v>
      </c>
      <c r="M250" s="55">
        <f t="shared" si="207"/>
        <v>1424885.2854926246</v>
      </c>
      <c r="N250" s="55">
        <f t="shared" si="208"/>
        <v>320857.9456436832</v>
      </c>
      <c r="O250" s="55">
        <f t="shared" si="209"/>
        <v>1104027.3398489414</v>
      </c>
      <c r="P250" s="65">
        <f t="shared" si="252"/>
        <v>0</v>
      </c>
      <c r="Q250" s="52">
        <f t="shared" si="210"/>
        <v>0</v>
      </c>
      <c r="R250" s="57">
        <f t="shared" si="211"/>
        <v>0</v>
      </c>
      <c r="S250" s="59">
        <f t="shared" si="253"/>
        <v>0</v>
      </c>
      <c r="T250" s="56">
        <f t="shared" si="212"/>
        <v>0</v>
      </c>
      <c r="U250" s="57">
        <f t="shared" si="213"/>
        <v>0</v>
      </c>
      <c r="V250" s="59">
        <f t="shared" si="254"/>
        <v>0</v>
      </c>
      <c r="W250" s="52">
        <f t="shared" si="262"/>
        <v>0</v>
      </c>
      <c r="X250" s="57">
        <f t="shared" si="214"/>
        <v>0</v>
      </c>
      <c r="Y250" s="59">
        <f t="shared" si="255"/>
        <v>0</v>
      </c>
      <c r="Z250" s="56">
        <f t="shared" si="256"/>
        <v>0</v>
      </c>
      <c r="AA250" s="57">
        <f t="shared" si="215"/>
        <v>0</v>
      </c>
      <c r="AB250" s="63">
        <f t="shared" si="257"/>
        <v>0</v>
      </c>
      <c r="AC250" s="74">
        <f t="shared" si="216"/>
        <v>0</v>
      </c>
      <c r="AD250" s="57">
        <f t="shared" si="217"/>
        <v>0</v>
      </c>
      <c r="AE250" s="59">
        <f t="shared" si="258"/>
        <v>0</v>
      </c>
      <c r="AF250" s="54">
        <f t="shared" si="218"/>
        <v>0</v>
      </c>
      <c r="AG250" s="57">
        <f t="shared" si="219"/>
        <v>0</v>
      </c>
      <c r="AH250" s="59">
        <f t="shared" si="259"/>
        <v>967045.4782166807</v>
      </c>
      <c r="AI250" s="54">
        <f t="shared" si="220"/>
        <v>320857.9456436832</v>
      </c>
      <c r="AJ250" s="57">
        <f t="shared" si="221"/>
        <v>4029.3561592361693</v>
      </c>
      <c r="AK250" s="59">
        <f t="shared" si="260"/>
        <v>3524413.5757524292</v>
      </c>
      <c r="AL250" s="56">
        <f t="shared" si="261"/>
        <v>1104027.3398489414</v>
      </c>
      <c r="AM250" s="75">
        <f t="shared" si="222"/>
        <v>14685.056565635121</v>
      </c>
      <c r="AN250">
        <f t="shared" si="223"/>
        <v>4.0665310594551279E-2</v>
      </c>
      <c r="AO250" s="119">
        <f t="shared" si="224"/>
        <v>0</v>
      </c>
      <c r="AP250" s="119">
        <f t="shared" si="225"/>
        <v>0</v>
      </c>
      <c r="AQ250">
        <f t="shared" si="226"/>
        <v>0.2784690580218569</v>
      </c>
      <c r="AR250" s="41">
        <f t="shared" si="227"/>
        <v>0</v>
      </c>
      <c r="AS250" s="41">
        <f t="shared" si="228"/>
        <v>0</v>
      </c>
      <c r="AT250">
        <f t="shared" si="229"/>
        <v>0.29741857780573239</v>
      </c>
      <c r="AU250" s="41">
        <f t="shared" si="230"/>
        <v>0</v>
      </c>
      <c r="AV250" s="41">
        <f t="shared" si="231"/>
        <v>0</v>
      </c>
      <c r="AW250">
        <f t="shared" si="232"/>
        <v>0.30685033415371266</v>
      </c>
      <c r="AX250">
        <f t="shared" si="233"/>
        <v>0</v>
      </c>
      <c r="AY250" s="121">
        <f t="shared" si="234"/>
        <v>0</v>
      </c>
      <c r="AZ250">
        <f t="shared" si="235"/>
        <v>0.38241378897471101</v>
      </c>
      <c r="BA250" s="39">
        <f t="shared" si="236"/>
        <v>0</v>
      </c>
      <c r="BB250" s="39">
        <f t="shared" si="237"/>
        <v>0</v>
      </c>
      <c r="BC250">
        <f t="shared" si="238"/>
        <v>0.33526752442856222</v>
      </c>
      <c r="BD250" s="41">
        <f t="shared" si="239"/>
        <v>0</v>
      </c>
      <c r="BE250" s="41">
        <f t="shared" si="240"/>
        <v>0</v>
      </c>
      <c r="BF250">
        <f t="shared" si="241"/>
        <v>0.31669940421082354</v>
      </c>
      <c r="BG250" s="41">
        <f t="shared" si="242"/>
        <v>324887.30180291936</v>
      </c>
      <c r="BH250" s="41">
        <f t="shared" si="243"/>
        <v>76364191.063196599</v>
      </c>
      <c r="BI250">
        <f t="shared" si="244"/>
        <v>0.34995405625420867</v>
      </c>
      <c r="BJ250">
        <f t="shared" si="245"/>
        <v>1118712.3964145766</v>
      </c>
      <c r="BK250" s="121">
        <f t="shared" si="246"/>
        <v>262758506.88404804</v>
      </c>
      <c r="BL250">
        <f t="shared" si="247"/>
        <v>0.36734263162483499</v>
      </c>
      <c r="BM250" s="119">
        <f t="shared" si="248"/>
        <v>1443599.6982174958</v>
      </c>
      <c r="BN250" s="119">
        <f t="shared" si="249"/>
        <v>331998271.51978153</v>
      </c>
      <c r="BO250">
        <f t="shared" si="250"/>
        <v>0.33050641285140331</v>
      </c>
    </row>
    <row r="251" spans="1:67">
      <c r="A251">
        <v>239</v>
      </c>
      <c r="B251" s="58">
        <v>234</v>
      </c>
      <c r="C251" s="56">
        <f t="shared" si="199"/>
        <v>3066573.7684764853</v>
      </c>
      <c r="D251" s="56">
        <f t="shared" si="200"/>
        <v>196945.26356763067</v>
      </c>
      <c r="E251" s="59">
        <f t="shared" si="251"/>
        <v>2869628.5049088546</v>
      </c>
      <c r="F251" s="53">
        <f t="shared" si="201"/>
        <v>1444804.671957104</v>
      </c>
      <c r="G251" s="53">
        <f t="shared" si="202"/>
        <v>13310.293548602238</v>
      </c>
      <c r="H251" s="60">
        <f t="shared" si="203"/>
        <v>1431494.3784085019</v>
      </c>
      <c r="I251" s="54">
        <f>IF(A251&lt;=(30-(240-$K$8)),((A251+(240-$K$7))/30)*$K$6,$K$6)*($K$5/100)</f>
        <v>0</v>
      </c>
      <c r="J251" s="61">
        <f t="shared" si="204"/>
        <v>0</v>
      </c>
      <c r="K251" s="62">
        <f t="shared" si="205"/>
        <v>0</v>
      </c>
      <c r="L251" s="62">
        <f t="shared" si="206"/>
        <v>1444804.671957104</v>
      </c>
      <c r="M251" s="55">
        <f t="shared" si="207"/>
        <v>1431494.3784085019</v>
      </c>
      <c r="N251" s="55">
        <f t="shared" si="208"/>
        <v>322346.19174822728</v>
      </c>
      <c r="O251" s="55">
        <f t="shared" si="209"/>
        <v>1109148.1866602746</v>
      </c>
      <c r="P251" s="59">
        <f t="shared" si="252"/>
        <v>0</v>
      </c>
      <c r="Q251" s="52">
        <f t="shared" si="210"/>
        <v>0</v>
      </c>
      <c r="R251" s="57">
        <f t="shared" si="211"/>
        <v>0</v>
      </c>
      <c r="S251" s="59">
        <f t="shared" si="253"/>
        <v>0</v>
      </c>
      <c r="T251" s="56">
        <f t="shared" si="212"/>
        <v>0</v>
      </c>
      <c r="U251" s="57">
        <f t="shared" si="213"/>
        <v>0</v>
      </c>
      <c r="V251" s="59">
        <f t="shared" si="254"/>
        <v>0</v>
      </c>
      <c r="W251" s="52">
        <f t="shared" si="262"/>
        <v>0</v>
      </c>
      <c r="X251" s="57">
        <f t="shared" si="214"/>
        <v>0</v>
      </c>
      <c r="Y251" s="59">
        <f t="shared" si="255"/>
        <v>0</v>
      </c>
      <c r="Z251" s="56">
        <f t="shared" si="256"/>
        <v>0</v>
      </c>
      <c r="AA251" s="57">
        <f t="shared" si="215"/>
        <v>0</v>
      </c>
      <c r="AB251" s="63">
        <f t="shared" si="257"/>
        <v>0</v>
      </c>
      <c r="AC251" s="74">
        <f t="shared" si="216"/>
        <v>0</v>
      </c>
      <c r="AD251" s="57">
        <f t="shared" si="217"/>
        <v>0</v>
      </c>
      <c r="AE251" s="59">
        <f t="shared" si="258"/>
        <v>0</v>
      </c>
      <c r="AF251" s="54">
        <f t="shared" si="218"/>
        <v>0</v>
      </c>
      <c r="AG251" s="57">
        <f t="shared" si="219"/>
        <v>0</v>
      </c>
      <c r="AH251" s="59">
        <f t="shared" si="259"/>
        <v>646187.5325729975</v>
      </c>
      <c r="AI251" s="54">
        <f t="shared" si="220"/>
        <v>322346.19174822728</v>
      </c>
      <c r="AJ251" s="57">
        <f t="shared" si="221"/>
        <v>2692.4480523874895</v>
      </c>
      <c r="AK251" s="59">
        <f t="shared" si="260"/>
        <v>2420386.2359034875</v>
      </c>
      <c r="AL251" s="56">
        <f t="shared" si="261"/>
        <v>1109148.1866602746</v>
      </c>
      <c r="AM251" s="75">
        <f t="shared" si="222"/>
        <v>10084.942649597864</v>
      </c>
      <c r="AN251">
        <f t="shared" si="223"/>
        <v>4.0745717778558732E-2</v>
      </c>
      <c r="AO251" s="119">
        <f t="shared" si="224"/>
        <v>0</v>
      </c>
      <c r="AP251" s="119">
        <f t="shared" si="225"/>
        <v>0</v>
      </c>
      <c r="AQ251">
        <f t="shared" si="226"/>
        <v>0.27651378994213827</v>
      </c>
      <c r="AR251" s="41">
        <f t="shared" si="227"/>
        <v>0</v>
      </c>
      <c r="AS251" s="41">
        <f t="shared" si="228"/>
        <v>0</v>
      </c>
      <c r="AT251">
        <f t="shared" si="229"/>
        <v>0.29541358225321335</v>
      </c>
      <c r="AU251" s="41">
        <f t="shared" si="230"/>
        <v>0</v>
      </c>
      <c r="AV251" s="41">
        <f t="shared" si="231"/>
        <v>0</v>
      </c>
      <c r="AW251">
        <f t="shared" si="232"/>
        <v>0.30482253272313148</v>
      </c>
      <c r="AX251">
        <f t="shared" si="233"/>
        <v>0</v>
      </c>
      <c r="AY251" s="121">
        <f t="shared" si="234"/>
        <v>0</v>
      </c>
      <c r="AZ251">
        <f t="shared" si="235"/>
        <v>0.38024516461699065</v>
      </c>
      <c r="BA251" s="39">
        <f t="shared" si="236"/>
        <v>0</v>
      </c>
      <c r="BB251" s="39">
        <f t="shared" si="237"/>
        <v>0</v>
      </c>
      <c r="BC251">
        <f t="shared" si="238"/>
        <v>0.33317835693373304</v>
      </c>
      <c r="BD251" s="41">
        <f t="shared" si="239"/>
        <v>0</v>
      </c>
      <c r="BE251" s="41">
        <f t="shared" si="240"/>
        <v>0</v>
      </c>
      <c r="BF251">
        <f t="shared" si="241"/>
        <v>0.31464911029430476</v>
      </c>
      <c r="BG251" s="41">
        <f t="shared" si="242"/>
        <v>325038.63980061479</v>
      </c>
      <c r="BH251" s="41">
        <f t="shared" si="243"/>
        <v>77040739.827826321</v>
      </c>
      <c r="BI251">
        <f t="shared" si="244"/>
        <v>0.34783726983189384</v>
      </c>
      <c r="BJ251">
        <f t="shared" si="245"/>
        <v>1119233.1293098724</v>
      </c>
      <c r="BK251" s="121">
        <f t="shared" si="246"/>
        <v>265086416.61180565</v>
      </c>
      <c r="BL251">
        <f t="shared" si="247"/>
        <v>0.36519654598075824</v>
      </c>
      <c r="BM251" s="119">
        <f t="shared" si="248"/>
        <v>1444271.7691104873</v>
      </c>
      <c r="BN251" s="119">
        <f t="shared" si="249"/>
        <v>334969684.54758942</v>
      </c>
      <c r="BO251">
        <f t="shared" si="250"/>
        <v>0.32842678381359208</v>
      </c>
    </row>
    <row r="252" spans="1:67">
      <c r="A252">
        <v>240</v>
      </c>
      <c r="B252" s="69">
        <v>235</v>
      </c>
      <c r="C252" s="56">
        <f t="shared" si="199"/>
        <v>1635079.3900679832</v>
      </c>
      <c r="D252" s="56">
        <f t="shared" si="200"/>
        <v>196945.26356763043</v>
      </c>
      <c r="E252" s="59">
        <f t="shared" si="251"/>
        <v>1438134.1265003528</v>
      </c>
      <c r="F252" s="53">
        <f t="shared" si="201"/>
        <v>1444804.6719571033</v>
      </c>
      <c r="G252" s="53">
        <f t="shared" si="202"/>
        <v>6670.5454567508032</v>
      </c>
      <c r="H252" s="71">
        <f t="shared" si="203"/>
        <v>1438134.1265003525</v>
      </c>
      <c r="I252" s="54">
        <f>IF(A252&lt;=(30-(240-$K$8)),((A252+(240-$K$7))/30)*$K$6,$K$6)*($K$5/100)</f>
        <v>0</v>
      </c>
      <c r="J252" s="72">
        <f t="shared" si="204"/>
        <v>0</v>
      </c>
      <c r="K252" s="73">
        <f t="shared" si="205"/>
        <v>0</v>
      </c>
      <c r="L252" s="73">
        <f t="shared" si="206"/>
        <v>1444804.6719571033</v>
      </c>
      <c r="M252" s="55">
        <f t="shared" si="207"/>
        <v>1438134.1265003525</v>
      </c>
      <c r="N252" s="55">
        <f t="shared" si="208"/>
        <v>323841.34083428601</v>
      </c>
      <c r="O252" s="55">
        <f t="shared" si="209"/>
        <v>1114292.7856660667</v>
      </c>
      <c r="P252" s="70">
        <f t="shared" si="252"/>
        <v>0</v>
      </c>
      <c r="Q252" s="52">
        <f t="shared" si="210"/>
        <v>0</v>
      </c>
      <c r="R252" s="57">
        <f t="shared" si="211"/>
        <v>0</v>
      </c>
      <c r="S252" s="59">
        <f t="shared" si="253"/>
        <v>0</v>
      </c>
      <c r="T252" s="56">
        <f t="shared" si="212"/>
        <v>0</v>
      </c>
      <c r="U252" s="57">
        <f t="shared" si="213"/>
        <v>0</v>
      </c>
      <c r="V252" s="59">
        <f t="shared" si="254"/>
        <v>0</v>
      </c>
      <c r="W252" s="52">
        <f t="shared" si="262"/>
        <v>0</v>
      </c>
      <c r="X252" s="57">
        <f t="shared" si="214"/>
        <v>0</v>
      </c>
      <c r="Y252" s="59">
        <f t="shared" si="255"/>
        <v>0</v>
      </c>
      <c r="Z252" s="56">
        <f t="shared" si="256"/>
        <v>0</v>
      </c>
      <c r="AA252" s="57">
        <f t="shared" si="215"/>
        <v>0</v>
      </c>
      <c r="AB252" s="63">
        <f t="shared" si="257"/>
        <v>0</v>
      </c>
      <c r="AC252" s="74">
        <f t="shared" si="216"/>
        <v>0</v>
      </c>
      <c r="AD252" s="57">
        <f t="shared" si="217"/>
        <v>0</v>
      </c>
      <c r="AE252" s="59">
        <f t="shared" si="258"/>
        <v>0</v>
      </c>
      <c r="AF252" s="54">
        <f t="shared" si="218"/>
        <v>0</v>
      </c>
      <c r="AG252" s="57">
        <f t="shared" si="219"/>
        <v>0</v>
      </c>
      <c r="AH252" s="59">
        <f t="shared" si="259"/>
        <v>323841.34082477022</v>
      </c>
      <c r="AI252" s="54">
        <f t="shared" si="220"/>
        <v>323841.34082477022</v>
      </c>
      <c r="AJ252" s="57">
        <f t="shared" si="221"/>
        <v>1349.3389201032091</v>
      </c>
      <c r="AK252" s="59">
        <f t="shared" si="260"/>
        <v>1311238.0492432129</v>
      </c>
      <c r="AL252" s="56">
        <f t="shared" si="261"/>
        <v>1114292.7856660667</v>
      </c>
      <c r="AM252" s="75">
        <f t="shared" si="222"/>
        <v>5463.4918718467206</v>
      </c>
      <c r="AN252">
        <f t="shared" si="223"/>
        <v>4.0826124962566199E-2</v>
      </c>
      <c r="AO252" s="119">
        <f t="shared" si="224"/>
        <v>0</v>
      </c>
      <c r="AP252" s="119">
        <f t="shared" si="225"/>
        <v>0</v>
      </c>
      <c r="AQ252">
        <f t="shared" si="226"/>
        <v>0.27456859419958768</v>
      </c>
      <c r="AR252" s="41">
        <f t="shared" si="227"/>
        <v>0</v>
      </c>
      <c r="AS252" s="41">
        <f t="shared" si="228"/>
        <v>0</v>
      </c>
      <c r="AT252">
        <f t="shared" si="229"/>
        <v>0.29341819433591837</v>
      </c>
      <c r="AU252" s="41">
        <f t="shared" si="230"/>
        <v>0</v>
      </c>
      <c r="AV252" s="41">
        <f t="shared" si="231"/>
        <v>0</v>
      </c>
      <c r="AW252">
        <f t="shared" si="232"/>
        <v>0.30280409762761112</v>
      </c>
      <c r="AX252">
        <f t="shared" si="233"/>
        <v>0</v>
      </c>
      <c r="AY252" s="121">
        <f t="shared" si="234"/>
        <v>0</v>
      </c>
      <c r="AZ252">
        <f t="shared" si="235"/>
        <v>0.37808379630125577</v>
      </c>
      <c r="BA252" s="39">
        <f t="shared" si="236"/>
        <v>0</v>
      </c>
      <c r="BB252" s="39">
        <f t="shared" si="237"/>
        <v>0</v>
      </c>
      <c r="BC252">
        <f t="shared" si="238"/>
        <v>0.33109779486316337</v>
      </c>
      <c r="BD252" s="41">
        <f t="shared" si="239"/>
        <v>0</v>
      </c>
      <c r="BE252" s="41">
        <f t="shared" si="240"/>
        <v>0</v>
      </c>
      <c r="BF252">
        <f t="shared" si="241"/>
        <v>0.31260792441788537</v>
      </c>
      <c r="BG252" s="41">
        <f t="shared" si="242"/>
        <v>325190.67974487343</v>
      </c>
      <c r="BH252" s="41">
        <f t="shared" si="243"/>
        <v>77721921.797944859</v>
      </c>
      <c r="BI252">
        <f t="shared" si="244"/>
        <v>0.34572867858515455</v>
      </c>
      <c r="BJ252">
        <f t="shared" si="245"/>
        <v>1119756.2775379133</v>
      </c>
      <c r="BK252" s="121">
        <f t="shared" si="246"/>
        <v>267430268.559856</v>
      </c>
      <c r="BL252">
        <f t="shared" si="247"/>
        <v>0.36305815741280861</v>
      </c>
      <c r="BM252" s="119">
        <f t="shared" si="248"/>
        <v>1444946.9572827867</v>
      </c>
      <c r="BN252" s="119">
        <f t="shared" si="249"/>
        <v>337961519.72758281</v>
      </c>
      <c r="BO252">
        <f t="shared" si="250"/>
        <v>0.32635589089081857</v>
      </c>
    </row>
    <row r="253" spans="1:67">
      <c r="T253" s="56"/>
      <c r="AJ253" s="133" t="s">
        <v>100</v>
      </c>
      <c r="AK253" s="100">
        <f>AK252-AL252</f>
        <v>196945.26357714622</v>
      </c>
      <c r="AM253" s="102"/>
      <c r="AP253" s="119"/>
    </row>
  </sheetData>
  <mergeCells count="10">
    <mergeCell ref="BT19:CC19"/>
    <mergeCell ref="CF2:CO2"/>
    <mergeCell ref="BA1:BR1"/>
    <mergeCell ref="BT10:CC10"/>
    <mergeCell ref="L3:M3"/>
    <mergeCell ref="AH16:AJ16"/>
    <mergeCell ref="AK16:AM16"/>
    <mergeCell ref="BG16:BI16"/>
    <mergeCell ref="BJ16:BL16"/>
    <mergeCell ref="BM16:BO16"/>
  </mergeCells>
  <hyperlinks>
    <hyperlink ref="A1" r:id="rId1" xr:uid="{8BD87E95-B382-4E60-98B9-464FA38416DE}"/>
  </hyperlinks>
  <pageMargins left="0.7" right="0.7" top="0.75" bottom="0.75" header="0.3" footer="0.3"/>
  <pageSetup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3162-0F6D-47F0-B428-E19A6EBA0B89}">
  <dimension ref="A1:CC253"/>
  <sheetViews>
    <sheetView zoomScale="85" zoomScaleNormal="85" workbookViewId="0">
      <selection activeCell="L9" sqref="L9"/>
    </sheetView>
  </sheetViews>
  <sheetFormatPr defaultColWidth="8.85546875" defaultRowHeight="15"/>
  <cols>
    <col min="2" max="2" width="11" customWidth="1"/>
    <col min="3" max="4" width="15" customWidth="1"/>
    <col min="5" max="8" width="18.28515625" customWidth="1"/>
    <col min="9" max="9" width="15" customWidth="1"/>
    <col min="10" max="10" width="13.28515625" customWidth="1"/>
    <col min="11" max="11" width="21.85546875" customWidth="1"/>
    <col min="12" max="12" width="18.28515625" customWidth="1"/>
    <col min="13" max="15" width="19.140625" customWidth="1"/>
    <col min="16" max="16" width="17.28515625" customWidth="1"/>
    <col min="17" max="17" width="20.85546875" customWidth="1"/>
    <col min="18" max="18" width="13.140625" customWidth="1"/>
    <col min="19" max="19" width="14.28515625" customWidth="1"/>
    <col min="20" max="20" width="17.7109375" bestFit="1" customWidth="1"/>
    <col min="21" max="21" width="16.28515625" customWidth="1"/>
    <col min="22" max="22" width="14.7109375" customWidth="1"/>
    <col min="23" max="23" width="19.7109375" customWidth="1"/>
    <col min="24" max="24" width="13.7109375" customWidth="1"/>
    <col min="25" max="25" width="16.28515625" customWidth="1"/>
    <col min="26" max="26" width="16.85546875" bestFit="1" customWidth="1"/>
    <col min="27" max="27" width="16.7109375" customWidth="1"/>
    <col min="28" max="28" width="18.85546875" customWidth="1"/>
    <col min="29" max="29" width="19.7109375" customWidth="1"/>
    <col min="30" max="30" width="15.7109375" customWidth="1"/>
    <col min="31" max="31" width="15" customWidth="1"/>
    <col min="32" max="32" width="15.140625" customWidth="1"/>
    <col min="33" max="33" width="18.28515625" customWidth="1"/>
    <col min="34" max="34" width="16.28515625" bestFit="1" customWidth="1"/>
    <col min="35" max="35" width="15.85546875" customWidth="1"/>
    <col min="36" max="36" width="17.7109375" bestFit="1" customWidth="1"/>
    <col min="37" max="37" width="13.85546875" customWidth="1"/>
    <col min="38" max="38" width="16.28515625" bestFit="1" customWidth="1"/>
    <col min="39" max="39" width="15.7109375" customWidth="1"/>
    <col min="40" max="40" width="15" bestFit="1" customWidth="1"/>
    <col min="41" max="41" width="18.140625" customWidth="1"/>
    <col min="42" max="42" width="17" customWidth="1"/>
    <col min="43" max="43" width="17.5703125" customWidth="1"/>
    <col min="44" max="44" width="17.7109375" customWidth="1"/>
    <col min="45" max="45" width="14.7109375" customWidth="1"/>
    <col min="47" max="47" width="14.7109375" customWidth="1"/>
    <col min="48" max="48" width="16" customWidth="1"/>
    <col min="51" max="51" width="17.140625" style="121" customWidth="1"/>
    <col min="53" max="53" width="14.7109375" customWidth="1"/>
    <col min="54" max="54" width="19.140625" customWidth="1"/>
    <col min="55" max="55" width="16.140625" bestFit="1" customWidth="1"/>
    <col min="56" max="56" width="14" bestFit="1" customWidth="1"/>
    <col min="57" max="57" width="15.28515625" customWidth="1"/>
    <col min="58" max="58" width="13" customWidth="1"/>
    <col min="59" max="59" width="14.140625" customWidth="1"/>
    <col min="60" max="60" width="20" customWidth="1"/>
    <col min="61" max="61" width="16.140625" bestFit="1" customWidth="1"/>
    <col min="62" max="62" width="11.85546875" customWidth="1"/>
    <col min="63" max="63" width="18.140625" style="121" customWidth="1"/>
    <col min="64" max="64" width="12.85546875" customWidth="1"/>
    <col min="65" max="65" width="16.140625" bestFit="1" customWidth="1"/>
    <col min="66" max="66" width="20.7109375" customWidth="1"/>
    <col min="67" max="67" width="16.140625" bestFit="1" customWidth="1"/>
    <col min="68" max="68" width="13.7109375" customWidth="1"/>
    <col min="72" max="72" width="21.140625" customWidth="1"/>
    <col min="73" max="73" width="12" bestFit="1" customWidth="1"/>
    <col min="74" max="74" width="12.28515625" customWidth="1"/>
    <col min="75" max="76" width="12" bestFit="1" customWidth="1"/>
    <col min="77" max="77" width="12.28515625" customWidth="1"/>
    <col min="78" max="78" width="17.140625" customWidth="1"/>
    <col min="79" max="80" width="12" bestFit="1" customWidth="1"/>
    <col min="81" max="81" width="13.28515625" customWidth="1"/>
  </cols>
  <sheetData>
    <row r="1" spans="1:81" ht="16.5" thickBot="1">
      <c r="A1" s="34" t="s">
        <v>0</v>
      </c>
      <c r="AB1" s="110" t="s">
        <v>1</v>
      </c>
      <c r="AC1" s="111" t="s">
        <v>2</v>
      </c>
      <c r="AD1" s="111" t="s">
        <v>3</v>
      </c>
      <c r="AE1" s="111" t="s">
        <v>4</v>
      </c>
      <c r="AF1" s="111" t="s">
        <v>5</v>
      </c>
      <c r="AG1" s="112" t="s">
        <v>6</v>
      </c>
      <c r="AL1" s="118" t="s">
        <v>7</v>
      </c>
      <c r="AM1" s="118">
        <v>1</v>
      </c>
      <c r="AN1" s="118">
        <v>2</v>
      </c>
      <c r="AO1" s="118">
        <v>3</v>
      </c>
      <c r="AP1" s="118">
        <v>4</v>
      </c>
      <c r="AQ1" s="118">
        <v>6</v>
      </c>
      <c r="AR1" s="118">
        <v>12</v>
      </c>
      <c r="AS1" s="118">
        <v>24</v>
      </c>
      <c r="AT1" s="118">
        <v>36</v>
      </c>
      <c r="AU1" s="118">
        <v>60</v>
      </c>
      <c r="AV1" s="118">
        <v>84</v>
      </c>
      <c r="AW1" s="118">
        <v>120</v>
      </c>
      <c r="AX1" s="118">
        <v>240</v>
      </c>
      <c r="AY1" s="123">
        <v>360</v>
      </c>
      <c r="BA1" s="166" t="s">
        <v>8</v>
      </c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</row>
    <row r="2" spans="1:81" ht="16.5" thickBot="1">
      <c r="B2" s="35"/>
      <c r="C2" s="35"/>
      <c r="D2" s="35"/>
      <c r="E2" s="25" t="s">
        <v>10</v>
      </c>
      <c r="F2" s="22" t="s">
        <v>11</v>
      </c>
      <c r="G2" s="23" t="s">
        <v>12</v>
      </c>
      <c r="H2" s="37" t="s">
        <v>13</v>
      </c>
      <c r="AB2" s="45">
        <v>1</v>
      </c>
      <c r="AC2" s="104">
        <f>F11</f>
        <v>206500000</v>
      </c>
      <c r="AD2" s="39">
        <f>PMT($K$4/12,$K$7-AB2+1,-AC2)</f>
        <v>1428195.9272029458</v>
      </c>
      <c r="AE2" s="100">
        <f>AC2*$K$4/12</f>
        <v>957815.83333333337</v>
      </c>
      <c r="AF2" s="39">
        <f>AD2-AE2</f>
        <v>470380.09386961244</v>
      </c>
      <c r="AG2" s="105">
        <f>AC2-AF2</f>
        <v>206029619.90613037</v>
      </c>
      <c r="AI2" s="113" t="s">
        <v>10</v>
      </c>
      <c r="AJ2" s="116" t="s">
        <v>14</v>
      </c>
      <c r="AL2" s="117" t="s">
        <v>101</v>
      </c>
      <c r="AM2" s="129">
        <f>AY3</f>
        <v>4.4299999999999999E-2</v>
      </c>
      <c r="AN2" s="129">
        <f>AX3</f>
        <v>4.4699999999999997E-2</v>
      </c>
      <c r="AO2" s="129">
        <f>AW3</f>
        <v>3.8300000000000001E-2</v>
      </c>
      <c r="AP2" s="129">
        <f>AV3</f>
        <v>3.4500000000000003E-2</v>
      </c>
      <c r="AQ2" s="129">
        <f>AU3</f>
        <v>3.1E-2</v>
      </c>
      <c r="AR2" s="129">
        <f>AT3</f>
        <v>2.5999999999999999E-2</v>
      </c>
      <c r="AS2" s="129">
        <f>AS3</f>
        <v>2.3599999999999999E-2</v>
      </c>
      <c r="AT2" s="129">
        <f>AR3</f>
        <v>2.1700000000000001E-2</v>
      </c>
      <c r="AU2" s="129">
        <f>AQ3</f>
        <v>1.9699999999999999E-2</v>
      </c>
      <c r="AV2" s="129" t="str">
        <f>AP3</f>
        <v>N/A</v>
      </c>
      <c r="AW2" s="129">
        <f>AO3</f>
        <v>1.72E-2</v>
      </c>
      <c r="AX2" s="129" t="str">
        <f>AN3</f>
        <v>N/A</v>
      </c>
      <c r="AY2" s="129">
        <f>AN2</f>
        <v>4.4699999999999997E-2</v>
      </c>
      <c r="BA2" s="143" t="s">
        <v>16</v>
      </c>
      <c r="BB2" s="144" t="s">
        <v>17</v>
      </c>
      <c r="BC2" s="145" t="s">
        <v>16</v>
      </c>
      <c r="BD2" s="145" t="s">
        <v>18</v>
      </c>
      <c r="BE2" s="145" t="s">
        <v>16</v>
      </c>
      <c r="BF2" s="145" t="s">
        <v>19</v>
      </c>
      <c r="BG2" s="145" t="s">
        <v>16</v>
      </c>
      <c r="BH2" s="145" t="s">
        <v>20</v>
      </c>
      <c r="BI2" s="145" t="s">
        <v>16</v>
      </c>
      <c r="BJ2" s="145" t="s">
        <v>21</v>
      </c>
      <c r="BK2" s="145" t="s">
        <v>16</v>
      </c>
      <c r="BL2" s="145" t="s">
        <v>22</v>
      </c>
      <c r="BM2" s="145" t="s">
        <v>16</v>
      </c>
      <c r="BN2" s="145" t="s">
        <v>23</v>
      </c>
      <c r="BO2" s="145" t="s">
        <v>16</v>
      </c>
      <c r="BP2" s="145" t="s">
        <v>24</v>
      </c>
      <c r="BQ2" s="143" t="s">
        <v>16</v>
      </c>
      <c r="BR2" s="144" t="s">
        <v>25</v>
      </c>
      <c r="BT2" s="132"/>
      <c r="BU2" s="111" t="s">
        <v>26</v>
      </c>
      <c r="BV2" s="111" t="s">
        <v>27</v>
      </c>
      <c r="BW2" s="111" t="s">
        <v>28</v>
      </c>
      <c r="BX2" s="111" t="s">
        <v>29</v>
      </c>
      <c r="BY2" s="111" t="s">
        <v>30</v>
      </c>
      <c r="BZ2" s="111" t="s">
        <v>31</v>
      </c>
      <c r="CA2" s="111" t="s">
        <v>32</v>
      </c>
      <c r="CB2" s="111" t="s">
        <v>33</v>
      </c>
      <c r="CC2" s="112" t="s">
        <v>25</v>
      </c>
    </row>
    <row r="3" spans="1:81" ht="15.75" thickBot="1">
      <c r="B3" s="38"/>
      <c r="C3" s="38"/>
      <c r="D3" s="38"/>
      <c r="E3" s="26" t="s">
        <v>26</v>
      </c>
      <c r="F3" s="21">
        <v>32550000</v>
      </c>
      <c r="G3" s="24">
        <v>0.05</v>
      </c>
      <c r="H3" s="40">
        <f t="shared" ref="H3:H10" si="0">F3*G3</f>
        <v>1627500</v>
      </c>
      <c r="J3" s="28" t="s">
        <v>34</v>
      </c>
      <c r="K3" s="76"/>
      <c r="L3" s="171" t="s">
        <v>35</v>
      </c>
      <c r="M3" s="172"/>
      <c r="AB3" s="45">
        <v>2</v>
      </c>
      <c r="AC3" s="41">
        <f>AG2</f>
        <v>206029619.90613037</v>
      </c>
      <c r="AD3" s="39">
        <f>PMT($K$4/12,$K$7-AB3+1,-AC3)</f>
        <v>1428195.9272029456</v>
      </c>
      <c r="AE3" s="100">
        <f>AC3*$K$4/12</f>
        <v>955634.05366460141</v>
      </c>
      <c r="AF3" s="39">
        <f>AD3-AE3</f>
        <v>472561.87353834417</v>
      </c>
      <c r="AG3" s="105">
        <f>AC3-AF3</f>
        <v>205557058.03259203</v>
      </c>
      <c r="AI3" s="114" t="s">
        <v>26</v>
      </c>
      <c r="AJ3" s="20">
        <f>SUM(BE18:BE252)/(12*F3)</f>
        <v>4.2406411001739777</v>
      </c>
      <c r="AL3" s="117">
        <v>39689</v>
      </c>
      <c r="AM3" s="129">
        <v>1.6299999999999999E-2</v>
      </c>
      <c r="AN3" s="129" t="s">
        <v>15</v>
      </c>
      <c r="AO3" s="129">
        <v>1.72E-2</v>
      </c>
      <c r="AP3" s="129" t="s">
        <v>15</v>
      </c>
      <c r="AQ3" s="129">
        <v>1.9699999999999999E-2</v>
      </c>
      <c r="AR3" s="129">
        <v>2.1700000000000001E-2</v>
      </c>
      <c r="AS3" s="129">
        <v>2.3599999999999999E-2</v>
      </c>
      <c r="AT3" s="129">
        <v>2.5999999999999999E-2</v>
      </c>
      <c r="AU3" s="129">
        <v>3.1E-2</v>
      </c>
      <c r="AV3" s="129">
        <v>3.4500000000000003E-2</v>
      </c>
      <c r="AW3" s="129">
        <v>3.8300000000000001E-2</v>
      </c>
      <c r="AX3" s="129">
        <v>4.4699999999999997E-2</v>
      </c>
      <c r="AY3" s="129">
        <v>4.4299999999999999E-2</v>
      </c>
      <c r="BA3" s="137">
        <v>0</v>
      </c>
      <c r="BB3" s="138">
        <f>AJ3</f>
        <v>4.2406411001739777</v>
      </c>
      <c r="BC3" s="135">
        <v>0</v>
      </c>
      <c r="BD3" s="135">
        <f>AJ4</f>
        <v>2.769128158203257</v>
      </c>
      <c r="BE3" s="137">
        <v>0</v>
      </c>
      <c r="BF3" s="135">
        <f>AJ5</f>
        <v>5.2494223946532932</v>
      </c>
      <c r="BG3" s="137">
        <v>0</v>
      </c>
      <c r="BH3" s="135">
        <f>AJ6</f>
        <v>12.809991344075273</v>
      </c>
      <c r="BI3" s="137">
        <v>0</v>
      </c>
      <c r="BJ3" s="135">
        <f>AJ7</f>
        <v>13.629662321231615</v>
      </c>
      <c r="BK3" s="137">
        <v>0</v>
      </c>
      <c r="BL3" s="135">
        <f>AJ8</f>
        <v>6.7727118776766142</v>
      </c>
      <c r="BM3" s="137">
        <v>0</v>
      </c>
      <c r="BN3" s="135">
        <f>AJ9</f>
        <v>8.8868058468074622</v>
      </c>
      <c r="BO3" s="137">
        <v>0</v>
      </c>
      <c r="BP3" s="135">
        <f>AJ10</f>
        <v>2.2429547208095069</v>
      </c>
      <c r="BQ3" s="45">
        <v>0</v>
      </c>
      <c r="BR3" s="18">
        <f>AJ11</f>
        <v>6.3947795066804209</v>
      </c>
      <c r="BT3" s="130" t="s">
        <v>36</v>
      </c>
      <c r="BU3">
        <f>SUMPRODUCT(BD$18:BD$252,BF$18:BF$252)</f>
        <v>32549911.591231287</v>
      </c>
      <c r="BV3">
        <f>SUMPRODUCT(AR$18:AR$252,AT$18:AT$252)</f>
        <v>74799835.533982188</v>
      </c>
      <c r="BW3">
        <f>SUMPRODUCT(AU$18:AU$252,AW$18:AW$252)</f>
        <v>13999916.658404853</v>
      </c>
      <c r="BX3">
        <f>SUMPRODUCT(BG$18:BG$252,BI$18:BI$252)</f>
        <v>13949893.953056084</v>
      </c>
      <c r="BY3">
        <f>SUMPRODUCT(BL$18:BL$252,BJ$18:BJ$252)</f>
        <v>23999782.194027007</v>
      </c>
      <c r="BZ3">
        <f>SUMPRODUCT(AX$18:AX$252,AZ$18:AZ$252)</f>
        <v>24002328.465576839</v>
      </c>
      <c r="CA3">
        <f>SUMPRODUCT(BA$18:BA$252,BC$18:BC$252)</f>
        <v>19999838.922175404</v>
      </c>
      <c r="CB3">
        <f>SUMPRODUCT(AO$18:AO$252,AQ$18:AQ$252)</f>
        <v>5199999.9999154042</v>
      </c>
      <c r="CC3">
        <f>SUMPRODUCT(BM$18:BM$252,BO$18:BO$252)</f>
        <v>206500117.07575229</v>
      </c>
    </row>
    <row r="4" spans="1:81">
      <c r="B4" s="38"/>
      <c r="C4" s="38"/>
      <c r="D4" s="38"/>
      <c r="E4" s="26" t="s">
        <v>27</v>
      </c>
      <c r="F4" s="21">
        <v>74800000</v>
      </c>
      <c r="G4" s="24">
        <v>0.05</v>
      </c>
      <c r="H4" s="40">
        <f t="shared" si="0"/>
        <v>3740000</v>
      </c>
      <c r="J4" s="29" t="s">
        <v>37</v>
      </c>
      <c r="K4" s="98">
        <f>5.566%</f>
        <v>5.5660000000000001E-2</v>
      </c>
      <c r="L4" s="45" t="s">
        <v>38</v>
      </c>
      <c r="M4" s="78">
        <v>0.225181598063</v>
      </c>
      <c r="N4" t="s">
        <v>39</v>
      </c>
      <c r="AB4" s="45">
        <v>3</v>
      </c>
      <c r="AC4" s="41">
        <f>AG3</f>
        <v>205557058.03259203</v>
      </c>
      <c r="AD4" s="39">
        <f>PMT($K$4/12,$K$7-AB4+1,-AC4)</f>
        <v>1428195.9272029456</v>
      </c>
      <c r="AE4" s="100">
        <f>AC4*$K$4/12</f>
        <v>953442.15417450608</v>
      </c>
      <c r="AF4" s="39">
        <f>AD4-AE4</f>
        <v>474753.77302843949</v>
      </c>
      <c r="AG4" s="105">
        <f>AC4-AF4</f>
        <v>205082304.2595636</v>
      </c>
      <c r="AI4" s="114" t="s">
        <v>27</v>
      </c>
      <c r="AJ4" s="20">
        <f>SUM(AS18:AS252)/(12*F4)</f>
        <v>2.769128158203257</v>
      </c>
      <c r="AY4"/>
      <c r="BA4" s="137">
        <v>100</v>
      </c>
      <c r="BB4" s="138">
        <f t="dataTable" ref="BB4:BB7" dt2D="0" dtr="0" r1="K5" ca="1"/>
        <v>5.6743150062213523</v>
      </c>
      <c r="BC4" s="135">
        <v>100</v>
      </c>
      <c r="BD4" s="135">
        <f t="dataTable" ref="BD4:BD7" dt2D="0" dtr="0" r1="K5"/>
        <v>3.520484607178739</v>
      </c>
      <c r="BE4" s="137">
        <v>100</v>
      </c>
      <c r="BF4" s="135">
        <f t="dataTable" ref="BF4:BF7" dt2D="0" dtr="0" r1="K5" ca="1"/>
        <v>6.6167879084534436</v>
      </c>
      <c r="BG4" s="137">
        <v>100</v>
      </c>
      <c r="BH4" s="135">
        <f t="dataTable" ref="BH4:BH7" dt2D="0" dtr="0" r1="K5" ca="1"/>
        <v>15.403896712890512</v>
      </c>
      <c r="BI4" s="137">
        <v>100</v>
      </c>
      <c r="BJ4" s="135">
        <f t="dataTable" ref="BJ4:BJ7" dt2D="0" dtr="0" r1="K5" ca="1"/>
        <v>15.753770940239937</v>
      </c>
      <c r="BK4" s="137">
        <v>100</v>
      </c>
      <c r="BL4" s="135">
        <f t="dataTable" ref="BL4:BL7" dt2D="0" dtr="0" r1="K5" ca="1"/>
        <v>8.6773067851989545</v>
      </c>
      <c r="BM4" s="137">
        <v>100</v>
      </c>
      <c r="BN4" s="135">
        <f t="dataTable" ref="BN4:BN7" dt2D="0" dtr="0" r1="K5" ca="1"/>
        <v>11.192286816363747</v>
      </c>
      <c r="BO4" s="137">
        <v>100</v>
      </c>
      <c r="BP4" s="135">
        <f t="dataTable" ref="BP4:BP7" dt2D="0" dtr="0" r1="K5" ca="1"/>
        <v>2.2429547208095069</v>
      </c>
      <c r="BQ4" s="45">
        <v>100</v>
      </c>
      <c r="BR4" s="18">
        <f t="dataTable" ref="BR4:BR7" dt2D="0" dtr="0" r1="K5" ca="1"/>
        <v>8.1765228515577792</v>
      </c>
      <c r="BT4" s="130" t="s">
        <v>40</v>
      </c>
      <c r="BU4" s="100">
        <f>BU3-F3</f>
        <v>-88.408768713474274</v>
      </c>
      <c r="BV4" s="100">
        <f>BV3-F4</f>
        <v>-164.46601781249046</v>
      </c>
      <c r="BW4" s="100">
        <f>BW3-F5</f>
        <v>-83.341595146805048</v>
      </c>
      <c r="BX4" s="100">
        <f>BX3-F6</f>
        <v>-106.04694391600788</v>
      </c>
      <c r="BY4" s="100">
        <f>BY3-F7</f>
        <v>-217.80597299337387</v>
      </c>
      <c r="BZ4" s="100">
        <f>BZ3-F7</f>
        <v>2328.465576838702</v>
      </c>
      <c r="CA4" s="100">
        <f>CA3-F9</f>
        <v>-161.07782459631562</v>
      </c>
      <c r="CB4" s="100">
        <f>CB3-F10</f>
        <v>-8.4595754742622375E-5</v>
      </c>
      <c r="CC4" s="134">
        <f>CC3-F11</f>
        <v>117.0757522881031</v>
      </c>
    </row>
    <row r="5" spans="1:81" ht="15.75" thickBot="1">
      <c r="B5" s="38"/>
      <c r="C5" s="38"/>
      <c r="D5" s="38"/>
      <c r="E5" s="26" t="s">
        <v>28</v>
      </c>
      <c r="F5" s="21">
        <v>14000000</v>
      </c>
      <c r="G5" s="24">
        <v>0.05</v>
      </c>
      <c r="H5" s="40">
        <f t="shared" si="0"/>
        <v>700000</v>
      </c>
      <c r="J5" s="30" t="s">
        <v>41</v>
      </c>
      <c r="K5" s="77">
        <v>183</v>
      </c>
      <c r="L5" s="47" t="s">
        <v>42</v>
      </c>
      <c r="M5" s="79">
        <v>0.77481840193700002</v>
      </c>
      <c r="N5" t="s">
        <v>43</v>
      </c>
      <c r="AB5" s="45">
        <v>4</v>
      </c>
      <c r="AC5" s="41">
        <f>AG4</f>
        <v>205082304.2595636</v>
      </c>
      <c r="AD5" s="39">
        <f>PMT($K$4/12,$K$7-AB5+1,-AC5)</f>
        <v>1428195.9272029456</v>
      </c>
      <c r="AE5" s="100">
        <f>AC5*$K$4/12</f>
        <v>951240.08792394248</v>
      </c>
      <c r="AF5" s="39">
        <f>AD5-AE5</f>
        <v>476955.83927900309</v>
      </c>
      <c r="AG5" s="105">
        <f>AC5-AF5</f>
        <v>204605348.4202846</v>
      </c>
      <c r="AI5" s="114" t="s">
        <v>28</v>
      </c>
      <c r="AJ5" s="20">
        <f>SUM(AV18:AV252)/(12*F5)</f>
        <v>5.2494223946532932</v>
      </c>
      <c r="AY5"/>
      <c r="BA5" s="137">
        <v>183</v>
      </c>
      <c r="BB5" s="138">
        <v>4.2406411001739777</v>
      </c>
      <c r="BC5" s="135">
        <v>183</v>
      </c>
      <c r="BD5" s="135">
        <v>2.769128158203257</v>
      </c>
      <c r="BE5" s="137">
        <v>183</v>
      </c>
      <c r="BF5" s="135">
        <v>5.2494223946532932</v>
      </c>
      <c r="BG5" s="137">
        <v>183</v>
      </c>
      <c r="BH5" s="135">
        <v>12.809991344075273</v>
      </c>
      <c r="BI5" s="137">
        <v>183</v>
      </c>
      <c r="BJ5" s="135">
        <v>13.629662321231615</v>
      </c>
      <c r="BK5" s="137">
        <v>183</v>
      </c>
      <c r="BL5" s="135">
        <v>6.7727118776766142</v>
      </c>
      <c r="BM5" s="137">
        <v>183</v>
      </c>
      <c r="BN5" s="135">
        <v>8.8868058468074622</v>
      </c>
      <c r="BO5" s="137">
        <v>183</v>
      </c>
      <c r="BP5" s="135">
        <v>2.2429547208095069</v>
      </c>
      <c r="BQ5" s="45">
        <v>183</v>
      </c>
      <c r="BR5" s="18">
        <v>6.3947795066804209</v>
      </c>
      <c r="BT5" s="131" t="s">
        <v>44</v>
      </c>
      <c r="BU5" s="150">
        <v>1.8578899457350091E-2</v>
      </c>
      <c r="BV5" s="150">
        <v>1.8946406941027463E-2</v>
      </c>
      <c r="BW5" s="150">
        <v>1.859521382464218E-2</v>
      </c>
      <c r="BX5" s="150">
        <v>1.7279955823429241E-2</v>
      </c>
      <c r="BY5" s="150">
        <v>1.6580002041143665E-2</v>
      </c>
      <c r="BZ5" s="150">
        <v>4.418832052713444E-3</v>
      </c>
      <c r="CA5" s="150">
        <v>1.7966762656993072E-2</v>
      </c>
      <c r="CB5" s="150">
        <v>1.8949116992713396E-2</v>
      </c>
      <c r="CC5" s="151">
        <v>1.7784164499873967E-2</v>
      </c>
    </row>
    <row r="6" spans="1:81" ht="15.75" thickBot="1">
      <c r="B6" s="38"/>
      <c r="C6" s="38"/>
      <c r="D6" s="38"/>
      <c r="E6" s="26" t="s">
        <v>29</v>
      </c>
      <c r="F6" s="21">
        <v>13950000</v>
      </c>
      <c r="G6" s="24">
        <v>0.05</v>
      </c>
      <c r="H6" s="40">
        <f t="shared" si="0"/>
        <v>697500</v>
      </c>
      <c r="J6" s="29" t="s">
        <v>45</v>
      </c>
      <c r="K6" s="31">
        <v>0.06</v>
      </c>
      <c r="AB6" s="47">
        <v>5</v>
      </c>
      <c r="AC6" s="106">
        <f>AG5</f>
        <v>204605348.4202846</v>
      </c>
      <c r="AD6" s="107">
        <f>PMT($K$4/12,$K$7-AB6+1,-AC6)</f>
        <v>1428195.9272029458</v>
      </c>
      <c r="AE6" s="108">
        <f>AC6*$K$4/12</f>
        <v>949027.80775608681</v>
      </c>
      <c r="AF6" s="107">
        <f>AD6-AE6</f>
        <v>479168.119446859</v>
      </c>
      <c r="AG6" s="109">
        <f>AC6-AF6</f>
        <v>204126180.30083773</v>
      </c>
      <c r="AI6" s="114" t="s">
        <v>29</v>
      </c>
      <c r="AJ6" s="20">
        <f>SUM(BH18:BH252)/(12*F6)</f>
        <v>12.809991344075273</v>
      </c>
      <c r="AO6">
        <f>AY3-AM3</f>
        <v>2.8000000000000001E-2</v>
      </c>
      <c r="AY6"/>
      <c r="BA6" s="137">
        <v>300</v>
      </c>
      <c r="BB6" s="138">
        <v>3.2177337592392528</v>
      </c>
      <c r="BC6" s="135">
        <v>300</v>
      </c>
      <c r="BD6" s="135">
        <v>2.2376971730125432</v>
      </c>
      <c r="BE6" s="137">
        <v>300</v>
      </c>
      <c r="BF6" s="135">
        <v>4.0739692214265348</v>
      </c>
      <c r="BG6" s="137">
        <v>300</v>
      </c>
      <c r="BH6" s="135">
        <v>9.8596467443631948</v>
      </c>
      <c r="BI6" s="137">
        <v>300</v>
      </c>
      <c r="BJ6" s="135">
        <v>10.973218007454042</v>
      </c>
      <c r="BK6" s="137">
        <v>300</v>
      </c>
      <c r="BL6" s="135">
        <v>5.1671645273650038</v>
      </c>
      <c r="BM6" s="137">
        <v>300</v>
      </c>
      <c r="BN6" s="135">
        <v>6.7889253328121315</v>
      </c>
      <c r="BO6" s="137">
        <v>300</v>
      </c>
      <c r="BP6" s="135">
        <v>2.1246230153018661</v>
      </c>
      <c r="BQ6" s="45">
        <v>300</v>
      </c>
      <c r="BR6" s="18">
        <v>4.7936409881127799</v>
      </c>
    </row>
    <row r="7" spans="1:81" ht="15.75" thickBot="1">
      <c r="B7" s="38"/>
      <c r="C7" s="38"/>
      <c r="D7" s="38"/>
      <c r="E7" s="26" t="s">
        <v>30</v>
      </c>
      <c r="F7" s="21">
        <v>24000000</v>
      </c>
      <c r="G7" s="27">
        <v>0.05</v>
      </c>
      <c r="H7" s="40">
        <f t="shared" si="0"/>
        <v>1200000</v>
      </c>
      <c r="J7" s="32" t="s">
        <v>46</v>
      </c>
      <c r="K7" s="33">
        <v>240</v>
      </c>
      <c r="X7" s="119"/>
      <c r="AI7" s="114" t="s">
        <v>30</v>
      </c>
      <c r="AJ7" s="20">
        <f>SUM(BK18:BK252)/(12*AL12)</f>
        <v>13.629662321231615</v>
      </c>
      <c r="AO7">
        <f>AO6/2</f>
        <v>1.4E-2</v>
      </c>
      <c r="AY7"/>
      <c r="BA7" s="139">
        <v>400</v>
      </c>
      <c r="BB7" s="140">
        <v>2.7334889254827792</v>
      </c>
      <c r="BC7" s="136">
        <v>400</v>
      </c>
      <c r="BD7" s="136">
        <v>1.9791573390972321</v>
      </c>
      <c r="BE7" s="139">
        <v>400</v>
      </c>
      <c r="BF7" s="136">
        <v>3.4818708250568702</v>
      </c>
      <c r="BG7" s="139">
        <v>400</v>
      </c>
      <c r="BH7" s="136">
        <v>8.0739560196058218</v>
      </c>
      <c r="BI7" s="139">
        <v>400</v>
      </c>
      <c r="BJ7" s="136">
        <v>9.1629433894819616</v>
      </c>
      <c r="BK7" s="139">
        <v>400</v>
      </c>
      <c r="BL7" s="136">
        <v>4.3421671861677185</v>
      </c>
      <c r="BM7" s="139">
        <v>400</v>
      </c>
      <c r="BN7" s="136">
        <v>5.6565095492741104</v>
      </c>
      <c r="BO7" s="139">
        <v>400</v>
      </c>
      <c r="BP7" s="136">
        <v>1.9522051597531631</v>
      </c>
      <c r="BQ7" s="47">
        <v>400</v>
      </c>
      <c r="BR7" s="128">
        <v>3.9189623870562253</v>
      </c>
    </row>
    <row r="8" spans="1:81">
      <c r="B8" s="38"/>
      <c r="C8" s="38"/>
      <c r="D8" s="38"/>
      <c r="E8" s="26" t="s">
        <v>31</v>
      </c>
      <c r="F8" s="21">
        <v>22000000</v>
      </c>
      <c r="G8" s="27">
        <v>0.05</v>
      </c>
      <c r="H8" s="40">
        <f t="shared" si="0"/>
        <v>1100000</v>
      </c>
      <c r="J8" t="s">
        <v>47</v>
      </c>
      <c r="K8">
        <v>235</v>
      </c>
      <c r="AI8" s="114" t="s">
        <v>31</v>
      </c>
      <c r="AJ8" s="20">
        <f>SUM(AY18:AY252)/(12*AL11)</f>
        <v>6.7727118776766142</v>
      </c>
      <c r="AO8">
        <f>AO7/2</f>
        <v>7.0000000000000001E-3</v>
      </c>
      <c r="AY8"/>
    </row>
    <row r="9" spans="1:81" ht="15.75" thickBot="1">
      <c r="B9" s="38"/>
      <c r="C9" s="38"/>
      <c r="D9" s="38"/>
      <c r="E9" s="26" t="s">
        <v>32</v>
      </c>
      <c r="F9" s="21">
        <v>20000000</v>
      </c>
      <c r="G9" s="27">
        <v>0.05</v>
      </c>
      <c r="H9" s="40">
        <f t="shared" si="0"/>
        <v>1000000</v>
      </c>
      <c r="AI9" s="114" t="s">
        <v>32</v>
      </c>
      <c r="AJ9" s="20">
        <f>SUM(BB18:BB252)/(12*F9)</f>
        <v>8.8868058468074622</v>
      </c>
      <c r="AY9"/>
    </row>
    <row r="10" spans="1:81" ht="15.75" thickBot="1">
      <c r="B10" s="38"/>
      <c r="C10" s="38"/>
      <c r="D10" s="38"/>
      <c r="E10" s="26" t="s">
        <v>33</v>
      </c>
      <c r="F10" s="21">
        <v>5200000</v>
      </c>
      <c r="G10" s="27">
        <v>0.05</v>
      </c>
      <c r="H10" s="40">
        <f t="shared" si="0"/>
        <v>260000</v>
      </c>
      <c r="J10" s="44"/>
      <c r="K10" s="48" t="s">
        <v>48</v>
      </c>
      <c r="AI10" s="114" t="s">
        <v>33</v>
      </c>
      <c r="AJ10" s="120">
        <f>SUM(AP18:AP252)/(12*F10)</f>
        <v>2.2429547208095069</v>
      </c>
      <c r="AN10">
        <f>AM1</f>
        <v>1</v>
      </c>
      <c r="AO10">
        <f>AY1</f>
        <v>360</v>
      </c>
      <c r="AY10"/>
      <c r="BT10" s="168" t="s">
        <v>102</v>
      </c>
      <c r="BU10" s="169"/>
      <c r="BV10" s="169"/>
      <c r="BW10" s="169"/>
      <c r="BX10" s="169"/>
      <c r="BY10" s="169"/>
      <c r="BZ10" s="169"/>
      <c r="CA10" s="169"/>
      <c r="CB10" s="169"/>
      <c r="CC10" s="170"/>
    </row>
    <row r="11" spans="1:81" ht="15.75" thickBot="1">
      <c r="B11" s="38"/>
      <c r="C11" s="38"/>
      <c r="D11" s="38"/>
      <c r="E11" s="95" t="s">
        <v>50</v>
      </c>
      <c r="F11" s="96">
        <f>SUM(F3:F10)</f>
        <v>206500000</v>
      </c>
      <c r="G11" s="101">
        <v>0.05</v>
      </c>
      <c r="H11" s="97">
        <f>SUM(H3:H10)</f>
        <v>10325000</v>
      </c>
      <c r="I11" s="43"/>
      <c r="J11" s="45" t="s">
        <v>51</v>
      </c>
      <c r="K11" s="46">
        <v>206500000</v>
      </c>
      <c r="AI11" s="115" t="s">
        <v>25</v>
      </c>
      <c r="AJ11" s="146">
        <f>SUM(BN18:BN252)/(12*F11)</f>
        <v>6.3947795066804209</v>
      </c>
      <c r="AK11" s="44" t="s">
        <v>52</v>
      </c>
      <c r="AL11" s="147">
        <f>MAX(Y18:Y252)</f>
        <v>28469663.523187093</v>
      </c>
      <c r="AN11">
        <f>AM2</f>
        <v>4.4299999999999999E-2</v>
      </c>
      <c r="AO11">
        <f>AY2</f>
        <v>4.4699999999999997E-2</v>
      </c>
      <c r="AY11"/>
      <c r="BT11" s="19" t="s">
        <v>16</v>
      </c>
      <c r="BU11" s="19" t="s">
        <v>17</v>
      </c>
      <c r="BV11" s="19" t="s">
        <v>18</v>
      </c>
      <c r="BW11" s="19" t="s">
        <v>19</v>
      </c>
      <c r="BX11" s="19" t="s">
        <v>20</v>
      </c>
      <c r="BY11" s="19" t="s">
        <v>21</v>
      </c>
      <c r="BZ11" s="19" t="s">
        <v>22</v>
      </c>
      <c r="CA11" s="19" t="s">
        <v>23</v>
      </c>
      <c r="CB11" s="19" t="s">
        <v>24</v>
      </c>
      <c r="CC11" s="19" t="s">
        <v>25</v>
      </c>
    </row>
    <row r="12" spans="1:81" ht="15.75" thickBot="1">
      <c r="H12" s="42"/>
      <c r="J12" s="45" t="s">
        <v>53</v>
      </c>
      <c r="K12" s="18">
        <v>235</v>
      </c>
      <c r="AK12" s="47" t="s">
        <v>54</v>
      </c>
      <c r="AL12" s="148">
        <f>MAX(AK18:AK252)</f>
        <v>38394298.697327405</v>
      </c>
      <c r="BT12" s="19">
        <v>0</v>
      </c>
      <c r="BU12" s="149">
        <f t="shared" ref="BU12:CC12" si="1">BU5</f>
        <v>1.8578899457350091E-2</v>
      </c>
      <c r="BV12" s="149">
        <f t="shared" si="1"/>
        <v>1.8946406941027463E-2</v>
      </c>
      <c r="BW12" s="149">
        <f t="shared" si="1"/>
        <v>1.859521382464218E-2</v>
      </c>
      <c r="BX12" s="149">
        <f t="shared" si="1"/>
        <v>1.7279955823429241E-2</v>
      </c>
      <c r="BY12" s="149">
        <f t="shared" si="1"/>
        <v>1.6580002041143665E-2</v>
      </c>
      <c r="BZ12" s="149">
        <f t="shared" si="1"/>
        <v>4.418832052713444E-3</v>
      </c>
      <c r="CA12" s="149">
        <f t="shared" si="1"/>
        <v>1.7966762656993072E-2</v>
      </c>
      <c r="CB12" s="149">
        <f t="shared" si="1"/>
        <v>1.8949116992713396E-2</v>
      </c>
      <c r="CC12" s="149">
        <f t="shared" si="1"/>
        <v>1.7784164499873967E-2</v>
      </c>
    </row>
    <row r="13" spans="1:81" ht="15.75" thickBot="1">
      <c r="J13" s="47" t="s">
        <v>55</v>
      </c>
      <c r="K13" s="99">
        <v>5.5660000000000001E-2</v>
      </c>
      <c r="Q13" t="s">
        <v>56</v>
      </c>
      <c r="T13" t="s">
        <v>56</v>
      </c>
      <c r="W13" t="s">
        <v>56</v>
      </c>
      <c r="Z13" t="s">
        <v>56</v>
      </c>
      <c r="AC13" t="s">
        <v>56</v>
      </c>
      <c r="AF13" t="s">
        <v>56</v>
      </c>
      <c r="AI13" t="s">
        <v>56</v>
      </c>
      <c r="AL13" t="s">
        <v>56</v>
      </c>
      <c r="BT13" s="19">
        <v>100</v>
      </c>
      <c r="BU13" s="149">
        <f>'PSA 100 vs X'!BU5</f>
        <v>2.1920389565115005E-2</v>
      </c>
      <c r="BV13" s="149">
        <f>'PSA 100 vs X'!BV5</f>
        <v>2.4446805744868613E-2</v>
      </c>
      <c r="BW13" s="149">
        <f>'PSA 100 vs X'!BW5</f>
        <v>2.2364026348541798E-2</v>
      </c>
      <c r="BX13" s="149">
        <f>'PSA 100 vs X'!BX5</f>
        <v>1.5325082653699954E-2</v>
      </c>
      <c r="BY13" s="149">
        <f>'PSA 100 vs X'!BY5</f>
        <v>1.3014966105105318E-2</v>
      </c>
      <c r="BZ13" s="149">
        <f>'PSA 100 vs X'!BZ5</f>
        <v>9.4330705352668499E-3</v>
      </c>
      <c r="CA13" s="149">
        <f>'PSA 100 vs X'!CA5</f>
        <v>1.8586372620028557E-2</v>
      </c>
      <c r="CB13" s="149">
        <f>'PSA 100 vs X'!CB5</f>
        <v>2.5358489190307688E-2</v>
      </c>
      <c r="CC13" s="149">
        <f>'PSA 100 vs X'!CC5</f>
        <v>1.8573831902473255E-2</v>
      </c>
    </row>
    <row r="14" spans="1:81">
      <c r="I14" s="39"/>
      <c r="Q14" s="119">
        <f>SUM(Q18:Q252)</f>
        <v>5200000</v>
      </c>
      <c r="T14" s="100">
        <f>SUM(T18:T252)</f>
        <v>74800000.000000015</v>
      </c>
      <c r="W14" s="119">
        <f>SUM(W18:W252)</f>
        <v>14000000.000000002</v>
      </c>
      <c r="Z14" s="119">
        <f>SUM(Z18:Z252)</f>
        <v>28469663.523187105</v>
      </c>
      <c r="AC14" s="39">
        <f>SUM(AC18:AC252)</f>
        <v>20000000</v>
      </c>
      <c r="AF14" s="119">
        <f>SUM(AF18:AF252)</f>
        <v>32549999.99999997</v>
      </c>
      <c r="AI14" s="119">
        <f>SUM(AI18:AI252)</f>
        <v>13949999.999999994</v>
      </c>
      <c r="AL14" s="119">
        <f>SUM(AL18:AL252)</f>
        <v>38120709.324923269</v>
      </c>
      <c r="AP14" s="119"/>
      <c r="BT14" s="19">
        <v>183</v>
      </c>
      <c r="BU14" s="149" cm="1">
        <f t="array" ref="BU14:CC14">'PSA 183 on X'!BU5:CC5</f>
        <v>2.3516729463949844E-2</v>
      </c>
      <c r="BV14" s="149">
        <v>2.5345018240064531E-2</v>
      </c>
      <c r="BW14" s="149">
        <v>2.3591729028013826E-2</v>
      </c>
      <c r="BX14" s="149">
        <v>1.7086335759985517E-2</v>
      </c>
      <c r="BY14" s="149">
        <v>1.4918713995556932E-2</v>
      </c>
      <c r="BZ14" s="149">
        <v>8.0760900039294654E-3</v>
      </c>
      <c r="CA14" s="149">
        <v>2.0458943406668414E-2</v>
      </c>
      <c r="CB14" s="149">
        <v>2.5358489190307688E-2</v>
      </c>
      <c r="CC14" s="149">
        <v>2.0014572296909065E-2</v>
      </c>
    </row>
    <row r="15" spans="1:81" ht="15.75" thickBot="1">
      <c r="G15" s="41"/>
      <c r="H15" s="41"/>
      <c r="I15" s="41"/>
      <c r="BT15" s="19">
        <v>300</v>
      </c>
      <c r="BU15" s="149" cm="1">
        <f t="array" ref="BU15:CC15">'PSA 300 vs X'!BU5:CC5</f>
        <v>2.475376960304362E-2</v>
      </c>
      <c r="BV15" s="149">
        <v>2.5986937317322829E-2</v>
      </c>
      <c r="BW15" s="149">
        <v>2.4644633497402233E-2</v>
      </c>
      <c r="BX15" s="149">
        <v>1.9234934898120816E-2</v>
      </c>
      <c r="BY15" s="149">
        <v>1.7050755562238031E-2</v>
      </c>
      <c r="BZ15" s="149">
        <v>5.000756761902367E-3</v>
      </c>
      <c r="CA15" s="149">
        <v>2.222341512691349E-2</v>
      </c>
      <c r="CB15" s="149">
        <v>2.5575241946317214E-2</v>
      </c>
      <c r="CC15" s="149">
        <v>2.1548057839764899E-2</v>
      </c>
    </row>
    <row r="16" spans="1:81" ht="24.75" thickBot="1">
      <c r="F16" s="39"/>
      <c r="G16" s="41"/>
      <c r="H16" s="41"/>
      <c r="M16" s="1"/>
      <c r="N16" s="94" t="s">
        <v>57</v>
      </c>
      <c r="O16" s="93"/>
      <c r="P16" s="8"/>
      <c r="Q16" s="8" t="s">
        <v>24</v>
      </c>
      <c r="R16" s="9"/>
      <c r="S16" s="2"/>
      <c r="T16" s="3" t="s">
        <v>18</v>
      </c>
      <c r="U16" s="4"/>
      <c r="V16" s="11"/>
      <c r="W16" s="12" t="s">
        <v>19</v>
      </c>
      <c r="X16" s="13"/>
      <c r="Y16" s="14"/>
      <c r="Z16" s="5" t="s">
        <v>22</v>
      </c>
      <c r="AA16" s="6"/>
      <c r="AB16" s="15"/>
      <c r="AC16" s="16" t="s">
        <v>23</v>
      </c>
      <c r="AD16" s="17"/>
      <c r="AE16" s="10"/>
      <c r="AF16" s="7" t="s">
        <v>17</v>
      </c>
      <c r="AG16" s="36"/>
      <c r="AH16" s="173" t="s">
        <v>20</v>
      </c>
      <c r="AI16" s="174"/>
      <c r="AJ16" s="175"/>
      <c r="AK16" s="176" t="s">
        <v>21</v>
      </c>
      <c r="AL16" s="177"/>
      <c r="AM16" s="178"/>
      <c r="AN16" s="19" t="s">
        <v>58</v>
      </c>
      <c r="AO16" s="8"/>
      <c r="AP16" s="8" t="s">
        <v>24</v>
      </c>
      <c r="AQ16" s="9"/>
      <c r="AR16" s="2"/>
      <c r="AS16" s="3" t="s">
        <v>18</v>
      </c>
      <c r="AT16" s="4"/>
      <c r="AU16" s="11"/>
      <c r="AV16" s="12" t="s">
        <v>19</v>
      </c>
      <c r="AW16" s="13"/>
      <c r="AX16" s="14"/>
      <c r="AY16" s="124" t="s">
        <v>22</v>
      </c>
      <c r="AZ16" s="6"/>
      <c r="BA16" s="15"/>
      <c r="BB16" s="16" t="s">
        <v>23</v>
      </c>
      <c r="BC16" s="17"/>
      <c r="BD16" s="10"/>
      <c r="BE16" s="7" t="s">
        <v>17</v>
      </c>
      <c r="BF16" s="36"/>
      <c r="BG16" s="173" t="s">
        <v>20</v>
      </c>
      <c r="BH16" s="174"/>
      <c r="BI16" s="175"/>
      <c r="BJ16" s="176" t="s">
        <v>21</v>
      </c>
      <c r="BK16" s="177"/>
      <c r="BL16" s="178"/>
      <c r="BM16" s="179" t="s">
        <v>25</v>
      </c>
      <c r="BN16" s="180"/>
      <c r="BO16" s="181"/>
      <c r="BT16" s="19">
        <v>400</v>
      </c>
      <c r="BU16" s="149" cm="1">
        <f t="array" ref="BU16:CC16">'PSA 400 on X'!BU5:CC5</f>
        <v>2.5355313315530328E-2</v>
      </c>
      <c r="BV16" s="149">
        <v>2.6294326853513045E-2</v>
      </c>
      <c r="BW16" s="149">
        <v>2.5190420377748837E-2</v>
      </c>
      <c r="BX16" s="149">
        <v>2.0661745550484327E-2</v>
      </c>
      <c r="BY16" s="149">
        <v>1.8584184038753077E-2</v>
      </c>
      <c r="BZ16" s="149">
        <v>1.9096310390995638E-3</v>
      </c>
      <c r="CA16" s="149">
        <v>2.3220943000288201E-2</v>
      </c>
      <c r="CB16" s="149">
        <v>2.5850063909209464E-2</v>
      </c>
      <c r="CC16" s="149">
        <v>2.2559103712047498E-2</v>
      </c>
    </row>
    <row r="17" spans="1:81">
      <c r="A17" t="s">
        <v>59</v>
      </c>
      <c r="B17" s="49" t="s">
        <v>60</v>
      </c>
      <c r="C17" s="49" t="s">
        <v>61</v>
      </c>
      <c r="D17" s="49"/>
      <c r="E17" s="49" t="s">
        <v>62</v>
      </c>
      <c r="F17" s="49" t="s">
        <v>63</v>
      </c>
      <c r="G17" s="49" t="s">
        <v>64</v>
      </c>
      <c r="H17" s="49" t="s">
        <v>61</v>
      </c>
      <c r="I17" s="49" t="s">
        <v>45</v>
      </c>
      <c r="J17" s="49" t="s">
        <v>65</v>
      </c>
      <c r="K17" s="49" t="s">
        <v>66</v>
      </c>
      <c r="L17" s="49" t="s">
        <v>67</v>
      </c>
      <c r="M17" s="49" t="s">
        <v>68</v>
      </c>
      <c r="N17" s="92" t="s">
        <v>69</v>
      </c>
      <c r="O17" s="92" t="s">
        <v>70</v>
      </c>
      <c r="P17" s="49" t="s">
        <v>51</v>
      </c>
      <c r="Q17" s="49" t="s">
        <v>71</v>
      </c>
      <c r="R17" s="49" t="s">
        <v>72</v>
      </c>
      <c r="S17" s="49" t="s">
        <v>73</v>
      </c>
      <c r="T17" s="49" t="s">
        <v>74</v>
      </c>
      <c r="U17" s="49" t="s">
        <v>75</v>
      </c>
      <c r="V17" s="49" t="s">
        <v>76</v>
      </c>
      <c r="W17" s="49" t="s">
        <v>77</v>
      </c>
      <c r="X17" s="49" t="s">
        <v>72</v>
      </c>
      <c r="Y17" s="49" t="s">
        <v>78</v>
      </c>
      <c r="Z17" s="49" t="s">
        <v>79</v>
      </c>
      <c r="AA17" s="49" t="s">
        <v>80</v>
      </c>
      <c r="AB17" s="49" t="s">
        <v>81</v>
      </c>
      <c r="AC17" s="49" t="s">
        <v>82</v>
      </c>
      <c r="AD17" s="49" t="s">
        <v>83</v>
      </c>
      <c r="AE17" s="49" t="s">
        <v>84</v>
      </c>
      <c r="AF17" s="49" t="s">
        <v>85</v>
      </c>
      <c r="AG17" s="49" t="s">
        <v>86</v>
      </c>
      <c r="AH17" s="49" t="s">
        <v>87</v>
      </c>
      <c r="AI17" s="49" t="s">
        <v>88</v>
      </c>
      <c r="AJ17" s="49" t="s">
        <v>89</v>
      </c>
      <c r="AK17" s="49" t="s">
        <v>90</v>
      </c>
      <c r="AL17" s="49" t="s">
        <v>91</v>
      </c>
      <c r="AM17" s="50" t="s">
        <v>80</v>
      </c>
      <c r="AN17" s="103" t="s">
        <v>92</v>
      </c>
      <c r="AO17" s="103" t="s">
        <v>93</v>
      </c>
      <c r="AP17" s="103" t="s">
        <v>94</v>
      </c>
      <c r="AQ17" s="103" t="s">
        <v>95</v>
      </c>
      <c r="AR17" s="103" t="s">
        <v>93</v>
      </c>
      <c r="AS17" s="103" t="s">
        <v>94</v>
      </c>
      <c r="AT17" s="103" t="s">
        <v>95</v>
      </c>
      <c r="AU17" s="103" t="s">
        <v>93</v>
      </c>
      <c r="AV17" s="103" t="s">
        <v>94</v>
      </c>
      <c r="AW17" s="103" t="s">
        <v>95</v>
      </c>
      <c r="AX17" s="103" t="s">
        <v>93</v>
      </c>
      <c r="AY17" s="122" t="s">
        <v>94</v>
      </c>
      <c r="AZ17" s="103" t="s">
        <v>95</v>
      </c>
      <c r="BA17" s="103" t="s">
        <v>93</v>
      </c>
      <c r="BB17" s="103" t="s">
        <v>94</v>
      </c>
      <c r="BC17" s="103" t="s">
        <v>95</v>
      </c>
      <c r="BD17" s="103" t="s">
        <v>93</v>
      </c>
      <c r="BE17" s="103" t="s">
        <v>94</v>
      </c>
      <c r="BF17" s="103" t="s">
        <v>95</v>
      </c>
      <c r="BG17" s="103" t="s">
        <v>93</v>
      </c>
      <c r="BH17" s="103" t="s">
        <v>94</v>
      </c>
      <c r="BI17" s="103" t="s">
        <v>95</v>
      </c>
      <c r="BJ17" s="103" t="s">
        <v>93</v>
      </c>
      <c r="BK17" s="122" t="s">
        <v>94</v>
      </c>
      <c r="BL17" s="103" t="s">
        <v>95</v>
      </c>
      <c r="BM17" s="103" t="s">
        <v>93</v>
      </c>
      <c r="BN17" s="103" t="s">
        <v>94</v>
      </c>
      <c r="BO17" s="103" t="s">
        <v>95</v>
      </c>
    </row>
    <row r="18" spans="1:81">
      <c r="A18">
        <v>6</v>
      </c>
      <c r="B18" s="51">
        <v>1</v>
      </c>
      <c r="C18" s="56">
        <f t="shared" ref="C18:C81" si="2">P18+S18+V18+Y18+AB18+AE18+AH18+AK18</f>
        <v>206500000</v>
      </c>
      <c r="D18" s="56">
        <f t="shared" ref="D18:D81" si="3">C18-E18</f>
        <v>0</v>
      </c>
      <c r="E18" s="52">
        <f>$F$11</f>
        <v>206500000</v>
      </c>
      <c r="F18" s="53">
        <f t="shared" ref="F18:F81" si="4">PMT($K$13/12,$K$12-B18+1,-E18,0)</f>
        <v>1444804.6719571028</v>
      </c>
      <c r="G18" s="53">
        <f t="shared" ref="G18:G81" si="5">E18*$K$13/12</f>
        <v>957815.83333333337</v>
      </c>
      <c r="H18" s="53">
        <f t="shared" ref="H18:H81" si="6">F18-G18</f>
        <v>486988.83862376946</v>
      </c>
      <c r="I18" s="54">
        <f>IF(A18&lt;=(30-(240-$K$8)),((B18+(240-$K$7))/30)*$K$6,$K$6)*($K$5/100)</f>
        <v>3.6600000000000001E-3</v>
      </c>
      <c r="J18" s="54">
        <f t="shared" ref="J18:J81" si="7">1-(1-I18)^(1/12)</f>
        <v>3.0551283708102339E-4</v>
      </c>
      <c r="K18" s="55">
        <f t="shared" ref="K18:K81" si="8">(E18-H18)*J18</f>
        <v>62939.619515516591</v>
      </c>
      <c r="L18" s="55">
        <f t="shared" ref="L18:L81" si="9">K18+H18+G18</f>
        <v>1507744.2914726194</v>
      </c>
      <c r="M18" s="55">
        <f t="shared" ref="M18:M81" si="10">L18-G18</f>
        <v>549928.45813928603</v>
      </c>
      <c r="N18" s="55">
        <f t="shared" ref="N18:N81" si="11">M18*$M$4</f>
        <v>123833.76902412603</v>
      </c>
      <c r="O18" s="55">
        <f t="shared" ref="O18:O81" si="12">M18*$M$5</f>
        <v>426094.68911516003</v>
      </c>
      <c r="P18" s="56">
        <f>$F$10</f>
        <v>5200000</v>
      </c>
      <c r="Q18" s="52">
        <f t="shared" ref="Q18:Q81" si="13">MIN(IF(S18&gt;O18,0,MIN(P18,O18-S18))+IF(P18&gt;0,MIN(AA18,P18)),P18)</f>
        <v>91666.666666666672</v>
      </c>
      <c r="R18" s="57">
        <f t="shared" ref="R18:R81" si="14">P18*($G$10/12)</f>
        <v>21666.666666666668</v>
      </c>
      <c r="S18" s="56">
        <f>$F$4</f>
        <v>74800000</v>
      </c>
      <c r="T18" s="56">
        <f t="shared" ref="T18:T81" si="15">MIN(IF(S18&gt;O18,O18,S18)+IF(S18&gt;0,AM18,0),S18)</f>
        <v>526094.68911516003</v>
      </c>
      <c r="U18" s="57">
        <f t="shared" ref="U18:U81" si="16">S18*($G$4/12)</f>
        <v>311666.66666666669</v>
      </c>
      <c r="V18" s="56">
        <f>$F$5</f>
        <v>14000000</v>
      </c>
      <c r="W18" s="52">
        <f t="shared" ref="W18:W69" si="17">IF(T18+P18&lt;=O18+AM18+AA18,MIN(V18,O18-Q18+AA18-T18+AM18),0)</f>
        <v>0</v>
      </c>
      <c r="X18" s="57">
        <f t="shared" ref="X18:X81" si="18">V18*($G$5/12)</f>
        <v>58333.333333333336</v>
      </c>
      <c r="Y18" s="56">
        <f>$F$8</f>
        <v>22000000</v>
      </c>
      <c r="Z18" s="54">
        <f>IF(V18&gt;O18,0,MIN(Y18,O18-V18))</f>
        <v>0</v>
      </c>
      <c r="AA18" s="57">
        <f t="shared" ref="AA18:AA81" si="19">Y18*($G$8/12)</f>
        <v>91666.666666666672</v>
      </c>
      <c r="AB18" s="56">
        <f>F9</f>
        <v>20000000</v>
      </c>
      <c r="AC18" s="74">
        <f t="shared" ref="AC18:AC81" si="20">MIN(IF(Y18&gt;O18,0,MIN(AB18,O18+AM18-Y18)))</f>
        <v>0</v>
      </c>
      <c r="AD18" s="57">
        <f t="shared" ref="AD18:AD81" si="21">AB18*($G$9/12)</f>
        <v>83333.333333333328</v>
      </c>
      <c r="AE18" s="56">
        <f>F3</f>
        <v>32550000</v>
      </c>
      <c r="AF18" s="54">
        <f t="shared" ref="AF18:AF81" si="22">IF(AE18&gt;N18,N18,AE18)</f>
        <v>123833.76902412603</v>
      </c>
      <c r="AG18" s="57">
        <f t="shared" ref="AG18:AG81" si="23">AE18*($G$3/12)</f>
        <v>135625</v>
      </c>
      <c r="AH18" s="56">
        <f>F6</f>
        <v>13950000</v>
      </c>
      <c r="AI18" s="54">
        <f t="shared" ref="AI18:AI81" si="24">IF(AE18&gt;N18,0,MIN(AH18,N18-AE18))</f>
        <v>0</v>
      </c>
      <c r="AJ18" s="57">
        <f t="shared" ref="AJ18:AJ81" si="25">AH18*($G$6/12)</f>
        <v>58125</v>
      </c>
      <c r="AK18" s="56">
        <f>F7</f>
        <v>24000000</v>
      </c>
      <c r="AL18" s="54">
        <f>IF(AB18&gt;0,IF(AB18&gt;O18,0,MIN(AK18,O18-AB18)),O18)</f>
        <v>0</v>
      </c>
      <c r="AM18" s="75">
        <f t="shared" ref="AM18:AM81" si="26">AK18*($G$7/12)</f>
        <v>100000</v>
      </c>
      <c r="AN18">
        <f t="shared" ref="AN18:AN81" si="27">FORECAST(B18, $AM$2:$AY$2,$AM$1:$AY$1)</f>
        <v>3.0523604324832004E-2</v>
      </c>
      <c r="AO18" s="119">
        <f t="shared" ref="AO18:AO81" si="28">Q18+R18</f>
        <v>113333.33333333334</v>
      </c>
      <c r="AP18" s="119">
        <f t="shared" ref="AP18:AP81" si="29">Q18*B18</f>
        <v>91666.666666666672</v>
      </c>
      <c r="AQ18">
        <f t="shared" ref="AQ18:AQ81" si="30">1/(1+(AN18+$CB$5)/12)^$B18</f>
        <v>0.99589420031384279</v>
      </c>
      <c r="AR18" s="41">
        <f t="shared" ref="AR18:AR81" si="31">T18+U18</f>
        <v>837761.35578182666</v>
      </c>
      <c r="AS18" s="41">
        <f t="shared" ref="AS18:AS81" si="32">T18*A18</f>
        <v>3156568.1346909599</v>
      </c>
      <c r="AT18">
        <f t="shared" ref="AT18:AT81" si="33">1/(1+(AN18+$BV$5)/12)^$B18</f>
        <v>0.9958944243008524</v>
      </c>
      <c r="AU18" s="41">
        <f t="shared" ref="AU18:AU81" si="34">W18+X18</f>
        <v>58333.333333333336</v>
      </c>
      <c r="AV18" s="41">
        <f t="shared" ref="AV18:AV81" si="35">W18*A18</f>
        <v>0</v>
      </c>
      <c r="AW18">
        <f t="shared" ref="AW18:AW81" si="36">1/(1+(AN18+$BW$5)/12)^$B18</f>
        <v>0.99592345142488858</v>
      </c>
      <c r="AX18">
        <f t="shared" ref="AX18:AX81" si="37">IF(Y19&gt;Y18,0,Z18+AA18)</f>
        <v>0</v>
      </c>
      <c r="AY18" s="121">
        <f t="shared" ref="AY18:AY81" si="38">A18*Z18</f>
        <v>0</v>
      </c>
      <c r="AZ18">
        <f t="shared" ref="AZ18:AZ81" si="39">1/(1+(AN18+$BZ$5)/12)^$B18</f>
        <v>0.99709658466899476</v>
      </c>
      <c r="BA18" s="39">
        <f t="shared" ref="BA18:BA81" si="40">AC18+AD18</f>
        <v>83333.333333333328</v>
      </c>
      <c r="BB18" s="39">
        <f t="shared" ref="BB18:BB81" si="41">AC18*A18</f>
        <v>0</v>
      </c>
      <c r="BC18">
        <f t="shared" ref="BC18:BC81" si="42">1/(1+(AN18+$CA$5)/12)^$B18</f>
        <v>0.99597539895000364</v>
      </c>
      <c r="BD18" s="41">
        <f t="shared" ref="BD18:BD81" si="43">AF18+AG18</f>
        <v>259458.76902412603</v>
      </c>
      <c r="BE18" s="41">
        <f t="shared" ref="BE18:BE81" si="44">AF18*A18</f>
        <v>743002.61414475623</v>
      </c>
      <c r="BF18">
        <f t="shared" ref="BF18:BF81" si="45">1/(1+(AN18+$BU$5)/12)^$B18</f>
        <v>0.99592479989553018</v>
      </c>
      <c r="BG18" s="41">
        <f t="shared" ref="BG18:BG81" si="46">AI18+AJ18</f>
        <v>58125</v>
      </c>
      <c r="BH18" s="41">
        <f t="shared" ref="BH18:BH81" si="47">AI18*A18</f>
        <v>0</v>
      </c>
      <c r="BI18">
        <f t="shared" ref="BI18:BI81" si="48">1/(1+(AN18+$BX$5)/12)^$B18</f>
        <v>0.99603217632910412</v>
      </c>
      <c r="BJ18">
        <f t="shared" ref="BJ18:BJ81" si="49">IF(AK19&gt;AK18,0,AL18+AM18)</f>
        <v>0</v>
      </c>
      <c r="BK18" s="121">
        <f t="shared" ref="BK18:BK81" si="50">A18*AL18</f>
        <v>0</v>
      </c>
      <c r="BL18">
        <f t="shared" ref="BL18:BL81" si="51">1/(1+(AN18+$BY$5)/12)^$B18</f>
        <v>0.99609004720926564</v>
      </c>
      <c r="BM18" s="119">
        <f t="shared" ref="BM18:BM81" si="52">AO18+AR18+AU18+AX18+BA18+BD18+BG18+BJ18</f>
        <v>1410345.1248059527</v>
      </c>
      <c r="BN18" s="119">
        <f t="shared" ref="BN18:BN81" si="53">M18*B18</f>
        <v>549928.45813928603</v>
      </c>
      <c r="BO18">
        <f t="shared" ref="BO18:BO81" si="54">1/(1+(AN18+$CC$5)/12)^$B18</f>
        <v>0.99599049345753743</v>
      </c>
    </row>
    <row r="19" spans="1:81">
      <c r="A19">
        <v>7</v>
      </c>
      <c r="B19" s="58">
        <v>2</v>
      </c>
      <c r="C19" s="56">
        <f t="shared" si="2"/>
        <v>205950071.5418607</v>
      </c>
      <c r="D19" s="56">
        <f t="shared" si="3"/>
        <v>0</v>
      </c>
      <c r="E19" s="59">
        <f t="shared" ref="E19:E82" si="55">E18-H18-K18</f>
        <v>205950071.54186073</v>
      </c>
      <c r="F19" s="53">
        <f t="shared" si="4"/>
        <v>1444363.2655827454</v>
      </c>
      <c r="G19" s="53">
        <f t="shared" si="5"/>
        <v>955265.0818349974</v>
      </c>
      <c r="H19" s="60">
        <f t="shared" si="6"/>
        <v>489098.18374774803</v>
      </c>
      <c r="I19" s="54">
        <f>IF(A19&lt;=(30-(240-$K$8)),((A19+(240-$K$7))/30)*$K$6,$K$6)*($K$5/100)</f>
        <v>2.562E-2</v>
      </c>
      <c r="J19" s="61">
        <f t="shared" si="7"/>
        <v>2.1604884186550155E-3</v>
      </c>
      <c r="K19" s="62">
        <f t="shared" si="8"/>
        <v>443896.05342578981</v>
      </c>
      <c r="L19" s="62">
        <f t="shared" si="9"/>
        <v>1888259.3190085352</v>
      </c>
      <c r="M19" s="55">
        <f t="shared" si="10"/>
        <v>932994.23717353784</v>
      </c>
      <c r="N19" s="55">
        <f t="shared" si="11"/>
        <v>210093.1333103069</v>
      </c>
      <c r="O19" s="55">
        <f t="shared" si="12"/>
        <v>722901.10386323102</v>
      </c>
      <c r="P19" s="59">
        <f t="shared" ref="P19:P82" si="56">P18-Q18</f>
        <v>5108333.333333333</v>
      </c>
      <c r="Q19" s="52">
        <f t="shared" si="13"/>
        <v>92048.611111111109</v>
      </c>
      <c r="R19" s="57">
        <f t="shared" si="14"/>
        <v>21284.722222222219</v>
      </c>
      <c r="S19" s="59">
        <f t="shared" ref="S19:S82" si="57">S18-T18</f>
        <v>74273905.310884833</v>
      </c>
      <c r="T19" s="56">
        <f t="shared" si="15"/>
        <v>823317.77052989765</v>
      </c>
      <c r="U19" s="57">
        <f t="shared" si="16"/>
        <v>309474.60546202015</v>
      </c>
      <c r="V19" s="59">
        <f t="shared" ref="V19:V82" si="58">V18-W18</f>
        <v>14000000</v>
      </c>
      <c r="W19" s="52">
        <f t="shared" si="17"/>
        <v>0</v>
      </c>
      <c r="X19" s="57">
        <f t="shared" si="18"/>
        <v>58333.333333333336</v>
      </c>
      <c r="Y19" s="59">
        <f t="shared" ref="Y19:Y82" si="59">IF(V18&gt;O18,(IF(V18&gt;AA18+O18+AM18,Y18+AA18,Y18+AA18-((AA18+O18+AM18)-V18))),Y18-Z18)</f>
        <v>22091666.666666668</v>
      </c>
      <c r="Z19" s="56">
        <f t="shared" ref="Z19:Z82" si="60">MIN(IF(V19&gt;O19,0,MIN(Y19,O19-V19))+IF(AM18&gt;V18,AM18,0),Y19)</f>
        <v>0</v>
      </c>
      <c r="AA19" s="57">
        <f t="shared" si="19"/>
        <v>92048.611111111109</v>
      </c>
      <c r="AB19" s="63">
        <f t="shared" ref="AB19:AB82" si="61">AB18-AC18</f>
        <v>20000000</v>
      </c>
      <c r="AC19" s="74">
        <f t="shared" si="20"/>
        <v>0</v>
      </c>
      <c r="AD19" s="57">
        <f t="shared" si="21"/>
        <v>83333.333333333328</v>
      </c>
      <c r="AE19" s="59">
        <f t="shared" ref="AE19:AE82" si="62">AE18-AF18</f>
        <v>32426166.230975874</v>
      </c>
      <c r="AF19" s="54">
        <f t="shared" si="22"/>
        <v>210093.1333103069</v>
      </c>
      <c r="AG19" s="57">
        <f t="shared" si="23"/>
        <v>135109.02596239946</v>
      </c>
      <c r="AH19" s="59">
        <f t="shared" ref="AH19:AH82" si="63">AH18-AI18</f>
        <v>13950000</v>
      </c>
      <c r="AI19" s="54">
        <f t="shared" si="24"/>
        <v>0</v>
      </c>
      <c r="AJ19" s="57">
        <f t="shared" si="25"/>
        <v>58125</v>
      </c>
      <c r="AK19" s="59">
        <f t="shared" ref="AK19:AK82" si="64">IF(AL18=0,AK18+AM18,AK18-AL18)</f>
        <v>24100000</v>
      </c>
      <c r="AL19" s="56">
        <f t="shared" ref="AL19:AL82" si="65">MIN(IF(AB19&gt;0,IF(AB19&gt;O19,0,MIN(AK19,O19-AB19)),O19),AK19)</f>
        <v>0</v>
      </c>
      <c r="AM19" s="75">
        <f t="shared" si="26"/>
        <v>100416.66666666667</v>
      </c>
      <c r="AN19">
        <f t="shared" si="27"/>
        <v>3.053971510672317E-2</v>
      </c>
      <c r="AO19" s="119">
        <f t="shared" si="28"/>
        <v>113333.33333333333</v>
      </c>
      <c r="AP19" s="119">
        <f t="shared" si="29"/>
        <v>184097.22222222222</v>
      </c>
      <c r="AQ19">
        <f t="shared" si="30"/>
        <v>0.99180260603196524</v>
      </c>
      <c r="AR19" s="41">
        <f t="shared" si="31"/>
        <v>1132792.3759919177</v>
      </c>
      <c r="AS19" s="41">
        <f t="shared" si="32"/>
        <v>5763224.3937092833</v>
      </c>
      <c r="AT19">
        <f t="shared" si="33"/>
        <v>0.9918030521649539</v>
      </c>
      <c r="AU19" s="41">
        <f t="shared" si="34"/>
        <v>58333.333333333336</v>
      </c>
      <c r="AV19" s="41">
        <f t="shared" si="35"/>
        <v>0</v>
      </c>
      <c r="AW19">
        <f t="shared" si="36"/>
        <v>0.99186086867757506</v>
      </c>
      <c r="AX19">
        <f t="shared" si="37"/>
        <v>0</v>
      </c>
      <c r="AY19" s="121">
        <f t="shared" si="38"/>
        <v>0</v>
      </c>
      <c r="AZ19">
        <f t="shared" si="39"/>
        <v>0.99419893735390907</v>
      </c>
      <c r="BA19" s="39">
        <f t="shared" si="40"/>
        <v>83333.333333333328</v>
      </c>
      <c r="BB19" s="39">
        <f t="shared" si="41"/>
        <v>0</v>
      </c>
      <c r="BC19">
        <f t="shared" si="42"/>
        <v>0.9919643424780582</v>
      </c>
      <c r="BD19" s="41">
        <f t="shared" si="43"/>
        <v>345202.15927270637</v>
      </c>
      <c r="BE19" s="41">
        <f t="shared" si="44"/>
        <v>1470651.9331721484</v>
      </c>
      <c r="BF19">
        <f t="shared" si="45"/>
        <v>0.99186355461568998</v>
      </c>
      <c r="BG19" s="41">
        <f t="shared" si="46"/>
        <v>58125</v>
      </c>
      <c r="BH19" s="41">
        <f t="shared" si="47"/>
        <v>0</v>
      </c>
      <c r="BI19">
        <f t="shared" si="48"/>
        <v>0.99207744299361567</v>
      </c>
      <c r="BJ19">
        <f t="shared" si="49"/>
        <v>0</v>
      </c>
      <c r="BK19" s="121">
        <f t="shared" si="50"/>
        <v>0</v>
      </c>
      <c r="BL19">
        <f t="shared" si="51"/>
        <v>0.99219272839757577</v>
      </c>
      <c r="BM19" s="119">
        <f t="shared" si="52"/>
        <v>1791119.5352646238</v>
      </c>
      <c r="BN19" s="119">
        <f t="shared" si="53"/>
        <v>1865988.4743470757</v>
      </c>
      <c r="BO19">
        <f t="shared" si="54"/>
        <v>0.99199441010161082</v>
      </c>
    </row>
    <row r="20" spans="1:81">
      <c r="A20">
        <v>8</v>
      </c>
      <c r="B20" s="64">
        <v>3</v>
      </c>
      <c r="C20" s="56">
        <f t="shared" si="2"/>
        <v>205017077.30468717</v>
      </c>
      <c r="D20" s="56">
        <f t="shared" si="3"/>
        <v>0</v>
      </c>
      <c r="E20" s="59">
        <f t="shared" si="55"/>
        <v>205017077.3046872</v>
      </c>
      <c r="F20" s="53">
        <f t="shared" si="4"/>
        <v>1441242.7354751234</v>
      </c>
      <c r="G20" s="53">
        <f t="shared" si="5"/>
        <v>950937.54356490739</v>
      </c>
      <c r="H20" s="66">
        <f t="shared" si="6"/>
        <v>490305.191910216</v>
      </c>
      <c r="I20" s="54">
        <f>IF(A20&lt;=(30-(240-$K$8)),((A20+(240-$K$7))/30)*$K$6,$K$6)*($K$5/100)</f>
        <v>2.928E-2</v>
      </c>
      <c r="J20" s="67">
        <f t="shared" si="7"/>
        <v>2.4733707312504238E-3</v>
      </c>
      <c r="K20" s="68">
        <f t="shared" si="8"/>
        <v>505870.53190086805</v>
      </c>
      <c r="L20" s="68">
        <f t="shared" si="9"/>
        <v>1947113.2673759914</v>
      </c>
      <c r="M20" s="55">
        <f t="shared" si="10"/>
        <v>996175.72381108406</v>
      </c>
      <c r="N20" s="55">
        <f t="shared" si="11"/>
        <v>224320.44143934562</v>
      </c>
      <c r="O20" s="55">
        <f t="shared" si="12"/>
        <v>771855.28237173846</v>
      </c>
      <c r="P20" s="65">
        <f t="shared" si="56"/>
        <v>5016284.722222222</v>
      </c>
      <c r="Q20" s="52">
        <f t="shared" si="13"/>
        <v>92432.146990740745</v>
      </c>
      <c r="R20" s="57">
        <f t="shared" si="14"/>
        <v>20901.186342592591</v>
      </c>
      <c r="S20" s="59">
        <f t="shared" si="57"/>
        <v>73450587.540354937</v>
      </c>
      <c r="T20" s="56">
        <f t="shared" si="15"/>
        <v>872690.35181618296</v>
      </c>
      <c r="U20" s="57">
        <f t="shared" si="16"/>
        <v>306044.11475147889</v>
      </c>
      <c r="V20" s="59">
        <f t="shared" si="58"/>
        <v>14000000</v>
      </c>
      <c r="W20" s="52">
        <f t="shared" si="17"/>
        <v>0</v>
      </c>
      <c r="X20" s="57">
        <f t="shared" si="18"/>
        <v>58333.333333333336</v>
      </c>
      <c r="Y20" s="59">
        <f t="shared" si="59"/>
        <v>22183715.27777778</v>
      </c>
      <c r="Z20" s="56">
        <f t="shared" si="60"/>
        <v>0</v>
      </c>
      <c r="AA20" s="57">
        <f t="shared" si="19"/>
        <v>92432.146990740745</v>
      </c>
      <c r="AB20" s="63">
        <f t="shared" si="61"/>
        <v>20000000</v>
      </c>
      <c r="AC20" s="74">
        <f t="shared" si="20"/>
        <v>0</v>
      </c>
      <c r="AD20" s="57">
        <f t="shared" si="21"/>
        <v>83333.333333333328</v>
      </c>
      <c r="AE20" s="59">
        <f t="shared" si="62"/>
        <v>32216073.097665567</v>
      </c>
      <c r="AF20" s="54">
        <f t="shared" si="22"/>
        <v>224320.44143934562</v>
      </c>
      <c r="AG20" s="57">
        <f t="shared" si="23"/>
        <v>134233.63790693987</v>
      </c>
      <c r="AH20" s="59">
        <f t="shared" si="63"/>
        <v>13950000</v>
      </c>
      <c r="AI20" s="54">
        <f t="shared" si="24"/>
        <v>0</v>
      </c>
      <c r="AJ20" s="57">
        <f t="shared" si="25"/>
        <v>58125</v>
      </c>
      <c r="AK20" s="59">
        <f t="shared" si="64"/>
        <v>24200416.666666668</v>
      </c>
      <c r="AL20" s="56">
        <f t="shared" si="65"/>
        <v>0</v>
      </c>
      <c r="AM20" s="75">
        <f t="shared" si="26"/>
        <v>100835.06944444445</v>
      </c>
      <c r="AN20">
        <f t="shared" si="27"/>
        <v>3.0555825888614333E-2</v>
      </c>
      <c r="AO20" s="119">
        <f t="shared" si="28"/>
        <v>113333.33333333334</v>
      </c>
      <c r="AP20" s="119">
        <f t="shared" si="29"/>
        <v>277296.44097222225</v>
      </c>
      <c r="AQ20">
        <f t="shared" si="30"/>
        <v>0.98772518063500525</v>
      </c>
      <c r="AR20" s="41">
        <f t="shared" si="31"/>
        <v>1178734.4665676618</v>
      </c>
      <c r="AS20" s="41">
        <f t="shared" si="32"/>
        <v>6981522.8145294636</v>
      </c>
      <c r="AT20">
        <f t="shared" si="33"/>
        <v>0.9877258470825081</v>
      </c>
      <c r="AU20" s="41">
        <f t="shared" si="34"/>
        <v>58333.333333333336</v>
      </c>
      <c r="AV20" s="41">
        <f t="shared" si="35"/>
        <v>0</v>
      </c>
      <c r="AW20">
        <f t="shared" si="36"/>
        <v>0.98781221647761597</v>
      </c>
      <c r="AX20">
        <f t="shared" si="37"/>
        <v>0</v>
      </c>
      <c r="AY20" s="121">
        <f t="shared" si="38"/>
        <v>0</v>
      </c>
      <c r="AZ20">
        <f t="shared" si="39"/>
        <v>0.99130705679109343</v>
      </c>
      <c r="BA20" s="39">
        <f t="shared" si="40"/>
        <v>83333.333333333328</v>
      </c>
      <c r="BB20" s="39">
        <f t="shared" si="41"/>
        <v>0</v>
      </c>
      <c r="BC20">
        <f t="shared" si="42"/>
        <v>0.98796679745234717</v>
      </c>
      <c r="BD20" s="41">
        <f t="shared" si="43"/>
        <v>358554.07934628549</v>
      </c>
      <c r="BE20" s="41">
        <f t="shared" si="44"/>
        <v>1794563.531514765</v>
      </c>
      <c r="BF20">
        <f t="shared" si="45"/>
        <v>0.98781622893664434</v>
      </c>
      <c r="BG20" s="41">
        <f t="shared" si="46"/>
        <v>58125</v>
      </c>
      <c r="BH20" s="41">
        <f t="shared" si="47"/>
        <v>0</v>
      </c>
      <c r="BI20">
        <f t="shared" si="48"/>
        <v>0.98813576913546586</v>
      </c>
      <c r="BJ20">
        <f t="shared" si="49"/>
        <v>0</v>
      </c>
      <c r="BK20" s="121">
        <f t="shared" si="50"/>
        <v>0</v>
      </c>
      <c r="BL20">
        <f t="shared" si="51"/>
        <v>0.98830801494526854</v>
      </c>
      <c r="BM20" s="119">
        <f t="shared" si="52"/>
        <v>1850413.545913947</v>
      </c>
      <c r="BN20" s="119">
        <f t="shared" si="53"/>
        <v>2988527.1714332523</v>
      </c>
      <c r="BO20">
        <f t="shared" si="54"/>
        <v>0.98801171741245652</v>
      </c>
    </row>
    <row r="21" spans="1:81">
      <c r="A21">
        <v>9</v>
      </c>
      <c r="B21" s="58">
        <v>4</v>
      </c>
      <c r="C21" s="56">
        <f t="shared" si="2"/>
        <v>204020901.58087608</v>
      </c>
      <c r="D21" s="56">
        <f t="shared" si="3"/>
        <v>0</v>
      </c>
      <c r="E21" s="59">
        <f t="shared" si="55"/>
        <v>204020901.58087611</v>
      </c>
      <c r="F21" s="53">
        <f t="shared" si="4"/>
        <v>1437678.007876572</v>
      </c>
      <c r="G21" s="53">
        <f t="shared" si="5"/>
        <v>946316.94849929714</v>
      </c>
      <c r="H21" s="60">
        <f t="shared" si="6"/>
        <v>491361.05937727483</v>
      </c>
      <c r="I21" s="54">
        <f>IF(A21&lt;=(30-(240-$K$8)),((A21+(240-$K$7))/30)*$K$6,$K$6)*($K$5/100)</f>
        <v>3.2939999999999997E-2</v>
      </c>
      <c r="J21" s="61">
        <f t="shared" si="7"/>
        <v>2.7873363015412655E-3</v>
      </c>
      <c r="K21" s="62">
        <f t="shared" si="8"/>
        <v>567305.27673158771</v>
      </c>
      <c r="L21" s="62">
        <f t="shared" si="9"/>
        <v>2004983.2846081597</v>
      </c>
      <c r="M21" s="55">
        <f t="shared" si="10"/>
        <v>1058666.3361088624</v>
      </c>
      <c r="N21" s="55">
        <f t="shared" si="11"/>
        <v>238392.17738049472</v>
      </c>
      <c r="O21" s="55">
        <f t="shared" si="12"/>
        <v>820274.15872836777</v>
      </c>
      <c r="P21" s="59">
        <f t="shared" si="56"/>
        <v>4923852.5752314813</v>
      </c>
      <c r="Q21" s="52">
        <f t="shared" si="13"/>
        <v>92817.280936535506</v>
      </c>
      <c r="R21" s="57">
        <f t="shared" si="14"/>
        <v>20516.052396797837</v>
      </c>
      <c r="S21" s="59">
        <f t="shared" si="57"/>
        <v>72577897.18853876</v>
      </c>
      <c r="T21" s="56">
        <f t="shared" si="15"/>
        <v>921529.37429549743</v>
      </c>
      <c r="U21" s="57">
        <f t="shared" si="16"/>
        <v>302407.90495224483</v>
      </c>
      <c r="V21" s="59">
        <f t="shared" si="58"/>
        <v>14000000</v>
      </c>
      <c r="W21" s="52">
        <f t="shared" si="17"/>
        <v>0</v>
      </c>
      <c r="X21" s="57">
        <f t="shared" si="18"/>
        <v>58333.333333333336</v>
      </c>
      <c r="Y21" s="59">
        <f t="shared" si="59"/>
        <v>22276147.424768522</v>
      </c>
      <c r="Z21" s="56">
        <f t="shared" si="60"/>
        <v>0</v>
      </c>
      <c r="AA21" s="57">
        <f t="shared" si="19"/>
        <v>92817.280936535506</v>
      </c>
      <c r="AB21" s="63">
        <f t="shared" si="61"/>
        <v>20000000</v>
      </c>
      <c r="AC21" s="74">
        <f t="shared" si="20"/>
        <v>0</v>
      </c>
      <c r="AD21" s="57">
        <f t="shared" si="21"/>
        <v>83333.333333333328</v>
      </c>
      <c r="AE21" s="59">
        <f t="shared" si="62"/>
        <v>31991752.656226221</v>
      </c>
      <c r="AF21" s="54">
        <f t="shared" si="22"/>
        <v>238392.17738049472</v>
      </c>
      <c r="AG21" s="57">
        <f t="shared" si="23"/>
        <v>133298.96940094259</v>
      </c>
      <c r="AH21" s="59">
        <f t="shared" si="63"/>
        <v>13950000</v>
      </c>
      <c r="AI21" s="54">
        <f t="shared" si="24"/>
        <v>0</v>
      </c>
      <c r="AJ21" s="57">
        <f t="shared" si="25"/>
        <v>58125</v>
      </c>
      <c r="AK21" s="59">
        <f t="shared" si="64"/>
        <v>24301251.736111112</v>
      </c>
      <c r="AL21" s="56">
        <f t="shared" si="65"/>
        <v>0</v>
      </c>
      <c r="AM21" s="75">
        <f t="shared" si="26"/>
        <v>101255.21556712964</v>
      </c>
      <c r="AN21">
        <f t="shared" si="27"/>
        <v>3.0571936670505496E-2</v>
      </c>
      <c r="AO21" s="119">
        <f t="shared" si="28"/>
        <v>113333.33333333334</v>
      </c>
      <c r="AP21" s="119">
        <f t="shared" si="29"/>
        <v>371269.12374614202</v>
      </c>
      <c r="AQ21">
        <f t="shared" si="30"/>
        <v>0.98366188764018792</v>
      </c>
      <c r="AR21" s="41">
        <f t="shared" si="31"/>
        <v>1223937.2792477421</v>
      </c>
      <c r="AS21" s="41">
        <f t="shared" si="32"/>
        <v>8293764.3686594767</v>
      </c>
      <c r="AT21">
        <f t="shared" si="33"/>
        <v>0.98366277258027635</v>
      </c>
      <c r="AU21" s="41">
        <f t="shared" si="34"/>
        <v>58333.333333333336</v>
      </c>
      <c r="AV21" s="41">
        <f t="shared" si="35"/>
        <v>0</v>
      </c>
      <c r="AW21">
        <f t="shared" si="36"/>
        <v>0.98377745957693707</v>
      </c>
      <c r="AX21">
        <f t="shared" si="37"/>
        <v>0</v>
      </c>
      <c r="AY21" s="121">
        <f t="shared" si="38"/>
        <v>0</v>
      </c>
      <c r="AZ21">
        <f t="shared" si="39"/>
        <v>0.98842094167427319</v>
      </c>
      <c r="BA21" s="39">
        <f t="shared" si="40"/>
        <v>83333.333333333328</v>
      </c>
      <c r="BB21" s="39">
        <f t="shared" si="41"/>
        <v>0</v>
      </c>
      <c r="BC21">
        <f t="shared" si="42"/>
        <v>0.9839827307662824</v>
      </c>
      <c r="BD21" s="41">
        <f t="shared" si="43"/>
        <v>371691.14678143733</v>
      </c>
      <c r="BE21" s="41">
        <f t="shared" si="44"/>
        <v>2145529.5964244525</v>
      </c>
      <c r="BF21">
        <f t="shared" si="45"/>
        <v>0.98378278766673344</v>
      </c>
      <c r="BG21" s="41">
        <f t="shared" si="46"/>
        <v>58125</v>
      </c>
      <c r="BH21" s="41">
        <f t="shared" si="47"/>
        <v>0</v>
      </c>
      <c r="BI21">
        <f t="shared" si="48"/>
        <v>0.98420712391450949</v>
      </c>
      <c r="BJ21">
        <f t="shared" si="49"/>
        <v>0</v>
      </c>
      <c r="BK21" s="121">
        <f t="shared" si="50"/>
        <v>0</v>
      </c>
      <c r="BL21">
        <f t="shared" si="51"/>
        <v>0.98443587824369294</v>
      </c>
      <c r="BM21" s="119">
        <f t="shared" si="52"/>
        <v>1908753.4260291792</v>
      </c>
      <c r="BN21" s="119">
        <f t="shared" si="53"/>
        <v>4234665.3444354497</v>
      </c>
      <c r="BO21">
        <f t="shared" si="54"/>
        <v>0.98404238289354373</v>
      </c>
      <c r="BU21" s="152"/>
      <c r="BV21" s="152"/>
      <c r="BW21" s="152"/>
      <c r="BX21" s="152"/>
      <c r="BY21" s="152"/>
      <c r="BZ21" s="152"/>
      <c r="CA21" s="152"/>
      <c r="CB21" s="152"/>
      <c r="CC21" s="152"/>
    </row>
    <row r="22" spans="1:81">
      <c r="A22">
        <v>10</v>
      </c>
      <c r="B22" s="64">
        <v>5</v>
      </c>
      <c r="C22" s="56">
        <f t="shared" si="2"/>
        <v>202962235.24476725</v>
      </c>
      <c r="D22" s="56">
        <f t="shared" si="3"/>
        <v>0</v>
      </c>
      <c r="E22" s="59">
        <f t="shared" si="55"/>
        <v>202962235.24476725</v>
      </c>
      <c r="F22" s="53">
        <f t="shared" si="4"/>
        <v>1433670.7157752896</v>
      </c>
      <c r="G22" s="53">
        <f t="shared" si="5"/>
        <v>941406.5011436455</v>
      </c>
      <c r="H22" s="66">
        <f t="shared" si="6"/>
        <v>492264.21463164408</v>
      </c>
      <c r="I22" s="54">
        <f>IF(A22&lt;=(30-(240-$K$8)),((A22+(240-$K$7))/30)*$K$6,$K$6)*($K$5/100)</f>
        <v>3.6599999999999994E-2</v>
      </c>
      <c r="J22" s="67">
        <f t="shared" si="7"/>
        <v>3.1023930011032652E-3</v>
      </c>
      <c r="K22" s="68">
        <f t="shared" si="8"/>
        <v>628141.42105747352</v>
      </c>
      <c r="L22" s="68">
        <f t="shared" si="9"/>
        <v>2061812.136832763</v>
      </c>
      <c r="M22" s="55">
        <f t="shared" si="10"/>
        <v>1120405.6356891175</v>
      </c>
      <c r="N22" s="55">
        <f t="shared" si="11"/>
        <v>252294.73152326688</v>
      </c>
      <c r="O22" s="55">
        <f t="shared" si="12"/>
        <v>868110.9041658506</v>
      </c>
      <c r="P22" s="65">
        <f t="shared" si="56"/>
        <v>4831035.2942949459</v>
      </c>
      <c r="Q22" s="52">
        <f t="shared" si="13"/>
        <v>93204.019607104405</v>
      </c>
      <c r="R22" s="57">
        <f t="shared" si="14"/>
        <v>20129.313726228942</v>
      </c>
      <c r="S22" s="59">
        <f t="shared" si="57"/>
        <v>71656367.814243257</v>
      </c>
      <c r="T22" s="56">
        <f t="shared" si="15"/>
        <v>969788.01646451</v>
      </c>
      <c r="U22" s="57">
        <f t="shared" si="16"/>
        <v>298568.19922601356</v>
      </c>
      <c r="V22" s="59">
        <f t="shared" si="58"/>
        <v>14000000</v>
      </c>
      <c r="W22" s="52">
        <f t="shared" si="17"/>
        <v>0</v>
      </c>
      <c r="X22" s="57">
        <f t="shared" si="18"/>
        <v>58333.333333333336</v>
      </c>
      <c r="Y22" s="59">
        <f t="shared" si="59"/>
        <v>22368964.705705058</v>
      </c>
      <c r="Z22" s="56">
        <f t="shared" si="60"/>
        <v>0</v>
      </c>
      <c r="AA22" s="57">
        <f t="shared" si="19"/>
        <v>93204.019607104405</v>
      </c>
      <c r="AB22" s="63">
        <f t="shared" si="61"/>
        <v>20000000</v>
      </c>
      <c r="AC22" s="74">
        <f t="shared" si="20"/>
        <v>0</v>
      </c>
      <c r="AD22" s="57">
        <f t="shared" si="21"/>
        <v>83333.333333333328</v>
      </c>
      <c r="AE22" s="59">
        <f t="shared" si="62"/>
        <v>31753360.478845727</v>
      </c>
      <c r="AF22" s="54">
        <f t="shared" si="22"/>
        <v>252294.73152326688</v>
      </c>
      <c r="AG22" s="57">
        <f t="shared" si="23"/>
        <v>132305.6686618572</v>
      </c>
      <c r="AH22" s="59">
        <f t="shared" si="63"/>
        <v>13950000</v>
      </c>
      <c r="AI22" s="54">
        <f t="shared" si="24"/>
        <v>0</v>
      </c>
      <c r="AJ22" s="57">
        <f t="shared" si="25"/>
        <v>58125</v>
      </c>
      <c r="AK22" s="59">
        <f t="shared" si="64"/>
        <v>24402506.951678243</v>
      </c>
      <c r="AL22" s="56">
        <f t="shared" si="65"/>
        <v>0</v>
      </c>
      <c r="AM22" s="75">
        <f t="shared" si="26"/>
        <v>101677.11229865934</v>
      </c>
      <c r="AN22">
        <f t="shared" si="27"/>
        <v>3.0588047452396658E-2</v>
      </c>
      <c r="AO22" s="119">
        <f t="shared" si="28"/>
        <v>113333.33333333334</v>
      </c>
      <c r="AP22" s="119">
        <f t="shared" si="29"/>
        <v>466020.09803552204</v>
      </c>
      <c r="AQ22">
        <f t="shared" si="30"/>
        <v>0.9796126906015673</v>
      </c>
      <c r="AR22" s="41">
        <f t="shared" si="31"/>
        <v>1268356.2156905236</v>
      </c>
      <c r="AS22" s="41">
        <f t="shared" si="32"/>
        <v>9697880.1646451</v>
      </c>
      <c r="AT22">
        <f t="shared" si="33"/>
        <v>0.979613792221812</v>
      </c>
      <c r="AU22" s="41">
        <f t="shared" si="34"/>
        <v>58333.333333333336</v>
      </c>
      <c r="AV22" s="41">
        <f t="shared" si="35"/>
        <v>0</v>
      </c>
      <c r="AW22">
        <f t="shared" si="36"/>
        <v>0.97975656276007661</v>
      </c>
      <c r="AX22">
        <f t="shared" si="37"/>
        <v>0</v>
      </c>
      <c r="AY22" s="121">
        <f t="shared" si="38"/>
        <v>0</v>
      </c>
      <c r="AZ22">
        <f t="shared" si="39"/>
        <v>0.98554059065469024</v>
      </c>
      <c r="BA22" s="39">
        <f t="shared" si="40"/>
        <v>83333.333333333328</v>
      </c>
      <c r="BB22" s="39">
        <f t="shared" si="41"/>
        <v>0</v>
      </c>
      <c r="BC22">
        <f t="shared" si="42"/>
        <v>0.98001210933875305</v>
      </c>
      <c r="BD22" s="41">
        <f t="shared" si="43"/>
        <v>384600.40018512408</v>
      </c>
      <c r="BE22" s="41">
        <f t="shared" si="44"/>
        <v>2522947.315232669</v>
      </c>
      <c r="BF22">
        <f t="shared" si="45"/>
        <v>0.97976319564672176</v>
      </c>
      <c r="BG22" s="41">
        <f t="shared" si="46"/>
        <v>58125</v>
      </c>
      <c r="BH22" s="41">
        <f t="shared" si="47"/>
        <v>0</v>
      </c>
      <c r="BI22">
        <f t="shared" si="48"/>
        <v>0.98029147650878901</v>
      </c>
      <c r="BJ22">
        <f t="shared" si="49"/>
        <v>0</v>
      </c>
      <c r="BK22" s="121">
        <f t="shared" si="50"/>
        <v>0</v>
      </c>
      <c r="BL22">
        <f t="shared" si="51"/>
        <v>0.98057628969546407</v>
      </c>
      <c r="BM22" s="119">
        <f t="shared" si="52"/>
        <v>1966081.6158756474</v>
      </c>
      <c r="BN22" s="119">
        <f t="shared" si="53"/>
        <v>5602028.1784455869</v>
      </c>
      <c r="BO22">
        <f t="shared" si="54"/>
        <v>0.98008637407183596</v>
      </c>
      <c r="BU22" s="152"/>
    </row>
    <row r="23" spans="1:81">
      <c r="A23">
        <v>11</v>
      </c>
      <c r="B23" s="58">
        <v>6</v>
      </c>
      <c r="C23" s="56">
        <f t="shared" si="2"/>
        <v>201841829.60907811</v>
      </c>
      <c r="D23" s="56">
        <f t="shared" si="3"/>
        <v>0</v>
      </c>
      <c r="E23" s="59">
        <f t="shared" si="55"/>
        <v>201841829.60907814</v>
      </c>
      <c r="F23" s="53">
        <f t="shared" si="4"/>
        <v>1429222.9057807818</v>
      </c>
      <c r="G23" s="53">
        <f t="shared" si="5"/>
        <v>936209.68633677403</v>
      </c>
      <c r="H23" s="60">
        <f t="shared" si="6"/>
        <v>493013.21944400773</v>
      </c>
      <c r="I23" s="54">
        <f>IF(A23&lt;=(30-(240-$K$8)),((A23+(240-$K$7))/30)*$K$6,$K$6)*($K$5/100)</f>
        <v>4.0259999999999997E-2</v>
      </c>
      <c r="J23" s="61">
        <f t="shared" si="7"/>
        <v>3.4185487888859223E-3</v>
      </c>
      <c r="K23" s="62">
        <f t="shared" si="8"/>
        <v>688320.75241239765</v>
      </c>
      <c r="L23" s="62">
        <f t="shared" si="9"/>
        <v>2117543.6581931794</v>
      </c>
      <c r="M23" s="55">
        <f t="shared" si="10"/>
        <v>1181333.9718564055</v>
      </c>
      <c r="N23" s="55">
        <f t="shared" si="11"/>
        <v>266014.67162873648</v>
      </c>
      <c r="O23" s="55">
        <f t="shared" si="12"/>
        <v>915319.30022766907</v>
      </c>
      <c r="P23" s="59">
        <f t="shared" si="56"/>
        <v>4737831.2746878415</v>
      </c>
      <c r="Q23" s="52">
        <f t="shared" si="13"/>
        <v>93592.369688800682</v>
      </c>
      <c r="R23" s="57">
        <f t="shared" si="14"/>
        <v>19740.963644532672</v>
      </c>
      <c r="S23" s="59">
        <f t="shared" si="57"/>
        <v>70686579.797778741</v>
      </c>
      <c r="T23" s="56">
        <f t="shared" si="15"/>
        <v>1017420.0671609062</v>
      </c>
      <c r="U23" s="57">
        <f t="shared" si="16"/>
        <v>294527.41582407808</v>
      </c>
      <c r="V23" s="59">
        <f t="shared" si="58"/>
        <v>14000000</v>
      </c>
      <c r="W23" s="52">
        <f t="shared" si="17"/>
        <v>0</v>
      </c>
      <c r="X23" s="57">
        <f t="shared" si="18"/>
        <v>58333.333333333336</v>
      </c>
      <c r="Y23" s="59">
        <f t="shared" si="59"/>
        <v>22462168.725312162</v>
      </c>
      <c r="Z23" s="56">
        <f t="shared" si="60"/>
        <v>0</v>
      </c>
      <c r="AA23" s="57">
        <f t="shared" si="19"/>
        <v>93592.369688800682</v>
      </c>
      <c r="AB23" s="63">
        <f t="shared" si="61"/>
        <v>20000000</v>
      </c>
      <c r="AC23" s="74">
        <f t="shared" si="20"/>
        <v>0</v>
      </c>
      <c r="AD23" s="57">
        <f t="shared" si="21"/>
        <v>83333.333333333328</v>
      </c>
      <c r="AE23" s="59">
        <f t="shared" si="62"/>
        <v>31501065.747322459</v>
      </c>
      <c r="AF23" s="54">
        <f t="shared" si="22"/>
        <v>266014.67162873648</v>
      </c>
      <c r="AG23" s="57">
        <f t="shared" si="23"/>
        <v>131254.44061384359</v>
      </c>
      <c r="AH23" s="59">
        <f t="shared" si="63"/>
        <v>13950000</v>
      </c>
      <c r="AI23" s="54">
        <f t="shared" si="24"/>
        <v>0</v>
      </c>
      <c r="AJ23" s="57">
        <f t="shared" si="25"/>
        <v>58125</v>
      </c>
      <c r="AK23" s="59">
        <f t="shared" si="64"/>
        <v>24504184.063976903</v>
      </c>
      <c r="AL23" s="56">
        <f t="shared" si="65"/>
        <v>0</v>
      </c>
      <c r="AM23" s="75">
        <f t="shared" si="26"/>
        <v>102100.76693323709</v>
      </c>
      <c r="AN23">
        <f t="shared" si="27"/>
        <v>3.0604158234287825E-2</v>
      </c>
      <c r="AO23" s="119">
        <f t="shared" si="28"/>
        <v>113333.33333333336</v>
      </c>
      <c r="AP23" s="119">
        <f t="shared" si="29"/>
        <v>561554.21813280415</v>
      </c>
      <c r="AQ23">
        <f t="shared" si="30"/>
        <v>0.97557755311026162</v>
      </c>
      <c r="AR23" s="41">
        <f t="shared" si="31"/>
        <v>1311947.4829849843</v>
      </c>
      <c r="AS23" s="41">
        <f t="shared" si="32"/>
        <v>11191620.738769967</v>
      </c>
      <c r="AT23">
        <f t="shared" si="33"/>
        <v>0.97557886960770224</v>
      </c>
      <c r="AU23" s="41">
        <f t="shared" si="34"/>
        <v>58333.333333333336</v>
      </c>
      <c r="AV23" s="41">
        <f t="shared" si="35"/>
        <v>0</v>
      </c>
      <c r="AW23">
        <f t="shared" si="36"/>
        <v>0.97574949084442686</v>
      </c>
      <c r="AX23">
        <f t="shared" si="37"/>
        <v>0</v>
      </c>
      <c r="AY23" s="121">
        <f t="shared" si="38"/>
        <v>0</v>
      </c>
      <c r="AZ23">
        <f t="shared" si="39"/>
        <v>0.98266600234123691</v>
      </c>
      <c r="BA23" s="39">
        <f t="shared" si="40"/>
        <v>83333.333333333328</v>
      </c>
      <c r="BB23" s="39">
        <f t="shared" si="41"/>
        <v>0</v>
      </c>
      <c r="BC23">
        <f t="shared" si="42"/>
        <v>0.97605490011438278</v>
      </c>
      <c r="BD23" s="41">
        <f t="shared" si="43"/>
        <v>397269.11224258004</v>
      </c>
      <c r="BE23" s="41">
        <f t="shared" si="44"/>
        <v>2926161.3879161011</v>
      </c>
      <c r="BF23">
        <f t="shared" si="45"/>
        <v>0.9757574177500371</v>
      </c>
      <c r="BG23" s="41">
        <f t="shared" si="46"/>
        <v>58125</v>
      </c>
      <c r="BH23" s="41">
        <f t="shared" si="47"/>
        <v>0</v>
      </c>
      <c r="BI23">
        <f t="shared" si="48"/>
        <v>0.9763887961147848</v>
      </c>
      <c r="BJ23">
        <f t="shared" si="49"/>
        <v>0</v>
      </c>
      <c r="BK23" s="121">
        <f t="shared" si="50"/>
        <v>0</v>
      </c>
      <c r="BL23">
        <f t="shared" si="51"/>
        <v>0.97672922071473445</v>
      </c>
      <c r="BM23" s="119">
        <f t="shared" si="52"/>
        <v>2022341.5952275642</v>
      </c>
      <c r="BN23" s="119">
        <f t="shared" si="53"/>
        <v>7088003.831138433</v>
      </c>
      <c r="BO23">
        <f t="shared" si="54"/>
        <v>0.97614365849803264</v>
      </c>
    </row>
    <row r="24" spans="1:81">
      <c r="A24">
        <v>12</v>
      </c>
      <c r="B24" s="64">
        <v>7</v>
      </c>
      <c r="C24" s="56">
        <f t="shared" si="2"/>
        <v>200660495.63722172</v>
      </c>
      <c r="D24" s="56">
        <f t="shared" si="3"/>
        <v>0</v>
      </c>
      <c r="E24" s="59">
        <f t="shared" si="55"/>
        <v>200660495.63722172</v>
      </c>
      <c r="F24" s="53">
        <f t="shared" si="4"/>
        <v>1424337.0375471769</v>
      </c>
      <c r="G24" s="53">
        <f t="shared" si="5"/>
        <v>930730.26559731353</v>
      </c>
      <c r="H24" s="66">
        <f t="shared" si="6"/>
        <v>493606.77194986341</v>
      </c>
      <c r="I24" s="54">
        <f>IF(A24&lt;=(30-(240-$K$8)),((A24+(240-$K$7))/30)*$K$6,$K$6)*($K$5/100)</f>
        <v>4.3920000000000001E-2</v>
      </c>
      <c r="J24" s="67">
        <f t="shared" si="7"/>
        <v>3.7358117125202428E-3</v>
      </c>
      <c r="K24" s="68">
        <f t="shared" si="8"/>
        <v>747785.80788162036</v>
      </c>
      <c r="L24" s="68">
        <f t="shared" si="9"/>
        <v>2172122.8454287974</v>
      </c>
      <c r="M24" s="55">
        <f t="shared" si="10"/>
        <v>1241392.5798314838</v>
      </c>
      <c r="N24" s="55">
        <f t="shared" si="11"/>
        <v>279538.76495000382</v>
      </c>
      <c r="O24" s="55">
        <f t="shared" si="12"/>
        <v>961853.81488147995</v>
      </c>
      <c r="P24" s="65">
        <f t="shared" si="56"/>
        <v>4644238.904999041</v>
      </c>
      <c r="Q24" s="52">
        <f t="shared" si="13"/>
        <v>93982.337895837351</v>
      </c>
      <c r="R24" s="57">
        <f t="shared" si="14"/>
        <v>19350.995437496003</v>
      </c>
      <c r="S24" s="59">
        <f t="shared" si="57"/>
        <v>69669159.730617836</v>
      </c>
      <c r="T24" s="56">
        <f t="shared" si="15"/>
        <v>1064380.001676939</v>
      </c>
      <c r="U24" s="57">
        <f t="shared" si="16"/>
        <v>290288.16554424097</v>
      </c>
      <c r="V24" s="59">
        <f t="shared" si="58"/>
        <v>14000000</v>
      </c>
      <c r="W24" s="52">
        <f t="shared" si="17"/>
        <v>0</v>
      </c>
      <c r="X24" s="57">
        <f t="shared" si="18"/>
        <v>58333.333333333336</v>
      </c>
      <c r="Y24" s="59">
        <f t="shared" si="59"/>
        <v>22555761.095000964</v>
      </c>
      <c r="Z24" s="56">
        <f t="shared" si="60"/>
        <v>0</v>
      </c>
      <c r="AA24" s="57">
        <f t="shared" si="19"/>
        <v>93982.337895837351</v>
      </c>
      <c r="AB24" s="63">
        <f t="shared" si="61"/>
        <v>20000000</v>
      </c>
      <c r="AC24" s="74">
        <f t="shared" si="20"/>
        <v>0</v>
      </c>
      <c r="AD24" s="57">
        <f t="shared" si="21"/>
        <v>83333.333333333328</v>
      </c>
      <c r="AE24" s="59">
        <f t="shared" si="62"/>
        <v>31235051.075693723</v>
      </c>
      <c r="AF24" s="54">
        <f t="shared" si="22"/>
        <v>279538.76495000382</v>
      </c>
      <c r="AG24" s="57">
        <f t="shared" si="23"/>
        <v>130146.04614872385</v>
      </c>
      <c r="AH24" s="59">
        <f t="shared" si="63"/>
        <v>13950000</v>
      </c>
      <c r="AI24" s="54">
        <f t="shared" si="24"/>
        <v>0</v>
      </c>
      <c r="AJ24" s="57">
        <f t="shared" si="25"/>
        <v>58125</v>
      </c>
      <c r="AK24" s="59">
        <f t="shared" si="64"/>
        <v>24606284.830910139</v>
      </c>
      <c r="AL24" s="56">
        <f t="shared" si="65"/>
        <v>0</v>
      </c>
      <c r="AM24" s="75">
        <f t="shared" si="26"/>
        <v>102526.18679545891</v>
      </c>
      <c r="AN24">
        <f t="shared" si="27"/>
        <v>3.0620269016178987E-2</v>
      </c>
      <c r="AO24" s="119">
        <f t="shared" si="28"/>
        <v>113333.33333333336</v>
      </c>
      <c r="AP24" s="119">
        <f t="shared" si="29"/>
        <v>657876.36527086142</v>
      </c>
      <c r="AQ24">
        <f t="shared" si="30"/>
        <v>0.97155643879469455</v>
      </c>
      <c r="AR24" s="41">
        <f t="shared" si="31"/>
        <v>1354668.1672211799</v>
      </c>
      <c r="AS24" s="41">
        <f t="shared" si="32"/>
        <v>12772560.020123268</v>
      </c>
      <c r="AT24">
        <f t="shared" si="33"/>
        <v>0.97155796837580666</v>
      </c>
      <c r="AU24" s="41">
        <f t="shared" si="34"/>
        <v>58333.333333333336</v>
      </c>
      <c r="AV24" s="41">
        <f t="shared" si="35"/>
        <v>0</v>
      </c>
      <c r="AW24">
        <f t="shared" si="36"/>
        <v>0.97175620868048163</v>
      </c>
      <c r="AX24">
        <f t="shared" si="37"/>
        <v>0</v>
      </c>
      <c r="AY24" s="121">
        <f t="shared" si="38"/>
        <v>0</v>
      </c>
      <c r="AZ24">
        <f t="shared" si="39"/>
        <v>0.97979717530059918</v>
      </c>
      <c r="BA24" s="39">
        <f t="shared" si="40"/>
        <v>83333.333333333328</v>
      </c>
      <c r="BB24" s="39">
        <f t="shared" si="41"/>
        <v>0</v>
      </c>
      <c r="BC24">
        <f t="shared" si="42"/>
        <v>0.97211107006376951</v>
      </c>
      <c r="BD24" s="41">
        <f t="shared" si="43"/>
        <v>409684.81109872769</v>
      </c>
      <c r="BE24" s="41">
        <f t="shared" si="44"/>
        <v>3354465.1794000459</v>
      </c>
      <c r="BF24">
        <f t="shared" si="45"/>
        <v>0.97176541888301693</v>
      </c>
      <c r="BG24" s="41">
        <f t="shared" si="46"/>
        <v>58125</v>
      </c>
      <c r="BH24" s="41">
        <f t="shared" si="47"/>
        <v>0</v>
      </c>
      <c r="BI24">
        <f t="shared" si="48"/>
        <v>0.97249905194768016</v>
      </c>
      <c r="BJ24">
        <f t="shared" si="49"/>
        <v>0</v>
      </c>
      <c r="BK24" s="121">
        <f t="shared" si="50"/>
        <v>0</v>
      </c>
      <c r="BL24">
        <f t="shared" si="51"/>
        <v>0.97289464272744286</v>
      </c>
      <c r="BM24" s="119">
        <f t="shared" si="52"/>
        <v>2077477.9783199073</v>
      </c>
      <c r="BN24" s="119">
        <f t="shared" si="53"/>
        <v>8689748.0588203855</v>
      </c>
      <c r="BO24">
        <f t="shared" si="54"/>
        <v>0.97221420374683454</v>
      </c>
    </row>
    <row r="25" spans="1:81">
      <c r="A25">
        <v>13</v>
      </c>
      <c r="B25" s="58">
        <v>8</v>
      </c>
      <c r="C25" s="56">
        <f t="shared" si="2"/>
        <v>199419103.05739021</v>
      </c>
      <c r="D25" s="56">
        <f t="shared" si="3"/>
        <v>0</v>
      </c>
      <c r="E25" s="59">
        <f t="shared" si="55"/>
        <v>199419103.05739024</v>
      </c>
      <c r="F25" s="53">
        <f t="shared" si="4"/>
        <v>1419015.9825597317</v>
      </c>
      <c r="G25" s="53">
        <f t="shared" si="5"/>
        <v>924972.27301452833</v>
      </c>
      <c r="H25" s="60">
        <f t="shared" si="6"/>
        <v>494043.70954520337</v>
      </c>
      <c r="I25" s="54">
        <f>IF(A25&lt;=(30-(240-$K$8)),((A25+(240-$K$7))/30)*$K$6,$K$6)*($K$5/100)</f>
        <v>4.7579999999999997E-2</v>
      </c>
      <c r="J25" s="61">
        <f t="shared" si="7"/>
        <v>4.0541899096504519E-3</v>
      </c>
      <c r="K25" s="62">
        <f t="shared" si="8"/>
        <v>806479.96838465065</v>
      </c>
      <c r="L25" s="62">
        <f t="shared" si="9"/>
        <v>2225495.9509443822</v>
      </c>
      <c r="M25" s="55">
        <f t="shared" si="10"/>
        <v>1300523.677929854</v>
      </c>
      <c r="N25" s="55">
        <f t="shared" si="11"/>
        <v>292854.00011501485</v>
      </c>
      <c r="O25" s="55">
        <f t="shared" si="12"/>
        <v>1007669.6778148392</v>
      </c>
      <c r="P25" s="59">
        <f t="shared" si="56"/>
        <v>4550256.5671032034</v>
      </c>
      <c r="Q25" s="52">
        <f t="shared" si="13"/>
        <v>94373.930970403337</v>
      </c>
      <c r="R25" s="57">
        <f t="shared" si="14"/>
        <v>18959.402362930014</v>
      </c>
      <c r="S25" s="59">
        <f t="shared" si="57"/>
        <v>68604779.728940904</v>
      </c>
      <c r="T25" s="56">
        <f t="shared" si="15"/>
        <v>1110623.0570552791</v>
      </c>
      <c r="U25" s="57">
        <f t="shared" si="16"/>
        <v>285853.24887058709</v>
      </c>
      <c r="V25" s="59">
        <f t="shared" si="58"/>
        <v>14000000</v>
      </c>
      <c r="W25" s="52">
        <f t="shared" si="17"/>
        <v>0</v>
      </c>
      <c r="X25" s="57">
        <f t="shared" si="18"/>
        <v>58333.333333333336</v>
      </c>
      <c r="Y25" s="59">
        <f t="shared" si="59"/>
        <v>22649743.4328968</v>
      </c>
      <c r="Z25" s="56">
        <f t="shared" si="60"/>
        <v>0</v>
      </c>
      <c r="AA25" s="57">
        <f t="shared" si="19"/>
        <v>94373.930970403337</v>
      </c>
      <c r="AB25" s="63">
        <f t="shared" si="61"/>
        <v>20000000</v>
      </c>
      <c r="AC25" s="74">
        <f t="shared" si="20"/>
        <v>0</v>
      </c>
      <c r="AD25" s="57">
        <f t="shared" si="21"/>
        <v>83333.333333333328</v>
      </c>
      <c r="AE25" s="59">
        <f t="shared" si="62"/>
        <v>30955512.310743719</v>
      </c>
      <c r="AF25" s="54">
        <f t="shared" si="22"/>
        <v>292854.00011501485</v>
      </c>
      <c r="AG25" s="57">
        <f t="shared" si="23"/>
        <v>128981.30129476549</v>
      </c>
      <c r="AH25" s="59">
        <f t="shared" si="63"/>
        <v>13950000</v>
      </c>
      <c r="AI25" s="54">
        <f t="shared" si="24"/>
        <v>0</v>
      </c>
      <c r="AJ25" s="57">
        <f t="shared" si="25"/>
        <v>58125</v>
      </c>
      <c r="AK25" s="59">
        <f t="shared" si="64"/>
        <v>24708811.017705597</v>
      </c>
      <c r="AL25" s="56">
        <f t="shared" si="65"/>
        <v>0</v>
      </c>
      <c r="AM25" s="75">
        <f t="shared" si="26"/>
        <v>102953.37924043999</v>
      </c>
      <c r="AN25">
        <f t="shared" si="27"/>
        <v>3.063637979807015E-2</v>
      </c>
      <c r="AO25" s="119">
        <f t="shared" si="28"/>
        <v>113333.33333333334</v>
      </c>
      <c r="AP25" s="119">
        <f t="shared" si="29"/>
        <v>754991.44776322669</v>
      </c>
      <c r="AQ25">
        <f t="shared" si="30"/>
        <v>0.96754931132082345</v>
      </c>
      <c r="AR25" s="41">
        <f t="shared" si="31"/>
        <v>1396476.3059258661</v>
      </c>
      <c r="AS25" s="41">
        <f t="shared" si="32"/>
        <v>14438099.741718629</v>
      </c>
      <c r="AT25">
        <f t="shared" si="33"/>
        <v>0.9675510522014843</v>
      </c>
      <c r="AU25" s="41">
        <f t="shared" si="34"/>
        <v>58333.333333333336</v>
      </c>
      <c r="AV25" s="41">
        <f t="shared" si="35"/>
        <v>0</v>
      </c>
      <c r="AW25">
        <f t="shared" si="36"/>
        <v>0.96777668115206861</v>
      </c>
      <c r="AX25">
        <f t="shared" si="37"/>
        <v>0</v>
      </c>
      <c r="AY25" s="121">
        <f t="shared" si="38"/>
        <v>0</v>
      </c>
      <c r="AZ25">
        <f t="shared" si="39"/>
        <v>0.97693410805738945</v>
      </c>
      <c r="BA25" s="39">
        <f t="shared" si="40"/>
        <v>83333.333333333328</v>
      </c>
      <c r="BB25" s="39">
        <f t="shared" si="41"/>
        <v>0</v>
      </c>
      <c r="BC25">
        <f t="shared" si="42"/>
        <v>0.96818058618374547</v>
      </c>
      <c r="BD25" s="41">
        <f t="shared" si="43"/>
        <v>421835.30140978034</v>
      </c>
      <c r="BE25" s="41">
        <f t="shared" si="44"/>
        <v>3807102.0014951928</v>
      </c>
      <c r="BF25">
        <f t="shared" si="45"/>
        <v>0.96778716398514175</v>
      </c>
      <c r="BG25" s="41">
        <f t="shared" si="46"/>
        <v>58125</v>
      </c>
      <c r="BH25" s="41">
        <f t="shared" si="47"/>
        <v>0</v>
      </c>
      <c r="BI25">
        <f t="shared" si="48"/>
        <v>0.96862221324160314</v>
      </c>
      <c r="BJ25">
        <f t="shared" si="49"/>
        <v>0</v>
      </c>
      <c r="BK25" s="121">
        <f t="shared" si="50"/>
        <v>0</v>
      </c>
      <c r="BL25">
        <f t="shared" si="51"/>
        <v>0.96907252717158643</v>
      </c>
      <c r="BM25" s="119">
        <f t="shared" si="52"/>
        <v>2131436.6073356462</v>
      </c>
      <c r="BN25" s="119">
        <f t="shared" si="53"/>
        <v>10404189.423438832</v>
      </c>
      <c r="BO25">
        <f t="shared" si="54"/>
        <v>0.96829797741718016</v>
      </c>
    </row>
    <row r="26" spans="1:81">
      <c r="A26">
        <v>14</v>
      </c>
      <c r="B26" s="64">
        <v>9</v>
      </c>
      <c r="C26" s="56">
        <f t="shared" si="2"/>
        <v>198118579.37946039</v>
      </c>
      <c r="D26" s="56">
        <f t="shared" si="3"/>
        <v>0</v>
      </c>
      <c r="E26" s="59">
        <f t="shared" si="55"/>
        <v>198118579.37946039</v>
      </c>
      <c r="F26" s="53">
        <f t="shared" si="4"/>
        <v>1413263.0222816055</v>
      </c>
      <c r="G26" s="53">
        <f t="shared" si="5"/>
        <v>918940.0106883971</v>
      </c>
      <c r="H26" s="66">
        <f t="shared" si="6"/>
        <v>494323.01159320842</v>
      </c>
      <c r="I26" s="54">
        <f>IF(A26&lt;=(30-(240-$K$8)),((A26+(240-$K$7))/30)*$K$6,$K$6)*($K$5/100)</f>
        <v>5.1240000000000001E-2</v>
      </c>
      <c r="J26" s="67">
        <f t="shared" si="7"/>
        <v>4.3736916092912415E-3</v>
      </c>
      <c r="K26" s="68">
        <f t="shared" si="8"/>
        <v>864347.55186856189</v>
      </c>
      <c r="L26" s="68">
        <f t="shared" si="9"/>
        <v>2277610.5741501674</v>
      </c>
      <c r="M26" s="55">
        <f t="shared" si="10"/>
        <v>1358670.5634617703</v>
      </c>
      <c r="N26" s="55">
        <f t="shared" si="11"/>
        <v>305947.60872147809</v>
      </c>
      <c r="O26" s="55">
        <f t="shared" si="12"/>
        <v>1052722.9547402922</v>
      </c>
      <c r="P26" s="65">
        <f t="shared" si="56"/>
        <v>4455882.6361328</v>
      </c>
      <c r="Q26" s="52">
        <f t="shared" si="13"/>
        <v>94767.155682780023</v>
      </c>
      <c r="R26" s="57">
        <f t="shared" si="14"/>
        <v>18566.177650553334</v>
      </c>
      <c r="S26" s="59">
        <f t="shared" si="57"/>
        <v>67494156.671885625</v>
      </c>
      <c r="T26" s="56">
        <f t="shared" si="15"/>
        <v>1156105.3063942341</v>
      </c>
      <c r="U26" s="57">
        <f t="shared" si="16"/>
        <v>281225.65279952344</v>
      </c>
      <c r="V26" s="59">
        <f t="shared" si="58"/>
        <v>14000000</v>
      </c>
      <c r="W26" s="52">
        <f t="shared" si="17"/>
        <v>0</v>
      </c>
      <c r="X26" s="57">
        <f t="shared" si="18"/>
        <v>58333.333333333336</v>
      </c>
      <c r="Y26" s="59">
        <f t="shared" si="59"/>
        <v>22744117.363867205</v>
      </c>
      <c r="Z26" s="56">
        <f t="shared" si="60"/>
        <v>0</v>
      </c>
      <c r="AA26" s="57">
        <f t="shared" si="19"/>
        <v>94767.155682780023</v>
      </c>
      <c r="AB26" s="63">
        <f t="shared" si="61"/>
        <v>20000000</v>
      </c>
      <c r="AC26" s="74">
        <f t="shared" si="20"/>
        <v>0</v>
      </c>
      <c r="AD26" s="57">
        <f t="shared" si="21"/>
        <v>83333.333333333328</v>
      </c>
      <c r="AE26" s="59">
        <f t="shared" si="62"/>
        <v>30662658.310628705</v>
      </c>
      <c r="AF26" s="54">
        <f t="shared" si="22"/>
        <v>305947.60872147809</v>
      </c>
      <c r="AG26" s="57">
        <f t="shared" si="23"/>
        <v>127761.07629428626</v>
      </c>
      <c r="AH26" s="59">
        <f t="shared" si="63"/>
        <v>13950000</v>
      </c>
      <c r="AI26" s="54">
        <f t="shared" si="24"/>
        <v>0</v>
      </c>
      <c r="AJ26" s="57">
        <f t="shared" si="25"/>
        <v>58125</v>
      </c>
      <c r="AK26" s="59">
        <f t="shared" si="64"/>
        <v>24811764.396946035</v>
      </c>
      <c r="AL26" s="56">
        <f t="shared" si="65"/>
        <v>0</v>
      </c>
      <c r="AM26" s="75">
        <f t="shared" si="26"/>
        <v>103382.35165394182</v>
      </c>
      <c r="AN26">
        <f t="shared" si="27"/>
        <v>3.0652490579961313E-2</v>
      </c>
      <c r="AO26" s="119">
        <f t="shared" si="28"/>
        <v>113333.33333333336</v>
      </c>
      <c r="AP26" s="119">
        <f t="shared" si="29"/>
        <v>852904.40114502027</v>
      </c>
      <c r="AQ26">
        <f t="shared" si="30"/>
        <v>0.96355613439237708</v>
      </c>
      <c r="AR26" s="41">
        <f t="shared" si="31"/>
        <v>1437330.9591937575</v>
      </c>
      <c r="AS26" s="41">
        <f t="shared" si="32"/>
        <v>16185474.289519276</v>
      </c>
      <c r="AT26">
        <f t="shared" si="33"/>
        <v>0.96355808479783778</v>
      </c>
      <c r="AU26" s="41">
        <f t="shared" si="34"/>
        <v>58333.333333333336</v>
      </c>
      <c r="AV26" s="41">
        <f t="shared" si="35"/>
        <v>0</v>
      </c>
      <c r="AW26">
        <f t="shared" si="36"/>
        <v>0.96381087317659742</v>
      </c>
      <c r="AX26">
        <f t="shared" si="37"/>
        <v>0</v>
      </c>
      <c r="AY26" s="121">
        <f t="shared" si="38"/>
        <v>0</v>
      </c>
      <c r="AZ26">
        <f t="shared" si="39"/>
        <v>0.97407679909429279</v>
      </c>
      <c r="BA26" s="39">
        <f t="shared" si="40"/>
        <v>83333.333333333328</v>
      </c>
      <c r="BB26" s="39">
        <f t="shared" si="41"/>
        <v>0</v>
      </c>
      <c r="BC26">
        <f t="shared" si="42"/>
        <v>0.96426341549761008</v>
      </c>
      <c r="BD26" s="41">
        <f t="shared" si="43"/>
        <v>433708.68501576432</v>
      </c>
      <c r="BE26" s="41">
        <f t="shared" si="44"/>
        <v>4283266.5221006935</v>
      </c>
      <c r="BF26">
        <f t="shared" si="45"/>
        <v>0.96382261802928693</v>
      </c>
      <c r="BG26" s="41">
        <f t="shared" si="46"/>
        <v>58125</v>
      </c>
      <c r="BH26" s="41">
        <f t="shared" si="47"/>
        <v>0</v>
      </c>
      <c r="BI26">
        <f t="shared" si="48"/>
        <v>0.96475824924989617</v>
      </c>
      <c r="BJ26">
        <f t="shared" si="49"/>
        <v>0</v>
      </c>
      <c r="BK26" s="121">
        <f t="shared" si="50"/>
        <v>0</v>
      </c>
      <c r="BL26">
        <f t="shared" si="51"/>
        <v>0.96526284549746577</v>
      </c>
      <c r="BM26" s="119">
        <f t="shared" si="52"/>
        <v>2184164.6442095218</v>
      </c>
      <c r="BN26" s="119">
        <f t="shared" si="53"/>
        <v>12228035.071155932</v>
      </c>
      <c r="BO26">
        <f t="shared" si="54"/>
        <v>0.96439494713250229</v>
      </c>
    </row>
    <row r="27" spans="1:81">
      <c r="A27">
        <v>15</v>
      </c>
      <c r="B27" s="58">
        <v>10</v>
      </c>
      <c r="C27" s="56">
        <f t="shared" si="2"/>
        <v>196759908.81599858</v>
      </c>
      <c r="D27" s="56">
        <f t="shared" si="3"/>
        <v>0</v>
      </c>
      <c r="E27" s="59">
        <f t="shared" si="55"/>
        <v>196759908.81599861</v>
      </c>
      <c r="F27" s="53">
        <f t="shared" si="4"/>
        <v>1407081.845659331</v>
      </c>
      <c r="G27" s="53">
        <f t="shared" si="5"/>
        <v>912638.04372487357</v>
      </c>
      <c r="H27" s="60">
        <f t="shared" si="6"/>
        <v>494443.80193445738</v>
      </c>
      <c r="I27" s="54">
        <f>IF(A27&lt;=(30-(240-$K$8)),((A27+(240-$K$7))/30)*$K$6,$K$6)*($K$5/100)</f>
        <v>5.4899999999999997E-2</v>
      </c>
      <c r="J27" s="61">
        <f t="shared" si="7"/>
        <v>4.6943251332106639E-3</v>
      </c>
      <c r="K27" s="62">
        <f t="shared" si="8"/>
        <v>921333.90519679966</v>
      </c>
      <c r="L27" s="62">
        <f t="shared" si="9"/>
        <v>2328415.7508561304</v>
      </c>
      <c r="M27" s="55">
        <f t="shared" si="10"/>
        <v>1415777.7071312568</v>
      </c>
      <c r="N27" s="55">
        <f t="shared" si="11"/>
        <v>318807.08659378643</v>
      </c>
      <c r="O27" s="55">
        <f t="shared" si="12"/>
        <v>1096970.6205374706</v>
      </c>
      <c r="P27" s="59">
        <f t="shared" si="56"/>
        <v>4361115.4804500202</v>
      </c>
      <c r="Q27" s="52">
        <f t="shared" si="13"/>
        <v>95162.018831458263</v>
      </c>
      <c r="R27" s="57">
        <f t="shared" si="14"/>
        <v>18171.314501875084</v>
      </c>
      <c r="S27" s="59">
        <f t="shared" si="57"/>
        <v>66338051.36549139</v>
      </c>
      <c r="T27" s="56">
        <f t="shared" si="15"/>
        <v>1200783.7319899704</v>
      </c>
      <c r="U27" s="57">
        <f t="shared" si="16"/>
        <v>276408.54735621414</v>
      </c>
      <c r="V27" s="59">
        <f t="shared" si="58"/>
        <v>14000000</v>
      </c>
      <c r="W27" s="52">
        <f t="shared" si="17"/>
        <v>0</v>
      </c>
      <c r="X27" s="57">
        <f t="shared" si="18"/>
        <v>58333.333333333336</v>
      </c>
      <c r="Y27" s="59">
        <f t="shared" si="59"/>
        <v>22838884.519549984</v>
      </c>
      <c r="Z27" s="56">
        <f t="shared" si="60"/>
        <v>0</v>
      </c>
      <c r="AA27" s="57">
        <f t="shared" si="19"/>
        <v>95162.018831458263</v>
      </c>
      <c r="AB27" s="63">
        <f t="shared" si="61"/>
        <v>20000000</v>
      </c>
      <c r="AC27" s="74">
        <f t="shared" si="20"/>
        <v>0</v>
      </c>
      <c r="AD27" s="57">
        <f t="shared" si="21"/>
        <v>83333.333333333328</v>
      </c>
      <c r="AE27" s="59">
        <f t="shared" si="62"/>
        <v>30356710.701907225</v>
      </c>
      <c r="AF27" s="54">
        <f t="shared" si="22"/>
        <v>318807.08659378643</v>
      </c>
      <c r="AG27" s="57">
        <f t="shared" si="23"/>
        <v>126486.29459128011</v>
      </c>
      <c r="AH27" s="59">
        <f t="shared" si="63"/>
        <v>13950000</v>
      </c>
      <c r="AI27" s="54">
        <f t="shared" si="24"/>
        <v>0</v>
      </c>
      <c r="AJ27" s="57">
        <f t="shared" si="25"/>
        <v>58125</v>
      </c>
      <c r="AK27" s="59">
        <f t="shared" si="64"/>
        <v>24915146.748599976</v>
      </c>
      <c r="AL27" s="56">
        <f t="shared" si="65"/>
        <v>0</v>
      </c>
      <c r="AM27" s="75">
        <f t="shared" si="26"/>
        <v>103813.1114524999</v>
      </c>
      <c r="AN27">
        <f t="shared" si="27"/>
        <v>3.0668601361852479E-2</v>
      </c>
      <c r="AO27" s="119">
        <f t="shared" si="28"/>
        <v>113333.33333333334</v>
      </c>
      <c r="AP27" s="119">
        <f t="shared" si="29"/>
        <v>951620.18831458269</v>
      </c>
      <c r="AQ27">
        <f t="shared" si="30"/>
        <v>0.95957687175109085</v>
      </c>
      <c r="AR27" s="41">
        <f t="shared" si="31"/>
        <v>1477192.2793461846</v>
      </c>
      <c r="AS27" s="41">
        <f t="shared" si="32"/>
        <v>18011755.979849555</v>
      </c>
      <c r="AT27">
        <f t="shared" si="33"/>
        <v>0.95957902991593458</v>
      </c>
      <c r="AU27" s="41">
        <f t="shared" si="34"/>
        <v>58333.333333333336</v>
      </c>
      <c r="AV27" s="41">
        <f t="shared" si="35"/>
        <v>0</v>
      </c>
      <c r="AW27">
        <f t="shared" si="36"/>
        <v>0.95985874970528506</v>
      </c>
      <c r="AX27">
        <f t="shared" si="37"/>
        <v>0</v>
      </c>
      <c r="AY27" s="121">
        <f t="shared" si="38"/>
        <v>0</v>
      </c>
      <c r="AZ27">
        <f t="shared" si="39"/>
        <v>0.97122524685219824</v>
      </c>
      <c r="BA27" s="39">
        <f t="shared" si="40"/>
        <v>83333.333333333328</v>
      </c>
      <c r="BB27" s="39">
        <f t="shared" si="41"/>
        <v>0</v>
      </c>
      <c r="BC27">
        <f t="shared" si="42"/>
        <v>0.96035952505539135</v>
      </c>
      <c r="BD27" s="41">
        <f t="shared" si="43"/>
        <v>445293.38118506654</v>
      </c>
      <c r="BE27" s="41">
        <f t="shared" si="44"/>
        <v>4782106.2989067966</v>
      </c>
      <c r="BF27">
        <f t="shared" si="45"/>
        <v>0.95987174602194347</v>
      </c>
      <c r="BG27" s="41">
        <f t="shared" si="46"/>
        <v>58125</v>
      </c>
      <c r="BH27" s="41">
        <f t="shared" si="47"/>
        <v>0</v>
      </c>
      <c r="BI27">
        <f t="shared" si="48"/>
        <v>0.96090712924535049</v>
      </c>
      <c r="BJ27">
        <f t="shared" si="49"/>
        <v>0</v>
      </c>
      <c r="BK27" s="121">
        <f t="shared" si="50"/>
        <v>0</v>
      </c>
      <c r="BL27">
        <f t="shared" si="51"/>
        <v>0.961465569167954</v>
      </c>
      <c r="BM27" s="119">
        <f t="shared" si="52"/>
        <v>2235610.6605312508</v>
      </c>
      <c r="BN27" s="119">
        <f t="shared" si="53"/>
        <v>14157777.071312569</v>
      </c>
      <c r="BO27">
        <f t="shared" si="54"/>
        <v>0.96050508054097761</v>
      </c>
      <c r="BT27" s="100"/>
    </row>
    <row r="28" spans="1:81">
      <c r="A28">
        <v>16</v>
      </c>
      <c r="B28" s="64">
        <v>11</v>
      </c>
      <c r="C28" s="56">
        <f t="shared" si="2"/>
        <v>195344131.10886732</v>
      </c>
      <c r="D28" s="56">
        <f t="shared" si="3"/>
        <v>0</v>
      </c>
      <c r="E28" s="59">
        <f t="shared" si="55"/>
        <v>195344131.10886738</v>
      </c>
      <c r="F28" s="53">
        <f t="shared" si="4"/>
        <v>1400476.5459867679</v>
      </c>
      <c r="G28" s="53">
        <f t="shared" si="5"/>
        <v>906071.19479329651</v>
      </c>
      <c r="H28" s="66">
        <f t="shared" si="6"/>
        <v>494405.35119347135</v>
      </c>
      <c r="I28" s="54">
        <f>IF(A28&lt;=(30-(240-$K$8)),((A28+(240-$K$7))/30)*$K$6,$K$6)*($K$5/100)</f>
        <v>5.8560000000000001E-2</v>
      </c>
      <c r="J28" s="67">
        <f t="shared" si="7"/>
        <v>5.0160988973396714E-3</v>
      </c>
      <c r="K28" s="68">
        <f t="shared" si="8"/>
        <v>977385.49452000554</v>
      </c>
      <c r="L28" s="68">
        <f t="shared" si="9"/>
        <v>2377862.0405067736</v>
      </c>
      <c r="M28" s="55">
        <f t="shared" si="10"/>
        <v>1471790.8457134771</v>
      </c>
      <c r="N28" s="55">
        <f t="shared" si="11"/>
        <v>331420.21465225506</v>
      </c>
      <c r="O28" s="55">
        <f t="shared" si="12"/>
        <v>1140370.6310612222</v>
      </c>
      <c r="P28" s="65">
        <f t="shared" si="56"/>
        <v>4265953.4616185622</v>
      </c>
      <c r="Q28" s="52">
        <f t="shared" si="13"/>
        <v>95558.527243256016</v>
      </c>
      <c r="R28" s="57">
        <f t="shared" si="14"/>
        <v>17774.806090077342</v>
      </c>
      <c r="S28" s="59">
        <f t="shared" si="57"/>
        <v>65137267.633501418</v>
      </c>
      <c r="T28" s="56">
        <f t="shared" si="15"/>
        <v>1244616.2971447741</v>
      </c>
      <c r="U28" s="57">
        <f t="shared" si="16"/>
        <v>271405.28180625592</v>
      </c>
      <c r="V28" s="59">
        <f t="shared" si="58"/>
        <v>14000000</v>
      </c>
      <c r="W28" s="52">
        <f t="shared" si="17"/>
        <v>0</v>
      </c>
      <c r="X28" s="57">
        <f t="shared" si="18"/>
        <v>58333.333333333336</v>
      </c>
      <c r="Y28" s="59">
        <f t="shared" si="59"/>
        <v>22934046.538381442</v>
      </c>
      <c r="Z28" s="56">
        <f t="shared" si="60"/>
        <v>0</v>
      </c>
      <c r="AA28" s="57">
        <f t="shared" si="19"/>
        <v>95558.527243256016</v>
      </c>
      <c r="AB28" s="63">
        <f t="shared" si="61"/>
        <v>20000000</v>
      </c>
      <c r="AC28" s="74">
        <f t="shared" si="20"/>
        <v>0</v>
      </c>
      <c r="AD28" s="57">
        <f t="shared" si="21"/>
        <v>83333.333333333328</v>
      </c>
      <c r="AE28" s="59">
        <f t="shared" si="62"/>
        <v>30037903.615313437</v>
      </c>
      <c r="AF28" s="54">
        <f t="shared" si="22"/>
        <v>331420.21465225506</v>
      </c>
      <c r="AG28" s="57">
        <f t="shared" si="23"/>
        <v>125157.93173047266</v>
      </c>
      <c r="AH28" s="59">
        <f t="shared" si="63"/>
        <v>13950000</v>
      </c>
      <c r="AI28" s="54">
        <f t="shared" si="24"/>
        <v>0</v>
      </c>
      <c r="AJ28" s="57">
        <f t="shared" si="25"/>
        <v>58125</v>
      </c>
      <c r="AK28" s="59">
        <f t="shared" si="64"/>
        <v>25018959.860052478</v>
      </c>
      <c r="AL28" s="56">
        <f t="shared" si="65"/>
        <v>0</v>
      </c>
      <c r="AM28" s="75">
        <f t="shared" si="26"/>
        <v>104245.66608355199</v>
      </c>
      <c r="AN28">
        <f t="shared" si="27"/>
        <v>3.0684712143743641E-2</v>
      </c>
      <c r="AO28" s="119">
        <f t="shared" si="28"/>
        <v>113333.33333333336</v>
      </c>
      <c r="AP28" s="119">
        <f t="shared" si="29"/>
        <v>1051143.7996758162</v>
      </c>
      <c r="AQ28">
        <f t="shared" si="30"/>
        <v>0.95561148717692568</v>
      </c>
      <c r="AR28" s="41">
        <f t="shared" si="31"/>
        <v>1516021.57895103</v>
      </c>
      <c r="AS28" s="41">
        <f t="shared" si="32"/>
        <v>19913860.754316386</v>
      </c>
      <c r="AT28">
        <f t="shared" si="33"/>
        <v>0.95561385134504895</v>
      </c>
      <c r="AU28" s="41">
        <f t="shared" si="34"/>
        <v>58333.333333333336</v>
      </c>
      <c r="AV28" s="41">
        <f t="shared" si="35"/>
        <v>0</v>
      </c>
      <c r="AW28">
        <f t="shared" si="36"/>
        <v>0.95592027572340588</v>
      </c>
      <c r="AX28">
        <f t="shared" si="37"/>
        <v>0</v>
      </c>
      <c r="AY28" s="121">
        <f t="shared" si="38"/>
        <v>0</v>
      </c>
      <c r="AZ28">
        <f t="shared" si="39"/>
        <v>0.96837944973034551</v>
      </c>
      <c r="BA28" s="39">
        <f t="shared" si="40"/>
        <v>83333.333333333328</v>
      </c>
      <c r="BB28" s="39">
        <f t="shared" si="41"/>
        <v>0</v>
      </c>
      <c r="BC28">
        <f t="shared" si="42"/>
        <v>0.95646888193407453</v>
      </c>
      <c r="BD28" s="41">
        <f t="shared" si="43"/>
        <v>456578.14638272772</v>
      </c>
      <c r="BE28" s="41">
        <f t="shared" si="44"/>
        <v>5302723.434436081</v>
      </c>
      <c r="BF28">
        <f t="shared" si="45"/>
        <v>0.95593451300347265</v>
      </c>
      <c r="BG28" s="41">
        <f t="shared" si="46"/>
        <v>58125</v>
      </c>
      <c r="BH28" s="41">
        <f t="shared" si="47"/>
        <v>0</v>
      </c>
      <c r="BI28">
        <f t="shared" si="48"/>
        <v>0.95706882252047543</v>
      </c>
      <c r="BJ28">
        <f t="shared" si="49"/>
        <v>0</v>
      </c>
      <c r="BK28" s="121">
        <f t="shared" si="50"/>
        <v>0</v>
      </c>
      <c r="BL28">
        <f t="shared" si="51"/>
        <v>0.95768066965874221</v>
      </c>
      <c r="BM28" s="119">
        <f t="shared" si="52"/>
        <v>2285724.7253337577</v>
      </c>
      <c r="BN28" s="119">
        <f t="shared" si="53"/>
        <v>16189699.302848248</v>
      </c>
      <c r="BO28">
        <f t="shared" si="54"/>
        <v>0.95662834531576013</v>
      </c>
      <c r="BT28" s="100"/>
    </row>
    <row r="29" spans="1:81">
      <c r="A29">
        <v>17</v>
      </c>
      <c r="B29" s="58">
        <v>12</v>
      </c>
      <c r="C29" s="56">
        <f t="shared" si="2"/>
        <v>193872340.26315388</v>
      </c>
      <c r="D29" s="56">
        <f t="shared" si="3"/>
        <v>0</v>
      </c>
      <c r="E29" s="59">
        <f t="shared" si="55"/>
        <v>193872340.26315391</v>
      </c>
      <c r="F29" s="53">
        <f t="shared" si="4"/>
        <v>1393451.617128694</v>
      </c>
      <c r="G29" s="53">
        <f t="shared" si="5"/>
        <v>899244.53825392888</v>
      </c>
      <c r="H29" s="60">
        <f t="shared" si="6"/>
        <v>494207.07887476508</v>
      </c>
      <c r="I29" s="54">
        <f>IF(A29&lt;=(30-(240-$K$8)),((A29+(240-$K$7))/30)*$K$6,$K$6)*($K$5/100)</f>
        <v>6.2219999999999998E-2</v>
      </c>
      <c r="J29" s="61">
        <f t="shared" si="7"/>
        <v>5.3390214132086333E-3</v>
      </c>
      <c r="K29" s="62">
        <f t="shared" si="8"/>
        <v>1032449.9939171773</v>
      </c>
      <c r="L29" s="62">
        <f t="shared" si="9"/>
        <v>2425901.6110458714</v>
      </c>
      <c r="M29" s="55">
        <f t="shared" si="10"/>
        <v>1526657.0727919424</v>
      </c>
      <c r="N29" s="55">
        <f t="shared" si="11"/>
        <v>343775.07934547128</v>
      </c>
      <c r="O29" s="55">
        <f t="shared" si="12"/>
        <v>1182881.9934464712</v>
      </c>
      <c r="P29" s="59">
        <f t="shared" si="56"/>
        <v>4170394.9343753061</v>
      </c>
      <c r="Q29" s="52">
        <f t="shared" si="13"/>
        <v>95956.68777343625</v>
      </c>
      <c r="R29" s="57">
        <f t="shared" si="14"/>
        <v>17376.645559897108</v>
      </c>
      <c r="S29" s="59">
        <f t="shared" si="57"/>
        <v>63892651.336356647</v>
      </c>
      <c r="T29" s="56">
        <f t="shared" si="15"/>
        <v>1287562.0164720379</v>
      </c>
      <c r="U29" s="57">
        <f t="shared" si="16"/>
        <v>266219.3805681527</v>
      </c>
      <c r="V29" s="59">
        <f t="shared" si="58"/>
        <v>14000000</v>
      </c>
      <c r="W29" s="52">
        <f t="shared" si="17"/>
        <v>0</v>
      </c>
      <c r="X29" s="57">
        <f t="shared" si="18"/>
        <v>58333.333333333336</v>
      </c>
      <c r="Y29" s="59">
        <f t="shared" si="59"/>
        <v>23029605.065624699</v>
      </c>
      <c r="Z29" s="56">
        <f t="shared" si="60"/>
        <v>0</v>
      </c>
      <c r="AA29" s="57">
        <f t="shared" si="19"/>
        <v>95956.68777343625</v>
      </c>
      <c r="AB29" s="63">
        <f t="shared" si="61"/>
        <v>20000000</v>
      </c>
      <c r="AC29" s="74">
        <f t="shared" si="20"/>
        <v>0</v>
      </c>
      <c r="AD29" s="57">
        <f t="shared" si="21"/>
        <v>83333.333333333328</v>
      </c>
      <c r="AE29" s="59">
        <f t="shared" si="62"/>
        <v>29706483.400661182</v>
      </c>
      <c r="AF29" s="54">
        <f t="shared" si="22"/>
        <v>343775.07934547128</v>
      </c>
      <c r="AG29" s="57">
        <f t="shared" si="23"/>
        <v>123777.01416942159</v>
      </c>
      <c r="AH29" s="59">
        <f t="shared" si="63"/>
        <v>13950000</v>
      </c>
      <c r="AI29" s="54">
        <f t="shared" si="24"/>
        <v>0</v>
      </c>
      <c r="AJ29" s="57">
        <f t="shared" si="25"/>
        <v>58125</v>
      </c>
      <c r="AK29" s="59">
        <f t="shared" si="64"/>
        <v>25123205.52613603</v>
      </c>
      <c r="AL29" s="56">
        <f t="shared" si="65"/>
        <v>0</v>
      </c>
      <c r="AM29" s="75">
        <f t="shared" si="26"/>
        <v>104680.02302556678</v>
      </c>
      <c r="AN29">
        <f t="shared" si="27"/>
        <v>3.0700822925634804E-2</v>
      </c>
      <c r="AO29" s="119">
        <f t="shared" si="28"/>
        <v>113333.33333333336</v>
      </c>
      <c r="AP29" s="119">
        <f t="shared" si="29"/>
        <v>1151480.253281235</v>
      </c>
      <c r="AQ29">
        <f t="shared" si="30"/>
        <v>0.95165994448831737</v>
      </c>
      <c r="AR29" s="41">
        <f t="shared" si="31"/>
        <v>1553781.3970401906</v>
      </c>
      <c r="AS29" s="41">
        <f t="shared" si="32"/>
        <v>21888554.280024644</v>
      </c>
      <c r="AT29">
        <f t="shared" si="33"/>
        <v>0.95166251291288018</v>
      </c>
      <c r="AU29" s="41">
        <f t="shared" si="34"/>
        <v>58333.333333333336</v>
      </c>
      <c r="AV29" s="41">
        <f t="shared" si="35"/>
        <v>0</v>
      </c>
      <c r="AW29">
        <f t="shared" si="36"/>
        <v>0.95199541625051298</v>
      </c>
      <c r="AX29">
        <f t="shared" si="37"/>
        <v>0</v>
      </c>
      <c r="AY29" s="121">
        <f t="shared" si="38"/>
        <v>0</v>
      </c>
      <c r="AZ29">
        <f t="shared" si="39"/>
        <v>0.96553940608645616</v>
      </c>
      <c r="BA29" s="39">
        <f t="shared" si="40"/>
        <v>83333.333333333328</v>
      </c>
      <c r="BB29" s="39">
        <f t="shared" si="41"/>
        <v>0</v>
      </c>
      <c r="BC29">
        <f t="shared" si="42"/>
        <v>0.95259145323785832</v>
      </c>
      <c r="BD29" s="41">
        <f t="shared" si="43"/>
        <v>467552.09351489285</v>
      </c>
      <c r="BE29" s="41">
        <f t="shared" si="44"/>
        <v>5844176.3488730118</v>
      </c>
      <c r="BF29">
        <f t="shared" si="45"/>
        <v>0.95201088404832068</v>
      </c>
      <c r="BG29" s="41">
        <f t="shared" si="46"/>
        <v>58125</v>
      </c>
      <c r="BH29" s="41">
        <f t="shared" si="47"/>
        <v>0</v>
      </c>
      <c r="BI29">
        <f t="shared" si="48"/>
        <v>0.9532432983877287</v>
      </c>
      <c r="BJ29">
        <f t="shared" si="49"/>
        <v>0</v>
      </c>
      <c r="BK29" s="121">
        <f t="shared" si="50"/>
        <v>0</v>
      </c>
      <c r="BL29">
        <f t="shared" si="51"/>
        <v>0.9539081184585998</v>
      </c>
      <c r="BM29" s="119">
        <f t="shared" si="52"/>
        <v>2334458.4905550834</v>
      </c>
      <c r="BN29" s="119">
        <f t="shared" si="53"/>
        <v>18319884.873503309</v>
      </c>
      <c r="BO29">
        <f t="shared" si="54"/>
        <v>0.95276470915524614</v>
      </c>
      <c r="BT29" s="100"/>
    </row>
    <row r="30" spans="1:81">
      <c r="A30">
        <v>18</v>
      </c>
      <c r="B30" s="64">
        <v>13</v>
      </c>
      <c r="C30" s="56">
        <f t="shared" si="2"/>
        <v>192345683.19036192</v>
      </c>
      <c r="D30" s="56">
        <f t="shared" si="3"/>
        <v>0</v>
      </c>
      <c r="E30" s="59">
        <f t="shared" si="55"/>
        <v>192345683.19036198</v>
      </c>
      <c r="F30" s="53">
        <f t="shared" si="4"/>
        <v>1386011.9491065738</v>
      </c>
      <c r="G30" s="53">
        <f t="shared" si="5"/>
        <v>892163.39386462898</v>
      </c>
      <c r="H30" s="66">
        <f t="shared" si="6"/>
        <v>493848.55524194485</v>
      </c>
      <c r="I30" s="54">
        <f>IF(A30&lt;=(30-(240-$K$8)),((A30+(240-$K$7))/30)*$K$6,$K$6)*($K$5/100)</f>
        <v>6.5879999999999994E-2</v>
      </c>
      <c r="J30" s="67">
        <f t="shared" si="7"/>
        <v>5.6631012894109434E-3</v>
      </c>
      <c r="K30" s="68">
        <f t="shared" si="8"/>
        <v>1086476.3720980033</v>
      </c>
      <c r="L30" s="68">
        <f t="shared" si="9"/>
        <v>2472488.3212045771</v>
      </c>
      <c r="M30" s="55">
        <f t="shared" si="10"/>
        <v>1580324.9273399482</v>
      </c>
      <c r="N30" s="55">
        <f t="shared" si="11"/>
        <v>355860.09259720391</v>
      </c>
      <c r="O30" s="55">
        <f t="shared" si="12"/>
        <v>1224464.8347427445</v>
      </c>
      <c r="P30" s="65">
        <f t="shared" si="56"/>
        <v>4074438.2466018698</v>
      </c>
      <c r="Q30" s="52">
        <f t="shared" si="13"/>
        <v>96356.507305825566</v>
      </c>
      <c r="R30" s="57">
        <f t="shared" si="14"/>
        <v>16976.826027507792</v>
      </c>
      <c r="S30" s="59">
        <f t="shared" si="57"/>
        <v>62605089.319884613</v>
      </c>
      <c r="T30" s="56">
        <f t="shared" si="15"/>
        <v>1329581.0245309179</v>
      </c>
      <c r="U30" s="57">
        <f t="shared" si="16"/>
        <v>260854.53883285256</v>
      </c>
      <c r="V30" s="59">
        <f t="shared" si="58"/>
        <v>14000000</v>
      </c>
      <c r="W30" s="52">
        <f t="shared" si="17"/>
        <v>0</v>
      </c>
      <c r="X30" s="57">
        <f t="shared" si="18"/>
        <v>58333.333333333336</v>
      </c>
      <c r="Y30" s="59">
        <f t="shared" si="59"/>
        <v>23125561.753398135</v>
      </c>
      <c r="Z30" s="56">
        <f t="shared" si="60"/>
        <v>0</v>
      </c>
      <c r="AA30" s="57">
        <f t="shared" si="19"/>
        <v>96356.507305825566</v>
      </c>
      <c r="AB30" s="63">
        <f t="shared" si="61"/>
        <v>20000000</v>
      </c>
      <c r="AC30" s="74">
        <f t="shared" si="20"/>
        <v>0</v>
      </c>
      <c r="AD30" s="57">
        <f t="shared" si="21"/>
        <v>83333.333333333328</v>
      </c>
      <c r="AE30" s="59">
        <f t="shared" si="62"/>
        <v>29362708.32131571</v>
      </c>
      <c r="AF30" s="54">
        <f t="shared" si="22"/>
        <v>355860.09259720391</v>
      </c>
      <c r="AG30" s="57">
        <f t="shared" si="23"/>
        <v>122344.61800548212</v>
      </c>
      <c r="AH30" s="59">
        <f t="shared" si="63"/>
        <v>13950000</v>
      </c>
      <c r="AI30" s="54">
        <f t="shared" si="24"/>
        <v>0</v>
      </c>
      <c r="AJ30" s="57">
        <f t="shared" si="25"/>
        <v>58125</v>
      </c>
      <c r="AK30" s="59">
        <f t="shared" si="64"/>
        <v>25227885.549161598</v>
      </c>
      <c r="AL30" s="56">
        <f t="shared" si="65"/>
        <v>0</v>
      </c>
      <c r="AM30" s="75">
        <f t="shared" si="26"/>
        <v>105116.18978817332</v>
      </c>
      <c r="AN30">
        <f t="shared" si="27"/>
        <v>3.071693370752597E-2</v>
      </c>
      <c r="AO30" s="119">
        <f t="shared" si="28"/>
        <v>113333.33333333336</v>
      </c>
      <c r="AP30" s="119">
        <f t="shared" si="29"/>
        <v>1252634.5949757323</v>
      </c>
      <c r="AQ30">
        <f t="shared" si="30"/>
        <v>0.94772220754237979</v>
      </c>
      <c r="AR30" s="41">
        <f t="shared" si="31"/>
        <v>1590435.5633637705</v>
      </c>
      <c r="AS30" s="41">
        <f t="shared" si="32"/>
        <v>23932458.441556521</v>
      </c>
      <c r="AT30">
        <f t="shared" si="33"/>
        <v>0.94772497848579107</v>
      </c>
      <c r="AU30" s="41">
        <f t="shared" si="34"/>
        <v>58333.333333333336</v>
      </c>
      <c r="AV30" s="41">
        <f t="shared" si="35"/>
        <v>0</v>
      </c>
      <c r="AW30">
        <f t="shared" si="36"/>
        <v>0.94808413634068356</v>
      </c>
      <c r="AX30">
        <f t="shared" si="37"/>
        <v>0</v>
      </c>
      <c r="AY30" s="121">
        <f t="shared" si="38"/>
        <v>0</v>
      </c>
      <c r="AZ30">
        <f t="shared" si="39"/>
        <v>0.96270511423687755</v>
      </c>
      <c r="BA30" s="39">
        <f t="shared" si="40"/>
        <v>83333.333333333328</v>
      </c>
      <c r="BB30" s="39">
        <f t="shared" si="41"/>
        <v>0</v>
      </c>
      <c r="BC30">
        <f t="shared" si="42"/>
        <v>0.94872720609838035</v>
      </c>
      <c r="BD30" s="41">
        <f t="shared" si="43"/>
        <v>478204.71060268604</v>
      </c>
      <c r="BE30" s="41">
        <f t="shared" si="44"/>
        <v>6405481.6667496702</v>
      </c>
      <c r="BF30">
        <f t="shared" si="45"/>
        <v>0.94810082426527342</v>
      </c>
      <c r="BG30" s="41">
        <f t="shared" si="46"/>
        <v>58125</v>
      </c>
      <c r="BH30" s="41">
        <f t="shared" si="47"/>
        <v>0</v>
      </c>
      <c r="BI30">
        <f t="shared" si="48"/>
        <v>0.94943052617978585</v>
      </c>
      <c r="BJ30">
        <f t="shared" si="49"/>
        <v>0</v>
      </c>
      <c r="BK30" s="121">
        <f t="shared" si="50"/>
        <v>0</v>
      </c>
      <c r="BL30">
        <f t="shared" si="51"/>
        <v>0.95014788706962638</v>
      </c>
      <c r="BM30" s="119">
        <f t="shared" si="52"/>
        <v>2381765.2739664563</v>
      </c>
      <c r="BN30" s="119">
        <f t="shared" si="53"/>
        <v>20544224.055419326</v>
      </c>
      <c r="BO30">
        <f t="shared" si="54"/>
        <v>0.94891413978329564</v>
      </c>
      <c r="BT30" s="100"/>
    </row>
    <row r="31" spans="1:81">
      <c r="A31">
        <v>19</v>
      </c>
      <c r="B31" s="58">
        <v>14</v>
      </c>
      <c r="C31" s="56">
        <f t="shared" si="2"/>
        <v>190765358.26302198</v>
      </c>
      <c r="D31" s="56">
        <f t="shared" si="3"/>
        <v>0</v>
      </c>
      <c r="E31" s="59">
        <f t="shared" si="55"/>
        <v>190765358.26302204</v>
      </c>
      <c r="F31" s="53">
        <f t="shared" si="4"/>
        <v>1378162.8230504491</v>
      </c>
      <c r="G31" s="53">
        <f t="shared" si="5"/>
        <v>884833.32007665059</v>
      </c>
      <c r="H31" s="60">
        <f t="shared" si="6"/>
        <v>493329.50297379855</v>
      </c>
      <c r="I31" s="54">
        <f>IF(A31&lt;=(30-(240-$K$8)),((A31+(240-$K$7))/30)*$K$6,$K$6)*($K$5/100)</f>
        <v>6.9540000000000005E-2</v>
      </c>
      <c r="J31" s="61">
        <f t="shared" si="7"/>
        <v>5.9883472330951593E-3</v>
      </c>
      <c r="K31" s="62">
        <f t="shared" si="8"/>
        <v>1139414.9769606374</v>
      </c>
      <c r="L31" s="62">
        <f t="shared" si="9"/>
        <v>2517577.8000110863</v>
      </c>
      <c r="M31" s="55">
        <f t="shared" si="10"/>
        <v>1632744.4799344358</v>
      </c>
      <c r="N31" s="55">
        <f t="shared" si="11"/>
        <v>367664.0112201781</v>
      </c>
      <c r="O31" s="55">
        <f t="shared" si="12"/>
        <v>1265080.4687142577</v>
      </c>
      <c r="P31" s="59">
        <f t="shared" si="56"/>
        <v>3978081.7392960442</v>
      </c>
      <c r="Q31" s="52">
        <f t="shared" si="13"/>
        <v>96757.992752933176</v>
      </c>
      <c r="R31" s="57">
        <f t="shared" si="14"/>
        <v>16575.340580400185</v>
      </c>
      <c r="S31" s="59">
        <f t="shared" si="57"/>
        <v>61275508.295353696</v>
      </c>
      <c r="T31" s="56">
        <f t="shared" si="15"/>
        <v>1370634.6426265484</v>
      </c>
      <c r="U31" s="57">
        <f t="shared" si="16"/>
        <v>255314.61789730706</v>
      </c>
      <c r="V31" s="59">
        <f t="shared" si="58"/>
        <v>14000000</v>
      </c>
      <c r="W31" s="52">
        <f t="shared" si="17"/>
        <v>0</v>
      </c>
      <c r="X31" s="57">
        <f t="shared" si="18"/>
        <v>58333.333333333336</v>
      </c>
      <c r="Y31" s="59">
        <f t="shared" si="59"/>
        <v>23221918.260703962</v>
      </c>
      <c r="Z31" s="56">
        <f t="shared" si="60"/>
        <v>0</v>
      </c>
      <c r="AA31" s="57">
        <f t="shared" si="19"/>
        <v>96757.992752933176</v>
      </c>
      <c r="AB31" s="63">
        <f t="shared" si="61"/>
        <v>20000000</v>
      </c>
      <c r="AC31" s="74">
        <f t="shared" si="20"/>
        <v>0</v>
      </c>
      <c r="AD31" s="57">
        <f t="shared" si="21"/>
        <v>83333.333333333328</v>
      </c>
      <c r="AE31" s="59">
        <f t="shared" si="62"/>
        <v>29006848.228718504</v>
      </c>
      <c r="AF31" s="54">
        <f t="shared" si="22"/>
        <v>367664.0112201781</v>
      </c>
      <c r="AG31" s="57">
        <f t="shared" si="23"/>
        <v>120861.86761966044</v>
      </c>
      <c r="AH31" s="59">
        <f t="shared" si="63"/>
        <v>13950000</v>
      </c>
      <c r="AI31" s="54">
        <f t="shared" si="24"/>
        <v>0</v>
      </c>
      <c r="AJ31" s="57">
        <f t="shared" si="25"/>
        <v>58125</v>
      </c>
      <c r="AK31" s="59">
        <f t="shared" si="64"/>
        <v>25333001.738949772</v>
      </c>
      <c r="AL31" s="56">
        <f t="shared" si="65"/>
        <v>0</v>
      </c>
      <c r="AM31" s="75">
        <f t="shared" si="26"/>
        <v>105554.17391229072</v>
      </c>
      <c r="AN31">
        <f t="shared" si="27"/>
        <v>3.0733044489417133E-2</v>
      </c>
      <c r="AO31" s="119">
        <f t="shared" si="28"/>
        <v>113333.33333333336</v>
      </c>
      <c r="AP31" s="119">
        <f t="shared" si="29"/>
        <v>1354611.8985410645</v>
      </c>
      <c r="AQ31">
        <f t="shared" si="30"/>
        <v>0.94379824023515435</v>
      </c>
      <c r="AR31" s="41">
        <f t="shared" si="31"/>
        <v>1625949.2605238555</v>
      </c>
      <c r="AS31" s="41">
        <f t="shared" si="32"/>
        <v>26042058.209904421</v>
      </c>
      <c r="AT31">
        <f t="shared" si="33"/>
        <v>0.94380121196902045</v>
      </c>
      <c r="AU31" s="41">
        <f t="shared" si="34"/>
        <v>58333.333333333336</v>
      </c>
      <c r="AV31" s="41">
        <f t="shared" si="35"/>
        <v>0</v>
      </c>
      <c r="AW31">
        <f t="shared" si="36"/>
        <v>0.9441864010827391</v>
      </c>
      <c r="AX31">
        <f t="shared" si="37"/>
        <v>0</v>
      </c>
      <c r="AY31" s="121">
        <f t="shared" si="38"/>
        <v>0</v>
      </c>
      <c r="AZ31">
        <f t="shared" si="39"/>
        <v>0.95987657245672597</v>
      </c>
      <c r="BA31" s="39">
        <f t="shared" si="40"/>
        <v>83333.333333333328</v>
      </c>
      <c r="BB31" s="39">
        <f t="shared" si="41"/>
        <v>0</v>
      </c>
      <c r="BC31">
        <f t="shared" si="42"/>
        <v>0.94487610767497932</v>
      </c>
      <c r="BD31" s="41">
        <f t="shared" si="43"/>
        <v>488525.87883983855</v>
      </c>
      <c r="BE31" s="41">
        <f t="shared" si="44"/>
        <v>6985616.2131833844</v>
      </c>
      <c r="BF31">
        <f t="shared" si="45"/>
        <v>0.94420429879766843</v>
      </c>
      <c r="BG31" s="41">
        <f t="shared" si="46"/>
        <v>58125</v>
      </c>
      <c r="BH31" s="41">
        <f t="shared" si="47"/>
        <v>0</v>
      </c>
      <c r="BI31">
        <f t="shared" si="48"/>
        <v>0.9456304752497614</v>
      </c>
      <c r="BJ31">
        <f t="shared" si="49"/>
        <v>0</v>
      </c>
      <c r="BK31" s="121">
        <f t="shared" si="50"/>
        <v>0</v>
      </c>
      <c r="BL31">
        <f t="shared" si="51"/>
        <v>0.94639994700750574</v>
      </c>
      <c r="BM31" s="119">
        <f t="shared" si="52"/>
        <v>2427600.139363694</v>
      </c>
      <c r="BN31" s="119">
        <f t="shared" si="53"/>
        <v>22858422.719082102</v>
      </c>
      <c r="BO31">
        <f t="shared" si="54"/>
        <v>0.94507660494949464</v>
      </c>
    </row>
    <row r="32" spans="1:81">
      <c r="A32">
        <v>20</v>
      </c>
      <c r="B32" s="64">
        <v>15</v>
      </c>
      <c r="C32" s="56">
        <f t="shared" si="2"/>
        <v>189132613.78308755</v>
      </c>
      <c r="D32" s="56">
        <f t="shared" si="3"/>
        <v>0</v>
      </c>
      <c r="E32" s="59">
        <f t="shared" si="55"/>
        <v>189132613.78308761</v>
      </c>
      <c r="F32" s="53">
        <f t="shared" si="4"/>
        <v>1369909.9055222801</v>
      </c>
      <c r="G32" s="53">
        <f t="shared" si="5"/>
        <v>877260.10693055473</v>
      </c>
      <c r="H32" s="66">
        <f t="shared" si="6"/>
        <v>492649.79859172541</v>
      </c>
      <c r="I32" s="54">
        <f>IF(A32&lt;=(30-(240-$K$8)),((A32+(240-$K$7))/30)*$K$6,$K$6)*($K$5/100)</f>
        <v>7.3199999999999987E-2</v>
      </c>
      <c r="J32" s="67">
        <f t="shared" si="7"/>
        <v>6.3147680514866744E-3</v>
      </c>
      <c r="K32" s="68">
        <f t="shared" si="8"/>
        <v>1191217.6178028914</v>
      </c>
      <c r="L32" s="68">
        <f t="shared" si="9"/>
        <v>2561127.5233251718</v>
      </c>
      <c r="M32" s="55">
        <f t="shared" si="10"/>
        <v>1683867.4163946169</v>
      </c>
      <c r="N32" s="55">
        <f t="shared" si="11"/>
        <v>379175.95574995491</v>
      </c>
      <c r="O32" s="55">
        <f t="shared" si="12"/>
        <v>1304691.4606446621</v>
      </c>
      <c r="P32" s="65">
        <f t="shared" si="56"/>
        <v>3881323.7465431113</v>
      </c>
      <c r="Q32" s="52">
        <f t="shared" si="13"/>
        <v>97161.15105607039</v>
      </c>
      <c r="R32" s="57">
        <f t="shared" si="14"/>
        <v>16172.182277262964</v>
      </c>
      <c r="S32" s="59">
        <f t="shared" si="57"/>
        <v>59904873.652727149</v>
      </c>
      <c r="T32" s="56">
        <f t="shared" si="15"/>
        <v>1410685.4436149208</v>
      </c>
      <c r="U32" s="57">
        <f t="shared" si="16"/>
        <v>249603.64021969645</v>
      </c>
      <c r="V32" s="59">
        <f t="shared" si="58"/>
        <v>14000000</v>
      </c>
      <c r="W32" s="52">
        <f t="shared" si="17"/>
        <v>0</v>
      </c>
      <c r="X32" s="57">
        <f t="shared" si="18"/>
        <v>58333.333333333336</v>
      </c>
      <c r="Y32" s="59">
        <f t="shared" si="59"/>
        <v>23318676.253456894</v>
      </c>
      <c r="Z32" s="56">
        <f t="shared" si="60"/>
        <v>0</v>
      </c>
      <c r="AA32" s="57">
        <f t="shared" si="19"/>
        <v>97161.15105607039</v>
      </c>
      <c r="AB32" s="63">
        <f t="shared" si="61"/>
        <v>20000000</v>
      </c>
      <c r="AC32" s="74">
        <f t="shared" si="20"/>
        <v>0</v>
      </c>
      <c r="AD32" s="57">
        <f t="shared" si="21"/>
        <v>83333.333333333328</v>
      </c>
      <c r="AE32" s="59">
        <f t="shared" si="62"/>
        <v>28639184.217498325</v>
      </c>
      <c r="AF32" s="54">
        <f t="shared" si="22"/>
        <v>379175.95574995491</v>
      </c>
      <c r="AG32" s="57">
        <f t="shared" si="23"/>
        <v>119329.93423957635</v>
      </c>
      <c r="AH32" s="59">
        <f t="shared" si="63"/>
        <v>13950000</v>
      </c>
      <c r="AI32" s="54">
        <f t="shared" si="24"/>
        <v>0</v>
      </c>
      <c r="AJ32" s="57">
        <f t="shared" si="25"/>
        <v>58125</v>
      </c>
      <c r="AK32" s="59">
        <f t="shared" si="64"/>
        <v>25438555.912862062</v>
      </c>
      <c r="AL32" s="56">
        <f t="shared" si="65"/>
        <v>0</v>
      </c>
      <c r="AM32" s="75">
        <f t="shared" si="26"/>
        <v>105993.98297025858</v>
      </c>
      <c r="AN32">
        <f t="shared" si="27"/>
        <v>3.0749155271308296E-2</v>
      </c>
      <c r="AO32" s="119">
        <f t="shared" si="28"/>
        <v>113333.33333333336</v>
      </c>
      <c r="AP32" s="119">
        <f t="shared" si="29"/>
        <v>1457417.2658410559</v>
      </c>
      <c r="AQ32">
        <f t="shared" si="30"/>
        <v>0.93988800650181226</v>
      </c>
      <c r="AR32" s="41">
        <f t="shared" si="31"/>
        <v>1660289.0838346174</v>
      </c>
      <c r="AS32" s="41">
        <f t="shared" si="32"/>
        <v>28213708.872298416</v>
      </c>
      <c r="AT32">
        <f t="shared" si="33"/>
        <v>0.93989117730692839</v>
      </c>
      <c r="AU32" s="41">
        <f t="shared" si="34"/>
        <v>58333.333333333336</v>
      </c>
      <c r="AV32" s="41">
        <f t="shared" si="35"/>
        <v>0</v>
      </c>
      <c r="AW32">
        <f t="shared" si="36"/>
        <v>0.94030217560048701</v>
      </c>
      <c r="AX32">
        <f t="shared" si="37"/>
        <v>0</v>
      </c>
      <c r="AY32" s="121">
        <f t="shared" si="38"/>
        <v>0</v>
      </c>
      <c r="AZ32">
        <f t="shared" si="39"/>
        <v>0.95705377898001631</v>
      </c>
      <c r="BA32" s="39">
        <f t="shared" si="40"/>
        <v>83333.333333333328</v>
      </c>
      <c r="BB32" s="39">
        <f t="shared" si="41"/>
        <v>0</v>
      </c>
      <c r="BC32">
        <f t="shared" si="42"/>
        <v>0.94103812515491037</v>
      </c>
      <c r="BD32" s="41">
        <f t="shared" si="43"/>
        <v>498505.88998953125</v>
      </c>
      <c r="BE32" s="41">
        <f t="shared" si="44"/>
        <v>7583519.1149990987</v>
      </c>
      <c r="BF32">
        <f t="shared" si="45"/>
        <v>0.94032127282364408</v>
      </c>
      <c r="BG32" s="41">
        <f t="shared" si="46"/>
        <v>58125</v>
      </c>
      <c r="BH32" s="41">
        <f t="shared" si="47"/>
        <v>0</v>
      </c>
      <c r="BI32">
        <f t="shared" si="48"/>
        <v>0.94184311497148598</v>
      </c>
      <c r="BJ32">
        <f t="shared" si="49"/>
        <v>0</v>
      </c>
      <c r="BK32" s="121">
        <f t="shared" si="50"/>
        <v>0</v>
      </c>
      <c r="BL32">
        <f t="shared" si="51"/>
        <v>0.94266426980174978</v>
      </c>
      <c r="BM32" s="119">
        <f t="shared" si="52"/>
        <v>2471919.9738241485</v>
      </c>
      <c r="BN32" s="119">
        <f t="shared" si="53"/>
        <v>25258011.245919254</v>
      </c>
      <c r="BO32">
        <f t="shared" si="54"/>
        <v>0.94125207242937492</v>
      </c>
    </row>
    <row r="33" spans="1:67">
      <c r="A33">
        <v>21</v>
      </c>
      <c r="B33" s="58">
        <v>16</v>
      </c>
      <c r="C33" s="56">
        <f t="shared" si="2"/>
        <v>187448746.36669293</v>
      </c>
      <c r="D33" s="56">
        <f t="shared" si="3"/>
        <v>0</v>
      </c>
      <c r="E33" s="59">
        <f t="shared" si="55"/>
        <v>187448746.36669299</v>
      </c>
      <c r="F33" s="53">
        <f t="shared" si="4"/>
        <v>1361259.242217473</v>
      </c>
      <c r="G33" s="53">
        <f t="shared" si="5"/>
        <v>869449.76856417768</v>
      </c>
      <c r="H33" s="60">
        <f t="shared" si="6"/>
        <v>491809.47365329531</v>
      </c>
      <c r="I33" s="54">
        <f>IF(A33&lt;=(30-(240-$K$8)),((A33+(240-$K$7))/30)*$K$6,$K$6)*($K$5/100)</f>
        <v>7.6859999999999998E-2</v>
      </c>
      <c r="J33" s="61">
        <f t="shared" si="7"/>
        <v>6.6423726534379224E-3</v>
      </c>
      <c r="K33" s="62">
        <f t="shared" si="8"/>
        <v>1241837.6449888463</v>
      </c>
      <c r="L33" s="62">
        <f t="shared" si="9"/>
        <v>2603096.8872063193</v>
      </c>
      <c r="M33" s="55">
        <f t="shared" si="10"/>
        <v>1733647.1186421416</v>
      </c>
      <c r="N33" s="55">
        <f t="shared" si="11"/>
        <v>390385.42865315283</v>
      </c>
      <c r="O33" s="55">
        <f t="shared" si="12"/>
        <v>1343261.6899889889</v>
      </c>
      <c r="P33" s="59">
        <f t="shared" si="56"/>
        <v>3784162.5954870409</v>
      </c>
      <c r="Q33" s="52">
        <f t="shared" si="13"/>
        <v>97565.98918547068</v>
      </c>
      <c r="R33" s="57">
        <f t="shared" si="14"/>
        <v>15767.34414786267</v>
      </c>
      <c r="S33" s="59">
        <f t="shared" si="57"/>
        <v>58494188.209112227</v>
      </c>
      <c r="T33" s="56">
        <f t="shared" si="15"/>
        <v>1449697.314554957</v>
      </c>
      <c r="U33" s="57">
        <f t="shared" si="16"/>
        <v>243725.78420463428</v>
      </c>
      <c r="V33" s="59">
        <f t="shared" si="58"/>
        <v>14000000</v>
      </c>
      <c r="W33" s="52">
        <f t="shared" si="17"/>
        <v>0</v>
      </c>
      <c r="X33" s="57">
        <f t="shared" si="18"/>
        <v>58333.333333333336</v>
      </c>
      <c r="Y33" s="59">
        <f t="shared" si="59"/>
        <v>23415837.404512964</v>
      </c>
      <c r="Z33" s="56">
        <f t="shared" si="60"/>
        <v>0</v>
      </c>
      <c r="AA33" s="57">
        <f t="shared" si="19"/>
        <v>97565.98918547068</v>
      </c>
      <c r="AB33" s="63">
        <f t="shared" si="61"/>
        <v>20000000</v>
      </c>
      <c r="AC33" s="74">
        <f t="shared" si="20"/>
        <v>0</v>
      </c>
      <c r="AD33" s="57">
        <f t="shared" si="21"/>
        <v>83333.333333333328</v>
      </c>
      <c r="AE33" s="59">
        <f t="shared" si="62"/>
        <v>28260008.26174837</v>
      </c>
      <c r="AF33" s="54">
        <f t="shared" si="22"/>
        <v>390385.42865315283</v>
      </c>
      <c r="AG33" s="57">
        <f t="shared" si="23"/>
        <v>117750.03442395154</v>
      </c>
      <c r="AH33" s="59">
        <f t="shared" si="63"/>
        <v>13950000</v>
      </c>
      <c r="AI33" s="54">
        <f t="shared" si="24"/>
        <v>0</v>
      </c>
      <c r="AJ33" s="57">
        <f t="shared" si="25"/>
        <v>58125</v>
      </c>
      <c r="AK33" s="59">
        <f t="shared" si="64"/>
        <v>25544549.895832323</v>
      </c>
      <c r="AL33" s="56">
        <f t="shared" si="65"/>
        <v>0</v>
      </c>
      <c r="AM33" s="75">
        <f t="shared" si="26"/>
        <v>106435.62456596801</v>
      </c>
      <c r="AN33">
        <f t="shared" si="27"/>
        <v>3.0765266053199458E-2</v>
      </c>
      <c r="AO33" s="119">
        <f t="shared" si="28"/>
        <v>113333.33333333334</v>
      </c>
      <c r="AP33" s="119">
        <f t="shared" si="29"/>
        <v>1561055.8269675309</v>
      </c>
      <c r="AQ33">
        <f t="shared" si="30"/>
        <v>0.93599147031690377</v>
      </c>
      <c r="AR33" s="41">
        <f t="shared" si="31"/>
        <v>1693423.0987595913</v>
      </c>
      <c r="AS33" s="41">
        <f t="shared" si="32"/>
        <v>30443643.605654098</v>
      </c>
      <c r="AT33">
        <f t="shared" si="33"/>
        <v>0.93599483848319254</v>
      </c>
      <c r="AU33" s="41">
        <f t="shared" si="34"/>
        <v>58333.333333333336</v>
      </c>
      <c r="AV33" s="41">
        <f t="shared" si="35"/>
        <v>0</v>
      </c>
      <c r="AW33">
        <f t="shared" si="36"/>
        <v>0.93643142505293264</v>
      </c>
      <c r="AX33">
        <f t="shared" si="37"/>
        <v>0</v>
      </c>
      <c r="AY33" s="121">
        <f t="shared" si="38"/>
        <v>0</v>
      </c>
      <c r="AZ33">
        <f t="shared" si="39"/>
        <v>0.95423673199981385</v>
      </c>
      <c r="BA33" s="39">
        <f t="shared" si="40"/>
        <v>83333.333333333328</v>
      </c>
      <c r="BB33" s="39">
        <f t="shared" si="41"/>
        <v>0</v>
      </c>
      <c r="BC33">
        <f t="shared" si="42"/>
        <v>0.93721322575359556</v>
      </c>
      <c r="BD33" s="41">
        <f t="shared" si="43"/>
        <v>508135.46307710436</v>
      </c>
      <c r="BE33" s="41">
        <f t="shared" si="44"/>
        <v>8198094.0017162096</v>
      </c>
      <c r="BF33">
        <f t="shared" si="45"/>
        <v>0.93645171155635121</v>
      </c>
      <c r="BG33" s="41">
        <f t="shared" si="46"/>
        <v>58125</v>
      </c>
      <c r="BH33" s="41">
        <f t="shared" si="47"/>
        <v>0</v>
      </c>
      <c r="BI33">
        <f t="shared" si="48"/>
        <v>0.93806841473972169</v>
      </c>
      <c r="BJ33">
        <f t="shared" si="49"/>
        <v>0</v>
      </c>
      <c r="BK33" s="121">
        <f t="shared" si="50"/>
        <v>0</v>
      </c>
      <c r="BL33">
        <f t="shared" si="51"/>
        <v>0.93894082699596304</v>
      </c>
      <c r="BM33" s="119">
        <f t="shared" si="52"/>
        <v>2514683.5618366953</v>
      </c>
      <c r="BN33" s="119">
        <f t="shared" si="53"/>
        <v>27738353.898274265</v>
      </c>
      <c r="BO33">
        <f t="shared" si="54"/>
        <v>0.93744051002467754</v>
      </c>
    </row>
    <row r="34" spans="1:67">
      <c r="A34">
        <v>22</v>
      </c>
      <c r="B34" s="64">
        <v>17</v>
      </c>
      <c r="C34" s="56">
        <f t="shared" si="2"/>
        <v>185715099.24805078</v>
      </c>
      <c r="D34" s="56">
        <f t="shared" si="3"/>
        <v>0</v>
      </c>
      <c r="E34" s="59">
        <f t="shared" si="55"/>
        <v>185715099.24805087</v>
      </c>
      <c r="F34" s="53">
        <f t="shared" si="4"/>
        <v>1352217.2510527284</v>
      </c>
      <c r="G34" s="53">
        <f t="shared" si="5"/>
        <v>861408.53534554259</v>
      </c>
      <c r="H34" s="66">
        <f t="shared" si="6"/>
        <v>490808.71570718579</v>
      </c>
      <c r="I34" s="54">
        <f>IF(A34&lt;=(30-(240-$K$8)),((A34+(240-$K$7))/30)*$K$6,$K$6)*($K$5/100)</f>
        <v>8.0519999999999994E-2</v>
      </c>
      <c r="J34" s="67">
        <f t="shared" si="7"/>
        <v>6.9711700510097785E-3</v>
      </c>
      <c r="K34" s="68">
        <f t="shared" si="8"/>
        <v>1291230.0268786084</v>
      </c>
      <c r="L34" s="68">
        <f t="shared" si="9"/>
        <v>2643447.2779313368</v>
      </c>
      <c r="M34" s="55">
        <f t="shared" si="10"/>
        <v>1782038.7425857941</v>
      </c>
      <c r="N34" s="55">
        <f t="shared" si="11"/>
        <v>401282.33186564822</v>
      </c>
      <c r="O34" s="55">
        <f t="shared" si="12"/>
        <v>1380756.4107201458</v>
      </c>
      <c r="P34" s="65">
        <f t="shared" si="56"/>
        <v>3686596.6063015703</v>
      </c>
      <c r="Q34" s="52">
        <f t="shared" si="13"/>
        <v>97972.514140410145</v>
      </c>
      <c r="R34" s="57">
        <f t="shared" si="14"/>
        <v>15360.819192923209</v>
      </c>
      <c r="S34" s="59">
        <f t="shared" si="57"/>
        <v>57044490.894557267</v>
      </c>
      <c r="T34" s="56">
        <f t="shared" si="15"/>
        <v>1487635.5170551387</v>
      </c>
      <c r="U34" s="57">
        <f t="shared" si="16"/>
        <v>237685.37872732195</v>
      </c>
      <c r="V34" s="59">
        <f t="shared" si="58"/>
        <v>14000000</v>
      </c>
      <c r="W34" s="52">
        <f t="shared" si="17"/>
        <v>0</v>
      </c>
      <c r="X34" s="57">
        <f t="shared" si="18"/>
        <v>58333.333333333336</v>
      </c>
      <c r="Y34" s="59">
        <f t="shared" si="59"/>
        <v>23513403.393698435</v>
      </c>
      <c r="Z34" s="56">
        <f t="shared" si="60"/>
        <v>0</v>
      </c>
      <c r="AA34" s="57">
        <f t="shared" si="19"/>
        <v>97972.514140410145</v>
      </c>
      <c r="AB34" s="63">
        <f t="shared" si="61"/>
        <v>20000000</v>
      </c>
      <c r="AC34" s="74">
        <f t="shared" si="20"/>
        <v>0</v>
      </c>
      <c r="AD34" s="57">
        <f t="shared" si="21"/>
        <v>83333.333333333328</v>
      </c>
      <c r="AE34" s="59">
        <f t="shared" si="62"/>
        <v>27869622.833095215</v>
      </c>
      <c r="AF34" s="54">
        <f t="shared" si="22"/>
        <v>401282.33186564822</v>
      </c>
      <c r="AG34" s="57">
        <f t="shared" si="23"/>
        <v>116123.42847123006</v>
      </c>
      <c r="AH34" s="59">
        <f t="shared" si="63"/>
        <v>13950000</v>
      </c>
      <c r="AI34" s="54">
        <f t="shared" si="24"/>
        <v>0</v>
      </c>
      <c r="AJ34" s="57">
        <f t="shared" si="25"/>
        <v>58125</v>
      </c>
      <c r="AK34" s="59">
        <f t="shared" si="64"/>
        <v>25650985.520398289</v>
      </c>
      <c r="AL34" s="56">
        <f t="shared" si="65"/>
        <v>0</v>
      </c>
      <c r="AM34" s="75">
        <f t="shared" si="26"/>
        <v>106879.10633499287</v>
      </c>
      <c r="AN34">
        <f t="shared" si="27"/>
        <v>3.0781376835090624E-2</v>
      </c>
      <c r="AO34" s="119">
        <f t="shared" si="28"/>
        <v>113333.33333333336</v>
      </c>
      <c r="AP34" s="119">
        <f t="shared" si="29"/>
        <v>1665532.7403869724</v>
      </c>
      <c r="AQ34">
        <f t="shared" si="30"/>
        <v>0.93210859569455062</v>
      </c>
      <c r="AR34" s="41">
        <f t="shared" si="31"/>
        <v>1725320.8957824607</v>
      </c>
      <c r="AS34" s="41">
        <f t="shared" si="32"/>
        <v>32727981.375213053</v>
      </c>
      <c r="AT34">
        <f t="shared" si="33"/>
        <v>0.93211215952105864</v>
      </c>
      <c r="AU34" s="41">
        <f t="shared" si="34"/>
        <v>58333.333333333336</v>
      </c>
      <c r="AV34" s="41">
        <f t="shared" si="35"/>
        <v>0</v>
      </c>
      <c r="AW34">
        <f t="shared" si="36"/>
        <v>0.93257411463453466</v>
      </c>
      <c r="AX34">
        <f t="shared" si="37"/>
        <v>0</v>
      </c>
      <c r="AY34" s="121">
        <f t="shared" si="38"/>
        <v>0</v>
      </c>
      <c r="AZ34">
        <f t="shared" si="39"/>
        <v>0.95142542966836097</v>
      </c>
      <c r="BA34" s="39">
        <f t="shared" si="40"/>
        <v>83333.333333333328</v>
      </c>
      <c r="BB34" s="39">
        <f t="shared" si="41"/>
        <v>0</v>
      </c>
      <c r="BC34">
        <f t="shared" si="42"/>
        <v>0.93340137671486378</v>
      </c>
      <c r="BD34" s="41">
        <f t="shared" si="43"/>
        <v>517405.76033687824</v>
      </c>
      <c r="BE34" s="41">
        <f t="shared" si="44"/>
        <v>8828211.3010442611</v>
      </c>
      <c r="BF34">
        <f t="shared" si="45"/>
        <v>0.93259558024419398</v>
      </c>
      <c r="BG34" s="41">
        <f t="shared" si="46"/>
        <v>58125</v>
      </c>
      <c r="BH34" s="41">
        <f t="shared" si="47"/>
        <v>0</v>
      </c>
      <c r="BI34">
        <f t="shared" si="48"/>
        <v>0.93430634397041745</v>
      </c>
      <c r="BJ34">
        <f t="shared" si="49"/>
        <v>0</v>
      </c>
      <c r="BK34" s="121">
        <f t="shared" si="50"/>
        <v>0</v>
      </c>
      <c r="BL34">
        <f t="shared" si="51"/>
        <v>0.93522959014807183</v>
      </c>
      <c r="BM34" s="119">
        <f t="shared" si="52"/>
        <v>2555851.6561193387</v>
      </c>
      <c r="BN34" s="119">
        <f t="shared" si="53"/>
        <v>30294658.623958498</v>
      </c>
      <c r="BO34">
        <f t="shared" si="54"/>
        <v>0.93364188556356587</v>
      </c>
    </row>
    <row r="35" spans="1:67">
      <c r="A35">
        <v>23</v>
      </c>
      <c r="B35" s="58">
        <v>18</v>
      </c>
      <c r="C35" s="56">
        <f t="shared" si="2"/>
        <v>183933060.50546497</v>
      </c>
      <c r="D35" s="56">
        <f t="shared" si="3"/>
        <v>0</v>
      </c>
      <c r="E35" s="59">
        <f t="shared" si="55"/>
        <v>183933060.50546509</v>
      </c>
      <c r="F35" s="53">
        <f t="shared" si="4"/>
        <v>1342790.7146497308</v>
      </c>
      <c r="G35" s="53">
        <f t="shared" si="5"/>
        <v>853142.84564451559</v>
      </c>
      <c r="H35" s="60">
        <f t="shared" si="6"/>
        <v>489647.86900521524</v>
      </c>
      <c r="I35" s="54">
        <f>IF(A35&lt;=(30-(240-$K$8)),((A35+(240-$K$7))/30)*$K$6,$K$6)*($K$5/100)</f>
        <v>8.4180000000000005E-2</v>
      </c>
      <c r="J35" s="61">
        <f t="shared" si="7"/>
        <v>7.3011693610831596E-3</v>
      </c>
      <c r="K35" s="62">
        <f t="shared" si="8"/>
        <v>1339351.4238338561</v>
      </c>
      <c r="L35" s="62">
        <f t="shared" si="9"/>
        <v>2682142.1384835867</v>
      </c>
      <c r="M35" s="55">
        <f t="shared" si="10"/>
        <v>1828999.2928390712</v>
      </c>
      <c r="N35" s="55">
        <f t="shared" si="11"/>
        <v>411856.98361759901</v>
      </c>
      <c r="O35" s="55">
        <f t="shared" si="12"/>
        <v>1417142.3092214724</v>
      </c>
      <c r="P35" s="59">
        <f t="shared" si="56"/>
        <v>3588624.09216116</v>
      </c>
      <c r="Q35" s="52">
        <f t="shared" si="13"/>
        <v>98380.732949328521</v>
      </c>
      <c r="R35" s="57">
        <f t="shared" si="14"/>
        <v>14952.600384004832</v>
      </c>
      <c r="S35" s="59">
        <f t="shared" si="57"/>
        <v>55556855.377502128</v>
      </c>
      <c r="T35" s="56">
        <f t="shared" si="15"/>
        <v>1524466.7451661944</v>
      </c>
      <c r="U35" s="57">
        <f t="shared" si="16"/>
        <v>231486.89740625885</v>
      </c>
      <c r="V35" s="59">
        <f t="shared" si="58"/>
        <v>14000000</v>
      </c>
      <c r="W35" s="52">
        <f t="shared" si="17"/>
        <v>0</v>
      </c>
      <c r="X35" s="57">
        <f t="shared" si="18"/>
        <v>58333.333333333336</v>
      </c>
      <c r="Y35" s="59">
        <f t="shared" si="59"/>
        <v>23611375.907838844</v>
      </c>
      <c r="Z35" s="56">
        <f t="shared" si="60"/>
        <v>0</v>
      </c>
      <c r="AA35" s="57">
        <f t="shared" si="19"/>
        <v>98380.732949328521</v>
      </c>
      <c r="AB35" s="63">
        <f t="shared" si="61"/>
        <v>20000000</v>
      </c>
      <c r="AC35" s="74">
        <f t="shared" si="20"/>
        <v>0</v>
      </c>
      <c r="AD35" s="57">
        <f t="shared" si="21"/>
        <v>83333.333333333328</v>
      </c>
      <c r="AE35" s="59">
        <f t="shared" si="62"/>
        <v>27468340.501229566</v>
      </c>
      <c r="AF35" s="54">
        <f t="shared" si="22"/>
        <v>411856.98361759901</v>
      </c>
      <c r="AG35" s="57">
        <f t="shared" si="23"/>
        <v>114451.41875512319</v>
      </c>
      <c r="AH35" s="59">
        <f t="shared" si="63"/>
        <v>13950000</v>
      </c>
      <c r="AI35" s="54">
        <f t="shared" si="24"/>
        <v>0</v>
      </c>
      <c r="AJ35" s="57">
        <f t="shared" si="25"/>
        <v>58125</v>
      </c>
      <c r="AK35" s="59">
        <f t="shared" si="64"/>
        <v>25757864.626733281</v>
      </c>
      <c r="AL35" s="56">
        <f t="shared" si="65"/>
        <v>0</v>
      </c>
      <c r="AM35" s="75">
        <f t="shared" si="26"/>
        <v>107324.435944722</v>
      </c>
      <c r="AN35">
        <f t="shared" si="27"/>
        <v>3.0797487616981787E-2</v>
      </c>
      <c r="AO35" s="119">
        <f t="shared" si="28"/>
        <v>113333.33333333336</v>
      </c>
      <c r="AP35" s="119">
        <f t="shared" si="29"/>
        <v>1770853.1930879133</v>
      </c>
      <c r="AQ35">
        <f t="shared" si="30"/>
        <v>0.92823934668869712</v>
      </c>
      <c r="AR35" s="41">
        <f t="shared" si="31"/>
        <v>1755953.6425724532</v>
      </c>
      <c r="AS35" s="41">
        <f t="shared" si="32"/>
        <v>35062735.138822474</v>
      </c>
      <c r="AT35">
        <f t="shared" si="33"/>
        <v>0.92824310448353842</v>
      </c>
      <c r="AU35" s="41">
        <f t="shared" si="34"/>
        <v>58333.333333333336</v>
      </c>
      <c r="AV35" s="41">
        <f t="shared" si="35"/>
        <v>0</v>
      </c>
      <c r="AW35">
        <f t="shared" si="36"/>
        <v>0.92873020957539942</v>
      </c>
      <c r="AX35">
        <f t="shared" si="37"/>
        <v>0</v>
      </c>
      <c r="AY35" s="121">
        <f t="shared" si="38"/>
        <v>0</v>
      </c>
      <c r="AZ35">
        <f t="shared" si="39"/>
        <v>0.94861987009723403</v>
      </c>
      <c r="BA35" s="39">
        <f t="shared" si="40"/>
        <v>83333.333333333328</v>
      </c>
      <c r="BB35" s="39">
        <f t="shared" si="41"/>
        <v>0</v>
      </c>
      <c r="BC35">
        <f t="shared" si="42"/>
        <v>0.92960254531116548</v>
      </c>
      <c r="BD35" s="41">
        <f t="shared" si="43"/>
        <v>526308.40237272216</v>
      </c>
      <c r="BE35" s="41">
        <f t="shared" si="44"/>
        <v>9472710.623204777</v>
      </c>
      <c r="BF35">
        <f t="shared" si="45"/>
        <v>0.92875284417104809</v>
      </c>
      <c r="BG35" s="41">
        <f t="shared" si="46"/>
        <v>58125</v>
      </c>
      <c r="BH35" s="41">
        <f t="shared" si="47"/>
        <v>0</v>
      </c>
      <c r="BI35">
        <f t="shared" si="48"/>
        <v>0.93055687210096394</v>
      </c>
      <c r="BJ35">
        <f t="shared" si="49"/>
        <v>0</v>
      </c>
      <c r="BK35" s="121">
        <f t="shared" si="50"/>
        <v>0</v>
      </c>
      <c r="BL35">
        <f t="shared" si="51"/>
        <v>0.93153053083058246</v>
      </c>
      <c r="BM35" s="119">
        <f t="shared" si="52"/>
        <v>2595387.0449451753</v>
      </c>
      <c r="BN35" s="119">
        <f t="shared" si="53"/>
        <v>32921987.271103282</v>
      </c>
      <c r="BO35">
        <f t="shared" si="54"/>
        <v>0.92985616690088768</v>
      </c>
    </row>
    <row r="36" spans="1:67">
      <c r="A36">
        <v>24</v>
      </c>
      <c r="B36" s="64">
        <v>19</v>
      </c>
      <c r="C36" s="56">
        <f t="shared" si="2"/>
        <v>182104061.21262589</v>
      </c>
      <c r="D36" s="56">
        <f t="shared" si="3"/>
        <v>0</v>
      </c>
      <c r="E36" s="59">
        <f t="shared" si="55"/>
        <v>182104061.21262604</v>
      </c>
      <c r="F36" s="53">
        <f t="shared" si="4"/>
        <v>1332986.7722255837</v>
      </c>
      <c r="G36" s="53">
        <f t="shared" si="5"/>
        <v>844659.33725789713</v>
      </c>
      <c r="H36" s="66">
        <f t="shared" si="6"/>
        <v>488327.43496768654</v>
      </c>
      <c r="I36" s="54">
        <f>IF(A36&lt;=(30-(240-$K$8)),((A36+(240-$K$7))/30)*$K$6,$K$6)*($K$5/100)</f>
        <v>8.7840000000000001E-2</v>
      </c>
      <c r="J36" s="67">
        <f t="shared" si="7"/>
        <v>7.6323798070031534E-3</v>
      </c>
      <c r="K36" s="68">
        <f t="shared" si="8"/>
        <v>1386160.2591186601</v>
      </c>
      <c r="L36" s="68">
        <f t="shared" si="9"/>
        <v>2719147.0313442438</v>
      </c>
      <c r="M36" s="55">
        <f t="shared" si="10"/>
        <v>1874487.6940863468</v>
      </c>
      <c r="N36" s="55">
        <f t="shared" si="11"/>
        <v>422100.13450379146</v>
      </c>
      <c r="O36" s="55">
        <f t="shared" si="12"/>
        <v>1452387.5595825554</v>
      </c>
      <c r="P36" s="65">
        <f t="shared" si="56"/>
        <v>3490243.3592118314</v>
      </c>
      <c r="Q36" s="52">
        <f t="shared" si="13"/>
        <v>98790.652669950709</v>
      </c>
      <c r="R36" s="57">
        <f t="shared" si="14"/>
        <v>14542.680663382631</v>
      </c>
      <c r="S36" s="59">
        <f t="shared" si="57"/>
        <v>54032388.632335931</v>
      </c>
      <c r="T36" s="56">
        <f t="shared" si="15"/>
        <v>1560159.180677047</v>
      </c>
      <c r="U36" s="57">
        <f t="shared" si="16"/>
        <v>225134.95263473305</v>
      </c>
      <c r="V36" s="59">
        <f t="shared" si="58"/>
        <v>14000000</v>
      </c>
      <c r="W36" s="52">
        <f t="shared" si="17"/>
        <v>0</v>
      </c>
      <c r="X36" s="57">
        <f t="shared" si="18"/>
        <v>58333.333333333336</v>
      </c>
      <c r="Y36" s="59">
        <f t="shared" si="59"/>
        <v>23709756.640788171</v>
      </c>
      <c r="Z36" s="56">
        <f t="shared" si="60"/>
        <v>0</v>
      </c>
      <c r="AA36" s="57">
        <f t="shared" si="19"/>
        <v>98790.652669950709</v>
      </c>
      <c r="AB36" s="63">
        <f t="shared" si="61"/>
        <v>20000000</v>
      </c>
      <c r="AC36" s="74">
        <f t="shared" si="20"/>
        <v>0</v>
      </c>
      <c r="AD36" s="57">
        <f t="shared" si="21"/>
        <v>83333.333333333328</v>
      </c>
      <c r="AE36" s="59">
        <f t="shared" si="62"/>
        <v>27056483.517611966</v>
      </c>
      <c r="AF36" s="54">
        <f t="shared" si="22"/>
        <v>422100.13450379146</v>
      </c>
      <c r="AG36" s="57">
        <f t="shared" si="23"/>
        <v>112735.34799004985</v>
      </c>
      <c r="AH36" s="59">
        <f t="shared" si="63"/>
        <v>13950000</v>
      </c>
      <c r="AI36" s="54">
        <f t="shared" si="24"/>
        <v>0</v>
      </c>
      <c r="AJ36" s="57">
        <f t="shared" si="25"/>
        <v>58125</v>
      </c>
      <c r="AK36" s="59">
        <f t="shared" si="64"/>
        <v>25865189.062678002</v>
      </c>
      <c r="AL36" s="56">
        <f t="shared" si="65"/>
        <v>0</v>
      </c>
      <c r="AM36" s="75">
        <f t="shared" si="26"/>
        <v>107771.62109449167</v>
      </c>
      <c r="AN36">
        <f t="shared" si="27"/>
        <v>3.081359839887295E-2</v>
      </c>
      <c r="AO36" s="119">
        <f t="shared" si="28"/>
        <v>113333.33333333334</v>
      </c>
      <c r="AP36" s="119">
        <f t="shared" si="29"/>
        <v>1877022.4007290634</v>
      </c>
      <c r="AQ36">
        <f t="shared" si="30"/>
        <v>0.92438368739329635</v>
      </c>
      <c r="AR36" s="41">
        <f t="shared" si="31"/>
        <v>1785294.1333117802</v>
      </c>
      <c r="AS36" s="41">
        <f t="shared" si="32"/>
        <v>37443820.336249128</v>
      </c>
      <c r="AT36">
        <f t="shared" si="33"/>
        <v>0.92438763747364461</v>
      </c>
      <c r="AU36" s="41">
        <f t="shared" si="34"/>
        <v>58333.333333333336</v>
      </c>
      <c r="AV36" s="41">
        <f t="shared" si="35"/>
        <v>0</v>
      </c>
      <c r="AW36">
        <f t="shared" si="36"/>
        <v>0.92489967514152904</v>
      </c>
      <c r="AX36">
        <f t="shared" si="37"/>
        <v>0</v>
      </c>
      <c r="AY36" s="121">
        <f t="shared" si="38"/>
        <v>0</v>
      </c>
      <c r="AZ36">
        <f t="shared" si="39"/>
        <v>0.94582005135745972</v>
      </c>
      <c r="BA36" s="39">
        <f t="shared" si="40"/>
        <v>83333.333333333328</v>
      </c>
      <c r="BB36" s="39">
        <f t="shared" si="41"/>
        <v>0</v>
      </c>
      <c r="BC36">
        <f t="shared" si="42"/>
        <v>0.92581669884384021</v>
      </c>
      <c r="BD36" s="41">
        <f t="shared" si="43"/>
        <v>534835.48249384132</v>
      </c>
      <c r="BE36" s="41">
        <f t="shared" si="44"/>
        <v>10130403.228090994</v>
      </c>
      <c r="BF36">
        <f t="shared" si="45"/>
        <v>0.92492346865649544</v>
      </c>
      <c r="BG36" s="41">
        <f t="shared" si="46"/>
        <v>58125</v>
      </c>
      <c r="BH36" s="41">
        <f t="shared" si="47"/>
        <v>0</v>
      </c>
      <c r="BI36">
        <f t="shared" si="48"/>
        <v>0.92681996859040539</v>
      </c>
      <c r="BJ36">
        <f t="shared" si="49"/>
        <v>0</v>
      </c>
      <c r="BK36" s="121">
        <f t="shared" si="50"/>
        <v>0</v>
      </c>
      <c r="BL36">
        <f t="shared" si="51"/>
        <v>0.92784362063083858</v>
      </c>
      <c r="BM36" s="119">
        <f t="shared" si="52"/>
        <v>2633254.6158056213</v>
      </c>
      <c r="BN36" s="119">
        <f t="shared" si="53"/>
        <v>35615266.187640592</v>
      </c>
      <c r="BO36">
        <f t="shared" si="54"/>
        <v>0.92608332191838505</v>
      </c>
    </row>
    <row r="37" spans="1:67">
      <c r="A37">
        <v>25</v>
      </c>
      <c r="B37" s="58">
        <v>20</v>
      </c>
      <c r="C37" s="56">
        <f t="shared" si="2"/>
        <v>180229573.51853958</v>
      </c>
      <c r="D37" s="56">
        <f t="shared" si="3"/>
        <v>0</v>
      </c>
      <c r="E37" s="59">
        <f t="shared" si="55"/>
        <v>180229573.5185397</v>
      </c>
      <c r="F37" s="53">
        <f t="shared" si="4"/>
        <v>1322812.9109022466</v>
      </c>
      <c r="G37" s="53">
        <f t="shared" si="5"/>
        <v>835964.83850349335</v>
      </c>
      <c r="H37" s="60">
        <f t="shared" si="6"/>
        <v>486848.07239875325</v>
      </c>
      <c r="I37" s="54">
        <f>IF(A37&lt;=(30-(240-$K$8)),((A37+(240-$K$7))/30)*$K$6,$K$6)*($K$5/100)</f>
        <v>9.1500000000000012E-2</v>
      </c>
      <c r="J37" s="61">
        <f t="shared" si="7"/>
        <v>7.9648107202547891E-3</v>
      </c>
      <c r="K37" s="62">
        <f t="shared" si="8"/>
        <v>1431616.7865212366</v>
      </c>
      <c r="L37" s="62">
        <f t="shared" si="9"/>
        <v>2754429.6974234832</v>
      </c>
      <c r="M37" s="55">
        <f t="shared" si="10"/>
        <v>1918464.8589199898</v>
      </c>
      <c r="N37" s="55">
        <f t="shared" si="11"/>
        <v>432002.98275931115</v>
      </c>
      <c r="O37" s="55">
        <f t="shared" si="12"/>
        <v>1486461.8761606787</v>
      </c>
      <c r="P37" s="59">
        <f t="shared" si="56"/>
        <v>3391452.7065418805</v>
      </c>
      <c r="Q37" s="52">
        <f t="shared" si="13"/>
        <v>99202.280389408843</v>
      </c>
      <c r="R37" s="57">
        <f t="shared" si="14"/>
        <v>14131.052943924502</v>
      </c>
      <c r="S37" s="59">
        <f t="shared" si="57"/>
        <v>52472229.451658882</v>
      </c>
      <c r="T37" s="56">
        <f t="shared" si="15"/>
        <v>1594682.5456763974</v>
      </c>
      <c r="U37" s="57">
        <f t="shared" si="16"/>
        <v>218634.28938191201</v>
      </c>
      <c r="V37" s="59">
        <f t="shared" si="58"/>
        <v>14000000</v>
      </c>
      <c r="W37" s="52">
        <f t="shared" si="17"/>
        <v>0</v>
      </c>
      <c r="X37" s="57">
        <f t="shared" si="18"/>
        <v>58333.333333333336</v>
      </c>
      <c r="Y37" s="59">
        <f t="shared" si="59"/>
        <v>23808547.293458123</v>
      </c>
      <c r="Z37" s="56">
        <f t="shared" si="60"/>
        <v>0</v>
      </c>
      <c r="AA37" s="57">
        <f t="shared" si="19"/>
        <v>99202.280389408843</v>
      </c>
      <c r="AB37" s="63">
        <f t="shared" si="61"/>
        <v>20000000</v>
      </c>
      <c r="AC37" s="74">
        <f t="shared" si="20"/>
        <v>0</v>
      </c>
      <c r="AD37" s="57">
        <f t="shared" si="21"/>
        <v>83333.333333333328</v>
      </c>
      <c r="AE37" s="59">
        <f t="shared" si="62"/>
        <v>26634383.383108173</v>
      </c>
      <c r="AF37" s="54">
        <f t="shared" si="22"/>
        <v>432002.98275931115</v>
      </c>
      <c r="AG37" s="57">
        <f t="shared" si="23"/>
        <v>110976.59742961738</v>
      </c>
      <c r="AH37" s="59">
        <f t="shared" si="63"/>
        <v>13950000</v>
      </c>
      <c r="AI37" s="54">
        <f t="shared" si="24"/>
        <v>0</v>
      </c>
      <c r="AJ37" s="57">
        <f t="shared" si="25"/>
        <v>58125</v>
      </c>
      <c r="AK37" s="59">
        <f t="shared" si="64"/>
        <v>25972960.683772493</v>
      </c>
      <c r="AL37" s="56">
        <f t="shared" si="65"/>
        <v>0</v>
      </c>
      <c r="AM37" s="75">
        <f t="shared" si="26"/>
        <v>108220.66951571872</v>
      </c>
      <c r="AN37">
        <f t="shared" si="27"/>
        <v>3.0829709180764112E-2</v>
      </c>
      <c r="AO37" s="119">
        <f t="shared" si="28"/>
        <v>113333.33333333334</v>
      </c>
      <c r="AP37" s="119">
        <f t="shared" si="29"/>
        <v>1984045.6077881767</v>
      </c>
      <c r="AQ37">
        <f t="shared" si="30"/>
        <v>0.9205415819425623</v>
      </c>
      <c r="AR37" s="41">
        <f t="shared" si="31"/>
        <v>1813316.8350583094</v>
      </c>
      <c r="AS37" s="41">
        <f t="shared" si="32"/>
        <v>39867063.641909935</v>
      </c>
      <c r="AT37">
        <f t="shared" si="33"/>
        <v>0.92054572263459089</v>
      </c>
      <c r="AU37" s="41">
        <f t="shared" si="34"/>
        <v>58333.333333333336</v>
      </c>
      <c r="AV37" s="41">
        <f t="shared" si="35"/>
        <v>0</v>
      </c>
      <c r="AW37">
        <f t="shared" si="36"/>
        <v>0.92108247663503007</v>
      </c>
      <c r="AX37">
        <f t="shared" si="37"/>
        <v>0</v>
      </c>
      <c r="AY37" s="121">
        <f t="shared" si="38"/>
        <v>0</v>
      </c>
      <c r="AZ37">
        <f t="shared" si="39"/>
        <v>0.94302597147968781</v>
      </c>
      <c r="BA37" s="39">
        <f t="shared" si="40"/>
        <v>83333.333333333328</v>
      </c>
      <c r="BB37" s="39">
        <f t="shared" si="41"/>
        <v>0</v>
      </c>
      <c r="BC37">
        <f t="shared" si="42"/>
        <v>0.92204380464330349</v>
      </c>
      <c r="BD37" s="41">
        <f t="shared" si="43"/>
        <v>542979.58018892852</v>
      </c>
      <c r="BE37" s="41">
        <f t="shared" si="44"/>
        <v>10800074.568982778</v>
      </c>
      <c r="BF37">
        <f t="shared" si="45"/>
        <v>0.92110741905603355</v>
      </c>
      <c r="BG37" s="41">
        <f t="shared" si="46"/>
        <v>58125</v>
      </c>
      <c r="BH37" s="41">
        <f t="shared" si="47"/>
        <v>0</v>
      </c>
      <c r="BI37">
        <f t="shared" si="48"/>
        <v>0.92309560291971282</v>
      </c>
      <c r="BJ37">
        <f t="shared" si="49"/>
        <v>0</v>
      </c>
      <c r="BK37" s="121">
        <f t="shared" si="50"/>
        <v>0</v>
      </c>
      <c r="BL37">
        <f t="shared" si="51"/>
        <v>0.92416883115123671</v>
      </c>
      <c r="BM37" s="119">
        <f t="shared" si="52"/>
        <v>2669421.4152472378</v>
      </c>
      <c r="BN37" s="119">
        <f t="shared" si="53"/>
        <v>38369297.178399794</v>
      </c>
      <c r="BO37">
        <f t="shared" si="54"/>
        <v>0.92232331852495475</v>
      </c>
    </row>
    <row r="38" spans="1:67">
      <c r="A38">
        <v>26</v>
      </c>
      <c r="B38" s="64">
        <v>21</v>
      </c>
      <c r="C38" s="56">
        <f t="shared" si="2"/>
        <v>178311108.65961957</v>
      </c>
      <c r="D38" s="56">
        <f t="shared" si="3"/>
        <v>0</v>
      </c>
      <c r="E38" s="59">
        <f t="shared" si="55"/>
        <v>178311108.65961972</v>
      </c>
      <c r="F38" s="53">
        <f t="shared" si="4"/>
        <v>1312276.9564486011</v>
      </c>
      <c r="G38" s="53">
        <f t="shared" si="5"/>
        <v>827066.35899953626</v>
      </c>
      <c r="H38" s="66">
        <f t="shared" si="6"/>
        <v>485210.59744906484</v>
      </c>
      <c r="I38" s="54">
        <f>IF(A38&lt;=(30-(240-$K$8)),((A38+(240-$K$7))/30)*$K$6,$K$6)*($K$5/100)</f>
        <v>0.10979999999999999</v>
      </c>
      <c r="J38" s="67">
        <f t="shared" si="7"/>
        <v>9.6456066865724388E-3</v>
      </c>
      <c r="K38" s="68">
        <f t="shared" si="8"/>
        <v>1715238.6713942222</v>
      </c>
      <c r="L38" s="68">
        <f t="shared" si="9"/>
        <v>3027515.6278428235</v>
      </c>
      <c r="M38" s="55">
        <f t="shared" si="10"/>
        <v>2200449.2688432871</v>
      </c>
      <c r="N38" s="55">
        <f t="shared" si="11"/>
        <v>495500.68281469133</v>
      </c>
      <c r="O38" s="55">
        <f t="shared" si="12"/>
        <v>1704948.5860285959</v>
      </c>
      <c r="P38" s="65">
        <f t="shared" si="56"/>
        <v>3292250.4261524715</v>
      </c>
      <c r="Q38" s="52">
        <f t="shared" si="13"/>
        <v>99615.62322436471</v>
      </c>
      <c r="R38" s="57">
        <f t="shared" si="14"/>
        <v>13717.710108968631</v>
      </c>
      <c r="S38" s="59">
        <f t="shared" si="57"/>
        <v>50877546.905982487</v>
      </c>
      <c r="T38" s="56">
        <f t="shared" si="15"/>
        <v>1813620.1750006301</v>
      </c>
      <c r="U38" s="57">
        <f t="shared" si="16"/>
        <v>211989.77877492702</v>
      </c>
      <c r="V38" s="59">
        <f t="shared" si="58"/>
        <v>14000000</v>
      </c>
      <c r="W38" s="52">
        <f t="shared" si="17"/>
        <v>0</v>
      </c>
      <c r="X38" s="57">
        <f t="shared" si="18"/>
        <v>58333.333333333336</v>
      </c>
      <c r="Y38" s="59">
        <f t="shared" si="59"/>
        <v>23907749.573847532</v>
      </c>
      <c r="Z38" s="56">
        <f t="shared" si="60"/>
        <v>0</v>
      </c>
      <c r="AA38" s="57">
        <f t="shared" si="19"/>
        <v>99615.62322436471</v>
      </c>
      <c r="AB38" s="63">
        <f t="shared" si="61"/>
        <v>20000000</v>
      </c>
      <c r="AC38" s="74">
        <f t="shared" si="20"/>
        <v>0</v>
      </c>
      <c r="AD38" s="57">
        <f t="shared" si="21"/>
        <v>83333.333333333328</v>
      </c>
      <c r="AE38" s="59">
        <f t="shared" si="62"/>
        <v>26202380.400348861</v>
      </c>
      <c r="AF38" s="54">
        <f t="shared" si="22"/>
        <v>495500.68281469133</v>
      </c>
      <c r="AG38" s="57">
        <f t="shared" si="23"/>
        <v>109176.58500145358</v>
      </c>
      <c r="AH38" s="59">
        <f t="shared" si="63"/>
        <v>13950000</v>
      </c>
      <c r="AI38" s="54">
        <f t="shared" si="24"/>
        <v>0</v>
      </c>
      <c r="AJ38" s="57">
        <f t="shared" si="25"/>
        <v>58125</v>
      </c>
      <c r="AK38" s="59">
        <f t="shared" si="64"/>
        <v>26081181.353288211</v>
      </c>
      <c r="AL38" s="56">
        <f t="shared" si="65"/>
        <v>0</v>
      </c>
      <c r="AM38" s="75">
        <f t="shared" si="26"/>
        <v>108671.58897203421</v>
      </c>
      <c r="AN38">
        <f t="shared" si="27"/>
        <v>3.0845819962655278E-2</v>
      </c>
      <c r="AO38" s="119">
        <f t="shared" si="28"/>
        <v>113333.33333333334</v>
      </c>
      <c r="AP38" s="119">
        <f t="shared" si="29"/>
        <v>2091928.0877116588</v>
      </c>
      <c r="AQ38">
        <f t="shared" si="30"/>
        <v>0.91671299451115629</v>
      </c>
      <c r="AR38" s="41">
        <f t="shared" si="31"/>
        <v>2025609.9537755572</v>
      </c>
      <c r="AS38" s="41">
        <f t="shared" si="32"/>
        <v>47154124.550016381</v>
      </c>
      <c r="AT38">
        <f t="shared" si="33"/>
        <v>0.91671732415003226</v>
      </c>
      <c r="AU38" s="41">
        <f t="shared" si="34"/>
        <v>58333.333333333336</v>
      </c>
      <c r="AV38" s="41">
        <f t="shared" si="35"/>
        <v>0</v>
      </c>
      <c r="AW38">
        <f t="shared" si="36"/>
        <v>0.91727857939435131</v>
      </c>
      <c r="AX38">
        <f t="shared" si="37"/>
        <v>0</v>
      </c>
      <c r="AY38" s="121">
        <f t="shared" si="38"/>
        <v>0</v>
      </c>
      <c r="AZ38">
        <f t="shared" si="39"/>
        <v>0.94023762845429659</v>
      </c>
      <c r="BA38" s="39">
        <f t="shared" si="40"/>
        <v>83333.333333333328</v>
      </c>
      <c r="BB38" s="39">
        <f t="shared" si="41"/>
        <v>0</v>
      </c>
      <c r="BC38">
        <f t="shared" si="42"/>
        <v>0.91828383006932479</v>
      </c>
      <c r="BD38" s="41">
        <f t="shared" si="43"/>
        <v>604677.26781614497</v>
      </c>
      <c r="BE38" s="41">
        <f t="shared" si="44"/>
        <v>12883017.753181975</v>
      </c>
      <c r="BF38">
        <f t="shared" si="45"/>
        <v>0.91730466076130457</v>
      </c>
      <c r="BG38" s="41">
        <f t="shared" si="46"/>
        <v>58125</v>
      </c>
      <c r="BH38" s="41">
        <f t="shared" si="47"/>
        <v>0</v>
      </c>
      <c r="BI38">
        <f t="shared" si="48"/>
        <v>0.91938374459198513</v>
      </c>
      <c r="BJ38">
        <f t="shared" si="49"/>
        <v>0</v>
      </c>
      <c r="BK38" s="121">
        <f t="shared" si="50"/>
        <v>0</v>
      </c>
      <c r="BL38">
        <f t="shared" si="51"/>
        <v>0.92050613400950621</v>
      </c>
      <c r="BM38" s="119">
        <f t="shared" si="52"/>
        <v>2943412.2215917027</v>
      </c>
      <c r="BN38" s="119">
        <f t="shared" si="53"/>
        <v>46209434.64570903</v>
      </c>
      <c r="BO38">
        <f t="shared" si="54"/>
        <v>0.91857612465685101</v>
      </c>
    </row>
    <row r="39" spans="1:67">
      <c r="A39">
        <v>27</v>
      </c>
      <c r="B39" s="58">
        <v>22</v>
      </c>
      <c r="C39" s="56">
        <f t="shared" si="2"/>
        <v>176110659.39077625</v>
      </c>
      <c r="D39" s="56">
        <f t="shared" si="3"/>
        <v>0</v>
      </c>
      <c r="E39" s="59">
        <f t="shared" si="55"/>
        <v>176110659.39077643</v>
      </c>
      <c r="F39" s="53">
        <f t="shared" si="4"/>
        <v>1299619.2490628457</v>
      </c>
      <c r="G39" s="53">
        <f t="shared" si="5"/>
        <v>816859.94180755131</v>
      </c>
      <c r="H39" s="60">
        <f t="shared" si="6"/>
        <v>482759.30725529441</v>
      </c>
      <c r="I39" s="54">
        <f>IF(A39&lt;=(30-(240-$K$8)),((A39+(240-$K$7))/30)*$K$6,$K$6)*($K$5/100)</f>
        <v>0.10979999999999999</v>
      </c>
      <c r="J39" s="61">
        <f t="shared" si="7"/>
        <v>9.6456066865724388E-3</v>
      </c>
      <c r="K39" s="62">
        <f t="shared" si="8"/>
        <v>1694037.6473942876</v>
      </c>
      <c r="L39" s="62">
        <f t="shared" si="9"/>
        <v>2993656.8964571333</v>
      </c>
      <c r="M39" s="55">
        <f t="shared" si="10"/>
        <v>2176796.954649582</v>
      </c>
      <c r="N39" s="55">
        <f t="shared" si="11"/>
        <v>490174.61690666463</v>
      </c>
      <c r="O39" s="55">
        <f t="shared" si="12"/>
        <v>1686622.3377429175</v>
      </c>
      <c r="P39" s="59">
        <f t="shared" si="56"/>
        <v>3192634.8029281069</v>
      </c>
      <c r="Q39" s="52">
        <f t="shared" si="13"/>
        <v>100030.68832113291</v>
      </c>
      <c r="R39" s="57">
        <f t="shared" si="14"/>
        <v>13302.645012200444</v>
      </c>
      <c r="S39" s="59">
        <f t="shared" si="57"/>
        <v>49063926.730981857</v>
      </c>
      <c r="T39" s="56">
        <f t="shared" si="15"/>
        <v>1795746.7250023352</v>
      </c>
      <c r="U39" s="57">
        <f t="shared" si="16"/>
        <v>204433.02804575773</v>
      </c>
      <c r="V39" s="59">
        <f t="shared" si="58"/>
        <v>14000000</v>
      </c>
      <c r="W39" s="52">
        <f t="shared" si="17"/>
        <v>0</v>
      </c>
      <c r="X39" s="57">
        <f t="shared" si="18"/>
        <v>58333.333333333336</v>
      </c>
      <c r="Y39" s="59">
        <f t="shared" si="59"/>
        <v>24007365.197071899</v>
      </c>
      <c r="Z39" s="56">
        <f t="shared" si="60"/>
        <v>0</v>
      </c>
      <c r="AA39" s="57">
        <f t="shared" si="19"/>
        <v>100030.68832113291</v>
      </c>
      <c r="AB39" s="63">
        <f t="shared" si="61"/>
        <v>20000000</v>
      </c>
      <c r="AC39" s="74">
        <f t="shared" si="20"/>
        <v>0</v>
      </c>
      <c r="AD39" s="57">
        <f t="shared" si="21"/>
        <v>83333.333333333328</v>
      </c>
      <c r="AE39" s="59">
        <f t="shared" si="62"/>
        <v>25706879.71753417</v>
      </c>
      <c r="AF39" s="54">
        <f t="shared" si="22"/>
        <v>490174.61690666463</v>
      </c>
      <c r="AG39" s="57">
        <f t="shared" si="23"/>
        <v>107111.99882305904</v>
      </c>
      <c r="AH39" s="59">
        <f t="shared" si="63"/>
        <v>13950000</v>
      </c>
      <c r="AI39" s="54">
        <f t="shared" si="24"/>
        <v>0</v>
      </c>
      <c r="AJ39" s="57">
        <f t="shared" si="25"/>
        <v>58125</v>
      </c>
      <c r="AK39" s="59">
        <f t="shared" si="64"/>
        <v>26189852.942260247</v>
      </c>
      <c r="AL39" s="56">
        <f t="shared" si="65"/>
        <v>0</v>
      </c>
      <c r="AM39" s="75">
        <f t="shared" si="26"/>
        <v>109124.38725941769</v>
      </c>
      <c r="AN39">
        <f t="shared" si="27"/>
        <v>3.0861930744546441E-2</v>
      </c>
      <c r="AO39" s="119">
        <f t="shared" si="28"/>
        <v>113333.33333333336</v>
      </c>
      <c r="AP39" s="119">
        <f t="shared" si="29"/>
        <v>2200675.1430649241</v>
      </c>
      <c r="AQ39">
        <f t="shared" si="30"/>
        <v>0.91289788931442406</v>
      </c>
      <c r="AR39" s="41">
        <f t="shared" si="31"/>
        <v>2000179.7530480928</v>
      </c>
      <c r="AS39" s="41">
        <f t="shared" si="32"/>
        <v>48485161.57506305</v>
      </c>
      <c r="AT39">
        <f t="shared" si="33"/>
        <v>0.91290240624425278</v>
      </c>
      <c r="AU39" s="41">
        <f t="shared" si="34"/>
        <v>58333.333333333336</v>
      </c>
      <c r="AV39" s="41">
        <f t="shared" si="35"/>
        <v>0</v>
      </c>
      <c r="AW39">
        <f t="shared" si="36"/>
        <v>0.91348794879447814</v>
      </c>
      <c r="AX39">
        <f t="shared" si="37"/>
        <v>0</v>
      </c>
      <c r="AY39" s="121">
        <f t="shared" si="38"/>
        <v>0</v>
      </c>
      <c r="AZ39">
        <f t="shared" si="39"/>
        <v>0.9374550202315628</v>
      </c>
      <c r="BA39" s="39">
        <f t="shared" si="40"/>
        <v>83333.333333333328</v>
      </c>
      <c r="BB39" s="39">
        <f t="shared" si="41"/>
        <v>0</v>
      </c>
      <c r="BC39">
        <f t="shared" si="42"/>
        <v>0.91453674251121297</v>
      </c>
      <c r="BD39" s="41">
        <f t="shared" si="43"/>
        <v>597286.61572972371</v>
      </c>
      <c r="BE39" s="41">
        <f t="shared" si="44"/>
        <v>13234714.656479945</v>
      </c>
      <c r="BF39">
        <f t="shared" si="45"/>
        <v>0.91351515920033122</v>
      </c>
      <c r="BG39" s="41">
        <f t="shared" si="46"/>
        <v>58125</v>
      </c>
      <c r="BH39" s="41">
        <f t="shared" si="47"/>
        <v>0</v>
      </c>
      <c r="BI39">
        <f t="shared" si="48"/>
        <v>0.91568436313272639</v>
      </c>
      <c r="BJ39">
        <f t="shared" si="49"/>
        <v>0</v>
      </c>
      <c r="BK39" s="121">
        <f t="shared" si="50"/>
        <v>0</v>
      </c>
      <c r="BL39">
        <f t="shared" si="51"/>
        <v>0.91685550083891809</v>
      </c>
      <c r="BM39" s="119">
        <f t="shared" si="52"/>
        <v>2910591.3687778166</v>
      </c>
      <c r="BN39" s="119">
        <f t="shared" si="53"/>
        <v>47889533.002290808</v>
      </c>
      <c r="BO39">
        <f t="shared" si="54"/>
        <v>0.9148417082779533</v>
      </c>
    </row>
    <row r="40" spans="1:67">
      <c r="A40">
        <v>28</v>
      </c>
      <c r="B40" s="64">
        <v>23</v>
      </c>
      <c r="C40" s="56">
        <f t="shared" si="2"/>
        <v>173933862.43612671</v>
      </c>
      <c r="D40" s="56">
        <f t="shared" si="3"/>
        <v>0</v>
      </c>
      <c r="E40" s="59">
        <f t="shared" si="55"/>
        <v>173933862.43612683</v>
      </c>
      <c r="F40" s="53">
        <f t="shared" si="4"/>
        <v>1287083.6329440863</v>
      </c>
      <c r="G40" s="53">
        <f t="shared" si="5"/>
        <v>806763.23193290166</v>
      </c>
      <c r="H40" s="66">
        <f t="shared" si="6"/>
        <v>480320.40101118467</v>
      </c>
      <c r="I40" s="54">
        <f>IF(A40&lt;=(30-(240-$K$8)),((A40+(240-$K$7))/30)*$K$6,$K$6)*($K$5/100)</f>
        <v>0.10979999999999999</v>
      </c>
      <c r="J40" s="67">
        <f t="shared" si="7"/>
        <v>9.6456066865724388E-3</v>
      </c>
      <c r="K40" s="68">
        <f t="shared" si="8"/>
        <v>1673064.644863585</v>
      </c>
      <c r="L40" s="68">
        <f t="shared" si="9"/>
        <v>2960148.2778076716</v>
      </c>
      <c r="M40" s="55">
        <f t="shared" si="10"/>
        <v>2153385.0458747698</v>
      </c>
      <c r="N40" s="55">
        <f t="shared" si="11"/>
        <v>484902.68587504723</v>
      </c>
      <c r="O40" s="55">
        <f t="shared" si="12"/>
        <v>1668482.3599997226</v>
      </c>
      <c r="P40" s="65">
        <f t="shared" si="56"/>
        <v>3092604.1146069737</v>
      </c>
      <c r="Q40" s="52">
        <f t="shared" si="13"/>
        <v>100447.48285580429</v>
      </c>
      <c r="R40" s="57">
        <f t="shared" si="14"/>
        <v>12885.850477529057</v>
      </c>
      <c r="S40" s="59">
        <f t="shared" si="57"/>
        <v>47268180.005979523</v>
      </c>
      <c r="T40" s="56">
        <f t="shared" si="15"/>
        <v>1778061.4322060545</v>
      </c>
      <c r="U40" s="57">
        <f t="shared" si="16"/>
        <v>196950.75002491468</v>
      </c>
      <c r="V40" s="59">
        <f t="shared" si="58"/>
        <v>14000000</v>
      </c>
      <c r="W40" s="52">
        <f t="shared" si="17"/>
        <v>0</v>
      </c>
      <c r="X40" s="57">
        <f t="shared" si="18"/>
        <v>58333.333333333336</v>
      </c>
      <c r="Y40" s="59">
        <f t="shared" si="59"/>
        <v>24107395.885393031</v>
      </c>
      <c r="Z40" s="56">
        <f t="shared" si="60"/>
        <v>0</v>
      </c>
      <c r="AA40" s="57">
        <f t="shared" si="19"/>
        <v>100447.48285580429</v>
      </c>
      <c r="AB40" s="63">
        <f t="shared" si="61"/>
        <v>20000000</v>
      </c>
      <c r="AC40" s="74">
        <f t="shared" si="20"/>
        <v>0</v>
      </c>
      <c r="AD40" s="57">
        <f t="shared" si="21"/>
        <v>83333.333333333328</v>
      </c>
      <c r="AE40" s="59">
        <f t="shared" si="62"/>
        <v>25216705.100627504</v>
      </c>
      <c r="AF40" s="54">
        <f t="shared" si="22"/>
        <v>484902.68587504723</v>
      </c>
      <c r="AG40" s="57">
        <f t="shared" si="23"/>
        <v>105069.60458594793</v>
      </c>
      <c r="AH40" s="59">
        <f t="shared" si="63"/>
        <v>13950000</v>
      </c>
      <c r="AI40" s="54">
        <f t="shared" si="24"/>
        <v>0</v>
      </c>
      <c r="AJ40" s="57">
        <f t="shared" si="25"/>
        <v>58125</v>
      </c>
      <c r="AK40" s="59">
        <f t="shared" si="64"/>
        <v>26298977.329519663</v>
      </c>
      <c r="AL40" s="56">
        <f t="shared" si="65"/>
        <v>0</v>
      </c>
      <c r="AM40" s="75">
        <f t="shared" si="26"/>
        <v>109579.07220633193</v>
      </c>
      <c r="AN40">
        <f t="shared" si="27"/>
        <v>3.0878041526437604E-2</v>
      </c>
      <c r="AO40" s="119">
        <f t="shared" si="28"/>
        <v>113333.33333333334</v>
      </c>
      <c r="AP40" s="119">
        <f t="shared" si="29"/>
        <v>2310292.1056834986</v>
      </c>
      <c r="AQ40">
        <f t="shared" si="30"/>
        <v>0.90909623060858669</v>
      </c>
      <c r="AR40" s="41">
        <f t="shared" si="31"/>
        <v>1975012.1822309692</v>
      </c>
      <c r="AS40" s="41">
        <f t="shared" si="32"/>
        <v>49785720.101769522</v>
      </c>
      <c r="AT40">
        <f t="shared" si="33"/>
        <v>0.9091009331824047</v>
      </c>
      <c r="AU40" s="41">
        <f t="shared" si="34"/>
        <v>58333.333333333336</v>
      </c>
      <c r="AV40" s="41">
        <f t="shared" si="35"/>
        <v>0</v>
      </c>
      <c r="AW40">
        <f t="shared" si="36"/>
        <v>0.90971055024718761</v>
      </c>
      <c r="AX40">
        <f t="shared" si="37"/>
        <v>0</v>
      </c>
      <c r="AY40" s="121">
        <f t="shared" si="38"/>
        <v>0</v>
      </c>
      <c r="AZ40">
        <f t="shared" si="39"/>
        <v>0.93467814472177801</v>
      </c>
      <c r="BA40" s="39">
        <f t="shared" si="40"/>
        <v>83333.333333333328</v>
      </c>
      <c r="BB40" s="39">
        <f t="shared" si="41"/>
        <v>0</v>
      </c>
      <c r="BC40">
        <f t="shared" si="42"/>
        <v>0.91080250938808638</v>
      </c>
      <c r="BD40" s="41">
        <f t="shared" si="43"/>
        <v>589972.29046099517</v>
      </c>
      <c r="BE40" s="41">
        <f t="shared" si="44"/>
        <v>13577275.204501323</v>
      </c>
      <c r="BF40">
        <f t="shared" si="45"/>
        <v>0.90973887983769808</v>
      </c>
      <c r="BG40" s="41">
        <f t="shared" si="46"/>
        <v>58125</v>
      </c>
      <c r="BH40" s="41">
        <f t="shared" si="47"/>
        <v>0</v>
      </c>
      <c r="BI40">
        <f t="shared" si="48"/>
        <v>0.91199742809004036</v>
      </c>
      <c r="BJ40">
        <f t="shared" si="49"/>
        <v>0</v>
      </c>
      <c r="BK40" s="121">
        <f t="shared" si="50"/>
        <v>0</v>
      </c>
      <c r="BL40">
        <f t="shared" si="51"/>
        <v>0.91321690328855676</v>
      </c>
      <c r="BM40" s="119">
        <f t="shared" si="52"/>
        <v>2878109.4726919644</v>
      </c>
      <c r="BN40" s="119">
        <f t="shared" si="53"/>
        <v>49527856.055119708</v>
      </c>
      <c r="BO40">
        <f t="shared" si="54"/>
        <v>0.91112003737995773</v>
      </c>
    </row>
    <row r="41" spans="1:67">
      <c r="A41">
        <v>29</v>
      </c>
      <c r="B41" s="58">
        <v>24</v>
      </c>
      <c r="C41" s="56">
        <f t="shared" si="2"/>
        <v>171780477.39025193</v>
      </c>
      <c r="D41" s="56">
        <f t="shared" si="3"/>
        <v>0</v>
      </c>
      <c r="E41" s="59">
        <f t="shared" si="55"/>
        <v>171780477.39025205</v>
      </c>
      <c r="F41" s="53">
        <f t="shared" si="4"/>
        <v>1274668.9304479833</v>
      </c>
      <c r="G41" s="53">
        <f t="shared" si="5"/>
        <v>796775.11429511907</v>
      </c>
      <c r="H41" s="60">
        <f t="shared" si="6"/>
        <v>477893.81615286425</v>
      </c>
      <c r="I41" s="54">
        <f>IF(A41&lt;=(30-(240-$K$8)),((A41+(240-$K$7))/30)*$K$6,$K$6)*($K$5/100)</f>
        <v>0.10979999999999999</v>
      </c>
      <c r="J41" s="61">
        <f t="shared" si="7"/>
        <v>9.6456066865724388E-3</v>
      </c>
      <c r="K41" s="62">
        <f t="shared" si="8"/>
        <v>1652317.3455494652</v>
      </c>
      <c r="L41" s="62">
        <f t="shared" si="9"/>
        <v>2926986.2759974482</v>
      </c>
      <c r="M41" s="55">
        <f t="shared" si="10"/>
        <v>2130211.1617023293</v>
      </c>
      <c r="N41" s="55">
        <f t="shared" si="11"/>
        <v>479684.3536037702</v>
      </c>
      <c r="O41" s="55">
        <f t="shared" si="12"/>
        <v>1650526.808098559</v>
      </c>
      <c r="P41" s="59">
        <f t="shared" si="56"/>
        <v>2992156.6317511695</v>
      </c>
      <c r="Q41" s="52">
        <f t="shared" si="13"/>
        <v>100866.01403437015</v>
      </c>
      <c r="R41" s="57">
        <f t="shared" si="14"/>
        <v>12467.319298963206</v>
      </c>
      <c r="S41" s="59">
        <f t="shared" si="57"/>
        <v>45490118.573773466</v>
      </c>
      <c r="T41" s="56">
        <f t="shared" si="15"/>
        <v>1760562.4597724173</v>
      </c>
      <c r="U41" s="57">
        <f t="shared" si="16"/>
        <v>189542.1607240561</v>
      </c>
      <c r="V41" s="59">
        <f t="shared" si="58"/>
        <v>14000000</v>
      </c>
      <c r="W41" s="52">
        <f t="shared" si="17"/>
        <v>0</v>
      </c>
      <c r="X41" s="57">
        <f t="shared" si="18"/>
        <v>58333.333333333336</v>
      </c>
      <c r="Y41" s="59">
        <f t="shared" si="59"/>
        <v>24207843.368248835</v>
      </c>
      <c r="Z41" s="56">
        <f t="shared" si="60"/>
        <v>0</v>
      </c>
      <c r="AA41" s="57">
        <f t="shared" si="19"/>
        <v>100866.01403437015</v>
      </c>
      <c r="AB41" s="63">
        <f t="shared" si="61"/>
        <v>20000000</v>
      </c>
      <c r="AC41" s="74">
        <f t="shared" si="20"/>
        <v>0</v>
      </c>
      <c r="AD41" s="57">
        <f t="shared" si="21"/>
        <v>83333.333333333328</v>
      </c>
      <c r="AE41" s="59">
        <f t="shared" si="62"/>
        <v>24731802.414752457</v>
      </c>
      <c r="AF41" s="54">
        <f t="shared" si="22"/>
        <v>479684.3536037702</v>
      </c>
      <c r="AG41" s="57">
        <f t="shared" si="23"/>
        <v>103049.17672813524</v>
      </c>
      <c r="AH41" s="59">
        <f t="shared" si="63"/>
        <v>13950000</v>
      </c>
      <c r="AI41" s="54">
        <f t="shared" si="24"/>
        <v>0</v>
      </c>
      <c r="AJ41" s="57">
        <f t="shared" si="25"/>
        <v>58125</v>
      </c>
      <c r="AK41" s="59">
        <f t="shared" si="64"/>
        <v>26408556.401725996</v>
      </c>
      <c r="AL41" s="56">
        <f t="shared" si="65"/>
        <v>0</v>
      </c>
      <c r="AM41" s="75">
        <f t="shared" si="26"/>
        <v>110035.65167385832</v>
      </c>
      <c r="AN41">
        <f t="shared" si="27"/>
        <v>3.0894152308328766E-2</v>
      </c>
      <c r="AO41" s="119">
        <f t="shared" si="28"/>
        <v>113333.33333333336</v>
      </c>
      <c r="AP41" s="119">
        <f t="shared" si="29"/>
        <v>2420784.3368248837</v>
      </c>
      <c r="AQ41">
        <f t="shared" si="30"/>
        <v>0.90530798269098167</v>
      </c>
      <c r="AR41" s="41">
        <f t="shared" si="31"/>
        <v>1950104.6204964735</v>
      </c>
      <c r="AS41" s="41">
        <f t="shared" si="32"/>
        <v>51056311.3334001</v>
      </c>
      <c r="AT41">
        <f t="shared" si="33"/>
        <v>0.90531286927070131</v>
      </c>
      <c r="AU41" s="41">
        <f t="shared" si="34"/>
        <v>58333.333333333336</v>
      </c>
      <c r="AV41" s="41">
        <f t="shared" si="35"/>
        <v>0</v>
      </c>
      <c r="AW41">
        <f t="shared" si="36"/>
        <v>0.90594634920122774</v>
      </c>
      <c r="AX41">
        <f t="shared" si="37"/>
        <v>0</v>
      </c>
      <c r="AY41" s="121">
        <f t="shared" si="38"/>
        <v>0</v>
      </c>
      <c r="AZ41">
        <f t="shared" si="39"/>
        <v>0.93190699979541869</v>
      </c>
      <c r="BA41" s="39">
        <f t="shared" si="40"/>
        <v>83333.333333333328</v>
      </c>
      <c r="BB41" s="39">
        <f t="shared" si="41"/>
        <v>0</v>
      </c>
      <c r="BC41">
        <f t="shared" si="42"/>
        <v>0.90708109814905857</v>
      </c>
      <c r="BD41" s="41">
        <f t="shared" si="43"/>
        <v>582733.53033190547</v>
      </c>
      <c r="BE41" s="41">
        <f t="shared" si="44"/>
        <v>13910846.254509335</v>
      </c>
      <c r="BF41">
        <f t="shared" si="45"/>
        <v>0.9059757881748165</v>
      </c>
      <c r="BG41" s="41">
        <f t="shared" si="46"/>
        <v>58125</v>
      </c>
      <c r="BH41" s="41">
        <f t="shared" si="47"/>
        <v>0</v>
      </c>
      <c r="BI41">
        <f t="shared" si="48"/>
        <v>0.90832290903490831</v>
      </c>
      <c r="BJ41">
        <f t="shared" si="49"/>
        <v>0</v>
      </c>
      <c r="BK41" s="121">
        <f t="shared" si="50"/>
        <v>0</v>
      </c>
      <c r="BL41">
        <f t="shared" si="51"/>
        <v>0.90959031302352744</v>
      </c>
      <c r="BM41" s="119">
        <f t="shared" si="52"/>
        <v>2845963.1508283792</v>
      </c>
      <c r="BN41" s="119">
        <f t="shared" si="53"/>
        <v>51125067.880855903</v>
      </c>
      <c r="BO41">
        <f t="shared" si="54"/>
        <v>0.90741107998264148</v>
      </c>
    </row>
    <row r="42" spans="1:67">
      <c r="A42">
        <v>30</v>
      </c>
      <c r="B42" s="64">
        <v>25</v>
      </c>
      <c r="C42" s="56">
        <f t="shared" si="2"/>
        <v>169650266.2285496</v>
      </c>
      <c r="D42" s="56">
        <f t="shared" si="3"/>
        <v>0</v>
      </c>
      <c r="E42" s="59">
        <f t="shared" si="55"/>
        <v>169650266.22854972</v>
      </c>
      <c r="F42" s="53">
        <f t="shared" si="4"/>
        <v>1262373.9752892877</v>
      </c>
      <c r="G42" s="53">
        <f t="shared" si="5"/>
        <v>786894.4848567564</v>
      </c>
      <c r="H42" s="66">
        <f t="shared" si="6"/>
        <v>475479.49043253134</v>
      </c>
      <c r="I42" s="54">
        <f>IF(A42&lt;=(30-(240-$K$8)),((A42+(240-$K$7))/30)*$K$6,$K$6)*($K$5/100)</f>
        <v>0.10979999999999999</v>
      </c>
      <c r="J42" s="67">
        <f t="shared" si="7"/>
        <v>9.6456066865724388E-3</v>
      </c>
      <c r="K42" s="68">
        <f t="shared" si="8"/>
        <v>1631793.4541606496</v>
      </c>
      <c r="L42" s="68">
        <f t="shared" si="9"/>
        <v>2894167.4294499373</v>
      </c>
      <c r="M42" s="55">
        <f t="shared" si="10"/>
        <v>2107272.9445931809</v>
      </c>
      <c r="N42" s="55">
        <f t="shared" si="11"/>
        <v>474519.08921841613</v>
      </c>
      <c r="O42" s="55">
        <f t="shared" si="12"/>
        <v>1632753.8553747649</v>
      </c>
      <c r="P42" s="65">
        <f t="shared" si="56"/>
        <v>2891290.6177167995</v>
      </c>
      <c r="Q42" s="52">
        <f t="shared" si="13"/>
        <v>101286.28909284669</v>
      </c>
      <c r="R42" s="57">
        <f t="shared" si="14"/>
        <v>12047.044240486664</v>
      </c>
      <c r="S42" s="59">
        <f t="shared" si="57"/>
        <v>43729556.114001051</v>
      </c>
      <c r="T42" s="56">
        <f t="shared" si="15"/>
        <v>1743247.9889305977</v>
      </c>
      <c r="U42" s="57">
        <f t="shared" si="16"/>
        <v>182206.48380833771</v>
      </c>
      <c r="V42" s="59">
        <f t="shared" si="58"/>
        <v>14000000</v>
      </c>
      <c r="W42" s="52">
        <f t="shared" si="17"/>
        <v>0</v>
      </c>
      <c r="X42" s="57">
        <f t="shared" si="18"/>
        <v>58333.333333333336</v>
      </c>
      <c r="Y42" s="59">
        <f t="shared" si="59"/>
        <v>24308709.382283207</v>
      </c>
      <c r="Z42" s="56">
        <f t="shared" si="60"/>
        <v>0</v>
      </c>
      <c r="AA42" s="57">
        <f t="shared" si="19"/>
        <v>101286.28909284669</v>
      </c>
      <c r="AB42" s="63">
        <f t="shared" si="61"/>
        <v>20000000</v>
      </c>
      <c r="AC42" s="74">
        <f t="shared" si="20"/>
        <v>0</v>
      </c>
      <c r="AD42" s="57">
        <f t="shared" si="21"/>
        <v>83333.333333333328</v>
      </c>
      <c r="AE42" s="59">
        <f t="shared" si="62"/>
        <v>24252118.061148688</v>
      </c>
      <c r="AF42" s="54">
        <f t="shared" si="22"/>
        <v>474519.08921841613</v>
      </c>
      <c r="AG42" s="57">
        <f t="shared" si="23"/>
        <v>101050.49192145286</v>
      </c>
      <c r="AH42" s="59">
        <f t="shared" si="63"/>
        <v>13950000</v>
      </c>
      <c r="AI42" s="54">
        <f t="shared" si="24"/>
        <v>0</v>
      </c>
      <c r="AJ42" s="57">
        <f t="shared" si="25"/>
        <v>58125</v>
      </c>
      <c r="AK42" s="59">
        <f t="shared" si="64"/>
        <v>26518592.053399853</v>
      </c>
      <c r="AL42" s="56">
        <f t="shared" si="65"/>
        <v>0</v>
      </c>
      <c r="AM42" s="75">
        <f t="shared" si="26"/>
        <v>110494.13355583273</v>
      </c>
      <c r="AN42">
        <f t="shared" si="27"/>
        <v>3.0910263090219933E-2</v>
      </c>
      <c r="AO42" s="119">
        <f t="shared" si="28"/>
        <v>113333.33333333336</v>
      </c>
      <c r="AP42" s="119">
        <f t="shared" si="29"/>
        <v>2532157.2273211675</v>
      </c>
      <c r="AQ42">
        <f t="shared" si="30"/>
        <v>0.9015331099002325</v>
      </c>
      <c r="AR42" s="41">
        <f t="shared" si="31"/>
        <v>1925454.4727389354</v>
      </c>
      <c r="AS42" s="41">
        <f t="shared" si="32"/>
        <v>52297439.66791793</v>
      </c>
      <c r="AT42">
        <f t="shared" si="33"/>
        <v>0.90153817885662246</v>
      </c>
      <c r="AU42" s="41">
        <f t="shared" si="34"/>
        <v>58333.333333333336</v>
      </c>
      <c r="AV42" s="41">
        <f t="shared" si="35"/>
        <v>0</v>
      </c>
      <c r="AW42">
        <f t="shared" si="36"/>
        <v>0.90219531114257068</v>
      </c>
      <c r="AX42">
        <f t="shared" si="37"/>
        <v>0</v>
      </c>
      <c r="AY42" s="121">
        <f t="shared" si="38"/>
        <v>0</v>
      </c>
      <c r="AZ42">
        <f t="shared" si="39"/>
        <v>0.9291415832832457</v>
      </c>
      <c r="BA42" s="39">
        <f t="shared" si="40"/>
        <v>83333.333333333328</v>
      </c>
      <c r="BB42" s="39">
        <f t="shared" si="41"/>
        <v>0</v>
      </c>
      <c r="BC42">
        <f t="shared" si="42"/>
        <v>0.90337247627350192</v>
      </c>
      <c r="BD42" s="41">
        <f t="shared" si="43"/>
        <v>575569.58113986906</v>
      </c>
      <c r="BE42" s="41">
        <f t="shared" si="44"/>
        <v>14235572.676552484</v>
      </c>
      <c r="BF42">
        <f t="shared" si="45"/>
        <v>0.90222584975010145</v>
      </c>
      <c r="BG42" s="41">
        <f t="shared" si="46"/>
        <v>58125</v>
      </c>
      <c r="BH42" s="41">
        <f t="shared" si="47"/>
        <v>0</v>
      </c>
      <c r="BI42">
        <f t="shared" si="48"/>
        <v>0.90466077556137792</v>
      </c>
      <c r="BJ42">
        <f t="shared" si="49"/>
        <v>0</v>
      </c>
      <c r="BK42" s="121">
        <f t="shared" si="50"/>
        <v>0</v>
      </c>
      <c r="BL42">
        <f t="shared" si="51"/>
        <v>0.90597570172523745</v>
      </c>
      <c r="BM42" s="119">
        <f t="shared" si="52"/>
        <v>2814149.0538788042</v>
      </c>
      <c r="BN42" s="119">
        <f t="shared" si="53"/>
        <v>52681823.614829525</v>
      </c>
      <c r="BO42">
        <f t="shared" si="54"/>
        <v>0.90371480413405991</v>
      </c>
    </row>
    <row r="43" spans="1:67">
      <c r="A43">
        <v>31</v>
      </c>
      <c r="B43" s="58">
        <v>26</v>
      </c>
      <c r="C43" s="56">
        <f t="shared" si="2"/>
        <v>167542993.28395641</v>
      </c>
      <c r="D43" s="56">
        <f t="shared" si="3"/>
        <v>0</v>
      </c>
      <c r="E43" s="59">
        <f t="shared" si="55"/>
        <v>167542993.28395653</v>
      </c>
      <c r="F43" s="53">
        <f t="shared" si="4"/>
        <v>1250197.6124322822</v>
      </c>
      <c r="G43" s="53">
        <f t="shared" si="5"/>
        <v>777120.25051541848</v>
      </c>
      <c r="H43" s="60">
        <f t="shared" si="6"/>
        <v>473077.36191686371</v>
      </c>
      <c r="I43" s="54">
        <f>IF(A43&lt;=(30-(240-$K$8)),((A43+(240-$K$7))/30)*$K$6,$K$6)*($K$5/100)</f>
        <v>0.10979999999999999</v>
      </c>
      <c r="J43" s="61">
        <f t="shared" si="7"/>
        <v>9.6456066865724388E-3</v>
      </c>
      <c r="K43" s="62">
        <f t="shared" si="8"/>
        <v>1611490.6981427209</v>
      </c>
      <c r="L43" s="62">
        <f t="shared" si="9"/>
        <v>2861688.3105750033</v>
      </c>
      <c r="M43" s="55">
        <f t="shared" si="10"/>
        <v>2084568.0600595847</v>
      </c>
      <c r="N43" s="55">
        <f t="shared" si="11"/>
        <v>469406.36703530507</v>
      </c>
      <c r="O43" s="55">
        <f t="shared" si="12"/>
        <v>1615161.6930242798</v>
      </c>
      <c r="P43" s="59">
        <f t="shared" si="56"/>
        <v>2790004.3286239528</v>
      </c>
      <c r="Q43" s="52">
        <f t="shared" si="13"/>
        <v>101708.31529740022</v>
      </c>
      <c r="R43" s="57">
        <f t="shared" si="14"/>
        <v>11625.018035933137</v>
      </c>
      <c r="S43" s="59">
        <f t="shared" si="57"/>
        <v>41986308.125070453</v>
      </c>
      <c r="T43" s="56">
        <f t="shared" si="15"/>
        <v>1726116.2188032619</v>
      </c>
      <c r="U43" s="57">
        <f t="shared" si="16"/>
        <v>174942.95052112688</v>
      </c>
      <c r="V43" s="59">
        <f t="shared" si="58"/>
        <v>14000000</v>
      </c>
      <c r="W43" s="52">
        <f t="shared" si="17"/>
        <v>0</v>
      </c>
      <c r="X43" s="57">
        <f t="shared" si="18"/>
        <v>58333.333333333336</v>
      </c>
      <c r="Y43" s="59">
        <f t="shared" si="59"/>
        <v>24409995.671376053</v>
      </c>
      <c r="Z43" s="56">
        <f t="shared" si="60"/>
        <v>0</v>
      </c>
      <c r="AA43" s="57">
        <f t="shared" si="19"/>
        <v>101708.31529740022</v>
      </c>
      <c r="AB43" s="63">
        <f t="shared" si="61"/>
        <v>20000000</v>
      </c>
      <c r="AC43" s="74">
        <f t="shared" si="20"/>
        <v>0</v>
      </c>
      <c r="AD43" s="57">
        <f t="shared" si="21"/>
        <v>83333.333333333328</v>
      </c>
      <c r="AE43" s="59">
        <f t="shared" si="62"/>
        <v>23777598.971930273</v>
      </c>
      <c r="AF43" s="54">
        <f t="shared" si="22"/>
        <v>469406.36703530507</v>
      </c>
      <c r="AG43" s="57">
        <f t="shared" si="23"/>
        <v>99073.329049709471</v>
      </c>
      <c r="AH43" s="59">
        <f t="shared" si="63"/>
        <v>13950000</v>
      </c>
      <c r="AI43" s="54">
        <f t="shared" si="24"/>
        <v>0</v>
      </c>
      <c r="AJ43" s="57">
        <f t="shared" si="25"/>
        <v>58125</v>
      </c>
      <c r="AK43" s="59">
        <f t="shared" si="64"/>
        <v>26629086.186955687</v>
      </c>
      <c r="AL43" s="56">
        <f t="shared" si="65"/>
        <v>0</v>
      </c>
      <c r="AM43" s="75">
        <f t="shared" si="26"/>
        <v>110954.52577898203</v>
      </c>
      <c r="AN43">
        <f t="shared" si="27"/>
        <v>3.0926373872111095E-2</v>
      </c>
      <c r="AO43" s="119">
        <f t="shared" si="28"/>
        <v>113333.33333333336</v>
      </c>
      <c r="AP43" s="119">
        <f t="shared" si="29"/>
        <v>2644416.1977324057</v>
      </c>
      <c r="AQ43">
        <f t="shared" si="30"/>
        <v>0.89777157661650908</v>
      </c>
      <c r="AR43" s="41">
        <f t="shared" si="31"/>
        <v>1901059.1693243887</v>
      </c>
      <c r="AS43" s="41">
        <f t="shared" si="32"/>
        <v>53509602.782901116</v>
      </c>
      <c r="AT43">
        <f t="shared" si="33"/>
        <v>0.89777682632916189</v>
      </c>
      <c r="AU43" s="41">
        <f t="shared" si="34"/>
        <v>58333.333333333336</v>
      </c>
      <c r="AV43" s="41">
        <f t="shared" si="35"/>
        <v>0</v>
      </c>
      <c r="AW43">
        <f t="shared" si="36"/>
        <v>0.89845740159459664</v>
      </c>
      <c r="AX43">
        <f t="shared" si="37"/>
        <v>0</v>
      </c>
      <c r="AY43" s="121">
        <f t="shared" si="38"/>
        <v>0</v>
      </c>
      <c r="AZ43">
        <f t="shared" si="39"/>
        <v>0.92638189297649598</v>
      </c>
      <c r="BA43" s="39">
        <f t="shared" si="40"/>
        <v>83333.333333333328</v>
      </c>
      <c r="BB43" s="39">
        <f t="shared" si="41"/>
        <v>0</v>
      </c>
      <c r="BC43">
        <f t="shared" si="42"/>
        <v>0.899676611271233</v>
      </c>
      <c r="BD43" s="41">
        <f t="shared" si="43"/>
        <v>568479.6960850145</v>
      </c>
      <c r="BE43" s="41">
        <f t="shared" si="44"/>
        <v>14551597.378094457</v>
      </c>
      <c r="BF43">
        <f t="shared" si="45"/>
        <v>0.89848903013921366</v>
      </c>
      <c r="BG43" s="41">
        <f t="shared" si="46"/>
        <v>58125</v>
      </c>
      <c r="BH43" s="41">
        <f t="shared" si="47"/>
        <v>0</v>
      </c>
      <c r="BI43">
        <f t="shared" si="48"/>
        <v>0.90101099728683587</v>
      </c>
      <c r="BJ43">
        <f t="shared" si="49"/>
        <v>0</v>
      </c>
      <c r="BK43" s="121">
        <f t="shared" si="50"/>
        <v>0</v>
      </c>
      <c r="BL43">
        <f t="shared" si="51"/>
        <v>0.90237304109158523</v>
      </c>
      <c r="BM43" s="119">
        <f t="shared" si="52"/>
        <v>2782663.8654094031</v>
      </c>
      <c r="BN43" s="119">
        <f t="shared" si="53"/>
        <v>54198769.561549202</v>
      </c>
      <c r="BO43">
        <f t="shared" si="54"/>
        <v>0.90003117791080445</v>
      </c>
    </row>
    <row r="44" spans="1:67">
      <c r="A44">
        <v>32</v>
      </c>
      <c r="B44" s="64">
        <v>27</v>
      </c>
      <c r="C44" s="56">
        <f t="shared" si="2"/>
        <v>165458425.22389683</v>
      </c>
      <c r="D44" s="56">
        <f t="shared" si="3"/>
        <v>0</v>
      </c>
      <c r="E44" s="59">
        <f t="shared" si="55"/>
        <v>165458425.22389695</v>
      </c>
      <c r="F44" s="53">
        <f t="shared" si="4"/>
        <v>1238138.6979822689</v>
      </c>
      <c r="G44" s="53">
        <f t="shared" si="5"/>
        <v>767451.32899684214</v>
      </c>
      <c r="H44" s="66">
        <f t="shared" si="6"/>
        <v>470687.36898542673</v>
      </c>
      <c r="I44" s="54">
        <f>IF(A44&lt;=(30-(240-$K$8)),((A44+(240-$K$7))/30)*$K$6,$K$6)*($K$5/100)</f>
        <v>0.10979999999999999</v>
      </c>
      <c r="J44" s="67">
        <f t="shared" si="7"/>
        <v>9.6456066865724388E-3</v>
      </c>
      <c r="K44" s="68">
        <f t="shared" si="8"/>
        <v>1591406.8274557954</v>
      </c>
      <c r="L44" s="68">
        <f t="shared" si="9"/>
        <v>2829545.5254380642</v>
      </c>
      <c r="M44" s="55">
        <f t="shared" si="10"/>
        <v>2062094.196441222</v>
      </c>
      <c r="N44" s="55">
        <f t="shared" si="11"/>
        <v>464345.6665110722</v>
      </c>
      <c r="O44" s="55">
        <f t="shared" si="12"/>
        <v>1597748.5299301499</v>
      </c>
      <c r="P44" s="65">
        <f t="shared" si="56"/>
        <v>2688296.0133265527</v>
      </c>
      <c r="Q44" s="52">
        <f t="shared" si="13"/>
        <v>102132.09994447272</v>
      </c>
      <c r="R44" s="57">
        <f t="shared" si="14"/>
        <v>11201.233388860635</v>
      </c>
      <c r="S44" s="59">
        <f t="shared" si="57"/>
        <v>40260191.906267188</v>
      </c>
      <c r="T44" s="56">
        <f t="shared" si="15"/>
        <v>1709165.366233211</v>
      </c>
      <c r="U44" s="57">
        <f t="shared" si="16"/>
        <v>167750.79960944661</v>
      </c>
      <c r="V44" s="59">
        <f t="shared" si="58"/>
        <v>14000000</v>
      </c>
      <c r="W44" s="52">
        <f t="shared" si="17"/>
        <v>0</v>
      </c>
      <c r="X44" s="57">
        <f t="shared" si="18"/>
        <v>58333.333333333336</v>
      </c>
      <c r="Y44" s="59">
        <f t="shared" si="59"/>
        <v>24511703.986673452</v>
      </c>
      <c r="Z44" s="56">
        <f t="shared" si="60"/>
        <v>0</v>
      </c>
      <c r="AA44" s="57">
        <f t="shared" si="19"/>
        <v>102132.09994447272</v>
      </c>
      <c r="AB44" s="63">
        <f t="shared" si="61"/>
        <v>20000000</v>
      </c>
      <c r="AC44" s="74">
        <f t="shared" si="20"/>
        <v>0</v>
      </c>
      <c r="AD44" s="57">
        <f t="shared" si="21"/>
        <v>83333.333333333328</v>
      </c>
      <c r="AE44" s="59">
        <f t="shared" si="62"/>
        <v>23308192.60489497</v>
      </c>
      <c r="AF44" s="54">
        <f t="shared" si="22"/>
        <v>464345.6665110722</v>
      </c>
      <c r="AG44" s="57">
        <f t="shared" si="23"/>
        <v>97117.469187062379</v>
      </c>
      <c r="AH44" s="59">
        <f t="shared" si="63"/>
        <v>13950000</v>
      </c>
      <c r="AI44" s="54">
        <f t="shared" si="24"/>
        <v>0</v>
      </c>
      <c r="AJ44" s="57">
        <f t="shared" si="25"/>
        <v>58125</v>
      </c>
      <c r="AK44" s="59">
        <f t="shared" si="64"/>
        <v>26740040.712734669</v>
      </c>
      <c r="AL44" s="56">
        <f t="shared" si="65"/>
        <v>0</v>
      </c>
      <c r="AM44" s="75">
        <f t="shared" si="26"/>
        <v>111416.83630306112</v>
      </c>
      <c r="AN44">
        <f t="shared" si="27"/>
        <v>3.0942484654002258E-2</v>
      </c>
      <c r="AO44" s="119">
        <f t="shared" si="28"/>
        <v>113333.33333333336</v>
      </c>
      <c r="AP44" s="119">
        <f t="shared" si="29"/>
        <v>2757566.6985007636</v>
      </c>
      <c r="AQ44">
        <f t="shared" si="30"/>
        <v>0.89402334726168931</v>
      </c>
      <c r="AR44" s="41">
        <f t="shared" si="31"/>
        <v>1876916.1658426577</v>
      </c>
      <c r="AS44" s="41">
        <f t="shared" si="32"/>
        <v>54693291.719462752</v>
      </c>
      <c r="AT44">
        <f t="shared" si="33"/>
        <v>0.89402877611897991</v>
      </c>
      <c r="AU44" s="41">
        <f t="shared" si="34"/>
        <v>58333.333333333336</v>
      </c>
      <c r="AV44" s="41">
        <f t="shared" si="35"/>
        <v>0</v>
      </c>
      <c r="AW44">
        <f t="shared" si="36"/>
        <v>0.89473258611831374</v>
      </c>
      <c r="AX44">
        <f t="shared" si="37"/>
        <v>0</v>
      </c>
      <c r="AY44" s="121">
        <f t="shared" si="38"/>
        <v>0</v>
      </c>
      <c r="AZ44">
        <f t="shared" si="39"/>
        <v>0.92362792662696991</v>
      </c>
      <c r="BA44" s="39">
        <f t="shared" si="40"/>
        <v>83333.333333333328</v>
      </c>
      <c r="BB44" s="39">
        <f t="shared" si="41"/>
        <v>0</v>
      </c>
      <c r="BC44">
        <f t="shared" si="42"/>
        <v>0.89599347068277801</v>
      </c>
      <c r="BD44" s="41">
        <f t="shared" si="43"/>
        <v>561463.13569813455</v>
      </c>
      <c r="BE44" s="41">
        <f t="shared" si="44"/>
        <v>14859061.32835431</v>
      </c>
      <c r="BF44">
        <f t="shared" si="45"/>
        <v>0.89476529495524648</v>
      </c>
      <c r="BG44" s="41">
        <f t="shared" si="46"/>
        <v>58125</v>
      </c>
      <c r="BH44" s="41">
        <f t="shared" si="47"/>
        <v>0</v>
      </c>
      <c r="BI44">
        <f t="shared" si="48"/>
        <v>0.89737354385219925</v>
      </c>
      <c r="BJ44">
        <f t="shared" si="49"/>
        <v>0</v>
      </c>
      <c r="BK44" s="121">
        <f t="shared" si="50"/>
        <v>0</v>
      </c>
      <c r="BL44">
        <f t="shared" si="51"/>
        <v>0.89878230283725169</v>
      </c>
      <c r="BM44" s="119">
        <f t="shared" si="52"/>
        <v>2751504.301540792</v>
      </c>
      <c r="BN44" s="119">
        <f t="shared" si="53"/>
        <v>55676543.303912997</v>
      </c>
      <c r="BO44">
        <f t="shared" si="54"/>
        <v>0.89636016941819374</v>
      </c>
    </row>
    <row r="45" spans="1:67">
      <c r="A45">
        <v>33</v>
      </c>
      <c r="B45" s="58">
        <v>28</v>
      </c>
      <c r="C45" s="56">
        <f t="shared" si="2"/>
        <v>163396331.0274556</v>
      </c>
      <c r="D45" s="56">
        <f t="shared" si="3"/>
        <v>0</v>
      </c>
      <c r="E45" s="59">
        <f t="shared" si="55"/>
        <v>163396331.02745575</v>
      </c>
      <c r="F45" s="53">
        <f t="shared" si="4"/>
        <v>1226196.0990781067</v>
      </c>
      <c r="G45" s="53">
        <f t="shared" si="5"/>
        <v>757886.64874901564</v>
      </c>
      <c r="H45" s="60">
        <f t="shared" si="6"/>
        <v>468309.45032909105</v>
      </c>
      <c r="I45" s="54">
        <f>IF(A45&lt;=(30-(240-$K$8)),((A45+(240-$K$7))/30)*$K$6,$K$6)*($K$5/100)</f>
        <v>0.10979999999999999</v>
      </c>
      <c r="J45" s="61">
        <f t="shared" si="7"/>
        <v>9.6456066865724388E-3</v>
      </c>
      <c r="K45" s="62">
        <f t="shared" si="8"/>
        <v>1571539.6143543515</v>
      </c>
      <c r="L45" s="62">
        <f t="shared" si="9"/>
        <v>2797735.7134324582</v>
      </c>
      <c r="M45" s="55">
        <f t="shared" si="10"/>
        <v>2039849.0646834425</v>
      </c>
      <c r="N45" s="55">
        <f t="shared" si="11"/>
        <v>459336.47219273343</v>
      </c>
      <c r="O45" s="55">
        <f t="shared" si="12"/>
        <v>1580512.5924907092</v>
      </c>
      <c r="P45" s="59">
        <f t="shared" si="56"/>
        <v>2586163.9133820799</v>
      </c>
      <c r="Q45" s="52">
        <f t="shared" si="13"/>
        <v>102557.65036090801</v>
      </c>
      <c r="R45" s="57">
        <f t="shared" si="14"/>
        <v>10775.682972425333</v>
      </c>
      <c r="S45" s="59">
        <f t="shared" si="57"/>
        <v>38551026.540033981</v>
      </c>
      <c r="T45" s="56">
        <f t="shared" si="15"/>
        <v>1692393.6656116997</v>
      </c>
      <c r="U45" s="57">
        <f t="shared" si="16"/>
        <v>160629.27725014157</v>
      </c>
      <c r="V45" s="59">
        <f t="shared" si="58"/>
        <v>14000000</v>
      </c>
      <c r="W45" s="52">
        <f t="shared" si="17"/>
        <v>0</v>
      </c>
      <c r="X45" s="57">
        <f t="shared" si="18"/>
        <v>58333.333333333336</v>
      </c>
      <c r="Y45" s="59">
        <f t="shared" si="59"/>
        <v>24613836.086617924</v>
      </c>
      <c r="Z45" s="56">
        <f t="shared" si="60"/>
        <v>0</v>
      </c>
      <c r="AA45" s="57">
        <f t="shared" si="19"/>
        <v>102557.65036090801</v>
      </c>
      <c r="AB45" s="63">
        <f t="shared" si="61"/>
        <v>20000000</v>
      </c>
      <c r="AC45" s="74">
        <f t="shared" si="20"/>
        <v>0</v>
      </c>
      <c r="AD45" s="57">
        <f t="shared" si="21"/>
        <v>83333.333333333328</v>
      </c>
      <c r="AE45" s="59">
        <f t="shared" si="62"/>
        <v>22843846.938383896</v>
      </c>
      <c r="AF45" s="54">
        <f t="shared" si="22"/>
        <v>459336.47219273343</v>
      </c>
      <c r="AG45" s="57">
        <f t="shared" si="23"/>
        <v>95182.695576599566</v>
      </c>
      <c r="AH45" s="59">
        <f t="shared" si="63"/>
        <v>13950000</v>
      </c>
      <c r="AI45" s="54">
        <f t="shared" si="24"/>
        <v>0</v>
      </c>
      <c r="AJ45" s="57">
        <f t="shared" si="25"/>
        <v>58125</v>
      </c>
      <c r="AK45" s="59">
        <f t="shared" si="64"/>
        <v>26851457.549037732</v>
      </c>
      <c r="AL45" s="56">
        <f t="shared" si="65"/>
        <v>0</v>
      </c>
      <c r="AM45" s="75">
        <f t="shared" si="26"/>
        <v>111881.07312099055</v>
      </c>
      <c r="AN45">
        <f t="shared" si="27"/>
        <v>3.0958595435893424E-2</v>
      </c>
      <c r="AO45" s="119">
        <f t="shared" si="28"/>
        <v>113333.33333333334</v>
      </c>
      <c r="AP45" s="119">
        <f t="shared" si="29"/>
        <v>2871614.2101054243</v>
      </c>
      <c r="AQ45">
        <f t="shared" si="30"/>
        <v>0.8902883862995784</v>
      </c>
      <c r="AR45" s="41">
        <f t="shared" si="31"/>
        <v>1853022.9428618413</v>
      </c>
      <c r="AS45" s="41">
        <f t="shared" si="32"/>
        <v>55848990.965186089</v>
      </c>
      <c r="AT45">
        <f t="shared" si="33"/>
        <v>0.89029399269865817</v>
      </c>
      <c r="AU45" s="41">
        <f t="shared" si="34"/>
        <v>58333.333333333336</v>
      </c>
      <c r="AV45" s="41">
        <f t="shared" si="35"/>
        <v>0</v>
      </c>
      <c r="AW45">
        <f t="shared" si="36"/>
        <v>0.89102083031260038</v>
      </c>
      <c r="AX45">
        <f t="shared" si="37"/>
        <v>0</v>
      </c>
      <c r="AY45" s="121">
        <f t="shared" si="38"/>
        <v>0</v>
      </c>
      <c r="AZ45">
        <f t="shared" si="39"/>
        <v>0.9208796819472248</v>
      </c>
      <c r="BA45" s="39">
        <f t="shared" si="40"/>
        <v>83333.333333333328</v>
      </c>
      <c r="BB45" s="39">
        <f t="shared" si="41"/>
        <v>0</v>
      </c>
      <c r="BC45">
        <f t="shared" si="42"/>
        <v>0.89232302207954661</v>
      </c>
      <c r="BD45" s="41">
        <f t="shared" si="43"/>
        <v>554519.167769333</v>
      </c>
      <c r="BE45" s="41">
        <f t="shared" si="44"/>
        <v>15158103.582360202</v>
      </c>
      <c r="BF45">
        <f t="shared" si="45"/>
        <v>0.89105460984898455</v>
      </c>
      <c r="BG45" s="41">
        <f t="shared" si="46"/>
        <v>58125</v>
      </c>
      <c r="BH45" s="41">
        <f t="shared" si="47"/>
        <v>0</v>
      </c>
      <c r="BI45">
        <f t="shared" si="48"/>
        <v>0.89374838492219011</v>
      </c>
      <c r="BJ45">
        <f t="shared" si="49"/>
        <v>0</v>
      </c>
      <c r="BK45" s="121">
        <f t="shared" si="50"/>
        <v>0</v>
      </c>
      <c r="BL45">
        <f t="shared" si="51"/>
        <v>0.89520345869387719</v>
      </c>
      <c r="BM45" s="119">
        <f t="shared" si="52"/>
        <v>2720667.1106311739</v>
      </c>
      <c r="BN45" s="119">
        <f t="shared" si="53"/>
        <v>57115773.811136387</v>
      </c>
      <c r="BO45">
        <f t="shared" si="54"/>
        <v>0.89270174679051728</v>
      </c>
    </row>
    <row r="46" spans="1:67">
      <c r="A46">
        <v>34</v>
      </c>
      <c r="B46" s="64">
        <v>29</v>
      </c>
      <c r="C46" s="56">
        <f t="shared" si="2"/>
        <v>161356481.96277213</v>
      </c>
      <c r="D46" s="56">
        <f t="shared" si="3"/>
        <v>0</v>
      </c>
      <c r="E46" s="59">
        <f t="shared" si="55"/>
        <v>161356481.96277231</v>
      </c>
      <c r="F46" s="53">
        <f t="shared" si="4"/>
        <v>1214368.6937857901</v>
      </c>
      <c r="G46" s="53">
        <f t="shared" si="5"/>
        <v>748425.14883732563</v>
      </c>
      <c r="H46" s="66">
        <f t="shared" si="6"/>
        <v>465943.54494846449</v>
      </c>
      <c r="I46" s="54">
        <f>IF(A46&lt;=(30-(240-$K$8)),((A46+(240-$K$7))/30)*$K$6,$K$6)*($K$5/100)</f>
        <v>0.10979999999999999</v>
      </c>
      <c r="J46" s="67">
        <f t="shared" si="7"/>
        <v>9.6456066865724388E-3</v>
      </c>
      <c r="K46" s="68">
        <f t="shared" si="8"/>
        <v>1551886.8531692016</v>
      </c>
      <c r="L46" s="68">
        <f t="shared" si="9"/>
        <v>2766255.5469549918</v>
      </c>
      <c r="M46" s="55">
        <f t="shared" si="10"/>
        <v>2017830.3981176661</v>
      </c>
      <c r="N46" s="55">
        <f t="shared" si="11"/>
        <v>454378.27366823558</v>
      </c>
      <c r="O46" s="55">
        <f t="shared" si="12"/>
        <v>1563452.1244494305</v>
      </c>
      <c r="P46" s="65">
        <f t="shared" si="56"/>
        <v>2483606.263021172</v>
      </c>
      <c r="Q46" s="52">
        <f t="shared" si="13"/>
        <v>102984.97390407846</v>
      </c>
      <c r="R46" s="57">
        <f t="shared" si="14"/>
        <v>10348.359429254884</v>
      </c>
      <c r="S46" s="59">
        <f t="shared" si="57"/>
        <v>36858632.874422282</v>
      </c>
      <c r="T46" s="56">
        <f t="shared" si="15"/>
        <v>1675799.3687084252</v>
      </c>
      <c r="U46" s="57">
        <f t="shared" si="16"/>
        <v>153577.6369767595</v>
      </c>
      <c r="V46" s="59">
        <f t="shared" si="58"/>
        <v>14000000</v>
      </c>
      <c r="W46" s="52">
        <f t="shared" si="17"/>
        <v>0</v>
      </c>
      <c r="X46" s="57">
        <f t="shared" si="18"/>
        <v>58333.333333333336</v>
      </c>
      <c r="Y46" s="59">
        <f t="shared" si="59"/>
        <v>24716393.736978833</v>
      </c>
      <c r="Z46" s="56">
        <f t="shared" si="60"/>
        <v>0</v>
      </c>
      <c r="AA46" s="57">
        <f t="shared" si="19"/>
        <v>102984.97390407846</v>
      </c>
      <c r="AB46" s="63">
        <f t="shared" si="61"/>
        <v>20000000</v>
      </c>
      <c r="AC46" s="74">
        <f t="shared" si="20"/>
        <v>0</v>
      </c>
      <c r="AD46" s="57">
        <f t="shared" si="21"/>
        <v>83333.333333333328</v>
      </c>
      <c r="AE46" s="59">
        <f t="shared" si="62"/>
        <v>22384510.466191161</v>
      </c>
      <c r="AF46" s="54">
        <f t="shared" si="22"/>
        <v>454378.27366823558</v>
      </c>
      <c r="AG46" s="57">
        <f t="shared" si="23"/>
        <v>93268.793609129832</v>
      </c>
      <c r="AH46" s="59">
        <f t="shared" si="63"/>
        <v>13950000</v>
      </c>
      <c r="AI46" s="54">
        <f t="shared" si="24"/>
        <v>0</v>
      </c>
      <c r="AJ46" s="57">
        <f t="shared" si="25"/>
        <v>58125</v>
      </c>
      <c r="AK46" s="59">
        <f t="shared" si="64"/>
        <v>26963338.622158721</v>
      </c>
      <c r="AL46" s="56">
        <f t="shared" si="65"/>
        <v>0</v>
      </c>
      <c r="AM46" s="75">
        <f t="shared" si="26"/>
        <v>112347.24425899467</v>
      </c>
      <c r="AN46">
        <f t="shared" si="27"/>
        <v>3.0974706217784587E-2</v>
      </c>
      <c r="AO46" s="119">
        <f t="shared" si="28"/>
        <v>113333.33333333334</v>
      </c>
      <c r="AP46" s="119">
        <f t="shared" si="29"/>
        <v>2986564.2432182753</v>
      </c>
      <c r="AQ46">
        <f t="shared" si="30"/>
        <v>0.88656665823614278</v>
      </c>
      <c r="AR46" s="41">
        <f t="shared" si="31"/>
        <v>1829377.0056851846</v>
      </c>
      <c r="AS46" s="41">
        <f t="shared" si="32"/>
        <v>56977178.536086455</v>
      </c>
      <c r="AT46">
        <f t="shared" si="33"/>
        <v>0.88657244058286688</v>
      </c>
      <c r="AU46" s="41">
        <f t="shared" si="34"/>
        <v>58333.333333333336</v>
      </c>
      <c r="AV46" s="41">
        <f t="shared" si="35"/>
        <v>0</v>
      </c>
      <c r="AW46">
        <f t="shared" si="36"/>
        <v>0.8873220998143625</v>
      </c>
      <c r="AX46">
        <f t="shared" si="37"/>
        <v>0</v>
      </c>
      <c r="AY46" s="121">
        <f t="shared" si="38"/>
        <v>0</v>
      </c>
      <c r="AZ46">
        <f t="shared" si="39"/>
        <v>0.91813715661067374</v>
      </c>
      <c r="BA46" s="39">
        <f t="shared" si="40"/>
        <v>83333.333333333328</v>
      </c>
      <c r="BB46" s="39">
        <f t="shared" si="41"/>
        <v>0</v>
      </c>
      <c r="BC46">
        <f t="shared" si="42"/>
        <v>0.88866523306410716</v>
      </c>
      <c r="BD46" s="41">
        <f t="shared" si="43"/>
        <v>547647.06727736536</v>
      </c>
      <c r="BE46" s="41">
        <f t="shared" si="44"/>
        <v>15448861.304720009</v>
      </c>
      <c r="BF46">
        <f t="shared" si="45"/>
        <v>0.88735694050904679</v>
      </c>
      <c r="BG46" s="41">
        <f t="shared" si="46"/>
        <v>58125</v>
      </c>
      <c r="BH46" s="41">
        <f t="shared" si="47"/>
        <v>0</v>
      </c>
      <c r="BI46">
        <f t="shared" si="48"/>
        <v>0.89013549018551352</v>
      </c>
      <c r="BJ46">
        <f t="shared" si="49"/>
        <v>0</v>
      </c>
      <c r="BK46" s="121">
        <f t="shared" si="50"/>
        <v>0</v>
      </c>
      <c r="BL46">
        <f t="shared" si="51"/>
        <v>0.89163648041035015</v>
      </c>
      <c r="BM46" s="119">
        <f t="shared" si="52"/>
        <v>2690149.0729625495</v>
      </c>
      <c r="BN46" s="119">
        <f t="shared" si="53"/>
        <v>58517081.545412317</v>
      </c>
      <c r="BO46">
        <f t="shared" si="54"/>
        <v>0.88905587819126974</v>
      </c>
    </row>
    <row r="47" spans="1:67">
      <c r="A47">
        <v>35</v>
      </c>
      <c r="B47" s="58">
        <v>30</v>
      </c>
      <c r="C47" s="56">
        <f t="shared" si="2"/>
        <v>159338651.5646545</v>
      </c>
      <c r="D47" s="56">
        <f t="shared" si="3"/>
        <v>0</v>
      </c>
      <c r="E47" s="59">
        <f t="shared" si="55"/>
        <v>159338651.56465465</v>
      </c>
      <c r="F47" s="53">
        <f t="shared" si="4"/>
        <v>1202655.3709930461</v>
      </c>
      <c r="G47" s="53">
        <f t="shared" si="5"/>
        <v>739065.7788407231</v>
      </c>
      <c r="H47" s="60">
        <f t="shared" si="6"/>
        <v>463589.59215232299</v>
      </c>
      <c r="I47" s="54">
        <f>IF(A47&lt;=(30-(240-$K$8)),((A47+(240-$K$7))/30)*$K$6,$K$6)*($K$5/100)</f>
        <v>0.10979999999999999</v>
      </c>
      <c r="J47" s="61">
        <f t="shared" si="7"/>
        <v>9.6456066865724388E-3</v>
      </c>
      <c r="K47" s="62">
        <f t="shared" si="8"/>
        <v>1532446.3600915789</v>
      </c>
      <c r="L47" s="62">
        <f t="shared" si="9"/>
        <v>2735101.7310846248</v>
      </c>
      <c r="M47" s="55">
        <f t="shared" si="10"/>
        <v>1996035.9522439018</v>
      </c>
      <c r="N47" s="55">
        <f t="shared" si="11"/>
        <v>449470.56551748374</v>
      </c>
      <c r="O47" s="55">
        <f t="shared" si="12"/>
        <v>1546565.386726418</v>
      </c>
      <c r="P47" s="59">
        <f t="shared" si="56"/>
        <v>2380621.2891170937</v>
      </c>
      <c r="Q47" s="52">
        <f t="shared" si="13"/>
        <v>103414.07796201212</v>
      </c>
      <c r="R47" s="57">
        <f t="shared" si="14"/>
        <v>9919.2553713212237</v>
      </c>
      <c r="S47" s="59">
        <f t="shared" si="57"/>
        <v>35182833.505713858</v>
      </c>
      <c r="T47" s="56">
        <f t="shared" si="15"/>
        <v>1659380.7445031586</v>
      </c>
      <c r="U47" s="57">
        <f t="shared" si="16"/>
        <v>146595.13960714109</v>
      </c>
      <c r="V47" s="59">
        <f t="shared" si="58"/>
        <v>14000000</v>
      </c>
      <c r="W47" s="52">
        <f t="shared" si="17"/>
        <v>0</v>
      </c>
      <c r="X47" s="57">
        <f t="shared" si="18"/>
        <v>58333.333333333336</v>
      </c>
      <c r="Y47" s="59">
        <f t="shared" si="59"/>
        <v>24819378.71088291</v>
      </c>
      <c r="Z47" s="56">
        <f t="shared" si="60"/>
        <v>0</v>
      </c>
      <c r="AA47" s="57">
        <f t="shared" si="19"/>
        <v>103414.07796201212</v>
      </c>
      <c r="AB47" s="63">
        <f t="shared" si="61"/>
        <v>20000000</v>
      </c>
      <c r="AC47" s="74">
        <f t="shared" si="20"/>
        <v>0</v>
      </c>
      <c r="AD47" s="57">
        <f t="shared" si="21"/>
        <v>83333.333333333328</v>
      </c>
      <c r="AE47" s="59">
        <f t="shared" si="62"/>
        <v>21930132.192522924</v>
      </c>
      <c r="AF47" s="54">
        <f t="shared" si="22"/>
        <v>449470.56551748374</v>
      </c>
      <c r="AG47" s="57">
        <f t="shared" si="23"/>
        <v>91375.550802178856</v>
      </c>
      <c r="AH47" s="59">
        <f t="shared" si="63"/>
        <v>13950000</v>
      </c>
      <c r="AI47" s="54">
        <f t="shared" si="24"/>
        <v>0</v>
      </c>
      <c r="AJ47" s="57">
        <f t="shared" si="25"/>
        <v>58125</v>
      </c>
      <c r="AK47" s="59">
        <f t="shared" si="64"/>
        <v>27075685.866417717</v>
      </c>
      <c r="AL47" s="56">
        <f t="shared" si="65"/>
        <v>0</v>
      </c>
      <c r="AM47" s="75">
        <f t="shared" si="26"/>
        <v>112815.35777674049</v>
      </c>
      <c r="AN47">
        <f t="shared" si="27"/>
        <v>3.0990816999675749E-2</v>
      </c>
      <c r="AO47" s="119">
        <f t="shared" si="28"/>
        <v>113333.33333333334</v>
      </c>
      <c r="AP47" s="119">
        <f t="shared" si="29"/>
        <v>3102422.3388603637</v>
      </c>
      <c r="AQ47">
        <f t="shared" si="30"/>
        <v>0.88285812761966298</v>
      </c>
      <c r="AR47" s="41">
        <f t="shared" si="31"/>
        <v>1805975.8841102996</v>
      </c>
      <c r="AS47" s="41">
        <f t="shared" si="32"/>
        <v>58078326.057610549</v>
      </c>
      <c r="AT47">
        <f t="shared" si="33"/>
        <v>0.8828640843286043</v>
      </c>
      <c r="AU47" s="41">
        <f t="shared" si="34"/>
        <v>58333.333333333336</v>
      </c>
      <c r="AV47" s="41">
        <f t="shared" si="35"/>
        <v>0</v>
      </c>
      <c r="AW47">
        <f t="shared" si="36"/>
        <v>0.88363636029880555</v>
      </c>
      <c r="AX47">
        <f t="shared" si="37"/>
        <v>0</v>
      </c>
      <c r="AY47" s="121">
        <f t="shared" si="38"/>
        <v>0</v>
      </c>
      <c r="AZ47">
        <f t="shared" si="39"/>
        <v>0.91540034825175776</v>
      </c>
      <c r="BA47" s="39">
        <f t="shared" si="40"/>
        <v>83333.333333333328</v>
      </c>
      <c r="BB47" s="39">
        <f t="shared" si="41"/>
        <v>0</v>
      </c>
      <c r="BC47">
        <f t="shared" si="42"/>
        <v>0.8850200712703411</v>
      </c>
      <c r="BD47" s="41">
        <f t="shared" si="43"/>
        <v>540846.11631966266</v>
      </c>
      <c r="BE47" s="41">
        <f t="shared" si="44"/>
        <v>15731469.793111932</v>
      </c>
      <c r="BF47">
        <f t="shared" si="45"/>
        <v>0.88367225266216665</v>
      </c>
      <c r="BG47" s="41">
        <f t="shared" si="46"/>
        <v>58125</v>
      </c>
      <c r="BH47" s="41">
        <f t="shared" si="47"/>
        <v>0</v>
      </c>
      <c r="BI47">
        <f t="shared" si="48"/>
        <v>0.88653482935513295</v>
      </c>
      <c r="BJ47">
        <f t="shared" si="49"/>
        <v>0</v>
      </c>
      <c r="BK47" s="121">
        <f t="shared" si="50"/>
        <v>0</v>
      </c>
      <c r="BL47">
        <f t="shared" si="51"/>
        <v>0.88808133975300019</v>
      </c>
      <c r="BM47" s="119">
        <f t="shared" si="52"/>
        <v>2659947.0004299618</v>
      </c>
      <c r="BN47" s="119">
        <f t="shared" si="53"/>
        <v>59881078.567317054</v>
      </c>
      <c r="BO47">
        <f t="shared" si="54"/>
        <v>0.88542253181333208</v>
      </c>
    </row>
    <row r="48" spans="1:67">
      <c r="A48">
        <v>36</v>
      </c>
      <c r="B48" s="64">
        <v>31</v>
      </c>
      <c r="C48" s="56">
        <f t="shared" si="2"/>
        <v>157342615.6124106</v>
      </c>
      <c r="D48" s="56">
        <f t="shared" si="3"/>
        <v>0</v>
      </c>
      <c r="E48" s="59">
        <f t="shared" si="55"/>
        <v>157342615.61241075</v>
      </c>
      <c r="F48" s="53">
        <f t="shared" si="4"/>
        <v>1191055.030304953</v>
      </c>
      <c r="G48" s="53">
        <f t="shared" si="5"/>
        <v>729807.49874889851</v>
      </c>
      <c r="H48" s="66">
        <f t="shared" si="6"/>
        <v>461247.53155605448</v>
      </c>
      <c r="I48" s="54">
        <f>IF(A48&lt;=(30-(240-$K$8)),((A48+(240-$K$7))/30)*$K$6,$K$6)*($K$5/100)</f>
        <v>0.10979999999999999</v>
      </c>
      <c r="J48" s="67">
        <f t="shared" si="7"/>
        <v>9.6456066865724388E-3</v>
      </c>
      <c r="K48" s="68">
        <f t="shared" si="8"/>
        <v>1513215.9729593243</v>
      </c>
      <c r="L48" s="68">
        <f t="shared" si="9"/>
        <v>2704271.0032642772</v>
      </c>
      <c r="M48" s="55">
        <f t="shared" si="10"/>
        <v>1974463.5045153787</v>
      </c>
      <c r="N48" s="55">
        <f t="shared" si="11"/>
        <v>444612.84726384439</v>
      </c>
      <c r="O48" s="55">
        <f t="shared" si="12"/>
        <v>1529850.6572515343</v>
      </c>
      <c r="P48" s="65">
        <f t="shared" si="56"/>
        <v>2277207.2111550816</v>
      </c>
      <c r="Q48" s="52">
        <f t="shared" si="13"/>
        <v>103844.9699535205</v>
      </c>
      <c r="R48" s="57">
        <f t="shared" si="14"/>
        <v>9488.3633798128394</v>
      </c>
      <c r="S48" s="59">
        <f t="shared" si="57"/>
        <v>33523452.761210699</v>
      </c>
      <c r="T48" s="56">
        <f t="shared" si="15"/>
        <v>1643136.0790190112</v>
      </c>
      <c r="U48" s="57">
        <f t="shared" si="16"/>
        <v>139681.05317171125</v>
      </c>
      <c r="V48" s="59">
        <f t="shared" si="58"/>
        <v>14000000</v>
      </c>
      <c r="W48" s="52">
        <f t="shared" si="17"/>
        <v>0</v>
      </c>
      <c r="X48" s="57">
        <f t="shared" si="18"/>
        <v>58333.333333333336</v>
      </c>
      <c r="Y48" s="59">
        <f t="shared" si="59"/>
        <v>24922792.788844921</v>
      </c>
      <c r="Z48" s="56">
        <f t="shared" si="60"/>
        <v>0</v>
      </c>
      <c r="AA48" s="57">
        <f t="shared" si="19"/>
        <v>103844.9699535205</v>
      </c>
      <c r="AB48" s="63">
        <f t="shared" si="61"/>
        <v>20000000</v>
      </c>
      <c r="AC48" s="74">
        <f t="shared" si="20"/>
        <v>0</v>
      </c>
      <c r="AD48" s="57">
        <f t="shared" si="21"/>
        <v>83333.333333333328</v>
      </c>
      <c r="AE48" s="59">
        <f t="shared" si="62"/>
        <v>21480661.627005439</v>
      </c>
      <c r="AF48" s="54">
        <f t="shared" si="22"/>
        <v>444612.84726384439</v>
      </c>
      <c r="AG48" s="57">
        <f t="shared" si="23"/>
        <v>89502.756779189323</v>
      </c>
      <c r="AH48" s="59">
        <f t="shared" si="63"/>
        <v>13950000</v>
      </c>
      <c r="AI48" s="54">
        <f t="shared" si="24"/>
        <v>0</v>
      </c>
      <c r="AJ48" s="57">
        <f t="shared" si="25"/>
        <v>58125</v>
      </c>
      <c r="AK48" s="59">
        <f t="shared" si="64"/>
        <v>27188501.224194456</v>
      </c>
      <c r="AL48" s="56">
        <f t="shared" si="65"/>
        <v>0</v>
      </c>
      <c r="AM48" s="75">
        <f t="shared" si="26"/>
        <v>113285.4217674769</v>
      </c>
      <c r="AN48">
        <f t="shared" si="27"/>
        <v>3.1006927781566912E-2</v>
      </c>
      <c r="AO48" s="119">
        <f t="shared" si="28"/>
        <v>113333.33333333334</v>
      </c>
      <c r="AP48" s="119">
        <f t="shared" si="29"/>
        <v>3219194.0685591353</v>
      </c>
      <c r="AQ48">
        <f t="shared" si="30"/>
        <v>0.87916275904097951</v>
      </c>
      <c r="AR48" s="41">
        <f t="shared" si="31"/>
        <v>1782817.1321907225</v>
      </c>
      <c r="AS48" s="41">
        <f t="shared" si="32"/>
        <v>59152898.844684407</v>
      </c>
      <c r="AT48">
        <f t="shared" si="33"/>
        <v>0.87916888853535291</v>
      </c>
      <c r="AU48" s="41">
        <f t="shared" si="34"/>
        <v>58333.333333333336</v>
      </c>
      <c r="AV48" s="41">
        <f t="shared" si="35"/>
        <v>0</v>
      </c>
      <c r="AW48">
        <f t="shared" si="36"/>
        <v>0.87996357747957399</v>
      </c>
      <c r="AX48">
        <f t="shared" si="37"/>
        <v>0</v>
      </c>
      <c r="AY48" s="121">
        <f t="shared" si="38"/>
        <v>0</v>
      </c>
      <c r="AZ48">
        <f t="shared" si="39"/>
        <v>0.91266925446606129</v>
      </c>
      <c r="BA48" s="39">
        <f t="shared" si="40"/>
        <v>83333.333333333328</v>
      </c>
      <c r="BB48" s="39">
        <f t="shared" si="41"/>
        <v>0</v>
      </c>
      <c r="BC48">
        <f t="shared" si="42"/>
        <v>0.88138750436372459</v>
      </c>
      <c r="BD48" s="41">
        <f t="shared" si="43"/>
        <v>534115.60404303367</v>
      </c>
      <c r="BE48" s="41">
        <f t="shared" si="44"/>
        <v>16006062.501498397</v>
      </c>
      <c r="BF48">
        <f t="shared" si="45"/>
        <v>0.88000051207333962</v>
      </c>
      <c r="BG48" s="41">
        <f t="shared" si="46"/>
        <v>58125</v>
      </c>
      <c r="BH48" s="41">
        <f t="shared" si="47"/>
        <v>0</v>
      </c>
      <c r="BI48">
        <f t="shared" si="48"/>
        <v>0.88294637216845362</v>
      </c>
      <c r="BJ48">
        <f t="shared" si="49"/>
        <v>0</v>
      </c>
      <c r="BK48" s="121">
        <f t="shared" si="50"/>
        <v>0</v>
      </c>
      <c r="BL48">
        <f t="shared" si="51"/>
        <v>0.88453800850586017</v>
      </c>
      <c r="BM48" s="119">
        <f t="shared" si="52"/>
        <v>2630057.7362337559</v>
      </c>
      <c r="BN48" s="119">
        <f t="shared" si="53"/>
        <v>61208368.63997674</v>
      </c>
      <c r="BO48">
        <f t="shared" si="54"/>
        <v>0.88180167587924074</v>
      </c>
    </row>
    <row r="49" spans="1:67">
      <c r="A49">
        <v>37</v>
      </c>
      <c r="B49" s="58">
        <v>32</v>
      </c>
      <c r="C49" s="56">
        <f t="shared" si="2"/>
        <v>155368152.10789523</v>
      </c>
      <c r="D49" s="56">
        <f t="shared" si="3"/>
        <v>0</v>
      </c>
      <c r="E49" s="59">
        <f t="shared" si="55"/>
        <v>155368152.1078954</v>
      </c>
      <c r="F49" s="53">
        <f t="shared" si="4"/>
        <v>1179566.5819405678</v>
      </c>
      <c r="G49" s="53">
        <f t="shared" si="5"/>
        <v>720649.27886045491</v>
      </c>
      <c r="H49" s="60">
        <f t="shared" si="6"/>
        <v>458917.30308011291</v>
      </c>
      <c r="I49" s="54">
        <f>IF(A49&lt;=(30-(240-$K$8)),((A49+(240-$K$7))/30)*$K$6,$K$6)*($K$5/100)</f>
        <v>0.10979999999999999</v>
      </c>
      <c r="J49" s="61">
        <f t="shared" si="7"/>
        <v>9.6456066865724388E-3</v>
      </c>
      <c r="K49" s="62">
        <f t="shared" si="8"/>
        <v>1494193.5510451463</v>
      </c>
      <c r="L49" s="62">
        <f t="shared" si="9"/>
        <v>2673760.1329857139</v>
      </c>
      <c r="M49" s="55">
        <f t="shared" si="10"/>
        <v>1953110.854125259</v>
      </c>
      <c r="N49" s="55">
        <f t="shared" si="11"/>
        <v>439804.62332611671</v>
      </c>
      <c r="O49" s="55">
        <f t="shared" si="12"/>
        <v>1513306.2307991423</v>
      </c>
      <c r="P49" s="59">
        <f t="shared" si="56"/>
        <v>2173362.2412015609</v>
      </c>
      <c r="Q49" s="52">
        <f t="shared" si="13"/>
        <v>104277.65732832684</v>
      </c>
      <c r="R49" s="57">
        <f t="shared" si="14"/>
        <v>9055.6760050065041</v>
      </c>
      <c r="S49" s="59">
        <f t="shared" si="57"/>
        <v>31880316.682191689</v>
      </c>
      <c r="T49" s="56">
        <f t="shared" si="15"/>
        <v>1627063.675157317</v>
      </c>
      <c r="U49" s="57">
        <f t="shared" si="16"/>
        <v>132834.65284246538</v>
      </c>
      <c r="V49" s="59">
        <f t="shared" si="58"/>
        <v>14000000</v>
      </c>
      <c r="W49" s="52">
        <f t="shared" si="17"/>
        <v>0</v>
      </c>
      <c r="X49" s="57">
        <f t="shared" si="18"/>
        <v>58333.333333333336</v>
      </c>
      <c r="Y49" s="59">
        <f t="shared" si="59"/>
        <v>25026637.758798443</v>
      </c>
      <c r="Z49" s="56">
        <f t="shared" si="60"/>
        <v>0</v>
      </c>
      <c r="AA49" s="57">
        <f t="shared" si="19"/>
        <v>104277.65732832684</v>
      </c>
      <c r="AB49" s="63">
        <f t="shared" si="61"/>
        <v>20000000</v>
      </c>
      <c r="AC49" s="74">
        <f t="shared" si="20"/>
        <v>0</v>
      </c>
      <c r="AD49" s="57">
        <f t="shared" si="21"/>
        <v>83333.333333333328</v>
      </c>
      <c r="AE49" s="59">
        <f t="shared" si="62"/>
        <v>21036048.779741596</v>
      </c>
      <c r="AF49" s="54">
        <f t="shared" si="22"/>
        <v>439804.62332611671</v>
      </c>
      <c r="AG49" s="57">
        <f t="shared" si="23"/>
        <v>87650.203248923324</v>
      </c>
      <c r="AH49" s="59">
        <f t="shared" si="63"/>
        <v>13950000</v>
      </c>
      <c r="AI49" s="54">
        <f t="shared" si="24"/>
        <v>0</v>
      </c>
      <c r="AJ49" s="57">
        <f t="shared" si="25"/>
        <v>58125</v>
      </c>
      <c r="AK49" s="59">
        <f t="shared" si="64"/>
        <v>27301786.645961933</v>
      </c>
      <c r="AL49" s="56">
        <f t="shared" si="65"/>
        <v>0</v>
      </c>
      <c r="AM49" s="75">
        <f t="shared" si="26"/>
        <v>113757.44435817472</v>
      </c>
      <c r="AN49">
        <f t="shared" si="27"/>
        <v>3.1023038563458078E-2</v>
      </c>
      <c r="AO49" s="119">
        <f t="shared" si="28"/>
        <v>113333.33333333334</v>
      </c>
      <c r="AP49" s="119">
        <f t="shared" si="29"/>
        <v>3336885.0345064588</v>
      </c>
      <c r="AQ49">
        <f t="shared" si="30"/>
        <v>0.87548051713366104</v>
      </c>
      <c r="AR49" s="41">
        <f t="shared" si="31"/>
        <v>1759898.3279997823</v>
      </c>
      <c r="AS49" s="41">
        <f t="shared" si="32"/>
        <v>60201355.98082073</v>
      </c>
      <c r="AT49">
        <f t="shared" si="33"/>
        <v>0.87548681784533455</v>
      </c>
      <c r="AU49" s="41">
        <f t="shared" si="34"/>
        <v>58333.333333333336</v>
      </c>
      <c r="AV49" s="41">
        <f t="shared" si="35"/>
        <v>0</v>
      </c>
      <c r="AW49">
        <f t="shared" si="36"/>
        <v>0.87630371710902366</v>
      </c>
      <c r="AX49">
        <f t="shared" si="37"/>
        <v>0</v>
      </c>
      <c r="AY49" s="121">
        <f t="shared" si="38"/>
        <v>0</v>
      </c>
      <c r="AZ49">
        <f t="shared" si="39"/>
        <v>0.90994387281047007</v>
      </c>
      <c r="BA49" s="39">
        <f t="shared" si="40"/>
        <v>83333.333333333328</v>
      </c>
      <c r="BB49" s="39">
        <f t="shared" si="41"/>
        <v>0</v>
      </c>
      <c r="BC49">
        <f t="shared" si="42"/>
        <v>0.87776750004149462</v>
      </c>
      <c r="BD49" s="41">
        <f t="shared" si="43"/>
        <v>527454.82657504</v>
      </c>
      <c r="BE49" s="41">
        <f t="shared" si="44"/>
        <v>16272771.063066319</v>
      </c>
      <c r="BF49">
        <f t="shared" si="45"/>
        <v>0.8763416845460883</v>
      </c>
      <c r="BG49" s="41">
        <f t="shared" si="46"/>
        <v>58125</v>
      </c>
      <c r="BH49" s="41">
        <f t="shared" si="47"/>
        <v>0</v>
      </c>
      <c r="BI49">
        <f t="shared" si="48"/>
        <v>0.87937008838758124</v>
      </c>
      <c r="BJ49">
        <f t="shared" si="49"/>
        <v>0</v>
      </c>
      <c r="BK49" s="121">
        <f t="shared" si="50"/>
        <v>0</v>
      </c>
      <c r="BL49">
        <f t="shared" si="51"/>
        <v>0.88100645847086534</v>
      </c>
      <c r="BM49" s="119">
        <f t="shared" si="52"/>
        <v>2600478.1545748222</v>
      </c>
      <c r="BN49" s="119">
        <f t="shared" si="53"/>
        <v>62499547.332008287</v>
      </c>
      <c r="BO49">
        <f t="shared" si="54"/>
        <v>0.87819327864135854</v>
      </c>
    </row>
    <row r="50" spans="1:67">
      <c r="A50">
        <v>38</v>
      </c>
      <c r="B50" s="64">
        <v>33</v>
      </c>
      <c r="C50" s="56">
        <f t="shared" si="2"/>
        <v>153415041.25376996</v>
      </c>
      <c r="D50" s="56">
        <f t="shared" si="3"/>
        <v>0</v>
      </c>
      <c r="E50" s="59">
        <f t="shared" si="55"/>
        <v>153415041.25377014</v>
      </c>
      <c r="F50" s="53">
        <f t="shared" si="4"/>
        <v>1168188.9466305445</v>
      </c>
      <c r="G50" s="53">
        <f t="shared" si="5"/>
        <v>711590.09968207043</v>
      </c>
      <c r="H50" s="66">
        <f t="shared" si="6"/>
        <v>456598.84694847406</v>
      </c>
      <c r="I50" s="54">
        <f>IF(A50&lt;=(30-(240-$K$8)),((A50+(240-$K$7))/30)*$K$6,$K$6)*($K$5/100)</f>
        <v>0.10979999999999999</v>
      </c>
      <c r="J50" s="67">
        <f t="shared" si="7"/>
        <v>9.6456066865724388E-3</v>
      </c>
      <c r="K50" s="68">
        <f t="shared" si="8"/>
        <v>1475376.9748469444</v>
      </c>
      <c r="L50" s="68">
        <f t="shared" si="9"/>
        <v>2643565.9214774887</v>
      </c>
      <c r="M50" s="55">
        <f t="shared" si="10"/>
        <v>1931975.8217954184</v>
      </c>
      <c r="N50" s="55">
        <f t="shared" si="11"/>
        <v>435045.40297097003</v>
      </c>
      <c r="O50" s="55">
        <f t="shared" si="12"/>
        <v>1496930.4188244485</v>
      </c>
      <c r="P50" s="65">
        <f t="shared" si="56"/>
        <v>2069084.5838732342</v>
      </c>
      <c r="Q50" s="52">
        <f t="shared" si="13"/>
        <v>104712.14756719487</v>
      </c>
      <c r="R50" s="57">
        <f t="shared" si="14"/>
        <v>8621.1857661384765</v>
      </c>
      <c r="S50" s="59">
        <f t="shared" si="57"/>
        <v>30253253.007034373</v>
      </c>
      <c r="T50" s="56">
        <f t="shared" si="15"/>
        <v>1611161.8525341155</v>
      </c>
      <c r="U50" s="57">
        <f t="shared" si="16"/>
        <v>126055.22086264321</v>
      </c>
      <c r="V50" s="59">
        <f t="shared" si="58"/>
        <v>14000000</v>
      </c>
      <c r="W50" s="52">
        <f t="shared" si="17"/>
        <v>0</v>
      </c>
      <c r="X50" s="57">
        <f t="shared" si="18"/>
        <v>58333.333333333336</v>
      </c>
      <c r="Y50" s="59">
        <f t="shared" si="59"/>
        <v>25130915.416126769</v>
      </c>
      <c r="Z50" s="56">
        <f t="shared" si="60"/>
        <v>0</v>
      </c>
      <c r="AA50" s="57">
        <f t="shared" si="19"/>
        <v>104712.14756719487</v>
      </c>
      <c r="AB50" s="63">
        <f t="shared" si="61"/>
        <v>20000000</v>
      </c>
      <c r="AC50" s="74">
        <f t="shared" si="20"/>
        <v>0</v>
      </c>
      <c r="AD50" s="57">
        <f t="shared" si="21"/>
        <v>83333.333333333328</v>
      </c>
      <c r="AE50" s="59">
        <f t="shared" si="62"/>
        <v>20596244.156415481</v>
      </c>
      <c r="AF50" s="54">
        <f t="shared" si="22"/>
        <v>435045.40297097003</v>
      </c>
      <c r="AG50" s="57">
        <f t="shared" si="23"/>
        <v>85817.683985064505</v>
      </c>
      <c r="AH50" s="59">
        <f t="shared" si="63"/>
        <v>13950000</v>
      </c>
      <c r="AI50" s="54">
        <f t="shared" si="24"/>
        <v>0</v>
      </c>
      <c r="AJ50" s="57">
        <f t="shared" si="25"/>
        <v>58125</v>
      </c>
      <c r="AK50" s="59">
        <f t="shared" si="64"/>
        <v>27415544.090320107</v>
      </c>
      <c r="AL50" s="56">
        <f t="shared" si="65"/>
        <v>0</v>
      </c>
      <c r="AM50" s="75">
        <f t="shared" si="26"/>
        <v>114231.43370966711</v>
      </c>
      <c r="AN50">
        <f t="shared" si="27"/>
        <v>3.1039149345349241E-2</v>
      </c>
      <c r="AO50" s="119">
        <f t="shared" si="28"/>
        <v>113333.33333333334</v>
      </c>
      <c r="AP50" s="119">
        <f t="shared" si="29"/>
        <v>3455500.8697174308</v>
      </c>
      <c r="AQ50">
        <f t="shared" si="30"/>
        <v>0.87181136657423852</v>
      </c>
      <c r="AR50" s="41">
        <f t="shared" si="31"/>
        <v>1737217.0733967586</v>
      </c>
      <c r="AS50" s="41">
        <f t="shared" si="32"/>
        <v>61224150.396296389</v>
      </c>
      <c r="AT50">
        <f t="shared" si="33"/>
        <v>0.87181783694365422</v>
      </c>
      <c r="AU50" s="41">
        <f t="shared" si="34"/>
        <v>58333.333333333336</v>
      </c>
      <c r="AV50" s="41">
        <f t="shared" si="35"/>
        <v>0</v>
      </c>
      <c r="AW50">
        <f t="shared" si="36"/>
        <v>0.87265674497837042</v>
      </c>
      <c r="AX50">
        <f t="shared" si="37"/>
        <v>0</v>
      </c>
      <c r="AY50" s="121">
        <f t="shared" si="38"/>
        <v>0</v>
      </c>
      <c r="AZ50">
        <f t="shared" si="39"/>
        <v>0.90722420080332811</v>
      </c>
      <c r="BA50" s="39">
        <f t="shared" si="40"/>
        <v>83333.333333333328</v>
      </c>
      <c r="BB50" s="39">
        <f t="shared" si="41"/>
        <v>0</v>
      </c>
      <c r="BC50">
        <f t="shared" si="42"/>
        <v>0.874160026032898</v>
      </c>
      <c r="BD50" s="41">
        <f t="shared" si="43"/>
        <v>520863.08695603453</v>
      </c>
      <c r="BE50" s="41">
        <f t="shared" si="44"/>
        <v>16531725.312896861</v>
      </c>
      <c r="BF50">
        <f t="shared" si="45"/>
        <v>0.8726957359226053</v>
      </c>
      <c r="BG50" s="41">
        <f t="shared" si="46"/>
        <v>58125</v>
      </c>
      <c r="BH50" s="41">
        <f t="shared" si="47"/>
        <v>0</v>
      </c>
      <c r="BI50">
        <f t="shared" si="48"/>
        <v>0.87580594779952226</v>
      </c>
      <c r="BJ50">
        <f t="shared" si="49"/>
        <v>0</v>
      </c>
      <c r="BK50" s="121">
        <f t="shared" si="50"/>
        <v>0</v>
      </c>
      <c r="BL50">
        <f t="shared" si="51"/>
        <v>0.8774866614681327</v>
      </c>
      <c r="BM50" s="119">
        <f t="shared" si="52"/>
        <v>2571205.1603527931</v>
      </c>
      <c r="BN50" s="119">
        <f t="shared" si="53"/>
        <v>63755202.119248807</v>
      </c>
      <c r="BO50">
        <f t="shared" si="54"/>
        <v>0.87459730838214278</v>
      </c>
    </row>
    <row r="51" spans="1:67">
      <c r="A51">
        <v>39</v>
      </c>
      <c r="B51" s="58">
        <v>34</v>
      </c>
      <c r="C51" s="56">
        <f t="shared" si="2"/>
        <v>151483065.43197453</v>
      </c>
      <c r="D51" s="56">
        <f t="shared" si="3"/>
        <v>0</v>
      </c>
      <c r="E51" s="59">
        <f t="shared" si="55"/>
        <v>151483065.43197471</v>
      </c>
      <c r="F51" s="53">
        <f t="shared" si="4"/>
        <v>1156921.055515745</v>
      </c>
      <c r="G51" s="53">
        <f t="shared" si="5"/>
        <v>702628.95182864275</v>
      </c>
      <c r="H51" s="60">
        <f t="shared" si="6"/>
        <v>454292.10368710221</v>
      </c>
      <c r="I51" s="54">
        <f>IF(A51&lt;=(30-(240-$K$8)),((A51+(240-$K$7))/30)*$K$6,$K$6)*($K$5/100)</f>
        <v>0.10979999999999999</v>
      </c>
      <c r="J51" s="61">
        <f t="shared" si="7"/>
        <v>9.6456066865724388E-3</v>
      </c>
      <c r="K51" s="62">
        <f t="shared" si="8"/>
        <v>1456764.1458801641</v>
      </c>
      <c r="L51" s="62">
        <f t="shared" si="9"/>
        <v>2613685.2013959093</v>
      </c>
      <c r="M51" s="55">
        <f t="shared" si="10"/>
        <v>1911056.2495672666</v>
      </c>
      <c r="N51" s="55">
        <f t="shared" si="11"/>
        <v>430334.70026584045</v>
      </c>
      <c r="O51" s="55">
        <f t="shared" si="12"/>
        <v>1480721.5493014262</v>
      </c>
      <c r="P51" s="59">
        <f t="shared" si="56"/>
        <v>1964372.4363060393</v>
      </c>
      <c r="Q51" s="52">
        <f t="shared" si="13"/>
        <v>105148.44818205817</v>
      </c>
      <c r="R51" s="57">
        <f t="shared" si="14"/>
        <v>8184.8851512751635</v>
      </c>
      <c r="S51" s="59">
        <f t="shared" si="57"/>
        <v>28642091.154500257</v>
      </c>
      <c r="T51" s="56">
        <f t="shared" si="15"/>
        <v>1595428.9473182168</v>
      </c>
      <c r="U51" s="57">
        <f t="shared" si="16"/>
        <v>119342.0464770844</v>
      </c>
      <c r="V51" s="59">
        <f t="shared" si="58"/>
        <v>14000000</v>
      </c>
      <c r="W51" s="52">
        <f t="shared" si="17"/>
        <v>0</v>
      </c>
      <c r="X51" s="57">
        <f t="shared" si="18"/>
        <v>58333.333333333336</v>
      </c>
      <c r="Y51" s="59">
        <f t="shared" si="59"/>
        <v>25235627.563693963</v>
      </c>
      <c r="Z51" s="56">
        <f t="shared" si="60"/>
        <v>0</v>
      </c>
      <c r="AA51" s="57">
        <f t="shared" si="19"/>
        <v>105148.44818205817</v>
      </c>
      <c r="AB51" s="63">
        <f t="shared" si="61"/>
        <v>20000000</v>
      </c>
      <c r="AC51" s="74">
        <f t="shared" si="20"/>
        <v>0</v>
      </c>
      <c r="AD51" s="57">
        <f t="shared" si="21"/>
        <v>83333.333333333328</v>
      </c>
      <c r="AE51" s="59">
        <f t="shared" si="62"/>
        <v>20161198.753444511</v>
      </c>
      <c r="AF51" s="54">
        <f t="shared" si="22"/>
        <v>430334.70026584045</v>
      </c>
      <c r="AG51" s="57">
        <f t="shared" si="23"/>
        <v>84004.994806018804</v>
      </c>
      <c r="AH51" s="59">
        <f t="shared" si="63"/>
        <v>13950000</v>
      </c>
      <c r="AI51" s="54">
        <f t="shared" si="24"/>
        <v>0</v>
      </c>
      <c r="AJ51" s="57">
        <f t="shared" si="25"/>
        <v>58125</v>
      </c>
      <c r="AK51" s="59">
        <f t="shared" si="64"/>
        <v>27529775.524029773</v>
      </c>
      <c r="AL51" s="56">
        <f t="shared" si="65"/>
        <v>0</v>
      </c>
      <c r="AM51" s="75">
        <f t="shared" si="26"/>
        <v>114707.39801679071</v>
      </c>
      <c r="AN51">
        <f t="shared" si="27"/>
        <v>3.1055260127240403E-2</v>
      </c>
      <c r="AO51" s="119">
        <f t="shared" si="28"/>
        <v>113333.33333333333</v>
      </c>
      <c r="AP51" s="119">
        <f t="shared" si="29"/>
        <v>3575047.2381899776</v>
      </c>
      <c r="AQ51">
        <f t="shared" si="30"/>
        <v>0.86815527208235554</v>
      </c>
      <c r="AR51" s="41">
        <f t="shared" si="31"/>
        <v>1714770.9937953013</v>
      </c>
      <c r="AS51" s="41">
        <f t="shared" si="32"/>
        <v>62221728.945410453</v>
      </c>
      <c r="AT51">
        <f t="shared" si="33"/>
        <v>0.86816191055855418</v>
      </c>
      <c r="AU51" s="41">
        <f t="shared" si="34"/>
        <v>58333.333333333336</v>
      </c>
      <c r="AV51" s="41">
        <f t="shared" si="35"/>
        <v>0</v>
      </c>
      <c r="AW51">
        <f t="shared" si="36"/>
        <v>0.86902262691794707</v>
      </c>
      <c r="AX51">
        <f t="shared" si="37"/>
        <v>0</v>
      </c>
      <c r="AY51" s="121">
        <f t="shared" si="38"/>
        <v>0</v>
      </c>
      <c r="AZ51">
        <f t="shared" si="39"/>
        <v>0.90451023592452429</v>
      </c>
      <c r="BA51" s="39">
        <f t="shared" si="40"/>
        <v>83333.333333333328</v>
      </c>
      <c r="BB51" s="39">
        <f t="shared" si="41"/>
        <v>0</v>
      </c>
      <c r="BC51">
        <f t="shared" si="42"/>
        <v>0.87056505009937846</v>
      </c>
      <c r="BD51" s="41">
        <f t="shared" si="43"/>
        <v>514339.69507185929</v>
      </c>
      <c r="BE51" s="41">
        <f t="shared" si="44"/>
        <v>16783053.310367778</v>
      </c>
      <c r="BF51">
        <f t="shared" si="45"/>
        <v>0.86906263208402146</v>
      </c>
      <c r="BG51" s="41">
        <f t="shared" si="46"/>
        <v>58125</v>
      </c>
      <c r="BH51" s="41">
        <f t="shared" si="47"/>
        <v>0</v>
      </c>
      <c r="BI51">
        <f t="shared" si="48"/>
        <v>0.87225392021642256</v>
      </c>
      <c r="BJ51">
        <f t="shared" si="49"/>
        <v>0</v>
      </c>
      <c r="BK51" s="121">
        <f t="shared" si="50"/>
        <v>0</v>
      </c>
      <c r="BL51">
        <f t="shared" si="51"/>
        <v>0.87397858933611616</v>
      </c>
      <c r="BM51" s="119">
        <f t="shared" si="52"/>
        <v>2542235.6888671601</v>
      </c>
      <c r="BN51" s="119">
        <f t="shared" si="53"/>
        <v>64975912.485287063</v>
      </c>
      <c r="BO51">
        <f t="shared" si="54"/>
        <v>0.87101373341429666</v>
      </c>
    </row>
    <row r="52" spans="1:67">
      <c r="A52">
        <v>40</v>
      </c>
      <c r="B52" s="64">
        <v>35</v>
      </c>
      <c r="C52" s="56">
        <f t="shared" si="2"/>
        <v>149572009.18240729</v>
      </c>
      <c r="D52" s="56">
        <f t="shared" si="3"/>
        <v>0</v>
      </c>
      <c r="E52" s="59">
        <f t="shared" si="55"/>
        <v>149572009.18240744</v>
      </c>
      <c r="F52" s="53">
        <f t="shared" si="4"/>
        <v>1145761.8500468258</v>
      </c>
      <c r="G52" s="53">
        <f t="shared" si="5"/>
        <v>693764.8359243999</v>
      </c>
      <c r="H52" s="66">
        <f t="shared" si="6"/>
        <v>451997.01412242593</v>
      </c>
      <c r="I52" s="54">
        <f>IF(A52&lt;=(30-(240-$K$8)),((A52+(240-$K$7))/30)*$K$6,$K$6)*($K$5/100)</f>
        <v>0.10979999999999999</v>
      </c>
      <c r="J52" s="67">
        <f t="shared" si="7"/>
        <v>9.6456066865724388E-3</v>
      </c>
      <c r="K52" s="68">
        <f t="shared" si="8"/>
        <v>1438352.9864721734</v>
      </c>
      <c r="L52" s="68">
        <f t="shared" si="9"/>
        <v>2584114.8365189992</v>
      </c>
      <c r="M52" s="55">
        <f t="shared" si="10"/>
        <v>1890350.0005945992</v>
      </c>
      <c r="N52" s="55">
        <f t="shared" si="11"/>
        <v>425672.03403228486</v>
      </c>
      <c r="O52" s="55">
        <f t="shared" si="12"/>
        <v>1464677.9665623144</v>
      </c>
      <c r="P52" s="65">
        <f t="shared" si="56"/>
        <v>1859223.9881239813</v>
      </c>
      <c r="Q52" s="52">
        <f t="shared" si="13"/>
        <v>105586.56671615009</v>
      </c>
      <c r="R52" s="57">
        <f t="shared" si="14"/>
        <v>7746.7666171832552</v>
      </c>
      <c r="S52" s="59">
        <f t="shared" si="57"/>
        <v>27046662.207182042</v>
      </c>
      <c r="T52" s="56">
        <f t="shared" si="15"/>
        <v>1579863.3120708417</v>
      </c>
      <c r="U52" s="57">
        <f t="shared" si="16"/>
        <v>112694.42586325851</v>
      </c>
      <c r="V52" s="59">
        <f t="shared" si="58"/>
        <v>14000000</v>
      </c>
      <c r="W52" s="52">
        <f t="shared" si="17"/>
        <v>0</v>
      </c>
      <c r="X52" s="57">
        <f t="shared" si="18"/>
        <v>58333.333333333336</v>
      </c>
      <c r="Y52" s="59">
        <f t="shared" si="59"/>
        <v>25340776.011876021</v>
      </c>
      <c r="Z52" s="56">
        <f t="shared" si="60"/>
        <v>0</v>
      </c>
      <c r="AA52" s="57">
        <f t="shared" si="19"/>
        <v>105586.56671615009</v>
      </c>
      <c r="AB52" s="63">
        <f t="shared" si="61"/>
        <v>20000000</v>
      </c>
      <c r="AC52" s="74">
        <f t="shared" si="20"/>
        <v>0</v>
      </c>
      <c r="AD52" s="57">
        <f t="shared" si="21"/>
        <v>83333.333333333328</v>
      </c>
      <c r="AE52" s="59">
        <f t="shared" si="62"/>
        <v>19730864.053178672</v>
      </c>
      <c r="AF52" s="54">
        <f t="shared" si="22"/>
        <v>425672.03403228486</v>
      </c>
      <c r="AG52" s="57">
        <f t="shared" si="23"/>
        <v>82211.933554911127</v>
      </c>
      <c r="AH52" s="59">
        <f t="shared" si="63"/>
        <v>13950000</v>
      </c>
      <c r="AI52" s="54">
        <f t="shared" si="24"/>
        <v>0</v>
      </c>
      <c r="AJ52" s="57">
        <f t="shared" si="25"/>
        <v>58125</v>
      </c>
      <c r="AK52" s="59">
        <f t="shared" si="64"/>
        <v>27644482.922046565</v>
      </c>
      <c r="AL52" s="56">
        <f t="shared" si="65"/>
        <v>0</v>
      </c>
      <c r="AM52" s="75">
        <f t="shared" si="26"/>
        <v>115185.34550852735</v>
      </c>
      <c r="AN52">
        <f t="shared" si="27"/>
        <v>3.1071370909131566E-2</v>
      </c>
      <c r="AO52" s="119">
        <f t="shared" si="28"/>
        <v>113333.33333333334</v>
      </c>
      <c r="AP52" s="119">
        <f t="shared" si="29"/>
        <v>3695529.8350652531</v>
      </c>
      <c r="AQ52">
        <f t="shared" si="30"/>
        <v>0.86451219842101235</v>
      </c>
      <c r="AR52" s="41">
        <f t="shared" si="31"/>
        <v>1692557.7379341002</v>
      </c>
      <c r="AS52" s="41">
        <f t="shared" si="32"/>
        <v>63194532.482833669</v>
      </c>
      <c r="AT52">
        <f t="shared" si="33"/>
        <v>0.86451900346154287</v>
      </c>
      <c r="AU52" s="41">
        <f t="shared" si="34"/>
        <v>58333.333333333336</v>
      </c>
      <c r="AV52" s="41">
        <f t="shared" si="35"/>
        <v>0</v>
      </c>
      <c r="AW52">
        <f t="shared" si="36"/>
        <v>0.86540132879735299</v>
      </c>
      <c r="AX52">
        <f t="shared" si="37"/>
        <v>0</v>
      </c>
      <c r="AY52" s="121">
        <f t="shared" si="38"/>
        <v>0</v>
      </c>
      <c r="AZ52">
        <f t="shared" si="39"/>
        <v>0.90180197561571296</v>
      </c>
      <c r="BA52" s="39">
        <f t="shared" si="40"/>
        <v>83333.333333333328</v>
      </c>
      <c r="BB52" s="39">
        <f t="shared" si="41"/>
        <v>0</v>
      </c>
      <c r="BC52">
        <f t="shared" si="42"/>
        <v>0.86698254003479747</v>
      </c>
      <c r="BD52" s="41">
        <f t="shared" si="43"/>
        <v>507883.96758719598</v>
      </c>
      <c r="BE52" s="41">
        <f t="shared" si="44"/>
        <v>17026881.361291394</v>
      </c>
      <c r="BF52">
        <f t="shared" si="45"/>
        <v>0.86544233895054268</v>
      </c>
      <c r="BG52" s="41">
        <f t="shared" si="46"/>
        <v>58125</v>
      </c>
      <c r="BH52" s="41">
        <f t="shared" si="47"/>
        <v>0</v>
      </c>
      <c r="BI52">
        <f t="shared" si="48"/>
        <v>0.86871397547577101</v>
      </c>
      <c r="BJ52">
        <f t="shared" si="49"/>
        <v>0</v>
      </c>
      <c r="BK52" s="121">
        <f t="shared" si="50"/>
        <v>0</v>
      </c>
      <c r="BL52">
        <f t="shared" si="51"/>
        <v>0.87048221393192149</v>
      </c>
      <c r="BM52" s="119">
        <f t="shared" si="52"/>
        <v>2513566.7055212958</v>
      </c>
      <c r="BN52" s="119">
        <f t="shared" si="53"/>
        <v>66162250.020810969</v>
      </c>
      <c r="BO52">
        <f t="shared" si="54"/>
        <v>0.86744252208106309</v>
      </c>
    </row>
    <row r="53" spans="1:67">
      <c r="A53">
        <v>41</v>
      </c>
      <c r="B53" s="58">
        <v>36</v>
      </c>
      <c r="C53" s="56">
        <f t="shared" si="2"/>
        <v>147681659.18181267</v>
      </c>
      <c r="D53" s="56">
        <f t="shared" si="3"/>
        <v>0</v>
      </c>
      <c r="E53" s="59">
        <f t="shared" si="55"/>
        <v>147681659.18181285</v>
      </c>
      <c r="F53" s="53">
        <f t="shared" si="4"/>
        <v>1134710.2818847948</v>
      </c>
      <c r="G53" s="53">
        <f t="shared" si="5"/>
        <v>684996.76250497531</v>
      </c>
      <c r="H53" s="60">
        <f t="shared" si="6"/>
        <v>449713.51937981951</v>
      </c>
      <c r="I53" s="54">
        <f>IF(A53&lt;=(30-(240-$K$8)),((A53+(240-$K$7))/30)*$K$6,$K$6)*($K$5/100)</f>
        <v>0.10979999999999999</v>
      </c>
      <c r="J53" s="61">
        <f t="shared" si="7"/>
        <v>9.6456066865724388E-3</v>
      </c>
      <c r="K53" s="62">
        <f t="shared" si="8"/>
        <v>1420141.4395586341</v>
      </c>
      <c r="L53" s="62">
        <f t="shared" si="9"/>
        <v>2554851.7214434287</v>
      </c>
      <c r="M53" s="55">
        <f t="shared" si="10"/>
        <v>1869854.9589384533</v>
      </c>
      <c r="N53" s="55">
        <f t="shared" si="11"/>
        <v>421056.92779978621</v>
      </c>
      <c r="O53" s="55">
        <f t="shared" si="12"/>
        <v>1448798.0311386671</v>
      </c>
      <c r="P53" s="59">
        <f t="shared" si="56"/>
        <v>1753637.4214078311</v>
      </c>
      <c r="Q53" s="52">
        <f t="shared" si="13"/>
        <v>106026.51074413404</v>
      </c>
      <c r="R53" s="57">
        <f t="shared" si="14"/>
        <v>7306.8225891992961</v>
      </c>
      <c r="S53" s="59">
        <f t="shared" si="57"/>
        <v>25466798.895111199</v>
      </c>
      <c r="T53" s="56">
        <f t="shared" si="15"/>
        <v>1564463.3155868133</v>
      </c>
      <c r="U53" s="57">
        <f t="shared" si="16"/>
        <v>106111.66206296333</v>
      </c>
      <c r="V53" s="59">
        <f t="shared" si="58"/>
        <v>14000000</v>
      </c>
      <c r="W53" s="52">
        <f t="shared" si="17"/>
        <v>0</v>
      </c>
      <c r="X53" s="57">
        <f t="shared" si="18"/>
        <v>58333.333333333336</v>
      </c>
      <c r="Y53" s="59">
        <f t="shared" si="59"/>
        <v>25446362.57859217</v>
      </c>
      <c r="Z53" s="56">
        <f t="shared" si="60"/>
        <v>0</v>
      </c>
      <c r="AA53" s="57">
        <f t="shared" si="19"/>
        <v>106026.51074413404</v>
      </c>
      <c r="AB53" s="63">
        <f t="shared" si="61"/>
        <v>20000000</v>
      </c>
      <c r="AC53" s="74">
        <f t="shared" si="20"/>
        <v>0</v>
      </c>
      <c r="AD53" s="57">
        <f t="shared" si="21"/>
        <v>83333.333333333328</v>
      </c>
      <c r="AE53" s="59">
        <f t="shared" si="62"/>
        <v>19305192.019146387</v>
      </c>
      <c r="AF53" s="54">
        <f t="shared" si="22"/>
        <v>421056.92779978621</v>
      </c>
      <c r="AG53" s="57">
        <f t="shared" si="23"/>
        <v>80438.300079776614</v>
      </c>
      <c r="AH53" s="59">
        <f t="shared" si="63"/>
        <v>13950000</v>
      </c>
      <c r="AI53" s="54">
        <f t="shared" si="24"/>
        <v>0</v>
      </c>
      <c r="AJ53" s="57">
        <f t="shared" si="25"/>
        <v>58125</v>
      </c>
      <c r="AK53" s="59">
        <f t="shared" si="64"/>
        <v>27759668.267555092</v>
      </c>
      <c r="AL53" s="56">
        <f t="shared" si="65"/>
        <v>0</v>
      </c>
      <c r="AM53" s="75">
        <f t="shared" si="26"/>
        <v>115665.28444814621</v>
      </c>
      <c r="AN53">
        <f t="shared" si="27"/>
        <v>3.1087481691022732E-2</v>
      </c>
      <c r="AO53" s="119">
        <f t="shared" si="28"/>
        <v>113333.33333333333</v>
      </c>
      <c r="AP53" s="119">
        <f t="shared" si="29"/>
        <v>3816954.3867888255</v>
      </c>
      <c r="AQ53">
        <f t="shared" si="30"/>
        <v>0.86088211039672025</v>
      </c>
      <c r="AR53" s="41">
        <f t="shared" si="31"/>
        <v>1670574.9776497765</v>
      </c>
      <c r="AS53" s="41">
        <f t="shared" si="32"/>
        <v>64142995.939059347</v>
      </c>
      <c r="AT53">
        <f t="shared" si="33"/>
        <v>0.86088908046766732</v>
      </c>
      <c r="AU53" s="41">
        <f t="shared" si="34"/>
        <v>58333.333333333336</v>
      </c>
      <c r="AV53" s="41">
        <f t="shared" si="35"/>
        <v>0</v>
      </c>
      <c r="AW53">
        <f t="shared" si="36"/>
        <v>0.86179281652570205</v>
      </c>
      <c r="AX53">
        <f t="shared" si="37"/>
        <v>0</v>
      </c>
      <c r="AY53" s="121">
        <f t="shared" si="38"/>
        <v>0</v>
      </c>
      <c r="AZ53">
        <f t="shared" si="39"/>
        <v>0.89909941728037712</v>
      </c>
      <c r="BA53" s="39">
        <f t="shared" si="40"/>
        <v>83333.333333333328</v>
      </c>
      <c r="BB53" s="39">
        <f t="shared" si="41"/>
        <v>0</v>
      </c>
      <c r="BC53">
        <f t="shared" si="42"/>
        <v>0.86341246366567259</v>
      </c>
      <c r="BD53" s="41">
        <f t="shared" si="43"/>
        <v>501495.22787956282</v>
      </c>
      <c r="BE53" s="41">
        <f t="shared" si="44"/>
        <v>17263334.039791234</v>
      </c>
      <c r="BF53">
        <f t="shared" si="45"/>
        <v>0.8618348224817195</v>
      </c>
      <c r="BG53" s="41">
        <f t="shared" si="46"/>
        <v>58125</v>
      </c>
      <c r="BH53" s="41">
        <f t="shared" si="47"/>
        <v>0</v>
      </c>
      <c r="BI53">
        <f t="shared" si="48"/>
        <v>0.86518608344062253</v>
      </c>
      <c r="BJ53">
        <f t="shared" si="49"/>
        <v>0</v>
      </c>
      <c r="BK53" s="121">
        <f t="shared" si="50"/>
        <v>0</v>
      </c>
      <c r="BL53">
        <f t="shared" si="51"/>
        <v>0.86699750713145229</v>
      </c>
      <c r="BM53" s="119">
        <f t="shared" si="52"/>
        <v>2485195.2055293391</v>
      </c>
      <c r="BN53" s="119">
        <f t="shared" si="53"/>
        <v>67314778.52178432</v>
      </c>
      <c r="BO53">
        <f t="shared" si="54"/>
        <v>0.8638836427563571</v>
      </c>
    </row>
    <row r="54" spans="1:67">
      <c r="A54">
        <v>42</v>
      </c>
      <c r="B54" s="64">
        <v>37</v>
      </c>
      <c r="C54" s="56">
        <f t="shared" si="2"/>
        <v>145811804.22287422</v>
      </c>
      <c r="D54" s="56">
        <f t="shared" si="3"/>
        <v>0</v>
      </c>
      <c r="E54" s="59">
        <f t="shared" si="55"/>
        <v>145811804.2228744</v>
      </c>
      <c r="F54" s="53">
        <f t="shared" si="4"/>
        <v>1123765.3128025241</v>
      </c>
      <c r="G54" s="53">
        <f t="shared" si="5"/>
        <v>676323.75192043243</v>
      </c>
      <c r="H54" s="66">
        <f t="shared" si="6"/>
        <v>447441.56088209164</v>
      </c>
      <c r="I54" s="54">
        <f>IF(A54&lt;=(30-(240-$K$8)),((A54+(240-$K$7))/30)*$K$6,$K$6)*($K$5/100)</f>
        <v>0.10979999999999999</v>
      </c>
      <c r="J54" s="67">
        <f t="shared" si="7"/>
        <v>9.6456066865724388E-3</v>
      </c>
      <c r="K54" s="68">
        <f t="shared" si="8"/>
        <v>1402127.4684818541</v>
      </c>
      <c r="L54" s="68">
        <f t="shared" si="9"/>
        <v>2525892.7812843779</v>
      </c>
      <c r="M54" s="55">
        <f t="shared" si="10"/>
        <v>1849569.0293639456</v>
      </c>
      <c r="N54" s="55">
        <f t="shared" si="11"/>
        <v>416488.90976000507</v>
      </c>
      <c r="O54" s="55">
        <f t="shared" si="12"/>
        <v>1433080.1196039405</v>
      </c>
      <c r="P54" s="65">
        <f t="shared" si="56"/>
        <v>1647610.9106636972</v>
      </c>
      <c r="Q54" s="52">
        <f t="shared" si="13"/>
        <v>106468.28787223461</v>
      </c>
      <c r="R54" s="57">
        <f t="shared" si="14"/>
        <v>6865.0454610987381</v>
      </c>
      <c r="S54" s="59">
        <f t="shared" si="57"/>
        <v>23902335.579524387</v>
      </c>
      <c r="T54" s="56">
        <f t="shared" si="15"/>
        <v>1549227.3427372873</v>
      </c>
      <c r="U54" s="57">
        <f t="shared" si="16"/>
        <v>99593.064914684946</v>
      </c>
      <c r="V54" s="59">
        <f t="shared" si="58"/>
        <v>14000000</v>
      </c>
      <c r="W54" s="52">
        <f t="shared" si="17"/>
        <v>0</v>
      </c>
      <c r="X54" s="57">
        <f t="shared" si="18"/>
        <v>58333.333333333336</v>
      </c>
      <c r="Y54" s="59">
        <f t="shared" si="59"/>
        <v>25552389.089336306</v>
      </c>
      <c r="Z54" s="56">
        <f t="shared" si="60"/>
        <v>0</v>
      </c>
      <c r="AA54" s="57">
        <f t="shared" si="19"/>
        <v>106468.28787223461</v>
      </c>
      <c r="AB54" s="63">
        <f t="shared" si="61"/>
        <v>20000000</v>
      </c>
      <c r="AC54" s="74">
        <f t="shared" si="20"/>
        <v>0</v>
      </c>
      <c r="AD54" s="57">
        <f t="shared" si="21"/>
        <v>83333.333333333328</v>
      </c>
      <c r="AE54" s="59">
        <f t="shared" si="62"/>
        <v>18884135.091346599</v>
      </c>
      <c r="AF54" s="54">
        <f t="shared" si="22"/>
        <v>416488.90976000507</v>
      </c>
      <c r="AG54" s="57">
        <f t="shared" si="23"/>
        <v>78683.896213944157</v>
      </c>
      <c r="AH54" s="59">
        <f t="shared" si="63"/>
        <v>13950000</v>
      </c>
      <c r="AI54" s="54">
        <f t="shared" si="24"/>
        <v>0</v>
      </c>
      <c r="AJ54" s="57">
        <f t="shared" si="25"/>
        <v>58125</v>
      </c>
      <c r="AK54" s="59">
        <f t="shared" si="64"/>
        <v>27875333.552003238</v>
      </c>
      <c r="AL54" s="56">
        <f t="shared" si="65"/>
        <v>0</v>
      </c>
      <c r="AM54" s="75">
        <f t="shared" si="26"/>
        <v>116147.22313334682</v>
      </c>
      <c r="AN54">
        <f t="shared" si="27"/>
        <v>3.1103592472913895E-2</v>
      </c>
      <c r="AO54" s="119">
        <f t="shared" si="28"/>
        <v>113333.33333333334</v>
      </c>
      <c r="AP54" s="119">
        <f t="shared" si="29"/>
        <v>3939326.6512726806</v>
      </c>
      <c r="AQ54">
        <f t="shared" si="30"/>
        <v>0.85726497285973846</v>
      </c>
      <c r="AR54" s="41">
        <f t="shared" si="31"/>
        <v>1648820.4076519723</v>
      </c>
      <c r="AS54" s="41">
        <f t="shared" si="32"/>
        <v>65067548.394966066</v>
      </c>
      <c r="AT54">
        <f t="shared" si="33"/>
        <v>0.85727210643563001</v>
      </c>
      <c r="AU54" s="41">
        <f t="shared" si="34"/>
        <v>58333.333333333336</v>
      </c>
      <c r="AV54" s="41">
        <f t="shared" si="35"/>
        <v>0</v>
      </c>
      <c r="AW54">
        <f t="shared" si="36"/>
        <v>0.85819705605178398</v>
      </c>
      <c r="AX54">
        <f t="shared" si="37"/>
        <v>0</v>
      </c>
      <c r="AY54" s="121">
        <f t="shared" si="38"/>
        <v>0</v>
      </c>
      <c r="AZ54">
        <f t="shared" si="39"/>
        <v>0.89640255828403803</v>
      </c>
      <c r="BA54" s="39">
        <f t="shared" si="40"/>
        <v>83333.333333333328</v>
      </c>
      <c r="BB54" s="39">
        <f t="shared" si="41"/>
        <v>0</v>
      </c>
      <c r="BC54">
        <f t="shared" si="42"/>
        <v>0.85985478885133348</v>
      </c>
      <c r="BD54" s="41">
        <f t="shared" si="43"/>
        <v>495172.80597394926</v>
      </c>
      <c r="BE54" s="41">
        <f t="shared" si="44"/>
        <v>17492534.209920213</v>
      </c>
      <c r="BF54">
        <f t="shared" si="45"/>
        <v>0.85824004867658432</v>
      </c>
      <c r="BG54" s="41">
        <f t="shared" si="46"/>
        <v>58125</v>
      </c>
      <c r="BH54" s="41">
        <f t="shared" si="47"/>
        <v>0</v>
      </c>
      <c r="BI54">
        <f t="shared" si="48"/>
        <v>0.86167021399984889</v>
      </c>
      <c r="BJ54">
        <f t="shared" si="49"/>
        <v>0</v>
      </c>
      <c r="BK54" s="121">
        <f t="shared" si="50"/>
        <v>0</v>
      </c>
      <c r="BL54">
        <f t="shared" si="51"/>
        <v>0.86352444082968283</v>
      </c>
      <c r="BM54" s="119">
        <f t="shared" si="52"/>
        <v>2457118.2136259214</v>
      </c>
      <c r="BN54" s="119">
        <f t="shared" si="53"/>
        <v>68434054.086465985</v>
      </c>
      <c r="BO54">
        <f t="shared" si="54"/>
        <v>0.86033706384504394</v>
      </c>
    </row>
    <row r="55" spans="1:67">
      <c r="A55">
        <v>43</v>
      </c>
      <c r="B55" s="58">
        <v>38</v>
      </c>
      <c r="C55" s="56">
        <f t="shared" si="2"/>
        <v>143962235.19351029</v>
      </c>
      <c r="D55" s="56">
        <f t="shared" si="3"/>
        <v>0</v>
      </c>
      <c r="E55" s="59">
        <f t="shared" si="55"/>
        <v>143962235.19351044</v>
      </c>
      <c r="F55" s="53">
        <f t="shared" si="4"/>
        <v>1112925.9145872181</v>
      </c>
      <c r="G55" s="53">
        <f t="shared" si="5"/>
        <v>667744.83423923259</v>
      </c>
      <c r="H55" s="60">
        <f t="shared" si="6"/>
        <v>445181.08034798549</v>
      </c>
      <c r="I55" s="54">
        <f>IF(A55&lt;=(30-(240-$K$8)),((A55+(240-$K$7))/30)*$K$6,$K$6)*($K$5/100)</f>
        <v>0.10979999999999999</v>
      </c>
      <c r="J55" s="61">
        <f t="shared" si="7"/>
        <v>9.6456066865724388E-3</v>
      </c>
      <c r="K55" s="62">
        <f t="shared" si="8"/>
        <v>1384309.0567910983</v>
      </c>
      <c r="L55" s="62">
        <f t="shared" si="9"/>
        <v>2497234.9713783162</v>
      </c>
      <c r="M55" s="55">
        <f t="shared" si="10"/>
        <v>1829490.1371390836</v>
      </c>
      <c r="N55" s="55">
        <f t="shared" si="11"/>
        <v>411967.51272147585</v>
      </c>
      <c r="O55" s="55">
        <f t="shared" si="12"/>
        <v>1417522.6244176077</v>
      </c>
      <c r="P55" s="59">
        <f t="shared" si="56"/>
        <v>1541142.6227914626</v>
      </c>
      <c r="Q55" s="52">
        <f t="shared" si="13"/>
        <v>106911.90573836892</v>
      </c>
      <c r="R55" s="57">
        <f t="shared" si="14"/>
        <v>6421.427594964427</v>
      </c>
      <c r="S55" s="59">
        <f t="shared" si="57"/>
        <v>22353108.236787099</v>
      </c>
      <c r="T55" s="56">
        <f t="shared" si="15"/>
        <v>1534153.7943140101</v>
      </c>
      <c r="U55" s="57">
        <f t="shared" si="16"/>
        <v>93137.950986612908</v>
      </c>
      <c r="V55" s="59">
        <f t="shared" si="58"/>
        <v>14000000</v>
      </c>
      <c r="W55" s="52">
        <f t="shared" si="17"/>
        <v>0</v>
      </c>
      <c r="X55" s="57">
        <f t="shared" si="18"/>
        <v>58333.333333333336</v>
      </c>
      <c r="Y55" s="59">
        <f t="shared" si="59"/>
        <v>25658857.377208542</v>
      </c>
      <c r="Z55" s="56">
        <f t="shared" si="60"/>
        <v>0</v>
      </c>
      <c r="AA55" s="57">
        <f t="shared" si="19"/>
        <v>106911.90573836892</v>
      </c>
      <c r="AB55" s="63">
        <f t="shared" si="61"/>
        <v>20000000</v>
      </c>
      <c r="AC55" s="74">
        <f t="shared" si="20"/>
        <v>0</v>
      </c>
      <c r="AD55" s="57">
        <f t="shared" si="21"/>
        <v>83333.333333333328</v>
      </c>
      <c r="AE55" s="59">
        <f t="shared" si="62"/>
        <v>18467646.181586593</v>
      </c>
      <c r="AF55" s="54">
        <f t="shared" si="22"/>
        <v>411967.51272147585</v>
      </c>
      <c r="AG55" s="57">
        <f t="shared" si="23"/>
        <v>76948.525756610805</v>
      </c>
      <c r="AH55" s="59">
        <f t="shared" si="63"/>
        <v>13950000</v>
      </c>
      <c r="AI55" s="54">
        <f t="shared" si="24"/>
        <v>0</v>
      </c>
      <c r="AJ55" s="57">
        <f t="shared" si="25"/>
        <v>58125</v>
      </c>
      <c r="AK55" s="59">
        <f t="shared" si="64"/>
        <v>27991480.775136586</v>
      </c>
      <c r="AL55" s="56">
        <f t="shared" si="65"/>
        <v>0</v>
      </c>
      <c r="AM55" s="75">
        <f t="shared" si="26"/>
        <v>116631.16989640244</v>
      </c>
      <c r="AN55">
        <f t="shared" si="27"/>
        <v>3.1119703254805058E-2</v>
      </c>
      <c r="AO55" s="119">
        <f t="shared" si="28"/>
        <v>113333.33333333334</v>
      </c>
      <c r="AP55" s="119">
        <f t="shared" si="29"/>
        <v>4062652.4180580191</v>
      </c>
      <c r="AQ55">
        <f t="shared" si="30"/>
        <v>0.85366075070421199</v>
      </c>
      <c r="AR55" s="41">
        <f t="shared" si="31"/>
        <v>1627291.7453006229</v>
      </c>
      <c r="AS55" s="41">
        <f t="shared" si="32"/>
        <v>65968613.155502431</v>
      </c>
      <c r="AT55">
        <f t="shared" si="33"/>
        <v>0.85366804626805382</v>
      </c>
      <c r="AU55" s="41">
        <f t="shared" si="34"/>
        <v>58333.333333333336</v>
      </c>
      <c r="AV55" s="41">
        <f t="shared" si="35"/>
        <v>0</v>
      </c>
      <c r="AW55">
        <f t="shared" si="36"/>
        <v>0.85461401336429343</v>
      </c>
      <c r="AX55">
        <f t="shared" si="37"/>
        <v>0</v>
      </c>
      <c r="AY55" s="121">
        <f t="shared" si="38"/>
        <v>0</v>
      </c>
      <c r="AZ55">
        <f t="shared" si="39"/>
        <v>0.89371139595433824</v>
      </c>
      <c r="BA55" s="39">
        <f t="shared" si="40"/>
        <v>83333.333333333328</v>
      </c>
      <c r="BB55" s="39">
        <f t="shared" si="41"/>
        <v>0</v>
      </c>
      <c r="BC55">
        <f t="shared" si="42"/>
        <v>0.85630948348418734</v>
      </c>
      <c r="BD55" s="41">
        <f t="shared" si="43"/>
        <v>488916.03847808664</v>
      </c>
      <c r="BE55" s="41">
        <f t="shared" si="44"/>
        <v>17714603.04702346</v>
      </c>
      <c r="BF55">
        <f t="shared" si="45"/>
        <v>0.85465798357390133</v>
      </c>
      <c r="BG55" s="41">
        <f t="shared" si="46"/>
        <v>58125</v>
      </c>
      <c r="BH55" s="41">
        <f t="shared" si="47"/>
        <v>0</v>
      </c>
      <c r="BI55">
        <f t="shared" si="48"/>
        <v>0.85816633706829182</v>
      </c>
      <c r="BJ55">
        <f t="shared" si="49"/>
        <v>0</v>
      </c>
      <c r="BK55" s="121">
        <f t="shared" si="50"/>
        <v>0</v>
      </c>
      <c r="BL55">
        <f t="shared" si="51"/>
        <v>0.86006298694088612</v>
      </c>
      <c r="BM55" s="119">
        <f t="shared" si="52"/>
        <v>2429332.7837787094</v>
      </c>
      <c r="BN55" s="119">
        <f t="shared" si="53"/>
        <v>69520625.211285174</v>
      </c>
      <c r="BO55">
        <f t="shared" si="54"/>
        <v>0.85680275378310411</v>
      </c>
    </row>
    <row r="56" spans="1:67">
      <c r="A56">
        <v>44</v>
      </c>
      <c r="B56" s="64">
        <v>39</v>
      </c>
      <c r="C56" s="56">
        <f t="shared" si="2"/>
        <v>142132745.05637121</v>
      </c>
      <c r="D56" s="56">
        <f t="shared" si="3"/>
        <v>0</v>
      </c>
      <c r="E56" s="59">
        <f t="shared" si="55"/>
        <v>142132745.05637136</v>
      </c>
      <c r="F56" s="53">
        <f t="shared" si="4"/>
        <v>1102191.068943816</v>
      </c>
      <c r="G56" s="53">
        <f t="shared" si="5"/>
        <v>659259.04915313586</v>
      </c>
      <c r="H56" s="66">
        <f t="shared" si="6"/>
        <v>442932.01979068015</v>
      </c>
      <c r="I56" s="54">
        <f>IF(A56&lt;=(30-(240-$K$8)),((A56+(240-$K$7))/30)*$K$6,$K$6)*($K$5/100)</f>
        <v>0.10979999999999999</v>
      </c>
      <c r="J56" s="67">
        <f t="shared" si="7"/>
        <v>9.6456066865724388E-3</v>
      </c>
      <c r="K56" s="68">
        <f t="shared" si="8"/>
        <v>1366684.2080448414</v>
      </c>
      <c r="L56" s="68">
        <f t="shared" si="9"/>
        <v>2468875.2769886572</v>
      </c>
      <c r="M56" s="55">
        <f t="shared" si="10"/>
        <v>1809616.2278355213</v>
      </c>
      <c r="N56" s="55">
        <f t="shared" si="11"/>
        <v>407492.27406474063</v>
      </c>
      <c r="O56" s="55">
        <f t="shared" si="12"/>
        <v>1402123.9537707807</v>
      </c>
      <c r="P56" s="65">
        <f t="shared" si="56"/>
        <v>1434230.7170530937</v>
      </c>
      <c r="Q56" s="52">
        <f t="shared" si="13"/>
        <v>107357.37201227879</v>
      </c>
      <c r="R56" s="57">
        <f t="shared" si="14"/>
        <v>5975.9613210545567</v>
      </c>
      <c r="S56" s="59">
        <f t="shared" si="57"/>
        <v>20818954.442473091</v>
      </c>
      <c r="T56" s="56">
        <f t="shared" si="15"/>
        <v>1519241.0868750848</v>
      </c>
      <c r="U56" s="57">
        <f t="shared" si="16"/>
        <v>86745.643510304551</v>
      </c>
      <c r="V56" s="59">
        <f t="shared" si="58"/>
        <v>14000000</v>
      </c>
      <c r="W56" s="52">
        <f t="shared" si="17"/>
        <v>0</v>
      </c>
      <c r="X56" s="57">
        <f t="shared" si="18"/>
        <v>58333.333333333336</v>
      </c>
      <c r="Y56" s="59">
        <f t="shared" si="59"/>
        <v>25765769.282946911</v>
      </c>
      <c r="Z56" s="56">
        <f t="shared" si="60"/>
        <v>0</v>
      </c>
      <c r="AA56" s="57">
        <f t="shared" si="19"/>
        <v>107357.37201227879</v>
      </c>
      <c r="AB56" s="63">
        <f t="shared" si="61"/>
        <v>20000000</v>
      </c>
      <c r="AC56" s="74">
        <f t="shared" si="20"/>
        <v>0</v>
      </c>
      <c r="AD56" s="57">
        <f t="shared" si="21"/>
        <v>83333.333333333328</v>
      </c>
      <c r="AE56" s="59">
        <f t="shared" si="62"/>
        <v>18055678.668865118</v>
      </c>
      <c r="AF56" s="54">
        <f t="shared" si="22"/>
        <v>407492.27406474063</v>
      </c>
      <c r="AG56" s="57">
        <f t="shared" si="23"/>
        <v>75231.994453604653</v>
      </c>
      <c r="AH56" s="59">
        <f t="shared" si="63"/>
        <v>13950000</v>
      </c>
      <c r="AI56" s="54">
        <f t="shared" si="24"/>
        <v>0</v>
      </c>
      <c r="AJ56" s="57">
        <f t="shared" si="25"/>
        <v>58125</v>
      </c>
      <c r="AK56" s="59">
        <f t="shared" si="64"/>
        <v>28108111.945032988</v>
      </c>
      <c r="AL56" s="56">
        <f t="shared" si="65"/>
        <v>0</v>
      </c>
      <c r="AM56" s="75">
        <f t="shared" si="26"/>
        <v>117117.13310430411</v>
      </c>
      <c r="AN56">
        <f t="shared" si="27"/>
        <v>3.1135814036696224E-2</v>
      </c>
      <c r="AO56" s="119">
        <f t="shared" si="28"/>
        <v>113333.33333333334</v>
      </c>
      <c r="AP56" s="119">
        <f t="shared" si="29"/>
        <v>4186937.5084788729</v>
      </c>
      <c r="AQ56">
        <f t="shared" si="30"/>
        <v>0.85006940886842441</v>
      </c>
      <c r="AR56" s="41">
        <f t="shared" si="31"/>
        <v>1605986.7303853894</v>
      </c>
      <c r="AS56" s="41">
        <f t="shared" si="32"/>
        <v>66846607.822503731</v>
      </c>
      <c r="AT56">
        <f t="shared" si="33"/>
        <v>0.85007686491159573</v>
      </c>
      <c r="AU56" s="41">
        <f t="shared" si="34"/>
        <v>58333.333333333336</v>
      </c>
      <c r="AV56" s="41">
        <f t="shared" si="35"/>
        <v>0</v>
      </c>
      <c r="AW56">
        <f t="shared" si="36"/>
        <v>0.85104365449200481</v>
      </c>
      <c r="AX56">
        <f t="shared" si="37"/>
        <v>0</v>
      </c>
      <c r="AY56" s="121">
        <f t="shared" si="38"/>
        <v>0</v>
      </c>
      <c r="AZ56">
        <f t="shared" si="39"/>
        <v>0.89102592758124488</v>
      </c>
      <c r="BA56" s="39">
        <f t="shared" si="40"/>
        <v>83333.333333333328</v>
      </c>
      <c r="BB56" s="39">
        <f t="shared" si="41"/>
        <v>0</v>
      </c>
      <c r="BC56">
        <f t="shared" si="42"/>
        <v>0.85277651548986522</v>
      </c>
      <c r="BD56" s="41">
        <f t="shared" si="43"/>
        <v>482724.26851834531</v>
      </c>
      <c r="BE56" s="41">
        <f t="shared" si="44"/>
        <v>17929660.05884859</v>
      </c>
      <c r="BF56">
        <f t="shared" si="45"/>
        <v>0.85108859325232555</v>
      </c>
      <c r="BG56" s="41">
        <f t="shared" si="46"/>
        <v>58125</v>
      </c>
      <c r="BH56" s="41">
        <f t="shared" si="47"/>
        <v>0</v>
      </c>
      <c r="BI56">
        <f t="shared" si="48"/>
        <v>0.85467442258704873</v>
      </c>
      <c r="BJ56">
        <f t="shared" si="49"/>
        <v>0</v>
      </c>
      <c r="BK56" s="121">
        <f t="shared" si="50"/>
        <v>0</v>
      </c>
      <c r="BL56">
        <f t="shared" si="51"/>
        <v>0.85661311739881629</v>
      </c>
      <c r="BM56" s="119">
        <f t="shared" si="52"/>
        <v>2401835.9989037346</v>
      </c>
      <c r="BN56" s="119">
        <f t="shared" si="53"/>
        <v>70575032.885585338</v>
      </c>
      <c r="BO56">
        <f t="shared" si="54"/>
        <v>0.85328068103788035</v>
      </c>
    </row>
    <row r="57" spans="1:67">
      <c r="A57">
        <v>45</v>
      </c>
      <c r="B57" s="58">
        <v>40</v>
      </c>
      <c r="C57" s="56">
        <f t="shared" si="2"/>
        <v>140323128.82853568</v>
      </c>
      <c r="D57" s="56">
        <f t="shared" si="3"/>
        <v>0</v>
      </c>
      <c r="E57" s="59">
        <f t="shared" si="55"/>
        <v>140323128.82853585</v>
      </c>
      <c r="F57" s="53">
        <f t="shared" si="4"/>
        <v>1091559.7673993309</v>
      </c>
      <c r="G57" s="53">
        <f t="shared" si="5"/>
        <v>650865.44588302553</v>
      </c>
      <c r="H57" s="60">
        <f t="shared" si="6"/>
        <v>440694.32151630532</v>
      </c>
      <c r="I57" s="54">
        <f>IF(A57&lt;=(30-(240-$K$8)),((A57+(240-$K$7))/30)*$K$6,$K$6)*($K$5/100)</f>
        <v>0.10979999999999999</v>
      </c>
      <c r="J57" s="61">
        <f t="shared" si="7"/>
        <v>9.6456066865724388E-3</v>
      </c>
      <c r="K57" s="62">
        <f t="shared" si="8"/>
        <v>1349250.9456149391</v>
      </c>
      <c r="L57" s="62">
        <f t="shared" si="9"/>
        <v>2440810.7130142697</v>
      </c>
      <c r="M57" s="55">
        <f t="shared" si="10"/>
        <v>1789945.2671312443</v>
      </c>
      <c r="N57" s="55">
        <f t="shared" si="11"/>
        <v>403062.735697917</v>
      </c>
      <c r="O57" s="55">
        <f t="shared" si="12"/>
        <v>1386882.5314333274</v>
      </c>
      <c r="P57" s="59">
        <f t="shared" si="56"/>
        <v>1326873.345040815</v>
      </c>
      <c r="Q57" s="52">
        <f t="shared" si="13"/>
        <v>107804.69439566329</v>
      </c>
      <c r="R57" s="57">
        <f t="shared" si="14"/>
        <v>5528.6389376700627</v>
      </c>
      <c r="S57" s="59">
        <f t="shared" si="57"/>
        <v>19299713.355598006</v>
      </c>
      <c r="T57" s="56">
        <f t="shared" si="15"/>
        <v>1504487.6525922327</v>
      </c>
      <c r="U57" s="57">
        <f t="shared" si="16"/>
        <v>80415.472314991697</v>
      </c>
      <c r="V57" s="59">
        <f t="shared" si="58"/>
        <v>14000000</v>
      </c>
      <c r="W57" s="52">
        <f t="shared" si="17"/>
        <v>0</v>
      </c>
      <c r="X57" s="57">
        <f t="shared" si="18"/>
        <v>58333.333333333336</v>
      </c>
      <c r="Y57" s="59">
        <f t="shared" si="59"/>
        <v>25873126.654959191</v>
      </c>
      <c r="Z57" s="56">
        <f t="shared" si="60"/>
        <v>0</v>
      </c>
      <c r="AA57" s="57">
        <f t="shared" si="19"/>
        <v>107804.69439566329</v>
      </c>
      <c r="AB57" s="63">
        <f t="shared" si="61"/>
        <v>20000000</v>
      </c>
      <c r="AC57" s="74">
        <f t="shared" si="20"/>
        <v>0</v>
      </c>
      <c r="AD57" s="57">
        <f t="shared" si="21"/>
        <v>83333.333333333328</v>
      </c>
      <c r="AE57" s="59">
        <f t="shared" si="62"/>
        <v>17648186.394800376</v>
      </c>
      <c r="AF57" s="54">
        <f t="shared" si="22"/>
        <v>403062.735697917</v>
      </c>
      <c r="AG57" s="57">
        <f t="shared" si="23"/>
        <v>73534.109978334905</v>
      </c>
      <c r="AH57" s="59">
        <f t="shared" si="63"/>
        <v>13950000</v>
      </c>
      <c r="AI57" s="54">
        <f t="shared" si="24"/>
        <v>0</v>
      </c>
      <c r="AJ57" s="57">
        <f t="shared" si="25"/>
        <v>58125</v>
      </c>
      <c r="AK57" s="59">
        <f t="shared" si="64"/>
        <v>28225229.078137293</v>
      </c>
      <c r="AL57" s="56">
        <f t="shared" si="65"/>
        <v>0</v>
      </c>
      <c r="AM57" s="75">
        <f t="shared" si="26"/>
        <v>117605.12115890539</v>
      </c>
      <c r="AN57">
        <f t="shared" si="27"/>
        <v>3.1151924818587386E-2</v>
      </c>
      <c r="AO57" s="119">
        <f t="shared" si="28"/>
        <v>113333.33333333336</v>
      </c>
      <c r="AP57" s="119">
        <f t="shared" si="29"/>
        <v>4312187.7758265315</v>
      </c>
      <c r="AQ57">
        <f t="shared" si="30"/>
        <v>0.84649091233492235</v>
      </c>
      <c r="AR57" s="41">
        <f t="shared" si="31"/>
        <v>1584903.1249072244</v>
      </c>
      <c r="AS57" s="41">
        <f t="shared" si="32"/>
        <v>67701944.366650477</v>
      </c>
      <c r="AT57">
        <f t="shared" si="33"/>
        <v>0.84649852735721398</v>
      </c>
      <c r="AU57" s="41">
        <f t="shared" si="34"/>
        <v>58333.333333333336</v>
      </c>
      <c r="AV57" s="41">
        <f t="shared" si="35"/>
        <v>0</v>
      </c>
      <c r="AW57">
        <f t="shared" si="36"/>
        <v>0.84748594550398637</v>
      </c>
      <c r="AX57">
        <f t="shared" si="37"/>
        <v>0</v>
      </c>
      <c r="AY57" s="121">
        <f t="shared" si="38"/>
        <v>0</v>
      </c>
      <c r="AZ57">
        <f t="shared" si="39"/>
        <v>0.88834615041712595</v>
      </c>
      <c r="BA57" s="39">
        <f t="shared" si="40"/>
        <v>83333.333333333328</v>
      </c>
      <c r="BB57" s="39">
        <f t="shared" si="41"/>
        <v>0</v>
      </c>
      <c r="BC57">
        <f t="shared" si="42"/>
        <v>0.84925585282749705</v>
      </c>
      <c r="BD57" s="41">
        <f t="shared" si="43"/>
        <v>476596.84567625192</v>
      </c>
      <c r="BE57" s="41">
        <f t="shared" si="44"/>
        <v>18137823.106406264</v>
      </c>
      <c r="BF57">
        <f t="shared" si="45"/>
        <v>0.84753184383060953</v>
      </c>
      <c r="BG57" s="41">
        <f t="shared" si="46"/>
        <v>58125</v>
      </c>
      <c r="BH57" s="41">
        <f t="shared" si="47"/>
        <v>0</v>
      </c>
      <c r="BI57">
        <f t="shared" si="48"/>
        <v>0.85119444052363047</v>
      </c>
      <c r="BJ57">
        <f t="shared" si="49"/>
        <v>0</v>
      </c>
      <c r="BK57" s="121">
        <f t="shared" si="50"/>
        <v>0</v>
      </c>
      <c r="BL57">
        <f t="shared" si="51"/>
        <v>0.85317480415697389</v>
      </c>
      <c r="BM57" s="119">
        <f t="shared" si="52"/>
        <v>2374624.9705834761</v>
      </c>
      <c r="BN57" s="119">
        <f t="shared" si="53"/>
        <v>71597810.685249776</v>
      </c>
      <c r="BO57">
        <f t="shared" si="54"/>
        <v>0.84977081410823851</v>
      </c>
    </row>
    <row r="58" spans="1:67">
      <c r="A58">
        <v>46</v>
      </c>
      <c r="B58" s="64">
        <v>41</v>
      </c>
      <c r="C58" s="56">
        <f t="shared" si="2"/>
        <v>138533183.56140444</v>
      </c>
      <c r="D58" s="56">
        <f t="shared" si="3"/>
        <v>0</v>
      </c>
      <c r="E58" s="59">
        <f t="shared" si="55"/>
        <v>138533183.56140462</v>
      </c>
      <c r="F58" s="53">
        <f t="shared" si="4"/>
        <v>1081031.0112081107</v>
      </c>
      <c r="G58" s="53">
        <f t="shared" si="5"/>
        <v>642563.08308564837</v>
      </c>
      <c r="H58" s="66">
        <f t="shared" si="6"/>
        <v>438467.92812246236</v>
      </c>
      <c r="I58" s="54">
        <f>IF(A58&lt;=(30-(240-$K$8)),((A58+(240-$K$7))/30)*$K$6,$K$6)*($K$5/100)</f>
        <v>0.10979999999999999</v>
      </c>
      <c r="J58" s="67">
        <f t="shared" si="7"/>
        <v>9.6456066865724388E-3</v>
      </c>
      <c r="K58" s="68">
        <f t="shared" si="8"/>
        <v>1332007.3124927059</v>
      </c>
      <c r="L58" s="68">
        <f t="shared" si="9"/>
        <v>2413038.3237008164</v>
      </c>
      <c r="M58" s="55">
        <f t="shared" si="10"/>
        <v>1770475.2406151681</v>
      </c>
      <c r="N58" s="55">
        <f t="shared" si="11"/>
        <v>398678.44401269802</v>
      </c>
      <c r="O58" s="55">
        <f t="shared" si="12"/>
        <v>1371796.7966024701</v>
      </c>
      <c r="P58" s="65">
        <f t="shared" si="56"/>
        <v>1219068.6506451517</v>
      </c>
      <c r="Q58" s="52">
        <f t="shared" si="13"/>
        <v>108253.8806223119</v>
      </c>
      <c r="R58" s="57">
        <f t="shared" si="14"/>
        <v>5079.4527110214658</v>
      </c>
      <c r="S58" s="59">
        <f t="shared" si="57"/>
        <v>17795225.703005772</v>
      </c>
      <c r="T58" s="56">
        <f t="shared" si="15"/>
        <v>1489891.9390995377</v>
      </c>
      <c r="U58" s="57">
        <f t="shared" si="16"/>
        <v>74146.773762524055</v>
      </c>
      <c r="V58" s="59">
        <f t="shared" si="58"/>
        <v>14000000</v>
      </c>
      <c r="W58" s="52">
        <f t="shared" si="17"/>
        <v>0</v>
      </c>
      <c r="X58" s="57">
        <f t="shared" si="18"/>
        <v>58333.333333333336</v>
      </c>
      <c r="Y58" s="59">
        <f t="shared" si="59"/>
        <v>25980931.349354856</v>
      </c>
      <c r="Z58" s="56">
        <f t="shared" si="60"/>
        <v>0</v>
      </c>
      <c r="AA58" s="57">
        <f t="shared" si="19"/>
        <v>108253.8806223119</v>
      </c>
      <c r="AB58" s="63">
        <f t="shared" si="61"/>
        <v>20000000</v>
      </c>
      <c r="AC58" s="74">
        <f t="shared" si="20"/>
        <v>0</v>
      </c>
      <c r="AD58" s="57">
        <f t="shared" si="21"/>
        <v>83333.333333333328</v>
      </c>
      <c r="AE58" s="59">
        <f t="shared" si="62"/>
        <v>17245123.659102459</v>
      </c>
      <c r="AF58" s="54">
        <f t="shared" si="22"/>
        <v>398678.44401269802</v>
      </c>
      <c r="AG58" s="57">
        <f t="shared" si="23"/>
        <v>71854.681912926913</v>
      </c>
      <c r="AH58" s="59">
        <f t="shared" si="63"/>
        <v>13950000</v>
      </c>
      <c r="AI58" s="54">
        <f t="shared" si="24"/>
        <v>0</v>
      </c>
      <c r="AJ58" s="57">
        <f t="shared" si="25"/>
        <v>58125</v>
      </c>
      <c r="AK58" s="59">
        <f t="shared" si="64"/>
        <v>28342834.199296199</v>
      </c>
      <c r="AL58" s="56">
        <f t="shared" si="65"/>
        <v>0</v>
      </c>
      <c r="AM58" s="75">
        <f t="shared" si="26"/>
        <v>118095.1424970675</v>
      </c>
      <c r="AN58">
        <f t="shared" si="27"/>
        <v>3.1168035600478549E-2</v>
      </c>
      <c r="AO58" s="119">
        <f t="shared" si="28"/>
        <v>113333.33333333337</v>
      </c>
      <c r="AP58" s="119">
        <f t="shared" si="29"/>
        <v>4438409.1055147881</v>
      </c>
      <c r="AQ58">
        <f t="shared" si="30"/>
        <v>0.84292522613076126</v>
      </c>
      <c r="AR58" s="41">
        <f t="shared" si="31"/>
        <v>1564038.7128620618</v>
      </c>
      <c r="AS58" s="41">
        <f t="shared" si="32"/>
        <v>68535029.19857873</v>
      </c>
      <c r="AT58">
        <f t="shared" si="33"/>
        <v>0.84293299864029592</v>
      </c>
      <c r="AU58" s="41">
        <f t="shared" si="34"/>
        <v>58333.333333333336</v>
      </c>
      <c r="AV58" s="41">
        <f t="shared" si="35"/>
        <v>0</v>
      </c>
      <c r="AW58">
        <f t="shared" si="36"/>
        <v>0.84394085250976492</v>
      </c>
      <c r="AX58">
        <f t="shared" si="37"/>
        <v>0</v>
      </c>
      <c r="AY58" s="121">
        <f t="shared" si="38"/>
        <v>0</v>
      </c>
      <c r="AZ58">
        <f t="shared" si="39"/>
        <v>0.88567206167696266</v>
      </c>
      <c r="BA58" s="39">
        <f t="shared" si="40"/>
        <v>83333.333333333328</v>
      </c>
      <c r="BB58" s="39">
        <f t="shared" si="41"/>
        <v>0</v>
      </c>
      <c r="BC58">
        <f t="shared" si="42"/>
        <v>0.84574746348984531</v>
      </c>
      <c r="BD58" s="41">
        <f t="shared" si="43"/>
        <v>470533.12592562492</v>
      </c>
      <c r="BE58" s="41">
        <f t="shared" si="44"/>
        <v>18339208.424584109</v>
      </c>
      <c r="BF58">
        <f t="shared" si="45"/>
        <v>0.84398770146782698</v>
      </c>
      <c r="BG58" s="41">
        <f t="shared" si="46"/>
        <v>58125</v>
      </c>
      <c r="BH58" s="41">
        <f t="shared" si="47"/>
        <v>0</v>
      </c>
      <c r="BI58">
        <f t="shared" si="48"/>
        <v>0.8477263608722212</v>
      </c>
      <c r="BJ58">
        <f t="shared" si="49"/>
        <v>0</v>
      </c>
      <c r="BK58" s="121">
        <f t="shared" si="50"/>
        <v>0</v>
      </c>
      <c r="BL58">
        <f t="shared" si="51"/>
        <v>0.8497480191887935</v>
      </c>
      <c r="BM58" s="119">
        <f t="shared" si="52"/>
        <v>2347696.8387876865</v>
      </c>
      <c r="BN58" s="119">
        <f t="shared" si="53"/>
        <v>72589484.865221888</v>
      </c>
      <c r="BO58">
        <f t="shared" si="54"/>
        <v>0.84627312152483858</v>
      </c>
    </row>
    <row r="59" spans="1:67">
      <c r="A59">
        <v>47</v>
      </c>
      <c r="B59" s="58">
        <v>42</v>
      </c>
      <c r="C59" s="56">
        <f t="shared" si="2"/>
        <v>136762708.32078928</v>
      </c>
      <c r="D59" s="56">
        <f t="shared" si="3"/>
        <v>0</v>
      </c>
      <c r="E59" s="59">
        <f t="shared" si="55"/>
        <v>136762708.32078946</v>
      </c>
      <c r="F59" s="53">
        <f t="shared" si="4"/>
        <v>1070603.8112580096</v>
      </c>
      <c r="G59" s="53">
        <f t="shared" si="5"/>
        <v>634351.02876126172</v>
      </c>
      <c r="H59" s="60">
        <f t="shared" si="6"/>
        <v>436252.78249674791</v>
      </c>
      <c r="I59" s="54">
        <f>IF(A59&lt;=(30-(240-$K$8)),((A59+(240-$K$7))/30)*$K$6,$K$6)*($K$5/100)</f>
        <v>0.10979999999999999</v>
      </c>
      <c r="J59" s="61">
        <f t="shared" si="7"/>
        <v>9.6456066865724388E-3</v>
      </c>
      <c r="K59" s="62">
        <f t="shared" si="8"/>
        <v>1314951.3710968764</v>
      </c>
      <c r="L59" s="62">
        <f t="shared" si="9"/>
        <v>2385555.1823548861</v>
      </c>
      <c r="M59" s="55">
        <f t="shared" si="10"/>
        <v>1751204.1535936245</v>
      </c>
      <c r="N59" s="55">
        <f t="shared" si="11"/>
        <v>394338.94984077569</v>
      </c>
      <c r="O59" s="55">
        <f t="shared" si="12"/>
        <v>1356865.2037528488</v>
      </c>
      <c r="P59" s="59">
        <f t="shared" si="56"/>
        <v>1110814.7700228398</v>
      </c>
      <c r="Q59" s="52">
        <f t="shared" si="13"/>
        <v>108704.9384582382</v>
      </c>
      <c r="R59" s="57">
        <f t="shared" si="14"/>
        <v>4628.3948750951658</v>
      </c>
      <c r="S59" s="59">
        <f t="shared" si="57"/>
        <v>16305333.763906235</v>
      </c>
      <c r="T59" s="56">
        <f t="shared" si="15"/>
        <v>1475452.4093436541</v>
      </c>
      <c r="U59" s="57">
        <f t="shared" si="16"/>
        <v>67938.890682942641</v>
      </c>
      <c r="V59" s="59">
        <f t="shared" si="58"/>
        <v>14000000</v>
      </c>
      <c r="W59" s="52">
        <f t="shared" si="17"/>
        <v>0</v>
      </c>
      <c r="X59" s="57">
        <f t="shared" si="18"/>
        <v>58333.333333333336</v>
      </c>
      <c r="Y59" s="59">
        <f t="shared" si="59"/>
        <v>26089185.229977168</v>
      </c>
      <c r="Z59" s="56">
        <f t="shared" si="60"/>
        <v>0</v>
      </c>
      <c r="AA59" s="57">
        <f t="shared" si="19"/>
        <v>108704.9384582382</v>
      </c>
      <c r="AB59" s="63">
        <f t="shared" si="61"/>
        <v>20000000</v>
      </c>
      <c r="AC59" s="74">
        <f t="shared" si="20"/>
        <v>0</v>
      </c>
      <c r="AD59" s="57">
        <f t="shared" si="21"/>
        <v>83333.333333333328</v>
      </c>
      <c r="AE59" s="59">
        <f t="shared" si="62"/>
        <v>16846445.215089761</v>
      </c>
      <c r="AF59" s="54">
        <f t="shared" si="22"/>
        <v>394338.94984077569</v>
      </c>
      <c r="AG59" s="57">
        <f t="shared" si="23"/>
        <v>70193.521729540662</v>
      </c>
      <c r="AH59" s="59">
        <f t="shared" si="63"/>
        <v>13950000</v>
      </c>
      <c r="AI59" s="54">
        <f t="shared" si="24"/>
        <v>0</v>
      </c>
      <c r="AJ59" s="57">
        <f t="shared" si="25"/>
        <v>58125</v>
      </c>
      <c r="AK59" s="59">
        <f t="shared" si="64"/>
        <v>28460929.341793265</v>
      </c>
      <c r="AL59" s="56">
        <f t="shared" si="65"/>
        <v>0</v>
      </c>
      <c r="AM59" s="75">
        <f t="shared" si="26"/>
        <v>118587.20559080527</v>
      </c>
      <c r="AN59">
        <f t="shared" si="27"/>
        <v>3.1184146382369712E-2</v>
      </c>
      <c r="AO59" s="119">
        <f t="shared" si="28"/>
        <v>113333.33333333337</v>
      </c>
      <c r="AP59" s="119">
        <f t="shared" si="29"/>
        <v>4565607.4152460042</v>
      </c>
      <c r="AQ59">
        <f t="shared" si="30"/>
        <v>0.83937231532764611</v>
      </c>
      <c r="AR59" s="41">
        <f t="shared" si="31"/>
        <v>1543391.3000265968</v>
      </c>
      <c r="AS59" s="41">
        <f t="shared" si="32"/>
        <v>69346263.239151746</v>
      </c>
      <c r="AT59">
        <f t="shared" si="33"/>
        <v>0.83938024384087906</v>
      </c>
      <c r="AU59" s="41">
        <f t="shared" si="34"/>
        <v>58333.333333333336</v>
      </c>
      <c r="AV59" s="41">
        <f t="shared" si="35"/>
        <v>0</v>
      </c>
      <c r="AW59">
        <f t="shared" si="36"/>
        <v>0.8404083416595729</v>
      </c>
      <c r="AX59">
        <f t="shared" si="37"/>
        <v>0</v>
      </c>
      <c r="AY59" s="121">
        <f t="shared" si="38"/>
        <v>0</v>
      </c>
      <c r="AZ59">
        <f t="shared" si="39"/>
        <v>0.88300365853841434</v>
      </c>
      <c r="BA59" s="39">
        <f t="shared" si="40"/>
        <v>83333.333333333328</v>
      </c>
      <c r="BB59" s="39">
        <f t="shared" si="41"/>
        <v>0</v>
      </c>
      <c r="BC59">
        <f t="shared" si="42"/>
        <v>0.84225131550357979</v>
      </c>
      <c r="BD59" s="41">
        <f t="shared" si="43"/>
        <v>464532.47157031635</v>
      </c>
      <c r="BE59" s="41">
        <f t="shared" si="44"/>
        <v>18533930.642516457</v>
      </c>
      <c r="BF59">
        <f t="shared" si="45"/>
        <v>0.8404561323635158</v>
      </c>
      <c r="BG59" s="41">
        <f t="shared" si="46"/>
        <v>58125</v>
      </c>
      <c r="BH59" s="41">
        <f t="shared" si="47"/>
        <v>0</v>
      </c>
      <c r="BI59">
        <f t="shared" si="48"/>
        <v>0.84427015365384406</v>
      </c>
      <c r="BJ59">
        <f t="shared" si="49"/>
        <v>0</v>
      </c>
      <c r="BK59" s="121">
        <f t="shared" si="50"/>
        <v>0</v>
      </c>
      <c r="BL59">
        <f t="shared" si="51"/>
        <v>0.84633273448789592</v>
      </c>
      <c r="BM59" s="119">
        <f t="shared" si="52"/>
        <v>2321048.7715969128</v>
      </c>
      <c r="BN59" s="119">
        <f t="shared" si="53"/>
        <v>73550574.450932235</v>
      </c>
      <c r="BO59">
        <f t="shared" si="54"/>
        <v>0.84278757185027187</v>
      </c>
    </row>
    <row r="60" spans="1:67">
      <c r="A60">
        <v>48</v>
      </c>
      <c r="B60" s="64">
        <v>43</v>
      </c>
      <c r="C60" s="56">
        <f t="shared" si="2"/>
        <v>135011504.16719565</v>
      </c>
      <c r="D60" s="56">
        <f t="shared" si="3"/>
        <v>0</v>
      </c>
      <c r="E60" s="59">
        <f t="shared" si="55"/>
        <v>135011504.16719583</v>
      </c>
      <c r="F60" s="53">
        <f t="shared" si="4"/>
        <v>1060277.1879774691</v>
      </c>
      <c r="G60" s="53">
        <f t="shared" si="5"/>
        <v>626228.36016217666</v>
      </c>
      <c r="H60" s="66">
        <f t="shared" si="6"/>
        <v>434048.8278152924</v>
      </c>
      <c r="I60" s="54">
        <f>IF(A60&lt;=(30-(240-$K$8)),((A60+(240-$K$7))/30)*$K$6,$K$6)*($K$5/100)</f>
        <v>0.10979999999999999</v>
      </c>
      <c r="J60" s="67">
        <f t="shared" si="7"/>
        <v>9.6456066865724388E-3</v>
      </c>
      <c r="K60" s="68">
        <f t="shared" si="8"/>
        <v>1298081.2030834325</v>
      </c>
      <c r="L60" s="68">
        <f t="shared" si="9"/>
        <v>2358358.3910609018</v>
      </c>
      <c r="M60" s="55">
        <f t="shared" si="10"/>
        <v>1732130.0308987251</v>
      </c>
      <c r="N60" s="55">
        <f t="shared" si="11"/>
        <v>390043.80841068848</v>
      </c>
      <c r="O60" s="55">
        <f t="shared" si="12"/>
        <v>1342086.2224880366</v>
      </c>
      <c r="P60" s="65">
        <f t="shared" si="56"/>
        <v>1002109.8315646015</v>
      </c>
      <c r="Q60" s="52">
        <f t="shared" si="13"/>
        <v>109157.87570181419</v>
      </c>
      <c r="R60" s="57">
        <f t="shared" si="14"/>
        <v>4175.4576315191725</v>
      </c>
      <c r="S60" s="59">
        <f t="shared" si="57"/>
        <v>14829881.354562581</v>
      </c>
      <c r="T60" s="56">
        <f t="shared" si="15"/>
        <v>1461167.5414354703</v>
      </c>
      <c r="U60" s="57">
        <f t="shared" si="16"/>
        <v>61791.172310677415</v>
      </c>
      <c r="V60" s="59">
        <f t="shared" si="58"/>
        <v>14000000</v>
      </c>
      <c r="W60" s="52">
        <f t="shared" si="17"/>
        <v>0</v>
      </c>
      <c r="X60" s="57">
        <f t="shared" si="18"/>
        <v>58333.333333333336</v>
      </c>
      <c r="Y60" s="59">
        <f t="shared" si="59"/>
        <v>26197890.168435406</v>
      </c>
      <c r="Z60" s="56">
        <f t="shared" si="60"/>
        <v>0</v>
      </c>
      <c r="AA60" s="57">
        <f t="shared" si="19"/>
        <v>109157.87570181419</v>
      </c>
      <c r="AB60" s="63">
        <f t="shared" si="61"/>
        <v>20000000</v>
      </c>
      <c r="AC60" s="74">
        <f t="shared" si="20"/>
        <v>0</v>
      </c>
      <c r="AD60" s="57">
        <f t="shared" si="21"/>
        <v>83333.333333333328</v>
      </c>
      <c r="AE60" s="59">
        <f t="shared" si="62"/>
        <v>16452106.265248984</v>
      </c>
      <c r="AF60" s="54">
        <f t="shared" si="22"/>
        <v>390043.80841068848</v>
      </c>
      <c r="AG60" s="57">
        <f t="shared" si="23"/>
        <v>68550.442771870759</v>
      </c>
      <c r="AH60" s="59">
        <f t="shared" si="63"/>
        <v>13950000</v>
      </c>
      <c r="AI60" s="54">
        <f t="shared" si="24"/>
        <v>0</v>
      </c>
      <c r="AJ60" s="57">
        <f t="shared" si="25"/>
        <v>58125</v>
      </c>
      <c r="AK60" s="59">
        <f t="shared" si="64"/>
        <v>28579516.547384072</v>
      </c>
      <c r="AL60" s="56">
        <f t="shared" si="65"/>
        <v>0</v>
      </c>
      <c r="AM60" s="75">
        <f t="shared" si="26"/>
        <v>119081.31894743362</v>
      </c>
      <c r="AN60">
        <f t="shared" si="27"/>
        <v>3.1200257164260878E-2</v>
      </c>
      <c r="AO60" s="119">
        <f t="shared" si="28"/>
        <v>113333.33333333336</v>
      </c>
      <c r="AP60" s="119">
        <f t="shared" si="29"/>
        <v>4693788.6551780105</v>
      </c>
      <c r="AQ60">
        <f t="shared" si="30"/>
        <v>0.83583214504214898</v>
      </c>
      <c r="AR60" s="41">
        <f t="shared" si="31"/>
        <v>1522958.7137461477</v>
      </c>
      <c r="AS60" s="41">
        <f t="shared" si="32"/>
        <v>70136041.988902569</v>
      </c>
      <c r="AT60">
        <f t="shared" si="33"/>
        <v>0.83584022808380465</v>
      </c>
      <c r="AU60" s="41">
        <f t="shared" si="34"/>
        <v>58333.333333333336</v>
      </c>
      <c r="AV60" s="41">
        <f t="shared" si="35"/>
        <v>0</v>
      </c>
      <c r="AW60">
        <f t="shared" si="36"/>
        <v>0.83688837914446079</v>
      </c>
      <c r="AX60">
        <f t="shared" si="37"/>
        <v>0</v>
      </c>
      <c r="AY60" s="121">
        <f t="shared" si="38"/>
        <v>0</v>
      </c>
      <c r="AZ60">
        <f t="shared" si="39"/>
        <v>0.88034093814204406</v>
      </c>
      <c r="BA60" s="39">
        <f t="shared" si="40"/>
        <v>83333.333333333328</v>
      </c>
      <c r="BB60" s="39">
        <f t="shared" si="41"/>
        <v>0</v>
      </c>
      <c r="BC60">
        <f t="shared" si="42"/>
        <v>0.83876737692939751</v>
      </c>
      <c r="BD60" s="41">
        <f t="shared" si="43"/>
        <v>458594.25118255924</v>
      </c>
      <c r="BE60" s="41">
        <f t="shared" si="44"/>
        <v>18722102.803713046</v>
      </c>
      <c r="BF60">
        <f t="shared" si="45"/>
        <v>0.83693710275791955</v>
      </c>
      <c r="BG60" s="41">
        <f t="shared" si="46"/>
        <v>58125</v>
      </c>
      <c r="BH60" s="41">
        <f t="shared" si="47"/>
        <v>0</v>
      </c>
      <c r="BI60">
        <f t="shared" si="48"/>
        <v>0.84082578891662163</v>
      </c>
      <c r="BJ60">
        <f t="shared" si="49"/>
        <v>0</v>
      </c>
      <c r="BK60" s="121">
        <f t="shared" si="50"/>
        <v>0</v>
      </c>
      <c r="BL60">
        <f t="shared" si="51"/>
        <v>0.8429289220682592</v>
      </c>
      <c r="BM60" s="119">
        <f t="shared" si="52"/>
        <v>2294677.9649287066</v>
      </c>
      <c r="BN60" s="119">
        <f t="shared" si="53"/>
        <v>74481591.328645185</v>
      </c>
      <c r="BO60">
        <f t="shared" si="54"/>
        <v>0.8393141336793225</v>
      </c>
    </row>
    <row r="61" spans="1:67">
      <c r="A61">
        <v>49</v>
      </c>
      <c r="B61" s="58">
        <v>44</v>
      </c>
      <c r="C61" s="56">
        <f t="shared" si="2"/>
        <v>133279374.13629691</v>
      </c>
      <c r="D61" s="56">
        <f t="shared" si="3"/>
        <v>-1.9371509552001953E-7</v>
      </c>
      <c r="E61" s="59">
        <f t="shared" si="55"/>
        <v>133279374.13629711</v>
      </c>
      <c r="F61" s="53">
        <f t="shared" si="4"/>
        <v>1050050.1712434937</v>
      </c>
      <c r="G61" s="53">
        <f t="shared" si="5"/>
        <v>618194.16370219144</v>
      </c>
      <c r="H61" s="60">
        <f t="shared" si="6"/>
        <v>431856.00754130224</v>
      </c>
      <c r="I61" s="54">
        <f>IF(A61&lt;=(30-(240-$K$8)),((A61+(240-$K$7))/30)*$K$6,$K$6)*($K$5/100)</f>
        <v>0.10979999999999999</v>
      </c>
      <c r="J61" s="61">
        <f t="shared" si="7"/>
        <v>9.6456066865724388E-3</v>
      </c>
      <c r="K61" s="62">
        <f t="shared" si="8"/>
        <v>1281394.9091572803</v>
      </c>
      <c r="L61" s="62">
        <f t="shared" si="9"/>
        <v>2331445.0804007738</v>
      </c>
      <c r="M61" s="55">
        <f t="shared" si="10"/>
        <v>1713250.9166985825</v>
      </c>
      <c r="N61" s="55">
        <f t="shared" si="11"/>
        <v>385792.57930508652</v>
      </c>
      <c r="O61" s="55">
        <f t="shared" si="12"/>
        <v>1327458.337393496</v>
      </c>
      <c r="P61" s="59">
        <f t="shared" si="56"/>
        <v>892951.95586278732</v>
      </c>
      <c r="Q61" s="52">
        <f t="shared" si="13"/>
        <v>109612.70018390508</v>
      </c>
      <c r="R61" s="57">
        <f t="shared" si="14"/>
        <v>3720.6331494282804</v>
      </c>
      <c r="S61" s="59">
        <f t="shared" si="57"/>
        <v>13368713.81312711</v>
      </c>
      <c r="T61" s="56">
        <f t="shared" si="15"/>
        <v>1447035.8285032106</v>
      </c>
      <c r="U61" s="57">
        <f t="shared" si="16"/>
        <v>55702.974221362958</v>
      </c>
      <c r="V61" s="59">
        <f t="shared" si="58"/>
        <v>14000000</v>
      </c>
      <c r="W61" s="52">
        <f t="shared" si="17"/>
        <v>0</v>
      </c>
      <c r="X61" s="57">
        <f t="shared" si="18"/>
        <v>58333.333333333336</v>
      </c>
      <c r="Y61" s="59">
        <f t="shared" si="59"/>
        <v>26307048.044137221</v>
      </c>
      <c r="Z61" s="56">
        <f t="shared" si="60"/>
        <v>0</v>
      </c>
      <c r="AA61" s="57">
        <f t="shared" si="19"/>
        <v>109612.70018390508</v>
      </c>
      <c r="AB61" s="63">
        <f t="shared" si="61"/>
        <v>20000000</v>
      </c>
      <c r="AC61" s="74">
        <f t="shared" si="20"/>
        <v>0</v>
      </c>
      <c r="AD61" s="57">
        <f t="shared" si="21"/>
        <v>83333.333333333328</v>
      </c>
      <c r="AE61" s="59">
        <f t="shared" si="62"/>
        <v>16062062.456838295</v>
      </c>
      <c r="AF61" s="54">
        <f t="shared" si="22"/>
        <v>385792.57930508652</v>
      </c>
      <c r="AG61" s="57">
        <f t="shared" si="23"/>
        <v>66925.260236826231</v>
      </c>
      <c r="AH61" s="59">
        <f t="shared" si="63"/>
        <v>13950000</v>
      </c>
      <c r="AI61" s="54">
        <f t="shared" si="24"/>
        <v>0</v>
      </c>
      <c r="AJ61" s="57">
        <f t="shared" si="25"/>
        <v>58125</v>
      </c>
      <c r="AK61" s="59">
        <f t="shared" si="64"/>
        <v>28698597.866331507</v>
      </c>
      <c r="AL61" s="56">
        <f t="shared" si="65"/>
        <v>0</v>
      </c>
      <c r="AM61" s="75">
        <f t="shared" si="26"/>
        <v>119577.49110971461</v>
      </c>
      <c r="AN61">
        <f t="shared" si="27"/>
        <v>3.121636794615204E-2</v>
      </c>
      <c r="AO61" s="119">
        <f t="shared" si="28"/>
        <v>113333.33333333336</v>
      </c>
      <c r="AP61" s="119">
        <f t="shared" si="29"/>
        <v>4822958.808091823</v>
      </c>
      <c r="AQ61">
        <f t="shared" si="30"/>
        <v>0.83230468043587369</v>
      </c>
      <c r="AR61" s="41">
        <f t="shared" si="31"/>
        <v>1502738.8027245735</v>
      </c>
      <c r="AS61" s="41">
        <f t="shared" si="32"/>
        <v>70904755.596657321</v>
      </c>
      <c r="AT61">
        <f t="shared" si="33"/>
        <v>0.83231291653896078</v>
      </c>
      <c r="AU61" s="41">
        <f t="shared" si="34"/>
        <v>58333.333333333336</v>
      </c>
      <c r="AV61" s="41">
        <f t="shared" si="35"/>
        <v>0</v>
      </c>
      <c r="AW61">
        <f t="shared" si="36"/>
        <v>0.83338093119657575</v>
      </c>
      <c r="AX61">
        <f t="shared" si="37"/>
        <v>0</v>
      </c>
      <c r="AY61" s="121">
        <f t="shared" si="38"/>
        <v>0</v>
      </c>
      <c r="AZ61">
        <f t="shared" si="39"/>
        <v>0.87768389759138576</v>
      </c>
      <c r="BA61" s="39">
        <f t="shared" si="40"/>
        <v>83333.333333333328</v>
      </c>
      <c r="BB61" s="39">
        <f t="shared" si="41"/>
        <v>0</v>
      </c>
      <c r="BC61">
        <f t="shared" si="42"/>
        <v>0.83529561586230994</v>
      </c>
      <c r="BD61" s="41">
        <f t="shared" si="43"/>
        <v>452717.83954191278</v>
      </c>
      <c r="BE61" s="41">
        <f t="shared" si="44"/>
        <v>18903836.385949239</v>
      </c>
      <c r="BF61">
        <f t="shared" si="45"/>
        <v>0.83343057893212635</v>
      </c>
      <c r="BG61" s="41">
        <f t="shared" si="46"/>
        <v>58125</v>
      </c>
      <c r="BH61" s="41">
        <f t="shared" si="47"/>
        <v>0</v>
      </c>
      <c r="BI61">
        <f t="shared" si="48"/>
        <v>0.83739323673592847</v>
      </c>
      <c r="BJ61">
        <f t="shared" si="49"/>
        <v>0</v>
      </c>
      <c r="BK61" s="121">
        <f t="shared" si="50"/>
        <v>0</v>
      </c>
      <c r="BL61">
        <f t="shared" si="51"/>
        <v>0.83953655396450633</v>
      </c>
      <c r="BM61" s="119">
        <f t="shared" si="52"/>
        <v>2268581.6422664858</v>
      </c>
      <c r="BN61" s="119">
        <f t="shared" si="53"/>
        <v>75383040.334737629</v>
      </c>
      <c r="BO61">
        <f t="shared" si="54"/>
        <v>0.83585277563912286</v>
      </c>
    </row>
    <row r="62" spans="1:67">
      <c r="A62">
        <v>50</v>
      </c>
      <c r="B62" s="64">
        <v>45</v>
      </c>
      <c r="C62" s="56">
        <f t="shared" si="2"/>
        <v>131566123.21959834</v>
      </c>
      <c r="D62" s="56">
        <f t="shared" si="3"/>
        <v>-1.9371509552001953E-7</v>
      </c>
      <c r="E62" s="59">
        <f t="shared" si="55"/>
        <v>131566123.21959853</v>
      </c>
      <c r="F62" s="53">
        <f t="shared" si="4"/>
        <v>1039921.8002905111</v>
      </c>
      <c r="G62" s="53">
        <f t="shared" si="5"/>
        <v>610247.53486690449</v>
      </c>
      <c r="H62" s="66">
        <f t="shared" si="6"/>
        <v>429674.26542360662</v>
      </c>
      <c r="I62" s="54">
        <f>IF(A62&lt;=(30-(240-$K$8)),((A62+(240-$K$7))/30)*$K$6,$K$6)*($K$5/100)</f>
        <v>0.10979999999999999</v>
      </c>
      <c r="J62" s="67">
        <f t="shared" si="7"/>
        <v>9.6456066865724388E-3</v>
      </c>
      <c r="K62" s="68">
        <f t="shared" si="8"/>
        <v>1264890.6088857548</v>
      </c>
      <c r="L62" s="68">
        <f t="shared" si="9"/>
        <v>2304812.4091762658</v>
      </c>
      <c r="M62" s="55">
        <f t="shared" si="10"/>
        <v>1694564.8743093614</v>
      </c>
      <c r="N62" s="55">
        <f t="shared" si="11"/>
        <v>381584.82641840877</v>
      </c>
      <c r="O62" s="55">
        <f t="shared" si="12"/>
        <v>1312980.0478909528</v>
      </c>
      <c r="P62" s="65">
        <f t="shared" si="56"/>
        <v>783339.25567888224</v>
      </c>
      <c r="Q62" s="52">
        <f t="shared" si="13"/>
        <v>110069.41976800469</v>
      </c>
      <c r="R62" s="57">
        <f t="shared" si="14"/>
        <v>3263.9135653286758</v>
      </c>
      <c r="S62" s="59">
        <f t="shared" si="57"/>
        <v>11921677.9846239</v>
      </c>
      <c r="T62" s="56">
        <f t="shared" si="15"/>
        <v>1433055.7785469578</v>
      </c>
      <c r="U62" s="57">
        <f t="shared" si="16"/>
        <v>49673.658269266249</v>
      </c>
      <c r="V62" s="59">
        <f t="shared" si="58"/>
        <v>14000000</v>
      </c>
      <c r="W62" s="52">
        <f t="shared" si="17"/>
        <v>0</v>
      </c>
      <c r="X62" s="57">
        <f t="shared" si="18"/>
        <v>58333.333333333336</v>
      </c>
      <c r="Y62" s="59">
        <f t="shared" si="59"/>
        <v>26416660.744321126</v>
      </c>
      <c r="Z62" s="56">
        <f t="shared" si="60"/>
        <v>0</v>
      </c>
      <c r="AA62" s="57">
        <f t="shared" si="19"/>
        <v>110069.41976800469</v>
      </c>
      <c r="AB62" s="63">
        <f t="shared" si="61"/>
        <v>20000000</v>
      </c>
      <c r="AC62" s="74">
        <f t="shared" si="20"/>
        <v>0</v>
      </c>
      <c r="AD62" s="57">
        <f t="shared" si="21"/>
        <v>83333.333333333328</v>
      </c>
      <c r="AE62" s="59">
        <f t="shared" si="62"/>
        <v>15676269.877533209</v>
      </c>
      <c r="AF62" s="54">
        <f t="shared" si="22"/>
        <v>381584.82641840877</v>
      </c>
      <c r="AG62" s="57">
        <f t="shared" si="23"/>
        <v>65317.791156388368</v>
      </c>
      <c r="AH62" s="59">
        <f t="shared" si="63"/>
        <v>13950000</v>
      </c>
      <c r="AI62" s="54">
        <f t="shared" si="24"/>
        <v>0</v>
      </c>
      <c r="AJ62" s="57">
        <f t="shared" si="25"/>
        <v>58125</v>
      </c>
      <c r="AK62" s="59">
        <f t="shared" si="64"/>
        <v>28818175.35744122</v>
      </c>
      <c r="AL62" s="56">
        <f t="shared" si="65"/>
        <v>0</v>
      </c>
      <c r="AM62" s="75">
        <f t="shared" si="26"/>
        <v>120075.73065600508</v>
      </c>
      <c r="AN62">
        <f t="shared" si="27"/>
        <v>3.1232478728043203E-2</v>
      </c>
      <c r="AO62" s="119">
        <f t="shared" si="28"/>
        <v>113333.33333333337</v>
      </c>
      <c r="AP62" s="119">
        <f t="shared" si="29"/>
        <v>4953123.8895602114</v>
      </c>
      <c r="AQ62">
        <f t="shared" si="30"/>
        <v>0.82878988671565423</v>
      </c>
      <c r="AR62" s="41">
        <f t="shared" si="31"/>
        <v>1482729.4368162239</v>
      </c>
      <c r="AS62" s="41">
        <f t="shared" si="32"/>
        <v>71652788.927347884</v>
      </c>
      <c r="AT62">
        <f t="shared" si="33"/>
        <v>0.82879827442138199</v>
      </c>
      <c r="AU62" s="41">
        <f t="shared" si="34"/>
        <v>58333.333333333336</v>
      </c>
      <c r="AV62" s="41">
        <f t="shared" si="35"/>
        <v>0</v>
      </c>
      <c r="AW62">
        <f t="shared" si="36"/>
        <v>0.82988596408928206</v>
      </c>
      <c r="AX62">
        <f t="shared" si="37"/>
        <v>0</v>
      </c>
      <c r="AY62" s="121">
        <f t="shared" si="38"/>
        <v>0</v>
      </c>
      <c r="AZ62">
        <f t="shared" si="39"/>
        <v>0.87503253395314673</v>
      </c>
      <c r="BA62" s="39">
        <f t="shared" si="40"/>
        <v>83333.333333333328</v>
      </c>
      <c r="BB62" s="39">
        <f t="shared" si="41"/>
        <v>0</v>
      </c>
      <c r="BC62">
        <f t="shared" si="42"/>
        <v>0.83183600043176043</v>
      </c>
      <c r="BD62" s="41">
        <f t="shared" si="43"/>
        <v>446902.61757479713</v>
      </c>
      <c r="BE62" s="41">
        <f t="shared" si="44"/>
        <v>19079241.320920438</v>
      </c>
      <c r="BF62">
        <f t="shared" si="45"/>
        <v>0.82993652720831457</v>
      </c>
      <c r="BG62" s="41">
        <f t="shared" si="46"/>
        <v>58125</v>
      </c>
      <c r="BH62" s="41">
        <f t="shared" si="47"/>
        <v>0</v>
      </c>
      <c r="BI62">
        <f t="shared" si="48"/>
        <v>0.83397246721466367</v>
      </c>
      <c r="BJ62">
        <f t="shared" si="49"/>
        <v>0</v>
      </c>
      <c r="BK62" s="121">
        <f t="shared" si="50"/>
        <v>0</v>
      </c>
      <c r="BL62">
        <f t="shared" si="51"/>
        <v>0.83615560223203489</v>
      </c>
      <c r="BM62" s="119">
        <f t="shared" si="52"/>
        <v>2242757.0543910209</v>
      </c>
      <c r="BN62" s="119">
        <f t="shared" si="53"/>
        <v>76255419.343921259</v>
      </c>
      <c r="BO62">
        <f t="shared" si="54"/>
        <v>0.83240346638940521</v>
      </c>
    </row>
    <row r="63" spans="1:67">
      <c r="A63">
        <v>51</v>
      </c>
      <c r="B63" s="58">
        <v>46</v>
      </c>
      <c r="C63" s="56">
        <f t="shared" si="2"/>
        <v>129871558.34528898</v>
      </c>
      <c r="D63" s="56">
        <f t="shared" si="3"/>
        <v>-1.9371509552001953E-7</v>
      </c>
      <c r="E63" s="59">
        <f t="shared" si="55"/>
        <v>129871558.34528917</v>
      </c>
      <c r="F63" s="53">
        <f t="shared" si="4"/>
        <v>1029891.123620116</v>
      </c>
      <c r="G63" s="53">
        <f t="shared" si="5"/>
        <v>602387.57812489965</v>
      </c>
      <c r="H63" s="60">
        <f t="shared" si="6"/>
        <v>427503.54549521639</v>
      </c>
      <c r="I63" s="54">
        <f>IF(A63&lt;=(30-(240-$K$8)),((A63+(240-$K$7))/30)*$K$6,$K$6)*($K$5/100)</f>
        <v>0.10979999999999999</v>
      </c>
      <c r="J63" s="61">
        <f t="shared" si="7"/>
        <v>9.6456066865724388E-3</v>
      </c>
      <c r="K63" s="62">
        <f t="shared" si="8"/>
        <v>1248566.4405139417</v>
      </c>
      <c r="L63" s="62">
        <f t="shared" si="9"/>
        <v>2278457.5641340576</v>
      </c>
      <c r="M63" s="55">
        <f t="shared" si="10"/>
        <v>1676069.986009158</v>
      </c>
      <c r="N63" s="55">
        <f t="shared" si="11"/>
        <v>377420.11791497224</v>
      </c>
      <c r="O63" s="55">
        <f t="shared" si="12"/>
        <v>1298649.8680941858</v>
      </c>
      <c r="P63" s="59">
        <f t="shared" si="56"/>
        <v>673269.83591087756</v>
      </c>
      <c r="Q63" s="52">
        <f t="shared" si="13"/>
        <v>110528.04235037138</v>
      </c>
      <c r="R63" s="57">
        <f t="shared" si="14"/>
        <v>2805.2909829619898</v>
      </c>
      <c r="S63" s="59">
        <f t="shared" si="57"/>
        <v>10488622.206076942</v>
      </c>
      <c r="T63" s="56">
        <f t="shared" si="15"/>
        <v>1419225.9142945909</v>
      </c>
      <c r="U63" s="57">
        <f t="shared" si="16"/>
        <v>43702.592525320593</v>
      </c>
      <c r="V63" s="59">
        <f t="shared" si="58"/>
        <v>14000000</v>
      </c>
      <c r="W63" s="52">
        <f t="shared" si="17"/>
        <v>0</v>
      </c>
      <c r="X63" s="57">
        <f t="shared" si="18"/>
        <v>58333.333333333336</v>
      </c>
      <c r="Y63" s="59">
        <f t="shared" si="59"/>
        <v>26526730.164089132</v>
      </c>
      <c r="Z63" s="56">
        <f t="shared" si="60"/>
        <v>0</v>
      </c>
      <c r="AA63" s="57">
        <f t="shared" si="19"/>
        <v>110528.04235037138</v>
      </c>
      <c r="AB63" s="63">
        <f t="shared" si="61"/>
        <v>20000000</v>
      </c>
      <c r="AC63" s="74">
        <f t="shared" si="20"/>
        <v>0</v>
      </c>
      <c r="AD63" s="57">
        <f t="shared" si="21"/>
        <v>83333.333333333328</v>
      </c>
      <c r="AE63" s="59">
        <f t="shared" si="62"/>
        <v>15294685.051114799</v>
      </c>
      <c r="AF63" s="54">
        <f t="shared" si="22"/>
        <v>377420.11791497224</v>
      </c>
      <c r="AG63" s="57">
        <f t="shared" si="23"/>
        <v>63727.854379644996</v>
      </c>
      <c r="AH63" s="59">
        <f t="shared" si="63"/>
        <v>13950000</v>
      </c>
      <c r="AI63" s="54">
        <f t="shared" si="24"/>
        <v>0</v>
      </c>
      <c r="AJ63" s="57">
        <f t="shared" si="25"/>
        <v>58125</v>
      </c>
      <c r="AK63" s="59">
        <f t="shared" si="64"/>
        <v>28938251.088097226</v>
      </c>
      <c r="AL63" s="56">
        <f t="shared" si="65"/>
        <v>0</v>
      </c>
      <c r="AM63" s="75">
        <f t="shared" si="26"/>
        <v>120576.04620040511</v>
      </c>
      <c r="AN63">
        <f t="shared" si="27"/>
        <v>3.1248589509934366E-2</v>
      </c>
      <c r="AO63" s="119">
        <f t="shared" si="28"/>
        <v>113333.33333333337</v>
      </c>
      <c r="AP63" s="119">
        <f t="shared" si="29"/>
        <v>5084289.9481170839</v>
      </c>
      <c r="AQ63">
        <f t="shared" si="30"/>
        <v>0.82528772913370507</v>
      </c>
      <c r="AR63" s="41">
        <f t="shared" si="31"/>
        <v>1462928.5068199115</v>
      </c>
      <c r="AS63" s="41">
        <f t="shared" si="32"/>
        <v>72380521.629024133</v>
      </c>
      <c r="AT63">
        <f t="shared" si="33"/>
        <v>0.82529626699148551</v>
      </c>
      <c r="AU63" s="41">
        <f t="shared" si="34"/>
        <v>58333.333333333336</v>
      </c>
      <c r="AV63" s="41">
        <f t="shared" si="35"/>
        <v>0</v>
      </c>
      <c r="AW63">
        <f t="shared" si="36"/>
        <v>0.82640344413736555</v>
      </c>
      <c r="AX63">
        <f t="shared" si="37"/>
        <v>0</v>
      </c>
      <c r="AY63" s="121">
        <f t="shared" si="38"/>
        <v>0</v>
      </c>
      <c r="AZ63">
        <f t="shared" si="39"/>
        <v>0.87238684425730151</v>
      </c>
      <c r="BA63" s="39">
        <f t="shared" si="40"/>
        <v>83333.333333333328</v>
      </c>
      <c r="BB63" s="39">
        <f t="shared" si="41"/>
        <v>0</v>
      </c>
      <c r="BC63">
        <f t="shared" si="42"/>
        <v>0.82838849880190313</v>
      </c>
      <c r="BD63" s="41">
        <f t="shared" si="43"/>
        <v>441147.97229461721</v>
      </c>
      <c r="BE63" s="41">
        <f t="shared" si="44"/>
        <v>19248426.013663586</v>
      </c>
      <c r="BF63">
        <f t="shared" si="45"/>
        <v>0.82645491394988069</v>
      </c>
      <c r="BG63" s="41">
        <f t="shared" si="46"/>
        <v>58125</v>
      </c>
      <c r="BH63" s="41">
        <f t="shared" si="47"/>
        <v>0</v>
      </c>
      <c r="BI63">
        <f t="shared" si="48"/>
        <v>0.83056345048340474</v>
      </c>
      <c r="BJ63">
        <f t="shared" si="49"/>
        <v>0</v>
      </c>
      <c r="BK63" s="121">
        <f t="shared" si="50"/>
        <v>0</v>
      </c>
      <c r="BL63">
        <f t="shared" si="51"/>
        <v>0.83278603894731695</v>
      </c>
      <c r="BM63" s="119">
        <f t="shared" si="52"/>
        <v>2217201.4791145287</v>
      </c>
      <c r="BN63" s="119">
        <f t="shared" si="53"/>
        <v>77099219.356421262</v>
      </c>
      <c r="BO63">
        <f t="shared" si="54"/>
        <v>0.82896617462264277</v>
      </c>
    </row>
    <row r="64" spans="1:67">
      <c r="A64">
        <v>52</v>
      </c>
      <c r="B64" s="64">
        <v>47</v>
      </c>
      <c r="C64" s="56">
        <f t="shared" si="2"/>
        <v>128195488.35927981</v>
      </c>
      <c r="D64" s="56">
        <f t="shared" si="3"/>
        <v>-2.0861625671386719E-7</v>
      </c>
      <c r="E64" s="59">
        <f t="shared" si="55"/>
        <v>128195488.35928002</v>
      </c>
      <c r="F64" s="53">
        <f t="shared" si="4"/>
        <v>1019957.1989116846</v>
      </c>
      <c r="G64" s="53">
        <f t="shared" si="5"/>
        <v>594613.4068397939</v>
      </c>
      <c r="H64" s="66">
        <f t="shared" si="6"/>
        <v>425343.79207189067</v>
      </c>
      <c r="I64" s="54">
        <f>IF(A64&lt;=(30-(240-$K$8)),((A64+(240-$K$7))/30)*$K$6,$K$6)*($K$5/100)</f>
        <v>0.10979999999999999</v>
      </c>
      <c r="J64" s="67">
        <f t="shared" si="7"/>
        <v>9.6456066865724388E-3</v>
      </c>
      <c r="K64" s="68">
        <f t="shared" si="8"/>
        <v>1232420.5607817899</v>
      </c>
      <c r="L64" s="68">
        <f t="shared" si="9"/>
        <v>2252377.7596934745</v>
      </c>
      <c r="M64" s="55">
        <f t="shared" si="10"/>
        <v>1657764.3528536805</v>
      </c>
      <c r="N64" s="55">
        <f t="shared" si="11"/>
        <v>373298.02618746681</v>
      </c>
      <c r="O64" s="55">
        <f t="shared" si="12"/>
        <v>1284466.3266662138</v>
      </c>
      <c r="P64" s="65">
        <f t="shared" si="56"/>
        <v>562741.79356050619</v>
      </c>
      <c r="Q64" s="52">
        <f t="shared" si="13"/>
        <v>110988.57586016459</v>
      </c>
      <c r="R64" s="57">
        <f t="shared" si="14"/>
        <v>2344.757473168776</v>
      </c>
      <c r="S64" s="59">
        <f t="shared" si="57"/>
        <v>9069396.2917823512</v>
      </c>
      <c r="T64" s="56">
        <f t="shared" si="15"/>
        <v>1405544.7730591206</v>
      </c>
      <c r="U64" s="57">
        <f t="shared" si="16"/>
        <v>37789.151215759797</v>
      </c>
      <c r="V64" s="59">
        <f t="shared" si="58"/>
        <v>14000000</v>
      </c>
      <c r="W64" s="52">
        <f t="shared" si="17"/>
        <v>0</v>
      </c>
      <c r="X64" s="57">
        <f t="shared" si="18"/>
        <v>58333.333333333336</v>
      </c>
      <c r="Y64" s="59">
        <f t="shared" si="59"/>
        <v>26637258.206439503</v>
      </c>
      <c r="Z64" s="56">
        <f t="shared" si="60"/>
        <v>0</v>
      </c>
      <c r="AA64" s="57">
        <f t="shared" si="19"/>
        <v>110988.57586016459</v>
      </c>
      <c r="AB64" s="63">
        <f t="shared" si="61"/>
        <v>20000000</v>
      </c>
      <c r="AC64" s="74">
        <f t="shared" si="20"/>
        <v>0</v>
      </c>
      <c r="AD64" s="57">
        <f t="shared" si="21"/>
        <v>83333.333333333328</v>
      </c>
      <c r="AE64" s="59">
        <f t="shared" si="62"/>
        <v>14917264.933199827</v>
      </c>
      <c r="AF64" s="54">
        <f t="shared" si="22"/>
        <v>373298.02618746681</v>
      </c>
      <c r="AG64" s="57">
        <f t="shared" si="23"/>
        <v>62155.270554999275</v>
      </c>
      <c r="AH64" s="59">
        <f t="shared" si="63"/>
        <v>13950000</v>
      </c>
      <c r="AI64" s="54">
        <f t="shared" si="24"/>
        <v>0</v>
      </c>
      <c r="AJ64" s="57">
        <f t="shared" si="25"/>
        <v>58125</v>
      </c>
      <c r="AK64" s="59">
        <f t="shared" si="64"/>
        <v>29058827.134297632</v>
      </c>
      <c r="AL64" s="56">
        <f t="shared" si="65"/>
        <v>0</v>
      </c>
      <c r="AM64" s="75">
        <f t="shared" si="26"/>
        <v>121078.4463929068</v>
      </c>
      <c r="AN64">
        <f t="shared" si="27"/>
        <v>3.1264700291825528E-2</v>
      </c>
      <c r="AO64" s="119">
        <f t="shared" si="28"/>
        <v>113333.33333333337</v>
      </c>
      <c r="AP64" s="119">
        <f t="shared" si="29"/>
        <v>5216463.0654277354</v>
      </c>
      <c r="AQ64">
        <f t="shared" si="30"/>
        <v>0.82179817298784708</v>
      </c>
      <c r="AR64" s="41">
        <f t="shared" si="31"/>
        <v>1443333.9242748804</v>
      </c>
      <c r="AS64" s="41">
        <f t="shared" si="32"/>
        <v>73088328.199074268</v>
      </c>
      <c r="AT64">
        <f t="shared" si="33"/>
        <v>0.82180685955525967</v>
      </c>
      <c r="AU64" s="41">
        <f t="shared" si="34"/>
        <v>58333.333333333336</v>
      </c>
      <c r="AV64" s="41">
        <f t="shared" si="35"/>
        <v>0</v>
      </c>
      <c r="AW64">
        <f t="shared" si="36"/>
        <v>0.82293333769726695</v>
      </c>
      <c r="AX64">
        <f t="shared" si="37"/>
        <v>0</v>
      </c>
      <c r="AY64" s="121">
        <f t="shared" si="38"/>
        <v>0</v>
      </c>
      <c r="AZ64">
        <f t="shared" si="39"/>
        <v>0.8697468254972861</v>
      </c>
      <c r="BA64" s="39">
        <f t="shared" si="40"/>
        <v>83333.333333333328</v>
      </c>
      <c r="BB64" s="39">
        <f t="shared" si="41"/>
        <v>0</v>
      </c>
      <c r="BC64">
        <f t="shared" si="42"/>
        <v>0.82495307917171867</v>
      </c>
      <c r="BD64" s="41">
        <f t="shared" si="43"/>
        <v>435453.2967424661</v>
      </c>
      <c r="BE64" s="41">
        <f t="shared" si="44"/>
        <v>19411497.361748274</v>
      </c>
      <c r="BF64">
        <f t="shared" si="45"/>
        <v>0.82298570556169204</v>
      </c>
      <c r="BG64" s="41">
        <f t="shared" si="46"/>
        <v>58125</v>
      </c>
      <c r="BH64" s="41">
        <f t="shared" si="47"/>
        <v>0</v>
      </c>
      <c r="BI64">
        <f t="shared" si="48"/>
        <v>0.82716615670065174</v>
      </c>
      <c r="BJ64">
        <f t="shared" si="49"/>
        <v>0</v>
      </c>
      <c r="BK64" s="121">
        <f t="shared" si="50"/>
        <v>0</v>
      </c>
      <c r="BL64">
        <f t="shared" si="51"/>
        <v>0.82942783620803806</v>
      </c>
      <c r="BM64" s="119">
        <f t="shared" si="52"/>
        <v>2191912.2210173467</v>
      </c>
      <c r="BN64" s="119">
        <f t="shared" si="53"/>
        <v>77914924.584122986</v>
      </c>
      <c r="BO64">
        <f t="shared" si="54"/>
        <v>0.82554086906432622</v>
      </c>
    </row>
    <row r="65" spans="1:67">
      <c r="A65">
        <v>53</v>
      </c>
      <c r="B65" s="58">
        <v>48</v>
      </c>
      <c r="C65" s="56">
        <f t="shared" si="2"/>
        <v>126537724.00642614</v>
      </c>
      <c r="D65" s="56">
        <f t="shared" si="3"/>
        <v>-1.9371509552001953E-7</v>
      </c>
      <c r="E65" s="59">
        <f t="shared" si="55"/>
        <v>126537724.00642633</v>
      </c>
      <c r="F65" s="53">
        <f t="shared" si="4"/>
        <v>1010119.0929338443</v>
      </c>
      <c r="G65" s="53">
        <f t="shared" si="5"/>
        <v>586924.1431831409</v>
      </c>
      <c r="H65" s="60">
        <f t="shared" si="6"/>
        <v>423194.94975070341</v>
      </c>
      <c r="I65" s="54">
        <f>IF(A65&lt;=(30-(240-$K$8)),((A65+(240-$K$7))/30)*$K$6,$K$6)*($K$5/100)</f>
        <v>0.10979999999999999</v>
      </c>
      <c r="J65" s="61">
        <f t="shared" si="7"/>
        <v>9.6456066865724388E-3</v>
      </c>
      <c r="K65" s="62">
        <f t="shared" si="8"/>
        <v>1216451.1447430046</v>
      </c>
      <c r="L65" s="62">
        <f t="shared" si="9"/>
        <v>2226570.2376768491</v>
      </c>
      <c r="M65" s="55">
        <f t="shared" si="10"/>
        <v>1639646.0944937081</v>
      </c>
      <c r="N65" s="55">
        <f t="shared" si="11"/>
        <v>369218.1278158499</v>
      </c>
      <c r="O65" s="55">
        <f t="shared" si="12"/>
        <v>1270427.9666778583</v>
      </c>
      <c r="P65" s="59">
        <f t="shared" si="56"/>
        <v>451753.2177003416</v>
      </c>
      <c r="Q65" s="52">
        <f t="shared" si="13"/>
        <v>111451.02825958194</v>
      </c>
      <c r="R65" s="57">
        <f t="shared" si="14"/>
        <v>1882.3050737514234</v>
      </c>
      <c r="S65" s="59">
        <f t="shared" si="57"/>
        <v>7663851.5187232308</v>
      </c>
      <c r="T65" s="56">
        <f t="shared" si="15"/>
        <v>1392010.9065974022</v>
      </c>
      <c r="U65" s="57">
        <f t="shared" si="16"/>
        <v>31932.714661346796</v>
      </c>
      <c r="V65" s="59">
        <f t="shared" si="58"/>
        <v>14000000</v>
      </c>
      <c r="W65" s="52">
        <f t="shared" si="17"/>
        <v>0</v>
      </c>
      <c r="X65" s="57">
        <f t="shared" si="18"/>
        <v>58333.333333333336</v>
      </c>
      <c r="Y65" s="59">
        <f t="shared" si="59"/>
        <v>26748246.782299668</v>
      </c>
      <c r="Z65" s="56">
        <f t="shared" si="60"/>
        <v>0</v>
      </c>
      <c r="AA65" s="57">
        <f t="shared" si="19"/>
        <v>111451.02825958194</v>
      </c>
      <c r="AB65" s="63">
        <f t="shared" si="61"/>
        <v>20000000</v>
      </c>
      <c r="AC65" s="74">
        <f t="shared" si="20"/>
        <v>0</v>
      </c>
      <c r="AD65" s="57">
        <f t="shared" si="21"/>
        <v>83333.333333333328</v>
      </c>
      <c r="AE65" s="59">
        <f t="shared" si="62"/>
        <v>14543966.90701236</v>
      </c>
      <c r="AF65" s="54">
        <f t="shared" si="22"/>
        <v>369218.1278158499</v>
      </c>
      <c r="AG65" s="57">
        <f t="shared" si="23"/>
        <v>60599.862112551498</v>
      </c>
      <c r="AH65" s="59">
        <f t="shared" si="63"/>
        <v>13950000</v>
      </c>
      <c r="AI65" s="54">
        <f t="shared" si="24"/>
        <v>0</v>
      </c>
      <c r="AJ65" s="57">
        <f t="shared" si="25"/>
        <v>58125</v>
      </c>
      <c r="AK65" s="59">
        <f t="shared" si="64"/>
        <v>29179905.580690537</v>
      </c>
      <c r="AL65" s="56">
        <f t="shared" si="65"/>
        <v>0</v>
      </c>
      <c r="AM65" s="75">
        <f t="shared" si="26"/>
        <v>121582.9399195439</v>
      </c>
      <c r="AN65">
        <f t="shared" si="27"/>
        <v>3.1280811073716691E-2</v>
      </c>
      <c r="AO65" s="119">
        <f t="shared" si="28"/>
        <v>113333.33333333337</v>
      </c>
      <c r="AP65" s="119">
        <f t="shared" si="29"/>
        <v>5349649.3564599333</v>
      </c>
      <c r="AQ65">
        <f t="shared" si="30"/>
        <v>0.81832118362164485</v>
      </c>
      <c r="AR65" s="41">
        <f t="shared" si="31"/>
        <v>1423943.6212587489</v>
      </c>
      <c r="AS65" s="41">
        <f t="shared" si="32"/>
        <v>73776578.049662322</v>
      </c>
      <c r="AT65">
        <f t="shared" si="33"/>
        <v>0.81833001746439316</v>
      </c>
      <c r="AU65" s="41">
        <f t="shared" si="34"/>
        <v>58333.333333333336</v>
      </c>
      <c r="AV65" s="41">
        <f t="shared" si="35"/>
        <v>0</v>
      </c>
      <c r="AW65">
        <f t="shared" si="36"/>
        <v>0.81947561116717249</v>
      </c>
      <c r="AX65">
        <f t="shared" si="37"/>
        <v>0</v>
      </c>
      <c r="AY65" s="121">
        <f t="shared" si="38"/>
        <v>0</v>
      </c>
      <c r="AZ65">
        <f t="shared" si="39"/>
        <v>0.86711247463007346</v>
      </c>
      <c r="BA65" s="39">
        <f t="shared" si="40"/>
        <v>83333.333333333328</v>
      </c>
      <c r="BB65" s="39">
        <f t="shared" si="41"/>
        <v>0</v>
      </c>
      <c r="BC65">
        <f t="shared" si="42"/>
        <v>0.82152970977528039</v>
      </c>
      <c r="BD65" s="41">
        <f t="shared" si="43"/>
        <v>429817.98992840142</v>
      </c>
      <c r="BE65" s="41">
        <f t="shared" si="44"/>
        <v>19568560.774240047</v>
      </c>
      <c r="BF65">
        <f t="shared" si="45"/>
        <v>0.81952886849020845</v>
      </c>
      <c r="BG65" s="41">
        <f t="shared" si="46"/>
        <v>58125</v>
      </c>
      <c r="BH65" s="41">
        <f t="shared" si="47"/>
        <v>0</v>
      </c>
      <c r="BI65">
        <f t="shared" si="48"/>
        <v>0.82378055605299016</v>
      </c>
      <c r="BJ65">
        <f t="shared" si="49"/>
        <v>0</v>
      </c>
      <c r="BK65" s="121">
        <f t="shared" si="50"/>
        <v>0</v>
      </c>
      <c r="BL65">
        <f t="shared" si="51"/>
        <v>0.82608096613338144</v>
      </c>
      <c r="BM65" s="119">
        <f t="shared" si="52"/>
        <v>2166886.6111871502</v>
      </c>
      <c r="BN65" s="119">
        <f t="shared" si="53"/>
        <v>78703012.535697997</v>
      </c>
      <c r="BO65">
        <f t="shared" si="54"/>
        <v>0.82212751847307997</v>
      </c>
    </row>
    <row r="66" spans="1:67">
      <c r="A66">
        <v>54</v>
      </c>
      <c r="B66" s="64">
        <v>49</v>
      </c>
      <c r="C66" s="56">
        <f t="shared" si="2"/>
        <v>124898077.91193244</v>
      </c>
      <c r="D66" s="56">
        <f t="shared" si="3"/>
        <v>-1.7881393432617188E-7</v>
      </c>
      <c r="E66" s="59">
        <f t="shared" si="55"/>
        <v>124898077.91193262</v>
      </c>
      <c r="F66" s="53">
        <f t="shared" si="4"/>
        <v>1000375.881456807</v>
      </c>
      <c r="G66" s="53">
        <f t="shared" si="5"/>
        <v>579318.91804818076</v>
      </c>
      <c r="H66" s="66">
        <f t="shared" si="6"/>
        <v>421056.96340862627</v>
      </c>
      <c r="I66" s="54">
        <f>IF(A66&lt;=(30-(240-$K$8)),((A66+(240-$K$7))/30)*$K$6,$K$6)*($K$5/100)</f>
        <v>0.10979999999999999</v>
      </c>
      <c r="J66" s="67">
        <f t="shared" si="7"/>
        <v>9.6456066865724388E-3</v>
      </c>
      <c r="K66" s="68">
        <f t="shared" si="8"/>
        <v>1200656.3855857006</v>
      </c>
      <c r="L66" s="68">
        <f t="shared" si="9"/>
        <v>2201032.2670425074</v>
      </c>
      <c r="M66" s="55">
        <f t="shared" si="10"/>
        <v>1621713.3489943268</v>
      </c>
      <c r="N66" s="55">
        <f t="shared" si="11"/>
        <v>365180.00352664216</v>
      </c>
      <c r="O66" s="55">
        <f t="shared" si="12"/>
        <v>1256533.3454676848</v>
      </c>
      <c r="P66" s="65">
        <f t="shared" si="56"/>
        <v>340302.18944075966</v>
      </c>
      <c r="Q66" s="52">
        <f t="shared" si="13"/>
        <v>111915.40754399687</v>
      </c>
      <c r="R66" s="57">
        <f t="shared" si="14"/>
        <v>1417.9257893364986</v>
      </c>
      <c r="S66" s="59">
        <f t="shared" si="57"/>
        <v>6271840.6121258289</v>
      </c>
      <c r="T66" s="56">
        <f t="shared" si="15"/>
        <v>1378622.8809702268</v>
      </c>
      <c r="U66" s="57">
        <f t="shared" si="16"/>
        <v>26132.669217190953</v>
      </c>
      <c r="V66" s="59">
        <f t="shared" si="58"/>
        <v>14000000</v>
      </c>
      <c r="W66" s="52">
        <f t="shared" si="17"/>
        <v>0</v>
      </c>
      <c r="X66" s="57">
        <f t="shared" si="18"/>
        <v>58333.333333333336</v>
      </c>
      <c r="Y66" s="59">
        <f t="shared" si="59"/>
        <v>26859697.81055925</v>
      </c>
      <c r="Z66" s="56">
        <f t="shared" si="60"/>
        <v>0</v>
      </c>
      <c r="AA66" s="57">
        <f t="shared" si="19"/>
        <v>111915.40754399687</v>
      </c>
      <c r="AB66" s="63">
        <f t="shared" si="61"/>
        <v>20000000</v>
      </c>
      <c r="AC66" s="74">
        <f t="shared" si="20"/>
        <v>0</v>
      </c>
      <c r="AD66" s="57">
        <f t="shared" si="21"/>
        <v>83333.333333333328</v>
      </c>
      <c r="AE66" s="59">
        <f t="shared" si="62"/>
        <v>14174748.77919651</v>
      </c>
      <c r="AF66" s="54">
        <f t="shared" si="22"/>
        <v>365180.00352664216</v>
      </c>
      <c r="AG66" s="57">
        <f t="shared" si="23"/>
        <v>59061.453246652127</v>
      </c>
      <c r="AH66" s="59">
        <f t="shared" si="63"/>
        <v>13950000</v>
      </c>
      <c r="AI66" s="54">
        <f t="shared" si="24"/>
        <v>0</v>
      </c>
      <c r="AJ66" s="57">
        <f t="shared" si="25"/>
        <v>58125</v>
      </c>
      <c r="AK66" s="59">
        <f t="shared" si="64"/>
        <v>29301488.520610079</v>
      </c>
      <c r="AL66" s="56">
        <f t="shared" si="65"/>
        <v>0</v>
      </c>
      <c r="AM66" s="75">
        <f t="shared" si="26"/>
        <v>122089.535502542</v>
      </c>
      <c r="AN66">
        <f t="shared" si="27"/>
        <v>3.1296921855607861E-2</v>
      </c>
      <c r="AO66" s="119">
        <f t="shared" si="28"/>
        <v>113333.33333333337</v>
      </c>
      <c r="AP66" s="119">
        <f t="shared" si="29"/>
        <v>5483854.9696558472</v>
      </c>
      <c r="AQ66">
        <f t="shared" si="30"/>
        <v>0.81485672642459106</v>
      </c>
      <c r="AR66" s="41">
        <f t="shared" si="31"/>
        <v>1404755.5501874178</v>
      </c>
      <c r="AS66" s="41">
        <f t="shared" si="32"/>
        <v>74445635.572392255</v>
      </c>
      <c r="AT66">
        <f t="shared" si="33"/>
        <v>0.81486570611649989</v>
      </c>
      <c r="AU66" s="41">
        <f t="shared" si="34"/>
        <v>58333.333333333336</v>
      </c>
      <c r="AV66" s="41">
        <f t="shared" si="35"/>
        <v>0</v>
      </c>
      <c r="AW66">
        <f t="shared" si="36"/>
        <v>0.81603023098730976</v>
      </c>
      <c r="AX66">
        <f t="shared" si="37"/>
        <v>0</v>
      </c>
      <c r="AY66" s="121">
        <f t="shared" si="38"/>
        <v>0</v>
      </c>
      <c r="AZ66">
        <f t="shared" si="39"/>
        <v>0.86448378857640418</v>
      </c>
      <c r="BA66" s="39">
        <f t="shared" si="40"/>
        <v>83333.333333333328</v>
      </c>
      <c r="BB66" s="39">
        <f t="shared" si="41"/>
        <v>0</v>
      </c>
      <c r="BC66">
        <f t="shared" si="42"/>
        <v>0.81811835888189</v>
      </c>
      <c r="BD66" s="41">
        <f t="shared" si="43"/>
        <v>424241.45677329431</v>
      </c>
      <c r="BE66" s="41">
        <f t="shared" si="44"/>
        <v>19719720.190438677</v>
      </c>
      <c r="BF66">
        <f t="shared" si="45"/>
        <v>0.81608436922371608</v>
      </c>
      <c r="BG66" s="41">
        <f t="shared" si="46"/>
        <v>58125</v>
      </c>
      <c r="BH66" s="41">
        <f t="shared" si="47"/>
        <v>0</v>
      </c>
      <c r="BI66">
        <f t="shared" si="48"/>
        <v>0.82040661875535081</v>
      </c>
      <c r="BJ66">
        <f t="shared" si="49"/>
        <v>0</v>
      </c>
      <c r="BK66" s="121">
        <f t="shared" si="50"/>
        <v>0</v>
      </c>
      <c r="BL66">
        <f t="shared" si="51"/>
        <v>0.82274540086416403</v>
      </c>
      <c r="BM66" s="119">
        <f t="shared" si="52"/>
        <v>2142122.0069607124</v>
      </c>
      <c r="BN66" s="119">
        <f t="shared" si="53"/>
        <v>79463954.100722015</v>
      </c>
      <c r="BO66">
        <f t="shared" si="54"/>
        <v>0.81872609164089349</v>
      </c>
    </row>
    <row r="67" spans="1:67">
      <c r="A67">
        <v>55</v>
      </c>
      <c r="B67" s="58">
        <v>50</v>
      </c>
      <c r="C67" s="56">
        <f t="shared" si="2"/>
        <v>123276364.56293811</v>
      </c>
      <c r="D67" s="56">
        <f t="shared" si="3"/>
        <v>-1.9371509552001953E-7</v>
      </c>
      <c r="E67" s="59">
        <f t="shared" si="55"/>
        <v>123276364.5629383</v>
      </c>
      <c r="F67" s="53">
        <f t="shared" si="4"/>
        <v>990726.64916554152</v>
      </c>
      <c r="G67" s="53">
        <f t="shared" si="5"/>
        <v>571796.87096442888</v>
      </c>
      <c r="H67" s="60">
        <f t="shared" si="6"/>
        <v>418929.77820111264</v>
      </c>
      <c r="I67" s="54">
        <f>IF(A67&lt;=(30-(240-$K$8)),((A67+(240-$K$7))/30)*$K$6,$K$6)*($K$5/100)</f>
        <v>0.10979999999999999</v>
      </c>
      <c r="J67" s="61">
        <f t="shared" si="7"/>
        <v>9.6456066865724388E-3</v>
      </c>
      <c r="K67" s="62">
        <f t="shared" si="8"/>
        <v>1185034.4944547983</v>
      </c>
      <c r="L67" s="62">
        <f t="shared" si="9"/>
        <v>2175761.1436203397</v>
      </c>
      <c r="M67" s="55">
        <f t="shared" si="10"/>
        <v>1603964.2726559108</v>
      </c>
      <c r="N67" s="55">
        <f t="shared" si="11"/>
        <v>361183.23815261543</v>
      </c>
      <c r="O67" s="55">
        <f t="shared" si="12"/>
        <v>1242781.0345032953</v>
      </c>
      <c r="P67" s="59">
        <f t="shared" si="56"/>
        <v>228386.78189676278</v>
      </c>
      <c r="Q67" s="52">
        <f t="shared" si="13"/>
        <v>112381.72174209687</v>
      </c>
      <c r="R67" s="57">
        <f t="shared" si="14"/>
        <v>951.61159123651157</v>
      </c>
      <c r="S67" s="59">
        <f t="shared" si="57"/>
        <v>4893217.7311556023</v>
      </c>
      <c r="T67" s="56">
        <f t="shared" si="15"/>
        <v>1365379.2764037645</v>
      </c>
      <c r="U67" s="57">
        <f t="shared" si="16"/>
        <v>20388.407213148341</v>
      </c>
      <c r="V67" s="59">
        <f t="shared" si="58"/>
        <v>14000000</v>
      </c>
      <c r="W67" s="52">
        <f t="shared" si="17"/>
        <v>0</v>
      </c>
      <c r="X67" s="57">
        <f t="shared" si="18"/>
        <v>58333.333333333336</v>
      </c>
      <c r="Y67" s="59">
        <f t="shared" si="59"/>
        <v>26971613.218103249</v>
      </c>
      <c r="Z67" s="56">
        <f t="shared" si="60"/>
        <v>0</v>
      </c>
      <c r="AA67" s="57">
        <f t="shared" si="19"/>
        <v>112381.72174209687</v>
      </c>
      <c r="AB67" s="63">
        <f t="shared" si="61"/>
        <v>20000000</v>
      </c>
      <c r="AC67" s="74">
        <f t="shared" si="20"/>
        <v>0</v>
      </c>
      <c r="AD67" s="57">
        <f t="shared" si="21"/>
        <v>83333.333333333328</v>
      </c>
      <c r="AE67" s="59">
        <f t="shared" si="62"/>
        <v>13809568.775669867</v>
      </c>
      <c r="AF67" s="54">
        <f t="shared" si="22"/>
        <v>361183.23815261543</v>
      </c>
      <c r="AG67" s="57">
        <f t="shared" si="23"/>
        <v>57539.869898624449</v>
      </c>
      <c r="AH67" s="59">
        <f t="shared" si="63"/>
        <v>13950000</v>
      </c>
      <c r="AI67" s="54">
        <f t="shared" si="24"/>
        <v>0</v>
      </c>
      <c r="AJ67" s="57">
        <f t="shared" si="25"/>
        <v>58125</v>
      </c>
      <c r="AK67" s="59">
        <f t="shared" si="64"/>
        <v>29423578.056112621</v>
      </c>
      <c r="AL67" s="56">
        <f t="shared" si="65"/>
        <v>0</v>
      </c>
      <c r="AM67" s="75">
        <f t="shared" si="26"/>
        <v>122598.24190046925</v>
      </c>
      <c r="AN67">
        <f t="shared" si="27"/>
        <v>3.1313032637499023E-2</v>
      </c>
      <c r="AO67" s="119">
        <f t="shared" si="28"/>
        <v>113333.33333333337</v>
      </c>
      <c r="AP67" s="119">
        <f t="shared" si="29"/>
        <v>5619086.087104843</v>
      </c>
      <c r="AQ67">
        <f t="shared" si="30"/>
        <v>0.81140476683232021</v>
      </c>
      <c r="AR67" s="41">
        <f t="shared" si="31"/>
        <v>1385767.6836169129</v>
      </c>
      <c r="AS67" s="41">
        <f t="shared" si="32"/>
        <v>75095860.202207044</v>
      </c>
      <c r="AT67">
        <f t="shared" si="33"/>
        <v>0.81141389095525607</v>
      </c>
      <c r="AU67" s="41">
        <f t="shared" si="34"/>
        <v>58333.333333333336</v>
      </c>
      <c r="AV67" s="41">
        <f t="shared" si="35"/>
        <v>0</v>
      </c>
      <c r="AW67">
        <f t="shared" si="36"/>
        <v>0.81259716364001844</v>
      </c>
      <c r="AX67">
        <f t="shared" si="37"/>
        <v>0</v>
      </c>
      <c r="AY67" s="121">
        <f t="shared" si="38"/>
        <v>0</v>
      </c>
      <c r="AZ67">
        <f t="shared" si="39"/>
        <v>0.8618607642208449</v>
      </c>
      <c r="BA67" s="39">
        <f t="shared" si="40"/>
        <v>83333.333333333328</v>
      </c>
      <c r="BB67" s="39">
        <f t="shared" si="41"/>
        <v>0</v>
      </c>
      <c r="BC67">
        <f t="shared" si="42"/>
        <v>0.81471899479632515</v>
      </c>
      <c r="BD67" s="41">
        <f t="shared" si="43"/>
        <v>418723.10805123986</v>
      </c>
      <c r="BE67" s="41">
        <f t="shared" si="44"/>
        <v>19865078.09839385</v>
      </c>
      <c r="BF67">
        <f t="shared" si="45"/>
        <v>0.81265217429245695</v>
      </c>
      <c r="BG67" s="41">
        <f t="shared" si="46"/>
        <v>58125</v>
      </c>
      <c r="BH67" s="41">
        <f t="shared" si="47"/>
        <v>0</v>
      </c>
      <c r="BI67">
        <f t="shared" si="48"/>
        <v>0.81704431505115493</v>
      </c>
      <c r="BJ67">
        <f t="shared" si="49"/>
        <v>0</v>
      </c>
      <c r="BK67" s="121">
        <f t="shared" si="50"/>
        <v>0</v>
      </c>
      <c r="BL67">
        <f t="shared" si="51"/>
        <v>0.819421112563117</v>
      </c>
      <c r="BM67" s="119">
        <f t="shared" si="52"/>
        <v>2117615.7916681529</v>
      </c>
      <c r="BN67" s="119">
        <f t="shared" si="53"/>
        <v>80198213.632795542</v>
      </c>
      <c r="BO67">
        <f t="shared" si="54"/>
        <v>0.81533655739336508</v>
      </c>
    </row>
    <row r="68" spans="1:67">
      <c r="A68">
        <v>56</v>
      </c>
      <c r="B68" s="64">
        <v>51</v>
      </c>
      <c r="C68" s="56">
        <f t="shared" si="2"/>
        <v>121672400.29028219</v>
      </c>
      <c r="D68" s="56">
        <f t="shared" si="3"/>
        <v>-1.9371509552001953E-7</v>
      </c>
      <c r="E68" s="59">
        <f t="shared" si="55"/>
        <v>121672400.29028238</v>
      </c>
      <c r="F68" s="53">
        <f t="shared" si="4"/>
        <v>981170.48957378475</v>
      </c>
      <c r="G68" s="53">
        <f t="shared" si="5"/>
        <v>564357.15001309314</v>
      </c>
      <c r="H68" s="66">
        <f t="shared" si="6"/>
        <v>416813.33956069162</v>
      </c>
      <c r="I68" s="54">
        <f>IF(A68&lt;=(30-(240-$K$8)),((A68+(240-$K$7))/30)*$K$6,$K$6)*($K$5/100)</f>
        <v>0.10979999999999999</v>
      </c>
      <c r="J68" s="67">
        <f t="shared" si="7"/>
        <v>9.6456066865724388E-3</v>
      </c>
      <c r="K68" s="68">
        <f t="shared" si="8"/>
        <v>1169583.7002761469</v>
      </c>
      <c r="L68" s="68">
        <f t="shared" si="9"/>
        <v>2150754.1898499317</v>
      </c>
      <c r="M68" s="55">
        <f t="shared" si="10"/>
        <v>1586397.0398368386</v>
      </c>
      <c r="N68" s="55">
        <f t="shared" si="11"/>
        <v>357227.42059287202</v>
      </c>
      <c r="O68" s="55">
        <f t="shared" si="12"/>
        <v>1229169.6192439666</v>
      </c>
      <c r="P68" s="65">
        <f t="shared" si="56"/>
        <v>116005.06015466592</v>
      </c>
      <c r="Q68" s="52">
        <f t="shared" si="13"/>
        <v>112849.97891602227</v>
      </c>
      <c r="R68" s="57">
        <f t="shared" si="14"/>
        <v>483.35441731110797</v>
      </c>
      <c r="S68" s="59">
        <f t="shared" si="57"/>
        <v>3527838.454751838</v>
      </c>
      <c r="T68" s="56">
        <f t="shared" si="15"/>
        <v>1352278.6871523545</v>
      </c>
      <c r="U68" s="57">
        <f t="shared" si="16"/>
        <v>14699.326894799326</v>
      </c>
      <c r="V68" s="59">
        <f t="shared" si="58"/>
        <v>14000000</v>
      </c>
      <c r="W68" s="52">
        <f t="shared" si="17"/>
        <v>0</v>
      </c>
      <c r="X68" s="57">
        <f t="shared" si="18"/>
        <v>58333.333333333336</v>
      </c>
      <c r="Y68" s="59">
        <f t="shared" si="59"/>
        <v>27083994.939845346</v>
      </c>
      <c r="Z68" s="56">
        <f t="shared" si="60"/>
        <v>0</v>
      </c>
      <c r="AA68" s="57">
        <f t="shared" si="19"/>
        <v>112849.97891602227</v>
      </c>
      <c r="AB68" s="63">
        <f t="shared" si="61"/>
        <v>20000000</v>
      </c>
      <c r="AC68" s="74">
        <f t="shared" si="20"/>
        <v>0</v>
      </c>
      <c r="AD68" s="57">
        <f t="shared" si="21"/>
        <v>83333.333333333328</v>
      </c>
      <c r="AE68" s="59">
        <f t="shared" si="62"/>
        <v>13448385.537517251</v>
      </c>
      <c r="AF68" s="54">
        <f t="shared" si="22"/>
        <v>357227.42059287202</v>
      </c>
      <c r="AG68" s="57">
        <f t="shared" si="23"/>
        <v>56034.939739655216</v>
      </c>
      <c r="AH68" s="59">
        <f t="shared" si="63"/>
        <v>13950000</v>
      </c>
      <c r="AI68" s="54">
        <f t="shared" si="24"/>
        <v>0</v>
      </c>
      <c r="AJ68" s="57">
        <f t="shared" si="25"/>
        <v>58125</v>
      </c>
      <c r="AK68" s="59">
        <f t="shared" si="64"/>
        <v>29546176.298013091</v>
      </c>
      <c r="AL68" s="56">
        <f t="shared" si="65"/>
        <v>0</v>
      </c>
      <c r="AM68" s="75">
        <f t="shared" si="26"/>
        <v>123109.06790838788</v>
      </c>
      <c r="AN68">
        <f t="shared" si="27"/>
        <v>3.1329143419390186E-2</v>
      </c>
      <c r="AO68" s="119">
        <f t="shared" si="28"/>
        <v>113333.33333333339</v>
      </c>
      <c r="AP68" s="119">
        <f t="shared" si="29"/>
        <v>5755348.9247171357</v>
      </c>
      <c r="AQ68">
        <f t="shared" si="30"/>
        <v>0.8079652703267064</v>
      </c>
      <c r="AR68" s="41">
        <f t="shared" si="31"/>
        <v>1366978.0140471538</v>
      </c>
      <c r="AS68" s="41">
        <f t="shared" si="32"/>
        <v>75727606.480531856</v>
      </c>
      <c r="AT68">
        <f t="shared" si="33"/>
        <v>0.80797453747061565</v>
      </c>
      <c r="AU68" s="41">
        <f t="shared" si="34"/>
        <v>58333.333333333336</v>
      </c>
      <c r="AV68" s="41">
        <f t="shared" si="35"/>
        <v>0</v>
      </c>
      <c r="AW68">
        <f t="shared" si="36"/>
        <v>0.8091763756500352</v>
      </c>
      <c r="AX68">
        <f t="shared" si="37"/>
        <v>0</v>
      </c>
      <c r="AY68" s="121">
        <f t="shared" si="38"/>
        <v>0</v>
      </c>
      <c r="AZ68">
        <f t="shared" si="39"/>
        <v>0.85924339841196495</v>
      </c>
      <c r="BA68" s="39">
        <f t="shared" si="40"/>
        <v>83333.333333333328</v>
      </c>
      <c r="BB68" s="39">
        <f t="shared" si="41"/>
        <v>0</v>
      </c>
      <c r="BC68">
        <f t="shared" si="42"/>
        <v>0.81133158585896969</v>
      </c>
      <c r="BD68" s="41">
        <f t="shared" si="43"/>
        <v>413262.36033252726</v>
      </c>
      <c r="BE68" s="41">
        <f t="shared" si="44"/>
        <v>20004735.553200833</v>
      </c>
      <c r="BF68">
        <f t="shared" si="45"/>
        <v>0.80923225026889067</v>
      </c>
      <c r="BG68" s="41">
        <f t="shared" si="46"/>
        <v>58125</v>
      </c>
      <c r="BH68" s="41">
        <f t="shared" si="47"/>
        <v>0</v>
      </c>
      <c r="BI68">
        <f t="shared" si="48"/>
        <v>0.81369361521256411</v>
      </c>
      <c r="BJ68">
        <f t="shared" si="49"/>
        <v>0</v>
      </c>
      <c r="BK68" s="121">
        <f t="shared" si="50"/>
        <v>0</v>
      </c>
      <c r="BL68">
        <f t="shared" si="51"/>
        <v>0.81610807341503688</v>
      </c>
      <c r="BM68" s="119">
        <f t="shared" si="52"/>
        <v>2093365.374379681</v>
      </c>
      <c r="BN68" s="119">
        <f t="shared" si="53"/>
        <v>80906249.031678766</v>
      </c>
      <c r="BO68">
        <f t="shared" si="54"/>
        <v>0.81195888458979826</v>
      </c>
    </row>
    <row r="69" spans="1:67">
      <c r="A69">
        <v>57</v>
      </c>
      <c r="B69" s="58">
        <v>52</v>
      </c>
      <c r="C69" s="56">
        <f t="shared" si="2"/>
        <v>120086003.25044535</v>
      </c>
      <c r="D69" s="56">
        <f t="shared" si="3"/>
        <v>-1.9371509552001953E-7</v>
      </c>
      <c r="E69" s="59">
        <f t="shared" si="55"/>
        <v>120086003.25044554</v>
      </c>
      <c r="F69" s="53">
        <f t="shared" si="4"/>
        <v>971706.50493888441</v>
      </c>
      <c r="G69" s="53">
        <f t="shared" si="5"/>
        <v>556998.91174331657</v>
      </c>
      <c r="H69" s="60">
        <f t="shared" si="6"/>
        <v>414707.59319556784</v>
      </c>
      <c r="I69" s="54">
        <f>IF(A69&lt;=(30-(240-$K$8)),((A69+(240-$K$7))/30)*$K$6,$K$6)*($K$5/100)</f>
        <v>0.10979999999999999</v>
      </c>
      <c r="J69" s="61">
        <f t="shared" si="7"/>
        <v>9.6456066865724388E-3</v>
      </c>
      <c r="K69" s="62">
        <f t="shared" si="8"/>
        <v>1154302.2495823577</v>
      </c>
      <c r="L69" s="62">
        <f t="shared" si="9"/>
        <v>2126008.7545212423</v>
      </c>
      <c r="M69" s="55">
        <f t="shared" si="10"/>
        <v>1569009.8427779258</v>
      </c>
      <c r="N69" s="55">
        <f t="shared" si="11"/>
        <v>353312.14377330971</v>
      </c>
      <c r="O69" s="55">
        <f t="shared" si="12"/>
        <v>1215697.6990046161</v>
      </c>
      <c r="P69" s="59">
        <f t="shared" si="56"/>
        <v>3155.0812386436446</v>
      </c>
      <c r="Q69" s="52">
        <f t="shared" si="13"/>
        <v>3155.0812386436446</v>
      </c>
      <c r="R69" s="57">
        <f t="shared" si="14"/>
        <v>13.146171827681853</v>
      </c>
      <c r="S69" s="59">
        <f t="shared" si="57"/>
        <v>2175559.7675994835</v>
      </c>
      <c r="T69" s="56">
        <f t="shared" si="15"/>
        <v>1339319.7213626222</v>
      </c>
      <c r="U69" s="57">
        <f t="shared" si="16"/>
        <v>9064.8323649978483</v>
      </c>
      <c r="V69" s="59">
        <f t="shared" si="58"/>
        <v>14000000</v>
      </c>
      <c r="W69" s="52">
        <f t="shared" si="17"/>
        <v>110165.10592286201</v>
      </c>
      <c r="X69" s="57">
        <f t="shared" si="18"/>
        <v>58333.333333333336</v>
      </c>
      <c r="Y69" s="59">
        <f t="shared" si="59"/>
        <v>27196844.918761369</v>
      </c>
      <c r="Z69" s="56">
        <f t="shared" si="60"/>
        <v>0</v>
      </c>
      <c r="AA69" s="57">
        <f t="shared" si="19"/>
        <v>113320.1871615057</v>
      </c>
      <c r="AB69" s="63">
        <f t="shared" si="61"/>
        <v>20000000</v>
      </c>
      <c r="AC69" s="74">
        <f t="shared" si="20"/>
        <v>0</v>
      </c>
      <c r="AD69" s="57">
        <f t="shared" si="21"/>
        <v>83333.333333333328</v>
      </c>
      <c r="AE69" s="59">
        <f t="shared" si="62"/>
        <v>13091158.116924379</v>
      </c>
      <c r="AF69" s="54">
        <f t="shared" si="22"/>
        <v>353312.14377330971</v>
      </c>
      <c r="AG69" s="57">
        <f t="shared" si="23"/>
        <v>54546.492153851577</v>
      </c>
      <c r="AH69" s="59">
        <f t="shared" si="63"/>
        <v>13950000</v>
      </c>
      <c r="AI69" s="54">
        <f t="shared" si="24"/>
        <v>0</v>
      </c>
      <c r="AJ69" s="57">
        <f t="shared" si="25"/>
        <v>58125</v>
      </c>
      <c r="AK69" s="59">
        <f t="shared" si="64"/>
        <v>29669285.365921479</v>
      </c>
      <c r="AL69" s="56">
        <f t="shared" si="65"/>
        <v>0</v>
      </c>
      <c r="AM69" s="75">
        <f t="shared" si="26"/>
        <v>123622.02235800616</v>
      </c>
      <c r="AN69">
        <f t="shared" si="27"/>
        <v>3.1345254201281349E-2</v>
      </c>
      <c r="AO69" s="119">
        <f t="shared" si="28"/>
        <v>3168.2274104713265</v>
      </c>
      <c r="AP69" s="119">
        <f t="shared" si="29"/>
        <v>164064.22440946952</v>
      </c>
      <c r="AQ69">
        <f t="shared" si="30"/>
        <v>0.80453820243613061</v>
      </c>
      <c r="AR69" s="41">
        <f t="shared" si="31"/>
        <v>1348384.55372762</v>
      </c>
      <c r="AS69" s="41">
        <f t="shared" si="32"/>
        <v>76341224.117669463</v>
      </c>
      <c r="AT69">
        <f t="shared" si="33"/>
        <v>0.80454761119893337</v>
      </c>
      <c r="AU69" s="41">
        <f t="shared" si="34"/>
        <v>168498.43925619536</v>
      </c>
      <c r="AV69" s="41">
        <f t="shared" si="35"/>
        <v>6279411.0376031352</v>
      </c>
      <c r="AW69">
        <f t="shared" si="36"/>
        <v>0.80576783358457638</v>
      </c>
      <c r="AX69">
        <f t="shared" si="37"/>
        <v>0</v>
      </c>
      <c r="AY69" s="121">
        <f t="shared" si="38"/>
        <v>0</v>
      </c>
      <c r="AZ69">
        <f t="shared" si="39"/>
        <v>0.85663168796251221</v>
      </c>
      <c r="BA69" s="39">
        <f t="shared" si="40"/>
        <v>83333.333333333328</v>
      </c>
      <c r="BB69" s="39">
        <f t="shared" si="41"/>
        <v>0</v>
      </c>
      <c r="BC69">
        <f t="shared" si="42"/>
        <v>0.80795610044607213</v>
      </c>
      <c r="BD69" s="41">
        <f t="shared" si="43"/>
        <v>407858.63592716132</v>
      </c>
      <c r="BE69" s="41">
        <f t="shared" si="44"/>
        <v>20138792.195078652</v>
      </c>
      <c r="BF69">
        <f t="shared" si="45"/>
        <v>0.80582456376776701</v>
      </c>
      <c r="BG69" s="41">
        <f t="shared" si="46"/>
        <v>58125</v>
      </c>
      <c r="BH69" s="41">
        <f t="shared" si="47"/>
        <v>0</v>
      </c>
      <c r="BI69">
        <f t="shared" si="48"/>
        <v>0.81035448954062494</v>
      </c>
      <c r="BJ69">
        <f t="shared" si="49"/>
        <v>0</v>
      </c>
      <c r="BK69" s="121">
        <f t="shared" si="50"/>
        <v>0</v>
      </c>
      <c r="BL69">
        <f t="shared" si="51"/>
        <v>0.81280625562705056</v>
      </c>
      <c r="BM69" s="119">
        <f t="shared" si="52"/>
        <v>2069368.1896547815</v>
      </c>
      <c r="BN69" s="119">
        <f t="shared" si="53"/>
        <v>81588511.824452147</v>
      </c>
      <c r="BO69">
        <f t="shared" si="54"/>
        <v>0.80859304212348626</v>
      </c>
    </row>
    <row r="70" spans="1:67">
      <c r="A70">
        <v>58</v>
      </c>
      <c r="B70" s="64">
        <v>53</v>
      </c>
      <c r="C70" s="56">
        <f t="shared" si="2"/>
        <v>118516993.40766743</v>
      </c>
      <c r="D70" s="56">
        <f t="shared" si="3"/>
        <v>-1.7881393432617188E-7</v>
      </c>
      <c r="E70" s="59">
        <f t="shared" si="55"/>
        <v>118516993.40766761</v>
      </c>
      <c r="F70" s="53">
        <f t="shared" si="4"/>
        <v>962333.80617745989</v>
      </c>
      <c r="G70" s="53">
        <f t="shared" si="5"/>
        <v>549721.32108923153</v>
      </c>
      <c r="H70" s="66">
        <f t="shared" si="6"/>
        <v>412612.48508822836</v>
      </c>
      <c r="I70" s="54">
        <f>IF(A70&lt;=(30-(240-$K$8)),((A70+(240-$K$7))/30)*$K$6,$K$6)*($K$5/100)</f>
        <v>0.10979999999999999</v>
      </c>
      <c r="J70" s="67">
        <f t="shared" si="7"/>
        <v>9.6456066865724388E-3</v>
      </c>
      <c r="K70" s="68">
        <f t="shared" si="8"/>
        <v>1139188.4063403301</v>
      </c>
      <c r="L70" s="68">
        <f t="shared" si="9"/>
        <v>2101522.21251779</v>
      </c>
      <c r="M70" s="55">
        <f t="shared" si="10"/>
        <v>1551800.8914285586</v>
      </c>
      <c r="N70" s="55">
        <f t="shared" si="11"/>
        <v>349437.00460747082</v>
      </c>
      <c r="O70" s="55">
        <f t="shared" si="12"/>
        <v>1202363.8868210879</v>
      </c>
      <c r="P70" s="65">
        <f t="shared" si="56"/>
        <v>0</v>
      </c>
      <c r="Q70" s="52">
        <f t="shared" si="13"/>
        <v>0</v>
      </c>
      <c r="R70" s="57">
        <f t="shared" si="14"/>
        <v>0</v>
      </c>
      <c r="S70" s="59">
        <f t="shared" si="57"/>
        <v>836240.04623686126</v>
      </c>
      <c r="T70" s="56">
        <f t="shared" si="15"/>
        <v>836240.04623686126</v>
      </c>
      <c r="U70" s="57">
        <f t="shared" si="16"/>
        <v>3484.3335259869218</v>
      </c>
      <c r="V70" s="59">
        <f t="shared" si="58"/>
        <v>13889834.894077137</v>
      </c>
      <c r="W70" s="52">
        <f t="shared" ref="W70:W133" si="66">IF(T70+P70&lt;=O70+AM70,MIN(V70,O70-Q70+AA70-T70+AM70),0)</f>
        <v>604053.30931006977</v>
      </c>
      <c r="X70" s="57">
        <f t="shared" si="18"/>
        <v>57874.312058654737</v>
      </c>
      <c r="Y70" s="59">
        <f t="shared" si="59"/>
        <v>27310165.105922874</v>
      </c>
      <c r="Z70" s="56">
        <f t="shared" si="60"/>
        <v>0</v>
      </c>
      <c r="AA70" s="57">
        <f t="shared" si="19"/>
        <v>113792.35460801197</v>
      </c>
      <c r="AB70" s="63">
        <f t="shared" si="61"/>
        <v>20000000</v>
      </c>
      <c r="AC70" s="74">
        <f t="shared" si="20"/>
        <v>0</v>
      </c>
      <c r="AD70" s="57">
        <f t="shared" si="21"/>
        <v>83333.333333333328</v>
      </c>
      <c r="AE70" s="59">
        <f t="shared" si="62"/>
        <v>12737845.973151069</v>
      </c>
      <c r="AF70" s="54">
        <f t="shared" si="22"/>
        <v>349437.00460747082</v>
      </c>
      <c r="AG70" s="57">
        <f t="shared" si="23"/>
        <v>53074.35822146279</v>
      </c>
      <c r="AH70" s="59">
        <f t="shared" si="63"/>
        <v>13950000</v>
      </c>
      <c r="AI70" s="54">
        <f t="shared" si="24"/>
        <v>0</v>
      </c>
      <c r="AJ70" s="57">
        <f t="shared" si="25"/>
        <v>58125</v>
      </c>
      <c r="AK70" s="59">
        <f t="shared" si="64"/>
        <v>29792907.388279486</v>
      </c>
      <c r="AL70" s="56">
        <f t="shared" si="65"/>
        <v>0</v>
      </c>
      <c r="AM70" s="75">
        <f t="shared" si="26"/>
        <v>124137.1141178312</v>
      </c>
      <c r="AN70">
        <f t="shared" si="27"/>
        <v>3.1361364983172511E-2</v>
      </c>
      <c r="AO70" s="119">
        <f t="shared" si="28"/>
        <v>0</v>
      </c>
      <c r="AP70" s="119">
        <f t="shared" si="29"/>
        <v>0</v>
      </c>
      <c r="AQ70">
        <f t="shared" si="30"/>
        <v>0.80112352873556181</v>
      </c>
      <c r="AR70" s="41">
        <f t="shared" si="31"/>
        <v>839724.37976284814</v>
      </c>
      <c r="AS70" s="41">
        <f t="shared" si="32"/>
        <v>48501922.681737952</v>
      </c>
      <c r="AT70">
        <f t="shared" si="33"/>
        <v>0.80113307772319209</v>
      </c>
      <c r="AU70" s="41">
        <f t="shared" si="34"/>
        <v>661927.6213687245</v>
      </c>
      <c r="AV70" s="41">
        <f t="shared" si="35"/>
        <v>35035091.939984046</v>
      </c>
      <c r="AW70">
        <f t="shared" si="36"/>
        <v>0.80237150405361446</v>
      </c>
      <c r="AX70">
        <f t="shared" si="37"/>
        <v>0</v>
      </c>
      <c r="AY70" s="121">
        <f t="shared" si="38"/>
        <v>0</v>
      </c>
      <c r="AZ70">
        <f t="shared" si="39"/>
        <v>0.85402562964949502</v>
      </c>
      <c r="BA70" s="39">
        <f t="shared" si="40"/>
        <v>83333.333333333328</v>
      </c>
      <c r="BB70" s="39">
        <f t="shared" si="41"/>
        <v>0</v>
      </c>
      <c r="BC70">
        <f t="shared" si="42"/>
        <v>0.80459250696987505</v>
      </c>
      <c r="BD70" s="41">
        <f t="shared" si="43"/>
        <v>402511.36282893363</v>
      </c>
      <c r="BE70" s="41">
        <f t="shared" si="44"/>
        <v>20267346.267233308</v>
      </c>
      <c r="BF70">
        <f t="shared" si="45"/>
        <v>0.80242908144641456</v>
      </c>
      <c r="BG70" s="41">
        <f t="shared" si="46"/>
        <v>58125</v>
      </c>
      <c r="BH70" s="41">
        <f t="shared" si="47"/>
        <v>0</v>
      </c>
      <c r="BI70">
        <f t="shared" si="48"/>
        <v>0.80702690836554902</v>
      </c>
      <c r="BJ70">
        <f t="shared" si="49"/>
        <v>0</v>
      </c>
      <c r="BK70" s="121">
        <f t="shared" si="50"/>
        <v>0</v>
      </c>
      <c r="BL70">
        <f t="shared" si="51"/>
        <v>0.80951563142876326</v>
      </c>
      <c r="BM70" s="119">
        <f t="shared" si="52"/>
        <v>2045621.6972938397</v>
      </c>
      <c r="BN70" s="119">
        <f t="shared" si="53"/>
        <v>82245447.245713606</v>
      </c>
      <c r="BO70">
        <f t="shared" si="54"/>
        <v>0.80523899892183293</v>
      </c>
    </row>
    <row r="71" spans="1:67">
      <c r="A71">
        <v>59</v>
      </c>
      <c r="B71" s="58">
        <v>54</v>
      </c>
      <c r="C71" s="56">
        <f t="shared" si="2"/>
        <v>116965192.51623887</v>
      </c>
      <c r="D71" s="56">
        <f t="shared" si="3"/>
        <v>-1.7881393432617188E-7</v>
      </c>
      <c r="E71" s="59">
        <f t="shared" si="55"/>
        <v>116965192.51623905</v>
      </c>
      <c r="F71" s="53">
        <f t="shared" si="4"/>
        <v>953051.51278187986</v>
      </c>
      <c r="G71" s="53">
        <f t="shared" si="5"/>
        <v>542523.55128782208</v>
      </c>
      <c r="H71" s="60">
        <f t="shared" si="6"/>
        <v>410527.96149405779</v>
      </c>
      <c r="I71" s="54">
        <f>IF(A71&lt;=(30-(240-$K$8)),((A71+(240-$K$7))/30)*$K$6,$K$6)*($K$5/100)</f>
        <v>0.10979999999999999</v>
      </c>
      <c r="J71" s="61">
        <f t="shared" si="7"/>
        <v>9.6456066865724388E-3</v>
      </c>
      <c r="K71" s="62">
        <f t="shared" si="8"/>
        <v>1124240.4517804559</v>
      </c>
      <c r="L71" s="62">
        <f t="shared" si="9"/>
        <v>2077291.9645623355</v>
      </c>
      <c r="M71" s="55">
        <f t="shared" si="10"/>
        <v>1534768.4132745136</v>
      </c>
      <c r="N71" s="55">
        <f t="shared" si="11"/>
        <v>345601.60395776981</v>
      </c>
      <c r="O71" s="55">
        <f t="shared" si="12"/>
        <v>1189166.8093167439</v>
      </c>
      <c r="P71" s="59">
        <f t="shared" si="56"/>
        <v>0</v>
      </c>
      <c r="Q71" s="52">
        <f t="shared" si="13"/>
        <v>0</v>
      </c>
      <c r="R71" s="57">
        <f t="shared" si="14"/>
        <v>0</v>
      </c>
      <c r="S71" s="59">
        <f t="shared" si="57"/>
        <v>0</v>
      </c>
      <c r="T71" s="56">
        <f t="shared" si="15"/>
        <v>0</v>
      </c>
      <c r="U71" s="57">
        <f t="shared" si="16"/>
        <v>0</v>
      </c>
      <c r="V71" s="59">
        <f t="shared" si="58"/>
        <v>13285781.584767068</v>
      </c>
      <c r="W71" s="52">
        <f t="shared" si="66"/>
        <v>1428087.6508289448</v>
      </c>
      <c r="X71" s="57">
        <f t="shared" si="18"/>
        <v>55357.423269862782</v>
      </c>
      <c r="Y71" s="59">
        <f t="shared" si="59"/>
        <v>27423957.460530885</v>
      </c>
      <c r="Z71" s="56">
        <f t="shared" si="60"/>
        <v>0</v>
      </c>
      <c r="AA71" s="57">
        <f t="shared" si="19"/>
        <v>114266.48941887869</v>
      </c>
      <c r="AB71" s="63">
        <f t="shared" si="61"/>
        <v>20000000</v>
      </c>
      <c r="AC71" s="74">
        <f t="shared" si="20"/>
        <v>0</v>
      </c>
      <c r="AD71" s="57">
        <f t="shared" si="21"/>
        <v>83333.333333333328</v>
      </c>
      <c r="AE71" s="59">
        <f t="shared" si="62"/>
        <v>12388408.968543598</v>
      </c>
      <c r="AF71" s="54">
        <f t="shared" si="22"/>
        <v>345601.60395776981</v>
      </c>
      <c r="AG71" s="57">
        <f t="shared" si="23"/>
        <v>51618.370702264991</v>
      </c>
      <c r="AH71" s="59">
        <f t="shared" si="63"/>
        <v>13950000</v>
      </c>
      <c r="AI71" s="54">
        <f t="shared" si="24"/>
        <v>0</v>
      </c>
      <c r="AJ71" s="57">
        <f t="shared" si="25"/>
        <v>58125</v>
      </c>
      <c r="AK71" s="59">
        <f t="shared" si="64"/>
        <v>29917044.502397317</v>
      </c>
      <c r="AL71" s="56">
        <f t="shared" si="65"/>
        <v>0</v>
      </c>
      <c r="AM71" s="75">
        <f t="shared" si="26"/>
        <v>124654.35209332216</v>
      </c>
      <c r="AN71">
        <f t="shared" si="27"/>
        <v>3.1377475765063674E-2</v>
      </c>
      <c r="AO71" s="119">
        <f t="shared" si="28"/>
        <v>0</v>
      </c>
      <c r="AP71" s="119">
        <f t="shared" si="29"/>
        <v>0</v>
      </c>
      <c r="AQ71">
        <f t="shared" si="30"/>
        <v>0.79772121484679825</v>
      </c>
      <c r="AR71" s="41">
        <f t="shared" si="31"/>
        <v>0</v>
      </c>
      <c r="AS71" s="41">
        <f t="shared" si="32"/>
        <v>0</v>
      </c>
      <c r="AT71">
        <f t="shared" si="33"/>
        <v>0.79773090267310565</v>
      </c>
      <c r="AU71" s="41">
        <f t="shared" si="34"/>
        <v>1483445.0740988075</v>
      </c>
      <c r="AV71" s="41">
        <f t="shared" si="35"/>
        <v>84257171.398907736</v>
      </c>
      <c r="AW71">
        <f t="shared" si="36"/>
        <v>0.79898735370994511</v>
      </c>
      <c r="AX71">
        <f t="shared" si="37"/>
        <v>0</v>
      </c>
      <c r="AY71" s="121">
        <f t="shared" si="38"/>
        <v>0</v>
      </c>
      <c r="AZ71">
        <f t="shared" si="39"/>
        <v>0.85142522021437927</v>
      </c>
      <c r="BA71" s="39">
        <f t="shared" si="40"/>
        <v>83333.333333333328</v>
      </c>
      <c r="BB71" s="39">
        <f t="shared" si="41"/>
        <v>0</v>
      </c>
      <c r="BC71">
        <f t="shared" si="42"/>
        <v>0.8012407738788303</v>
      </c>
      <c r="BD71" s="41">
        <f t="shared" si="43"/>
        <v>397219.97466003482</v>
      </c>
      <c r="BE71" s="41">
        <f t="shared" si="44"/>
        <v>20390494.633508418</v>
      </c>
      <c r="BF71">
        <f t="shared" si="45"/>
        <v>0.79904577000482802</v>
      </c>
      <c r="BG71" s="41">
        <f t="shared" si="46"/>
        <v>58125</v>
      </c>
      <c r="BH71" s="41">
        <f t="shared" si="47"/>
        <v>0</v>
      </c>
      <c r="BI71">
        <f t="shared" si="48"/>
        <v>0.80371084204680876</v>
      </c>
      <c r="BJ71">
        <f t="shared" si="49"/>
        <v>0</v>
      </c>
      <c r="BK71" s="121">
        <f t="shared" si="50"/>
        <v>0</v>
      </c>
      <c r="BL71">
        <f t="shared" si="51"/>
        <v>0.80623617307251683</v>
      </c>
      <c r="BM71" s="119">
        <f t="shared" si="52"/>
        <v>2022123.3820921755</v>
      </c>
      <c r="BN71" s="119">
        <f t="shared" si="53"/>
        <v>82877494.316823736</v>
      </c>
      <c r="BO71">
        <f t="shared" si="54"/>
        <v>0.80189672394661093</v>
      </c>
    </row>
    <row r="72" spans="1:67">
      <c r="A72">
        <v>60</v>
      </c>
      <c r="B72" s="64">
        <v>55</v>
      </c>
      <c r="C72" s="56">
        <f t="shared" si="2"/>
        <v>115430424.10296436</v>
      </c>
      <c r="D72" s="56">
        <f t="shared" si="3"/>
        <v>-1.7881393432617188E-7</v>
      </c>
      <c r="E72" s="59">
        <f t="shared" si="55"/>
        <v>115430424.10296454</v>
      </c>
      <c r="F72" s="53">
        <f t="shared" si="4"/>
        <v>943858.75273754308</v>
      </c>
      <c r="G72" s="53">
        <f t="shared" si="5"/>
        <v>535404.78379758389</v>
      </c>
      <c r="H72" s="66">
        <f t="shared" si="6"/>
        <v>408453.96893995919</v>
      </c>
      <c r="I72" s="54">
        <f>IF(A72&lt;=(30-(240-$K$8)),((A72+(240-$K$7))/30)*$K$6,$K$6)*($K$5/100)</f>
        <v>0.10979999999999999</v>
      </c>
      <c r="J72" s="67">
        <f t="shared" si="7"/>
        <v>9.6456066865724388E-3</v>
      </c>
      <c r="K72" s="68">
        <f t="shared" si="8"/>
        <v>1109456.6842274829</v>
      </c>
      <c r="L72" s="68">
        <f t="shared" si="9"/>
        <v>2053315.436965026</v>
      </c>
      <c r="M72" s="55">
        <f t="shared" si="10"/>
        <v>1517910.653167442</v>
      </c>
      <c r="N72" s="55">
        <f t="shared" si="11"/>
        <v>341805.54659709672</v>
      </c>
      <c r="O72" s="55">
        <f t="shared" si="12"/>
        <v>1176105.1065703453</v>
      </c>
      <c r="P72" s="65">
        <f t="shared" si="56"/>
        <v>0</v>
      </c>
      <c r="Q72" s="52">
        <f t="shared" si="13"/>
        <v>0</v>
      </c>
      <c r="R72" s="57">
        <f t="shared" si="14"/>
        <v>0</v>
      </c>
      <c r="S72" s="59">
        <f t="shared" si="57"/>
        <v>0</v>
      </c>
      <c r="T72" s="56">
        <f t="shared" si="15"/>
        <v>0</v>
      </c>
      <c r="U72" s="57">
        <f t="shared" si="16"/>
        <v>0</v>
      </c>
      <c r="V72" s="59">
        <f t="shared" si="58"/>
        <v>11857693.933938123</v>
      </c>
      <c r="W72" s="52">
        <f t="shared" si="66"/>
        <v>1416021.451588847</v>
      </c>
      <c r="X72" s="57">
        <f t="shared" si="18"/>
        <v>49407.058058075512</v>
      </c>
      <c r="Y72" s="59">
        <f t="shared" si="59"/>
        <v>27538223.949949764</v>
      </c>
      <c r="Z72" s="56">
        <f t="shared" si="60"/>
        <v>0</v>
      </c>
      <c r="AA72" s="57">
        <f t="shared" si="19"/>
        <v>114742.59979145735</v>
      </c>
      <c r="AB72" s="63">
        <f t="shared" si="61"/>
        <v>20000000</v>
      </c>
      <c r="AC72" s="74">
        <f t="shared" si="20"/>
        <v>0</v>
      </c>
      <c r="AD72" s="57">
        <f t="shared" si="21"/>
        <v>83333.333333333328</v>
      </c>
      <c r="AE72" s="59">
        <f t="shared" si="62"/>
        <v>12042807.364585828</v>
      </c>
      <c r="AF72" s="54">
        <f t="shared" si="22"/>
        <v>341805.54659709672</v>
      </c>
      <c r="AG72" s="57">
        <f t="shared" si="23"/>
        <v>50178.364019107619</v>
      </c>
      <c r="AH72" s="59">
        <f t="shared" si="63"/>
        <v>13950000</v>
      </c>
      <c r="AI72" s="54">
        <f t="shared" si="24"/>
        <v>0</v>
      </c>
      <c r="AJ72" s="57">
        <f t="shared" si="25"/>
        <v>58125</v>
      </c>
      <c r="AK72" s="59">
        <f t="shared" si="64"/>
        <v>30041698.854490638</v>
      </c>
      <c r="AL72" s="56">
        <f t="shared" si="65"/>
        <v>0</v>
      </c>
      <c r="AM72" s="75">
        <f t="shared" si="26"/>
        <v>125173.74522704432</v>
      </c>
      <c r="AN72">
        <f t="shared" si="27"/>
        <v>3.1393586546954837E-2</v>
      </c>
      <c r="AO72" s="119">
        <f t="shared" si="28"/>
        <v>0</v>
      </c>
      <c r="AP72" s="119">
        <f t="shared" si="29"/>
        <v>0</v>
      </c>
      <c r="AQ72">
        <f t="shared" si="30"/>
        <v>0.79433122643858556</v>
      </c>
      <c r="AR72" s="41">
        <f t="shared" si="31"/>
        <v>0</v>
      </c>
      <c r="AS72" s="41">
        <f t="shared" si="32"/>
        <v>0</v>
      </c>
      <c r="AT72">
        <f t="shared" si="33"/>
        <v>0.79434105172537273</v>
      </c>
      <c r="AU72" s="41">
        <f t="shared" si="34"/>
        <v>1465428.5096469226</v>
      </c>
      <c r="AV72" s="41">
        <f t="shared" si="35"/>
        <v>84961287.095330819</v>
      </c>
      <c r="AW72">
        <f t="shared" si="36"/>
        <v>0.79561534924947686</v>
      </c>
      <c r="AX72">
        <f t="shared" si="37"/>
        <v>0</v>
      </c>
      <c r="AY72" s="121">
        <f t="shared" si="38"/>
        <v>0</v>
      </c>
      <c r="AZ72">
        <f t="shared" si="39"/>
        <v>0.84883045636318655</v>
      </c>
      <c r="BA72" s="39">
        <f t="shared" si="40"/>
        <v>83333.333333333328</v>
      </c>
      <c r="BB72" s="39">
        <f t="shared" si="41"/>
        <v>0</v>
      </c>
      <c r="BC72">
        <f t="shared" si="42"/>
        <v>0.79790086965779339</v>
      </c>
      <c r="BD72" s="41">
        <f t="shared" si="43"/>
        <v>391983.91061620432</v>
      </c>
      <c r="BE72" s="41">
        <f t="shared" si="44"/>
        <v>20508332.795825802</v>
      </c>
      <c r="BF72">
        <f t="shared" si="45"/>
        <v>0.79567459618591341</v>
      </c>
      <c r="BG72" s="41">
        <f t="shared" si="46"/>
        <v>58125</v>
      </c>
      <c r="BH72" s="41">
        <f t="shared" si="47"/>
        <v>0</v>
      </c>
      <c r="BI72">
        <f t="shared" si="48"/>
        <v>0.80040626097343215</v>
      </c>
      <c r="BJ72">
        <f t="shared" si="49"/>
        <v>0</v>
      </c>
      <c r="BK72" s="121">
        <f t="shared" si="50"/>
        <v>0</v>
      </c>
      <c r="BL72">
        <f t="shared" si="51"/>
        <v>0.80296785283354677</v>
      </c>
      <c r="BM72" s="119">
        <f t="shared" si="52"/>
        <v>1998870.7535964602</v>
      </c>
      <c r="BN72" s="119">
        <f t="shared" si="53"/>
        <v>83485085.924209312</v>
      </c>
      <c r="BO72">
        <f t="shared" si="54"/>
        <v>0.79856618619408071</v>
      </c>
    </row>
    <row r="73" spans="1:67">
      <c r="A73">
        <v>61</v>
      </c>
      <c r="B73" s="58">
        <v>56</v>
      </c>
      <c r="C73" s="56">
        <f t="shared" si="2"/>
        <v>113912513.44979692</v>
      </c>
      <c r="D73" s="56">
        <f t="shared" si="3"/>
        <v>-1.7881393432617188E-7</v>
      </c>
      <c r="E73" s="59">
        <f t="shared" si="55"/>
        <v>113912513.44979709</v>
      </c>
      <c r="F73" s="53">
        <f t="shared" si="4"/>
        <v>934754.66244095762</v>
      </c>
      <c r="G73" s="53">
        <f t="shared" si="5"/>
        <v>528364.20821797557</v>
      </c>
      <c r="H73" s="60">
        <f t="shared" si="6"/>
        <v>406390.45422298205</v>
      </c>
      <c r="I73" s="54">
        <f>IF(A73&lt;=(30-(240-$K$8)),((A73+(240-$K$7))/30)*$K$6,$K$6)*($K$5/100)</f>
        <v>0.10979999999999999</v>
      </c>
      <c r="J73" s="61">
        <f t="shared" si="7"/>
        <v>9.6456066865724388E-3</v>
      </c>
      <c r="K73" s="62">
        <f t="shared" si="8"/>
        <v>1094835.4189330235</v>
      </c>
      <c r="L73" s="62">
        <f t="shared" si="9"/>
        <v>2029590.0813739812</v>
      </c>
      <c r="M73" s="55">
        <f t="shared" si="10"/>
        <v>1501225.8731560055</v>
      </c>
      <c r="N73" s="55">
        <f t="shared" si="11"/>
        <v>338048.44117079186</v>
      </c>
      <c r="O73" s="55">
        <f t="shared" si="12"/>
        <v>1163177.4319852137</v>
      </c>
      <c r="P73" s="59">
        <f t="shared" si="56"/>
        <v>0</v>
      </c>
      <c r="Q73" s="52">
        <f t="shared" si="13"/>
        <v>0</v>
      </c>
      <c r="R73" s="57">
        <f t="shared" si="14"/>
        <v>0</v>
      </c>
      <c r="S73" s="59">
        <f t="shared" si="57"/>
        <v>0</v>
      </c>
      <c r="T73" s="56">
        <f t="shared" si="15"/>
        <v>0</v>
      </c>
      <c r="U73" s="57">
        <f t="shared" si="16"/>
        <v>0</v>
      </c>
      <c r="V73" s="59">
        <f t="shared" si="58"/>
        <v>10441672.482349277</v>
      </c>
      <c r="W73" s="52">
        <f t="shared" si="66"/>
        <v>1404093.4284412924</v>
      </c>
      <c r="X73" s="57">
        <f t="shared" si="18"/>
        <v>43506.968676455319</v>
      </c>
      <c r="Y73" s="59">
        <f t="shared" si="59"/>
        <v>27652966.54974122</v>
      </c>
      <c r="Z73" s="56">
        <f t="shared" si="60"/>
        <v>0</v>
      </c>
      <c r="AA73" s="57">
        <f t="shared" si="19"/>
        <v>115220.69395725508</v>
      </c>
      <c r="AB73" s="63">
        <f t="shared" si="61"/>
        <v>20000000</v>
      </c>
      <c r="AC73" s="74">
        <f t="shared" si="20"/>
        <v>0</v>
      </c>
      <c r="AD73" s="57">
        <f t="shared" si="21"/>
        <v>83333.333333333328</v>
      </c>
      <c r="AE73" s="59">
        <f t="shared" si="62"/>
        <v>11701001.817988731</v>
      </c>
      <c r="AF73" s="54">
        <f t="shared" si="22"/>
        <v>338048.44117079186</v>
      </c>
      <c r="AG73" s="57">
        <f t="shared" si="23"/>
        <v>48754.174241619708</v>
      </c>
      <c r="AH73" s="59">
        <f t="shared" si="63"/>
        <v>13950000</v>
      </c>
      <c r="AI73" s="54">
        <f t="shared" si="24"/>
        <v>0</v>
      </c>
      <c r="AJ73" s="57">
        <f t="shared" si="25"/>
        <v>58125</v>
      </c>
      <c r="AK73" s="59">
        <f t="shared" si="64"/>
        <v>30166872.59971768</v>
      </c>
      <c r="AL73" s="56">
        <f t="shared" si="65"/>
        <v>0</v>
      </c>
      <c r="AM73" s="75">
        <f t="shared" si="26"/>
        <v>125695.30249882367</v>
      </c>
      <c r="AN73">
        <f t="shared" si="27"/>
        <v>3.1409697328846006E-2</v>
      </c>
      <c r="AO73" s="119">
        <f t="shared" si="28"/>
        <v>0</v>
      </c>
      <c r="AP73" s="119">
        <f t="shared" si="29"/>
        <v>0</v>
      </c>
      <c r="AQ73">
        <f t="shared" si="30"/>
        <v>0.79095352922682605</v>
      </c>
      <c r="AR73" s="41">
        <f t="shared" si="31"/>
        <v>0</v>
      </c>
      <c r="AS73" s="41">
        <f t="shared" si="32"/>
        <v>0</v>
      </c>
      <c r="AT73">
        <f t="shared" si="33"/>
        <v>0.79096349060375215</v>
      </c>
      <c r="AU73" s="41">
        <f t="shared" si="34"/>
        <v>1447600.3971177477</v>
      </c>
      <c r="AV73" s="41">
        <f t="shared" si="35"/>
        <v>85649699.134918839</v>
      </c>
      <c r="AW73">
        <f t="shared" si="36"/>
        <v>0.79225545741130854</v>
      </c>
      <c r="AX73">
        <f t="shared" si="37"/>
        <v>0</v>
      </c>
      <c r="AY73" s="121">
        <f t="shared" si="38"/>
        <v>0</v>
      </c>
      <c r="AZ73">
        <f t="shared" si="39"/>
        <v>0.84624133476669283</v>
      </c>
      <c r="BA73" s="39">
        <f t="shared" si="40"/>
        <v>83333.333333333328</v>
      </c>
      <c r="BB73" s="39">
        <f t="shared" si="41"/>
        <v>0</v>
      </c>
      <c r="BC73">
        <f t="shared" si="42"/>
        <v>0.79457276282818301</v>
      </c>
      <c r="BD73" s="41">
        <f t="shared" si="43"/>
        <v>386802.61541241157</v>
      </c>
      <c r="BE73" s="41">
        <f t="shared" si="44"/>
        <v>20620954.911418304</v>
      </c>
      <c r="BF73">
        <f t="shared" si="45"/>
        <v>0.7923155267755938</v>
      </c>
      <c r="BG73" s="41">
        <f t="shared" si="46"/>
        <v>58125</v>
      </c>
      <c r="BH73" s="41">
        <f t="shared" si="47"/>
        <v>0</v>
      </c>
      <c r="BI73">
        <f t="shared" si="48"/>
        <v>0.79711313556413421</v>
      </c>
      <c r="BJ73">
        <f t="shared" si="49"/>
        <v>0</v>
      </c>
      <c r="BK73" s="121">
        <f t="shared" si="50"/>
        <v>0</v>
      </c>
      <c r="BL73">
        <f t="shared" si="51"/>
        <v>0.79971064301022243</v>
      </c>
      <c r="BM73" s="119">
        <f t="shared" si="52"/>
        <v>1975861.3458634925</v>
      </c>
      <c r="BN73" s="119">
        <f t="shared" si="53"/>
        <v>84068648.896736309</v>
      </c>
      <c r="BO73">
        <f t="shared" si="54"/>
        <v>0.79524735469524688</v>
      </c>
    </row>
    <row r="74" spans="1:67">
      <c r="A74">
        <v>62</v>
      </c>
      <c r="B74" s="64">
        <v>57</v>
      </c>
      <c r="C74" s="56">
        <f t="shared" si="2"/>
        <v>112411287.5766409</v>
      </c>
      <c r="D74" s="56">
        <f t="shared" si="3"/>
        <v>-1.9371509552001953E-7</v>
      </c>
      <c r="E74" s="59">
        <f t="shared" si="55"/>
        <v>112411287.5766411</v>
      </c>
      <c r="F74" s="53">
        <f t="shared" si="4"/>
        <v>925738.38661861257</v>
      </c>
      <c r="G74" s="53">
        <f t="shared" si="5"/>
        <v>521401.02220965363</v>
      </c>
      <c r="H74" s="66">
        <f t="shared" si="6"/>
        <v>404337.36440895894</v>
      </c>
      <c r="I74" s="54">
        <f>IF(A74&lt;=(30-(240-$K$8)),((A74+(240-$K$7))/30)*$K$6,$K$6)*($K$5/100)</f>
        <v>0.10979999999999999</v>
      </c>
      <c r="J74" s="67">
        <f t="shared" si="7"/>
        <v>9.6456066865724388E-3</v>
      </c>
      <c r="K74" s="68">
        <f t="shared" si="8"/>
        <v>1080374.9879096926</v>
      </c>
      <c r="L74" s="68">
        <f t="shared" si="9"/>
        <v>2006113.3745283051</v>
      </c>
      <c r="M74" s="55">
        <f t="shared" si="10"/>
        <v>1484712.3523186515</v>
      </c>
      <c r="N74" s="55">
        <f t="shared" si="11"/>
        <v>334329.90015898983</v>
      </c>
      <c r="O74" s="55">
        <f t="shared" si="12"/>
        <v>1150382.4521596618</v>
      </c>
      <c r="P74" s="65">
        <f t="shared" si="56"/>
        <v>0</v>
      </c>
      <c r="Q74" s="52">
        <f t="shared" si="13"/>
        <v>0</v>
      </c>
      <c r="R74" s="57">
        <f t="shared" si="14"/>
        <v>0</v>
      </c>
      <c r="S74" s="59">
        <f t="shared" si="57"/>
        <v>0</v>
      </c>
      <c r="T74" s="56">
        <f t="shared" si="15"/>
        <v>0</v>
      </c>
      <c r="U74" s="57">
        <f t="shared" si="16"/>
        <v>0</v>
      </c>
      <c r="V74" s="59">
        <f t="shared" si="58"/>
        <v>9037579.0539079849</v>
      </c>
      <c r="W74" s="52">
        <f t="shared" si="66"/>
        <v>1392302.2652676411</v>
      </c>
      <c r="X74" s="57">
        <f t="shared" si="18"/>
        <v>37656.579391283267</v>
      </c>
      <c r="Y74" s="59">
        <f t="shared" si="59"/>
        <v>27768187.243698474</v>
      </c>
      <c r="Z74" s="56">
        <f t="shared" si="60"/>
        <v>0</v>
      </c>
      <c r="AA74" s="57">
        <f t="shared" si="19"/>
        <v>115700.78018207697</v>
      </c>
      <c r="AB74" s="63">
        <f t="shared" si="61"/>
        <v>20000000</v>
      </c>
      <c r="AC74" s="74">
        <f t="shared" si="20"/>
        <v>0</v>
      </c>
      <c r="AD74" s="57">
        <f t="shared" si="21"/>
        <v>83333.333333333328</v>
      </c>
      <c r="AE74" s="59">
        <f t="shared" si="62"/>
        <v>11362953.37681794</v>
      </c>
      <c r="AF74" s="54">
        <f t="shared" si="22"/>
        <v>334329.90015898983</v>
      </c>
      <c r="AG74" s="57">
        <f t="shared" si="23"/>
        <v>47345.639070074751</v>
      </c>
      <c r="AH74" s="59">
        <f t="shared" si="63"/>
        <v>13950000</v>
      </c>
      <c r="AI74" s="54">
        <f t="shared" si="24"/>
        <v>0</v>
      </c>
      <c r="AJ74" s="57">
        <f t="shared" si="25"/>
        <v>58125</v>
      </c>
      <c r="AK74" s="59">
        <f t="shared" si="64"/>
        <v>30292567.902216505</v>
      </c>
      <c r="AL74" s="56">
        <f t="shared" si="65"/>
        <v>0</v>
      </c>
      <c r="AM74" s="75">
        <f t="shared" si="26"/>
        <v>126219.03292590211</v>
      </c>
      <c r="AN74">
        <f t="shared" si="27"/>
        <v>3.1425808110737169E-2</v>
      </c>
      <c r="AO74" s="119">
        <f t="shared" si="28"/>
        <v>0</v>
      </c>
      <c r="AP74" s="119">
        <f t="shared" si="29"/>
        <v>0</v>
      </c>
      <c r="AQ74">
        <f t="shared" si="30"/>
        <v>0.7875880889746909</v>
      </c>
      <c r="AR74" s="41">
        <f t="shared" si="31"/>
        <v>0</v>
      </c>
      <c r="AS74" s="41">
        <f t="shared" si="32"/>
        <v>0</v>
      </c>
      <c r="AT74">
        <f t="shared" si="33"/>
        <v>0.78759818507931312</v>
      </c>
      <c r="AU74" s="41">
        <f t="shared" si="34"/>
        <v>1429958.8446589243</v>
      </c>
      <c r="AV74" s="41">
        <f t="shared" si="35"/>
        <v>86322740.446593747</v>
      </c>
      <c r="AW74">
        <f t="shared" si="36"/>
        <v>0.78890764497797239</v>
      </c>
      <c r="AX74">
        <f t="shared" si="37"/>
        <v>0</v>
      </c>
      <c r="AY74" s="121">
        <f t="shared" si="38"/>
        <v>0</v>
      </c>
      <c r="AZ74">
        <f t="shared" si="39"/>
        <v>0.84365785206049437</v>
      </c>
      <c r="BA74" s="39">
        <f t="shared" si="40"/>
        <v>83333.333333333328</v>
      </c>
      <c r="BB74" s="39">
        <f t="shared" si="41"/>
        <v>0</v>
      </c>
      <c r="BC74">
        <f t="shared" si="42"/>
        <v>0.79125642194820756</v>
      </c>
      <c r="BD74" s="41">
        <f t="shared" si="43"/>
        <v>381675.5392290646</v>
      </c>
      <c r="BE74" s="41">
        <f t="shared" si="44"/>
        <v>20728453.809857368</v>
      </c>
      <c r="BF74">
        <f t="shared" si="45"/>
        <v>0.78896852860305988</v>
      </c>
      <c r="BG74" s="41">
        <f t="shared" si="46"/>
        <v>58125</v>
      </c>
      <c r="BH74" s="41">
        <f t="shared" si="47"/>
        <v>0</v>
      </c>
      <c r="BI74">
        <f t="shared" si="48"/>
        <v>0.79383143626751074</v>
      </c>
      <c r="BJ74">
        <f t="shared" si="49"/>
        <v>0</v>
      </c>
      <c r="BK74" s="121">
        <f t="shared" si="50"/>
        <v>0</v>
      </c>
      <c r="BL74">
        <f t="shared" si="51"/>
        <v>0.79646451592424616</v>
      </c>
      <c r="BM74" s="119">
        <f t="shared" si="52"/>
        <v>1953092.717221322</v>
      </c>
      <c r="BN74" s="119">
        <f t="shared" si="53"/>
        <v>84628604.08216314</v>
      </c>
      <c r="BO74">
        <f t="shared" si="54"/>
        <v>0.79194019851597164</v>
      </c>
    </row>
    <row r="75" spans="1:67">
      <c r="A75">
        <v>63</v>
      </c>
      <c r="B75" s="58">
        <v>58</v>
      </c>
      <c r="C75" s="56">
        <f t="shared" si="2"/>
        <v>110926575.22432226</v>
      </c>
      <c r="D75" s="56">
        <f t="shared" si="3"/>
        <v>-1.9371509552001953E-7</v>
      </c>
      <c r="E75" s="59">
        <f t="shared" si="55"/>
        <v>110926575.22432245</v>
      </c>
      <c r="F75" s="53">
        <f t="shared" si="4"/>
        <v>916809.07824662735</v>
      </c>
      <c r="G75" s="53">
        <f t="shared" si="5"/>
        <v>514514.43141548237</v>
      </c>
      <c r="H75" s="60">
        <f t="shared" si="6"/>
        <v>402294.64683114499</v>
      </c>
      <c r="I75" s="54">
        <f>IF(A75&lt;=(30-(240-$K$8)),((A75+(240-$K$7))/30)*$K$6,$K$6)*($K$5/100)</f>
        <v>0.10979999999999999</v>
      </c>
      <c r="J75" s="61">
        <f t="shared" si="7"/>
        <v>9.6456066865724388E-3</v>
      </c>
      <c r="K75" s="62">
        <f t="shared" si="8"/>
        <v>1066073.7397668585</v>
      </c>
      <c r="L75" s="62">
        <f t="shared" si="9"/>
        <v>1982882.818013486</v>
      </c>
      <c r="M75" s="55">
        <f t="shared" si="10"/>
        <v>1468368.3865980036</v>
      </c>
      <c r="N75" s="55">
        <f t="shared" si="11"/>
        <v>330649.53983932745</v>
      </c>
      <c r="O75" s="55">
        <f t="shared" si="12"/>
        <v>1137718.8467586762</v>
      </c>
      <c r="P75" s="59">
        <f t="shared" si="56"/>
        <v>0</v>
      </c>
      <c r="Q75" s="52">
        <f t="shared" si="13"/>
        <v>0</v>
      </c>
      <c r="R75" s="57">
        <f t="shared" si="14"/>
        <v>0</v>
      </c>
      <c r="S75" s="59">
        <f t="shared" si="57"/>
        <v>0</v>
      </c>
      <c r="T75" s="56">
        <f t="shared" si="15"/>
        <v>0</v>
      </c>
      <c r="U75" s="57">
        <f t="shared" si="16"/>
        <v>0</v>
      </c>
      <c r="V75" s="59">
        <f t="shared" si="58"/>
        <v>7645276.7886403436</v>
      </c>
      <c r="W75" s="52">
        <f t="shared" si="66"/>
        <v>1380646.6590879385</v>
      </c>
      <c r="X75" s="57">
        <f t="shared" si="18"/>
        <v>31855.319952668098</v>
      </c>
      <c r="Y75" s="59">
        <f t="shared" si="59"/>
        <v>27883888.023880553</v>
      </c>
      <c r="Z75" s="56">
        <f t="shared" si="60"/>
        <v>0</v>
      </c>
      <c r="AA75" s="57">
        <f t="shared" si="19"/>
        <v>116182.86676616897</v>
      </c>
      <c r="AB75" s="63">
        <f t="shared" si="61"/>
        <v>20000000</v>
      </c>
      <c r="AC75" s="74">
        <f t="shared" si="20"/>
        <v>0</v>
      </c>
      <c r="AD75" s="57">
        <f t="shared" si="21"/>
        <v>83333.333333333328</v>
      </c>
      <c r="AE75" s="59">
        <f t="shared" si="62"/>
        <v>11028623.47665895</v>
      </c>
      <c r="AF75" s="54">
        <f t="shared" si="22"/>
        <v>330649.53983932745</v>
      </c>
      <c r="AG75" s="57">
        <f t="shared" si="23"/>
        <v>45952.597819412287</v>
      </c>
      <c r="AH75" s="59">
        <f t="shared" si="63"/>
        <v>13950000</v>
      </c>
      <c r="AI75" s="54">
        <f t="shared" si="24"/>
        <v>0</v>
      </c>
      <c r="AJ75" s="57">
        <f t="shared" si="25"/>
        <v>58125</v>
      </c>
      <c r="AK75" s="59">
        <f t="shared" si="64"/>
        <v>30418786.935142409</v>
      </c>
      <c r="AL75" s="56">
        <f t="shared" si="65"/>
        <v>0</v>
      </c>
      <c r="AM75" s="75">
        <f t="shared" si="26"/>
        <v>126744.94556309337</v>
      </c>
      <c r="AN75">
        <f t="shared" si="27"/>
        <v>3.1441918892628332E-2</v>
      </c>
      <c r="AO75" s="119">
        <f t="shared" si="28"/>
        <v>0</v>
      </c>
      <c r="AP75" s="119">
        <f t="shared" si="29"/>
        <v>0</v>
      </c>
      <c r="AQ75">
        <f t="shared" si="30"/>
        <v>0.78423487149285975</v>
      </c>
      <c r="AR75" s="41">
        <f t="shared" si="31"/>
        <v>0</v>
      </c>
      <c r="AS75" s="41">
        <f t="shared" si="32"/>
        <v>0</v>
      </c>
      <c r="AT75">
        <f t="shared" si="33"/>
        <v>0.78424510097051381</v>
      </c>
      <c r="AU75" s="41">
        <f t="shared" si="34"/>
        <v>1412501.9790406066</v>
      </c>
      <c r="AV75" s="41">
        <f t="shared" si="35"/>
        <v>86980739.522540122</v>
      </c>
      <c r="AW75">
        <f t="shared" si="36"/>
        <v>0.78557187877554402</v>
      </c>
      <c r="AX75">
        <f t="shared" si="37"/>
        <v>0</v>
      </c>
      <c r="AY75" s="121">
        <f t="shared" si="38"/>
        <v>0</v>
      </c>
      <c r="AZ75">
        <f t="shared" si="39"/>
        <v>0.84108000484523049</v>
      </c>
      <c r="BA75" s="39">
        <f t="shared" si="40"/>
        <v>83333.333333333328</v>
      </c>
      <c r="BB75" s="39">
        <f t="shared" si="41"/>
        <v>0</v>
      </c>
      <c r="BC75">
        <f t="shared" si="42"/>
        <v>0.78795181561297267</v>
      </c>
      <c r="BD75" s="41">
        <f t="shared" si="43"/>
        <v>376602.13765873975</v>
      </c>
      <c r="BE75" s="41">
        <f t="shared" si="44"/>
        <v>20830921.00987763</v>
      </c>
      <c r="BF75">
        <f t="shared" si="45"/>
        <v>0.78563356854086441</v>
      </c>
      <c r="BG75" s="41">
        <f t="shared" si="46"/>
        <v>58125</v>
      </c>
      <c r="BH75" s="41">
        <f t="shared" si="47"/>
        <v>0</v>
      </c>
      <c r="BI75">
        <f t="shared" si="48"/>
        <v>0.79056113356229452</v>
      </c>
      <c r="BJ75">
        <f t="shared" si="49"/>
        <v>0</v>
      </c>
      <c r="BK75" s="121">
        <f t="shared" si="50"/>
        <v>0</v>
      </c>
      <c r="BL75">
        <f t="shared" si="51"/>
        <v>0.79322944392081363</v>
      </c>
      <c r="BM75" s="119">
        <f t="shared" si="52"/>
        <v>1930562.4500326796</v>
      </c>
      <c r="BN75" s="119">
        <f t="shared" si="53"/>
        <v>85165366.422684208</v>
      </c>
      <c r="BO75">
        <f t="shared" si="54"/>
        <v>0.78864468675724453</v>
      </c>
    </row>
    <row r="76" spans="1:67">
      <c r="A76">
        <v>64</v>
      </c>
      <c r="B76" s="64">
        <v>59</v>
      </c>
      <c r="C76" s="56">
        <f t="shared" si="2"/>
        <v>109458206.83772425</v>
      </c>
      <c r="D76" s="56">
        <f t="shared" si="3"/>
        <v>-1.9371509552001953E-7</v>
      </c>
      <c r="E76" s="59">
        <f t="shared" si="55"/>
        <v>109458206.83772445</v>
      </c>
      <c r="F76" s="53">
        <f t="shared" si="4"/>
        <v>907965.8984711814</v>
      </c>
      <c r="G76" s="53">
        <f t="shared" si="5"/>
        <v>507703.64938231191</v>
      </c>
      <c r="H76" s="66">
        <f t="shared" si="6"/>
        <v>400262.24908886949</v>
      </c>
      <c r="I76" s="54">
        <f>IF(A76&lt;=(30-(240-$K$8)),((A76+(240-$K$7))/30)*$K$6,$K$6)*($K$5/100)</f>
        <v>0.10979999999999999</v>
      </c>
      <c r="J76" s="67">
        <f t="shared" si="7"/>
        <v>9.6456066865724388E-3</v>
      </c>
      <c r="K76" s="68">
        <f t="shared" si="8"/>
        <v>1051930.0395479898</v>
      </c>
      <c r="L76" s="68">
        <f t="shared" si="9"/>
        <v>1959895.9380191711</v>
      </c>
      <c r="M76" s="55">
        <f t="shared" si="10"/>
        <v>1452192.2886368593</v>
      </c>
      <c r="N76" s="55">
        <f t="shared" si="11"/>
        <v>327006.98025001335</v>
      </c>
      <c r="O76" s="55">
        <f t="shared" si="12"/>
        <v>1125185.308386846</v>
      </c>
      <c r="P76" s="65">
        <f t="shared" si="56"/>
        <v>0</v>
      </c>
      <c r="Q76" s="52">
        <f t="shared" si="13"/>
        <v>0</v>
      </c>
      <c r="R76" s="57">
        <f t="shared" si="14"/>
        <v>0</v>
      </c>
      <c r="S76" s="59">
        <f t="shared" si="57"/>
        <v>0</v>
      </c>
      <c r="T76" s="56">
        <f t="shared" si="15"/>
        <v>0</v>
      </c>
      <c r="U76" s="57">
        <f t="shared" si="16"/>
        <v>0</v>
      </c>
      <c r="V76" s="59">
        <f t="shared" si="58"/>
        <v>6264630.1295524053</v>
      </c>
      <c r="W76" s="52">
        <f t="shared" si="66"/>
        <v>1369125.3199341469</v>
      </c>
      <c r="X76" s="57">
        <f t="shared" si="18"/>
        <v>26102.625539801687</v>
      </c>
      <c r="Y76" s="59">
        <f t="shared" si="59"/>
        <v>28000070.890646722</v>
      </c>
      <c r="Z76" s="56">
        <f t="shared" si="60"/>
        <v>0</v>
      </c>
      <c r="AA76" s="57">
        <f t="shared" si="19"/>
        <v>116666.96204436134</v>
      </c>
      <c r="AB76" s="63">
        <f t="shared" si="61"/>
        <v>20000000</v>
      </c>
      <c r="AC76" s="74">
        <f t="shared" si="20"/>
        <v>0</v>
      </c>
      <c r="AD76" s="57">
        <f t="shared" si="21"/>
        <v>83333.333333333328</v>
      </c>
      <c r="AE76" s="59">
        <f t="shared" si="62"/>
        <v>10697973.936819622</v>
      </c>
      <c r="AF76" s="54">
        <f t="shared" si="22"/>
        <v>327006.98025001335</v>
      </c>
      <c r="AG76" s="57">
        <f t="shared" si="23"/>
        <v>44574.891403415095</v>
      </c>
      <c r="AH76" s="59">
        <f t="shared" si="63"/>
        <v>13950000</v>
      </c>
      <c r="AI76" s="54">
        <f t="shared" si="24"/>
        <v>0</v>
      </c>
      <c r="AJ76" s="57">
        <f t="shared" si="25"/>
        <v>58125</v>
      </c>
      <c r="AK76" s="59">
        <f t="shared" si="64"/>
        <v>30545531.880705502</v>
      </c>
      <c r="AL76" s="56">
        <f t="shared" si="65"/>
        <v>0</v>
      </c>
      <c r="AM76" s="75">
        <f t="shared" si="26"/>
        <v>127273.04950293958</v>
      </c>
      <c r="AN76">
        <f t="shared" si="27"/>
        <v>3.1458029674519494E-2</v>
      </c>
      <c r="AO76" s="119">
        <f t="shared" si="28"/>
        <v>0</v>
      </c>
      <c r="AP76" s="119">
        <f t="shared" si="29"/>
        <v>0</v>
      </c>
      <c r="AQ76">
        <f t="shared" si="30"/>
        <v>0.78089384263959749</v>
      </c>
      <c r="AR76" s="41">
        <f t="shared" si="31"/>
        <v>0</v>
      </c>
      <c r="AS76" s="41">
        <f t="shared" si="32"/>
        <v>0</v>
      </c>
      <c r="AT76">
        <f t="shared" si="33"/>
        <v>0.78090420414346584</v>
      </c>
      <c r="AU76" s="41">
        <f t="shared" si="34"/>
        <v>1395227.9454739487</v>
      </c>
      <c r="AV76" s="41">
        <f t="shared" si="35"/>
        <v>87624020.475785404</v>
      </c>
      <c r="AW76">
        <f t="shared" si="36"/>
        <v>0.7822481256738959</v>
      </c>
      <c r="AX76">
        <f t="shared" si="37"/>
        <v>0</v>
      </c>
      <c r="AY76" s="121">
        <f t="shared" si="38"/>
        <v>0</v>
      </c>
      <c r="AZ76">
        <f t="shared" si="39"/>
        <v>0.83850778968667072</v>
      </c>
      <c r="BA76" s="39">
        <f t="shared" si="40"/>
        <v>83333.333333333328</v>
      </c>
      <c r="BB76" s="39">
        <f t="shared" si="41"/>
        <v>0</v>
      </c>
      <c r="BC76">
        <f t="shared" si="42"/>
        <v>0.78465891245476582</v>
      </c>
      <c r="BD76" s="41">
        <f t="shared" si="43"/>
        <v>371581.87165342842</v>
      </c>
      <c r="BE76" s="41">
        <f t="shared" si="44"/>
        <v>20928446.736000855</v>
      </c>
      <c r="BF76">
        <f t="shared" si="45"/>
        <v>0.78231061350517184</v>
      </c>
      <c r="BG76" s="41">
        <f t="shared" si="46"/>
        <v>58125</v>
      </c>
      <c r="BH76" s="41">
        <f t="shared" si="47"/>
        <v>0</v>
      </c>
      <c r="BI76">
        <f t="shared" si="48"/>
        <v>0.78730219795745127</v>
      </c>
      <c r="BJ76">
        <f t="shared" si="49"/>
        <v>0</v>
      </c>
      <c r="BK76" s="121">
        <f t="shared" si="50"/>
        <v>0</v>
      </c>
      <c r="BL76">
        <f t="shared" si="51"/>
        <v>0.79000539936889136</v>
      </c>
      <c r="BM76" s="119">
        <f t="shared" si="52"/>
        <v>1908268.1504607103</v>
      </c>
      <c r="BN76" s="119">
        <f t="shared" si="53"/>
        <v>85679345.029574692</v>
      </c>
      <c r="BO76">
        <f t="shared" si="54"/>
        <v>0.7853607885552758</v>
      </c>
    </row>
    <row r="77" spans="1:67">
      <c r="A77">
        <v>65</v>
      </c>
      <c r="B77" s="58">
        <v>60</v>
      </c>
      <c r="C77" s="56">
        <f t="shared" si="2"/>
        <v>108006014.54908739</v>
      </c>
      <c r="D77" s="56">
        <f t="shared" si="3"/>
        <v>-1.9371509552001953E-7</v>
      </c>
      <c r="E77" s="59">
        <f t="shared" si="55"/>
        <v>108006014.54908758</v>
      </c>
      <c r="F77" s="53">
        <f t="shared" si="4"/>
        <v>899208.01652970805</v>
      </c>
      <c r="G77" s="53">
        <f t="shared" si="5"/>
        <v>500967.89748351794</v>
      </c>
      <c r="H77" s="60">
        <f t="shared" si="6"/>
        <v>398240.11904619011</v>
      </c>
      <c r="I77" s="54">
        <f>IF(A77&lt;=(30-(240-$K$8)),((A77+(240-$K$7))/30)*$K$6,$K$6)*($K$5/100)</f>
        <v>0.10979999999999999</v>
      </c>
      <c r="J77" s="61">
        <f t="shared" si="7"/>
        <v>9.6456066865724388E-3</v>
      </c>
      <c r="K77" s="62">
        <f t="shared" si="8"/>
        <v>1037942.2685695859</v>
      </c>
      <c r="L77" s="62">
        <f t="shared" si="9"/>
        <v>1937150.2850992938</v>
      </c>
      <c r="M77" s="55">
        <f t="shared" si="10"/>
        <v>1436182.3876157759</v>
      </c>
      <c r="N77" s="55">
        <f t="shared" si="11"/>
        <v>323401.84515325533</v>
      </c>
      <c r="O77" s="55">
        <f t="shared" si="12"/>
        <v>1112780.5424625205</v>
      </c>
      <c r="P77" s="59">
        <f t="shared" si="56"/>
        <v>0</v>
      </c>
      <c r="Q77" s="52">
        <f t="shared" si="13"/>
        <v>0</v>
      </c>
      <c r="R77" s="57">
        <f t="shared" si="14"/>
        <v>0</v>
      </c>
      <c r="S77" s="59">
        <f t="shared" si="57"/>
        <v>0</v>
      </c>
      <c r="T77" s="56">
        <f t="shared" si="15"/>
        <v>0</v>
      </c>
      <c r="U77" s="57">
        <f t="shared" si="16"/>
        <v>0</v>
      </c>
      <c r="V77" s="59">
        <f t="shared" si="58"/>
        <v>4895504.8096182588</v>
      </c>
      <c r="W77" s="52">
        <f t="shared" si="66"/>
        <v>1357736.9707246018</v>
      </c>
      <c r="X77" s="57">
        <f t="shared" si="18"/>
        <v>20397.936706742745</v>
      </c>
      <c r="Y77" s="59">
        <f t="shared" si="59"/>
        <v>28116737.852691084</v>
      </c>
      <c r="Z77" s="56">
        <f t="shared" si="60"/>
        <v>0</v>
      </c>
      <c r="AA77" s="57">
        <f t="shared" si="19"/>
        <v>117153.07438621284</v>
      </c>
      <c r="AB77" s="63">
        <f t="shared" si="61"/>
        <v>20000000</v>
      </c>
      <c r="AC77" s="74">
        <f t="shared" si="20"/>
        <v>0</v>
      </c>
      <c r="AD77" s="57">
        <f t="shared" si="21"/>
        <v>83333.333333333328</v>
      </c>
      <c r="AE77" s="59">
        <f t="shared" si="62"/>
        <v>10370966.956569608</v>
      </c>
      <c r="AF77" s="54">
        <f t="shared" si="22"/>
        <v>323401.84515325533</v>
      </c>
      <c r="AG77" s="57">
        <f t="shared" si="23"/>
        <v>43212.362319040032</v>
      </c>
      <c r="AH77" s="59">
        <f t="shared" si="63"/>
        <v>13950000</v>
      </c>
      <c r="AI77" s="54">
        <f t="shared" si="24"/>
        <v>0</v>
      </c>
      <c r="AJ77" s="57">
        <f t="shared" si="25"/>
        <v>58125</v>
      </c>
      <c r="AK77" s="59">
        <f t="shared" si="64"/>
        <v>30672804.930208441</v>
      </c>
      <c r="AL77" s="56">
        <f t="shared" si="65"/>
        <v>0</v>
      </c>
      <c r="AM77" s="75">
        <f t="shared" si="26"/>
        <v>127803.3538758685</v>
      </c>
      <c r="AN77">
        <f t="shared" si="27"/>
        <v>3.1474140456410657E-2</v>
      </c>
      <c r="AO77" s="119">
        <f t="shared" si="28"/>
        <v>0</v>
      </c>
      <c r="AP77" s="119">
        <f t="shared" si="29"/>
        <v>0</v>
      </c>
      <c r="AQ77">
        <f t="shared" si="30"/>
        <v>0.77756496832100652</v>
      </c>
      <c r="AR77" s="41">
        <f t="shared" si="31"/>
        <v>0</v>
      </c>
      <c r="AS77" s="41">
        <f t="shared" si="32"/>
        <v>0</v>
      </c>
      <c r="AT77">
        <f t="shared" si="33"/>
        <v>0.77757546051200077</v>
      </c>
      <c r="AU77" s="41">
        <f t="shared" si="34"/>
        <v>1378134.9074313445</v>
      </c>
      <c r="AV77" s="41">
        <f t="shared" si="35"/>
        <v>88252903.09709911</v>
      </c>
      <c r="AW77">
        <f t="shared" si="36"/>
        <v>0.77893635258675287</v>
      </c>
      <c r="AX77">
        <f t="shared" si="37"/>
        <v>0</v>
      </c>
      <c r="AY77" s="121">
        <f t="shared" si="38"/>
        <v>0</v>
      </c>
      <c r="AZ77">
        <f t="shared" si="39"/>
        <v>0.83594120311590248</v>
      </c>
      <c r="BA77" s="39">
        <f t="shared" si="40"/>
        <v>83333.333333333328</v>
      </c>
      <c r="BB77" s="39">
        <f t="shared" si="41"/>
        <v>0</v>
      </c>
      <c r="BC77">
        <f t="shared" si="42"/>
        <v>0.78137768114312833</v>
      </c>
      <c r="BD77" s="41">
        <f t="shared" si="43"/>
        <v>366614.20747229538</v>
      </c>
      <c r="BE77" s="41">
        <f t="shared" si="44"/>
        <v>21021119.934961595</v>
      </c>
      <c r="BF77">
        <f t="shared" si="45"/>
        <v>0.77899963045585097</v>
      </c>
      <c r="BG77" s="41">
        <f t="shared" si="46"/>
        <v>58125</v>
      </c>
      <c r="BH77" s="41">
        <f t="shared" si="47"/>
        <v>0</v>
      </c>
      <c r="BI77">
        <f t="shared" si="48"/>
        <v>0.78405459999247529</v>
      </c>
      <c r="BJ77">
        <f t="shared" si="49"/>
        <v>0</v>
      </c>
      <c r="BK77" s="121">
        <f t="shared" si="50"/>
        <v>0</v>
      </c>
      <c r="BL77">
        <f t="shared" si="51"/>
        <v>0.78679235466131781</v>
      </c>
      <c r="BM77" s="119">
        <f t="shared" si="52"/>
        <v>1886207.448236973</v>
      </c>
      <c r="BN77" s="119">
        <f t="shared" si="53"/>
        <v>86170943.256946549</v>
      </c>
      <c r="BO77">
        <f t="shared" si="54"/>
        <v>0.7820884730817822</v>
      </c>
    </row>
    <row r="78" spans="1:67">
      <c r="A78">
        <v>66</v>
      </c>
      <c r="B78" s="64">
        <v>61</v>
      </c>
      <c r="C78" s="56">
        <f t="shared" si="2"/>
        <v>106569832.16147162</v>
      </c>
      <c r="D78" s="56">
        <f t="shared" si="3"/>
        <v>-1.7881393432617188E-7</v>
      </c>
      <c r="E78" s="59">
        <f t="shared" si="55"/>
        <v>106569832.1614718</v>
      </c>
      <c r="F78" s="53">
        <f t="shared" si="4"/>
        <v>890534.6096728493</v>
      </c>
      <c r="G78" s="53">
        <f t="shared" si="5"/>
        <v>494306.40484229336</v>
      </c>
      <c r="H78" s="66">
        <f t="shared" si="6"/>
        <v>396228.20483055594</v>
      </c>
      <c r="I78" s="54">
        <f>IF(A78&lt;=(30-(240-$K$8)),((A78+(240-$K$7))/30)*$K$6,$K$6)*($K$5/100)</f>
        <v>0.10979999999999999</v>
      </c>
      <c r="J78" s="67">
        <f t="shared" si="7"/>
        <v>9.6456066865724388E-3</v>
      </c>
      <c r="K78" s="68">
        <f t="shared" si="8"/>
        <v>1024108.8242616727</v>
      </c>
      <c r="L78" s="68">
        <f t="shared" si="9"/>
        <v>1914643.4339345219</v>
      </c>
      <c r="M78" s="55">
        <f t="shared" si="10"/>
        <v>1420337.0290922285</v>
      </c>
      <c r="N78" s="55">
        <f t="shared" si="11"/>
        <v>319833.76199904172</v>
      </c>
      <c r="O78" s="55">
        <f t="shared" si="12"/>
        <v>1100503.2670931867</v>
      </c>
      <c r="P78" s="65">
        <f t="shared" si="56"/>
        <v>0</v>
      </c>
      <c r="Q78" s="52">
        <f t="shared" si="13"/>
        <v>0</v>
      </c>
      <c r="R78" s="57">
        <f t="shared" si="14"/>
        <v>0</v>
      </c>
      <c r="S78" s="59">
        <f t="shared" si="57"/>
        <v>0</v>
      </c>
      <c r="T78" s="56">
        <f t="shared" si="15"/>
        <v>0</v>
      </c>
      <c r="U78" s="57">
        <f t="shared" si="16"/>
        <v>0</v>
      </c>
      <c r="V78" s="59">
        <f t="shared" si="58"/>
        <v>3537767.8388936571</v>
      </c>
      <c r="W78" s="52">
        <f t="shared" si="66"/>
        <v>1346480.3471396936</v>
      </c>
      <c r="X78" s="57">
        <f t="shared" si="18"/>
        <v>14740.699328723571</v>
      </c>
      <c r="Y78" s="59">
        <f t="shared" si="59"/>
        <v>28233890.927077297</v>
      </c>
      <c r="Z78" s="56">
        <f t="shared" si="60"/>
        <v>0</v>
      </c>
      <c r="AA78" s="57">
        <f t="shared" si="19"/>
        <v>117641.21219615541</v>
      </c>
      <c r="AB78" s="63">
        <f t="shared" si="61"/>
        <v>20000000</v>
      </c>
      <c r="AC78" s="74">
        <f t="shared" si="20"/>
        <v>0</v>
      </c>
      <c r="AD78" s="57">
        <f t="shared" si="21"/>
        <v>83333.333333333328</v>
      </c>
      <c r="AE78" s="59">
        <f t="shared" si="62"/>
        <v>10047565.111416353</v>
      </c>
      <c r="AF78" s="54">
        <f t="shared" si="22"/>
        <v>319833.76199904172</v>
      </c>
      <c r="AG78" s="57">
        <f t="shared" si="23"/>
        <v>41864.854630901471</v>
      </c>
      <c r="AH78" s="59">
        <f t="shared" si="63"/>
        <v>13950000</v>
      </c>
      <c r="AI78" s="54">
        <f t="shared" si="24"/>
        <v>0</v>
      </c>
      <c r="AJ78" s="57">
        <f t="shared" si="25"/>
        <v>58125</v>
      </c>
      <c r="AK78" s="59">
        <f t="shared" si="64"/>
        <v>30800608.284084309</v>
      </c>
      <c r="AL78" s="56">
        <f t="shared" si="65"/>
        <v>0</v>
      </c>
      <c r="AM78" s="75">
        <f t="shared" si="26"/>
        <v>128335.86785035128</v>
      </c>
      <c r="AN78">
        <f t="shared" si="27"/>
        <v>3.149025123830182E-2</v>
      </c>
      <c r="AO78" s="119">
        <f t="shared" si="28"/>
        <v>0</v>
      </c>
      <c r="AP78" s="119">
        <f t="shared" si="29"/>
        <v>0</v>
      </c>
      <c r="AQ78">
        <f t="shared" si="30"/>
        <v>0.77424821449108649</v>
      </c>
      <c r="AR78" s="41">
        <f t="shared" si="31"/>
        <v>0</v>
      </c>
      <c r="AS78" s="41">
        <f t="shared" si="32"/>
        <v>0</v>
      </c>
      <c r="AT78">
        <f t="shared" si="33"/>
        <v>0.77425883603789236</v>
      </c>
      <c r="AU78" s="41">
        <f t="shared" si="34"/>
        <v>1361221.0464684172</v>
      </c>
      <c r="AV78" s="41">
        <f t="shared" si="35"/>
        <v>88867702.911219776</v>
      </c>
      <c r="AW78">
        <f t="shared" si="36"/>
        <v>0.775636526471985</v>
      </c>
      <c r="AX78">
        <f t="shared" si="37"/>
        <v>0</v>
      </c>
      <c r="AY78" s="121">
        <f t="shared" si="38"/>
        <v>0</v>
      </c>
      <c r="AZ78">
        <f t="shared" si="39"/>
        <v>0.83338024162941315</v>
      </c>
      <c r="BA78" s="39">
        <f t="shared" si="40"/>
        <v>83333.333333333328</v>
      </c>
      <c r="BB78" s="39">
        <f t="shared" si="41"/>
        <v>0</v>
      </c>
      <c r="BC78">
        <f t="shared" si="42"/>
        <v>0.77810809038512896</v>
      </c>
      <c r="BD78" s="41">
        <f t="shared" si="43"/>
        <v>361698.61662994319</v>
      </c>
      <c r="BE78" s="41">
        <f t="shared" si="44"/>
        <v>21109028.291936751</v>
      </c>
      <c r="BF78">
        <f t="shared" si="45"/>
        <v>0.77570058639667339</v>
      </c>
      <c r="BG78" s="41">
        <f t="shared" si="46"/>
        <v>58125</v>
      </c>
      <c r="BH78" s="41">
        <f t="shared" si="47"/>
        <v>0</v>
      </c>
      <c r="BI78">
        <f t="shared" si="48"/>
        <v>0.78081831023747739</v>
      </c>
      <c r="BJ78">
        <f t="shared" si="49"/>
        <v>0</v>
      </c>
      <c r="BK78" s="121">
        <f t="shared" si="50"/>
        <v>0</v>
      </c>
      <c r="BL78">
        <f t="shared" si="51"/>
        <v>0.78359028221510185</v>
      </c>
      <c r="BM78" s="119">
        <f t="shared" si="52"/>
        <v>1864377.9964316937</v>
      </c>
      <c r="BN78" s="119">
        <f t="shared" si="53"/>
        <v>86640558.774625942</v>
      </c>
      <c r="BO78">
        <f t="shared" si="54"/>
        <v>0.77882770954404723</v>
      </c>
    </row>
    <row r="79" spans="1:67">
      <c r="A79">
        <v>67</v>
      </c>
      <c r="B79" s="58">
        <v>62</v>
      </c>
      <c r="C79" s="56">
        <f t="shared" si="2"/>
        <v>105149495.13237938</v>
      </c>
      <c r="D79" s="56">
        <f t="shared" si="3"/>
        <v>-1.9371509552001953E-7</v>
      </c>
      <c r="E79" s="59">
        <f t="shared" si="55"/>
        <v>105149495.13237958</v>
      </c>
      <c r="F79" s="53">
        <f t="shared" si="4"/>
        <v>881944.8630871647</v>
      </c>
      <c r="G79" s="53">
        <f t="shared" si="5"/>
        <v>487718.40825568727</v>
      </c>
      <c r="H79" s="60">
        <f t="shared" si="6"/>
        <v>394226.45483147743</v>
      </c>
      <c r="I79" s="54">
        <f>IF(A79&lt;=(30-(240-$K$8)),((A79+(240-$K$7))/30)*$K$6,$K$6)*($K$5/100)</f>
        <v>0.10979999999999999</v>
      </c>
      <c r="J79" s="61">
        <f t="shared" si="7"/>
        <v>9.6456066865724388E-3</v>
      </c>
      <c r="K79" s="62">
        <f t="shared" si="8"/>
        <v>1010428.1200098502</v>
      </c>
      <c r="L79" s="62">
        <f t="shared" si="9"/>
        <v>1892372.9830970149</v>
      </c>
      <c r="M79" s="55">
        <f t="shared" si="10"/>
        <v>1404654.5748413277</v>
      </c>
      <c r="N79" s="55">
        <f t="shared" si="11"/>
        <v>316302.36188927403</v>
      </c>
      <c r="O79" s="55">
        <f t="shared" si="12"/>
        <v>1088352.2129520536</v>
      </c>
      <c r="P79" s="59">
        <f t="shared" si="56"/>
        <v>0</v>
      </c>
      <c r="Q79" s="52">
        <f t="shared" si="13"/>
        <v>0</v>
      </c>
      <c r="R79" s="57">
        <f t="shared" si="14"/>
        <v>0</v>
      </c>
      <c r="S79" s="59">
        <f t="shared" si="57"/>
        <v>0</v>
      </c>
      <c r="T79" s="56">
        <f t="shared" si="15"/>
        <v>0</v>
      </c>
      <c r="U79" s="57">
        <f t="shared" si="16"/>
        <v>0</v>
      </c>
      <c r="V79" s="59">
        <f t="shared" si="58"/>
        <v>2191287.4917539638</v>
      </c>
      <c r="W79" s="52">
        <f t="shared" si="66"/>
        <v>1335354.1974987541</v>
      </c>
      <c r="X79" s="57">
        <f t="shared" si="18"/>
        <v>9130.3645489748487</v>
      </c>
      <c r="Y79" s="59">
        <f t="shared" si="59"/>
        <v>28351532.139273454</v>
      </c>
      <c r="Z79" s="56">
        <f t="shared" si="60"/>
        <v>0</v>
      </c>
      <c r="AA79" s="57">
        <f t="shared" si="19"/>
        <v>118131.38391363939</v>
      </c>
      <c r="AB79" s="63">
        <f t="shared" si="61"/>
        <v>20000000</v>
      </c>
      <c r="AC79" s="74">
        <f t="shared" si="20"/>
        <v>0</v>
      </c>
      <c r="AD79" s="57">
        <f t="shared" si="21"/>
        <v>83333.333333333328</v>
      </c>
      <c r="AE79" s="59">
        <f t="shared" si="62"/>
        <v>9727731.3494173121</v>
      </c>
      <c r="AF79" s="54">
        <f t="shared" si="22"/>
        <v>316302.36188927403</v>
      </c>
      <c r="AG79" s="57">
        <f t="shared" si="23"/>
        <v>40532.213955905463</v>
      </c>
      <c r="AH79" s="59">
        <f t="shared" si="63"/>
        <v>13950000</v>
      </c>
      <c r="AI79" s="54">
        <f t="shared" si="24"/>
        <v>0</v>
      </c>
      <c r="AJ79" s="57">
        <f t="shared" si="25"/>
        <v>58125</v>
      </c>
      <c r="AK79" s="59">
        <f t="shared" si="64"/>
        <v>30928944.151934661</v>
      </c>
      <c r="AL79" s="56">
        <f t="shared" si="65"/>
        <v>0</v>
      </c>
      <c r="AM79" s="75">
        <f t="shared" si="26"/>
        <v>128870.60063306108</v>
      </c>
      <c r="AN79">
        <f t="shared" si="27"/>
        <v>3.1506362020192982E-2</v>
      </c>
      <c r="AO79" s="119">
        <f t="shared" si="28"/>
        <v>0</v>
      </c>
      <c r="AP79" s="119">
        <f t="shared" si="29"/>
        <v>0</v>
      </c>
      <c r="AQ79">
        <f t="shared" si="30"/>
        <v>0.77094354715200697</v>
      </c>
      <c r="AR79" s="41">
        <f t="shared" si="31"/>
        <v>0</v>
      </c>
      <c r="AS79" s="41">
        <f t="shared" si="32"/>
        <v>0</v>
      </c>
      <c r="AT79">
        <f t="shared" si="33"/>
        <v>0.77095429673098348</v>
      </c>
      <c r="AU79" s="41">
        <f t="shared" si="34"/>
        <v>1344484.562047729</v>
      </c>
      <c r="AV79" s="41">
        <f t="shared" si="35"/>
        <v>89468731.232416525</v>
      </c>
      <c r="AW79">
        <f t="shared" si="36"/>
        <v>0.77234861433165058</v>
      </c>
      <c r="AX79">
        <f t="shared" si="37"/>
        <v>0</v>
      </c>
      <c r="AY79" s="121">
        <f t="shared" si="38"/>
        <v>0</v>
      </c>
      <c r="AZ79">
        <f t="shared" si="39"/>
        <v>0.83082490168931211</v>
      </c>
      <c r="BA79" s="39">
        <f t="shared" si="40"/>
        <v>83333.333333333328</v>
      </c>
      <c r="BB79" s="39">
        <f t="shared" si="41"/>
        <v>0</v>
      </c>
      <c r="BC79">
        <f t="shared" si="42"/>
        <v>0.77485010892546879</v>
      </c>
      <c r="BD79" s="41">
        <f t="shared" si="43"/>
        <v>356834.5758451795</v>
      </c>
      <c r="BE79" s="41">
        <f t="shared" si="44"/>
        <v>21192258.246581361</v>
      </c>
      <c r="BF79">
        <f t="shared" si="45"/>
        <v>0.77241344837552961</v>
      </c>
      <c r="BG79" s="41">
        <f t="shared" si="46"/>
        <v>58125</v>
      </c>
      <c r="BH79" s="41">
        <f t="shared" si="47"/>
        <v>0</v>
      </c>
      <c r="BI79">
        <f t="shared" si="48"/>
        <v>0.77759329929346033</v>
      </c>
      <c r="BJ79">
        <f t="shared" si="49"/>
        <v>0</v>
      </c>
      <c r="BK79" s="121">
        <f t="shared" si="50"/>
        <v>0</v>
      </c>
      <c r="BL79">
        <f t="shared" si="51"/>
        <v>0.78039915447151842</v>
      </c>
      <c r="BM79" s="119">
        <f t="shared" si="52"/>
        <v>1842777.4712262419</v>
      </c>
      <c r="BN79" s="119">
        <f t="shared" si="53"/>
        <v>87088583.640162319</v>
      </c>
      <c r="BO79">
        <f t="shared" si="54"/>
        <v>0.77557846718522161</v>
      </c>
    </row>
    <row r="80" spans="1:67">
      <c r="A80">
        <v>68</v>
      </c>
      <c r="B80" s="64">
        <v>63</v>
      </c>
      <c r="C80" s="56">
        <f t="shared" si="2"/>
        <v>103744840.55753806</v>
      </c>
      <c r="D80" s="56">
        <f t="shared" si="3"/>
        <v>-1.7881393432617188E-7</v>
      </c>
      <c r="E80" s="59">
        <f t="shared" si="55"/>
        <v>103744840.55753824</v>
      </c>
      <c r="F80" s="53">
        <f t="shared" si="4"/>
        <v>873437.96981858299</v>
      </c>
      <c r="G80" s="53">
        <f t="shared" si="5"/>
        <v>481203.15211938159</v>
      </c>
      <c r="H80" s="66">
        <f t="shared" si="6"/>
        <v>392234.81769920141</v>
      </c>
      <c r="I80" s="54">
        <f>IF(A80&lt;=(30-(240-$K$8)),((A80+(240-$K$7))/30)*$K$6,$K$6)*($K$5/100)</f>
        <v>0.10979999999999999</v>
      </c>
      <c r="J80" s="67">
        <f t="shared" si="7"/>
        <v>9.6456066865724388E-3</v>
      </c>
      <c r="K80" s="68">
        <f t="shared" si="8"/>
        <v>996898.58499887655</v>
      </c>
      <c r="L80" s="68">
        <f t="shared" si="9"/>
        <v>1870336.5548174595</v>
      </c>
      <c r="M80" s="55">
        <f t="shared" si="10"/>
        <v>1389133.402698078</v>
      </c>
      <c r="N80" s="55">
        <f t="shared" si="11"/>
        <v>312807.27954224613</v>
      </c>
      <c r="O80" s="55">
        <f t="shared" si="12"/>
        <v>1076326.1231558318</v>
      </c>
      <c r="P80" s="65">
        <f t="shared" si="56"/>
        <v>0</v>
      </c>
      <c r="Q80" s="52">
        <f t="shared" si="13"/>
        <v>0</v>
      </c>
      <c r="R80" s="57">
        <f t="shared" si="14"/>
        <v>0</v>
      </c>
      <c r="S80" s="59">
        <f t="shared" si="57"/>
        <v>0</v>
      </c>
      <c r="T80" s="56">
        <f t="shared" si="15"/>
        <v>0</v>
      </c>
      <c r="U80" s="57">
        <f t="shared" si="16"/>
        <v>0</v>
      </c>
      <c r="V80" s="59">
        <f t="shared" si="58"/>
        <v>855933.29425520962</v>
      </c>
      <c r="W80" s="52">
        <f t="shared" si="66"/>
        <v>855933.29425520962</v>
      </c>
      <c r="X80" s="57">
        <f t="shared" si="18"/>
        <v>3566.3887260633733</v>
      </c>
      <c r="Y80" s="59">
        <f t="shared" si="59"/>
        <v>28469663.523187093</v>
      </c>
      <c r="Z80" s="56">
        <f t="shared" si="60"/>
        <v>220392.8289006222</v>
      </c>
      <c r="AA80" s="57">
        <f t="shared" si="19"/>
        <v>118623.59801327955</v>
      </c>
      <c r="AB80" s="63">
        <f t="shared" si="61"/>
        <v>20000000</v>
      </c>
      <c r="AC80" s="74">
        <f t="shared" si="20"/>
        <v>0</v>
      </c>
      <c r="AD80" s="57">
        <f t="shared" si="21"/>
        <v>83333.333333333328</v>
      </c>
      <c r="AE80" s="59">
        <f t="shared" si="62"/>
        <v>9411428.9875280373</v>
      </c>
      <c r="AF80" s="54">
        <f t="shared" si="22"/>
        <v>312807.27954224613</v>
      </c>
      <c r="AG80" s="57">
        <f t="shared" si="23"/>
        <v>39214.287448033487</v>
      </c>
      <c r="AH80" s="59">
        <f t="shared" si="63"/>
        <v>13950000</v>
      </c>
      <c r="AI80" s="54">
        <f t="shared" si="24"/>
        <v>0</v>
      </c>
      <c r="AJ80" s="57">
        <f t="shared" si="25"/>
        <v>58125</v>
      </c>
      <c r="AK80" s="59">
        <f t="shared" si="64"/>
        <v>31057814.752567723</v>
      </c>
      <c r="AL80" s="56">
        <f t="shared" si="65"/>
        <v>0</v>
      </c>
      <c r="AM80" s="75">
        <f t="shared" si="26"/>
        <v>129407.56146903218</v>
      </c>
      <c r="AN80">
        <f t="shared" si="27"/>
        <v>3.1522472802084152E-2</v>
      </c>
      <c r="AO80" s="119">
        <f t="shared" si="28"/>
        <v>0</v>
      </c>
      <c r="AP80" s="119">
        <f t="shared" si="29"/>
        <v>0</v>
      </c>
      <c r="AQ80">
        <f t="shared" si="30"/>
        <v>0.76765093235415527</v>
      </c>
      <c r="AR80" s="41">
        <f t="shared" si="31"/>
        <v>0</v>
      </c>
      <c r="AS80" s="41">
        <f t="shared" si="32"/>
        <v>0</v>
      </c>
      <c r="AT80">
        <f t="shared" si="33"/>
        <v>0.76766180864937694</v>
      </c>
      <c r="AU80" s="41">
        <f t="shared" si="34"/>
        <v>859499.68298127304</v>
      </c>
      <c r="AV80" s="41">
        <f t="shared" si="35"/>
        <v>58203464.009354256</v>
      </c>
      <c r="AW80">
        <f t="shared" si="36"/>
        <v>0.76907258321228555</v>
      </c>
      <c r="AX80">
        <f t="shared" si="37"/>
        <v>339016.42691390176</v>
      </c>
      <c r="AY80" s="121">
        <f t="shared" si="38"/>
        <v>14986712.36524231</v>
      </c>
      <c r="AZ80">
        <f t="shared" si="39"/>
        <v>0.8282751797233967</v>
      </c>
      <c r="BA80" s="39">
        <f t="shared" si="40"/>
        <v>83333.333333333328</v>
      </c>
      <c r="BB80" s="39">
        <f t="shared" si="41"/>
        <v>0</v>
      </c>
      <c r="BC80">
        <f t="shared" si="42"/>
        <v>0.77160370554670499</v>
      </c>
      <c r="BD80" s="41">
        <f t="shared" si="43"/>
        <v>352021.56699027959</v>
      </c>
      <c r="BE80" s="41">
        <f t="shared" si="44"/>
        <v>21270895.008872736</v>
      </c>
      <c r="BF80">
        <f t="shared" si="45"/>
        <v>0.76913818348449658</v>
      </c>
      <c r="BG80" s="41">
        <f t="shared" si="46"/>
        <v>58125</v>
      </c>
      <c r="BH80" s="41">
        <f t="shared" si="47"/>
        <v>0</v>
      </c>
      <c r="BI80">
        <f t="shared" si="48"/>
        <v>0.77437953779241797</v>
      </c>
      <c r="BJ80">
        <f t="shared" si="49"/>
        <v>0</v>
      </c>
      <c r="BK80" s="121">
        <f t="shared" si="50"/>
        <v>0</v>
      </c>
      <c r="BL80">
        <f t="shared" si="51"/>
        <v>0.77721894389641777</v>
      </c>
      <c r="BM80" s="119">
        <f t="shared" si="52"/>
        <v>1691996.0102187877</v>
      </c>
      <c r="BN80" s="119">
        <f t="shared" si="53"/>
        <v>87515404.369978905</v>
      </c>
      <c r="BO80">
        <f t="shared" si="54"/>
        <v>0.77234071528441617</v>
      </c>
    </row>
    <row r="81" spans="1:67">
      <c r="A81">
        <v>69</v>
      </c>
      <c r="B81" s="58">
        <v>64</v>
      </c>
      <c r="C81" s="56">
        <f t="shared" si="2"/>
        <v>102485114.71630901</v>
      </c>
      <c r="D81" s="56">
        <f t="shared" si="3"/>
        <v>129407.56146883965</v>
      </c>
      <c r="E81" s="59">
        <f t="shared" si="55"/>
        <v>102355707.15484017</v>
      </c>
      <c r="F81" s="53">
        <f t="shared" si="4"/>
        <v>865013.1306965946</v>
      </c>
      <c r="G81" s="53">
        <f t="shared" si="5"/>
        <v>474759.88835320034</v>
      </c>
      <c r="H81" s="60">
        <f t="shared" si="6"/>
        <v>390253.24234339426</v>
      </c>
      <c r="I81" s="54">
        <f>IF(A81&lt;=(30-(240-$K$8)),((A81+(240-$K$7))/30)*$K$6,$K$6)*($K$5/100)</f>
        <v>0.10979999999999999</v>
      </c>
      <c r="J81" s="61">
        <f t="shared" si="7"/>
        <v>9.6456066865724388E-3</v>
      </c>
      <c r="K81" s="62">
        <f t="shared" si="8"/>
        <v>983518.66405777272</v>
      </c>
      <c r="L81" s="62">
        <f t="shared" si="9"/>
        <v>1848531.7947543673</v>
      </c>
      <c r="M81" s="55">
        <f t="shared" si="10"/>
        <v>1373771.9064011669</v>
      </c>
      <c r="N81" s="55">
        <f t="shared" si="11"/>
        <v>309348.15325746883</v>
      </c>
      <c r="O81" s="55">
        <f t="shared" si="12"/>
        <v>1064423.7531436982</v>
      </c>
      <c r="P81" s="59">
        <f t="shared" si="56"/>
        <v>0</v>
      </c>
      <c r="Q81" s="52">
        <f t="shared" si="13"/>
        <v>0</v>
      </c>
      <c r="R81" s="57">
        <f t="shared" si="14"/>
        <v>0</v>
      </c>
      <c r="S81" s="59">
        <f t="shared" si="57"/>
        <v>0</v>
      </c>
      <c r="T81" s="56">
        <f t="shared" si="15"/>
        <v>0</v>
      </c>
      <c r="U81" s="57">
        <f t="shared" si="16"/>
        <v>0</v>
      </c>
      <c r="V81" s="59">
        <f t="shared" si="58"/>
        <v>0</v>
      </c>
      <c r="W81" s="52">
        <f t="shared" si="66"/>
        <v>0</v>
      </c>
      <c r="X81" s="57">
        <f t="shared" si="18"/>
        <v>0</v>
      </c>
      <c r="Y81" s="59">
        <f t="shared" si="59"/>
        <v>28249270.694286473</v>
      </c>
      <c r="Z81" s="56">
        <f t="shared" si="60"/>
        <v>1064423.7531436982</v>
      </c>
      <c r="AA81" s="57">
        <f t="shared" si="19"/>
        <v>117705.29455952697</v>
      </c>
      <c r="AB81" s="63">
        <f t="shared" si="61"/>
        <v>20000000</v>
      </c>
      <c r="AC81" s="74">
        <f t="shared" si="20"/>
        <v>0</v>
      </c>
      <c r="AD81" s="57">
        <f t="shared" si="21"/>
        <v>83333.333333333328</v>
      </c>
      <c r="AE81" s="59">
        <f t="shared" si="62"/>
        <v>9098621.7079857904</v>
      </c>
      <c r="AF81" s="54">
        <f t="shared" si="22"/>
        <v>309348.15325746883</v>
      </c>
      <c r="AG81" s="57">
        <f t="shared" si="23"/>
        <v>37910.923783274127</v>
      </c>
      <c r="AH81" s="59">
        <f t="shared" si="63"/>
        <v>13950000</v>
      </c>
      <c r="AI81" s="54">
        <f t="shared" si="24"/>
        <v>0</v>
      </c>
      <c r="AJ81" s="57">
        <f t="shared" si="25"/>
        <v>58125</v>
      </c>
      <c r="AK81" s="59">
        <f t="shared" si="64"/>
        <v>31187222.314036757</v>
      </c>
      <c r="AL81" s="56">
        <f t="shared" si="65"/>
        <v>0</v>
      </c>
      <c r="AM81" s="75">
        <f t="shared" si="26"/>
        <v>129946.75964181982</v>
      </c>
      <c r="AN81">
        <f t="shared" si="27"/>
        <v>3.1538583583975315E-2</v>
      </c>
      <c r="AO81" s="119">
        <f t="shared" si="28"/>
        <v>0</v>
      </c>
      <c r="AP81" s="119">
        <f t="shared" si="29"/>
        <v>0</v>
      </c>
      <c r="AQ81">
        <f t="shared" si="30"/>
        <v>0.76437033619638317</v>
      </c>
      <c r="AR81" s="41">
        <f t="shared" si="31"/>
        <v>0</v>
      </c>
      <c r="AS81" s="41">
        <f t="shared" si="32"/>
        <v>0</v>
      </c>
      <c r="AT81">
        <f t="shared" si="33"/>
        <v>0.76438133789954199</v>
      </c>
      <c r="AU81" s="41">
        <f t="shared" si="34"/>
        <v>0</v>
      </c>
      <c r="AV81" s="41">
        <f t="shared" si="35"/>
        <v>0</v>
      </c>
      <c r="AW81">
        <f t="shared" si="36"/>
        <v>0.76580840020496255</v>
      </c>
      <c r="AX81">
        <f t="shared" si="37"/>
        <v>1182129.0477032252</v>
      </c>
      <c r="AY81" s="121">
        <f t="shared" si="38"/>
        <v>73445238.966915175</v>
      </c>
      <c r="AZ81">
        <f t="shared" si="39"/>
        <v>0.825731072125368</v>
      </c>
      <c r="BA81" s="39">
        <f t="shared" si="40"/>
        <v>83333.333333333328</v>
      </c>
      <c r="BB81" s="39">
        <f t="shared" si="41"/>
        <v>0</v>
      </c>
      <c r="BC81">
        <f t="shared" si="42"/>
        <v>0.76836884906939928</v>
      </c>
      <c r="BD81" s="41">
        <f t="shared" si="43"/>
        <v>347259.07704074297</v>
      </c>
      <c r="BE81" s="41">
        <f t="shared" si="44"/>
        <v>21345022.574765351</v>
      </c>
      <c r="BF81">
        <f t="shared" si="45"/>
        <v>0.76587475886010037</v>
      </c>
      <c r="BG81" s="41">
        <f t="shared" si="46"/>
        <v>58125</v>
      </c>
      <c r="BH81" s="41">
        <f t="shared" si="47"/>
        <v>0</v>
      </c>
      <c r="BI81">
        <f t="shared" si="48"/>
        <v>0.77117699639762582</v>
      </c>
      <c r="BJ81">
        <f t="shared" si="49"/>
        <v>0</v>
      </c>
      <c r="BK81" s="121">
        <f t="shared" si="50"/>
        <v>0</v>
      </c>
      <c r="BL81">
        <f t="shared" si="51"/>
        <v>0.77404962298028845</v>
      </c>
      <c r="BM81" s="119">
        <f t="shared" si="52"/>
        <v>1670846.4580773013</v>
      </c>
      <c r="BN81" s="119">
        <f t="shared" si="53"/>
        <v>87921402.009674683</v>
      </c>
      <c r="BO81">
        <f t="shared" si="54"/>
        <v>0.7691144231569329</v>
      </c>
    </row>
    <row r="82" spans="1:67">
      <c r="A82">
        <v>70</v>
      </c>
      <c r="B82" s="64">
        <v>65</v>
      </c>
      <c r="C82" s="56">
        <f t="shared" ref="C82:C145" si="67">P82+S82+V82+Y82+AB82+AE82+AH82+AK82</f>
        <v>101241289.56954968</v>
      </c>
      <c r="D82" s="56">
        <f t="shared" ref="D82:D145" si="68">C82-E82</f>
        <v>259354.3211106807</v>
      </c>
      <c r="E82" s="59">
        <f t="shared" si="55"/>
        <v>100981935.248439</v>
      </c>
      <c r="F82" s="53">
        <f t="shared" ref="F82:F145" si="69">PMT($K$13/12,$K$12-B82+1,-E82,0)</f>
        <v>856669.55425917462</v>
      </c>
      <c r="G82" s="53">
        <f t="shared" ref="G82:G145" si="70">E82*$K$13/12</f>
        <v>468387.87632734288</v>
      </c>
      <c r="H82" s="66">
        <f t="shared" ref="H82:H145" si="71">F82-G82</f>
        <v>388281.67793183174</v>
      </c>
      <c r="I82" s="54">
        <f>IF(A82&lt;=(30-(240-$K$8)),((A82+(240-$K$7))/30)*$K$6,$K$6)*($K$5/100)</f>
        <v>0.10979999999999999</v>
      </c>
      <c r="J82" s="67">
        <f t="shared" ref="J82:J145" si="72">1-(1-I82)^(1/12)</f>
        <v>9.6456066865724388E-3</v>
      </c>
      <c r="K82" s="68">
        <f t="shared" ref="K82:K145" si="73">(E82-H82)*J82</f>
        <v>970286.81750643544</v>
      </c>
      <c r="L82" s="68">
        <f t="shared" ref="L82:L145" si="74">K82+H82+G82</f>
        <v>1826956.3717656101</v>
      </c>
      <c r="M82" s="55">
        <f t="shared" ref="M82:M145" si="75">L82-G82</f>
        <v>1358568.4954382672</v>
      </c>
      <c r="N82" s="55">
        <f t="shared" ref="N82:N145" si="76">M82*$M$4</f>
        <v>305924.62488083454</v>
      </c>
      <c r="O82" s="55">
        <f t="shared" ref="O82:O145" si="77">M82*$M$5</f>
        <v>1052643.8705574328</v>
      </c>
      <c r="P82" s="65">
        <f t="shared" si="56"/>
        <v>0</v>
      </c>
      <c r="Q82" s="52">
        <f t="shared" ref="Q82:Q145" si="78">MIN(IF(S82&gt;O82,0,MIN(P82,O82-S82))+IF(P82&gt;0,MIN(AA82,P82)),P82)</f>
        <v>0</v>
      </c>
      <c r="R82" s="57">
        <f t="shared" ref="R82:R145" si="79">P82*($G$10/12)</f>
        <v>0</v>
      </c>
      <c r="S82" s="59">
        <f t="shared" si="57"/>
        <v>0</v>
      </c>
      <c r="T82" s="56">
        <f t="shared" ref="T82:T145" si="80">MIN(IF(S82&gt;O82,O82,S82)+IF(S82&gt;0,AM82,0),S82)</f>
        <v>0</v>
      </c>
      <c r="U82" s="57">
        <f t="shared" ref="U82:U145" si="81">S82*($G$4/12)</f>
        <v>0</v>
      </c>
      <c r="V82" s="59">
        <f t="shared" si="58"/>
        <v>0</v>
      </c>
      <c r="W82" s="52">
        <f t="shared" si="66"/>
        <v>0</v>
      </c>
      <c r="X82" s="57">
        <f t="shared" ref="X82:X145" si="82">V82*($G$5/12)</f>
        <v>0</v>
      </c>
      <c r="Y82" s="59">
        <f t="shared" si="59"/>
        <v>27184846.941142775</v>
      </c>
      <c r="Z82" s="56">
        <f t="shared" si="60"/>
        <v>1182590.6301992526</v>
      </c>
      <c r="AA82" s="57">
        <f t="shared" ref="AA82:AA145" si="83">Y82*($G$8/12)</f>
        <v>113270.1955880949</v>
      </c>
      <c r="AB82" s="63">
        <f t="shared" si="61"/>
        <v>20000000</v>
      </c>
      <c r="AC82" s="74">
        <f t="shared" ref="AC82:AC145" si="84">MIN(IF(Y82&gt;O82,0,MIN(AB82,O82+AM82-Y82)))</f>
        <v>0</v>
      </c>
      <c r="AD82" s="57">
        <f t="shared" ref="AD82:AD145" si="85">AB82*($G$9/12)</f>
        <v>83333.333333333328</v>
      </c>
      <c r="AE82" s="59">
        <f t="shared" si="62"/>
        <v>8789273.5547283217</v>
      </c>
      <c r="AF82" s="54">
        <f t="shared" ref="AF82:AF145" si="86">IF(AE82&gt;N82,N82,AE82)</f>
        <v>305924.62488083454</v>
      </c>
      <c r="AG82" s="57">
        <f t="shared" ref="AG82:AG145" si="87">AE82*($G$3/12)</f>
        <v>36621.97314470134</v>
      </c>
      <c r="AH82" s="59">
        <f t="shared" si="63"/>
        <v>13950000</v>
      </c>
      <c r="AI82" s="54">
        <f t="shared" ref="AI82:AI145" si="88">IF(AE82&gt;N82,0,MIN(AH82,N82-AE82))</f>
        <v>0</v>
      </c>
      <c r="AJ82" s="57">
        <f t="shared" ref="AJ82:AJ145" si="89">AH82*($G$6/12)</f>
        <v>58125</v>
      </c>
      <c r="AK82" s="59">
        <f t="shared" si="64"/>
        <v>31317169.073678575</v>
      </c>
      <c r="AL82" s="56">
        <f t="shared" si="65"/>
        <v>0</v>
      </c>
      <c r="AM82" s="75">
        <f t="shared" ref="AM82:AM145" si="90">AK82*($G$7/12)</f>
        <v>130488.20447366073</v>
      </c>
      <c r="AN82">
        <f t="shared" ref="AN82:AN145" si="91">FORECAST(B82, $AM$2:$AY$2,$AM$1:$AY$1)</f>
        <v>3.1554694365866477E-2</v>
      </c>
      <c r="AO82" s="119">
        <f t="shared" ref="AO82:AO145" si="92">Q82+R82</f>
        <v>0</v>
      </c>
      <c r="AP82" s="119">
        <f t="shared" ref="AP82:AP145" si="93">Q82*B82</f>
        <v>0</v>
      </c>
      <c r="AQ82">
        <f t="shared" ref="AQ82:AQ145" si="94">1/(1+(AN82+$CB$5)/12)^$B82</f>
        <v>0.76110172482609484</v>
      </c>
      <c r="AR82" s="41">
        <f t="shared" ref="AR82:AR145" si="95">T82+U82</f>
        <v>0</v>
      </c>
      <c r="AS82" s="41">
        <f t="shared" ref="AS82:AS145" si="96">T82*A82</f>
        <v>0</v>
      </c>
      <c r="AT82">
        <f t="shared" ref="AT82:AT145" si="97">1/(1+(AN82+$BV$5)/12)^$B82</f>
        <v>0.76111285063651202</v>
      </c>
      <c r="AU82" s="41">
        <f t="shared" ref="AU82:AU145" si="98">W82+X82</f>
        <v>0</v>
      </c>
      <c r="AV82" s="41">
        <f t="shared" ref="AV82:AV145" si="99">W82*A82</f>
        <v>0</v>
      </c>
      <c r="AW82">
        <f t="shared" ref="AW82:AW145" si="100">1/(1+(AN82+$BW$5)/12)^$B82</f>
        <v>0.76255603244548964</v>
      </c>
      <c r="AX82">
        <f t="shared" ref="AX82:AX145" si="101">IF(Y83&gt;Y82,0,Z82+AA82)</f>
        <v>1295860.8257873475</v>
      </c>
      <c r="AY82" s="121">
        <f t="shared" ref="AY82:AY145" si="102">A82*Z82</f>
        <v>82781344.11394769</v>
      </c>
      <c r="AZ82">
        <f t="shared" ref="AZ82:AZ145" si="103">1/(1+(AN82+$BZ$5)/12)^$B82</f>
        <v>0.82319257525490397</v>
      </c>
      <c r="BA82" s="39">
        <f t="shared" ref="BA82:BA145" si="104">AC82+AD82</f>
        <v>83333.333333333328</v>
      </c>
      <c r="BB82" s="39">
        <f t="shared" ref="BB82:BB145" si="105">AC82*A82</f>
        <v>0</v>
      </c>
      <c r="BC82">
        <f t="shared" ref="BC82:BC145" si="106">1/(1+(AN82+$CA$5)/12)^$B82</f>
        <v>0.76514550835231143</v>
      </c>
      <c r="BD82" s="41">
        <f t="shared" ref="BD82:BD145" si="107">AF82+AG82</f>
        <v>342546.59802553587</v>
      </c>
      <c r="BE82" s="41">
        <f t="shared" ref="BE82:BE145" si="108">AF82*A82</f>
        <v>21414723.741658419</v>
      </c>
      <c r="BF82">
        <f t="shared" ref="BF82:BF145" si="109">1/(1+(AN82+$BU$5)/12)^$B82</f>
        <v>0.76262314168339251</v>
      </c>
      <c r="BG82" s="41">
        <f t="shared" ref="BG82:BG145" si="110">AI82+AJ82</f>
        <v>58125</v>
      </c>
      <c r="BH82" s="41">
        <f t="shared" ref="BH82:BH145" si="111">AI82*A82</f>
        <v>0</v>
      </c>
      <c r="BI82">
        <f t="shared" ref="BI82:BI145" si="112">1/(1+(AN82+$BX$5)/12)^$B82</f>
        <v>0.76798564580371886</v>
      </c>
      <c r="BJ82">
        <f t="shared" ref="BJ82:BJ145" si="113">IF(AK83&gt;AK82,0,AL82+AM82)</f>
        <v>0</v>
      </c>
      <c r="BK82" s="121">
        <f t="shared" ref="BK82:BK145" si="114">A82*AL82</f>
        <v>0</v>
      </c>
      <c r="BL82">
        <f t="shared" ref="BL82:BL145" si="115">1/(1+(AN82+$BY$5)/12)^$B82</f>
        <v>0.77089116423859294</v>
      </c>
      <c r="BM82" s="119">
        <f t="shared" ref="BM82:BM145" si="116">AO82+AR82+AU82+AX82+BA82+BD82+BG82+BJ82</f>
        <v>1779865.7571462167</v>
      </c>
      <c r="BN82" s="119">
        <f t="shared" ref="BN82:BN145" si="117">M82*B82</f>
        <v>88306952.203487366</v>
      </c>
      <c r="BO82">
        <f t="shared" ref="BO82:BO145" si="118">1/(1+(AN82+$CC$5)/12)^$B82</f>
        <v>0.76589956015439598</v>
      </c>
    </row>
    <row r="83" spans="1:67">
      <c r="A83">
        <v>71</v>
      </c>
      <c r="B83" s="58">
        <v>66</v>
      </c>
      <c r="C83" s="56">
        <f t="shared" si="67"/>
        <v>99883262.51894325</v>
      </c>
      <c r="D83" s="56">
        <f t="shared" si="68"/>
        <v>259895.76594251394</v>
      </c>
      <c r="E83" s="59">
        <f t="shared" ref="E83:E146" si="119">E82-H82-K82</f>
        <v>99623366.753000736</v>
      </c>
      <c r="F83" s="53">
        <f t="shared" si="69"/>
        <v>848406.45667842939</v>
      </c>
      <c r="G83" s="53">
        <f t="shared" si="70"/>
        <v>462086.38278933504</v>
      </c>
      <c r="H83" s="60">
        <f t="shared" si="71"/>
        <v>386320.07388909435</v>
      </c>
      <c r="I83" s="54">
        <f>IF(A83&lt;=(30-(240-$K$8)),((A83+(240-$K$7))/30)*$K$6,$K$6)*($K$5/100)</f>
        <v>0.10979999999999999</v>
      </c>
      <c r="J83" s="61">
        <f t="shared" si="72"/>
        <v>9.6456066865724388E-3</v>
      </c>
      <c r="K83" s="62">
        <f t="shared" si="73"/>
        <v>957201.52100374049</v>
      </c>
      <c r="L83" s="62">
        <f t="shared" si="74"/>
        <v>1805607.9776821698</v>
      </c>
      <c r="M83" s="55">
        <f t="shared" si="75"/>
        <v>1343521.5948928348</v>
      </c>
      <c r="N83" s="55">
        <f t="shared" si="76"/>
        <v>302536.33977011906</v>
      </c>
      <c r="O83" s="55">
        <f t="shared" si="77"/>
        <v>1040985.2551227157</v>
      </c>
      <c r="P83" s="59">
        <f t="shared" ref="P83:P146" si="120">P82-Q82</f>
        <v>0</v>
      </c>
      <c r="Q83" s="52">
        <f t="shared" si="78"/>
        <v>0</v>
      </c>
      <c r="R83" s="57">
        <f t="shared" si="79"/>
        <v>0</v>
      </c>
      <c r="S83" s="59">
        <f t="shared" ref="S83:S146" si="121">S82-T82</f>
        <v>0</v>
      </c>
      <c r="T83" s="56">
        <f t="shared" si="80"/>
        <v>0</v>
      </c>
      <c r="U83" s="57">
        <f t="shared" si="81"/>
        <v>0</v>
      </c>
      <c r="V83" s="59">
        <f t="shared" ref="V83:V146" si="122">V82-W82</f>
        <v>0</v>
      </c>
      <c r="W83" s="52">
        <f t="shared" si="66"/>
        <v>0</v>
      </c>
      <c r="X83" s="57">
        <f t="shared" si="82"/>
        <v>0</v>
      </c>
      <c r="Y83" s="59">
        <f t="shared" ref="Y83:Y146" si="123">IF(V82&gt;O82,(IF(V82&gt;AA82+O82+AM82,Y82+AA82,Y82+AA82-((AA82+O82+AM82)-V82))),Y82-Z82)</f>
        <v>26002256.310943522</v>
      </c>
      <c r="Z83" s="56">
        <f t="shared" ref="Z83:Z146" si="124">MIN(IF(V83&gt;O83,0,MIN(Y83,O83-V83))+IF(AM82&gt;V82,AM82,0),Y83)</f>
        <v>1171473.4595963764</v>
      </c>
      <c r="AA83" s="57">
        <f t="shared" si="83"/>
        <v>108342.73462893134</v>
      </c>
      <c r="AB83" s="63">
        <f t="shared" ref="AB83:AB146" si="125">AB82-AC82</f>
        <v>20000000</v>
      </c>
      <c r="AC83" s="74">
        <f t="shared" si="84"/>
        <v>0</v>
      </c>
      <c r="AD83" s="57">
        <f t="shared" si="85"/>
        <v>83333.333333333328</v>
      </c>
      <c r="AE83" s="59">
        <f t="shared" ref="AE83:AE146" si="126">AE82-AF82</f>
        <v>8483348.9298474863</v>
      </c>
      <c r="AF83" s="54">
        <f t="shared" si="86"/>
        <v>302536.33977011906</v>
      </c>
      <c r="AG83" s="57">
        <f t="shared" si="87"/>
        <v>35347.28720769786</v>
      </c>
      <c r="AH83" s="59">
        <f t="shared" ref="AH83:AH146" si="127">AH82-AI82</f>
        <v>13950000</v>
      </c>
      <c r="AI83" s="54">
        <f t="shared" si="88"/>
        <v>0</v>
      </c>
      <c r="AJ83" s="57">
        <f t="shared" si="89"/>
        <v>58125</v>
      </c>
      <c r="AK83" s="59">
        <f t="shared" ref="AK83:AK146" si="128">IF(AL82=0,AK82+AM82,AK82-AL82)</f>
        <v>31447657.278152235</v>
      </c>
      <c r="AL83" s="56">
        <f t="shared" ref="AL83:AL146" si="129">MIN(IF(AB83&gt;0,IF(AB83&gt;O83,0,MIN(AK83,O83-AB83)),O83),AK83)</f>
        <v>0</v>
      </c>
      <c r="AM83" s="75">
        <f t="shared" si="90"/>
        <v>131031.9053256343</v>
      </c>
      <c r="AN83">
        <f t="shared" si="91"/>
        <v>3.157080514775764E-2</v>
      </c>
      <c r="AO83" s="119">
        <f t="shared" si="92"/>
        <v>0</v>
      </c>
      <c r="AP83" s="119">
        <f t="shared" si="93"/>
        <v>0</v>
      </c>
      <c r="AQ83">
        <f t="shared" si="94"/>
        <v>0.75784506443945632</v>
      </c>
      <c r="AR83" s="41">
        <f t="shared" si="95"/>
        <v>0</v>
      </c>
      <c r="AS83" s="41">
        <f t="shared" si="96"/>
        <v>0</v>
      </c>
      <c r="AT83">
        <f t="shared" si="97"/>
        <v>0.75785631306405266</v>
      </c>
      <c r="AU83" s="41">
        <f t="shared" si="98"/>
        <v>0</v>
      </c>
      <c r="AV83" s="41">
        <f t="shared" si="99"/>
        <v>0</v>
      </c>
      <c r="AW83">
        <f t="shared" si="100"/>
        <v>0.75931544711461618</v>
      </c>
      <c r="AX83">
        <f t="shared" si="101"/>
        <v>1279816.1942253078</v>
      </c>
      <c r="AY83" s="121">
        <f t="shared" si="102"/>
        <v>83174615.631342724</v>
      </c>
      <c r="AZ83">
        <f t="shared" si="103"/>
        <v>0.82065968543787682</v>
      </c>
      <c r="BA83" s="39">
        <f t="shared" si="104"/>
        <v>83333.333333333328</v>
      </c>
      <c r="BB83" s="39">
        <f t="shared" si="105"/>
        <v>0</v>
      </c>
      <c r="BC83">
        <f t="shared" si="106"/>
        <v>0.76193365229254395</v>
      </c>
      <c r="BD83" s="41">
        <f t="shared" si="107"/>
        <v>337883.62697781692</v>
      </c>
      <c r="BE83" s="41">
        <f t="shared" si="108"/>
        <v>21480080.123678453</v>
      </c>
      <c r="BF83">
        <f t="shared" si="109"/>
        <v>0.75938329918019698</v>
      </c>
      <c r="BG83" s="41">
        <f t="shared" si="110"/>
        <v>58125</v>
      </c>
      <c r="BH83" s="41">
        <f t="shared" si="111"/>
        <v>0</v>
      </c>
      <c r="BI83">
        <f t="shared" si="112"/>
        <v>0.7648054567369561</v>
      </c>
      <c r="BJ83">
        <f t="shared" si="113"/>
        <v>0</v>
      </c>
      <c r="BK83" s="121">
        <f t="shared" si="114"/>
        <v>0</v>
      </c>
      <c r="BL83">
        <f t="shared" si="115"/>
        <v>0.76774354021181879</v>
      </c>
      <c r="BM83" s="119">
        <f t="shared" si="116"/>
        <v>1759158.154536458</v>
      </c>
      <c r="BN83" s="119">
        <f t="shared" si="117"/>
        <v>88672425.2629271</v>
      </c>
      <c r="BO83">
        <f t="shared" si="118"/>
        <v>0.76269609566498375</v>
      </c>
    </row>
    <row r="84" spans="1:67">
      <c r="A84">
        <v>72</v>
      </c>
      <c r="B84" s="64">
        <v>67</v>
      </c>
      <c r="C84" s="56">
        <f t="shared" si="67"/>
        <v>98540284.624902382</v>
      </c>
      <c r="D84" s="56">
        <f t="shared" si="68"/>
        <v>260439.46679447591</v>
      </c>
      <c r="E84" s="59">
        <f t="shared" si="119"/>
        <v>98279845.158107907</v>
      </c>
      <c r="F84" s="53">
        <f t="shared" si="69"/>
        <v>840223.06168696075</v>
      </c>
      <c r="G84" s="53">
        <f t="shared" si="70"/>
        <v>455854.68179169047</v>
      </c>
      <c r="H84" s="66">
        <f t="shared" si="71"/>
        <v>384368.37989527028</v>
      </c>
      <c r="I84" s="54">
        <f>IF(A84&lt;=(30-(240-$K$8)),((A84+(240-$K$7))/30)*$K$6,$K$6)*($K$5/100)</f>
        <v>0.10979999999999999</v>
      </c>
      <c r="J84" s="67">
        <f t="shared" si="72"/>
        <v>9.6456066865724388E-3</v>
      </c>
      <c r="K84" s="68">
        <f t="shared" si="73"/>
        <v>944261.26539712469</v>
      </c>
      <c r="L84" s="68">
        <f t="shared" si="74"/>
        <v>1784484.3270840854</v>
      </c>
      <c r="M84" s="55">
        <f t="shared" si="75"/>
        <v>1328629.645292395</v>
      </c>
      <c r="N84" s="55">
        <f t="shared" si="76"/>
        <v>299182.94676081836</v>
      </c>
      <c r="O84" s="55">
        <f t="shared" si="77"/>
        <v>1029446.6985315767</v>
      </c>
      <c r="P84" s="65">
        <f t="shared" si="120"/>
        <v>0</v>
      </c>
      <c r="Q84" s="52">
        <f t="shared" si="78"/>
        <v>0</v>
      </c>
      <c r="R84" s="57">
        <f t="shared" si="79"/>
        <v>0</v>
      </c>
      <c r="S84" s="59">
        <f t="shared" si="121"/>
        <v>0</v>
      </c>
      <c r="T84" s="56">
        <f t="shared" si="80"/>
        <v>0</v>
      </c>
      <c r="U84" s="57">
        <f t="shared" si="81"/>
        <v>0</v>
      </c>
      <c r="V84" s="59">
        <f t="shared" si="122"/>
        <v>0</v>
      </c>
      <c r="W84" s="52">
        <f t="shared" si="66"/>
        <v>0</v>
      </c>
      <c r="X84" s="57">
        <f t="shared" si="82"/>
        <v>0</v>
      </c>
      <c r="Y84" s="59">
        <f t="shared" si="123"/>
        <v>24830782.851347145</v>
      </c>
      <c r="Z84" s="56">
        <f t="shared" si="124"/>
        <v>1160478.6038572111</v>
      </c>
      <c r="AA84" s="57">
        <f t="shared" si="83"/>
        <v>103461.59521394644</v>
      </c>
      <c r="AB84" s="63">
        <f t="shared" si="125"/>
        <v>20000000</v>
      </c>
      <c r="AC84" s="74">
        <f t="shared" si="84"/>
        <v>0</v>
      </c>
      <c r="AD84" s="57">
        <f t="shared" si="85"/>
        <v>83333.333333333328</v>
      </c>
      <c r="AE84" s="59">
        <f t="shared" si="126"/>
        <v>8180812.5900773676</v>
      </c>
      <c r="AF84" s="54">
        <f t="shared" si="86"/>
        <v>299182.94676081836</v>
      </c>
      <c r="AG84" s="57">
        <f t="shared" si="87"/>
        <v>34086.719125322365</v>
      </c>
      <c r="AH84" s="59">
        <f t="shared" si="127"/>
        <v>13950000</v>
      </c>
      <c r="AI84" s="54">
        <f t="shared" si="88"/>
        <v>0</v>
      </c>
      <c r="AJ84" s="57">
        <f t="shared" si="89"/>
        <v>58125</v>
      </c>
      <c r="AK84" s="59">
        <f t="shared" si="128"/>
        <v>31578689.183477867</v>
      </c>
      <c r="AL84" s="56">
        <f t="shared" si="129"/>
        <v>0</v>
      </c>
      <c r="AM84" s="75">
        <f t="shared" si="90"/>
        <v>131577.87159782444</v>
      </c>
      <c r="AN84">
        <f t="shared" si="91"/>
        <v>3.1586915929648803E-2</v>
      </c>
      <c r="AO84" s="119">
        <f t="shared" si="92"/>
        <v>0</v>
      </c>
      <c r="AP84" s="119">
        <f t="shared" si="93"/>
        <v>0</v>
      </c>
      <c r="AQ84">
        <f t="shared" si="94"/>
        <v>0.754600321281512</v>
      </c>
      <c r="AR84" s="41">
        <f t="shared" si="95"/>
        <v>0</v>
      </c>
      <c r="AS84" s="41">
        <f t="shared" si="96"/>
        <v>0</v>
      </c>
      <c r="AT84">
        <f t="shared" si="97"/>
        <v>0.75461169143473106</v>
      </c>
      <c r="AU84" s="41">
        <f t="shared" si="98"/>
        <v>0</v>
      </c>
      <c r="AV84" s="41">
        <f t="shared" si="99"/>
        <v>0</v>
      </c>
      <c r="AW84">
        <f t="shared" si="100"/>
        <v>0.75608661143810785</v>
      </c>
      <c r="AX84">
        <f t="shared" si="101"/>
        <v>1263940.1990711575</v>
      </c>
      <c r="AY84" s="121">
        <f t="shared" si="102"/>
        <v>83554459.477719203</v>
      </c>
      <c r="AZ84">
        <f t="shared" si="103"/>
        <v>0.81813239896641377</v>
      </c>
      <c r="BA84" s="39">
        <f t="shared" si="104"/>
        <v>83333.333333333328</v>
      </c>
      <c r="BB84" s="39">
        <f t="shared" si="105"/>
        <v>0</v>
      </c>
      <c r="BC84">
        <f t="shared" si="106"/>
        <v>0.7587332498257624</v>
      </c>
      <c r="BD84" s="41">
        <f t="shared" si="107"/>
        <v>333269.66588614072</v>
      </c>
      <c r="BE84" s="41">
        <f t="shared" si="108"/>
        <v>21541172.166778922</v>
      </c>
      <c r="BF84">
        <f t="shared" si="109"/>
        <v>0.75615519862117409</v>
      </c>
      <c r="BG84" s="41">
        <f t="shared" si="110"/>
        <v>58125</v>
      </c>
      <c r="BH84" s="41">
        <f t="shared" si="111"/>
        <v>0</v>
      </c>
      <c r="BI84">
        <f t="shared" si="112"/>
        <v>0.76163639995534438</v>
      </c>
      <c r="BJ84">
        <f t="shared" si="113"/>
        <v>0</v>
      </c>
      <c r="BK84" s="121">
        <f t="shared" si="114"/>
        <v>0</v>
      </c>
      <c r="BL84">
        <f t="shared" si="115"/>
        <v>0.76460672346580083</v>
      </c>
      <c r="BM84" s="119">
        <f t="shared" si="116"/>
        <v>1738668.1982906314</v>
      </c>
      <c r="BN84" s="119">
        <f t="shared" si="117"/>
        <v>89018186.234590471</v>
      </c>
      <c r="BO84">
        <f t="shared" si="118"/>
        <v>0.75950399911354627</v>
      </c>
    </row>
    <row r="85" spans="1:67">
      <c r="A85">
        <v>73</v>
      </c>
      <c r="B85" s="58">
        <v>68</v>
      </c>
      <c r="C85" s="56">
        <f t="shared" si="67"/>
        <v>97212200.945882171</v>
      </c>
      <c r="D85" s="56">
        <f t="shared" si="68"/>
        <v>260985.43306666613</v>
      </c>
      <c r="E85" s="59">
        <f t="shared" si="119"/>
        <v>96951215.512815505</v>
      </c>
      <c r="F85" s="53">
        <f t="shared" si="69"/>
        <v>832118.60050494038</v>
      </c>
      <c r="G85" s="53">
        <f t="shared" si="70"/>
        <v>449692.05462027591</v>
      </c>
      <c r="H85" s="60">
        <f t="shared" si="71"/>
        <v>382426.54588466446</v>
      </c>
      <c r="I85" s="54">
        <f>IF(A85&lt;=(30-(240-$K$8)),((A85+(240-$K$7))/30)*$K$6,$K$6)*($K$5/100)</f>
        <v>0.10979999999999999</v>
      </c>
      <c r="J85" s="61">
        <f t="shared" si="72"/>
        <v>9.6456066865724388E-3</v>
      </c>
      <c r="K85" s="62">
        <f t="shared" si="73"/>
        <v>931464.55657363078</v>
      </c>
      <c r="L85" s="62">
        <f t="shared" si="74"/>
        <v>1763583.1570785712</v>
      </c>
      <c r="M85" s="55">
        <f t="shared" si="75"/>
        <v>1313891.1024582952</v>
      </c>
      <c r="N85" s="55">
        <f t="shared" si="76"/>
        <v>295864.09813231579</v>
      </c>
      <c r="O85" s="55">
        <f t="shared" si="77"/>
        <v>1018027.0043259794</v>
      </c>
      <c r="P85" s="59">
        <f t="shared" si="120"/>
        <v>0</v>
      </c>
      <c r="Q85" s="52">
        <f t="shared" si="78"/>
        <v>0</v>
      </c>
      <c r="R85" s="57">
        <f t="shared" si="79"/>
        <v>0</v>
      </c>
      <c r="S85" s="59">
        <f t="shared" si="121"/>
        <v>0</v>
      </c>
      <c r="T85" s="56">
        <f t="shared" si="80"/>
        <v>0</v>
      </c>
      <c r="U85" s="57">
        <f t="shared" si="81"/>
        <v>0</v>
      </c>
      <c r="V85" s="59">
        <f t="shared" si="122"/>
        <v>0</v>
      </c>
      <c r="W85" s="52">
        <f t="shared" si="66"/>
        <v>0</v>
      </c>
      <c r="X85" s="57">
        <f t="shared" si="82"/>
        <v>0</v>
      </c>
      <c r="Y85" s="59">
        <f t="shared" si="123"/>
        <v>23670304.247489933</v>
      </c>
      <c r="Z85" s="56">
        <f t="shared" si="124"/>
        <v>1149604.8759238038</v>
      </c>
      <c r="AA85" s="57">
        <f t="shared" si="83"/>
        <v>98626.267697874719</v>
      </c>
      <c r="AB85" s="63">
        <f t="shared" si="125"/>
        <v>20000000</v>
      </c>
      <c r="AC85" s="74">
        <f t="shared" si="84"/>
        <v>0</v>
      </c>
      <c r="AD85" s="57">
        <f t="shared" si="85"/>
        <v>83333.333333333328</v>
      </c>
      <c r="AE85" s="59">
        <f t="shared" si="126"/>
        <v>7881629.6433165492</v>
      </c>
      <c r="AF85" s="54">
        <f t="shared" si="86"/>
        <v>295864.09813231579</v>
      </c>
      <c r="AG85" s="57">
        <f t="shared" si="87"/>
        <v>32840.123513818951</v>
      </c>
      <c r="AH85" s="59">
        <f t="shared" si="127"/>
        <v>13950000</v>
      </c>
      <c r="AI85" s="54">
        <f t="shared" si="88"/>
        <v>0</v>
      </c>
      <c r="AJ85" s="57">
        <f t="shared" si="89"/>
        <v>58125</v>
      </c>
      <c r="AK85" s="59">
        <f t="shared" si="128"/>
        <v>31710267.05507569</v>
      </c>
      <c r="AL85" s="56">
        <f t="shared" si="129"/>
        <v>0</v>
      </c>
      <c r="AM85" s="75">
        <f t="shared" si="90"/>
        <v>132126.11272948203</v>
      </c>
      <c r="AN85">
        <f t="shared" si="91"/>
        <v>3.1603026711539965E-2</v>
      </c>
      <c r="AO85" s="119">
        <f t="shared" si="92"/>
        <v>0</v>
      </c>
      <c r="AP85" s="119">
        <f t="shared" si="93"/>
        <v>0</v>
      </c>
      <c r="AQ85">
        <f t="shared" si="94"/>
        <v>0.75136746164631862</v>
      </c>
      <c r="AR85" s="41">
        <f t="shared" si="95"/>
        <v>0</v>
      </c>
      <c r="AS85" s="41">
        <f t="shared" si="96"/>
        <v>0</v>
      </c>
      <c r="AT85">
        <f t="shared" si="97"/>
        <v>0.75137895205018734</v>
      </c>
      <c r="AU85" s="41">
        <f t="shared" si="98"/>
        <v>0</v>
      </c>
      <c r="AV85" s="41">
        <f t="shared" si="99"/>
        <v>0</v>
      </c>
      <c r="AW85">
        <f t="shared" si="100"/>
        <v>0.75286949268699821</v>
      </c>
      <c r="AX85">
        <f t="shared" si="101"/>
        <v>1248231.1436216785</v>
      </c>
      <c r="AY85" s="121">
        <f t="shared" si="102"/>
        <v>83921155.942437679</v>
      </c>
      <c r="AZ85">
        <f t="shared" si="103"/>
        <v>0.81561071209912195</v>
      </c>
      <c r="BA85" s="39">
        <f t="shared" si="104"/>
        <v>83333.333333333328</v>
      </c>
      <c r="BB85" s="39">
        <f t="shared" si="105"/>
        <v>0</v>
      </c>
      <c r="BC85">
        <f t="shared" si="106"/>
        <v>0.75554426992628909</v>
      </c>
      <c r="BD85" s="41">
        <f t="shared" si="107"/>
        <v>328704.22164613474</v>
      </c>
      <c r="BE85" s="41">
        <f t="shared" si="108"/>
        <v>21598079.163659051</v>
      </c>
      <c r="BF85">
        <f t="shared" si="109"/>
        <v>0.75293880732208907</v>
      </c>
      <c r="BG85" s="41">
        <f t="shared" si="110"/>
        <v>58125</v>
      </c>
      <c r="BH85" s="41">
        <f t="shared" si="111"/>
        <v>0</v>
      </c>
      <c r="BI85">
        <f t="shared" si="112"/>
        <v>0.75847844624888561</v>
      </c>
      <c r="BJ85">
        <f t="shared" si="113"/>
        <v>0</v>
      </c>
      <c r="BK85" s="121">
        <f t="shared" si="114"/>
        <v>0</v>
      </c>
      <c r="BL85">
        <f t="shared" si="115"/>
        <v>0.76148068659178947</v>
      </c>
      <c r="BM85" s="119">
        <f t="shared" si="116"/>
        <v>1718393.6986011465</v>
      </c>
      <c r="BN85" s="119">
        <f t="shared" si="117"/>
        <v>89344594.967164069</v>
      </c>
      <c r="BO85">
        <f t="shared" si="118"/>
        <v>0.75632323996180406</v>
      </c>
    </row>
    <row r="86" spans="1:67">
      <c r="A86">
        <v>74</v>
      </c>
      <c r="B86" s="64">
        <v>69</v>
      </c>
      <c r="C86" s="56">
        <f t="shared" si="67"/>
        <v>95898858.084555537</v>
      </c>
      <c r="D86" s="56">
        <f t="shared" si="68"/>
        <v>261533.67419832945</v>
      </c>
      <c r="E86" s="59">
        <f t="shared" si="119"/>
        <v>95637324.410357207</v>
      </c>
      <c r="F86" s="53">
        <f t="shared" si="69"/>
        <v>824092.31176788884</v>
      </c>
      <c r="G86" s="53">
        <f t="shared" si="70"/>
        <v>443597.78972337348</v>
      </c>
      <c r="H86" s="66">
        <f t="shared" si="71"/>
        <v>380494.52204451535</v>
      </c>
      <c r="I86" s="54">
        <f>IF(A86&lt;=(30-(240-$K$8)),((A86+(240-$K$7))/30)*$K$6,$K$6)*($K$5/100)</f>
        <v>0.10979999999999999</v>
      </c>
      <c r="J86" s="67">
        <f t="shared" si="72"/>
        <v>9.6456066865724388E-3</v>
      </c>
      <c r="K86" s="68">
        <f t="shared" si="73"/>
        <v>918809.9153124023</v>
      </c>
      <c r="L86" s="68">
        <f t="shared" si="74"/>
        <v>1742902.2270802911</v>
      </c>
      <c r="M86" s="55">
        <f t="shared" si="75"/>
        <v>1299304.4373569177</v>
      </c>
      <c r="N86" s="55">
        <f t="shared" si="76"/>
        <v>292579.4495743778</v>
      </c>
      <c r="O86" s="55">
        <f t="shared" si="77"/>
        <v>1006724.9877825399</v>
      </c>
      <c r="P86" s="65">
        <f t="shared" si="120"/>
        <v>0</v>
      </c>
      <c r="Q86" s="52">
        <f t="shared" si="78"/>
        <v>0</v>
      </c>
      <c r="R86" s="57">
        <f t="shared" si="79"/>
        <v>0</v>
      </c>
      <c r="S86" s="59">
        <f t="shared" si="121"/>
        <v>0</v>
      </c>
      <c r="T86" s="56">
        <f t="shared" si="80"/>
        <v>0</v>
      </c>
      <c r="U86" s="57">
        <f t="shared" si="81"/>
        <v>0</v>
      </c>
      <c r="V86" s="59">
        <f t="shared" si="122"/>
        <v>0</v>
      </c>
      <c r="W86" s="52">
        <f t="shared" si="66"/>
        <v>0</v>
      </c>
      <c r="X86" s="57">
        <f t="shared" si="82"/>
        <v>0</v>
      </c>
      <c r="Y86" s="59">
        <f t="shared" si="123"/>
        <v>22520699.371566128</v>
      </c>
      <c r="Z86" s="56">
        <f t="shared" si="124"/>
        <v>1138851.1005120219</v>
      </c>
      <c r="AA86" s="57">
        <f t="shared" si="83"/>
        <v>93836.247381525536</v>
      </c>
      <c r="AB86" s="63">
        <f t="shared" si="125"/>
        <v>20000000</v>
      </c>
      <c r="AC86" s="74">
        <f t="shared" si="84"/>
        <v>0</v>
      </c>
      <c r="AD86" s="57">
        <f t="shared" si="85"/>
        <v>83333.333333333328</v>
      </c>
      <c r="AE86" s="59">
        <f t="shared" si="126"/>
        <v>7585765.5451842332</v>
      </c>
      <c r="AF86" s="54">
        <f t="shared" si="86"/>
        <v>292579.4495743778</v>
      </c>
      <c r="AG86" s="57">
        <f t="shared" si="87"/>
        <v>31607.356438267638</v>
      </c>
      <c r="AH86" s="59">
        <f t="shared" si="127"/>
        <v>13950000</v>
      </c>
      <c r="AI86" s="54">
        <f t="shared" si="88"/>
        <v>0</v>
      </c>
      <c r="AJ86" s="57">
        <f t="shared" si="89"/>
        <v>58125</v>
      </c>
      <c r="AK86" s="59">
        <f t="shared" si="128"/>
        <v>31842393.167805173</v>
      </c>
      <c r="AL86" s="56">
        <f t="shared" si="129"/>
        <v>0</v>
      </c>
      <c r="AM86" s="75">
        <f t="shared" si="90"/>
        <v>132676.63819918822</v>
      </c>
      <c r="AN86">
        <f t="shared" si="91"/>
        <v>3.1619137493431128E-2</v>
      </c>
      <c r="AO86" s="119">
        <f t="shared" si="92"/>
        <v>0</v>
      </c>
      <c r="AP86" s="119">
        <f t="shared" si="93"/>
        <v>0</v>
      </c>
      <c r="AQ86">
        <f t="shared" si="94"/>
        <v>0.74814645187716966</v>
      </c>
      <c r="AR86" s="41">
        <f t="shared" si="95"/>
        <v>0</v>
      </c>
      <c r="AS86" s="41">
        <f t="shared" si="96"/>
        <v>0</v>
      </c>
      <c r="AT86">
        <f t="shared" si="97"/>
        <v>0.74815806126116979</v>
      </c>
      <c r="AU86" s="41">
        <f t="shared" si="98"/>
        <v>0</v>
      </c>
      <c r="AV86" s="41">
        <f t="shared" si="99"/>
        <v>0</v>
      </c>
      <c r="AW86">
        <f t="shared" si="100"/>
        <v>0.74966405817764936</v>
      </c>
      <c r="AX86">
        <f t="shared" si="101"/>
        <v>1232687.3478935475</v>
      </c>
      <c r="AY86" s="121">
        <f t="shared" si="102"/>
        <v>84274981.437889621</v>
      </c>
      <c r="AZ86">
        <f t="shared" si="103"/>
        <v>0.81309462106117081</v>
      </c>
      <c r="BA86" s="39">
        <f t="shared" si="104"/>
        <v>83333.333333333328</v>
      </c>
      <c r="BB86" s="39">
        <f t="shared" si="105"/>
        <v>0</v>
      </c>
      <c r="BC86">
        <f t="shared" si="106"/>
        <v>0.7523666816073693</v>
      </c>
      <c r="BD86" s="41">
        <f t="shared" si="107"/>
        <v>324186.80601264542</v>
      </c>
      <c r="BE86" s="41">
        <f t="shared" si="108"/>
        <v>21650879.268503956</v>
      </c>
      <c r="BF86">
        <f t="shared" si="109"/>
        <v>0.74973409264385993</v>
      </c>
      <c r="BG86" s="41">
        <f t="shared" si="110"/>
        <v>58125</v>
      </c>
      <c r="BH86" s="41">
        <f t="shared" si="111"/>
        <v>0</v>
      </c>
      <c r="BI86">
        <f t="shared" si="112"/>
        <v>0.75533156643966071</v>
      </c>
      <c r="BJ86">
        <f t="shared" si="113"/>
        <v>0</v>
      </c>
      <c r="BK86" s="121">
        <f t="shared" si="114"/>
        <v>0</v>
      </c>
      <c r="BL86">
        <f t="shared" si="115"/>
        <v>0.75836540220675164</v>
      </c>
      <c r="BM86" s="119">
        <f t="shared" si="116"/>
        <v>1698332.4872395261</v>
      </c>
      <c r="BN86" s="119">
        <f t="shared" si="117"/>
        <v>89652006.177627325</v>
      </c>
      <c r="BO86">
        <f t="shared" si="118"/>
        <v>0.75315378770854902</v>
      </c>
    </row>
    <row r="87" spans="1:67">
      <c r="A87">
        <v>75</v>
      </c>
      <c r="B87" s="58">
        <v>70</v>
      </c>
      <c r="C87" s="56">
        <f t="shared" si="67"/>
        <v>94600104.172668323</v>
      </c>
      <c r="D87" s="56">
        <f t="shared" si="68"/>
        <v>262084.19966803491</v>
      </c>
      <c r="E87" s="59">
        <f t="shared" si="119"/>
        <v>94338019.973000288</v>
      </c>
      <c r="F87" s="53">
        <f t="shared" si="69"/>
        <v>816143.44145514735</v>
      </c>
      <c r="G87" s="53">
        <f t="shared" si="70"/>
        <v>437571.18264143303</v>
      </c>
      <c r="H87" s="60">
        <f t="shared" si="71"/>
        <v>378572.25881371432</v>
      </c>
      <c r="I87" s="54">
        <f>IF(A87&lt;=(30-(240-$K$8)),((A87+(240-$K$7))/30)*$K$6,$K$6)*($K$5/100)</f>
        <v>0.10979999999999999</v>
      </c>
      <c r="J87" s="61">
        <f t="shared" si="72"/>
        <v>9.6456066865724388E-3</v>
      </c>
      <c r="K87" s="62">
        <f t="shared" si="73"/>
        <v>906295.87713861151</v>
      </c>
      <c r="L87" s="62">
        <f t="shared" si="74"/>
        <v>1722439.3185937589</v>
      </c>
      <c r="M87" s="55">
        <f t="shared" si="75"/>
        <v>1284868.1359523258</v>
      </c>
      <c r="N87" s="55">
        <f t="shared" si="76"/>
        <v>289328.66015397268</v>
      </c>
      <c r="O87" s="55">
        <f t="shared" si="77"/>
        <v>995539.47579835309</v>
      </c>
      <c r="P87" s="59">
        <f t="shared" si="120"/>
        <v>0</v>
      </c>
      <c r="Q87" s="52">
        <f t="shared" si="78"/>
        <v>0</v>
      </c>
      <c r="R87" s="57">
        <f t="shared" si="79"/>
        <v>0</v>
      </c>
      <c r="S87" s="59">
        <f t="shared" si="121"/>
        <v>0</v>
      </c>
      <c r="T87" s="56">
        <f t="shared" si="80"/>
        <v>0</v>
      </c>
      <c r="U87" s="57">
        <f t="shared" si="81"/>
        <v>0</v>
      </c>
      <c r="V87" s="59">
        <f t="shared" si="122"/>
        <v>0</v>
      </c>
      <c r="W87" s="52">
        <f t="shared" si="66"/>
        <v>0</v>
      </c>
      <c r="X87" s="57">
        <f t="shared" si="82"/>
        <v>0</v>
      </c>
      <c r="Y87" s="59">
        <f t="shared" si="123"/>
        <v>21381848.271054108</v>
      </c>
      <c r="Z87" s="56">
        <f t="shared" si="124"/>
        <v>1128216.1139975414</v>
      </c>
      <c r="AA87" s="57">
        <f t="shared" si="83"/>
        <v>89091.034462725453</v>
      </c>
      <c r="AB87" s="63">
        <f t="shared" si="125"/>
        <v>20000000</v>
      </c>
      <c r="AC87" s="74">
        <f t="shared" si="84"/>
        <v>0</v>
      </c>
      <c r="AD87" s="57">
        <f t="shared" si="85"/>
        <v>83333.333333333328</v>
      </c>
      <c r="AE87" s="59">
        <f t="shared" si="126"/>
        <v>7293186.0956098558</v>
      </c>
      <c r="AF87" s="54">
        <f t="shared" si="86"/>
        <v>289328.66015397268</v>
      </c>
      <c r="AG87" s="57">
        <f t="shared" si="87"/>
        <v>30388.275398374401</v>
      </c>
      <c r="AH87" s="59">
        <f t="shared" si="127"/>
        <v>13950000</v>
      </c>
      <c r="AI87" s="54">
        <f t="shared" si="88"/>
        <v>0</v>
      </c>
      <c r="AJ87" s="57">
        <f t="shared" si="89"/>
        <v>58125</v>
      </c>
      <c r="AK87" s="59">
        <f t="shared" si="128"/>
        <v>31975069.80600436</v>
      </c>
      <c r="AL87" s="56">
        <f t="shared" si="129"/>
        <v>0</v>
      </c>
      <c r="AM87" s="75">
        <f t="shared" si="90"/>
        <v>133229.45752501817</v>
      </c>
      <c r="AN87">
        <f t="shared" si="91"/>
        <v>3.1635248275322291E-2</v>
      </c>
      <c r="AO87" s="119">
        <f t="shared" si="92"/>
        <v>0</v>
      </c>
      <c r="AP87" s="119">
        <f t="shared" si="93"/>
        <v>0</v>
      </c>
      <c r="AQ87">
        <f t="shared" si="94"/>
        <v>0.74493725836665325</v>
      </c>
      <c r="AR87" s="41">
        <f t="shared" si="95"/>
        <v>0</v>
      </c>
      <c r="AS87" s="41">
        <f t="shared" si="96"/>
        <v>0</v>
      </c>
      <c r="AT87">
        <f t="shared" si="97"/>
        <v>0.74494898546777166</v>
      </c>
      <c r="AU87" s="41">
        <f t="shared" si="98"/>
        <v>0</v>
      </c>
      <c r="AV87" s="41">
        <f t="shared" si="99"/>
        <v>0</v>
      </c>
      <c r="AW87">
        <f t="shared" si="100"/>
        <v>0.74647027527200605</v>
      </c>
      <c r="AX87">
        <f t="shared" si="101"/>
        <v>1217307.1484602669</v>
      </c>
      <c r="AY87" s="121">
        <f t="shared" si="102"/>
        <v>84616208.549815595</v>
      </c>
      <c r="AZ87">
        <f t="shared" si="103"/>
        <v>0.81058412204445041</v>
      </c>
      <c r="BA87" s="39">
        <f t="shared" si="104"/>
        <v>83333.333333333328</v>
      </c>
      <c r="BB87" s="39">
        <f t="shared" si="105"/>
        <v>0</v>
      </c>
      <c r="BC87">
        <f t="shared" si="106"/>
        <v>0.74920045392124013</v>
      </c>
      <c r="BD87" s="41">
        <f t="shared" si="107"/>
        <v>319716.9355523471</v>
      </c>
      <c r="BE87" s="41">
        <f t="shared" si="108"/>
        <v>21699649.511547953</v>
      </c>
      <c r="BF87">
        <f t="shared" si="109"/>
        <v>0.74654102199280725</v>
      </c>
      <c r="BG87" s="41">
        <f t="shared" si="110"/>
        <v>58125</v>
      </c>
      <c r="BH87" s="41">
        <f t="shared" si="111"/>
        <v>0</v>
      </c>
      <c r="BI87">
        <f t="shared" si="112"/>
        <v>0.75219573138212592</v>
      </c>
      <c r="BJ87">
        <f t="shared" si="113"/>
        <v>0</v>
      </c>
      <c r="BK87" s="121">
        <f t="shared" si="114"/>
        <v>0</v>
      </c>
      <c r="BL87">
        <f t="shared" si="115"/>
        <v>0.75526084295345708</v>
      </c>
      <c r="BM87" s="119">
        <f t="shared" si="116"/>
        <v>1678482.4173459471</v>
      </c>
      <c r="BN87" s="119">
        <f t="shared" si="117"/>
        <v>89940769.516662806</v>
      </c>
      <c r="BO87">
        <f t="shared" si="118"/>
        <v>0.74999561188973352</v>
      </c>
    </row>
    <row r="88" spans="1:67">
      <c r="A88">
        <v>76</v>
      </c>
      <c r="B88" s="64">
        <v>71</v>
      </c>
      <c r="C88" s="56">
        <f t="shared" si="67"/>
        <v>93315788.856041834</v>
      </c>
      <c r="D88" s="56">
        <f t="shared" si="68"/>
        <v>262637.01899386942</v>
      </c>
      <c r="E88" s="59">
        <f t="shared" si="119"/>
        <v>93053151.837047964</v>
      </c>
      <c r="F88" s="53">
        <f t="shared" si="69"/>
        <v>808271.24281904544</v>
      </c>
      <c r="G88" s="53">
        <f t="shared" si="70"/>
        <v>431611.53593750746</v>
      </c>
      <c r="H88" s="66">
        <f t="shared" si="71"/>
        <v>376659.70688153798</v>
      </c>
      <c r="I88" s="54">
        <f>IF(A88&lt;=(30-(240-$K$8)),((A88+(240-$K$7))/30)*$K$6,$K$6)*($K$5/100)</f>
        <v>0.10979999999999999</v>
      </c>
      <c r="J88" s="67">
        <f t="shared" si="72"/>
        <v>9.6456066865724388E-3</v>
      </c>
      <c r="K88" s="68">
        <f t="shared" si="73"/>
        <v>893920.99217881123</v>
      </c>
      <c r="L88" s="68">
        <f t="shared" si="74"/>
        <v>1702192.2349978567</v>
      </c>
      <c r="M88" s="55">
        <f t="shared" si="75"/>
        <v>1270580.6990603493</v>
      </c>
      <c r="N88" s="55">
        <f t="shared" si="76"/>
        <v>286111.39228241314</v>
      </c>
      <c r="O88" s="55">
        <f t="shared" si="77"/>
        <v>984469.30677793617</v>
      </c>
      <c r="P88" s="65">
        <f t="shared" si="120"/>
        <v>0</v>
      </c>
      <c r="Q88" s="52">
        <f t="shared" si="78"/>
        <v>0</v>
      </c>
      <c r="R88" s="57">
        <f t="shared" si="79"/>
        <v>0</v>
      </c>
      <c r="S88" s="59">
        <f t="shared" si="121"/>
        <v>0</v>
      </c>
      <c r="T88" s="56">
        <f t="shared" si="80"/>
        <v>0</v>
      </c>
      <c r="U88" s="57">
        <f t="shared" si="81"/>
        <v>0</v>
      </c>
      <c r="V88" s="59">
        <f t="shared" si="122"/>
        <v>0</v>
      </c>
      <c r="W88" s="52">
        <f t="shared" si="66"/>
        <v>0</v>
      </c>
      <c r="X88" s="57">
        <f t="shared" si="82"/>
        <v>0</v>
      </c>
      <c r="Y88" s="59">
        <f t="shared" si="123"/>
        <v>20253632.157056566</v>
      </c>
      <c r="Z88" s="56">
        <f t="shared" si="124"/>
        <v>1117698.7643029543</v>
      </c>
      <c r="AA88" s="57">
        <f t="shared" si="83"/>
        <v>84390.133987735695</v>
      </c>
      <c r="AB88" s="63">
        <f t="shared" si="125"/>
        <v>20000000</v>
      </c>
      <c r="AC88" s="74">
        <f t="shared" si="84"/>
        <v>0</v>
      </c>
      <c r="AD88" s="57">
        <f t="shared" si="85"/>
        <v>83333.333333333328</v>
      </c>
      <c r="AE88" s="59">
        <f t="shared" si="126"/>
        <v>7003857.4354558829</v>
      </c>
      <c r="AF88" s="54">
        <f t="shared" si="86"/>
        <v>286111.39228241314</v>
      </c>
      <c r="AG88" s="57">
        <f t="shared" si="87"/>
        <v>29182.73931439951</v>
      </c>
      <c r="AH88" s="59">
        <f t="shared" si="127"/>
        <v>13950000</v>
      </c>
      <c r="AI88" s="54">
        <f t="shared" si="88"/>
        <v>0</v>
      </c>
      <c r="AJ88" s="57">
        <f t="shared" si="89"/>
        <v>58125</v>
      </c>
      <c r="AK88" s="59">
        <f t="shared" si="128"/>
        <v>32108299.263529379</v>
      </c>
      <c r="AL88" s="56">
        <f t="shared" si="129"/>
        <v>0</v>
      </c>
      <c r="AM88" s="75">
        <f t="shared" si="90"/>
        <v>133784.58026470576</v>
      </c>
      <c r="AN88">
        <f t="shared" si="91"/>
        <v>3.165135905721346E-2</v>
      </c>
      <c r="AO88" s="119">
        <f t="shared" si="92"/>
        <v>0</v>
      </c>
      <c r="AP88" s="119">
        <f t="shared" si="93"/>
        <v>0</v>
      </c>
      <c r="AQ88">
        <f t="shared" si="94"/>
        <v>0.74173984755689104</v>
      </c>
      <c r="AR88" s="41">
        <f t="shared" si="95"/>
        <v>0</v>
      </c>
      <c r="AS88" s="41">
        <f t="shared" si="96"/>
        <v>0</v>
      </c>
      <c r="AT88">
        <f t="shared" si="97"/>
        <v>0.74175169111951511</v>
      </c>
      <c r="AU88" s="41">
        <f t="shared" si="98"/>
        <v>0</v>
      </c>
      <c r="AV88" s="41">
        <f t="shared" si="99"/>
        <v>0</v>
      </c>
      <c r="AW88">
        <f t="shared" si="100"/>
        <v>0.7432881113776606</v>
      </c>
      <c r="AX88">
        <f t="shared" si="101"/>
        <v>1202088.89829069</v>
      </c>
      <c r="AY88" s="121">
        <f t="shared" si="102"/>
        <v>84945106.087024525</v>
      </c>
      <c r="AZ88">
        <f t="shared" si="103"/>
        <v>0.80807921120776682</v>
      </c>
      <c r="BA88" s="39">
        <f t="shared" si="104"/>
        <v>83333.333333333328</v>
      </c>
      <c r="BB88" s="39">
        <f t="shared" si="105"/>
        <v>0</v>
      </c>
      <c r="BC88">
        <f t="shared" si="106"/>
        <v>0.74604555595938249</v>
      </c>
      <c r="BD88" s="41">
        <f t="shared" si="107"/>
        <v>315294.13159681263</v>
      </c>
      <c r="BE88" s="41">
        <f t="shared" si="108"/>
        <v>21744465.813463397</v>
      </c>
      <c r="BF88">
        <f t="shared" si="109"/>
        <v>0.74335956282072546</v>
      </c>
      <c r="BG88" s="41">
        <f t="shared" si="110"/>
        <v>58125</v>
      </c>
      <c r="BH88" s="41">
        <f t="shared" si="111"/>
        <v>0</v>
      </c>
      <c r="BI88">
        <f t="shared" si="112"/>
        <v>0.74907091196317066</v>
      </c>
      <c r="BJ88">
        <f t="shared" si="113"/>
        <v>0</v>
      </c>
      <c r="BK88" s="121">
        <f t="shared" si="114"/>
        <v>0</v>
      </c>
      <c r="BL88">
        <f t="shared" si="115"/>
        <v>0.75216698150076666</v>
      </c>
      <c r="BM88" s="119">
        <f t="shared" si="116"/>
        <v>1658841.363220836</v>
      </c>
      <c r="BN88" s="119">
        <f t="shared" si="117"/>
        <v>90211229.633284792</v>
      </c>
      <c r="BO88">
        <f t="shared" si="118"/>
        <v>0.74684868207875976</v>
      </c>
    </row>
    <row r="89" spans="1:67">
      <c r="A89">
        <v>77</v>
      </c>
      <c r="B89" s="58">
        <v>72</v>
      </c>
      <c r="C89" s="56">
        <f t="shared" si="67"/>
        <v>92045763.279721171</v>
      </c>
      <c r="D89" s="56">
        <f t="shared" si="68"/>
        <v>263192.14173355699</v>
      </c>
      <c r="E89" s="59">
        <f t="shared" si="119"/>
        <v>91782571.137987614</v>
      </c>
      <c r="F89" s="53">
        <f t="shared" si="69"/>
        <v>800474.97631474573</v>
      </c>
      <c r="G89" s="53">
        <f t="shared" si="70"/>
        <v>425718.15912836586</v>
      </c>
      <c r="H89" s="60">
        <f t="shared" si="71"/>
        <v>374756.81718637986</v>
      </c>
      <c r="I89" s="54">
        <f>IF(A89&lt;=(30-(240-$K$8)),((A89+(240-$K$7))/30)*$K$6,$K$6)*($K$5/100)</f>
        <v>0.10979999999999999</v>
      </c>
      <c r="J89" s="61">
        <f t="shared" si="72"/>
        <v>9.6456066865724388E-3</v>
      </c>
      <c r="K89" s="62">
        <f t="shared" si="73"/>
        <v>881683.82501769229</v>
      </c>
      <c r="L89" s="62">
        <f t="shared" si="74"/>
        <v>1682158.8013324379</v>
      </c>
      <c r="M89" s="55">
        <f t="shared" si="75"/>
        <v>1256440.6422040721</v>
      </c>
      <c r="N89" s="55">
        <f t="shared" si="76"/>
        <v>282927.31168281497</v>
      </c>
      <c r="O89" s="55">
        <f t="shared" si="77"/>
        <v>973513.33052125713</v>
      </c>
      <c r="P89" s="59">
        <f t="shared" si="120"/>
        <v>0</v>
      </c>
      <c r="Q89" s="52">
        <f t="shared" si="78"/>
        <v>0</v>
      </c>
      <c r="R89" s="57">
        <f t="shared" si="79"/>
        <v>0</v>
      </c>
      <c r="S89" s="59">
        <f t="shared" si="121"/>
        <v>0</v>
      </c>
      <c r="T89" s="56">
        <f t="shared" si="80"/>
        <v>0</v>
      </c>
      <c r="U89" s="57">
        <f t="shared" si="81"/>
        <v>0</v>
      </c>
      <c r="V89" s="59">
        <f t="shared" si="122"/>
        <v>0</v>
      </c>
      <c r="W89" s="52">
        <f t="shared" si="66"/>
        <v>0</v>
      </c>
      <c r="X89" s="57">
        <f t="shared" si="82"/>
        <v>0</v>
      </c>
      <c r="Y89" s="59">
        <f t="shared" si="123"/>
        <v>19135933.392753612</v>
      </c>
      <c r="Z89" s="56">
        <f t="shared" si="124"/>
        <v>1107297.9107859628</v>
      </c>
      <c r="AA89" s="57">
        <f t="shared" si="83"/>
        <v>79733.055803140043</v>
      </c>
      <c r="AB89" s="63">
        <f t="shared" si="125"/>
        <v>20000000</v>
      </c>
      <c r="AC89" s="74">
        <f t="shared" si="84"/>
        <v>0</v>
      </c>
      <c r="AD89" s="57">
        <f t="shared" si="85"/>
        <v>83333.333333333328</v>
      </c>
      <c r="AE89" s="59">
        <f t="shared" si="126"/>
        <v>6717746.0431734696</v>
      </c>
      <c r="AF89" s="54">
        <f t="shared" si="86"/>
        <v>282927.31168281497</v>
      </c>
      <c r="AG89" s="57">
        <f t="shared" si="87"/>
        <v>27990.608513222789</v>
      </c>
      <c r="AH89" s="59">
        <f t="shared" si="127"/>
        <v>13950000</v>
      </c>
      <c r="AI89" s="54">
        <f t="shared" si="88"/>
        <v>0</v>
      </c>
      <c r="AJ89" s="57">
        <f t="shared" si="89"/>
        <v>58125</v>
      </c>
      <c r="AK89" s="59">
        <f t="shared" si="128"/>
        <v>32242083.843794085</v>
      </c>
      <c r="AL89" s="56">
        <f t="shared" si="129"/>
        <v>0</v>
      </c>
      <c r="AM89" s="75">
        <f t="shared" si="90"/>
        <v>134342.01601580868</v>
      </c>
      <c r="AN89">
        <f t="shared" si="91"/>
        <v>3.1667469839104623E-2</v>
      </c>
      <c r="AO89" s="119">
        <f t="shared" si="92"/>
        <v>0</v>
      </c>
      <c r="AP89" s="119">
        <f t="shared" si="93"/>
        <v>0</v>
      </c>
      <c r="AQ89">
        <f t="shared" si="94"/>
        <v>0.73855418593958233</v>
      </c>
      <c r="AR89" s="41">
        <f t="shared" si="95"/>
        <v>0</v>
      </c>
      <c r="AS89" s="41">
        <f t="shared" si="96"/>
        <v>0</v>
      </c>
      <c r="AT89">
        <f t="shared" si="97"/>
        <v>0.73856614471556226</v>
      </c>
      <c r="AU89" s="41">
        <f t="shared" si="98"/>
        <v>0</v>
      </c>
      <c r="AV89" s="41">
        <f t="shared" si="99"/>
        <v>0</v>
      </c>
      <c r="AW89">
        <f t="shared" si="100"/>
        <v>0.74011753394808033</v>
      </c>
      <c r="AX89">
        <f t="shared" si="101"/>
        <v>1187030.966589103</v>
      </c>
      <c r="AY89" s="121">
        <f t="shared" si="102"/>
        <v>85261939.130519137</v>
      </c>
      <c r="AZ89">
        <f t="shared" si="103"/>
        <v>0.8055798846768859</v>
      </c>
      <c r="BA89" s="39">
        <f t="shared" si="104"/>
        <v>83333.333333333328</v>
      </c>
      <c r="BB89" s="39">
        <f t="shared" si="105"/>
        <v>0</v>
      </c>
      <c r="BC89">
        <f t="shared" si="106"/>
        <v>0.7429019568526114</v>
      </c>
      <c r="BD89" s="41">
        <f t="shared" si="107"/>
        <v>310917.92019603774</v>
      </c>
      <c r="BE89" s="41">
        <f t="shared" si="108"/>
        <v>21785402.999576751</v>
      </c>
      <c r="BF89">
        <f t="shared" si="109"/>
        <v>0.74018968262513407</v>
      </c>
      <c r="BG89" s="41">
        <f t="shared" si="110"/>
        <v>58125</v>
      </c>
      <c r="BH89" s="41">
        <f t="shared" si="111"/>
        <v>0</v>
      </c>
      <c r="BI89">
        <f t="shared" si="112"/>
        <v>0.74595707910240128</v>
      </c>
      <c r="BJ89">
        <f t="shared" si="113"/>
        <v>0</v>
      </c>
      <c r="BK89" s="121">
        <f t="shared" si="114"/>
        <v>0</v>
      </c>
      <c r="BL89">
        <f t="shared" si="115"/>
        <v>0.74908379054371044</v>
      </c>
      <c r="BM89" s="119">
        <f t="shared" si="116"/>
        <v>1639407.220118474</v>
      </c>
      <c r="BN89" s="119">
        <f t="shared" si="117"/>
        <v>90463726.238693193</v>
      </c>
      <c r="BO89">
        <f t="shared" si="118"/>
        <v>0.74371296788651209</v>
      </c>
    </row>
    <row r="90" spans="1:67">
      <c r="A90">
        <v>78</v>
      </c>
      <c r="B90" s="64">
        <v>73</v>
      </c>
      <c r="C90" s="56">
        <f t="shared" si="67"/>
        <v>90789880.073268205</v>
      </c>
      <c r="D90" s="56">
        <f t="shared" si="68"/>
        <v>263749.5774846673</v>
      </c>
      <c r="E90" s="59">
        <f t="shared" si="119"/>
        <v>90526130.495783538</v>
      </c>
      <c r="F90" s="53">
        <f t="shared" si="69"/>
        <v>792753.90953077027</v>
      </c>
      <c r="G90" s="53">
        <f t="shared" si="70"/>
        <v>419890.36861627595</v>
      </c>
      <c r="H90" s="66">
        <f t="shared" si="71"/>
        <v>372863.54091449431</v>
      </c>
      <c r="I90" s="54">
        <f>IF(A90&lt;=(30-(240-$K$8)),((A90+(240-$K$7))/30)*$K$6,$K$6)*($K$5/100)</f>
        <v>0.10979999999999999</v>
      </c>
      <c r="J90" s="67">
        <f t="shared" si="72"/>
        <v>9.6456066865724388E-3</v>
      </c>
      <c r="K90" s="68">
        <f t="shared" si="73"/>
        <v>869582.954556235</v>
      </c>
      <c r="L90" s="68">
        <f t="shared" si="74"/>
        <v>1662336.8640870051</v>
      </c>
      <c r="M90" s="55">
        <f t="shared" si="75"/>
        <v>1242446.4954707292</v>
      </c>
      <c r="N90" s="55">
        <f t="shared" si="76"/>
        <v>279776.08735787269</v>
      </c>
      <c r="O90" s="55">
        <f t="shared" si="77"/>
        <v>962670.40811285656</v>
      </c>
      <c r="P90" s="65">
        <f t="shared" si="120"/>
        <v>0</v>
      </c>
      <c r="Q90" s="52">
        <f t="shared" si="78"/>
        <v>0</v>
      </c>
      <c r="R90" s="57">
        <f t="shared" si="79"/>
        <v>0</v>
      </c>
      <c r="S90" s="59">
        <f t="shared" si="121"/>
        <v>0</v>
      </c>
      <c r="T90" s="56">
        <f t="shared" si="80"/>
        <v>0</v>
      </c>
      <c r="U90" s="57">
        <f t="shared" si="81"/>
        <v>0</v>
      </c>
      <c r="V90" s="59">
        <f t="shared" si="122"/>
        <v>0</v>
      </c>
      <c r="W90" s="52">
        <f t="shared" si="66"/>
        <v>0</v>
      </c>
      <c r="X90" s="57">
        <f t="shared" si="82"/>
        <v>0</v>
      </c>
      <c r="Y90" s="59">
        <f t="shared" si="123"/>
        <v>18028635.48196765</v>
      </c>
      <c r="Z90" s="56">
        <f t="shared" si="124"/>
        <v>1097012.4241286651</v>
      </c>
      <c r="AA90" s="57">
        <f t="shared" si="83"/>
        <v>75119.314508198542</v>
      </c>
      <c r="AB90" s="63">
        <f t="shared" si="125"/>
        <v>20000000</v>
      </c>
      <c r="AC90" s="74">
        <f t="shared" si="84"/>
        <v>0</v>
      </c>
      <c r="AD90" s="57">
        <f t="shared" si="85"/>
        <v>83333.333333333328</v>
      </c>
      <c r="AE90" s="59">
        <f t="shared" si="126"/>
        <v>6434818.7314906549</v>
      </c>
      <c r="AF90" s="54">
        <f t="shared" si="86"/>
        <v>279776.08735787269</v>
      </c>
      <c r="AG90" s="57">
        <f t="shared" si="87"/>
        <v>26811.744714544395</v>
      </c>
      <c r="AH90" s="59">
        <f t="shared" si="127"/>
        <v>13950000</v>
      </c>
      <c r="AI90" s="54">
        <f t="shared" si="88"/>
        <v>0</v>
      </c>
      <c r="AJ90" s="57">
        <f t="shared" si="89"/>
        <v>58125</v>
      </c>
      <c r="AK90" s="59">
        <f t="shared" si="128"/>
        <v>32376425.859809894</v>
      </c>
      <c r="AL90" s="56">
        <f t="shared" si="129"/>
        <v>0</v>
      </c>
      <c r="AM90" s="75">
        <f t="shared" si="90"/>
        <v>134901.77441587456</v>
      </c>
      <c r="AN90">
        <f t="shared" si="91"/>
        <v>3.1683580620995785E-2</v>
      </c>
      <c r="AO90" s="119">
        <f t="shared" si="92"/>
        <v>0</v>
      </c>
      <c r="AP90" s="119">
        <f t="shared" si="93"/>
        <v>0</v>
      </c>
      <c r="AQ90">
        <f t="shared" si="94"/>
        <v>0.73538024005625668</v>
      </c>
      <c r="AR90" s="41">
        <f t="shared" si="95"/>
        <v>0</v>
      </c>
      <c r="AS90" s="41">
        <f t="shared" si="96"/>
        <v>0</v>
      </c>
      <c r="AT90">
        <f t="shared" si="97"/>
        <v>0.73539231280477235</v>
      </c>
      <c r="AU90" s="41">
        <f t="shared" si="98"/>
        <v>0</v>
      </c>
      <c r="AV90" s="41">
        <f t="shared" si="99"/>
        <v>0</v>
      </c>
      <c r="AW90">
        <f t="shared" si="100"/>
        <v>0.73695851048269878</v>
      </c>
      <c r="AX90">
        <f t="shared" si="101"/>
        <v>1172131.7386368637</v>
      </c>
      <c r="AY90" s="121">
        <f t="shared" si="102"/>
        <v>85566969.082035884</v>
      </c>
      <c r="AZ90">
        <f t="shared" si="103"/>
        <v>0.80308613854479416</v>
      </c>
      <c r="BA90" s="39">
        <f t="shared" si="104"/>
        <v>83333.333333333328</v>
      </c>
      <c r="BB90" s="39">
        <f t="shared" si="105"/>
        <v>0</v>
      </c>
      <c r="BC90">
        <f t="shared" si="106"/>
        <v>0.73976962577132122</v>
      </c>
      <c r="BD90" s="41">
        <f t="shared" si="107"/>
        <v>306587.83207241708</v>
      </c>
      <c r="BE90" s="41">
        <f t="shared" si="108"/>
        <v>21822534.813914068</v>
      </c>
      <c r="BF90">
        <f t="shared" si="109"/>
        <v>0.73703134894931166</v>
      </c>
      <c r="BG90" s="41">
        <f t="shared" si="110"/>
        <v>58125</v>
      </c>
      <c r="BH90" s="41">
        <f t="shared" si="111"/>
        <v>0</v>
      </c>
      <c r="BI90">
        <f t="shared" si="112"/>
        <v>0.74285420375222611</v>
      </c>
      <c r="BJ90">
        <f t="shared" si="113"/>
        <v>0</v>
      </c>
      <c r="BK90" s="121">
        <f t="shared" si="114"/>
        <v>0</v>
      </c>
      <c r="BL90">
        <f t="shared" si="115"/>
        <v>0.74601124280377129</v>
      </c>
      <c r="BM90" s="119">
        <f t="shared" si="116"/>
        <v>1620177.9040426139</v>
      </c>
      <c r="BN90" s="119">
        <f t="shared" si="117"/>
        <v>90698594.16936323</v>
      </c>
      <c r="BO90">
        <f t="shared" si="118"/>
        <v>0.74058843896166626</v>
      </c>
    </row>
    <row r="91" spans="1:67">
      <c r="A91">
        <v>79</v>
      </c>
      <c r="B91" s="58">
        <v>74</v>
      </c>
      <c r="C91" s="56">
        <f t="shared" si="67"/>
        <v>89547993.33619754</v>
      </c>
      <c r="D91" s="56">
        <f t="shared" si="68"/>
        <v>264309.33588473499</v>
      </c>
      <c r="E91" s="59">
        <f t="shared" si="119"/>
        <v>89283684.000312805</v>
      </c>
      <c r="F91" s="53">
        <f t="shared" si="69"/>
        <v>785107.31712019397</v>
      </c>
      <c r="G91" s="53">
        <f t="shared" si="70"/>
        <v>414127.48762145085</v>
      </c>
      <c r="H91" s="60">
        <f t="shared" si="71"/>
        <v>370979.82949874311</v>
      </c>
      <c r="I91" s="54">
        <f>IF(A91&lt;=(30-(240-$K$8)),((A91+(240-$K$7))/30)*$K$6,$K$6)*($K$5/100)</f>
        <v>0.10979999999999999</v>
      </c>
      <c r="J91" s="61">
        <f t="shared" si="72"/>
        <v>9.6456066865724388E-3</v>
      </c>
      <c r="K91" s="62">
        <f t="shared" si="73"/>
        <v>857616.97387124132</v>
      </c>
      <c r="L91" s="62">
        <f t="shared" si="74"/>
        <v>1642724.2909914353</v>
      </c>
      <c r="M91" s="55">
        <f t="shared" si="75"/>
        <v>1228596.8033699845</v>
      </c>
      <c r="N91" s="55">
        <f t="shared" si="76"/>
        <v>276657.39155794651</v>
      </c>
      <c r="O91" s="55">
        <f t="shared" si="77"/>
        <v>951939.41181203804</v>
      </c>
      <c r="P91" s="59">
        <f t="shared" si="120"/>
        <v>0</v>
      </c>
      <c r="Q91" s="52">
        <f t="shared" si="78"/>
        <v>0</v>
      </c>
      <c r="R91" s="57">
        <f t="shared" si="79"/>
        <v>0</v>
      </c>
      <c r="S91" s="59">
        <f t="shared" si="121"/>
        <v>0</v>
      </c>
      <c r="T91" s="56">
        <f t="shared" si="80"/>
        <v>0</v>
      </c>
      <c r="U91" s="57">
        <f t="shared" si="81"/>
        <v>0</v>
      </c>
      <c r="V91" s="59">
        <f t="shared" si="122"/>
        <v>0</v>
      </c>
      <c r="W91" s="52">
        <f t="shared" si="66"/>
        <v>0</v>
      </c>
      <c r="X91" s="57">
        <f t="shared" si="82"/>
        <v>0</v>
      </c>
      <c r="Y91" s="59">
        <f t="shared" si="123"/>
        <v>16931623.057838984</v>
      </c>
      <c r="Z91" s="56">
        <f t="shared" si="124"/>
        <v>1086841.1862279125</v>
      </c>
      <c r="AA91" s="57">
        <f t="shared" si="83"/>
        <v>70548.429407662436</v>
      </c>
      <c r="AB91" s="63">
        <f t="shared" si="125"/>
        <v>20000000</v>
      </c>
      <c r="AC91" s="74">
        <f t="shared" si="84"/>
        <v>0</v>
      </c>
      <c r="AD91" s="57">
        <f t="shared" si="85"/>
        <v>83333.333333333328</v>
      </c>
      <c r="AE91" s="59">
        <f t="shared" si="126"/>
        <v>6155042.6441327818</v>
      </c>
      <c r="AF91" s="54">
        <f t="shared" si="86"/>
        <v>276657.39155794651</v>
      </c>
      <c r="AG91" s="57">
        <f t="shared" si="87"/>
        <v>25646.011017219924</v>
      </c>
      <c r="AH91" s="59">
        <f t="shared" si="127"/>
        <v>13950000</v>
      </c>
      <c r="AI91" s="54">
        <f t="shared" si="88"/>
        <v>0</v>
      </c>
      <c r="AJ91" s="57">
        <f t="shared" si="89"/>
        <v>58125</v>
      </c>
      <c r="AK91" s="59">
        <f t="shared" si="128"/>
        <v>32511327.634225767</v>
      </c>
      <c r="AL91" s="56">
        <f t="shared" si="129"/>
        <v>0</v>
      </c>
      <c r="AM91" s="75">
        <f t="shared" si="90"/>
        <v>135463.86514260736</v>
      </c>
      <c r="AN91">
        <f t="shared" si="91"/>
        <v>3.1699691402886948E-2</v>
      </c>
      <c r="AO91" s="119">
        <f t="shared" si="92"/>
        <v>0</v>
      </c>
      <c r="AP91" s="119">
        <f t="shared" si="93"/>
        <v>0</v>
      </c>
      <c r="AQ91">
        <f t="shared" si="94"/>
        <v>0.73221797649831433</v>
      </c>
      <c r="AR91" s="41">
        <f t="shared" si="95"/>
        <v>0</v>
      </c>
      <c r="AS91" s="41">
        <f t="shared" si="96"/>
        <v>0</v>
      </c>
      <c r="AT91">
        <f t="shared" si="97"/>
        <v>0.73223016198594182</v>
      </c>
      <c r="AU91" s="41">
        <f t="shared" si="98"/>
        <v>0</v>
      </c>
      <c r="AV91" s="41">
        <f t="shared" si="99"/>
        <v>0</v>
      </c>
      <c r="AW91">
        <f t="shared" si="100"/>
        <v>0.73381100852713232</v>
      </c>
      <c r="AX91">
        <f t="shared" si="101"/>
        <v>1157389.615635575</v>
      </c>
      <c r="AY91" s="121">
        <f t="shared" si="102"/>
        <v>85860453.712005094</v>
      </c>
      <c r="AZ91">
        <f t="shared" si="103"/>
        <v>0.80059796887171253</v>
      </c>
      <c r="BA91" s="39">
        <f t="shared" si="104"/>
        <v>83333.333333333328</v>
      </c>
      <c r="BB91" s="39">
        <f t="shared" si="105"/>
        <v>0</v>
      </c>
      <c r="BC91">
        <f t="shared" si="106"/>
        <v>0.73664853192556456</v>
      </c>
      <c r="BD91" s="41">
        <f t="shared" si="107"/>
        <v>302303.40257516643</v>
      </c>
      <c r="BE91" s="41">
        <f t="shared" si="108"/>
        <v>21855933.933077775</v>
      </c>
      <c r="BF91">
        <f t="shared" si="109"/>
        <v>0.73388452938258575</v>
      </c>
      <c r="BG91" s="41">
        <f t="shared" si="110"/>
        <v>58125</v>
      </c>
      <c r="BH91" s="41">
        <f t="shared" si="111"/>
        <v>0</v>
      </c>
      <c r="BI91">
        <f t="shared" si="112"/>
        <v>0.7397622568980976</v>
      </c>
      <c r="BJ91">
        <f t="shared" si="113"/>
        <v>0</v>
      </c>
      <c r="BK91" s="121">
        <f t="shared" si="114"/>
        <v>0</v>
      </c>
      <c r="BL91">
        <f t="shared" si="115"/>
        <v>0.74294931102897666</v>
      </c>
      <c r="BM91" s="119">
        <f t="shared" si="116"/>
        <v>1601151.3515440747</v>
      </c>
      <c r="BN91" s="119">
        <f t="shared" si="117"/>
        <v>90916163.449378848</v>
      </c>
      <c r="BO91">
        <f t="shared" si="118"/>
        <v>0.73747506499070303</v>
      </c>
    </row>
    <row r="92" spans="1:67">
      <c r="A92">
        <v>80</v>
      </c>
      <c r="B92" s="64">
        <v>75</v>
      </c>
      <c r="C92" s="56">
        <f t="shared" si="67"/>
        <v>88319958.623554274</v>
      </c>
      <c r="D92" s="56">
        <f t="shared" si="68"/>
        <v>264871.42661145329</v>
      </c>
      <c r="E92" s="59">
        <f t="shared" si="119"/>
        <v>88055087.196942821</v>
      </c>
      <c r="F92" s="53">
        <f t="shared" si="69"/>
        <v>777534.4807325023</v>
      </c>
      <c r="G92" s="53">
        <f t="shared" si="70"/>
        <v>408428.84611515311</v>
      </c>
      <c r="H92" s="66">
        <f t="shared" si="71"/>
        <v>369105.63461734919</v>
      </c>
      <c r="I92" s="54">
        <f>IF(A92&lt;=(30-(240-$K$8)),((A92+(240-$K$7))/30)*$K$6,$K$6)*($K$5/100)</f>
        <v>0.10979999999999999</v>
      </c>
      <c r="J92" s="67">
        <f t="shared" si="72"/>
        <v>9.6456066865724388E-3</v>
      </c>
      <c r="K92" s="68">
        <f t="shared" si="73"/>
        <v>845784.49007623421</v>
      </c>
      <c r="L92" s="68">
        <f t="shared" si="74"/>
        <v>1623318.9708087365</v>
      </c>
      <c r="M92" s="55">
        <f t="shared" si="75"/>
        <v>1214890.1246935835</v>
      </c>
      <c r="N92" s="55">
        <f t="shared" si="76"/>
        <v>273570.89974945848</v>
      </c>
      <c r="O92" s="55">
        <f t="shared" si="77"/>
        <v>941319.22494412505</v>
      </c>
      <c r="P92" s="65">
        <f t="shared" si="120"/>
        <v>0</v>
      </c>
      <c r="Q92" s="52">
        <f t="shared" si="78"/>
        <v>0</v>
      </c>
      <c r="R92" s="57">
        <f t="shared" si="79"/>
        <v>0</v>
      </c>
      <c r="S92" s="59">
        <f t="shared" si="121"/>
        <v>0</v>
      </c>
      <c r="T92" s="56">
        <f t="shared" si="80"/>
        <v>0</v>
      </c>
      <c r="U92" s="57">
        <f t="shared" si="81"/>
        <v>0</v>
      </c>
      <c r="V92" s="59">
        <f t="shared" si="122"/>
        <v>0</v>
      </c>
      <c r="W92" s="52">
        <f t="shared" si="66"/>
        <v>0</v>
      </c>
      <c r="X92" s="57">
        <f t="shared" si="82"/>
        <v>0</v>
      </c>
      <c r="Y92" s="59">
        <f t="shared" si="123"/>
        <v>15844781.871611072</v>
      </c>
      <c r="Z92" s="56">
        <f t="shared" si="124"/>
        <v>1076783.0900867325</v>
      </c>
      <c r="AA92" s="57">
        <f t="shared" si="83"/>
        <v>66019.924465046133</v>
      </c>
      <c r="AB92" s="63">
        <f t="shared" si="125"/>
        <v>20000000</v>
      </c>
      <c r="AC92" s="74">
        <f t="shared" si="84"/>
        <v>0</v>
      </c>
      <c r="AD92" s="57">
        <f t="shared" si="85"/>
        <v>83333.333333333328</v>
      </c>
      <c r="AE92" s="59">
        <f t="shared" si="126"/>
        <v>5878385.252574835</v>
      </c>
      <c r="AF92" s="54">
        <f t="shared" si="86"/>
        <v>273570.89974945848</v>
      </c>
      <c r="AG92" s="57">
        <f t="shared" si="87"/>
        <v>24493.271885728478</v>
      </c>
      <c r="AH92" s="59">
        <f t="shared" si="127"/>
        <v>13950000</v>
      </c>
      <c r="AI92" s="54">
        <f t="shared" si="88"/>
        <v>0</v>
      </c>
      <c r="AJ92" s="57">
        <f t="shared" si="89"/>
        <v>58125</v>
      </c>
      <c r="AK92" s="59">
        <f t="shared" si="128"/>
        <v>32646791.499368373</v>
      </c>
      <c r="AL92" s="56">
        <f t="shared" si="129"/>
        <v>0</v>
      </c>
      <c r="AM92" s="75">
        <f t="shared" si="90"/>
        <v>136028.29791403489</v>
      </c>
      <c r="AN92">
        <f t="shared" si="91"/>
        <v>3.1715802184778111E-2</v>
      </c>
      <c r="AO92" s="119">
        <f t="shared" si="92"/>
        <v>0</v>
      </c>
      <c r="AP92" s="119">
        <f t="shared" si="93"/>
        <v>0</v>
      </c>
      <c r="AQ92">
        <f t="shared" si="94"/>
        <v>0.72906736190726817</v>
      </c>
      <c r="AR92" s="41">
        <f t="shared" si="95"/>
        <v>0</v>
      </c>
      <c r="AS92" s="41">
        <f t="shared" si="96"/>
        <v>0</v>
      </c>
      <c r="AT92">
        <f t="shared" si="97"/>
        <v>0.72907965890786874</v>
      </c>
      <c r="AU92" s="41">
        <f t="shared" si="98"/>
        <v>0</v>
      </c>
      <c r="AV92" s="41">
        <f t="shared" si="99"/>
        <v>0</v>
      </c>
      <c r="AW92">
        <f t="shared" si="100"/>
        <v>0.73067499567325023</v>
      </c>
      <c r="AX92">
        <f t="shared" si="101"/>
        <v>1142803.0145517786</v>
      </c>
      <c r="AY92" s="121">
        <f t="shared" si="102"/>
        <v>86142647.206938595</v>
      </c>
      <c r="AZ92">
        <f t="shared" si="103"/>
        <v>0.79811537168537949</v>
      </c>
      <c r="BA92" s="39">
        <f t="shared" si="104"/>
        <v>83333.333333333328</v>
      </c>
      <c r="BB92" s="39">
        <f t="shared" si="105"/>
        <v>0</v>
      </c>
      <c r="BC92">
        <f t="shared" si="106"/>
        <v>0.73353864456525397</v>
      </c>
      <c r="BD92" s="41">
        <f t="shared" si="107"/>
        <v>298064.17163518694</v>
      </c>
      <c r="BE92" s="41">
        <f t="shared" si="108"/>
        <v>21885671.979956679</v>
      </c>
      <c r="BF92">
        <f t="shared" si="109"/>
        <v>0.73074919156033069</v>
      </c>
      <c r="BG92" s="41">
        <f t="shared" si="110"/>
        <v>58125</v>
      </c>
      <c r="BH92" s="41">
        <f t="shared" si="111"/>
        <v>0</v>
      </c>
      <c r="BI92">
        <f t="shared" si="112"/>
        <v>0.73668120955865135</v>
      </c>
      <c r="BJ92">
        <f t="shared" si="113"/>
        <v>0</v>
      </c>
      <c r="BK92" s="121">
        <f t="shared" si="114"/>
        <v>0</v>
      </c>
      <c r="BL92">
        <f t="shared" si="115"/>
        <v>0.73989796799418961</v>
      </c>
      <c r="BM92" s="119">
        <f t="shared" si="116"/>
        <v>1582325.5195202988</v>
      </c>
      <c r="BN92" s="119">
        <f t="shared" si="117"/>
        <v>91116759.352018759</v>
      </c>
      <c r="BO92">
        <f t="shared" si="118"/>
        <v>0.73437281569821788</v>
      </c>
    </row>
    <row r="93" spans="1:67">
      <c r="A93">
        <v>81</v>
      </c>
      <c r="B93" s="58">
        <v>76</v>
      </c>
      <c r="C93" s="56">
        <f t="shared" si="67"/>
        <v>87105632.931632116</v>
      </c>
      <c r="D93" s="56">
        <f t="shared" si="68"/>
        <v>265435.85938286781</v>
      </c>
      <c r="E93" s="59">
        <f t="shared" si="119"/>
        <v>86840197.072249249</v>
      </c>
      <c r="F93" s="53">
        <f t="shared" si="69"/>
        <v>770034.68894610845</v>
      </c>
      <c r="G93" s="53">
        <f t="shared" si="70"/>
        <v>402793.78075344948</v>
      </c>
      <c r="H93" s="60">
        <f t="shared" si="71"/>
        <v>367240.90819265897</v>
      </c>
      <c r="I93" s="54">
        <f>IF(A93&lt;=(30-(240-$K$8)),((A93+(240-$K$7))/30)*$K$6,$K$6)*($K$5/100)</f>
        <v>0.10979999999999999</v>
      </c>
      <c r="J93" s="61">
        <f t="shared" si="72"/>
        <v>9.6456066865724388E-3</v>
      </c>
      <c r="K93" s="62">
        <f t="shared" si="73"/>
        <v>834084.12418370962</v>
      </c>
      <c r="L93" s="62">
        <f t="shared" si="74"/>
        <v>1604118.8131298181</v>
      </c>
      <c r="M93" s="55">
        <f t="shared" si="75"/>
        <v>1201325.0323763685</v>
      </c>
      <c r="N93" s="55">
        <f t="shared" si="76"/>
        <v>270516.29058359587</v>
      </c>
      <c r="O93" s="55">
        <f t="shared" si="77"/>
        <v>930808.74179277266</v>
      </c>
      <c r="P93" s="59">
        <f t="shared" si="120"/>
        <v>0</v>
      </c>
      <c r="Q93" s="52">
        <f t="shared" si="78"/>
        <v>0</v>
      </c>
      <c r="R93" s="57">
        <f t="shared" si="79"/>
        <v>0</v>
      </c>
      <c r="S93" s="59">
        <f t="shared" si="121"/>
        <v>0</v>
      </c>
      <c r="T93" s="56">
        <f t="shared" si="80"/>
        <v>0</v>
      </c>
      <c r="U93" s="57">
        <f t="shared" si="81"/>
        <v>0</v>
      </c>
      <c r="V93" s="59">
        <f t="shared" si="122"/>
        <v>0</v>
      </c>
      <c r="W93" s="52">
        <f t="shared" si="66"/>
        <v>0</v>
      </c>
      <c r="X93" s="57">
        <f t="shared" si="82"/>
        <v>0</v>
      </c>
      <c r="Y93" s="59">
        <f t="shared" si="123"/>
        <v>14767998.78152434</v>
      </c>
      <c r="Z93" s="56">
        <f t="shared" si="124"/>
        <v>1066837.0397068076</v>
      </c>
      <c r="AA93" s="57">
        <f t="shared" si="83"/>
        <v>61533.328256351415</v>
      </c>
      <c r="AB93" s="63">
        <f t="shared" si="125"/>
        <v>20000000</v>
      </c>
      <c r="AC93" s="74">
        <f t="shared" si="84"/>
        <v>0</v>
      </c>
      <c r="AD93" s="57">
        <f t="shared" si="85"/>
        <v>83333.333333333328</v>
      </c>
      <c r="AE93" s="59">
        <f t="shared" si="126"/>
        <v>5604814.3528253762</v>
      </c>
      <c r="AF93" s="54">
        <f t="shared" si="86"/>
        <v>270516.29058359587</v>
      </c>
      <c r="AG93" s="57">
        <f t="shared" si="87"/>
        <v>23353.3931367724</v>
      </c>
      <c r="AH93" s="59">
        <f t="shared" si="127"/>
        <v>13950000</v>
      </c>
      <c r="AI93" s="54">
        <f t="shared" si="88"/>
        <v>0</v>
      </c>
      <c r="AJ93" s="57">
        <f t="shared" si="89"/>
        <v>58125</v>
      </c>
      <c r="AK93" s="59">
        <f t="shared" si="128"/>
        <v>32782819.797282409</v>
      </c>
      <c r="AL93" s="56">
        <f t="shared" si="129"/>
        <v>0</v>
      </c>
      <c r="AM93" s="75">
        <f t="shared" si="90"/>
        <v>136595.08248867671</v>
      </c>
      <c r="AN93">
        <f t="shared" si="91"/>
        <v>3.1731912966669273E-2</v>
      </c>
      <c r="AO93" s="119">
        <f t="shared" si="92"/>
        <v>0</v>
      </c>
      <c r="AP93" s="119">
        <f t="shared" si="93"/>
        <v>0</v>
      </c>
      <c r="AQ93">
        <f t="shared" si="94"/>
        <v>0.72592836297478147</v>
      </c>
      <c r="AR93" s="41">
        <f t="shared" si="95"/>
        <v>0</v>
      </c>
      <c r="AS93" s="41">
        <f t="shared" si="96"/>
        <v>0</v>
      </c>
      <c r="AT93">
        <f t="shared" si="97"/>
        <v>0.72594077026955439</v>
      </c>
      <c r="AU93" s="41">
        <f t="shared" si="98"/>
        <v>0</v>
      </c>
      <c r="AV93" s="41">
        <f t="shared" si="99"/>
        <v>0</v>
      </c>
      <c r="AW93">
        <f t="shared" si="100"/>
        <v>0.72755043955939958</v>
      </c>
      <c r="AX93">
        <f t="shared" si="101"/>
        <v>1128370.367963159</v>
      </c>
      <c r="AY93" s="121">
        <f t="shared" si="102"/>
        <v>86413800.216251418</v>
      </c>
      <c r="AZ93">
        <f t="shared" si="103"/>
        <v>0.79563834298106251</v>
      </c>
      <c r="BA93" s="39">
        <f t="shared" si="104"/>
        <v>83333.333333333328</v>
      </c>
      <c r="BB93" s="39">
        <f t="shared" si="105"/>
        <v>0</v>
      </c>
      <c r="BC93">
        <f t="shared" si="106"/>
        <v>0.73043993298035614</v>
      </c>
      <c r="BD93" s="41">
        <f t="shared" si="107"/>
        <v>293869.68372036825</v>
      </c>
      <c r="BE93" s="41">
        <f t="shared" si="108"/>
        <v>21911819.537271265</v>
      </c>
      <c r="BF93">
        <f t="shared" si="109"/>
        <v>0.727625303164258</v>
      </c>
      <c r="BG93" s="41">
        <f t="shared" si="110"/>
        <v>58125</v>
      </c>
      <c r="BH93" s="41">
        <f t="shared" si="111"/>
        <v>0</v>
      </c>
      <c r="BI93">
        <f t="shared" si="112"/>
        <v>0.73361103278585571</v>
      </c>
      <c r="BJ93">
        <f t="shared" si="113"/>
        <v>0</v>
      </c>
      <c r="BK93" s="121">
        <f t="shared" si="114"/>
        <v>0</v>
      </c>
      <c r="BL93">
        <f t="shared" si="115"/>
        <v>0.7368571865011746</v>
      </c>
      <c r="BM93" s="119">
        <f t="shared" si="116"/>
        <v>1563698.3850168604</v>
      </c>
      <c r="BN93" s="119">
        <f t="shared" si="117"/>
        <v>91300702.460604012</v>
      </c>
      <c r="BO93">
        <f t="shared" si="118"/>
        <v>0.73128166084697988</v>
      </c>
    </row>
    <row r="94" spans="1:67">
      <c r="A94">
        <v>82</v>
      </c>
      <c r="B94" s="64">
        <v>77</v>
      </c>
      <c r="C94" s="56">
        <f t="shared" si="67"/>
        <v>85904874.683830395</v>
      </c>
      <c r="D94" s="56">
        <f t="shared" si="68"/>
        <v>266002.64395752549</v>
      </c>
      <c r="E94" s="59">
        <f t="shared" si="119"/>
        <v>85638872.03987287</v>
      </c>
      <c r="F94" s="53">
        <f t="shared" si="69"/>
        <v>762607.23720151698</v>
      </c>
      <c r="G94" s="53">
        <f t="shared" si="70"/>
        <v>397221.63481161039</v>
      </c>
      <c r="H94" s="66">
        <f t="shared" si="71"/>
        <v>365385.60238990659</v>
      </c>
      <c r="I94" s="54">
        <f>IF(A94&lt;=(30-(240-$K$8)),((A94+(240-$K$7))/30)*$K$6,$K$6)*($K$5/100)</f>
        <v>0.10979999999999999</v>
      </c>
      <c r="J94" s="67">
        <f t="shared" si="72"/>
        <v>9.6456066865724388E-3</v>
      </c>
      <c r="K94" s="68">
        <f t="shared" si="73"/>
        <v>822514.51096872985</v>
      </c>
      <c r="L94" s="68">
        <f t="shared" si="74"/>
        <v>1585121.7481702468</v>
      </c>
      <c r="M94" s="55">
        <f t="shared" si="75"/>
        <v>1187900.1133586364</v>
      </c>
      <c r="N94" s="55">
        <f t="shared" si="76"/>
        <v>267493.2458653166</v>
      </c>
      <c r="O94" s="55">
        <f t="shared" si="77"/>
        <v>920406.86749331979</v>
      </c>
      <c r="P94" s="65">
        <f t="shared" si="120"/>
        <v>0</v>
      </c>
      <c r="Q94" s="52">
        <f t="shared" si="78"/>
        <v>0</v>
      </c>
      <c r="R94" s="57">
        <f t="shared" si="79"/>
        <v>0</v>
      </c>
      <c r="S94" s="59">
        <f t="shared" si="121"/>
        <v>0</v>
      </c>
      <c r="T94" s="56">
        <f t="shared" si="80"/>
        <v>0</v>
      </c>
      <c r="U94" s="57">
        <f t="shared" si="81"/>
        <v>0</v>
      </c>
      <c r="V94" s="59">
        <f t="shared" si="122"/>
        <v>0</v>
      </c>
      <c r="W94" s="52">
        <f t="shared" si="66"/>
        <v>0</v>
      </c>
      <c r="X94" s="57">
        <f t="shared" si="82"/>
        <v>0</v>
      </c>
      <c r="Y94" s="59">
        <f t="shared" si="123"/>
        <v>13701161.741817532</v>
      </c>
      <c r="Z94" s="56">
        <f t="shared" si="124"/>
        <v>1057001.9499819966</v>
      </c>
      <c r="AA94" s="57">
        <f t="shared" si="83"/>
        <v>57088.173924239716</v>
      </c>
      <c r="AB94" s="63">
        <f t="shared" si="125"/>
        <v>20000000</v>
      </c>
      <c r="AC94" s="74">
        <f t="shared" si="84"/>
        <v>0</v>
      </c>
      <c r="AD94" s="57">
        <f t="shared" si="85"/>
        <v>83333.333333333328</v>
      </c>
      <c r="AE94" s="59">
        <f t="shared" si="126"/>
        <v>5334298.0622417806</v>
      </c>
      <c r="AF94" s="54">
        <f t="shared" si="86"/>
        <v>267493.2458653166</v>
      </c>
      <c r="AG94" s="57">
        <f t="shared" si="87"/>
        <v>22226.24192600742</v>
      </c>
      <c r="AH94" s="59">
        <f t="shared" si="127"/>
        <v>13950000</v>
      </c>
      <c r="AI94" s="54">
        <f t="shared" si="88"/>
        <v>0</v>
      </c>
      <c r="AJ94" s="57">
        <f t="shared" si="89"/>
        <v>58125</v>
      </c>
      <c r="AK94" s="59">
        <f t="shared" si="128"/>
        <v>32919414.879771087</v>
      </c>
      <c r="AL94" s="56">
        <f t="shared" si="129"/>
        <v>0</v>
      </c>
      <c r="AM94" s="75">
        <f t="shared" si="90"/>
        <v>137164.22866571287</v>
      </c>
      <c r="AN94">
        <f t="shared" si="91"/>
        <v>3.1748023748560436E-2</v>
      </c>
      <c r="AO94" s="119">
        <f t="shared" si="92"/>
        <v>0</v>
      </c>
      <c r="AP94" s="119">
        <f t="shared" si="93"/>
        <v>0</v>
      </c>
      <c r="AQ94">
        <f t="shared" si="94"/>
        <v>0.7228009464429298</v>
      </c>
      <c r="AR94" s="41">
        <f t="shared" si="95"/>
        <v>0</v>
      </c>
      <c r="AS94" s="41">
        <f t="shared" si="96"/>
        <v>0</v>
      </c>
      <c r="AT94">
        <f t="shared" si="97"/>
        <v>0.72281346282029213</v>
      </c>
      <c r="AU94" s="41">
        <f t="shared" si="98"/>
        <v>0</v>
      </c>
      <c r="AV94" s="41">
        <f t="shared" si="99"/>
        <v>0</v>
      </c>
      <c r="AW94">
        <f t="shared" si="100"/>
        <v>0.72443730787049487</v>
      </c>
      <c r="AX94">
        <f t="shared" si="101"/>
        <v>1114090.1239062364</v>
      </c>
      <c r="AY94" s="121">
        <f t="shared" si="102"/>
        <v>86674159.898523718</v>
      </c>
      <c r="AZ94">
        <f t="shared" si="103"/>
        <v>0.79316687872181713</v>
      </c>
      <c r="BA94" s="39">
        <f t="shared" si="104"/>
        <v>83333.333333333328</v>
      </c>
      <c r="BB94" s="39">
        <f t="shared" si="105"/>
        <v>0</v>
      </c>
      <c r="BC94">
        <f t="shared" si="106"/>
        <v>0.72735236650097668</v>
      </c>
      <c r="BD94" s="41">
        <f t="shared" si="107"/>
        <v>289719.48779132403</v>
      </c>
      <c r="BE94" s="41">
        <f t="shared" si="108"/>
        <v>21934446.160955962</v>
      </c>
      <c r="BF94">
        <f t="shared" si="109"/>
        <v>0.72451283192245464</v>
      </c>
      <c r="BG94" s="41">
        <f t="shared" si="110"/>
        <v>58125</v>
      </c>
      <c r="BH94" s="41">
        <f t="shared" si="111"/>
        <v>0</v>
      </c>
      <c r="BI94">
        <f t="shared" si="112"/>
        <v>0.73055169766526029</v>
      </c>
      <c r="BJ94">
        <f t="shared" si="113"/>
        <v>0</v>
      </c>
      <c r="BK94" s="121">
        <f t="shared" si="114"/>
        <v>0</v>
      </c>
      <c r="BL94">
        <f t="shared" si="115"/>
        <v>0.73382693937883459</v>
      </c>
      <c r="BM94" s="119">
        <f t="shared" si="116"/>
        <v>1545267.9450308937</v>
      </c>
      <c r="BN94" s="119">
        <f t="shared" si="117"/>
        <v>91468308.728615001</v>
      </c>
      <c r="BO94">
        <f t="shared" si="118"/>
        <v>0.72820157023815701</v>
      </c>
    </row>
    <row r="95" spans="1:67">
      <c r="A95">
        <v>83</v>
      </c>
      <c r="B95" s="58">
        <v>78</v>
      </c>
      <c r="C95" s="56">
        <f t="shared" si="67"/>
        <v>84717543.716648802</v>
      </c>
      <c r="D95" s="56">
        <f t="shared" si="68"/>
        <v>266571.79013456404</v>
      </c>
      <c r="E95" s="59">
        <f t="shared" si="119"/>
        <v>84450971.926514238</v>
      </c>
      <c r="F95" s="53">
        <f t="shared" si="69"/>
        <v>755251.42773513752</v>
      </c>
      <c r="G95" s="53">
        <f t="shared" si="70"/>
        <v>391711.75811914849</v>
      </c>
      <c r="H95" s="60">
        <f t="shared" si="71"/>
        <v>363539.66961598903</v>
      </c>
      <c r="I95" s="54">
        <f>IF(A95&lt;=(30-(240-$K$8)),((A95+(240-$K$7))/30)*$K$6,$K$6)*($K$5/100)</f>
        <v>0.10979999999999999</v>
      </c>
      <c r="J95" s="61">
        <f t="shared" si="72"/>
        <v>9.6456066865724388E-3</v>
      </c>
      <c r="K95" s="62">
        <f t="shared" si="73"/>
        <v>811074.29883384483</v>
      </c>
      <c r="L95" s="62">
        <f t="shared" si="74"/>
        <v>1566325.7265689822</v>
      </c>
      <c r="M95" s="55">
        <f t="shared" si="75"/>
        <v>1174613.9684498338</v>
      </c>
      <c r="N95" s="55">
        <f t="shared" si="76"/>
        <v>264501.45052265585</v>
      </c>
      <c r="O95" s="55">
        <f t="shared" si="77"/>
        <v>910112.51792717795</v>
      </c>
      <c r="P95" s="59">
        <f t="shared" si="120"/>
        <v>0</v>
      </c>
      <c r="Q95" s="52">
        <f t="shared" si="78"/>
        <v>0</v>
      </c>
      <c r="R95" s="57">
        <f t="shared" si="79"/>
        <v>0</v>
      </c>
      <c r="S95" s="59">
        <f t="shared" si="121"/>
        <v>0</v>
      </c>
      <c r="T95" s="56">
        <f t="shared" si="80"/>
        <v>0</v>
      </c>
      <c r="U95" s="57">
        <f t="shared" si="81"/>
        <v>0</v>
      </c>
      <c r="V95" s="59">
        <f t="shared" si="122"/>
        <v>0</v>
      </c>
      <c r="W95" s="52">
        <f t="shared" si="66"/>
        <v>0</v>
      </c>
      <c r="X95" s="57">
        <f t="shared" si="82"/>
        <v>0</v>
      </c>
      <c r="Y95" s="59">
        <f t="shared" si="123"/>
        <v>12644159.791835535</v>
      </c>
      <c r="Z95" s="56">
        <f t="shared" si="124"/>
        <v>1047276.7465928908</v>
      </c>
      <c r="AA95" s="57">
        <f t="shared" si="83"/>
        <v>52683.999132648059</v>
      </c>
      <c r="AB95" s="63">
        <f t="shared" si="125"/>
        <v>20000000</v>
      </c>
      <c r="AC95" s="74">
        <f t="shared" si="84"/>
        <v>0</v>
      </c>
      <c r="AD95" s="57">
        <f t="shared" si="85"/>
        <v>83333.333333333328</v>
      </c>
      <c r="AE95" s="59">
        <f t="shared" si="126"/>
        <v>5066804.8163764644</v>
      </c>
      <c r="AF95" s="54">
        <f t="shared" si="86"/>
        <v>264501.45052265585</v>
      </c>
      <c r="AG95" s="57">
        <f t="shared" si="87"/>
        <v>21111.686734901934</v>
      </c>
      <c r="AH95" s="59">
        <f t="shared" si="127"/>
        <v>13950000</v>
      </c>
      <c r="AI95" s="54">
        <f t="shared" si="88"/>
        <v>0</v>
      </c>
      <c r="AJ95" s="57">
        <f t="shared" si="89"/>
        <v>58125</v>
      </c>
      <c r="AK95" s="59">
        <f t="shared" si="128"/>
        <v>33056579.108436801</v>
      </c>
      <c r="AL95" s="56">
        <f t="shared" si="129"/>
        <v>0</v>
      </c>
      <c r="AM95" s="75">
        <f t="shared" si="90"/>
        <v>137735.74628515332</v>
      </c>
      <c r="AN95">
        <f t="shared" si="91"/>
        <v>3.1764134530451606E-2</v>
      </c>
      <c r="AO95" s="119">
        <f t="shared" si="92"/>
        <v>0</v>
      </c>
      <c r="AP95" s="119">
        <f t="shared" si="93"/>
        <v>0</v>
      </c>
      <c r="AQ95">
        <f t="shared" si="94"/>
        <v>0.71968507910419666</v>
      </c>
      <c r="AR95" s="41">
        <f t="shared" si="95"/>
        <v>0</v>
      </c>
      <c r="AS95" s="41">
        <f t="shared" si="96"/>
        <v>0</v>
      </c>
      <c r="AT95">
        <f t="shared" si="97"/>
        <v>0.71969770335984973</v>
      </c>
      <c r="AU95" s="41">
        <f t="shared" si="98"/>
        <v>0</v>
      </c>
      <c r="AV95" s="41">
        <f t="shared" si="99"/>
        <v>0</v>
      </c>
      <c r="AW95">
        <f t="shared" si="100"/>
        <v>0.72133556833821266</v>
      </c>
      <c r="AX95">
        <f t="shared" si="101"/>
        <v>1099960.7457255388</v>
      </c>
      <c r="AY95" s="121">
        <f t="shared" si="102"/>
        <v>86923969.967209935</v>
      </c>
      <c r="AZ95">
        <f t="shared" si="103"/>
        <v>0.79070097483851576</v>
      </c>
      <c r="BA95" s="39">
        <f t="shared" si="104"/>
        <v>83333.333333333328</v>
      </c>
      <c r="BB95" s="39">
        <f t="shared" si="105"/>
        <v>0</v>
      </c>
      <c r="BC95">
        <f t="shared" si="106"/>
        <v>0.72427591449760187</v>
      </c>
      <c r="BD95" s="41">
        <f t="shared" si="107"/>
        <v>285613.13725755777</v>
      </c>
      <c r="BE95" s="41">
        <f t="shared" si="108"/>
        <v>21953620.393380437</v>
      </c>
      <c r="BF95">
        <f t="shared" si="109"/>
        <v>0.72141174560961474</v>
      </c>
      <c r="BG95" s="41">
        <f t="shared" si="110"/>
        <v>58125</v>
      </c>
      <c r="BH95" s="41">
        <f t="shared" si="111"/>
        <v>0</v>
      </c>
      <c r="BI95">
        <f t="shared" si="112"/>
        <v>0.72750317531606246</v>
      </c>
      <c r="BJ95">
        <f t="shared" si="113"/>
        <v>0</v>
      </c>
      <c r="BK95" s="121">
        <f t="shared" si="114"/>
        <v>0</v>
      </c>
      <c r="BL95">
        <f t="shared" si="115"/>
        <v>0.7308071994834312</v>
      </c>
      <c r="BM95" s="119">
        <f t="shared" si="116"/>
        <v>1527032.2163164299</v>
      </c>
      <c r="BN95" s="119">
        <f t="shared" si="117"/>
        <v>91619889.539087042</v>
      </c>
      <c r="BO95">
        <f t="shared" si="118"/>
        <v>0.72513251371142651</v>
      </c>
    </row>
    <row r="96" spans="1:67">
      <c r="A96">
        <v>84</v>
      </c>
      <c r="B96" s="64">
        <v>79</v>
      </c>
      <c r="C96" s="56">
        <f t="shared" si="67"/>
        <v>83543501.265818402</v>
      </c>
      <c r="D96" s="56">
        <f t="shared" si="68"/>
        <v>267143.30775399506</v>
      </c>
      <c r="E96" s="59">
        <f t="shared" si="119"/>
        <v>83276357.958064407</v>
      </c>
      <c r="F96" s="53">
        <f t="shared" si="69"/>
        <v>747966.56951373233</v>
      </c>
      <c r="G96" s="53">
        <f t="shared" si="70"/>
        <v>386263.50699548871</v>
      </c>
      <c r="H96" s="66">
        <f t="shared" si="71"/>
        <v>361703.06251824362</v>
      </c>
      <c r="I96" s="54">
        <f>IF(A96&lt;=(30-(240-$K$8)),((A96+(240-$K$7))/30)*$K$6,$K$6)*($K$5/100)</f>
        <v>0.10979999999999999</v>
      </c>
      <c r="J96" s="67">
        <f t="shared" si="72"/>
        <v>9.6456066865724388E-3</v>
      </c>
      <c r="K96" s="68">
        <f t="shared" si="73"/>
        <v>799762.14967532631</v>
      </c>
      <c r="L96" s="68">
        <f t="shared" si="74"/>
        <v>1547728.7191890585</v>
      </c>
      <c r="M96" s="55">
        <f t="shared" si="75"/>
        <v>1161465.2121935699</v>
      </c>
      <c r="N96" s="55">
        <f t="shared" si="76"/>
        <v>261540.59257632945</v>
      </c>
      <c r="O96" s="55">
        <f t="shared" si="77"/>
        <v>899924.61961724039</v>
      </c>
      <c r="P96" s="65">
        <f t="shared" si="120"/>
        <v>0</v>
      </c>
      <c r="Q96" s="52">
        <f t="shared" si="78"/>
        <v>0</v>
      </c>
      <c r="R96" s="57">
        <f t="shared" si="79"/>
        <v>0</v>
      </c>
      <c r="S96" s="59">
        <f t="shared" si="121"/>
        <v>0</v>
      </c>
      <c r="T96" s="56">
        <f t="shared" si="80"/>
        <v>0</v>
      </c>
      <c r="U96" s="57">
        <f t="shared" si="81"/>
        <v>0</v>
      </c>
      <c r="V96" s="59">
        <f t="shared" si="122"/>
        <v>0</v>
      </c>
      <c r="W96" s="52">
        <f t="shared" si="66"/>
        <v>0</v>
      </c>
      <c r="X96" s="57">
        <f t="shared" si="82"/>
        <v>0</v>
      </c>
      <c r="Y96" s="59">
        <f t="shared" si="123"/>
        <v>11596883.045242645</v>
      </c>
      <c r="Z96" s="56">
        <f t="shared" si="124"/>
        <v>1037660.3659023937</v>
      </c>
      <c r="AA96" s="57">
        <f t="shared" si="83"/>
        <v>48320.346021844351</v>
      </c>
      <c r="AB96" s="63">
        <f t="shared" si="125"/>
        <v>20000000</v>
      </c>
      <c r="AC96" s="74">
        <f t="shared" si="84"/>
        <v>0</v>
      </c>
      <c r="AD96" s="57">
        <f t="shared" si="85"/>
        <v>83333.333333333328</v>
      </c>
      <c r="AE96" s="59">
        <f t="shared" si="126"/>
        <v>4802303.3658538088</v>
      </c>
      <c r="AF96" s="54">
        <f t="shared" si="86"/>
        <v>261540.59257632945</v>
      </c>
      <c r="AG96" s="57">
        <f t="shared" si="87"/>
        <v>20009.597357724204</v>
      </c>
      <c r="AH96" s="59">
        <f t="shared" si="127"/>
        <v>13950000</v>
      </c>
      <c r="AI96" s="54">
        <f t="shared" si="88"/>
        <v>0</v>
      </c>
      <c r="AJ96" s="57">
        <f t="shared" si="89"/>
        <v>58125</v>
      </c>
      <c r="AK96" s="59">
        <f t="shared" si="128"/>
        <v>33194314.854721952</v>
      </c>
      <c r="AL96" s="56">
        <f t="shared" si="129"/>
        <v>0</v>
      </c>
      <c r="AM96" s="75">
        <f t="shared" si="90"/>
        <v>138309.64522800813</v>
      </c>
      <c r="AN96">
        <f t="shared" si="91"/>
        <v>3.1780245312342768E-2</v>
      </c>
      <c r="AO96" s="119">
        <f t="shared" si="92"/>
        <v>0</v>
      </c>
      <c r="AP96" s="119">
        <f t="shared" si="93"/>
        <v>0</v>
      </c>
      <c r="AQ96">
        <f t="shared" si="94"/>
        <v>0.71658072780174187</v>
      </c>
      <c r="AR96" s="41">
        <f t="shared" si="95"/>
        <v>0</v>
      </c>
      <c r="AS96" s="41">
        <f t="shared" si="96"/>
        <v>0</v>
      </c>
      <c r="AT96">
        <f t="shared" si="97"/>
        <v>0.71659345873854408</v>
      </c>
      <c r="AU96" s="41">
        <f t="shared" si="98"/>
        <v>0</v>
      </c>
      <c r="AV96" s="41">
        <f t="shared" si="99"/>
        <v>0</v>
      </c>
      <c r="AW96">
        <f t="shared" si="100"/>
        <v>0.71824518874109167</v>
      </c>
      <c r="AX96">
        <f t="shared" si="101"/>
        <v>1085980.7119242381</v>
      </c>
      <c r="AY96" s="121">
        <f t="shared" si="102"/>
        <v>87163470.735801071</v>
      </c>
      <c r="AZ96">
        <f t="shared" si="103"/>
        <v>0.7882406272301149</v>
      </c>
      <c r="BA96" s="39">
        <f t="shared" si="104"/>
        <v>83333.333333333328</v>
      </c>
      <c r="BB96" s="39">
        <f t="shared" si="105"/>
        <v>0</v>
      </c>
      <c r="BC96">
        <f t="shared" si="106"/>
        <v>0.72121054638115034</v>
      </c>
      <c r="BD96" s="41">
        <f t="shared" si="107"/>
        <v>281550.18993405363</v>
      </c>
      <c r="BE96" s="41">
        <f t="shared" si="108"/>
        <v>21969409.776411675</v>
      </c>
      <c r="BF96">
        <f t="shared" si="109"/>
        <v>0.71832201204711654</v>
      </c>
      <c r="BG96" s="41">
        <f t="shared" si="110"/>
        <v>58125</v>
      </c>
      <c r="BH96" s="41">
        <f t="shared" si="111"/>
        <v>0</v>
      </c>
      <c r="BI96">
        <f t="shared" si="112"/>
        <v>0.72446543689137322</v>
      </c>
      <c r="BJ96">
        <f t="shared" si="113"/>
        <v>0</v>
      </c>
      <c r="BK96" s="121">
        <f t="shared" si="114"/>
        <v>0</v>
      </c>
      <c r="BL96">
        <f t="shared" si="115"/>
        <v>0.72779793969864615</v>
      </c>
      <c r="BM96" s="119">
        <f t="shared" si="116"/>
        <v>1508989.2351916251</v>
      </c>
      <c r="BN96" s="119">
        <f t="shared" si="117"/>
        <v>91755751.763292015</v>
      </c>
      <c r="BO96">
        <f t="shared" si="118"/>
        <v>0.72207446114519369</v>
      </c>
    </row>
    <row r="97" spans="1:67">
      <c r="A97">
        <v>85</v>
      </c>
      <c r="B97" s="58">
        <v>80</v>
      </c>
      <c r="C97" s="56">
        <f t="shared" si="67"/>
        <v>82382609.952567697</v>
      </c>
      <c r="D97" s="56">
        <f t="shared" si="68"/>
        <v>267717.20669685304</v>
      </c>
      <c r="E97" s="59">
        <f t="shared" si="119"/>
        <v>82114892.745870844</v>
      </c>
      <c r="F97" s="53">
        <f t="shared" si="69"/>
        <v>740751.97816949803</v>
      </c>
      <c r="G97" s="53">
        <f t="shared" si="70"/>
        <v>380876.24418626429</v>
      </c>
      <c r="H97" s="60">
        <f t="shared" si="71"/>
        <v>359875.73398323375</v>
      </c>
      <c r="I97" s="54">
        <f>IF(A97&lt;=(30-(240-$K$8)),((A97+(240-$K$7))/30)*$K$6,$K$6)*($K$5/100)</f>
        <v>0.10979999999999999</v>
      </c>
      <c r="J97" s="61">
        <f t="shared" si="72"/>
        <v>9.6456066865724388E-3</v>
      </c>
      <c r="K97" s="62">
        <f t="shared" si="73"/>
        <v>788576.73875070666</v>
      </c>
      <c r="L97" s="62">
        <f t="shared" si="74"/>
        <v>1529328.7169202047</v>
      </c>
      <c r="M97" s="55">
        <f t="shared" si="75"/>
        <v>1148452.4727339405</v>
      </c>
      <c r="N97" s="55">
        <f t="shared" si="76"/>
        <v>258610.36310963266</v>
      </c>
      <c r="O97" s="55">
        <f t="shared" si="77"/>
        <v>889842.10962430784</v>
      </c>
      <c r="P97" s="59">
        <f t="shared" si="120"/>
        <v>0</v>
      </c>
      <c r="Q97" s="52">
        <f t="shared" si="78"/>
        <v>0</v>
      </c>
      <c r="R97" s="57">
        <f t="shared" si="79"/>
        <v>0</v>
      </c>
      <c r="S97" s="59">
        <f t="shared" si="121"/>
        <v>0</v>
      </c>
      <c r="T97" s="56">
        <f t="shared" si="80"/>
        <v>0</v>
      </c>
      <c r="U97" s="57">
        <f t="shared" si="81"/>
        <v>0</v>
      </c>
      <c r="V97" s="59">
        <f t="shared" si="122"/>
        <v>0</v>
      </c>
      <c r="W97" s="52">
        <f t="shared" si="66"/>
        <v>0</v>
      </c>
      <c r="X97" s="57">
        <f t="shared" si="82"/>
        <v>0</v>
      </c>
      <c r="Y97" s="59">
        <f t="shared" si="123"/>
        <v>10559222.679340251</v>
      </c>
      <c r="Z97" s="56">
        <f t="shared" si="124"/>
        <v>1028151.754852316</v>
      </c>
      <c r="AA97" s="57">
        <f t="shared" si="83"/>
        <v>43996.761163917712</v>
      </c>
      <c r="AB97" s="63">
        <f t="shared" si="125"/>
        <v>20000000</v>
      </c>
      <c r="AC97" s="74">
        <f t="shared" si="84"/>
        <v>0</v>
      </c>
      <c r="AD97" s="57">
        <f t="shared" si="85"/>
        <v>83333.333333333328</v>
      </c>
      <c r="AE97" s="59">
        <f t="shared" si="126"/>
        <v>4540762.7732774792</v>
      </c>
      <c r="AF97" s="54">
        <f t="shared" si="86"/>
        <v>258610.36310963266</v>
      </c>
      <c r="AG97" s="57">
        <f t="shared" si="87"/>
        <v>18919.844888656164</v>
      </c>
      <c r="AH97" s="59">
        <f t="shared" si="127"/>
        <v>13950000</v>
      </c>
      <c r="AI97" s="54">
        <f t="shared" si="88"/>
        <v>0</v>
      </c>
      <c r="AJ97" s="57">
        <f t="shared" si="89"/>
        <v>58125</v>
      </c>
      <c r="AK97" s="59">
        <f t="shared" si="128"/>
        <v>33332624.499949962</v>
      </c>
      <c r="AL97" s="56">
        <f t="shared" si="129"/>
        <v>0</v>
      </c>
      <c r="AM97" s="75">
        <f t="shared" si="90"/>
        <v>138885.93541645817</v>
      </c>
      <c r="AN97">
        <f t="shared" si="91"/>
        <v>3.1796356094233931E-2</v>
      </c>
      <c r="AO97" s="119">
        <f t="shared" si="92"/>
        <v>0</v>
      </c>
      <c r="AP97" s="119">
        <f t="shared" si="93"/>
        <v>0</v>
      </c>
      <c r="AQ97">
        <f t="shared" si="94"/>
        <v>0.7134878594294537</v>
      </c>
      <c r="AR97" s="41">
        <f t="shared" si="95"/>
        <v>0</v>
      </c>
      <c r="AS97" s="41">
        <f t="shared" si="96"/>
        <v>0</v>
      </c>
      <c r="AT97">
        <f t="shared" si="97"/>
        <v>0.71350069585748843</v>
      </c>
      <c r="AU97" s="41">
        <f t="shared" si="98"/>
        <v>0</v>
      </c>
      <c r="AV97" s="41">
        <f t="shared" si="99"/>
        <v>0</v>
      </c>
      <c r="AW97">
        <f t="shared" si="100"/>
        <v>0.71516613690471298</v>
      </c>
      <c r="AX97">
        <f t="shared" si="101"/>
        <v>1072148.5160162337</v>
      </c>
      <c r="AY97" s="121">
        <f t="shared" si="102"/>
        <v>87392899.162446856</v>
      </c>
      <c r="AZ97">
        <f t="shared" si="103"/>
        <v>0.78578583176367522</v>
      </c>
      <c r="BA97" s="39">
        <f t="shared" si="104"/>
        <v>83333.333333333328</v>
      </c>
      <c r="BB97" s="39">
        <f t="shared" si="105"/>
        <v>0</v>
      </c>
      <c r="BC97">
        <f t="shared" si="106"/>
        <v>0.71815623160325759</v>
      </c>
      <c r="BD97" s="41">
        <f t="shared" si="107"/>
        <v>277530.2079982888</v>
      </c>
      <c r="BE97" s="41">
        <f t="shared" si="108"/>
        <v>21981880.864318777</v>
      </c>
      <c r="BF97">
        <f t="shared" si="109"/>
        <v>0.71524359910317881</v>
      </c>
      <c r="BG97" s="41">
        <f t="shared" si="110"/>
        <v>58125</v>
      </c>
      <c r="BH97" s="41">
        <f t="shared" si="111"/>
        <v>0</v>
      </c>
      <c r="BI97">
        <f t="shared" si="112"/>
        <v>0.72143845357829905</v>
      </c>
      <c r="BJ97">
        <f t="shared" si="113"/>
        <v>0</v>
      </c>
      <c r="BK97" s="121">
        <f t="shared" si="114"/>
        <v>0</v>
      </c>
      <c r="BL97">
        <f t="shared" si="115"/>
        <v>0.72479913293590281</v>
      </c>
      <c r="BM97" s="119">
        <f t="shared" si="116"/>
        <v>1491137.0573478558</v>
      </c>
      <c r="BN97" s="119">
        <f t="shared" si="117"/>
        <v>91876197.818715245</v>
      </c>
      <c r="BO97">
        <f t="shared" si="118"/>
        <v>0.71902738245668463</v>
      </c>
    </row>
    <row r="98" spans="1:67">
      <c r="A98">
        <v>86</v>
      </c>
      <c r="B98" s="64">
        <v>81</v>
      </c>
      <c r="C98" s="56">
        <f t="shared" si="67"/>
        <v>81234733.770022199</v>
      </c>
      <c r="D98" s="56">
        <f t="shared" si="68"/>
        <v>268293.49688529968</v>
      </c>
      <c r="E98" s="59">
        <f t="shared" si="119"/>
        <v>80966440.273136899</v>
      </c>
      <c r="F98" s="53">
        <f t="shared" si="69"/>
        <v>733606.97593577462</v>
      </c>
      <c r="G98" s="53">
        <f t="shared" si="70"/>
        <v>375549.33880023332</v>
      </c>
      <c r="H98" s="66">
        <f t="shared" si="71"/>
        <v>358057.6371355413</v>
      </c>
      <c r="I98" s="54">
        <f>IF(A98&lt;=(30-(240-$K$8)),((A98+(240-$K$7))/30)*$K$6,$K$6)*($K$5/100)</f>
        <v>0.10979999999999999</v>
      </c>
      <c r="J98" s="67">
        <f t="shared" si="72"/>
        <v>9.6456066865724388E-3</v>
      </c>
      <c r="K98" s="68">
        <f t="shared" si="73"/>
        <v>777516.75454760448</v>
      </c>
      <c r="L98" s="68">
        <f t="shared" si="74"/>
        <v>1511123.7304833792</v>
      </c>
      <c r="M98" s="55">
        <f t="shared" si="75"/>
        <v>1135574.3916831459</v>
      </c>
      <c r="N98" s="55">
        <f t="shared" si="76"/>
        <v>255710.45623862991</v>
      </c>
      <c r="O98" s="55">
        <f t="shared" si="77"/>
        <v>879863.93544451601</v>
      </c>
      <c r="P98" s="65">
        <f t="shared" si="120"/>
        <v>0</v>
      </c>
      <c r="Q98" s="52">
        <f t="shared" si="78"/>
        <v>0</v>
      </c>
      <c r="R98" s="57">
        <f t="shared" si="79"/>
        <v>0</v>
      </c>
      <c r="S98" s="59">
        <f t="shared" si="121"/>
        <v>0</v>
      </c>
      <c r="T98" s="56">
        <f t="shared" si="80"/>
        <v>0</v>
      </c>
      <c r="U98" s="57">
        <f t="shared" si="81"/>
        <v>0</v>
      </c>
      <c r="V98" s="59">
        <f t="shared" si="122"/>
        <v>0</v>
      </c>
      <c r="W98" s="52">
        <f t="shared" si="66"/>
        <v>0</v>
      </c>
      <c r="X98" s="57">
        <f t="shared" si="82"/>
        <v>0</v>
      </c>
      <c r="Y98" s="59">
        <f t="shared" si="123"/>
        <v>9531070.9244879354</v>
      </c>
      <c r="Z98" s="56">
        <f t="shared" si="124"/>
        <v>1018749.8708609742</v>
      </c>
      <c r="AA98" s="57">
        <f t="shared" si="83"/>
        <v>39712.795518699728</v>
      </c>
      <c r="AB98" s="63">
        <f t="shared" si="125"/>
        <v>20000000</v>
      </c>
      <c r="AC98" s="74">
        <f t="shared" si="84"/>
        <v>0</v>
      </c>
      <c r="AD98" s="57">
        <f t="shared" si="85"/>
        <v>83333.333333333328</v>
      </c>
      <c r="AE98" s="59">
        <f t="shared" si="126"/>
        <v>4282152.4101678468</v>
      </c>
      <c r="AF98" s="54">
        <f t="shared" si="86"/>
        <v>255710.45623862991</v>
      </c>
      <c r="AG98" s="57">
        <f t="shared" si="87"/>
        <v>17842.301709032694</v>
      </c>
      <c r="AH98" s="59">
        <f t="shared" si="127"/>
        <v>13950000</v>
      </c>
      <c r="AI98" s="54">
        <f t="shared" si="88"/>
        <v>0</v>
      </c>
      <c r="AJ98" s="57">
        <f t="shared" si="89"/>
        <v>58125</v>
      </c>
      <c r="AK98" s="59">
        <f t="shared" si="128"/>
        <v>33471510.435366422</v>
      </c>
      <c r="AL98" s="56">
        <f t="shared" si="129"/>
        <v>0</v>
      </c>
      <c r="AM98" s="75">
        <f t="shared" si="90"/>
        <v>139464.62681402676</v>
      </c>
      <c r="AN98">
        <f t="shared" si="91"/>
        <v>3.1812466876125094E-2</v>
      </c>
      <c r="AO98" s="119">
        <f t="shared" si="92"/>
        <v>0</v>
      </c>
      <c r="AP98" s="119">
        <f t="shared" si="93"/>
        <v>0</v>
      </c>
      <c r="AQ98">
        <f t="shared" si="94"/>
        <v>0.71040644093212824</v>
      </c>
      <c r="AR98" s="41">
        <f t="shared" si="95"/>
        <v>0</v>
      </c>
      <c r="AS98" s="41">
        <f t="shared" si="96"/>
        <v>0</v>
      </c>
      <c r="AT98">
        <f t="shared" si="97"/>
        <v>0.71041938166858576</v>
      </c>
      <c r="AU98" s="41">
        <f t="shared" si="98"/>
        <v>0</v>
      </c>
      <c r="AV98" s="41">
        <f t="shared" si="99"/>
        <v>0</v>
      </c>
      <c r="AW98">
        <f t="shared" si="100"/>
        <v>0.7120983807017901</v>
      </c>
      <c r="AX98">
        <f t="shared" si="101"/>
        <v>1058462.6663796739</v>
      </c>
      <c r="AY98" s="121">
        <f t="shared" si="102"/>
        <v>87612488.894043773</v>
      </c>
      <c r="AZ98">
        <f t="shared" si="103"/>
        <v>0.78333658427463615</v>
      </c>
      <c r="BA98" s="39">
        <f t="shared" si="104"/>
        <v>83333.333333333328</v>
      </c>
      <c r="BB98" s="39">
        <f t="shared" si="105"/>
        <v>0</v>
      </c>
      <c r="BC98">
        <f t="shared" si="106"/>
        <v>0.71511293965630096</v>
      </c>
      <c r="BD98" s="41">
        <f t="shared" si="107"/>
        <v>273552.75794766261</v>
      </c>
      <c r="BE98" s="41">
        <f t="shared" si="108"/>
        <v>21991099.236522172</v>
      </c>
      <c r="BF98">
        <f t="shared" si="109"/>
        <v>0.71217647469307932</v>
      </c>
      <c r="BG98" s="41">
        <f t="shared" si="110"/>
        <v>58125</v>
      </c>
      <c r="BH98" s="41">
        <f t="shared" si="111"/>
        <v>0</v>
      </c>
      <c r="BI98">
        <f t="shared" si="112"/>
        <v>0.71842219659818884</v>
      </c>
      <c r="BJ98">
        <f t="shared" si="113"/>
        <v>0</v>
      </c>
      <c r="BK98" s="121">
        <f t="shared" si="114"/>
        <v>0</v>
      </c>
      <c r="BL98">
        <f t="shared" si="115"/>
        <v>0.72181075213440826</v>
      </c>
      <c r="BM98" s="119">
        <f t="shared" si="116"/>
        <v>1473473.7576606697</v>
      </c>
      <c r="BN98" s="119">
        <f t="shared" si="117"/>
        <v>91981525.72633481</v>
      </c>
      <c r="BO98">
        <f t="shared" si="118"/>
        <v>0.71599124760217814</v>
      </c>
    </row>
    <row r="99" spans="1:67">
      <c r="A99">
        <v>87</v>
      </c>
      <c r="B99" s="58">
        <v>82</v>
      </c>
      <c r="C99" s="56">
        <f t="shared" si="67"/>
        <v>80099738.06973663</v>
      </c>
      <c r="D99" s="56">
        <f t="shared" si="68"/>
        <v>268872.18828287721</v>
      </c>
      <c r="E99" s="59">
        <f t="shared" si="119"/>
        <v>79830865.881453753</v>
      </c>
      <c r="F99" s="53">
        <f t="shared" si="69"/>
        <v>726530.89158337214</v>
      </c>
      <c r="G99" s="53">
        <f t="shared" si="70"/>
        <v>370282.16624680971</v>
      </c>
      <c r="H99" s="60">
        <f t="shared" si="71"/>
        <v>356248.72533656243</v>
      </c>
      <c r="I99" s="54">
        <f>IF(A99&lt;=(30-(240-$K$8)),((A99+(240-$K$7))/30)*$K$6,$K$6)*($K$5/100)</f>
        <v>0.10979999999999999</v>
      </c>
      <c r="J99" s="61">
        <f t="shared" si="72"/>
        <v>9.6456066865724388E-3</v>
      </c>
      <c r="K99" s="62">
        <f t="shared" si="73"/>
        <v>766580.89865382854</v>
      </c>
      <c r="L99" s="62">
        <f t="shared" si="74"/>
        <v>1493111.7902372007</v>
      </c>
      <c r="M99" s="55">
        <f t="shared" si="75"/>
        <v>1122829.6239903909</v>
      </c>
      <c r="N99" s="55">
        <f t="shared" si="76"/>
        <v>252840.56908263362</v>
      </c>
      <c r="O99" s="55">
        <f t="shared" si="77"/>
        <v>869989.05490775732</v>
      </c>
      <c r="P99" s="59">
        <f t="shared" si="120"/>
        <v>0</v>
      </c>
      <c r="Q99" s="52">
        <f t="shared" si="78"/>
        <v>0</v>
      </c>
      <c r="R99" s="57">
        <f t="shared" si="79"/>
        <v>0</v>
      </c>
      <c r="S99" s="59">
        <f t="shared" si="121"/>
        <v>0</v>
      </c>
      <c r="T99" s="56">
        <f t="shared" si="80"/>
        <v>0</v>
      </c>
      <c r="U99" s="57">
        <f t="shared" si="81"/>
        <v>0</v>
      </c>
      <c r="V99" s="59">
        <f t="shared" si="122"/>
        <v>0</v>
      </c>
      <c r="W99" s="52">
        <f t="shared" si="66"/>
        <v>0</v>
      </c>
      <c r="X99" s="57">
        <f t="shared" si="82"/>
        <v>0</v>
      </c>
      <c r="Y99" s="59">
        <f t="shared" si="123"/>
        <v>8512321.053626962</v>
      </c>
      <c r="Z99" s="56">
        <f t="shared" si="124"/>
        <v>1009453.6817217841</v>
      </c>
      <c r="AA99" s="57">
        <f t="shared" si="83"/>
        <v>35468.004390112343</v>
      </c>
      <c r="AB99" s="63">
        <f t="shared" si="125"/>
        <v>20000000</v>
      </c>
      <c r="AC99" s="74">
        <f t="shared" si="84"/>
        <v>0</v>
      </c>
      <c r="AD99" s="57">
        <f t="shared" si="85"/>
        <v>83333.333333333328</v>
      </c>
      <c r="AE99" s="59">
        <f t="shared" si="126"/>
        <v>4026441.9539292171</v>
      </c>
      <c r="AF99" s="54">
        <f t="shared" si="86"/>
        <v>252840.56908263362</v>
      </c>
      <c r="AG99" s="57">
        <f t="shared" si="87"/>
        <v>16776.84147470507</v>
      </c>
      <c r="AH99" s="59">
        <f t="shared" si="127"/>
        <v>13950000</v>
      </c>
      <c r="AI99" s="54">
        <f t="shared" si="88"/>
        <v>0</v>
      </c>
      <c r="AJ99" s="57">
        <f t="shared" si="89"/>
        <v>58125</v>
      </c>
      <c r="AK99" s="59">
        <f t="shared" si="128"/>
        <v>33610975.062180452</v>
      </c>
      <c r="AL99" s="56">
        <f t="shared" si="129"/>
        <v>0</v>
      </c>
      <c r="AM99" s="75">
        <f t="shared" si="90"/>
        <v>140045.7294257519</v>
      </c>
      <c r="AN99">
        <f t="shared" si="91"/>
        <v>3.1828577658016256E-2</v>
      </c>
      <c r="AO99" s="119">
        <f t="shared" si="92"/>
        <v>0</v>
      </c>
      <c r="AP99" s="119">
        <f t="shared" si="93"/>
        <v>0</v>
      </c>
      <c r="AQ99">
        <f t="shared" si="94"/>
        <v>0.70733643930555135</v>
      </c>
      <c r="AR99" s="41">
        <f t="shared" si="95"/>
        <v>0</v>
      </c>
      <c r="AS99" s="41">
        <f t="shared" si="96"/>
        <v>0</v>
      </c>
      <c r="AT99">
        <f t="shared" si="97"/>
        <v>0.70734948317479629</v>
      </c>
      <c r="AU99" s="41">
        <f t="shared" si="98"/>
        <v>0</v>
      </c>
      <c r="AV99" s="41">
        <f t="shared" si="99"/>
        <v>0</v>
      </c>
      <c r="AW99">
        <f t="shared" si="100"/>
        <v>0.70904188805241541</v>
      </c>
      <c r="AX99">
        <f t="shared" si="101"/>
        <v>1044921.6861118964</v>
      </c>
      <c r="AY99" s="121">
        <f t="shared" si="102"/>
        <v>87822470.309795216</v>
      </c>
      <c r="AZ99">
        <f t="shared" si="103"/>
        <v>0.78089288056680317</v>
      </c>
      <c r="BA99" s="39">
        <f t="shared" si="104"/>
        <v>83333.333333333328</v>
      </c>
      <c r="BB99" s="39">
        <f t="shared" si="105"/>
        <v>0</v>
      </c>
      <c r="BC99">
        <f t="shared" si="106"/>
        <v>0.71208064007367178</v>
      </c>
      <c r="BD99" s="41">
        <f t="shared" si="107"/>
        <v>269617.41055733868</v>
      </c>
      <c r="BE99" s="41">
        <f t="shared" si="108"/>
        <v>21997129.510189123</v>
      </c>
      <c r="BF99">
        <f t="shared" si="109"/>
        <v>0.7091206067791731</v>
      </c>
      <c r="BG99" s="41">
        <f t="shared" si="110"/>
        <v>58125</v>
      </c>
      <c r="BH99" s="41">
        <f t="shared" si="111"/>
        <v>0</v>
      </c>
      <c r="BI99">
        <f t="shared" si="112"/>
        <v>0.7154166372067019</v>
      </c>
      <c r="BJ99">
        <f t="shared" si="113"/>
        <v>0</v>
      </c>
      <c r="BK99" s="121">
        <f t="shared" si="114"/>
        <v>0</v>
      </c>
      <c r="BL99">
        <f t="shared" si="115"/>
        <v>0.71883277026143255</v>
      </c>
      <c r="BM99" s="119">
        <f t="shared" si="116"/>
        <v>1455997.4300025685</v>
      </c>
      <c r="BN99" s="119">
        <f t="shared" si="117"/>
        <v>92072029.167212054</v>
      </c>
      <c r="BO99">
        <f t="shared" si="118"/>
        <v>0.71296602657707553</v>
      </c>
    </row>
    <row r="100" spans="1:67">
      <c r="A100">
        <v>88</v>
      </c>
      <c r="B100" s="64">
        <v>83</v>
      </c>
      <c r="C100" s="56">
        <f t="shared" si="67"/>
        <v>78977489.548357964</v>
      </c>
      <c r="D100" s="56">
        <f t="shared" si="68"/>
        <v>269453.29089461267</v>
      </c>
      <c r="E100" s="59">
        <f t="shared" si="119"/>
        <v>78708036.257463351</v>
      </c>
      <c r="F100" s="53">
        <f t="shared" si="69"/>
        <v>719523.06035751395</v>
      </c>
      <c r="G100" s="53">
        <f t="shared" si="70"/>
        <v>365074.10817420087</v>
      </c>
      <c r="H100" s="66">
        <f t="shared" si="71"/>
        <v>354448.95218331309</v>
      </c>
      <c r="I100" s="54">
        <f>IF(A100&lt;=(30-(240-$K$8)),((A100+(240-$K$7))/30)*$K$6,$K$6)*($K$5/100)</f>
        <v>0.10979999999999999</v>
      </c>
      <c r="J100" s="67">
        <f t="shared" si="72"/>
        <v>9.6456066865724388E-3</v>
      </c>
      <c r="K100" s="68">
        <f t="shared" si="73"/>
        <v>755767.88562874659</v>
      </c>
      <c r="L100" s="68">
        <f t="shared" si="74"/>
        <v>1475290.9459862604</v>
      </c>
      <c r="M100" s="55">
        <f t="shared" si="75"/>
        <v>1110216.8378120596</v>
      </c>
      <c r="N100" s="55">
        <f t="shared" si="76"/>
        <v>250000.40173497007</v>
      </c>
      <c r="O100" s="55">
        <f t="shared" si="77"/>
        <v>860216.43607708951</v>
      </c>
      <c r="P100" s="65">
        <f t="shared" si="120"/>
        <v>0</v>
      </c>
      <c r="Q100" s="52">
        <f t="shared" si="78"/>
        <v>0</v>
      </c>
      <c r="R100" s="57">
        <f t="shared" si="79"/>
        <v>0</v>
      </c>
      <c r="S100" s="59">
        <f t="shared" si="121"/>
        <v>0</v>
      </c>
      <c r="T100" s="56">
        <f t="shared" si="80"/>
        <v>0</v>
      </c>
      <c r="U100" s="57">
        <f t="shared" si="81"/>
        <v>0</v>
      </c>
      <c r="V100" s="59">
        <f t="shared" si="122"/>
        <v>0</v>
      </c>
      <c r="W100" s="52">
        <f t="shared" si="66"/>
        <v>0</v>
      </c>
      <c r="X100" s="57">
        <f t="shared" si="82"/>
        <v>0</v>
      </c>
      <c r="Y100" s="59">
        <f t="shared" si="123"/>
        <v>7502867.3719051778</v>
      </c>
      <c r="Z100" s="56">
        <f t="shared" si="124"/>
        <v>1000262.1655028414</v>
      </c>
      <c r="AA100" s="57">
        <f t="shared" si="83"/>
        <v>31261.94738293824</v>
      </c>
      <c r="AB100" s="63">
        <f t="shared" si="125"/>
        <v>20000000</v>
      </c>
      <c r="AC100" s="74">
        <f t="shared" si="84"/>
        <v>0</v>
      </c>
      <c r="AD100" s="57">
        <f t="shared" si="85"/>
        <v>83333.333333333328</v>
      </c>
      <c r="AE100" s="59">
        <f t="shared" si="126"/>
        <v>3773601.3848465835</v>
      </c>
      <c r="AF100" s="54">
        <f t="shared" si="86"/>
        <v>250000.40173497007</v>
      </c>
      <c r="AG100" s="57">
        <f t="shared" si="87"/>
        <v>15723.339103527431</v>
      </c>
      <c r="AH100" s="59">
        <f t="shared" si="127"/>
        <v>13950000</v>
      </c>
      <c r="AI100" s="54">
        <f t="shared" si="88"/>
        <v>0</v>
      </c>
      <c r="AJ100" s="57">
        <f t="shared" si="89"/>
        <v>58125</v>
      </c>
      <c r="AK100" s="59">
        <f t="shared" si="128"/>
        <v>33751020.791606203</v>
      </c>
      <c r="AL100" s="56">
        <f t="shared" si="129"/>
        <v>0</v>
      </c>
      <c r="AM100" s="75">
        <f t="shared" si="90"/>
        <v>140629.25329835917</v>
      </c>
      <c r="AN100">
        <f t="shared" si="91"/>
        <v>3.1844688439907419E-2</v>
      </c>
      <c r="AO100" s="119">
        <f t="shared" si="92"/>
        <v>0</v>
      </c>
      <c r="AP100" s="119">
        <f t="shared" si="93"/>
        <v>0</v>
      </c>
      <c r="AQ100">
        <f t="shared" si="94"/>
        <v>0.70427782159673091</v>
      </c>
      <c r="AR100" s="41">
        <f t="shared" si="95"/>
        <v>0</v>
      </c>
      <c r="AS100" s="41">
        <f t="shared" si="96"/>
        <v>0</v>
      </c>
      <c r="AT100">
        <f t="shared" si="97"/>
        <v>0.70429096743015873</v>
      </c>
      <c r="AU100" s="41">
        <f t="shared" si="98"/>
        <v>0</v>
      </c>
      <c r="AV100" s="41">
        <f t="shared" si="99"/>
        <v>0</v>
      </c>
      <c r="AW100">
        <f t="shared" si="100"/>
        <v>0.70599662692405729</v>
      </c>
      <c r="AX100">
        <f t="shared" si="101"/>
        <v>1031524.1128857796</v>
      </c>
      <c r="AY100" s="121">
        <f t="shared" si="102"/>
        <v>88023070.564250037</v>
      </c>
      <c r="AZ100">
        <f t="shared" si="103"/>
        <v>0.7784547164126433</v>
      </c>
      <c r="BA100" s="39">
        <f t="shared" si="104"/>
        <v>83333.333333333328</v>
      </c>
      <c r="BB100" s="39">
        <f t="shared" si="105"/>
        <v>0</v>
      </c>
      <c r="BC100">
        <f t="shared" si="106"/>
        <v>0.70905930242981841</v>
      </c>
      <c r="BD100" s="41">
        <f t="shared" si="107"/>
        <v>265723.74083849753</v>
      </c>
      <c r="BE100" s="41">
        <f t="shared" si="108"/>
        <v>22000035.352677368</v>
      </c>
      <c r="BF100">
        <f t="shared" si="109"/>
        <v>0.70607596337114231</v>
      </c>
      <c r="BG100" s="41">
        <f t="shared" si="110"/>
        <v>58125</v>
      </c>
      <c r="BH100" s="41">
        <f t="shared" si="111"/>
        <v>0</v>
      </c>
      <c r="BI100">
        <f t="shared" si="112"/>
        <v>0.71242174669409331</v>
      </c>
      <c r="BJ100">
        <f t="shared" si="113"/>
        <v>0</v>
      </c>
      <c r="BK100" s="121">
        <f t="shared" si="114"/>
        <v>0</v>
      </c>
      <c r="BL100">
        <f t="shared" si="115"/>
        <v>0.71586516031239633</v>
      </c>
      <c r="BM100" s="119">
        <f t="shared" si="116"/>
        <v>1438706.1870576106</v>
      </c>
      <c r="BN100" s="119">
        <f t="shared" si="117"/>
        <v>92147997.538400948</v>
      </c>
      <c r="BO100">
        <f t="shared" si="118"/>
        <v>0.70995168941614206</v>
      </c>
    </row>
    <row r="101" spans="1:67">
      <c r="A101">
        <v>89</v>
      </c>
      <c r="B101" s="58">
        <v>84</v>
      </c>
      <c r="C101" s="56">
        <f t="shared" si="67"/>
        <v>77867856.234418511</v>
      </c>
      <c r="D101" s="56">
        <f t="shared" si="68"/>
        <v>270036.81476721168</v>
      </c>
      <c r="E101" s="59">
        <f t="shared" si="119"/>
        <v>77597819.4196513</v>
      </c>
      <c r="F101" s="53">
        <f t="shared" si="69"/>
        <v>712582.82391538646</v>
      </c>
      <c r="G101" s="53">
        <f t="shared" si="70"/>
        <v>359924.55240814929</v>
      </c>
      <c r="H101" s="60">
        <f t="shared" si="71"/>
        <v>352658.27150723716</v>
      </c>
      <c r="I101" s="54">
        <f>IF(A101&lt;=(30-(240-$K$8)),((A101+(240-$K$7))/30)*$K$6,$K$6)*($K$5/100)</f>
        <v>0.10979999999999999</v>
      </c>
      <c r="J101" s="61">
        <f t="shared" si="72"/>
        <v>9.6456066865724388E-3</v>
      </c>
      <c r="K101" s="62">
        <f t="shared" si="73"/>
        <v>745076.44287590391</v>
      </c>
      <c r="L101" s="62">
        <f t="shared" si="74"/>
        <v>1457659.2667912904</v>
      </c>
      <c r="M101" s="55">
        <f t="shared" si="75"/>
        <v>1097734.7143831411</v>
      </c>
      <c r="N101" s="55">
        <f t="shared" si="76"/>
        <v>247189.65723402658</v>
      </c>
      <c r="O101" s="55">
        <f t="shared" si="77"/>
        <v>850545.05714911455</v>
      </c>
      <c r="P101" s="59">
        <f t="shared" si="120"/>
        <v>0</v>
      </c>
      <c r="Q101" s="52">
        <f t="shared" si="78"/>
        <v>0</v>
      </c>
      <c r="R101" s="57">
        <f t="shared" si="79"/>
        <v>0</v>
      </c>
      <c r="S101" s="59">
        <f t="shared" si="121"/>
        <v>0</v>
      </c>
      <c r="T101" s="56">
        <f t="shared" si="80"/>
        <v>0</v>
      </c>
      <c r="U101" s="57">
        <f t="shared" si="81"/>
        <v>0</v>
      </c>
      <c r="V101" s="59">
        <f t="shared" si="122"/>
        <v>0</v>
      </c>
      <c r="W101" s="52">
        <f t="shared" si="66"/>
        <v>0</v>
      </c>
      <c r="X101" s="57">
        <f t="shared" si="82"/>
        <v>0</v>
      </c>
      <c r="Y101" s="59">
        <f t="shared" si="123"/>
        <v>6502605.2064023362</v>
      </c>
      <c r="Z101" s="56">
        <f t="shared" si="124"/>
        <v>991174.31044747378</v>
      </c>
      <c r="AA101" s="57">
        <f t="shared" si="83"/>
        <v>27094.188360009735</v>
      </c>
      <c r="AB101" s="63">
        <f t="shared" si="125"/>
        <v>20000000</v>
      </c>
      <c r="AC101" s="74">
        <f t="shared" si="84"/>
        <v>0</v>
      </c>
      <c r="AD101" s="57">
        <f t="shared" si="85"/>
        <v>83333.333333333328</v>
      </c>
      <c r="AE101" s="59">
        <f t="shared" si="126"/>
        <v>3523600.9831116134</v>
      </c>
      <c r="AF101" s="54">
        <f t="shared" si="86"/>
        <v>247189.65723402658</v>
      </c>
      <c r="AG101" s="57">
        <f t="shared" si="87"/>
        <v>14681.670762965055</v>
      </c>
      <c r="AH101" s="59">
        <f t="shared" si="127"/>
        <v>13950000</v>
      </c>
      <c r="AI101" s="54">
        <f t="shared" si="88"/>
        <v>0</v>
      </c>
      <c r="AJ101" s="57">
        <f t="shared" si="89"/>
        <v>58125</v>
      </c>
      <c r="AK101" s="59">
        <f t="shared" si="128"/>
        <v>33891650.04490456</v>
      </c>
      <c r="AL101" s="56">
        <f t="shared" si="129"/>
        <v>0</v>
      </c>
      <c r="AM101" s="75">
        <f t="shared" si="90"/>
        <v>141215.20852043567</v>
      </c>
      <c r="AN101">
        <f t="shared" si="91"/>
        <v>3.1860799221798582E-2</v>
      </c>
      <c r="AO101" s="119">
        <f t="shared" si="92"/>
        <v>0</v>
      </c>
      <c r="AP101" s="119">
        <f t="shared" si="93"/>
        <v>0</v>
      </c>
      <c r="AQ101">
        <f t="shared" si="94"/>
        <v>0.70123055490387698</v>
      </c>
      <c r="AR101" s="41">
        <f t="shared" si="95"/>
        <v>0</v>
      </c>
      <c r="AS101" s="41">
        <f t="shared" si="96"/>
        <v>0</v>
      </c>
      <c r="AT101">
        <f t="shared" si="97"/>
        <v>0.70124380153998356</v>
      </c>
      <c r="AU101" s="41">
        <f t="shared" si="98"/>
        <v>0</v>
      </c>
      <c r="AV101" s="41">
        <f t="shared" si="99"/>
        <v>0</v>
      </c>
      <c r="AW101">
        <f t="shared" si="100"/>
        <v>0.70296256533179402</v>
      </c>
      <c r="AX101">
        <f t="shared" si="101"/>
        <v>1018268.4988074835</v>
      </c>
      <c r="AY101" s="121">
        <f t="shared" si="102"/>
        <v>88214513.62982516</v>
      </c>
      <c r="AZ101">
        <f t="shared" si="103"/>
        <v>0.77602208755333135</v>
      </c>
      <c r="BA101" s="39">
        <f t="shared" si="104"/>
        <v>83333.333333333328</v>
      </c>
      <c r="BB101" s="39">
        <f t="shared" si="105"/>
        <v>0</v>
      </c>
      <c r="BC101">
        <f t="shared" si="106"/>
        <v>0.70604889634049928</v>
      </c>
      <c r="BD101" s="41">
        <f t="shared" si="107"/>
        <v>261871.32799699163</v>
      </c>
      <c r="BE101" s="41">
        <f t="shared" si="108"/>
        <v>21999879.493828367</v>
      </c>
      <c r="BF101">
        <f t="shared" si="109"/>
        <v>0.70304251252605277</v>
      </c>
      <c r="BG101" s="41">
        <f t="shared" si="110"/>
        <v>58125</v>
      </c>
      <c r="BH101" s="41">
        <f t="shared" si="111"/>
        <v>0</v>
      </c>
      <c r="BI101">
        <f t="shared" si="112"/>
        <v>0.70943749638524811</v>
      </c>
      <c r="BJ101">
        <f t="shared" si="113"/>
        <v>0</v>
      </c>
      <c r="BK101" s="121">
        <f t="shared" si="114"/>
        <v>0</v>
      </c>
      <c r="BL101">
        <f t="shared" si="115"/>
        <v>0.71290789531112664</v>
      </c>
      <c r="BM101" s="119">
        <f t="shared" si="116"/>
        <v>1421598.1601378084</v>
      </c>
      <c r="BN101" s="119">
        <f t="shared" si="117"/>
        <v>92209716.008183852</v>
      </c>
      <c r="BO101">
        <f t="shared" si="118"/>
        <v>0.70694820619358534</v>
      </c>
    </row>
    <row r="102" spans="1:67">
      <c r="A102">
        <v>90</v>
      </c>
      <c r="B102" s="64">
        <v>85</v>
      </c>
      <c r="C102" s="56">
        <f t="shared" si="67"/>
        <v>76770707.475257456</v>
      </c>
      <c r="D102" s="56">
        <f t="shared" si="68"/>
        <v>270622.76998929679</v>
      </c>
      <c r="E102" s="59">
        <f t="shared" si="119"/>
        <v>76500084.70526816</v>
      </c>
      <c r="F102" s="53">
        <f t="shared" si="69"/>
        <v>705709.53026429168</v>
      </c>
      <c r="G102" s="53">
        <f t="shared" si="70"/>
        <v>354832.89289126877</v>
      </c>
      <c r="H102" s="66">
        <f t="shared" si="71"/>
        <v>350876.63737302291</v>
      </c>
      <c r="I102" s="54">
        <f>IF(A102&lt;=(30-(240-$K$8)),((A102+(240-$K$7))/30)*$K$6,$K$6)*($K$5/100)</f>
        <v>0.10979999999999999</v>
      </c>
      <c r="J102" s="67">
        <f t="shared" si="72"/>
        <v>9.6456066865724388E-3</v>
      </c>
      <c r="K102" s="68">
        <f t="shared" si="73"/>
        <v>734505.31051688513</v>
      </c>
      <c r="L102" s="68">
        <f t="shared" si="74"/>
        <v>1440214.8407811767</v>
      </c>
      <c r="M102" s="55">
        <f t="shared" si="75"/>
        <v>1085381.947889908</v>
      </c>
      <c r="N102" s="55">
        <f t="shared" si="76"/>
        <v>244408.04153458128</v>
      </c>
      <c r="O102" s="55">
        <f t="shared" si="77"/>
        <v>840973.90635532676</v>
      </c>
      <c r="P102" s="65">
        <f t="shared" si="120"/>
        <v>0</v>
      </c>
      <c r="Q102" s="52">
        <f t="shared" si="78"/>
        <v>0</v>
      </c>
      <c r="R102" s="57">
        <f t="shared" si="79"/>
        <v>0</v>
      </c>
      <c r="S102" s="59">
        <f t="shared" si="121"/>
        <v>0</v>
      </c>
      <c r="T102" s="56">
        <f t="shared" si="80"/>
        <v>0</v>
      </c>
      <c r="U102" s="57">
        <f t="shared" si="81"/>
        <v>0</v>
      </c>
      <c r="V102" s="59">
        <f t="shared" si="122"/>
        <v>0</v>
      </c>
      <c r="W102" s="52">
        <f t="shared" si="66"/>
        <v>0</v>
      </c>
      <c r="X102" s="57">
        <f t="shared" si="82"/>
        <v>0</v>
      </c>
      <c r="Y102" s="59">
        <f t="shared" si="123"/>
        <v>5511430.8959548622</v>
      </c>
      <c r="Z102" s="56">
        <f t="shared" si="124"/>
        <v>982189.11487576249</v>
      </c>
      <c r="AA102" s="57">
        <f t="shared" si="83"/>
        <v>22964.295399811926</v>
      </c>
      <c r="AB102" s="63">
        <f t="shared" si="125"/>
        <v>20000000</v>
      </c>
      <c r="AC102" s="74">
        <f t="shared" si="84"/>
        <v>0</v>
      </c>
      <c r="AD102" s="57">
        <f t="shared" si="85"/>
        <v>83333.333333333328</v>
      </c>
      <c r="AE102" s="59">
        <f t="shared" si="126"/>
        <v>3276411.3258775868</v>
      </c>
      <c r="AF102" s="54">
        <f t="shared" si="86"/>
        <v>244408.04153458128</v>
      </c>
      <c r="AG102" s="57">
        <f t="shared" si="87"/>
        <v>13651.713857823279</v>
      </c>
      <c r="AH102" s="59">
        <f t="shared" si="127"/>
        <v>13950000</v>
      </c>
      <c r="AI102" s="54">
        <f t="shared" si="88"/>
        <v>0</v>
      </c>
      <c r="AJ102" s="57">
        <f t="shared" si="89"/>
        <v>58125</v>
      </c>
      <c r="AK102" s="59">
        <f t="shared" si="128"/>
        <v>34032865.253424995</v>
      </c>
      <c r="AL102" s="56">
        <f t="shared" si="129"/>
        <v>0</v>
      </c>
      <c r="AM102" s="75">
        <f t="shared" si="90"/>
        <v>141803.60522260415</v>
      </c>
      <c r="AN102">
        <f t="shared" si="91"/>
        <v>3.1876910003689751E-2</v>
      </c>
      <c r="AO102" s="119">
        <f t="shared" si="92"/>
        <v>0</v>
      </c>
      <c r="AP102" s="119">
        <f t="shared" si="93"/>
        <v>0</v>
      </c>
      <c r="AQ102">
        <f t="shared" si="94"/>
        <v>0.69819460637669339</v>
      </c>
      <c r="AR102" s="41">
        <f t="shared" si="95"/>
        <v>0</v>
      </c>
      <c r="AS102" s="41">
        <f t="shared" si="96"/>
        <v>0</v>
      </c>
      <c r="AT102">
        <f t="shared" si="97"/>
        <v>0.69820795266100011</v>
      </c>
      <c r="AU102" s="41">
        <f t="shared" si="98"/>
        <v>0</v>
      </c>
      <c r="AV102" s="41">
        <f t="shared" si="99"/>
        <v>0</v>
      </c>
      <c r="AW102">
        <f t="shared" si="100"/>
        <v>0.69993967133845747</v>
      </c>
      <c r="AX102">
        <f t="shared" si="101"/>
        <v>1005153.4102755744</v>
      </c>
      <c r="AY102" s="121">
        <f t="shared" si="102"/>
        <v>88397020.338818625</v>
      </c>
      <c r="AZ102">
        <f t="shared" si="103"/>
        <v>0.77359498969894192</v>
      </c>
      <c r="BA102" s="39">
        <f t="shared" si="104"/>
        <v>83333.333333333328</v>
      </c>
      <c r="BB102" s="39">
        <f t="shared" si="105"/>
        <v>0</v>
      </c>
      <c r="BC102">
        <f t="shared" si="106"/>
        <v>0.70304939146281098</v>
      </c>
      <c r="BD102" s="41">
        <f t="shared" si="107"/>
        <v>258059.75539240456</v>
      </c>
      <c r="BE102" s="41">
        <f t="shared" si="108"/>
        <v>21996723.738112316</v>
      </c>
      <c r="BF102">
        <f t="shared" si="109"/>
        <v>0.70002022234855898</v>
      </c>
      <c r="BG102" s="41">
        <f t="shared" si="110"/>
        <v>58125</v>
      </c>
      <c r="BH102" s="41">
        <f t="shared" si="111"/>
        <v>0</v>
      </c>
      <c r="BI102">
        <f t="shared" si="112"/>
        <v>0.70646385763995578</v>
      </c>
      <c r="BJ102">
        <f t="shared" si="113"/>
        <v>0</v>
      </c>
      <c r="BK102" s="121">
        <f t="shared" si="114"/>
        <v>0</v>
      </c>
      <c r="BL102">
        <f t="shared" si="115"/>
        <v>0.7099609483099335</v>
      </c>
      <c r="BM102" s="119">
        <f t="shared" si="116"/>
        <v>1404671.4990013123</v>
      </c>
      <c r="BN102" s="119">
        <f t="shared" si="117"/>
        <v>92257465.570642173</v>
      </c>
      <c r="BO102">
        <f t="shared" si="118"/>
        <v>0.70395554702328289</v>
      </c>
    </row>
    <row r="103" spans="1:67">
      <c r="A103">
        <v>91</v>
      </c>
      <c r="B103" s="58">
        <v>86</v>
      </c>
      <c r="C103" s="56">
        <f t="shared" si="67"/>
        <v>75685913.924069703</v>
      </c>
      <c r="D103" s="56">
        <f t="shared" si="68"/>
        <v>271211.16669145226</v>
      </c>
      <c r="E103" s="59">
        <f t="shared" si="119"/>
        <v>75414702.75737825</v>
      </c>
      <c r="F103" s="53">
        <f t="shared" si="69"/>
        <v>698902.53370039642</v>
      </c>
      <c r="G103" s="53">
        <f t="shared" si="70"/>
        <v>349798.52962297277</v>
      </c>
      <c r="H103" s="60">
        <f t="shared" si="71"/>
        <v>349104.00407742365</v>
      </c>
      <c r="I103" s="54">
        <f>IF(A103&lt;=(30-(240-$K$8)),((A103+(240-$K$7))/30)*$K$6,$K$6)*($K$5/100)</f>
        <v>0.10979999999999999</v>
      </c>
      <c r="J103" s="61">
        <f t="shared" si="72"/>
        <v>9.6456066865724388E-3</v>
      </c>
      <c r="K103" s="62">
        <f t="shared" si="73"/>
        <v>724053.24126640218</v>
      </c>
      <c r="L103" s="62">
        <f t="shared" si="74"/>
        <v>1422955.7749667985</v>
      </c>
      <c r="M103" s="55">
        <f t="shared" si="75"/>
        <v>1073157.2453438258</v>
      </c>
      <c r="N103" s="55">
        <f t="shared" si="76"/>
        <v>241655.26347940965</v>
      </c>
      <c r="O103" s="55">
        <f t="shared" si="77"/>
        <v>831501.98186441616</v>
      </c>
      <c r="P103" s="59">
        <f t="shared" si="120"/>
        <v>0</v>
      </c>
      <c r="Q103" s="52">
        <f t="shared" si="78"/>
        <v>0</v>
      </c>
      <c r="R103" s="57">
        <f t="shared" si="79"/>
        <v>0</v>
      </c>
      <c r="S103" s="59">
        <f t="shared" si="121"/>
        <v>0</v>
      </c>
      <c r="T103" s="56">
        <f t="shared" si="80"/>
        <v>0</v>
      </c>
      <c r="U103" s="57">
        <f t="shared" si="81"/>
        <v>0</v>
      </c>
      <c r="V103" s="59">
        <f t="shared" si="122"/>
        <v>0</v>
      </c>
      <c r="W103" s="52">
        <f t="shared" si="66"/>
        <v>0</v>
      </c>
      <c r="X103" s="57">
        <f t="shared" si="82"/>
        <v>0</v>
      </c>
      <c r="Y103" s="59">
        <f t="shared" si="123"/>
        <v>4529241.7810790995</v>
      </c>
      <c r="Z103" s="56">
        <f t="shared" si="124"/>
        <v>973305.58708702028</v>
      </c>
      <c r="AA103" s="57">
        <f t="shared" si="83"/>
        <v>18871.840754496247</v>
      </c>
      <c r="AB103" s="63">
        <f t="shared" si="125"/>
        <v>20000000</v>
      </c>
      <c r="AC103" s="74">
        <f t="shared" si="84"/>
        <v>0</v>
      </c>
      <c r="AD103" s="57">
        <f t="shared" si="85"/>
        <v>83333.333333333328</v>
      </c>
      <c r="AE103" s="59">
        <f t="shared" si="126"/>
        <v>3032003.2843430056</v>
      </c>
      <c r="AF103" s="54">
        <f t="shared" si="86"/>
        <v>241655.26347940965</v>
      </c>
      <c r="AG103" s="57">
        <f t="shared" si="87"/>
        <v>12633.347018095857</v>
      </c>
      <c r="AH103" s="59">
        <f t="shared" si="127"/>
        <v>13950000</v>
      </c>
      <c r="AI103" s="54">
        <f t="shared" si="88"/>
        <v>0</v>
      </c>
      <c r="AJ103" s="57">
        <f t="shared" si="89"/>
        <v>58125</v>
      </c>
      <c r="AK103" s="59">
        <f t="shared" si="128"/>
        <v>34174668.8586476</v>
      </c>
      <c r="AL103" s="56">
        <f t="shared" si="129"/>
        <v>0</v>
      </c>
      <c r="AM103" s="75">
        <f t="shared" si="90"/>
        <v>142394.45357769832</v>
      </c>
      <c r="AN103">
        <f t="shared" si="91"/>
        <v>3.1893020785580914E-2</v>
      </c>
      <c r="AO103" s="119">
        <f t="shared" si="92"/>
        <v>0</v>
      </c>
      <c r="AP103" s="119">
        <f t="shared" si="93"/>
        <v>0</v>
      </c>
      <c r="AQ103">
        <f t="shared" si="94"/>
        <v>0.69516994321638026</v>
      </c>
      <c r="AR103" s="41">
        <f t="shared" si="95"/>
        <v>0</v>
      </c>
      <c r="AS103" s="41">
        <f t="shared" si="96"/>
        <v>0</v>
      </c>
      <c r="AT103">
        <f t="shared" si="97"/>
        <v>0.69518338800140111</v>
      </c>
      <c r="AU103" s="41">
        <f t="shared" si="98"/>
        <v>0</v>
      </c>
      <c r="AV103" s="41">
        <f t="shared" si="99"/>
        <v>0</v>
      </c>
      <c r="AW103">
        <f t="shared" si="100"/>
        <v>0.69692791305469981</v>
      </c>
      <c r="AX103">
        <f t="shared" si="101"/>
        <v>992177.42784151656</v>
      </c>
      <c r="AY103" s="121">
        <f t="shared" si="102"/>
        <v>88570808.424918845</v>
      </c>
      <c r="AZ103">
        <f t="shared" si="103"/>
        <v>0.77117341852852916</v>
      </c>
      <c r="BA103" s="39">
        <f t="shared" si="104"/>
        <v>83333.333333333328</v>
      </c>
      <c r="BB103" s="39">
        <f t="shared" si="105"/>
        <v>0</v>
      </c>
      <c r="BC103">
        <f t="shared" si="106"/>
        <v>0.7000607574954919</v>
      </c>
      <c r="BD103" s="41">
        <f t="shared" si="107"/>
        <v>254288.61049750552</v>
      </c>
      <c r="BE103" s="41">
        <f t="shared" si="108"/>
        <v>21990628.976626277</v>
      </c>
      <c r="BF103">
        <f t="shared" si="109"/>
        <v>0.69700906099096316</v>
      </c>
      <c r="BG103" s="41">
        <f t="shared" si="110"/>
        <v>58125</v>
      </c>
      <c r="BH103" s="41">
        <f t="shared" si="111"/>
        <v>0</v>
      </c>
      <c r="BI103">
        <f t="shared" si="112"/>
        <v>0.70350080185295938</v>
      </c>
      <c r="BJ103">
        <f t="shared" si="113"/>
        <v>0</v>
      </c>
      <c r="BK103" s="121">
        <f t="shared" si="114"/>
        <v>0</v>
      </c>
      <c r="BL103">
        <f t="shared" si="115"/>
        <v>0.70702429238988906</v>
      </c>
      <c r="BM103" s="119">
        <f t="shared" si="116"/>
        <v>1387924.3716723556</v>
      </c>
      <c r="BN103" s="119">
        <f t="shared" si="117"/>
        <v>92291523.099569023</v>
      </c>
      <c r="BO103">
        <f t="shared" si="118"/>
        <v>0.70097368205887367</v>
      </c>
    </row>
    <row r="104" spans="1:67">
      <c r="A104">
        <v>92</v>
      </c>
      <c r="B104" s="64">
        <v>87</v>
      </c>
      <c r="C104" s="56">
        <f t="shared" si="67"/>
        <v>74613347.527080968</v>
      </c>
      <c r="D104" s="56">
        <f t="shared" si="68"/>
        <v>271802.01504653692</v>
      </c>
      <c r="E104" s="59">
        <f t="shared" si="119"/>
        <v>74341545.512034431</v>
      </c>
      <c r="F104" s="53">
        <f t="shared" si="69"/>
        <v>692161.19474807382</v>
      </c>
      <c r="G104" s="53">
        <f t="shared" si="70"/>
        <v>344820.86859998637</v>
      </c>
      <c r="H104" s="66">
        <f t="shared" si="71"/>
        <v>347340.32614808745</v>
      </c>
      <c r="I104" s="54">
        <f>IF(A104&lt;=(30-(240-$K$8)),((A104+(240-$K$7))/30)*$K$6,$K$6)*($K$5/100)</f>
        <v>0.10979999999999999</v>
      </c>
      <c r="J104" s="67">
        <f t="shared" si="72"/>
        <v>9.6456066865724388E-3</v>
      </c>
      <c r="K104" s="68">
        <f t="shared" si="73"/>
        <v>713719.00030859828</v>
      </c>
      <c r="L104" s="68">
        <f t="shared" si="74"/>
        <v>1405880.1950566722</v>
      </c>
      <c r="M104" s="55">
        <f t="shared" si="75"/>
        <v>1061059.3264566858</v>
      </c>
      <c r="N104" s="55">
        <f t="shared" si="76"/>
        <v>238931.03477116692</v>
      </c>
      <c r="O104" s="55">
        <f t="shared" si="77"/>
        <v>822128.29168551893</v>
      </c>
      <c r="P104" s="65">
        <f t="shared" si="120"/>
        <v>0</v>
      </c>
      <c r="Q104" s="52">
        <f t="shared" si="78"/>
        <v>0</v>
      </c>
      <c r="R104" s="57">
        <f t="shared" si="79"/>
        <v>0</v>
      </c>
      <c r="S104" s="59">
        <f t="shared" si="121"/>
        <v>0</v>
      </c>
      <c r="T104" s="56">
        <f t="shared" si="80"/>
        <v>0</v>
      </c>
      <c r="U104" s="57">
        <f t="shared" si="81"/>
        <v>0</v>
      </c>
      <c r="V104" s="59">
        <f t="shared" si="122"/>
        <v>0</v>
      </c>
      <c r="W104" s="52">
        <f t="shared" si="66"/>
        <v>0</v>
      </c>
      <c r="X104" s="57">
        <f t="shared" si="82"/>
        <v>0</v>
      </c>
      <c r="Y104" s="59">
        <f t="shared" si="123"/>
        <v>3555936.1939920792</v>
      </c>
      <c r="Z104" s="56">
        <f t="shared" si="124"/>
        <v>964522.74526321725</v>
      </c>
      <c r="AA104" s="57">
        <f t="shared" si="83"/>
        <v>14816.40080830033</v>
      </c>
      <c r="AB104" s="63">
        <f t="shared" si="125"/>
        <v>20000000</v>
      </c>
      <c r="AC104" s="74">
        <f t="shared" si="84"/>
        <v>0</v>
      </c>
      <c r="AD104" s="57">
        <f t="shared" si="85"/>
        <v>83333.333333333328</v>
      </c>
      <c r="AE104" s="59">
        <f t="shared" si="126"/>
        <v>2790348.0208635959</v>
      </c>
      <c r="AF104" s="54">
        <f t="shared" si="86"/>
        <v>238931.03477116692</v>
      </c>
      <c r="AG104" s="57">
        <f t="shared" si="87"/>
        <v>11626.450086931649</v>
      </c>
      <c r="AH104" s="59">
        <f t="shared" si="127"/>
        <v>13950000</v>
      </c>
      <c r="AI104" s="54">
        <f t="shared" si="88"/>
        <v>0</v>
      </c>
      <c r="AJ104" s="57">
        <f t="shared" si="89"/>
        <v>58125</v>
      </c>
      <c r="AK104" s="59">
        <f t="shared" si="128"/>
        <v>34317063.312225297</v>
      </c>
      <c r="AL104" s="56">
        <f t="shared" si="129"/>
        <v>0</v>
      </c>
      <c r="AM104" s="75">
        <f t="shared" si="90"/>
        <v>142987.76380093873</v>
      </c>
      <c r="AN104">
        <f t="shared" si="91"/>
        <v>3.1909131567472077E-2</v>
      </c>
      <c r="AO104" s="119">
        <f t="shared" si="92"/>
        <v>0</v>
      </c>
      <c r="AP104" s="119">
        <f t="shared" si="93"/>
        <v>0</v>
      </c>
      <c r="AQ104">
        <f t="shared" si="94"/>
        <v>0.69215653267582811</v>
      </c>
      <c r="AR104" s="41">
        <f t="shared" si="95"/>
        <v>0</v>
      </c>
      <c r="AS104" s="41">
        <f t="shared" si="96"/>
        <v>0</v>
      </c>
      <c r="AT104">
        <f t="shared" si="97"/>
        <v>0.6921700748210905</v>
      </c>
      <c r="AU104" s="41">
        <f t="shared" si="98"/>
        <v>0</v>
      </c>
      <c r="AV104" s="41">
        <f t="shared" si="99"/>
        <v>0</v>
      </c>
      <c r="AW104">
        <f t="shared" si="100"/>
        <v>0.69392725863921323</v>
      </c>
      <c r="AX104">
        <f t="shared" si="101"/>
        <v>979339.14607151761</v>
      </c>
      <c r="AY104" s="121">
        <f t="shared" si="102"/>
        <v>88736092.564215988</v>
      </c>
      <c r="AZ104">
        <f t="shared" si="103"/>
        <v>0.7687573696903921</v>
      </c>
      <c r="BA104" s="39">
        <f t="shared" si="104"/>
        <v>83333.333333333328</v>
      </c>
      <c r="BB104" s="39">
        <f t="shared" si="105"/>
        <v>0</v>
      </c>
      <c r="BC104">
        <f t="shared" si="106"/>
        <v>0.69708296417890625</v>
      </c>
      <c r="BD104" s="41">
        <f t="shared" si="107"/>
        <v>250557.48485809856</v>
      </c>
      <c r="BE104" s="41">
        <f t="shared" si="108"/>
        <v>21981655.198947355</v>
      </c>
      <c r="BF104">
        <f t="shared" si="109"/>
        <v>0.69400899665346305</v>
      </c>
      <c r="BG104" s="41">
        <f t="shared" si="110"/>
        <v>58125</v>
      </c>
      <c r="BH104" s="41">
        <f t="shared" si="111"/>
        <v>0</v>
      </c>
      <c r="BI104">
        <f t="shared" si="112"/>
        <v>0.70054830045424021</v>
      </c>
      <c r="BJ104">
        <f t="shared" si="113"/>
        <v>0</v>
      </c>
      <c r="BK104" s="121">
        <f t="shared" si="114"/>
        <v>0</v>
      </c>
      <c r="BL104">
        <f t="shared" si="115"/>
        <v>0.7040979006608844</v>
      </c>
      <c r="BM104" s="119">
        <f t="shared" si="116"/>
        <v>1371354.9642629493</v>
      </c>
      <c r="BN104" s="119">
        <f t="shared" si="117"/>
        <v>92312161.40173167</v>
      </c>
      <c r="BO104">
        <f t="shared" si="118"/>
        <v>0.69800258149390015</v>
      </c>
    </row>
    <row r="105" spans="1:67">
      <c r="A105">
        <v>93</v>
      </c>
      <c r="B105" s="58">
        <v>88</v>
      </c>
      <c r="C105" s="56">
        <f t="shared" si="67"/>
        <v>73552881.510847539</v>
      </c>
      <c r="D105" s="56">
        <f t="shared" si="68"/>
        <v>272395.3252698034</v>
      </c>
      <c r="E105" s="59">
        <f t="shared" si="119"/>
        <v>73280486.185577735</v>
      </c>
      <c r="F105" s="53">
        <f t="shared" si="69"/>
        <v>685484.88009982544</v>
      </c>
      <c r="G105" s="53">
        <f t="shared" si="70"/>
        <v>339899.32175743807</v>
      </c>
      <c r="H105" s="60">
        <f t="shared" si="71"/>
        <v>345585.55834238738</v>
      </c>
      <c r="I105" s="54">
        <f>IF(A105&lt;=(30-(240-$K$8)),((A105+(240-$K$7))/30)*$K$6,$K$6)*($K$5/100)</f>
        <v>0.10979999999999999</v>
      </c>
      <c r="J105" s="61">
        <f t="shared" si="72"/>
        <v>9.6456066865724388E-3</v>
      </c>
      <c r="K105" s="62">
        <f t="shared" si="73"/>
        <v>703501.36517455766</v>
      </c>
      <c r="L105" s="62">
        <f t="shared" si="74"/>
        <v>1388986.2452743831</v>
      </c>
      <c r="M105" s="55">
        <f t="shared" si="75"/>
        <v>1049086.923516945</v>
      </c>
      <c r="N105" s="55">
        <f t="shared" si="76"/>
        <v>236235.06994454193</v>
      </c>
      <c r="O105" s="55">
        <f t="shared" si="77"/>
        <v>812851.85357240308</v>
      </c>
      <c r="P105" s="59">
        <f t="shared" si="120"/>
        <v>0</v>
      </c>
      <c r="Q105" s="52">
        <f t="shared" si="78"/>
        <v>0</v>
      </c>
      <c r="R105" s="57">
        <f t="shared" si="79"/>
        <v>0</v>
      </c>
      <c r="S105" s="59">
        <f t="shared" si="121"/>
        <v>0</v>
      </c>
      <c r="T105" s="56">
        <f t="shared" si="80"/>
        <v>0</v>
      </c>
      <c r="U105" s="57">
        <f t="shared" si="81"/>
        <v>0</v>
      </c>
      <c r="V105" s="59">
        <f t="shared" si="122"/>
        <v>0</v>
      </c>
      <c r="W105" s="52">
        <f t="shared" si="66"/>
        <v>0</v>
      </c>
      <c r="X105" s="57">
        <f t="shared" si="82"/>
        <v>0</v>
      </c>
      <c r="Y105" s="59">
        <f t="shared" si="123"/>
        <v>2591413.4487288622</v>
      </c>
      <c r="Z105" s="56">
        <f t="shared" si="124"/>
        <v>955839.61737334181</v>
      </c>
      <c r="AA105" s="57">
        <f t="shared" si="83"/>
        <v>10797.556036370259</v>
      </c>
      <c r="AB105" s="63">
        <f t="shared" si="125"/>
        <v>20000000</v>
      </c>
      <c r="AC105" s="74">
        <f t="shared" si="84"/>
        <v>0</v>
      </c>
      <c r="AD105" s="57">
        <f t="shared" si="85"/>
        <v>83333.333333333328</v>
      </c>
      <c r="AE105" s="59">
        <f t="shared" si="126"/>
        <v>2551416.9860924291</v>
      </c>
      <c r="AF105" s="54">
        <f t="shared" si="86"/>
        <v>236235.06994454193</v>
      </c>
      <c r="AG105" s="57">
        <f t="shared" si="87"/>
        <v>10630.904108718454</v>
      </c>
      <c r="AH105" s="59">
        <f t="shared" si="127"/>
        <v>13950000</v>
      </c>
      <c r="AI105" s="54">
        <f t="shared" si="88"/>
        <v>0</v>
      </c>
      <c r="AJ105" s="57">
        <f t="shared" si="89"/>
        <v>58125</v>
      </c>
      <c r="AK105" s="59">
        <f t="shared" si="128"/>
        <v>34460051.076026239</v>
      </c>
      <c r="AL105" s="56">
        <f t="shared" si="129"/>
        <v>0</v>
      </c>
      <c r="AM105" s="75">
        <f t="shared" si="90"/>
        <v>143583.54615010932</v>
      </c>
      <c r="AN105">
        <f t="shared" si="91"/>
        <v>3.1925242349363239E-2</v>
      </c>
      <c r="AO105" s="119">
        <f t="shared" si="92"/>
        <v>0</v>
      </c>
      <c r="AP105" s="119">
        <f t="shared" si="93"/>
        <v>0</v>
      </c>
      <c r="AQ105">
        <f t="shared" si="94"/>
        <v>0.68915434205972836</v>
      </c>
      <c r="AR105" s="41">
        <f t="shared" si="95"/>
        <v>0</v>
      </c>
      <c r="AS105" s="41">
        <f t="shared" si="96"/>
        <v>0</v>
      </c>
      <c r="AT105">
        <f t="shared" si="97"/>
        <v>0.68916798043166805</v>
      </c>
      <c r="AU105" s="41">
        <f t="shared" si="98"/>
        <v>0</v>
      </c>
      <c r="AV105" s="41">
        <f t="shared" si="99"/>
        <v>0</v>
      </c>
      <c r="AW105">
        <f t="shared" si="100"/>
        <v>0.69093767629875924</v>
      </c>
      <c r="AX105">
        <f t="shared" si="101"/>
        <v>966637.17340971204</v>
      </c>
      <c r="AY105" s="121">
        <f t="shared" si="102"/>
        <v>88893084.415720791</v>
      </c>
      <c r="AZ105">
        <f t="shared" si="103"/>
        <v>0.76634683880205312</v>
      </c>
      <c r="BA105" s="39">
        <f t="shared" si="104"/>
        <v>83333.333333333328</v>
      </c>
      <c r="BB105" s="39">
        <f t="shared" si="105"/>
        <v>0</v>
      </c>
      <c r="BC105">
        <f t="shared" si="106"/>
        <v>0.69411598129534269</v>
      </c>
      <c r="BD105" s="41">
        <f t="shared" si="107"/>
        <v>246865.97405326038</v>
      </c>
      <c r="BE105" s="41">
        <f t="shared" si="108"/>
        <v>21969861.504842401</v>
      </c>
      <c r="BF105">
        <f t="shared" si="109"/>
        <v>0.69101999758414934</v>
      </c>
      <c r="BG105" s="41">
        <f t="shared" si="110"/>
        <v>58125</v>
      </c>
      <c r="BH105" s="41">
        <f t="shared" si="111"/>
        <v>0</v>
      </c>
      <c r="BI105">
        <f t="shared" si="112"/>
        <v>0.69760632490904118</v>
      </c>
      <c r="BJ105">
        <f t="shared" si="113"/>
        <v>0</v>
      </c>
      <c r="BK105" s="121">
        <f t="shared" si="114"/>
        <v>0</v>
      </c>
      <c r="BL105">
        <f t="shared" si="115"/>
        <v>0.70118174626191243</v>
      </c>
      <c r="BM105" s="119">
        <f t="shared" si="116"/>
        <v>1354961.4807963057</v>
      </c>
      <c r="BN105" s="119">
        <f t="shared" si="117"/>
        <v>92319649.269491166</v>
      </c>
      <c r="BO105">
        <f t="shared" si="118"/>
        <v>0.69504221556204848</v>
      </c>
    </row>
    <row r="106" spans="1:67">
      <c r="A106">
        <v>94</v>
      </c>
      <c r="B106" s="64">
        <v>89</v>
      </c>
      <c r="C106" s="56">
        <f t="shared" si="67"/>
        <v>72504390.369679749</v>
      </c>
      <c r="D106" s="56">
        <f t="shared" si="68"/>
        <v>272991.10761895776</v>
      </c>
      <c r="E106" s="59">
        <f t="shared" si="119"/>
        <v>72231399.262060791</v>
      </c>
      <c r="F106" s="53">
        <f t="shared" si="69"/>
        <v>678872.96255679033</v>
      </c>
      <c r="G106" s="53">
        <f t="shared" si="70"/>
        <v>335033.30691052531</v>
      </c>
      <c r="H106" s="66">
        <f t="shared" si="71"/>
        <v>343839.65564626502</v>
      </c>
      <c r="I106" s="54">
        <f>IF(A106&lt;=(30-(240-$K$8)),((A106+(240-$K$7))/30)*$K$6,$K$6)*($K$5/100)</f>
        <v>0.10979999999999999</v>
      </c>
      <c r="J106" s="67">
        <f t="shared" si="72"/>
        <v>9.6456066865724388E-3</v>
      </c>
      <c r="K106" s="68">
        <f t="shared" si="73"/>
        <v>693399.12562100671</v>
      </c>
      <c r="L106" s="68">
        <f t="shared" si="74"/>
        <v>1372272.0881777969</v>
      </c>
      <c r="M106" s="55">
        <f t="shared" si="75"/>
        <v>1037238.7812672716</v>
      </c>
      <c r="N106" s="55">
        <f t="shared" si="76"/>
        <v>233567.08633868274</v>
      </c>
      <c r="O106" s="55">
        <f t="shared" si="77"/>
        <v>803671.69492858893</v>
      </c>
      <c r="P106" s="65">
        <f t="shared" si="120"/>
        <v>0</v>
      </c>
      <c r="Q106" s="52">
        <f t="shared" si="78"/>
        <v>0</v>
      </c>
      <c r="R106" s="57">
        <f t="shared" si="79"/>
        <v>0</v>
      </c>
      <c r="S106" s="59">
        <f t="shared" si="121"/>
        <v>0</v>
      </c>
      <c r="T106" s="56">
        <f t="shared" si="80"/>
        <v>0</v>
      </c>
      <c r="U106" s="57">
        <f t="shared" si="81"/>
        <v>0</v>
      </c>
      <c r="V106" s="59">
        <f t="shared" si="122"/>
        <v>0</v>
      </c>
      <c r="W106" s="52">
        <f t="shared" si="66"/>
        <v>0</v>
      </c>
      <c r="X106" s="57">
        <f t="shared" si="82"/>
        <v>0</v>
      </c>
      <c r="Y106" s="59">
        <f t="shared" si="123"/>
        <v>1635573.8313555205</v>
      </c>
      <c r="Z106" s="56">
        <f t="shared" si="124"/>
        <v>947255.24107869831</v>
      </c>
      <c r="AA106" s="57">
        <f t="shared" si="83"/>
        <v>6814.8909639813355</v>
      </c>
      <c r="AB106" s="63">
        <f t="shared" si="125"/>
        <v>20000000</v>
      </c>
      <c r="AC106" s="74">
        <f t="shared" si="84"/>
        <v>0</v>
      </c>
      <c r="AD106" s="57">
        <f t="shared" si="85"/>
        <v>83333.333333333328</v>
      </c>
      <c r="AE106" s="59">
        <f t="shared" si="126"/>
        <v>2315181.9161478872</v>
      </c>
      <c r="AF106" s="54">
        <f t="shared" si="86"/>
        <v>233567.08633868274</v>
      </c>
      <c r="AG106" s="57">
        <f t="shared" si="87"/>
        <v>9646.5913172828641</v>
      </c>
      <c r="AH106" s="59">
        <f t="shared" si="127"/>
        <v>13950000</v>
      </c>
      <c r="AI106" s="54">
        <f t="shared" si="88"/>
        <v>0</v>
      </c>
      <c r="AJ106" s="57">
        <f t="shared" si="89"/>
        <v>58125</v>
      </c>
      <c r="AK106" s="59">
        <f t="shared" si="128"/>
        <v>34603634.622176349</v>
      </c>
      <c r="AL106" s="56">
        <f t="shared" si="129"/>
        <v>0</v>
      </c>
      <c r="AM106" s="75">
        <f t="shared" si="90"/>
        <v>144181.81092573478</v>
      </c>
      <c r="AN106">
        <f t="shared" si="91"/>
        <v>3.1941353131254402E-2</v>
      </c>
      <c r="AO106" s="119">
        <f t="shared" si="92"/>
        <v>0</v>
      </c>
      <c r="AP106" s="119">
        <f t="shared" si="93"/>
        <v>0</v>
      </c>
      <c r="AQ106">
        <f t="shared" si="94"/>
        <v>0.68616333872468704</v>
      </c>
      <c r="AR106" s="41">
        <f t="shared" si="95"/>
        <v>0</v>
      </c>
      <c r="AS106" s="41">
        <f t="shared" si="96"/>
        <v>0</v>
      </c>
      <c r="AT106">
        <f t="shared" si="97"/>
        <v>0.68617707219669188</v>
      </c>
      <c r="AU106" s="41">
        <f t="shared" si="98"/>
        <v>0</v>
      </c>
      <c r="AV106" s="41">
        <f t="shared" si="99"/>
        <v>0</v>
      </c>
      <c r="AW106">
        <f t="shared" si="100"/>
        <v>0.6879591342884388</v>
      </c>
      <c r="AX106">
        <f t="shared" si="101"/>
        <v>954070.1320426797</v>
      </c>
      <c r="AY106" s="121">
        <f t="shared" si="102"/>
        <v>89041992.661397636</v>
      </c>
      <c r="AZ106">
        <f t="shared" si="103"/>
        <v>0.76394182145056677</v>
      </c>
      <c r="BA106" s="39">
        <f t="shared" si="104"/>
        <v>83333.333333333328</v>
      </c>
      <c r="BB106" s="39">
        <f t="shared" si="105"/>
        <v>0</v>
      </c>
      <c r="BC106">
        <f t="shared" si="106"/>
        <v>0.69115977866901313</v>
      </c>
      <c r="BD106" s="41">
        <f t="shared" si="107"/>
        <v>243213.67765596561</v>
      </c>
      <c r="BE106" s="41">
        <f t="shared" si="108"/>
        <v>21955306.115836177</v>
      </c>
      <c r="BF106">
        <f t="shared" si="109"/>
        <v>0.68804203207926962</v>
      </c>
      <c r="BG106" s="41">
        <f t="shared" si="110"/>
        <v>58125</v>
      </c>
      <c r="BH106" s="41">
        <f t="shared" si="111"/>
        <v>0</v>
      </c>
      <c r="BI106">
        <f t="shared" si="112"/>
        <v>0.69467484671816926</v>
      </c>
      <c r="BJ106">
        <f t="shared" si="113"/>
        <v>0</v>
      </c>
      <c r="BK106" s="121">
        <f t="shared" si="114"/>
        <v>0</v>
      </c>
      <c r="BL106">
        <f t="shared" si="115"/>
        <v>0.69827580236109688</v>
      </c>
      <c r="BM106" s="119">
        <f t="shared" si="116"/>
        <v>1338742.1430319787</v>
      </c>
      <c r="BN106" s="119">
        <f t="shared" si="117"/>
        <v>92314251.532787174</v>
      </c>
      <c r="BO106">
        <f t="shared" si="118"/>
        <v>0.69209255453718432</v>
      </c>
    </row>
    <row r="107" spans="1:67">
      <c r="A107">
        <v>95</v>
      </c>
      <c r="B107" s="58">
        <v>90</v>
      </c>
      <c r="C107" s="56">
        <f t="shared" si="67"/>
        <v>71467749.853188112</v>
      </c>
      <c r="D107" s="56">
        <f t="shared" si="68"/>
        <v>273589.37239459157</v>
      </c>
      <c r="E107" s="59">
        <f t="shared" si="119"/>
        <v>71194160.480793521</v>
      </c>
      <c r="F107" s="53">
        <f t="shared" si="69"/>
        <v>672324.82096981944</v>
      </c>
      <c r="G107" s="53">
        <f t="shared" si="70"/>
        <v>330222.2476967473</v>
      </c>
      <c r="H107" s="60">
        <f t="shared" si="71"/>
        <v>342102.57327307214</v>
      </c>
      <c r="I107" s="54">
        <f>IF(A107&lt;=(30-(240-$K$8)),((A107+(240-$K$7))/30)*$K$6,$K$6)*($K$5/100)</f>
        <v>0.10979999999999999</v>
      </c>
      <c r="J107" s="61">
        <f t="shared" si="72"/>
        <v>9.6456066865724388E-3</v>
      </c>
      <c r="K107" s="62">
        <f t="shared" si="73"/>
        <v>683411.08351019677</v>
      </c>
      <c r="L107" s="62">
        <f t="shared" si="74"/>
        <v>1355735.9044800163</v>
      </c>
      <c r="M107" s="55">
        <f t="shared" si="75"/>
        <v>1025513.656783269</v>
      </c>
      <c r="N107" s="55">
        <f t="shared" si="76"/>
        <v>230926.80406988741</v>
      </c>
      <c r="O107" s="55">
        <f t="shared" si="77"/>
        <v>794586.85271338164</v>
      </c>
      <c r="P107" s="59">
        <f t="shared" si="120"/>
        <v>0</v>
      </c>
      <c r="Q107" s="52">
        <f t="shared" si="78"/>
        <v>0</v>
      </c>
      <c r="R107" s="57">
        <f t="shared" si="79"/>
        <v>0</v>
      </c>
      <c r="S107" s="59">
        <f t="shared" si="121"/>
        <v>0</v>
      </c>
      <c r="T107" s="56">
        <f t="shared" si="80"/>
        <v>0</v>
      </c>
      <c r="U107" s="57">
        <f t="shared" si="81"/>
        <v>0</v>
      </c>
      <c r="V107" s="59">
        <f t="shared" si="122"/>
        <v>0</v>
      </c>
      <c r="W107" s="52">
        <f t="shared" si="66"/>
        <v>0</v>
      </c>
      <c r="X107" s="57">
        <f t="shared" si="82"/>
        <v>0</v>
      </c>
      <c r="Y107" s="59">
        <f t="shared" si="123"/>
        <v>688318.59027682221</v>
      </c>
      <c r="Z107" s="56">
        <f t="shared" si="124"/>
        <v>688318.59027682221</v>
      </c>
      <c r="AA107" s="57">
        <f t="shared" si="83"/>
        <v>2867.9941261534259</v>
      </c>
      <c r="AB107" s="63">
        <f t="shared" si="125"/>
        <v>20000000</v>
      </c>
      <c r="AC107" s="74">
        <f t="shared" si="84"/>
        <v>251050.83090781816</v>
      </c>
      <c r="AD107" s="57">
        <f t="shared" si="85"/>
        <v>83333.333333333328</v>
      </c>
      <c r="AE107" s="59">
        <f t="shared" si="126"/>
        <v>2081614.8298092044</v>
      </c>
      <c r="AF107" s="54">
        <f t="shared" si="86"/>
        <v>230926.80406988741</v>
      </c>
      <c r="AG107" s="57">
        <f t="shared" si="87"/>
        <v>8673.3951242050189</v>
      </c>
      <c r="AH107" s="59">
        <f t="shared" si="127"/>
        <v>13950000</v>
      </c>
      <c r="AI107" s="54">
        <f t="shared" si="88"/>
        <v>0</v>
      </c>
      <c r="AJ107" s="57">
        <f t="shared" si="89"/>
        <v>58125</v>
      </c>
      <c r="AK107" s="59">
        <f t="shared" si="128"/>
        <v>34747816.433102086</v>
      </c>
      <c r="AL107" s="56">
        <f t="shared" si="129"/>
        <v>0</v>
      </c>
      <c r="AM107" s="75">
        <f t="shared" si="90"/>
        <v>144782.56847125868</v>
      </c>
      <c r="AN107">
        <f t="shared" si="91"/>
        <v>3.1957463913145565E-2</v>
      </c>
      <c r="AO107" s="119">
        <f t="shared" si="92"/>
        <v>0</v>
      </c>
      <c r="AP107" s="119">
        <f t="shared" si="93"/>
        <v>0</v>
      </c>
      <c r="AQ107">
        <f t="shared" si="94"/>
        <v>0.68318349007937351</v>
      </c>
      <c r="AR107" s="41">
        <f t="shared" si="95"/>
        <v>0</v>
      </c>
      <c r="AS107" s="41">
        <f t="shared" si="96"/>
        <v>0</v>
      </c>
      <c r="AT107">
        <f t="shared" si="97"/>
        <v>0.68319731753169155</v>
      </c>
      <c r="AU107" s="41">
        <f t="shared" si="98"/>
        <v>0</v>
      </c>
      <c r="AV107" s="41">
        <f t="shared" si="99"/>
        <v>0</v>
      </c>
      <c r="AW107">
        <f t="shared" si="100"/>
        <v>0.68499160091166145</v>
      </c>
      <c r="AX107">
        <f t="shared" si="101"/>
        <v>691186.58440297563</v>
      </c>
      <c r="AY107" s="121">
        <f t="shared" si="102"/>
        <v>65390266.07629811</v>
      </c>
      <c r="AZ107">
        <f t="shared" si="103"/>
        <v>0.76154231319252907</v>
      </c>
      <c r="BA107" s="39">
        <f t="shared" si="104"/>
        <v>334384.16424115148</v>
      </c>
      <c r="BB107" s="39">
        <f t="shared" si="105"/>
        <v>23849828.936242726</v>
      </c>
      <c r="BC107">
        <f t="shared" si="106"/>
        <v>0.68821432616633438</v>
      </c>
      <c r="BD107" s="41">
        <f t="shared" si="107"/>
        <v>239600.19919409242</v>
      </c>
      <c r="BE107" s="41">
        <f t="shared" si="108"/>
        <v>21938046.386639304</v>
      </c>
      <c r="BF107">
        <f t="shared" si="109"/>
        <v>0.68507506848323774</v>
      </c>
      <c r="BG107" s="41">
        <f t="shared" si="110"/>
        <v>58125</v>
      </c>
      <c r="BH107" s="41">
        <f t="shared" si="111"/>
        <v>0</v>
      </c>
      <c r="BI107">
        <f t="shared" si="112"/>
        <v>0.69175383741798246</v>
      </c>
      <c r="BJ107">
        <f t="shared" si="113"/>
        <v>0</v>
      </c>
      <c r="BK107" s="121">
        <f t="shared" si="114"/>
        <v>0</v>
      </c>
      <c r="BL107">
        <f t="shared" si="115"/>
        <v>0.69538004215601656</v>
      </c>
      <c r="BM107" s="119">
        <f t="shared" si="116"/>
        <v>1323295.9478382193</v>
      </c>
      <c r="BN107" s="119">
        <f t="shared" si="117"/>
        <v>92296229.110494211</v>
      </c>
      <c r="BO107">
        <f t="shared" si="118"/>
        <v>0.6891535687335848</v>
      </c>
    </row>
    <row r="108" spans="1:67">
      <c r="A108">
        <v>96</v>
      </c>
      <c r="B108" s="64">
        <v>91</v>
      </c>
      <c r="C108" s="56">
        <f t="shared" si="67"/>
        <v>70442236.196404845</v>
      </c>
      <c r="D108" s="56">
        <f t="shared" si="68"/>
        <v>273589.37239459157</v>
      </c>
      <c r="E108" s="59">
        <f t="shared" si="119"/>
        <v>70168646.824010253</v>
      </c>
      <c r="F108" s="53">
        <f t="shared" si="69"/>
        <v>665839.8401811244</v>
      </c>
      <c r="G108" s="53">
        <f t="shared" si="70"/>
        <v>325465.5735187009</v>
      </c>
      <c r="H108" s="66">
        <f t="shared" si="71"/>
        <v>340374.2666624235</v>
      </c>
      <c r="I108" s="54">
        <f>IF(A108&lt;=(30-(240-$K$8)),((A108+(240-$K$7))/30)*$K$6,$K$6)*($K$5/100)</f>
        <v>0.10979999999999999</v>
      </c>
      <c r="J108" s="67">
        <f t="shared" si="72"/>
        <v>9.6456066865724388E-3</v>
      </c>
      <c r="K108" s="68">
        <f t="shared" si="73"/>
        <v>673536.05269095697</v>
      </c>
      <c r="L108" s="68">
        <f t="shared" si="74"/>
        <v>1339375.8928720814</v>
      </c>
      <c r="M108" s="55">
        <f t="shared" si="75"/>
        <v>1013910.3193533805</v>
      </c>
      <c r="N108" s="55">
        <f t="shared" si="76"/>
        <v>228313.94600456089</v>
      </c>
      <c r="O108" s="55">
        <f t="shared" si="77"/>
        <v>785596.37334881956</v>
      </c>
      <c r="P108" s="65">
        <f t="shared" si="120"/>
        <v>0</v>
      </c>
      <c r="Q108" s="52">
        <f t="shared" si="78"/>
        <v>0</v>
      </c>
      <c r="R108" s="57">
        <f t="shared" si="79"/>
        <v>0</v>
      </c>
      <c r="S108" s="59">
        <f t="shared" si="121"/>
        <v>0</v>
      </c>
      <c r="T108" s="56">
        <f t="shared" si="80"/>
        <v>0</v>
      </c>
      <c r="U108" s="57">
        <f t="shared" si="81"/>
        <v>0</v>
      </c>
      <c r="V108" s="59">
        <f t="shared" si="122"/>
        <v>0</v>
      </c>
      <c r="W108" s="52">
        <f t="shared" si="66"/>
        <v>0</v>
      </c>
      <c r="X108" s="57">
        <f t="shared" si="82"/>
        <v>0</v>
      </c>
      <c r="Y108" s="59">
        <f t="shared" si="123"/>
        <v>0</v>
      </c>
      <c r="Z108" s="56">
        <f t="shared" si="124"/>
        <v>0</v>
      </c>
      <c r="AA108" s="57">
        <f t="shared" si="83"/>
        <v>0</v>
      </c>
      <c r="AB108" s="63">
        <f t="shared" si="125"/>
        <v>19748949.169092182</v>
      </c>
      <c r="AC108" s="74">
        <f t="shared" si="84"/>
        <v>930982.20252204186</v>
      </c>
      <c r="AD108" s="57">
        <f t="shared" si="85"/>
        <v>82287.288204550758</v>
      </c>
      <c r="AE108" s="59">
        <f t="shared" si="126"/>
        <v>1850688.0257393171</v>
      </c>
      <c r="AF108" s="54">
        <f t="shared" si="86"/>
        <v>228313.94600456089</v>
      </c>
      <c r="AG108" s="57">
        <f t="shared" si="87"/>
        <v>7711.2001072471539</v>
      </c>
      <c r="AH108" s="59">
        <f t="shared" si="127"/>
        <v>13950000</v>
      </c>
      <c r="AI108" s="54">
        <f t="shared" si="88"/>
        <v>0</v>
      </c>
      <c r="AJ108" s="57">
        <f t="shared" si="89"/>
        <v>58125</v>
      </c>
      <c r="AK108" s="59">
        <f t="shared" si="128"/>
        <v>34892599.001573347</v>
      </c>
      <c r="AL108" s="56">
        <f t="shared" si="129"/>
        <v>0</v>
      </c>
      <c r="AM108" s="75">
        <f t="shared" si="90"/>
        <v>145385.82917322227</v>
      </c>
      <c r="AN108">
        <f t="shared" si="91"/>
        <v>3.1973574695036727E-2</v>
      </c>
      <c r="AO108" s="119">
        <f t="shared" si="92"/>
        <v>0</v>
      </c>
      <c r="AP108" s="119">
        <f t="shared" si="93"/>
        <v>0</v>
      </c>
      <c r="AQ108">
        <f t="shared" si="94"/>
        <v>0.68021476358459898</v>
      </c>
      <c r="AR108" s="41">
        <f t="shared" si="95"/>
        <v>0</v>
      </c>
      <c r="AS108" s="41">
        <f t="shared" si="96"/>
        <v>0</v>
      </c>
      <c r="AT108">
        <f t="shared" si="97"/>
        <v>0.68022868390438629</v>
      </c>
      <c r="AU108" s="41">
        <f t="shared" si="98"/>
        <v>0</v>
      </c>
      <c r="AV108" s="41">
        <f t="shared" si="99"/>
        <v>0</v>
      </c>
      <c r="AW108">
        <f t="shared" si="100"/>
        <v>0.68203504452042807</v>
      </c>
      <c r="AX108">
        <f t="shared" si="101"/>
        <v>0</v>
      </c>
      <c r="AY108" s="121">
        <f t="shared" si="102"/>
        <v>0</v>
      </c>
      <c r="AZ108">
        <f t="shared" si="103"/>
        <v>0.75914830955429335</v>
      </c>
      <c r="BA108" s="39">
        <f t="shared" si="104"/>
        <v>1013269.4907265926</v>
      </c>
      <c r="BB108" s="39">
        <f t="shared" si="105"/>
        <v>89374291.442116022</v>
      </c>
      <c r="BC108">
        <f t="shared" si="106"/>
        <v>0.68527959369594116</v>
      </c>
      <c r="BD108" s="41">
        <f t="shared" si="107"/>
        <v>236025.14611180805</v>
      </c>
      <c r="BE108" s="41">
        <f t="shared" si="108"/>
        <v>21918138.816437844</v>
      </c>
      <c r="BF108">
        <f t="shared" si="109"/>
        <v>0.68211907518888826</v>
      </c>
      <c r="BG108" s="41">
        <f t="shared" si="110"/>
        <v>58125</v>
      </c>
      <c r="BH108" s="41">
        <f t="shared" si="111"/>
        <v>0</v>
      </c>
      <c r="BI108">
        <f t="shared" si="112"/>
        <v>0.68884326858071321</v>
      </c>
      <c r="BJ108">
        <f t="shared" si="113"/>
        <v>0</v>
      </c>
      <c r="BK108" s="121">
        <f t="shared" si="114"/>
        <v>0</v>
      </c>
      <c r="BL108">
        <f t="shared" si="115"/>
        <v>0.69249443887372297</v>
      </c>
      <c r="BM108" s="119">
        <f t="shared" si="116"/>
        <v>1307419.6368384007</v>
      </c>
      <c r="BN108" s="119">
        <f t="shared" si="117"/>
        <v>92265839.061157629</v>
      </c>
      <c r="BO108">
        <f t="shared" si="118"/>
        <v>0.68622522850601764</v>
      </c>
    </row>
    <row r="109" spans="1:67">
      <c r="A109">
        <v>97</v>
      </c>
      <c r="B109" s="58">
        <v>92</v>
      </c>
      <c r="C109" s="56">
        <f t="shared" si="67"/>
        <v>69428325.877051473</v>
      </c>
      <c r="D109" s="56">
        <f t="shared" si="68"/>
        <v>273589.37239459157</v>
      </c>
      <c r="E109" s="59">
        <f t="shared" si="119"/>
        <v>69154736.504656881</v>
      </c>
      <c r="F109" s="53">
        <f t="shared" si="69"/>
        <v>659417.4109664869</v>
      </c>
      <c r="G109" s="53">
        <f t="shared" si="70"/>
        <v>320762.7194874335</v>
      </c>
      <c r="H109" s="60">
        <f t="shared" si="71"/>
        <v>338654.69147905341</v>
      </c>
      <c r="I109" s="54">
        <f>IF(A109&lt;=(30-(240-$K$8)),((A109+(240-$K$7))/30)*$K$6,$K$6)*($K$5/100)</f>
        <v>0.10979999999999999</v>
      </c>
      <c r="J109" s="61">
        <f t="shared" si="72"/>
        <v>9.6456066865724388E-3</v>
      </c>
      <c r="K109" s="62">
        <f t="shared" si="73"/>
        <v>663772.85888090404</v>
      </c>
      <c r="L109" s="62">
        <f t="shared" si="74"/>
        <v>1323190.2698473909</v>
      </c>
      <c r="M109" s="55">
        <f t="shared" si="75"/>
        <v>1002427.5503599574</v>
      </c>
      <c r="N109" s="55">
        <f t="shared" si="76"/>
        <v>225728.23773243363</v>
      </c>
      <c r="O109" s="55">
        <f t="shared" si="77"/>
        <v>776699.31262752379</v>
      </c>
      <c r="P109" s="59">
        <f t="shared" si="120"/>
        <v>0</v>
      </c>
      <c r="Q109" s="52">
        <f t="shared" si="78"/>
        <v>0</v>
      </c>
      <c r="R109" s="57">
        <f t="shared" si="79"/>
        <v>0</v>
      </c>
      <c r="S109" s="59">
        <f t="shared" si="121"/>
        <v>0</v>
      </c>
      <c r="T109" s="56">
        <f t="shared" si="80"/>
        <v>0</v>
      </c>
      <c r="U109" s="57">
        <f t="shared" si="81"/>
        <v>0</v>
      </c>
      <c r="V109" s="59">
        <f t="shared" si="122"/>
        <v>0</v>
      </c>
      <c r="W109" s="52">
        <f t="shared" si="66"/>
        <v>0</v>
      </c>
      <c r="X109" s="57">
        <f t="shared" si="82"/>
        <v>0</v>
      </c>
      <c r="Y109" s="59">
        <f t="shared" si="123"/>
        <v>0</v>
      </c>
      <c r="Z109" s="56">
        <f t="shared" si="124"/>
        <v>0</v>
      </c>
      <c r="AA109" s="57">
        <f t="shared" si="83"/>
        <v>0</v>
      </c>
      <c r="AB109" s="63">
        <f t="shared" si="125"/>
        <v>18817966.966570139</v>
      </c>
      <c r="AC109" s="74">
        <f t="shared" si="84"/>
        <v>922690.91608896782</v>
      </c>
      <c r="AD109" s="57">
        <f t="shared" si="85"/>
        <v>78408.195694042239</v>
      </c>
      <c r="AE109" s="59">
        <f t="shared" si="126"/>
        <v>1622374.0797347561</v>
      </c>
      <c r="AF109" s="54">
        <f t="shared" si="86"/>
        <v>225728.23773243363</v>
      </c>
      <c r="AG109" s="57">
        <f t="shared" si="87"/>
        <v>6759.8919988948173</v>
      </c>
      <c r="AH109" s="59">
        <f t="shared" si="127"/>
        <v>13950000</v>
      </c>
      <c r="AI109" s="54">
        <f t="shared" si="88"/>
        <v>0</v>
      </c>
      <c r="AJ109" s="57">
        <f t="shared" si="89"/>
        <v>58125</v>
      </c>
      <c r="AK109" s="59">
        <f t="shared" si="128"/>
        <v>35037984.830746569</v>
      </c>
      <c r="AL109" s="56">
        <f t="shared" si="129"/>
        <v>0</v>
      </c>
      <c r="AM109" s="75">
        <f t="shared" si="90"/>
        <v>145991.60346144403</v>
      </c>
      <c r="AN109">
        <f t="shared" si="91"/>
        <v>3.198968547692789E-2</v>
      </c>
      <c r="AO109" s="119">
        <f t="shared" si="92"/>
        <v>0</v>
      </c>
      <c r="AP109" s="119">
        <f t="shared" si="93"/>
        <v>0</v>
      </c>
      <c r="AQ109">
        <f t="shared" si="94"/>
        <v>0.67725712675350858</v>
      </c>
      <c r="AR109" s="41">
        <f t="shared" si="95"/>
        <v>0</v>
      </c>
      <c r="AS109" s="41">
        <f t="shared" si="96"/>
        <v>0</v>
      </c>
      <c r="AT109">
        <f t="shared" si="97"/>
        <v>0.67727113883469858</v>
      </c>
      <c r="AU109" s="41">
        <f t="shared" si="98"/>
        <v>0</v>
      </c>
      <c r="AV109" s="41">
        <f t="shared" si="99"/>
        <v>0</v>
      </c>
      <c r="AW109">
        <f t="shared" si="100"/>
        <v>0.67908943351534079</v>
      </c>
      <c r="AX109">
        <f t="shared" si="101"/>
        <v>0</v>
      </c>
      <c r="AY109" s="121">
        <f t="shared" si="102"/>
        <v>0</v>
      </c>
      <c r="AZ109">
        <f t="shared" si="103"/>
        <v>0.75675980603210713</v>
      </c>
      <c r="BA109" s="39">
        <f t="shared" si="104"/>
        <v>1001099.1117830101</v>
      </c>
      <c r="BB109" s="39">
        <f t="shared" si="105"/>
        <v>89501018.860629871</v>
      </c>
      <c r="BC109">
        <f t="shared" si="106"/>
        <v>0.68235555120895297</v>
      </c>
      <c r="BD109" s="41">
        <f t="shared" si="107"/>
        <v>232488.12973132843</v>
      </c>
      <c r="BE109" s="41">
        <f t="shared" si="108"/>
        <v>21895639.060046062</v>
      </c>
      <c r="BF109">
        <f t="shared" si="109"/>
        <v>0.67917402063748067</v>
      </c>
      <c r="BG109" s="41">
        <f t="shared" si="110"/>
        <v>58125</v>
      </c>
      <c r="BH109" s="41">
        <f t="shared" si="111"/>
        <v>0</v>
      </c>
      <c r="BI109">
        <f t="shared" si="112"/>
        <v>0.68594311181448464</v>
      </c>
      <c r="BJ109">
        <f t="shared" si="113"/>
        <v>0</v>
      </c>
      <c r="BK109" s="121">
        <f t="shared" si="114"/>
        <v>0</v>
      </c>
      <c r="BL109">
        <f t="shared" si="115"/>
        <v>0.68961896577103277</v>
      </c>
      <c r="BM109" s="119">
        <f t="shared" si="116"/>
        <v>1291712.2415143384</v>
      </c>
      <c r="BN109" s="119">
        <f t="shared" si="117"/>
        <v>92223334.633116081</v>
      </c>
      <c r="BO109">
        <f t="shared" si="118"/>
        <v>0.68330750424995579</v>
      </c>
    </row>
    <row r="110" spans="1:67">
      <c r="A110">
        <v>98</v>
      </c>
      <c r="B110" s="64">
        <v>93</v>
      </c>
      <c r="C110" s="56">
        <f t="shared" si="67"/>
        <v>68425898.326691508</v>
      </c>
      <c r="D110" s="56">
        <f t="shared" si="68"/>
        <v>273589.37239459157</v>
      </c>
      <c r="E110" s="59">
        <f t="shared" si="119"/>
        <v>68152308.954296917</v>
      </c>
      <c r="F110" s="53">
        <f t="shared" si="69"/>
        <v>653056.92997802631</v>
      </c>
      <c r="G110" s="53">
        <f t="shared" si="70"/>
        <v>316113.12636634719</v>
      </c>
      <c r="H110" s="66">
        <f t="shared" si="71"/>
        <v>336943.80361167912</v>
      </c>
      <c r="I110" s="54">
        <f>IF(A110&lt;=(30-(240-$K$8)),((A110+(240-$K$7))/30)*$K$6,$K$6)*($K$5/100)</f>
        <v>0.10979999999999999</v>
      </c>
      <c r="J110" s="67">
        <f t="shared" si="72"/>
        <v>9.6456066865724388E-3</v>
      </c>
      <c r="K110" s="68">
        <f t="shared" si="73"/>
        <v>654120.33954980108</v>
      </c>
      <c r="L110" s="68">
        <f t="shared" si="74"/>
        <v>1307177.2695278274</v>
      </c>
      <c r="M110" s="55">
        <f t="shared" si="75"/>
        <v>991064.1431614802</v>
      </c>
      <c r="N110" s="55">
        <f t="shared" si="76"/>
        <v>223169.40754003992</v>
      </c>
      <c r="O110" s="55">
        <f t="shared" si="77"/>
        <v>767894.73562144034</v>
      </c>
      <c r="P110" s="65">
        <f t="shared" si="120"/>
        <v>0</v>
      </c>
      <c r="Q110" s="52">
        <f t="shared" si="78"/>
        <v>0</v>
      </c>
      <c r="R110" s="57">
        <f t="shared" si="79"/>
        <v>0</v>
      </c>
      <c r="S110" s="59">
        <f t="shared" si="121"/>
        <v>0</v>
      </c>
      <c r="T110" s="56">
        <f t="shared" si="80"/>
        <v>0</v>
      </c>
      <c r="U110" s="57">
        <f t="shared" si="81"/>
        <v>0</v>
      </c>
      <c r="V110" s="59">
        <f t="shared" si="122"/>
        <v>0</v>
      </c>
      <c r="W110" s="52">
        <f t="shared" si="66"/>
        <v>0</v>
      </c>
      <c r="X110" s="57">
        <f t="shared" si="82"/>
        <v>0</v>
      </c>
      <c r="Y110" s="59">
        <f t="shared" si="123"/>
        <v>0</v>
      </c>
      <c r="Z110" s="56">
        <f t="shared" si="124"/>
        <v>0</v>
      </c>
      <c r="AA110" s="57">
        <f t="shared" si="83"/>
        <v>0</v>
      </c>
      <c r="AB110" s="63">
        <f t="shared" si="125"/>
        <v>17895276.05048117</v>
      </c>
      <c r="AC110" s="74">
        <f t="shared" si="84"/>
        <v>914494.6374306404</v>
      </c>
      <c r="AD110" s="57">
        <f t="shared" si="85"/>
        <v>74563.650210338208</v>
      </c>
      <c r="AE110" s="59">
        <f t="shared" si="126"/>
        <v>1396645.8420023224</v>
      </c>
      <c r="AF110" s="54">
        <f t="shared" si="86"/>
        <v>223169.40754003992</v>
      </c>
      <c r="AG110" s="57">
        <f t="shared" si="87"/>
        <v>5819.3576750096763</v>
      </c>
      <c r="AH110" s="59">
        <f t="shared" si="127"/>
        <v>13950000</v>
      </c>
      <c r="AI110" s="54">
        <f t="shared" si="88"/>
        <v>0</v>
      </c>
      <c r="AJ110" s="57">
        <f t="shared" si="89"/>
        <v>58125</v>
      </c>
      <c r="AK110" s="59">
        <f t="shared" si="128"/>
        <v>35183976.434208013</v>
      </c>
      <c r="AL110" s="56">
        <f t="shared" si="129"/>
        <v>0</v>
      </c>
      <c r="AM110" s="75">
        <f t="shared" si="90"/>
        <v>146599.90180920006</v>
      </c>
      <c r="AN110">
        <f t="shared" si="91"/>
        <v>3.2005796258819059E-2</v>
      </c>
      <c r="AO110" s="119">
        <f t="shared" si="92"/>
        <v>0</v>
      </c>
      <c r="AP110" s="119">
        <f t="shared" si="93"/>
        <v>0</v>
      </c>
      <c r="AQ110">
        <f t="shared" si="94"/>
        <v>0.67431054715158933</v>
      </c>
      <c r="AR110" s="41">
        <f t="shared" si="95"/>
        <v>0</v>
      </c>
      <c r="AS110" s="41">
        <f t="shared" si="96"/>
        <v>0</v>
      </c>
      <c r="AT110">
        <f t="shared" si="97"/>
        <v>0.6743246498949953</v>
      </c>
      <c r="AU110" s="41">
        <f t="shared" si="98"/>
        <v>0</v>
      </c>
      <c r="AV110" s="41">
        <f t="shared" si="99"/>
        <v>0</v>
      </c>
      <c r="AW110">
        <f t="shared" si="100"/>
        <v>0.67615473634583767</v>
      </c>
      <c r="AX110">
        <f t="shared" si="101"/>
        <v>0</v>
      </c>
      <c r="AY110" s="121">
        <f t="shared" si="102"/>
        <v>0</v>
      </c>
      <c r="AZ110">
        <f t="shared" si="103"/>
        <v>0.75437679809223068</v>
      </c>
      <c r="BA110" s="39">
        <f t="shared" si="104"/>
        <v>989058.28764097858</v>
      </c>
      <c r="BB110" s="39">
        <f t="shared" si="105"/>
        <v>89620474.468202755</v>
      </c>
      <c r="BC110">
        <f t="shared" si="106"/>
        <v>0.67944216869900587</v>
      </c>
      <c r="BD110" s="41">
        <f t="shared" si="107"/>
        <v>228988.76521504959</v>
      </c>
      <c r="BE110" s="41">
        <f t="shared" si="108"/>
        <v>21870601.93892391</v>
      </c>
      <c r="BF110">
        <f t="shared" si="109"/>
        <v>0.67623987331894597</v>
      </c>
      <c r="BG110" s="41">
        <f t="shared" si="110"/>
        <v>58125</v>
      </c>
      <c r="BH110" s="41">
        <f t="shared" si="111"/>
        <v>0</v>
      </c>
      <c r="BI110">
        <f t="shared" si="112"/>
        <v>0.68305333876358321</v>
      </c>
      <c r="BJ110">
        <f t="shared" si="113"/>
        <v>0</v>
      </c>
      <c r="BK110" s="121">
        <f t="shared" si="114"/>
        <v>0</v>
      </c>
      <c r="BL110">
        <f t="shared" si="115"/>
        <v>0.68675359613455833</v>
      </c>
      <c r="BM110" s="119">
        <f t="shared" si="116"/>
        <v>1276172.0528560281</v>
      </c>
      <c r="BN110" s="119">
        <f t="shared" si="117"/>
        <v>92168965.314017653</v>
      </c>
      <c r="BO110">
        <f t="shared" si="118"/>
        <v>0.6804003664016367</v>
      </c>
    </row>
    <row r="111" spans="1:67">
      <c r="A111">
        <v>99</v>
      </c>
      <c r="B111" s="58">
        <v>94</v>
      </c>
      <c r="C111" s="56">
        <f t="shared" si="67"/>
        <v>67434834.183530033</v>
      </c>
      <c r="D111" s="56">
        <f t="shared" si="68"/>
        <v>273589.37239459157</v>
      </c>
      <c r="E111" s="59">
        <f t="shared" si="119"/>
        <v>67161244.811135441</v>
      </c>
      <c r="F111" s="53">
        <f t="shared" si="69"/>
        <v>646757.79968751792</v>
      </c>
      <c r="G111" s="53">
        <f t="shared" si="70"/>
        <v>311516.2405156499</v>
      </c>
      <c r="H111" s="60">
        <f t="shared" si="71"/>
        <v>335241.55917186802</v>
      </c>
      <c r="I111" s="54">
        <f>IF(A111&lt;=(30-(240-$K$8)),((A111+(240-$K$7))/30)*$K$6,$K$6)*($K$5/100)</f>
        <v>0.10979999999999999</v>
      </c>
      <c r="J111" s="61">
        <f t="shared" si="72"/>
        <v>9.6456066865724388E-3</v>
      </c>
      <c r="K111" s="62">
        <f t="shared" si="73"/>
        <v>644577.3438040514</v>
      </c>
      <c r="L111" s="62">
        <f t="shared" si="74"/>
        <v>1291335.1434915694</v>
      </c>
      <c r="M111" s="55">
        <f t="shared" si="75"/>
        <v>979818.90297591954</v>
      </c>
      <c r="N111" s="55">
        <f t="shared" si="76"/>
        <v>220637.18638445312</v>
      </c>
      <c r="O111" s="55">
        <f t="shared" si="77"/>
        <v>759181.71659146645</v>
      </c>
      <c r="P111" s="59">
        <f t="shared" si="120"/>
        <v>0</v>
      </c>
      <c r="Q111" s="52">
        <f t="shared" si="78"/>
        <v>0</v>
      </c>
      <c r="R111" s="57">
        <f t="shared" si="79"/>
        <v>0</v>
      </c>
      <c r="S111" s="59">
        <f t="shared" si="121"/>
        <v>0</v>
      </c>
      <c r="T111" s="56">
        <f t="shared" si="80"/>
        <v>0</v>
      </c>
      <c r="U111" s="57">
        <f t="shared" si="81"/>
        <v>0</v>
      </c>
      <c r="V111" s="59">
        <f t="shared" si="122"/>
        <v>0</v>
      </c>
      <c r="W111" s="52">
        <f t="shared" si="66"/>
        <v>0</v>
      </c>
      <c r="X111" s="57">
        <f t="shared" si="82"/>
        <v>0</v>
      </c>
      <c r="Y111" s="59">
        <f t="shared" si="123"/>
        <v>0</v>
      </c>
      <c r="Z111" s="56">
        <f t="shared" si="124"/>
        <v>0</v>
      </c>
      <c r="AA111" s="57">
        <f t="shared" si="83"/>
        <v>0</v>
      </c>
      <c r="AB111" s="63">
        <f t="shared" si="125"/>
        <v>16980781.413050529</v>
      </c>
      <c r="AC111" s="74">
        <f t="shared" si="84"/>
        <v>906392.45132487151</v>
      </c>
      <c r="AD111" s="57">
        <f t="shared" si="85"/>
        <v>70753.255887710533</v>
      </c>
      <c r="AE111" s="59">
        <f t="shared" si="126"/>
        <v>1173476.4344622826</v>
      </c>
      <c r="AF111" s="54">
        <f t="shared" si="86"/>
        <v>220637.18638445312</v>
      </c>
      <c r="AG111" s="57">
        <f t="shared" si="87"/>
        <v>4889.485143592844</v>
      </c>
      <c r="AH111" s="59">
        <f t="shared" si="127"/>
        <v>13950000</v>
      </c>
      <c r="AI111" s="54">
        <f t="shared" si="88"/>
        <v>0</v>
      </c>
      <c r="AJ111" s="57">
        <f t="shared" si="89"/>
        <v>58125</v>
      </c>
      <c r="AK111" s="59">
        <f t="shared" si="128"/>
        <v>35330576.336017214</v>
      </c>
      <c r="AL111" s="56">
        <f t="shared" si="129"/>
        <v>0</v>
      </c>
      <c r="AM111" s="75">
        <f t="shared" si="90"/>
        <v>147210.73473340506</v>
      </c>
      <c r="AN111">
        <f t="shared" si="91"/>
        <v>3.2021907040710222E-2</v>
      </c>
      <c r="AO111" s="119">
        <f t="shared" si="92"/>
        <v>0</v>
      </c>
      <c r="AP111" s="119">
        <f t="shared" si="93"/>
        <v>0</v>
      </c>
      <c r="AQ111">
        <f t="shared" si="94"/>
        <v>0.67137499239693688</v>
      </c>
      <c r="AR111" s="41">
        <f t="shared" si="95"/>
        <v>0</v>
      </c>
      <c r="AS111" s="41">
        <f t="shared" si="96"/>
        <v>0</v>
      </c>
      <c r="AT111">
        <f t="shared" si="97"/>
        <v>0.67138918471007147</v>
      </c>
      <c r="AU111" s="41">
        <f t="shared" si="98"/>
        <v>0</v>
      </c>
      <c r="AV111" s="41">
        <f t="shared" si="99"/>
        <v>0</v>
      </c>
      <c r="AW111">
        <f t="shared" si="100"/>
        <v>0.67323092151019959</v>
      </c>
      <c r="AX111">
        <f t="shared" si="101"/>
        <v>0</v>
      </c>
      <c r="AY111" s="121">
        <f t="shared" si="102"/>
        <v>0</v>
      </c>
      <c r="AZ111">
        <f t="shared" si="103"/>
        <v>0.75199928117111325</v>
      </c>
      <c r="BA111" s="39">
        <f t="shared" si="104"/>
        <v>977145.707212582</v>
      </c>
      <c r="BB111" s="39">
        <f t="shared" si="105"/>
        <v>89732852.681162283</v>
      </c>
      <c r="BC111">
        <f t="shared" si="106"/>
        <v>0.67653941620244595</v>
      </c>
      <c r="BD111" s="41">
        <f t="shared" si="107"/>
        <v>225526.67152804596</v>
      </c>
      <c r="BE111" s="41">
        <f t="shared" si="108"/>
        <v>21843081.45206086</v>
      </c>
      <c r="BF111">
        <f t="shared" si="109"/>
        <v>0.67331660177189168</v>
      </c>
      <c r="BG111" s="41">
        <f t="shared" si="110"/>
        <v>58125</v>
      </c>
      <c r="BH111" s="41">
        <f t="shared" si="111"/>
        <v>0</v>
      </c>
      <c r="BI111">
        <f t="shared" si="112"/>
        <v>0.68017392110847741</v>
      </c>
      <c r="BJ111">
        <f t="shared" si="113"/>
        <v>0</v>
      </c>
      <c r="BK111" s="121">
        <f t="shared" si="114"/>
        <v>0</v>
      </c>
      <c r="BL111">
        <f t="shared" si="115"/>
        <v>0.68389830328100421</v>
      </c>
      <c r="BM111" s="119">
        <f t="shared" si="116"/>
        <v>1260797.378740628</v>
      </c>
      <c r="BN111" s="119">
        <f t="shared" si="117"/>
        <v>92102976.879736438</v>
      </c>
      <c r="BO111">
        <f t="shared" si="118"/>
        <v>0.6775037854383128</v>
      </c>
    </row>
    <row r="112" spans="1:67">
      <c r="A112">
        <v>100</v>
      </c>
      <c r="B112" s="64">
        <v>95</v>
      </c>
      <c r="C112" s="56">
        <f t="shared" si="67"/>
        <v>66455015.280554101</v>
      </c>
      <c r="D112" s="56">
        <f t="shared" si="68"/>
        <v>273589.37239458412</v>
      </c>
      <c r="E112" s="59">
        <f t="shared" si="119"/>
        <v>66181425.908159517</v>
      </c>
      <c r="F112" s="53">
        <f t="shared" si="69"/>
        <v>640519.42833025905</v>
      </c>
      <c r="G112" s="53">
        <f t="shared" si="70"/>
        <v>306971.51383734657</v>
      </c>
      <c r="H112" s="66">
        <f t="shared" si="71"/>
        <v>333547.91449291247</v>
      </c>
      <c r="I112" s="54">
        <f>IF(A112&lt;=(30-(240-$K$8)),((A112+(240-$K$7))/30)*$K$6,$K$6)*($K$5/100)</f>
        <v>0.10979999999999999</v>
      </c>
      <c r="J112" s="67">
        <f t="shared" si="72"/>
        <v>9.6456066865724388E-3</v>
      </c>
      <c r="K112" s="68">
        <f t="shared" si="73"/>
        <v>635142.7322723167</v>
      </c>
      <c r="L112" s="68">
        <f t="shared" si="74"/>
        <v>1275662.1606025756</v>
      </c>
      <c r="M112" s="55">
        <f t="shared" si="75"/>
        <v>968690.64676522906</v>
      </c>
      <c r="N112" s="55">
        <f t="shared" si="76"/>
        <v>218131.30786727532</v>
      </c>
      <c r="O112" s="55">
        <f t="shared" si="77"/>
        <v>750559.33889795374</v>
      </c>
      <c r="P112" s="65">
        <f t="shared" si="120"/>
        <v>0</v>
      </c>
      <c r="Q112" s="52">
        <f t="shared" si="78"/>
        <v>0</v>
      </c>
      <c r="R112" s="57">
        <f t="shared" si="79"/>
        <v>0</v>
      </c>
      <c r="S112" s="59">
        <f t="shared" si="121"/>
        <v>0</v>
      </c>
      <c r="T112" s="56">
        <f t="shared" si="80"/>
        <v>0</v>
      </c>
      <c r="U112" s="57">
        <f t="shared" si="81"/>
        <v>0</v>
      </c>
      <c r="V112" s="59">
        <f t="shared" si="122"/>
        <v>0</v>
      </c>
      <c r="W112" s="52">
        <f t="shared" si="66"/>
        <v>0</v>
      </c>
      <c r="X112" s="57">
        <f t="shared" si="82"/>
        <v>0</v>
      </c>
      <c r="Y112" s="59">
        <f t="shared" si="123"/>
        <v>0</v>
      </c>
      <c r="Z112" s="56">
        <f t="shared" si="124"/>
        <v>0</v>
      </c>
      <c r="AA112" s="57">
        <f t="shared" si="83"/>
        <v>0</v>
      </c>
      <c r="AB112" s="63">
        <f t="shared" si="125"/>
        <v>16074388.961725658</v>
      </c>
      <c r="AC112" s="74">
        <f t="shared" si="84"/>
        <v>898383.451692748</v>
      </c>
      <c r="AD112" s="57">
        <f t="shared" si="85"/>
        <v>66976.620673856902</v>
      </c>
      <c r="AE112" s="59">
        <f t="shared" si="126"/>
        <v>952839.24807782948</v>
      </c>
      <c r="AF112" s="54">
        <f t="shared" si="86"/>
        <v>218131.30786727532</v>
      </c>
      <c r="AG112" s="57">
        <f t="shared" si="87"/>
        <v>3970.1635336576228</v>
      </c>
      <c r="AH112" s="59">
        <f t="shared" si="127"/>
        <v>13950000</v>
      </c>
      <c r="AI112" s="54">
        <f t="shared" si="88"/>
        <v>0</v>
      </c>
      <c r="AJ112" s="57">
        <f t="shared" si="89"/>
        <v>58125</v>
      </c>
      <c r="AK112" s="59">
        <f t="shared" si="128"/>
        <v>35477787.070750616</v>
      </c>
      <c r="AL112" s="56">
        <f t="shared" si="129"/>
        <v>0</v>
      </c>
      <c r="AM112" s="75">
        <f t="shared" si="90"/>
        <v>147824.11279479423</v>
      </c>
      <c r="AN112">
        <f t="shared" si="91"/>
        <v>3.2038017822601385E-2</v>
      </c>
      <c r="AO112" s="119">
        <f t="shared" si="92"/>
        <v>0</v>
      </c>
      <c r="AP112" s="119">
        <f t="shared" si="93"/>
        <v>0</v>
      </c>
      <c r="AQ112">
        <f t="shared" si="94"/>
        <v>0.66845043016022576</v>
      </c>
      <c r="AR112" s="41">
        <f t="shared" si="95"/>
        <v>0</v>
      </c>
      <c r="AS112" s="41">
        <f t="shared" si="96"/>
        <v>0</v>
      </c>
      <c r="AT112">
        <f t="shared" si="97"/>
        <v>0.66846471095741267</v>
      </c>
      <c r="AU112" s="41">
        <f t="shared" si="98"/>
        <v>0</v>
      </c>
      <c r="AV112" s="41">
        <f t="shared" si="99"/>
        <v>0</v>
      </c>
      <c r="AW112">
        <f t="shared" si="100"/>
        <v>0.67031795755579293</v>
      </c>
      <c r="AX112">
        <f t="shared" si="101"/>
        <v>0</v>
      </c>
      <c r="AY112" s="121">
        <f t="shared" si="102"/>
        <v>0</v>
      </c>
      <c r="AZ112">
        <f t="shared" si="103"/>
        <v>0.7496272506754722</v>
      </c>
      <c r="BA112" s="39">
        <f t="shared" si="104"/>
        <v>965360.07236660493</v>
      </c>
      <c r="BB112" s="39">
        <f t="shared" si="105"/>
        <v>89838345.169274807</v>
      </c>
      <c r="BC112">
        <f t="shared" si="106"/>
        <v>0.67364726379849371</v>
      </c>
      <c r="BD112" s="41">
        <f t="shared" si="107"/>
        <v>222101.47140093293</v>
      </c>
      <c r="BE112" s="41">
        <f t="shared" si="108"/>
        <v>21813130.786727533</v>
      </c>
      <c r="BF112">
        <f t="shared" si="109"/>
        <v>0.67040417458387003</v>
      </c>
      <c r="BG112" s="41">
        <f t="shared" si="110"/>
        <v>58125</v>
      </c>
      <c r="BH112" s="41">
        <f t="shared" si="111"/>
        <v>0</v>
      </c>
      <c r="BI112">
        <f t="shared" si="112"/>
        <v>0.67730483056607127</v>
      </c>
      <c r="BJ112">
        <f t="shared" si="113"/>
        <v>0</v>
      </c>
      <c r="BK112" s="121">
        <f t="shared" si="114"/>
        <v>0</v>
      </c>
      <c r="BL112">
        <f t="shared" si="115"/>
        <v>0.68105306055722603</v>
      </c>
      <c r="BM112" s="119">
        <f t="shared" si="116"/>
        <v>1245586.5437675379</v>
      </c>
      <c r="BN112" s="119">
        <f t="shared" si="117"/>
        <v>92025611.442696765</v>
      </c>
      <c r="BO112">
        <f t="shared" si="118"/>
        <v>0.67461773187826335</v>
      </c>
    </row>
    <row r="113" spans="1:67">
      <c r="A113">
        <v>101</v>
      </c>
      <c r="B113" s="58">
        <v>96</v>
      </c>
      <c r="C113" s="56">
        <f t="shared" si="67"/>
        <v>65486324.633788876</v>
      </c>
      <c r="D113" s="56">
        <f t="shared" si="68"/>
        <v>273589.37239459157</v>
      </c>
      <c r="E113" s="59">
        <f t="shared" si="119"/>
        <v>65212735.261394285</v>
      </c>
      <c r="F113" s="53">
        <f t="shared" si="69"/>
        <v>634341.22984947695</v>
      </c>
      <c r="G113" s="53">
        <f t="shared" si="70"/>
        <v>302478.40372076718</v>
      </c>
      <c r="H113" s="60">
        <f t="shared" si="71"/>
        <v>331862.82612870977</v>
      </c>
      <c r="I113" s="54">
        <f>IF(A113&lt;=(30-(240-$K$8)),((A113+(240-$K$7))/30)*$K$6,$K$6)*($K$5/100)</f>
        <v>0.10979999999999999</v>
      </c>
      <c r="J113" s="61">
        <f t="shared" si="72"/>
        <v>9.6456066865724388E-3</v>
      </c>
      <c r="K113" s="62">
        <f t="shared" si="73"/>
        <v>625815.37699225114</v>
      </c>
      <c r="L113" s="62">
        <f t="shared" si="74"/>
        <v>1260156.6068417281</v>
      </c>
      <c r="M113" s="55">
        <f t="shared" si="75"/>
        <v>957678.20312096085</v>
      </c>
      <c r="N113" s="55">
        <f t="shared" si="76"/>
        <v>215651.50820888029</v>
      </c>
      <c r="O113" s="55">
        <f t="shared" si="77"/>
        <v>742026.69491208065</v>
      </c>
      <c r="P113" s="59">
        <f t="shared" si="120"/>
        <v>0</v>
      </c>
      <c r="Q113" s="52">
        <f t="shared" si="78"/>
        <v>0</v>
      </c>
      <c r="R113" s="57">
        <f t="shared" si="79"/>
        <v>0</v>
      </c>
      <c r="S113" s="59">
        <f t="shared" si="121"/>
        <v>0</v>
      </c>
      <c r="T113" s="56">
        <f t="shared" si="80"/>
        <v>0</v>
      </c>
      <c r="U113" s="57">
        <f t="shared" si="81"/>
        <v>0</v>
      </c>
      <c r="V113" s="59">
        <f t="shared" si="122"/>
        <v>0</v>
      </c>
      <c r="W113" s="52">
        <f t="shared" si="66"/>
        <v>0</v>
      </c>
      <c r="X113" s="57">
        <f t="shared" si="82"/>
        <v>0</v>
      </c>
      <c r="Y113" s="59">
        <f t="shared" si="123"/>
        <v>0</v>
      </c>
      <c r="Z113" s="56">
        <f t="shared" si="124"/>
        <v>0</v>
      </c>
      <c r="AA113" s="57">
        <f t="shared" si="83"/>
        <v>0</v>
      </c>
      <c r="AB113" s="63">
        <f t="shared" si="125"/>
        <v>15176005.510032909</v>
      </c>
      <c r="AC113" s="74">
        <f t="shared" si="84"/>
        <v>890466.74151018658</v>
      </c>
      <c r="AD113" s="57">
        <f t="shared" si="85"/>
        <v>63233.356291803786</v>
      </c>
      <c r="AE113" s="59">
        <f t="shared" si="126"/>
        <v>734707.94021055417</v>
      </c>
      <c r="AF113" s="54">
        <f t="shared" si="86"/>
        <v>215651.50820888029</v>
      </c>
      <c r="AG113" s="57">
        <f t="shared" si="87"/>
        <v>3061.2830842106423</v>
      </c>
      <c r="AH113" s="59">
        <f t="shared" si="127"/>
        <v>13950000</v>
      </c>
      <c r="AI113" s="54">
        <f t="shared" si="88"/>
        <v>0</v>
      </c>
      <c r="AJ113" s="57">
        <f t="shared" si="89"/>
        <v>58125</v>
      </c>
      <c r="AK113" s="59">
        <f t="shared" si="128"/>
        <v>35625611.183545411</v>
      </c>
      <c r="AL113" s="56">
        <f t="shared" si="129"/>
        <v>0</v>
      </c>
      <c r="AM113" s="75">
        <f t="shared" si="90"/>
        <v>148440.04659810587</v>
      </c>
      <c r="AN113">
        <f t="shared" si="91"/>
        <v>3.2054128604492547E-2</v>
      </c>
      <c r="AO113" s="119">
        <f t="shared" si="92"/>
        <v>0</v>
      </c>
      <c r="AP113" s="119">
        <f t="shared" si="93"/>
        <v>0</v>
      </c>
      <c r="AQ113">
        <f t="shared" si="94"/>
        <v>0.66553682816494675</v>
      </c>
      <c r="AR113" s="41">
        <f t="shared" si="95"/>
        <v>0</v>
      </c>
      <c r="AS113" s="41">
        <f t="shared" si="96"/>
        <v>0</v>
      </c>
      <c r="AT113">
        <f t="shared" si="97"/>
        <v>0.66555119636719462</v>
      </c>
      <c r="AU113" s="41">
        <f t="shared" si="98"/>
        <v>0</v>
      </c>
      <c r="AV113" s="41">
        <f t="shared" si="99"/>
        <v>0</v>
      </c>
      <c r="AW113">
        <f t="shared" si="100"/>
        <v>0.66741581307908704</v>
      </c>
      <c r="AX113">
        <f t="shared" si="101"/>
        <v>0</v>
      </c>
      <c r="AY113" s="121">
        <f t="shared" si="102"/>
        <v>0</v>
      </c>
      <c r="AZ113">
        <f t="shared" si="103"/>
        <v>0.74726070198255079</v>
      </c>
      <c r="BA113" s="39">
        <f t="shared" si="104"/>
        <v>953700.09780199034</v>
      </c>
      <c r="BB113" s="39">
        <f t="shared" si="105"/>
        <v>89937140.892528847</v>
      </c>
      <c r="BC113">
        <f t="shared" si="106"/>
        <v>0.67076568160928662</v>
      </c>
      <c r="BD113" s="41">
        <f t="shared" si="107"/>
        <v>218712.79129309094</v>
      </c>
      <c r="BE113" s="41">
        <f t="shared" si="108"/>
        <v>21780802.32909691</v>
      </c>
      <c r="BF113">
        <f t="shared" si="109"/>
        <v>0.66750256039133682</v>
      </c>
      <c r="BG113" s="41">
        <f t="shared" si="110"/>
        <v>58125</v>
      </c>
      <c r="BH113" s="41">
        <f t="shared" si="111"/>
        <v>0</v>
      </c>
      <c r="BI113">
        <f t="shared" si="112"/>
        <v>0.67444603888984644</v>
      </c>
      <c r="BJ113">
        <f t="shared" si="113"/>
        <v>0</v>
      </c>
      <c r="BK113" s="121">
        <f t="shared" si="114"/>
        <v>0</v>
      </c>
      <c r="BL113">
        <f t="shared" si="115"/>
        <v>0.67821784134040963</v>
      </c>
      <c r="BM113" s="119">
        <f t="shared" si="116"/>
        <v>1230537.8890950812</v>
      </c>
      <c r="BN113" s="119">
        <f t="shared" si="117"/>
        <v>91937107.499612242</v>
      </c>
      <c r="BO113">
        <f t="shared" si="118"/>
        <v>0.67174217628106436</v>
      </c>
    </row>
    <row r="114" spans="1:67">
      <c r="A114">
        <v>102</v>
      </c>
      <c r="B114" s="64">
        <v>97</v>
      </c>
      <c r="C114" s="56">
        <f t="shared" si="67"/>
        <v>64528646.430667914</v>
      </c>
      <c r="D114" s="56">
        <f t="shared" si="68"/>
        <v>273589.37239458412</v>
      </c>
      <c r="E114" s="59">
        <f t="shared" si="119"/>
        <v>64255057.05827333</v>
      </c>
      <c r="F114" s="53">
        <f t="shared" si="69"/>
        <v>628222.62384127243</v>
      </c>
      <c r="G114" s="53">
        <f t="shared" si="70"/>
        <v>298036.37298862444</v>
      </c>
      <c r="H114" s="66">
        <f t="shared" si="71"/>
        <v>330186.25085264799</v>
      </c>
      <c r="I114" s="54">
        <f>IF(A114&lt;=(30-(240-$K$8)),((A114+(240-$K$7))/30)*$K$6,$K$6)*($K$5/100)</f>
        <v>0.10979999999999999</v>
      </c>
      <c r="J114" s="67">
        <f t="shared" si="72"/>
        <v>9.6456066865724388E-3</v>
      </c>
      <c r="K114" s="68">
        <f t="shared" si="73"/>
        <v>616594.16129833623</v>
      </c>
      <c r="L114" s="68">
        <f t="shared" si="74"/>
        <v>1244816.7851396087</v>
      </c>
      <c r="M114" s="55">
        <f t="shared" si="75"/>
        <v>946780.41215098416</v>
      </c>
      <c r="N114" s="55">
        <f t="shared" si="76"/>
        <v>213197.52622290439</v>
      </c>
      <c r="O114" s="55">
        <f t="shared" si="77"/>
        <v>733582.88592807984</v>
      </c>
      <c r="P114" s="65">
        <f t="shared" si="120"/>
        <v>0</v>
      </c>
      <c r="Q114" s="52">
        <f t="shared" si="78"/>
        <v>0</v>
      </c>
      <c r="R114" s="57">
        <f t="shared" si="79"/>
        <v>0</v>
      </c>
      <c r="S114" s="59">
        <f t="shared" si="121"/>
        <v>0</v>
      </c>
      <c r="T114" s="56">
        <f t="shared" si="80"/>
        <v>0</v>
      </c>
      <c r="U114" s="57">
        <f t="shared" si="81"/>
        <v>0</v>
      </c>
      <c r="V114" s="59">
        <f t="shared" si="122"/>
        <v>0</v>
      </c>
      <c r="W114" s="52">
        <f t="shared" si="66"/>
        <v>0</v>
      </c>
      <c r="X114" s="57">
        <f t="shared" si="82"/>
        <v>0</v>
      </c>
      <c r="Y114" s="59">
        <f t="shared" si="123"/>
        <v>0</v>
      </c>
      <c r="Z114" s="56">
        <f t="shared" si="124"/>
        <v>0</v>
      </c>
      <c r="AA114" s="57">
        <f t="shared" si="83"/>
        <v>0</v>
      </c>
      <c r="AB114" s="63">
        <f t="shared" si="125"/>
        <v>14285538.768522723</v>
      </c>
      <c r="AC114" s="74">
        <f t="shared" si="84"/>
        <v>882641.43272034451</v>
      </c>
      <c r="AD114" s="57">
        <f t="shared" si="85"/>
        <v>59523.078202178011</v>
      </c>
      <c r="AE114" s="59">
        <f t="shared" si="126"/>
        <v>519056.43200167385</v>
      </c>
      <c r="AF114" s="54">
        <f t="shared" si="86"/>
        <v>213197.52622290439</v>
      </c>
      <c r="AG114" s="57">
        <f t="shared" si="87"/>
        <v>2162.7351333403076</v>
      </c>
      <c r="AH114" s="59">
        <f t="shared" si="127"/>
        <v>13950000</v>
      </c>
      <c r="AI114" s="54">
        <f t="shared" si="88"/>
        <v>0</v>
      </c>
      <c r="AJ114" s="57">
        <f t="shared" si="89"/>
        <v>58125</v>
      </c>
      <c r="AK114" s="59">
        <f t="shared" si="128"/>
        <v>35774051.230143517</v>
      </c>
      <c r="AL114" s="56">
        <f t="shared" si="129"/>
        <v>0</v>
      </c>
      <c r="AM114" s="75">
        <f t="shared" si="90"/>
        <v>149058.54679226465</v>
      </c>
      <c r="AN114">
        <f t="shared" si="91"/>
        <v>3.207023938638371E-2</v>
      </c>
      <c r="AO114" s="119">
        <f t="shared" si="92"/>
        <v>0</v>
      </c>
      <c r="AP114" s="119">
        <f t="shared" si="93"/>
        <v>0</v>
      </c>
      <c r="AQ114">
        <f t="shared" si="94"/>
        <v>0.66263415418740734</v>
      </c>
      <c r="AR114" s="41">
        <f t="shared" si="95"/>
        <v>0</v>
      </c>
      <c r="AS114" s="41">
        <f t="shared" si="96"/>
        <v>0</v>
      </c>
      <c r="AT114">
        <f t="shared" si="97"/>
        <v>0.66264860872246201</v>
      </c>
      <c r="AU114" s="41">
        <f t="shared" si="98"/>
        <v>0</v>
      </c>
      <c r="AV114" s="41">
        <f t="shared" si="99"/>
        <v>0</v>
      </c>
      <c r="AW114">
        <f t="shared" si="100"/>
        <v>0.66452445672588822</v>
      </c>
      <c r="AX114">
        <f t="shared" si="101"/>
        <v>0</v>
      </c>
      <c r="AY114" s="121">
        <f t="shared" si="102"/>
        <v>0</v>
      </c>
      <c r="AZ114">
        <f t="shared" si="103"/>
        <v>0.74489963044010221</v>
      </c>
      <c r="BA114" s="39">
        <f t="shared" si="104"/>
        <v>942164.51092252252</v>
      </c>
      <c r="BB114" s="39">
        <f t="shared" si="105"/>
        <v>90029426.137475133</v>
      </c>
      <c r="BC114">
        <f t="shared" si="106"/>
        <v>0.66789463980013342</v>
      </c>
      <c r="BD114" s="41">
        <f t="shared" si="107"/>
        <v>215360.26135624471</v>
      </c>
      <c r="BE114" s="41">
        <f t="shared" si="108"/>
        <v>21746147.674736246</v>
      </c>
      <c r="BF114">
        <f t="shared" si="109"/>
        <v>0.66461172787995337</v>
      </c>
      <c r="BG114" s="41">
        <f t="shared" si="110"/>
        <v>58125</v>
      </c>
      <c r="BH114" s="41">
        <f t="shared" si="111"/>
        <v>0</v>
      </c>
      <c r="BI114">
        <f t="shared" si="112"/>
        <v>0.6715975178699205</v>
      </c>
      <c r="BJ114">
        <f t="shared" si="113"/>
        <v>0</v>
      </c>
      <c r="BK114" s="121">
        <f t="shared" si="114"/>
        <v>0</v>
      </c>
      <c r="BL114">
        <f t="shared" si="115"/>
        <v>0.6753926190383005</v>
      </c>
      <c r="BM114" s="119">
        <f t="shared" si="116"/>
        <v>1215649.7722787673</v>
      </c>
      <c r="BN114" s="119">
        <f t="shared" si="117"/>
        <v>91837699.978645459</v>
      </c>
      <c r="BO114">
        <f t="shared" si="118"/>
        <v>0.66887708924760969</v>
      </c>
    </row>
    <row r="115" spans="1:67">
      <c r="A115">
        <v>103</v>
      </c>
      <c r="B115" s="58">
        <v>98</v>
      </c>
      <c r="C115" s="56">
        <f t="shared" si="67"/>
        <v>63581866.018516928</v>
      </c>
      <c r="D115" s="56">
        <f t="shared" si="68"/>
        <v>273589.37239457667</v>
      </c>
      <c r="E115" s="59">
        <f t="shared" si="119"/>
        <v>63308276.646122351</v>
      </c>
      <c r="F115" s="53">
        <f t="shared" si="69"/>
        <v>622163.03550009313</v>
      </c>
      <c r="G115" s="53">
        <f t="shared" si="70"/>
        <v>293644.88984359748</v>
      </c>
      <c r="H115" s="60">
        <f t="shared" si="71"/>
        <v>328518.14565649565</v>
      </c>
      <c r="I115" s="54">
        <f>IF(A115&lt;=(30-(240-$K$8)),((A115+(240-$K$7))/30)*$K$6,$K$6)*($K$5/100)</f>
        <v>0.10979999999999999</v>
      </c>
      <c r="J115" s="61">
        <f t="shared" si="72"/>
        <v>9.6456066865724388E-3</v>
      </c>
      <c r="K115" s="62">
        <f t="shared" si="73"/>
        <v>607477.97971081082</v>
      </c>
      <c r="L115" s="62">
        <f t="shared" si="74"/>
        <v>1229641.0152109039</v>
      </c>
      <c r="M115" s="55">
        <f t="shared" si="75"/>
        <v>935996.12536730641</v>
      </c>
      <c r="N115" s="55">
        <f t="shared" si="76"/>
        <v>210769.10329098615</v>
      </c>
      <c r="O115" s="55">
        <f t="shared" si="77"/>
        <v>725227.02207632025</v>
      </c>
      <c r="P115" s="59">
        <f t="shared" si="120"/>
        <v>0</v>
      </c>
      <c r="Q115" s="52">
        <f t="shared" si="78"/>
        <v>0</v>
      </c>
      <c r="R115" s="57">
        <f t="shared" si="79"/>
        <v>0</v>
      </c>
      <c r="S115" s="59">
        <f t="shared" si="121"/>
        <v>0</v>
      </c>
      <c r="T115" s="56">
        <f t="shared" si="80"/>
        <v>0</v>
      </c>
      <c r="U115" s="57">
        <f t="shared" si="81"/>
        <v>0</v>
      </c>
      <c r="V115" s="59">
        <f t="shared" si="122"/>
        <v>0</v>
      </c>
      <c r="W115" s="52">
        <f t="shared" si="66"/>
        <v>0</v>
      </c>
      <c r="X115" s="57">
        <f t="shared" si="82"/>
        <v>0</v>
      </c>
      <c r="Y115" s="59">
        <f t="shared" si="123"/>
        <v>0</v>
      </c>
      <c r="Z115" s="56">
        <f t="shared" si="124"/>
        <v>0</v>
      </c>
      <c r="AA115" s="57">
        <f t="shared" si="83"/>
        <v>0</v>
      </c>
      <c r="AB115" s="63">
        <f t="shared" si="125"/>
        <v>13402897.335802378</v>
      </c>
      <c r="AC115" s="74">
        <f t="shared" si="84"/>
        <v>874906.64614688605</v>
      </c>
      <c r="AD115" s="57">
        <f t="shared" si="85"/>
        <v>55845.405565843241</v>
      </c>
      <c r="AE115" s="59">
        <f t="shared" si="126"/>
        <v>305858.90577876946</v>
      </c>
      <c r="AF115" s="54">
        <f t="shared" si="86"/>
        <v>210769.10329098615</v>
      </c>
      <c r="AG115" s="57">
        <f t="shared" si="87"/>
        <v>1274.4121074115394</v>
      </c>
      <c r="AH115" s="59">
        <f t="shared" si="127"/>
        <v>13950000</v>
      </c>
      <c r="AI115" s="54">
        <f t="shared" si="88"/>
        <v>0</v>
      </c>
      <c r="AJ115" s="57">
        <f t="shared" si="89"/>
        <v>58125</v>
      </c>
      <c r="AK115" s="59">
        <f t="shared" si="128"/>
        <v>35923109.776935779</v>
      </c>
      <c r="AL115" s="56">
        <f t="shared" si="129"/>
        <v>0</v>
      </c>
      <c r="AM115" s="75">
        <f t="shared" si="90"/>
        <v>149679.62407056574</v>
      </c>
      <c r="AN115">
        <f t="shared" si="91"/>
        <v>3.2086350168274873E-2</v>
      </c>
      <c r="AO115" s="119">
        <f t="shared" si="92"/>
        <v>0</v>
      </c>
      <c r="AP115" s="119">
        <f t="shared" si="93"/>
        <v>0</v>
      </c>
      <c r="AQ115">
        <f t="shared" si="94"/>
        <v>0.65974237605696995</v>
      </c>
      <c r="AR115" s="41">
        <f t="shared" si="95"/>
        <v>0</v>
      </c>
      <c r="AS115" s="41">
        <f t="shared" si="96"/>
        <v>0</v>
      </c>
      <c r="AT115">
        <f t="shared" si="97"/>
        <v>0.6597569158592006</v>
      </c>
      <c r="AU115" s="41">
        <f t="shared" si="98"/>
        <v>0</v>
      </c>
      <c r="AV115" s="41">
        <f t="shared" si="99"/>
        <v>0</v>
      </c>
      <c r="AW115">
        <f t="shared" si="100"/>
        <v>0.66164385719134311</v>
      </c>
      <c r="AX115">
        <f t="shared" si="101"/>
        <v>0</v>
      </c>
      <c r="AY115" s="121">
        <f t="shared" si="102"/>
        <v>0</v>
      </c>
      <c r="AZ115">
        <f t="shared" si="103"/>
        <v>0.74254403136671032</v>
      </c>
      <c r="BA115" s="39">
        <f t="shared" si="104"/>
        <v>930752.05171272927</v>
      </c>
      <c r="BB115" s="39">
        <f t="shared" si="105"/>
        <v>90115384.553129256</v>
      </c>
      <c r="BC115">
        <f t="shared" si="106"/>
        <v>0.66503410857953915</v>
      </c>
      <c r="BD115" s="41">
        <f t="shared" si="107"/>
        <v>212043.51539839769</v>
      </c>
      <c r="BE115" s="41">
        <f t="shared" si="108"/>
        <v>21709217.638971575</v>
      </c>
      <c r="BF115">
        <f t="shared" si="109"/>
        <v>0.66173164578454979</v>
      </c>
      <c r="BG115" s="41">
        <f t="shared" si="110"/>
        <v>58125</v>
      </c>
      <c r="BH115" s="41">
        <f t="shared" si="111"/>
        <v>0</v>
      </c>
      <c r="BI115">
        <f t="shared" si="112"/>
        <v>0.66875923933331849</v>
      </c>
      <c r="BJ115">
        <f t="shared" si="113"/>
        <v>0</v>
      </c>
      <c r="BK115" s="121">
        <f t="shared" si="114"/>
        <v>0</v>
      </c>
      <c r="BL115">
        <f t="shared" si="115"/>
        <v>0.67257736708923788</v>
      </c>
      <c r="BM115" s="119">
        <f t="shared" si="116"/>
        <v>1200920.5671111271</v>
      </c>
      <c r="BN115" s="119">
        <f t="shared" si="117"/>
        <v>91727620.285996035</v>
      </c>
      <c r="BO115">
        <f t="shared" si="118"/>
        <v>0.66602244142035383</v>
      </c>
    </row>
    <row r="116" spans="1:67">
      <c r="A116">
        <v>104</v>
      </c>
      <c r="B116" s="64">
        <v>99</v>
      </c>
      <c r="C116" s="56">
        <f t="shared" si="67"/>
        <v>62645869.893149614</v>
      </c>
      <c r="D116" s="56">
        <f t="shared" si="68"/>
        <v>273589.37239456922</v>
      </c>
      <c r="E116" s="59">
        <f t="shared" si="119"/>
        <v>62372280.520755045</v>
      </c>
      <c r="F116" s="53">
        <f t="shared" si="69"/>
        <v>616161.89556473517</v>
      </c>
      <c r="G116" s="53">
        <f t="shared" si="70"/>
        <v>289303.42781543551</v>
      </c>
      <c r="H116" s="66">
        <f t="shared" si="71"/>
        <v>326858.46774929966</v>
      </c>
      <c r="I116" s="54">
        <f>IF(A116&lt;=(30-(240-$K$8)),((A116+(240-$K$7))/30)*$K$6,$K$6)*($K$5/100)</f>
        <v>0.10979999999999999</v>
      </c>
      <c r="J116" s="67">
        <f t="shared" si="72"/>
        <v>9.6456066865724388E-3</v>
      </c>
      <c r="K116" s="68">
        <f t="shared" si="73"/>
        <v>598465.73782568134</v>
      </c>
      <c r="L116" s="68">
        <f t="shared" si="74"/>
        <v>1214627.6333904164</v>
      </c>
      <c r="M116" s="55">
        <f t="shared" si="75"/>
        <v>925324.20557498094</v>
      </c>
      <c r="N116" s="55">
        <f t="shared" si="76"/>
        <v>208365.98333775013</v>
      </c>
      <c r="O116" s="55">
        <f t="shared" si="77"/>
        <v>716958.22223723086</v>
      </c>
      <c r="P116" s="65">
        <f t="shared" si="120"/>
        <v>0</v>
      </c>
      <c r="Q116" s="52">
        <f t="shared" si="78"/>
        <v>0</v>
      </c>
      <c r="R116" s="57">
        <f t="shared" si="79"/>
        <v>0</v>
      </c>
      <c r="S116" s="59">
        <f t="shared" si="121"/>
        <v>0</v>
      </c>
      <c r="T116" s="56">
        <f t="shared" si="80"/>
        <v>0</v>
      </c>
      <c r="U116" s="57">
        <f t="shared" si="81"/>
        <v>0</v>
      </c>
      <c r="V116" s="59">
        <f t="shared" si="122"/>
        <v>0</v>
      </c>
      <c r="W116" s="52">
        <f t="shared" si="66"/>
        <v>0</v>
      </c>
      <c r="X116" s="57">
        <f t="shared" si="82"/>
        <v>0</v>
      </c>
      <c r="Y116" s="59">
        <f t="shared" si="123"/>
        <v>0</v>
      </c>
      <c r="Z116" s="56">
        <f t="shared" si="124"/>
        <v>0</v>
      </c>
      <c r="AA116" s="57">
        <f t="shared" si="83"/>
        <v>0</v>
      </c>
      <c r="AB116" s="63">
        <f t="shared" si="125"/>
        <v>12527990.689655492</v>
      </c>
      <c r="AC116" s="74">
        <f t="shared" si="84"/>
        <v>867261.51140809059</v>
      </c>
      <c r="AD116" s="57">
        <f t="shared" si="85"/>
        <v>52199.961206897882</v>
      </c>
      <c r="AE116" s="59">
        <f t="shared" si="126"/>
        <v>95089.802487783309</v>
      </c>
      <c r="AF116" s="54">
        <f t="shared" si="86"/>
        <v>95089.802487783309</v>
      </c>
      <c r="AG116" s="57">
        <f t="shared" si="87"/>
        <v>396.20751036576377</v>
      </c>
      <c r="AH116" s="59">
        <f t="shared" si="127"/>
        <v>13950000</v>
      </c>
      <c r="AI116" s="54">
        <f t="shared" si="88"/>
        <v>113276.18084996683</v>
      </c>
      <c r="AJ116" s="57">
        <f t="shared" si="89"/>
        <v>58125</v>
      </c>
      <c r="AK116" s="59">
        <f t="shared" si="128"/>
        <v>36072789.401006341</v>
      </c>
      <c r="AL116" s="56">
        <f t="shared" si="129"/>
        <v>0</v>
      </c>
      <c r="AM116" s="75">
        <f t="shared" si="90"/>
        <v>150303.28917085976</v>
      </c>
      <c r="AN116">
        <f t="shared" si="91"/>
        <v>3.2102460950166035E-2</v>
      </c>
      <c r="AO116" s="119">
        <f t="shared" si="92"/>
        <v>0</v>
      </c>
      <c r="AP116" s="119">
        <f t="shared" si="93"/>
        <v>0</v>
      </c>
      <c r="AQ116">
        <f t="shared" si="94"/>
        <v>0.65686146165603965</v>
      </c>
      <c r="AR116" s="41">
        <f t="shared" si="95"/>
        <v>0</v>
      </c>
      <c r="AS116" s="41">
        <f t="shared" si="96"/>
        <v>0</v>
      </c>
      <c r="AT116">
        <f t="shared" si="97"/>
        <v>0.65687608566649769</v>
      </c>
      <c r="AU116" s="41">
        <f t="shared" si="98"/>
        <v>0</v>
      </c>
      <c r="AV116" s="41">
        <f t="shared" si="99"/>
        <v>0</v>
      </c>
      <c r="AW116">
        <f t="shared" si="100"/>
        <v>0.65877398322016356</v>
      </c>
      <c r="AX116">
        <f t="shared" si="101"/>
        <v>0</v>
      </c>
      <c r="AY116" s="121">
        <f t="shared" si="102"/>
        <v>0</v>
      </c>
      <c r="AZ116">
        <f t="shared" si="103"/>
        <v>0.74019390005176433</v>
      </c>
      <c r="BA116" s="39">
        <f t="shared" si="104"/>
        <v>919461.47261498845</v>
      </c>
      <c r="BB116" s="39">
        <f t="shared" si="105"/>
        <v>90195197.186441422</v>
      </c>
      <c r="BC116">
        <f t="shared" si="106"/>
        <v>0.66218405819944026</v>
      </c>
      <c r="BD116" s="41">
        <f t="shared" si="107"/>
        <v>95486.009998149078</v>
      </c>
      <c r="BE116" s="41">
        <f t="shared" si="108"/>
        <v>9889339.4587294646</v>
      </c>
      <c r="BF116">
        <f t="shared" si="109"/>
        <v>0.6588622828893187</v>
      </c>
      <c r="BG116" s="41">
        <f t="shared" si="110"/>
        <v>171401.18084996683</v>
      </c>
      <c r="BH116" s="41">
        <f t="shared" si="111"/>
        <v>11780722.80839655</v>
      </c>
      <c r="BI116">
        <f t="shared" si="112"/>
        <v>0.66593117514400735</v>
      </c>
      <c r="BJ116">
        <f t="shared" si="113"/>
        <v>0</v>
      </c>
      <c r="BK116" s="121">
        <f t="shared" si="114"/>
        <v>0</v>
      </c>
      <c r="BL116">
        <f t="shared" si="115"/>
        <v>0.66977205896244985</v>
      </c>
      <c r="BM116" s="119">
        <f t="shared" si="116"/>
        <v>1186348.6634631045</v>
      </c>
      <c r="BN116" s="119">
        <f t="shared" si="117"/>
        <v>91607096.351923108</v>
      </c>
      <c r="BO116">
        <f t="shared" si="118"/>
        <v>0.66317820348336698</v>
      </c>
    </row>
    <row r="117" spans="1:67">
      <c r="A117">
        <v>105</v>
      </c>
      <c r="B117" s="58">
        <v>100</v>
      </c>
      <c r="C117" s="56">
        <f t="shared" si="67"/>
        <v>61720545.68757464</v>
      </c>
      <c r="D117" s="56">
        <f t="shared" si="68"/>
        <v>273589.37239457667</v>
      </c>
      <c r="E117" s="59">
        <f t="shared" si="119"/>
        <v>61446956.315180063</v>
      </c>
      <c r="F117" s="53">
        <f t="shared" si="69"/>
        <v>610218.64026486478</v>
      </c>
      <c r="G117" s="53">
        <f t="shared" si="70"/>
        <v>285011.4657085769</v>
      </c>
      <c r="H117" s="60">
        <f t="shared" si="71"/>
        <v>325207.17455628788</v>
      </c>
      <c r="I117" s="54">
        <f>IF(A117&lt;=(30-(240-$K$8)),((A117+(240-$K$7))/30)*$K$6,$K$6)*($K$5/100)</f>
        <v>0.10979999999999999</v>
      </c>
      <c r="J117" s="61">
        <f t="shared" si="72"/>
        <v>9.6456066865724388E-3</v>
      </c>
      <c r="K117" s="62">
        <f t="shared" si="73"/>
        <v>589556.35220580397</v>
      </c>
      <c r="L117" s="62">
        <f t="shared" si="74"/>
        <v>1199774.9924706686</v>
      </c>
      <c r="M117" s="55">
        <f t="shared" si="75"/>
        <v>914763.52676209179</v>
      </c>
      <c r="N117" s="55">
        <f t="shared" si="76"/>
        <v>205987.91280603371</v>
      </c>
      <c r="O117" s="55">
        <f t="shared" si="77"/>
        <v>708775.61395605817</v>
      </c>
      <c r="P117" s="59">
        <f t="shared" si="120"/>
        <v>0</v>
      </c>
      <c r="Q117" s="52">
        <f t="shared" si="78"/>
        <v>0</v>
      </c>
      <c r="R117" s="57">
        <f t="shared" si="79"/>
        <v>0</v>
      </c>
      <c r="S117" s="59">
        <f t="shared" si="121"/>
        <v>0</v>
      </c>
      <c r="T117" s="56">
        <f t="shared" si="80"/>
        <v>0</v>
      </c>
      <c r="U117" s="57">
        <f t="shared" si="81"/>
        <v>0</v>
      </c>
      <c r="V117" s="59">
        <f t="shared" si="122"/>
        <v>0</v>
      </c>
      <c r="W117" s="52">
        <f t="shared" si="66"/>
        <v>0</v>
      </c>
      <c r="X117" s="57">
        <f t="shared" si="82"/>
        <v>0</v>
      </c>
      <c r="Y117" s="59">
        <f t="shared" si="123"/>
        <v>0</v>
      </c>
      <c r="Z117" s="56">
        <f t="shared" si="124"/>
        <v>0</v>
      </c>
      <c r="AA117" s="57">
        <f t="shared" si="83"/>
        <v>0</v>
      </c>
      <c r="AB117" s="63">
        <f t="shared" si="125"/>
        <v>11660729.178247401</v>
      </c>
      <c r="AC117" s="74">
        <f t="shared" si="84"/>
        <v>859705.16683179652</v>
      </c>
      <c r="AD117" s="57">
        <f t="shared" si="85"/>
        <v>48586.371576030841</v>
      </c>
      <c r="AE117" s="59">
        <f t="shared" si="126"/>
        <v>0</v>
      </c>
      <c r="AF117" s="54">
        <f t="shared" si="86"/>
        <v>0</v>
      </c>
      <c r="AG117" s="57">
        <f t="shared" si="87"/>
        <v>0</v>
      </c>
      <c r="AH117" s="59">
        <f t="shared" si="127"/>
        <v>13836723.819150032</v>
      </c>
      <c r="AI117" s="54">
        <f t="shared" si="88"/>
        <v>205987.91280603371</v>
      </c>
      <c r="AJ117" s="57">
        <f t="shared" si="89"/>
        <v>57653.015913125135</v>
      </c>
      <c r="AK117" s="59">
        <f t="shared" si="128"/>
        <v>36223092.690177202</v>
      </c>
      <c r="AL117" s="56">
        <f t="shared" si="129"/>
        <v>0</v>
      </c>
      <c r="AM117" s="75">
        <f t="shared" si="90"/>
        <v>150929.55287573833</v>
      </c>
      <c r="AN117">
        <f t="shared" si="91"/>
        <v>3.2118571732057205E-2</v>
      </c>
      <c r="AO117" s="119">
        <f t="shared" si="92"/>
        <v>0</v>
      </c>
      <c r="AP117" s="119">
        <f t="shared" si="93"/>
        <v>0</v>
      </c>
      <c r="AQ117">
        <f t="shared" si="94"/>
        <v>0.65399137892030346</v>
      </c>
      <c r="AR117" s="41">
        <f t="shared" si="95"/>
        <v>0</v>
      </c>
      <c r="AS117" s="41">
        <f t="shared" si="96"/>
        <v>0</v>
      </c>
      <c r="AT117">
        <f t="shared" si="97"/>
        <v>0.65400608608660704</v>
      </c>
      <c r="AU117" s="41">
        <f t="shared" si="98"/>
        <v>0</v>
      </c>
      <c r="AV117" s="41">
        <f t="shared" si="99"/>
        <v>0</v>
      </c>
      <c r="AW117">
        <f t="shared" si="100"/>
        <v>0.65591480360666532</v>
      </c>
      <c r="AX117">
        <f t="shared" si="101"/>
        <v>0</v>
      </c>
      <c r="AY117" s="121">
        <f t="shared" si="102"/>
        <v>0</v>
      </c>
      <c r="AZ117">
        <f t="shared" si="103"/>
        <v>0.73784923175574613</v>
      </c>
      <c r="BA117" s="39">
        <f t="shared" si="104"/>
        <v>908291.53840782738</v>
      </c>
      <c r="BB117" s="39">
        <f t="shared" si="105"/>
        <v>90269042.517338634</v>
      </c>
      <c r="BC117">
        <f t="shared" si="106"/>
        <v>0.65934445895521587</v>
      </c>
      <c r="BD117" s="41">
        <f t="shared" si="107"/>
        <v>0</v>
      </c>
      <c r="BE117" s="41">
        <f t="shared" si="108"/>
        <v>0</v>
      </c>
      <c r="BF117">
        <f t="shared" si="109"/>
        <v>0.65600360802797086</v>
      </c>
      <c r="BG117" s="41">
        <f t="shared" si="110"/>
        <v>263640.92871915887</v>
      </c>
      <c r="BH117" s="41">
        <f t="shared" si="111"/>
        <v>21628730.844633538</v>
      </c>
      <c r="BI117">
        <f t="shared" si="112"/>
        <v>0.66311329720313406</v>
      </c>
      <c r="BJ117">
        <f t="shared" si="113"/>
        <v>0</v>
      </c>
      <c r="BK117" s="121">
        <f t="shared" si="114"/>
        <v>0</v>
      </c>
      <c r="BL117">
        <f t="shared" si="115"/>
        <v>0.66697666815807921</v>
      </c>
      <c r="BM117" s="119">
        <f t="shared" si="116"/>
        <v>1171932.4671269862</v>
      </c>
      <c r="BN117" s="119">
        <f t="shared" si="117"/>
        <v>91476352.676209182</v>
      </c>
      <c r="BO117">
        <f t="shared" si="118"/>
        <v>0.66034434616252502</v>
      </c>
    </row>
    <row r="118" spans="1:67">
      <c r="A118">
        <v>106</v>
      </c>
      <c r="B118" s="64">
        <v>101</v>
      </c>
      <c r="C118" s="56">
        <f t="shared" si="67"/>
        <v>60805782.160812542</v>
      </c>
      <c r="D118" s="56">
        <f t="shared" si="68"/>
        <v>273589.37239456922</v>
      </c>
      <c r="E118" s="59">
        <f t="shared" si="119"/>
        <v>60532192.788417973</v>
      </c>
      <c r="F118" s="53">
        <f t="shared" si="69"/>
        <v>604332.71126805479</v>
      </c>
      <c r="G118" s="53">
        <f t="shared" si="70"/>
        <v>280768.48755027872</v>
      </c>
      <c r="H118" s="66">
        <f t="shared" si="71"/>
        <v>323564.22371777607</v>
      </c>
      <c r="I118" s="54">
        <f>IF(A118&lt;=(30-(240-$K$8)),((A118+(240-$K$7))/30)*$K$6,$K$6)*($K$5/100)</f>
        <v>0.10979999999999999</v>
      </c>
      <c r="J118" s="67">
        <f t="shared" si="72"/>
        <v>9.6456066865724388E-3</v>
      </c>
      <c r="K118" s="68">
        <f t="shared" si="73"/>
        <v>580748.75027302851</v>
      </c>
      <c r="L118" s="68">
        <f t="shared" si="74"/>
        <v>1185081.4615410832</v>
      </c>
      <c r="M118" s="55">
        <f t="shared" si="75"/>
        <v>904312.97399080452</v>
      </c>
      <c r="N118" s="55">
        <f t="shared" si="76"/>
        <v>203634.64063235352</v>
      </c>
      <c r="O118" s="55">
        <f t="shared" si="77"/>
        <v>700678.33335845103</v>
      </c>
      <c r="P118" s="65">
        <f t="shared" si="120"/>
        <v>0</v>
      </c>
      <c r="Q118" s="52">
        <f t="shared" si="78"/>
        <v>0</v>
      </c>
      <c r="R118" s="57">
        <f t="shared" si="79"/>
        <v>0</v>
      </c>
      <c r="S118" s="59">
        <f t="shared" si="121"/>
        <v>0</v>
      </c>
      <c r="T118" s="56">
        <f t="shared" si="80"/>
        <v>0</v>
      </c>
      <c r="U118" s="57">
        <f t="shared" si="81"/>
        <v>0</v>
      </c>
      <c r="V118" s="59">
        <f t="shared" si="122"/>
        <v>0</v>
      </c>
      <c r="W118" s="52">
        <f t="shared" si="66"/>
        <v>0</v>
      </c>
      <c r="X118" s="57">
        <f t="shared" si="82"/>
        <v>0</v>
      </c>
      <c r="Y118" s="59">
        <f t="shared" si="123"/>
        <v>0</v>
      </c>
      <c r="Z118" s="56">
        <f t="shared" si="124"/>
        <v>0</v>
      </c>
      <c r="AA118" s="57">
        <f t="shared" si="83"/>
        <v>0</v>
      </c>
      <c r="AB118" s="63">
        <f t="shared" si="125"/>
        <v>10801024.011415605</v>
      </c>
      <c r="AC118" s="74">
        <f t="shared" si="84"/>
        <v>852236.75937117159</v>
      </c>
      <c r="AD118" s="57">
        <f t="shared" si="85"/>
        <v>45004.266714231686</v>
      </c>
      <c r="AE118" s="59">
        <f t="shared" si="126"/>
        <v>0</v>
      </c>
      <c r="AF118" s="54">
        <f t="shared" si="86"/>
        <v>0</v>
      </c>
      <c r="AG118" s="57">
        <f t="shared" si="87"/>
        <v>0</v>
      </c>
      <c r="AH118" s="59">
        <f t="shared" si="127"/>
        <v>13630735.906343998</v>
      </c>
      <c r="AI118" s="54">
        <f t="shared" si="88"/>
        <v>203634.64063235352</v>
      </c>
      <c r="AJ118" s="57">
        <f t="shared" si="89"/>
        <v>56794.732943099989</v>
      </c>
      <c r="AK118" s="59">
        <f t="shared" si="128"/>
        <v>36374022.243052937</v>
      </c>
      <c r="AL118" s="56">
        <f t="shared" si="129"/>
        <v>0</v>
      </c>
      <c r="AM118" s="75">
        <f t="shared" si="90"/>
        <v>151558.42601272056</v>
      </c>
      <c r="AN118">
        <f t="shared" si="91"/>
        <v>3.2134682513948368E-2</v>
      </c>
      <c r="AO118" s="119">
        <f t="shared" si="92"/>
        <v>0</v>
      </c>
      <c r="AP118" s="119">
        <f t="shared" si="93"/>
        <v>0</v>
      </c>
      <c r="AQ118">
        <f t="shared" si="94"/>
        <v>0.65113209583870146</v>
      </c>
      <c r="AR118" s="41">
        <f t="shared" si="95"/>
        <v>0</v>
      </c>
      <c r="AS118" s="41">
        <f t="shared" si="96"/>
        <v>0</v>
      </c>
      <c r="AT118">
        <f t="shared" si="97"/>
        <v>0.65114688511509422</v>
      </c>
      <c r="AU118" s="41">
        <f t="shared" si="98"/>
        <v>0</v>
      </c>
      <c r="AV118" s="41">
        <f t="shared" si="99"/>
        <v>0</v>
      </c>
      <c r="AW118">
        <f t="shared" si="100"/>
        <v>0.65306628719495174</v>
      </c>
      <c r="AX118">
        <f t="shared" si="101"/>
        <v>0</v>
      </c>
      <c r="AY118" s="121">
        <f t="shared" si="102"/>
        <v>0</v>
      </c>
      <c r="AZ118">
        <f t="shared" si="103"/>
        <v>0.73551002171023039</v>
      </c>
      <c r="BA118" s="39">
        <f t="shared" si="104"/>
        <v>897241.02608540328</v>
      </c>
      <c r="BB118" s="39">
        <f t="shared" si="105"/>
        <v>90337096.493344188</v>
      </c>
      <c r="BC118">
        <f t="shared" si="106"/>
        <v>0.65651528118597413</v>
      </c>
      <c r="BD118" s="41">
        <f t="shared" si="107"/>
        <v>0</v>
      </c>
      <c r="BE118" s="41">
        <f t="shared" si="108"/>
        <v>0</v>
      </c>
      <c r="BF118">
        <f t="shared" si="109"/>
        <v>0.65315559008376478</v>
      </c>
      <c r="BG118" s="41">
        <f t="shared" si="110"/>
        <v>260429.3735754535</v>
      </c>
      <c r="BH118" s="41">
        <f t="shared" si="111"/>
        <v>21585271.907029472</v>
      </c>
      <c r="BI118">
        <f t="shared" si="112"/>
        <v>0.6603055774490747</v>
      </c>
      <c r="BJ118">
        <f t="shared" si="113"/>
        <v>0</v>
      </c>
      <c r="BK118" s="121">
        <f t="shared" si="114"/>
        <v>0</v>
      </c>
      <c r="BL118">
        <f t="shared" si="115"/>
        <v>0.66419116820742918</v>
      </c>
      <c r="BM118" s="119">
        <f t="shared" si="116"/>
        <v>1157670.3996608567</v>
      </c>
      <c r="BN118" s="119">
        <f t="shared" si="117"/>
        <v>91335610.373071253</v>
      </c>
      <c r="BO118">
        <f t="shared" si="118"/>
        <v>0.65752084022558455</v>
      </c>
    </row>
    <row r="119" spans="1:67">
      <c r="A119">
        <v>107</v>
      </c>
      <c r="B119" s="58">
        <v>102</v>
      </c>
      <c r="C119" s="56">
        <f t="shared" si="67"/>
        <v>59901469.186821729</v>
      </c>
      <c r="D119" s="56">
        <f t="shared" si="68"/>
        <v>273589.37239456177</v>
      </c>
      <c r="E119" s="59">
        <f t="shared" si="119"/>
        <v>59627879.814427167</v>
      </c>
      <c r="F119" s="53">
        <f t="shared" si="69"/>
        <v>598503.55562733312</v>
      </c>
      <c r="G119" s="53">
        <f t="shared" si="70"/>
        <v>276573.98253925133</v>
      </c>
      <c r="H119" s="60">
        <f t="shared" si="71"/>
        <v>321929.57308808179</v>
      </c>
      <c r="I119" s="54">
        <f>IF(A119&lt;=(30-(240-$K$8)),((A119+(240-$K$7))/30)*$K$6,$K$6)*($K$5/100)</f>
        <v>0.10979999999999999</v>
      </c>
      <c r="J119" s="61">
        <f t="shared" si="72"/>
        <v>9.6456066865724388E-3</v>
      </c>
      <c r="K119" s="62">
        <f t="shared" si="73"/>
        <v>572041.87020139268</v>
      </c>
      <c r="L119" s="62">
        <f t="shared" si="74"/>
        <v>1170545.4258287258</v>
      </c>
      <c r="M119" s="55">
        <f t="shared" si="75"/>
        <v>893971.44328947447</v>
      </c>
      <c r="N119" s="55">
        <f t="shared" si="76"/>
        <v>201305.91822261043</v>
      </c>
      <c r="O119" s="55">
        <f t="shared" si="77"/>
        <v>692665.52506686409</v>
      </c>
      <c r="P119" s="59">
        <f t="shared" si="120"/>
        <v>0</v>
      </c>
      <c r="Q119" s="52">
        <f t="shared" si="78"/>
        <v>0</v>
      </c>
      <c r="R119" s="57">
        <f t="shared" si="79"/>
        <v>0</v>
      </c>
      <c r="S119" s="59">
        <f t="shared" si="121"/>
        <v>0</v>
      </c>
      <c r="T119" s="56">
        <f t="shared" si="80"/>
        <v>0</v>
      </c>
      <c r="U119" s="57">
        <f t="shared" si="81"/>
        <v>0</v>
      </c>
      <c r="V119" s="59">
        <f t="shared" si="122"/>
        <v>0</v>
      </c>
      <c r="W119" s="52">
        <f t="shared" si="66"/>
        <v>0</v>
      </c>
      <c r="X119" s="57">
        <f t="shared" si="82"/>
        <v>0</v>
      </c>
      <c r="Y119" s="59">
        <f t="shared" si="123"/>
        <v>0</v>
      </c>
      <c r="Z119" s="56">
        <f t="shared" si="124"/>
        <v>0</v>
      </c>
      <c r="AA119" s="57">
        <f t="shared" si="83"/>
        <v>0</v>
      </c>
      <c r="AB119" s="63">
        <f t="shared" si="125"/>
        <v>9948787.2520444337</v>
      </c>
      <c r="AC119" s="74">
        <f t="shared" si="84"/>
        <v>844855.44452130434</v>
      </c>
      <c r="AD119" s="57">
        <f t="shared" si="85"/>
        <v>41453.28021685181</v>
      </c>
      <c r="AE119" s="59">
        <f t="shared" si="126"/>
        <v>0</v>
      </c>
      <c r="AF119" s="54">
        <f t="shared" si="86"/>
        <v>0</v>
      </c>
      <c r="AG119" s="57">
        <f t="shared" si="87"/>
        <v>0</v>
      </c>
      <c r="AH119" s="59">
        <f t="shared" si="127"/>
        <v>13427101.265711645</v>
      </c>
      <c r="AI119" s="54">
        <f t="shared" si="88"/>
        <v>201305.91822261043</v>
      </c>
      <c r="AJ119" s="57">
        <f t="shared" si="89"/>
        <v>55946.255273798517</v>
      </c>
      <c r="AK119" s="59">
        <f t="shared" si="128"/>
        <v>36525580.669065654</v>
      </c>
      <c r="AL119" s="56">
        <f t="shared" si="129"/>
        <v>0</v>
      </c>
      <c r="AM119" s="75">
        <f t="shared" si="90"/>
        <v>152189.91945444021</v>
      </c>
      <c r="AN119">
        <f t="shared" si="91"/>
        <v>3.215079329583953E-2</v>
      </c>
      <c r="AO119" s="119">
        <f t="shared" si="92"/>
        <v>0</v>
      </c>
      <c r="AP119" s="119">
        <f t="shared" si="93"/>
        <v>0</v>
      </c>
      <c r="AQ119">
        <f t="shared" si="94"/>
        <v>0.6482835804536704</v>
      </c>
      <c r="AR119" s="41">
        <f t="shared" si="95"/>
        <v>0</v>
      </c>
      <c r="AS119" s="41">
        <f t="shared" si="96"/>
        <v>0</v>
      </c>
      <c r="AT119">
        <f t="shared" si="97"/>
        <v>0.64829845080092918</v>
      </c>
      <c r="AU119" s="41">
        <f t="shared" si="98"/>
        <v>0</v>
      </c>
      <c r="AV119" s="41">
        <f t="shared" si="99"/>
        <v>0</v>
      </c>
      <c r="AW119">
        <f t="shared" si="100"/>
        <v>0.65022840287898709</v>
      </c>
      <c r="AX119">
        <f t="shared" si="101"/>
        <v>0</v>
      </c>
      <c r="AY119" s="121">
        <f t="shared" si="102"/>
        <v>0</v>
      </c>
      <c r="AZ119">
        <f t="shared" si="103"/>
        <v>0.73317626511818934</v>
      </c>
      <c r="BA119" s="39">
        <f t="shared" si="104"/>
        <v>886308.72473815619</v>
      </c>
      <c r="BB119" s="39">
        <f t="shared" si="105"/>
        <v>90399532.563779563</v>
      </c>
      <c r="BC119">
        <f t="shared" si="106"/>
        <v>0.65369649527449758</v>
      </c>
      <c r="BD119" s="41">
        <f t="shared" si="107"/>
        <v>0</v>
      </c>
      <c r="BE119" s="41">
        <f t="shared" si="108"/>
        <v>0</v>
      </c>
      <c r="BF119">
        <f t="shared" si="109"/>
        <v>0.65031819798971435</v>
      </c>
      <c r="BG119" s="41">
        <f t="shared" si="110"/>
        <v>257252.17349640894</v>
      </c>
      <c r="BH119" s="41">
        <f t="shared" si="111"/>
        <v>21539733.249819316</v>
      </c>
      <c r="BI119">
        <f t="shared" si="112"/>
        <v>0.65750798785766507</v>
      </c>
      <c r="BJ119">
        <f t="shared" si="113"/>
        <v>0</v>
      </c>
      <c r="BK119" s="121">
        <f t="shared" si="114"/>
        <v>0</v>
      </c>
      <c r="BL119">
        <f t="shared" si="115"/>
        <v>0.66141553267306741</v>
      </c>
      <c r="BM119" s="119">
        <f t="shared" si="116"/>
        <v>1143560.898234565</v>
      </c>
      <c r="BN119" s="119">
        <f t="shared" si="117"/>
        <v>91185087.215526402</v>
      </c>
      <c r="BO119">
        <f t="shared" si="118"/>
        <v>0.65470765648241636</v>
      </c>
    </row>
    <row r="120" spans="1:67">
      <c r="A120">
        <v>108</v>
      </c>
      <c r="B120" s="64">
        <v>103</v>
      </c>
      <c r="C120" s="56">
        <f t="shared" si="67"/>
        <v>59007497.743532255</v>
      </c>
      <c r="D120" s="56">
        <f t="shared" si="68"/>
        <v>273589.37239456177</v>
      </c>
      <c r="E120" s="59">
        <f t="shared" si="119"/>
        <v>58733908.371137694</v>
      </c>
      <c r="F120" s="53">
        <f t="shared" si="69"/>
        <v>592730.62572923675</v>
      </c>
      <c r="G120" s="53">
        <f t="shared" si="70"/>
        <v>272427.44499479368</v>
      </c>
      <c r="H120" s="66">
        <f t="shared" si="71"/>
        <v>320303.18073444307</v>
      </c>
      <c r="I120" s="54">
        <f>IF(A120&lt;=(30-(240-$K$8)),((A120+(240-$K$7))/30)*$K$6,$K$6)*($K$5/100)</f>
        <v>0.10979999999999999</v>
      </c>
      <c r="J120" s="67">
        <f t="shared" si="72"/>
        <v>9.6456066865724388E-3</v>
      </c>
      <c r="K120" s="68">
        <f t="shared" si="73"/>
        <v>563434.66081135615</v>
      </c>
      <c r="L120" s="68">
        <f t="shared" si="74"/>
        <v>1156165.286540593</v>
      </c>
      <c r="M120" s="55">
        <f t="shared" si="75"/>
        <v>883737.84154579928</v>
      </c>
      <c r="N120" s="55">
        <f t="shared" si="76"/>
        <v>199001.49942802935</v>
      </c>
      <c r="O120" s="55">
        <f t="shared" si="77"/>
        <v>684736.34211776999</v>
      </c>
      <c r="P120" s="65">
        <f t="shared" si="120"/>
        <v>0</v>
      </c>
      <c r="Q120" s="52">
        <f t="shared" si="78"/>
        <v>0</v>
      </c>
      <c r="R120" s="57">
        <f t="shared" si="79"/>
        <v>0</v>
      </c>
      <c r="S120" s="59">
        <f t="shared" si="121"/>
        <v>0</v>
      </c>
      <c r="T120" s="56">
        <f t="shared" si="80"/>
        <v>0</v>
      </c>
      <c r="U120" s="57">
        <f t="shared" si="81"/>
        <v>0</v>
      </c>
      <c r="V120" s="59">
        <f t="shared" si="122"/>
        <v>0</v>
      </c>
      <c r="W120" s="52">
        <f t="shared" si="66"/>
        <v>0</v>
      </c>
      <c r="X120" s="57">
        <f t="shared" si="82"/>
        <v>0</v>
      </c>
      <c r="Y120" s="59">
        <f t="shared" si="123"/>
        <v>0</v>
      </c>
      <c r="Z120" s="56">
        <f t="shared" si="124"/>
        <v>0</v>
      </c>
      <c r="AA120" s="57">
        <f t="shared" si="83"/>
        <v>0</v>
      </c>
      <c r="AB120" s="63">
        <f t="shared" si="125"/>
        <v>9103931.8075231295</v>
      </c>
      <c r="AC120" s="74">
        <f t="shared" si="84"/>
        <v>837560.38623660372</v>
      </c>
      <c r="AD120" s="57">
        <f t="shared" si="85"/>
        <v>37933.049198013039</v>
      </c>
      <c r="AE120" s="59">
        <f t="shared" si="126"/>
        <v>0</v>
      </c>
      <c r="AF120" s="54">
        <f t="shared" si="86"/>
        <v>0</v>
      </c>
      <c r="AG120" s="57">
        <f t="shared" si="87"/>
        <v>0</v>
      </c>
      <c r="AH120" s="59">
        <f t="shared" si="127"/>
        <v>13225795.347489035</v>
      </c>
      <c r="AI120" s="54">
        <f t="shared" si="88"/>
        <v>199001.49942802935</v>
      </c>
      <c r="AJ120" s="57">
        <f t="shared" si="89"/>
        <v>55107.480614537642</v>
      </c>
      <c r="AK120" s="59">
        <f t="shared" si="128"/>
        <v>36677770.588520095</v>
      </c>
      <c r="AL120" s="56">
        <f t="shared" si="129"/>
        <v>0</v>
      </c>
      <c r="AM120" s="75">
        <f t="shared" si="90"/>
        <v>152824.04411883373</v>
      </c>
      <c r="AN120">
        <f t="shared" si="91"/>
        <v>3.2166904077730693E-2</v>
      </c>
      <c r="AO120" s="119">
        <f t="shared" si="92"/>
        <v>0</v>
      </c>
      <c r="AP120" s="119">
        <f t="shared" si="93"/>
        <v>0</v>
      </c>
      <c r="AQ120">
        <f t="shared" si="94"/>
        <v>0.64544580086113079</v>
      </c>
      <c r="AR120" s="41">
        <f t="shared" si="95"/>
        <v>0</v>
      </c>
      <c r="AS120" s="41">
        <f t="shared" si="96"/>
        <v>0</v>
      </c>
      <c r="AT120">
        <f t="shared" si="97"/>
        <v>0.64546075124656488</v>
      </c>
      <c r="AU120" s="41">
        <f t="shared" si="98"/>
        <v>0</v>
      </c>
      <c r="AV120" s="41">
        <f t="shared" si="99"/>
        <v>0</v>
      </c>
      <c r="AW120">
        <f t="shared" si="100"/>
        <v>0.6474011196027043</v>
      </c>
      <c r="AX120">
        <f t="shared" si="101"/>
        <v>0</v>
      </c>
      <c r="AY120" s="121">
        <f t="shared" si="102"/>
        <v>0</v>
      </c>
      <c r="AZ120">
        <f t="shared" si="103"/>
        <v>0.73084795715396134</v>
      </c>
      <c r="BA120" s="39">
        <f t="shared" si="104"/>
        <v>875493.43543461675</v>
      </c>
      <c r="BB120" s="39">
        <f t="shared" si="105"/>
        <v>90456521.713553205</v>
      </c>
      <c r="BC120">
        <f t="shared" si="106"/>
        <v>0.65088807164756379</v>
      </c>
      <c r="BD120" s="41">
        <f t="shared" si="107"/>
        <v>0</v>
      </c>
      <c r="BE120" s="41">
        <f t="shared" si="108"/>
        <v>0</v>
      </c>
      <c r="BF120">
        <f t="shared" si="109"/>
        <v>0.64749140072860489</v>
      </c>
      <c r="BG120" s="41">
        <f t="shared" si="110"/>
        <v>254108.98004256698</v>
      </c>
      <c r="BH120" s="41">
        <f t="shared" si="111"/>
        <v>21492161.938227169</v>
      </c>
      <c r="BI120">
        <f t="shared" si="112"/>
        <v>0.6547205004422697</v>
      </c>
      <c r="BJ120">
        <f t="shared" si="113"/>
        <v>0</v>
      </c>
      <c r="BK120" s="121">
        <f t="shared" si="114"/>
        <v>0</v>
      </c>
      <c r="BL120">
        <f t="shared" si="115"/>
        <v>0.65864973514900682</v>
      </c>
      <c r="BM120" s="119">
        <f t="shared" si="116"/>
        <v>1129602.4154771836</v>
      </c>
      <c r="BN120" s="119">
        <f t="shared" si="117"/>
        <v>91024997.679217324</v>
      </c>
      <c r="BO120">
        <f t="shared" si="118"/>
        <v>0.65190476578500023</v>
      </c>
    </row>
    <row r="121" spans="1:67">
      <c r="A121">
        <v>109</v>
      </c>
      <c r="B121" s="58">
        <v>104</v>
      </c>
      <c r="C121" s="56">
        <f t="shared" si="67"/>
        <v>58123759.901986465</v>
      </c>
      <c r="D121" s="56">
        <f t="shared" si="68"/>
        <v>273589.37239456922</v>
      </c>
      <c r="E121" s="59">
        <f t="shared" si="119"/>
        <v>57850170.529591896</v>
      </c>
      <c r="F121" s="53">
        <f t="shared" si="69"/>
        <v>587013.37924236676</v>
      </c>
      <c r="G121" s="53">
        <f t="shared" si="70"/>
        <v>268328.37430642376</v>
      </c>
      <c r="H121" s="60">
        <f t="shared" si="71"/>
        <v>318685.004935943</v>
      </c>
      <c r="I121" s="54">
        <f>IF(A121&lt;=(30-(240-$K$8)),((A121+(240-$K$7))/30)*$K$6,$K$6)*($K$5/100)</f>
        <v>0.10979999999999999</v>
      </c>
      <c r="J121" s="61">
        <f t="shared" si="72"/>
        <v>9.6456066865724388E-3</v>
      </c>
      <c r="K121" s="62">
        <f t="shared" si="73"/>
        <v>554926.08146506688</v>
      </c>
      <c r="L121" s="62">
        <f t="shared" si="74"/>
        <v>1141939.4607074338</v>
      </c>
      <c r="M121" s="55">
        <f t="shared" si="75"/>
        <v>873611.08640100993</v>
      </c>
      <c r="N121" s="55">
        <f t="shared" si="76"/>
        <v>196721.140521333</v>
      </c>
      <c r="O121" s="55">
        <f t="shared" si="77"/>
        <v>676889.94587967696</v>
      </c>
      <c r="P121" s="59">
        <f t="shared" si="120"/>
        <v>0</v>
      </c>
      <c r="Q121" s="52">
        <f t="shared" si="78"/>
        <v>0</v>
      </c>
      <c r="R121" s="57">
        <f t="shared" si="79"/>
        <v>0</v>
      </c>
      <c r="S121" s="59">
        <f t="shared" si="121"/>
        <v>0</v>
      </c>
      <c r="T121" s="56">
        <f t="shared" si="80"/>
        <v>0</v>
      </c>
      <c r="U121" s="57">
        <f t="shared" si="81"/>
        <v>0</v>
      </c>
      <c r="V121" s="59">
        <f t="shared" si="122"/>
        <v>0</v>
      </c>
      <c r="W121" s="52">
        <f t="shared" si="66"/>
        <v>0</v>
      </c>
      <c r="X121" s="57">
        <f t="shared" si="82"/>
        <v>0</v>
      </c>
      <c r="Y121" s="59">
        <f t="shared" si="123"/>
        <v>0</v>
      </c>
      <c r="Z121" s="56">
        <f t="shared" si="124"/>
        <v>0</v>
      </c>
      <c r="AA121" s="57">
        <f t="shared" si="83"/>
        <v>0</v>
      </c>
      <c r="AB121" s="63">
        <f t="shared" si="125"/>
        <v>8266371.4212865261</v>
      </c>
      <c r="AC121" s="74">
        <f t="shared" si="84"/>
        <v>830350.75684900582</v>
      </c>
      <c r="AD121" s="57">
        <f t="shared" si="85"/>
        <v>34443.214255360523</v>
      </c>
      <c r="AE121" s="59">
        <f t="shared" si="126"/>
        <v>0</v>
      </c>
      <c r="AF121" s="54">
        <f t="shared" si="86"/>
        <v>0</v>
      </c>
      <c r="AG121" s="57">
        <f t="shared" si="87"/>
        <v>0</v>
      </c>
      <c r="AH121" s="59">
        <f t="shared" si="127"/>
        <v>13026793.848061005</v>
      </c>
      <c r="AI121" s="54">
        <f t="shared" si="88"/>
        <v>196721.140521333</v>
      </c>
      <c r="AJ121" s="57">
        <f t="shared" si="89"/>
        <v>54278.307700254183</v>
      </c>
      <c r="AK121" s="59">
        <f t="shared" si="128"/>
        <v>36830594.632638931</v>
      </c>
      <c r="AL121" s="56">
        <f t="shared" si="129"/>
        <v>0</v>
      </c>
      <c r="AM121" s="75">
        <f t="shared" si="90"/>
        <v>153460.81096932889</v>
      </c>
      <c r="AN121">
        <f t="shared" si="91"/>
        <v>3.2183014859621856E-2</v>
      </c>
      <c r="AO121" s="119">
        <f t="shared" si="92"/>
        <v>0</v>
      </c>
      <c r="AP121" s="119">
        <f t="shared" si="93"/>
        <v>0</v>
      </c>
      <c r="AQ121">
        <f t="shared" si="94"/>
        <v>0.64261872521071428</v>
      </c>
      <c r="AR121" s="41">
        <f t="shared" si="95"/>
        <v>0</v>
      </c>
      <c r="AS121" s="41">
        <f t="shared" si="96"/>
        <v>0</v>
      </c>
      <c r="AT121">
        <f t="shared" si="97"/>
        <v>0.64263375460813876</v>
      </c>
      <c r="AU121" s="41">
        <f t="shared" si="98"/>
        <v>0</v>
      </c>
      <c r="AV121" s="41">
        <f t="shared" si="99"/>
        <v>0</v>
      </c>
      <c r="AW121">
        <f t="shared" si="100"/>
        <v>0.64458440636019232</v>
      </c>
      <c r="AX121">
        <f t="shared" si="101"/>
        <v>0</v>
      </c>
      <c r="AY121" s="121">
        <f t="shared" si="102"/>
        <v>0</v>
      </c>
      <c r="AZ121">
        <f t="shared" si="103"/>
        <v>0.72852509296356682</v>
      </c>
      <c r="BA121" s="39">
        <f t="shared" si="104"/>
        <v>864793.97110436636</v>
      </c>
      <c r="BB121" s="39">
        <f t="shared" si="105"/>
        <v>90508232.496541634</v>
      </c>
      <c r="BC121">
        <f t="shared" si="106"/>
        <v>0.64808998077589475</v>
      </c>
      <c r="BD121" s="41">
        <f t="shared" si="107"/>
        <v>0</v>
      </c>
      <c r="BE121" s="41">
        <f t="shared" si="108"/>
        <v>0</v>
      </c>
      <c r="BF121">
        <f t="shared" si="109"/>
        <v>0.64467516733323316</v>
      </c>
      <c r="BG121" s="41">
        <f t="shared" si="110"/>
        <v>250999.44822158717</v>
      </c>
      <c r="BH121" s="41">
        <f t="shared" si="111"/>
        <v>21442604.316825297</v>
      </c>
      <c r="BI121">
        <f t="shared" si="112"/>
        <v>0.65194308725399375</v>
      </c>
      <c r="BJ121">
        <f t="shared" si="113"/>
        <v>0</v>
      </c>
      <c r="BK121" s="121">
        <f t="shared" si="114"/>
        <v>0</v>
      </c>
      <c r="BL121">
        <f t="shared" si="115"/>
        <v>0.65589374926081101</v>
      </c>
      <c r="BM121" s="119">
        <f t="shared" si="116"/>
        <v>1115793.4193259536</v>
      </c>
      <c r="BN121" s="119">
        <f t="shared" si="117"/>
        <v>90855552.985705033</v>
      </c>
      <c r="BO121">
        <f t="shared" si="118"/>
        <v>0.64911213902769949</v>
      </c>
    </row>
    <row r="122" spans="1:67">
      <c r="A122">
        <v>110</v>
      </c>
      <c r="B122" s="64">
        <v>105</v>
      </c>
      <c r="C122" s="56">
        <f t="shared" si="67"/>
        <v>57250148.815585449</v>
      </c>
      <c r="D122" s="56">
        <f t="shared" si="68"/>
        <v>273589.37239456177</v>
      </c>
      <c r="E122" s="59">
        <f t="shared" si="119"/>
        <v>56976559.443190888</v>
      </c>
      <c r="F122" s="53">
        <f t="shared" si="69"/>
        <v>581351.2790664389</v>
      </c>
      <c r="G122" s="53">
        <f t="shared" si="70"/>
        <v>264276.27488400042</v>
      </c>
      <c r="H122" s="66">
        <f t="shared" si="71"/>
        <v>317075.00418243848</v>
      </c>
      <c r="I122" s="54">
        <f>IF(A122&lt;=(30-(240-$K$8)),((A122+(240-$K$7))/30)*$K$6,$K$6)*($K$5/100)</f>
        <v>0.10979999999999999</v>
      </c>
      <c r="J122" s="67">
        <f t="shared" si="72"/>
        <v>9.6456066865724388E-3</v>
      </c>
      <c r="K122" s="68">
        <f t="shared" si="73"/>
        <v>546515.10196264694</v>
      </c>
      <c r="L122" s="68">
        <f t="shared" si="74"/>
        <v>1127866.3810290857</v>
      </c>
      <c r="M122" s="55">
        <f t="shared" si="75"/>
        <v>863590.1061450853</v>
      </c>
      <c r="N122" s="55">
        <f t="shared" si="76"/>
        <v>194464.60017314611</v>
      </c>
      <c r="O122" s="55">
        <f t="shared" si="77"/>
        <v>669125.50597193919</v>
      </c>
      <c r="P122" s="65">
        <f t="shared" si="120"/>
        <v>0</v>
      </c>
      <c r="Q122" s="52">
        <f t="shared" si="78"/>
        <v>0</v>
      </c>
      <c r="R122" s="57">
        <f t="shared" si="79"/>
        <v>0</v>
      </c>
      <c r="S122" s="59">
        <f t="shared" si="121"/>
        <v>0</v>
      </c>
      <c r="T122" s="56">
        <f t="shared" si="80"/>
        <v>0</v>
      </c>
      <c r="U122" s="57">
        <f t="shared" si="81"/>
        <v>0</v>
      </c>
      <c r="V122" s="59">
        <f t="shared" si="122"/>
        <v>0</v>
      </c>
      <c r="W122" s="52">
        <f t="shared" si="66"/>
        <v>0</v>
      </c>
      <c r="X122" s="57">
        <f t="shared" si="82"/>
        <v>0</v>
      </c>
      <c r="Y122" s="59">
        <f t="shared" si="123"/>
        <v>0</v>
      </c>
      <c r="Z122" s="56">
        <f t="shared" si="124"/>
        <v>0</v>
      </c>
      <c r="AA122" s="57">
        <f t="shared" si="83"/>
        <v>0</v>
      </c>
      <c r="AB122" s="63">
        <f t="shared" si="125"/>
        <v>7436020.6644375203</v>
      </c>
      <c r="AC122" s="74">
        <f t="shared" si="84"/>
        <v>823225.73698697356</v>
      </c>
      <c r="AD122" s="57">
        <f t="shared" si="85"/>
        <v>30983.419435156335</v>
      </c>
      <c r="AE122" s="59">
        <f t="shared" si="126"/>
        <v>0</v>
      </c>
      <c r="AF122" s="54">
        <f t="shared" si="86"/>
        <v>0</v>
      </c>
      <c r="AG122" s="57">
        <f t="shared" si="87"/>
        <v>0</v>
      </c>
      <c r="AH122" s="59">
        <f t="shared" si="127"/>
        <v>12830072.707539672</v>
      </c>
      <c r="AI122" s="54">
        <f t="shared" si="88"/>
        <v>194464.60017314611</v>
      </c>
      <c r="AJ122" s="57">
        <f t="shared" si="89"/>
        <v>53458.636281415296</v>
      </c>
      <c r="AK122" s="59">
        <f t="shared" si="128"/>
        <v>36984055.443608262</v>
      </c>
      <c r="AL122" s="56">
        <f t="shared" si="129"/>
        <v>0</v>
      </c>
      <c r="AM122" s="75">
        <f t="shared" si="90"/>
        <v>154100.23101503443</v>
      </c>
      <c r="AN122">
        <f t="shared" si="91"/>
        <v>3.2199125641513018E-2</v>
      </c>
      <c r="AO122" s="119">
        <f t="shared" si="92"/>
        <v>0</v>
      </c>
      <c r="AP122" s="119">
        <f t="shared" si="93"/>
        <v>0</v>
      </c>
      <c r="AQ122">
        <f t="shared" si="94"/>
        <v>0.63980232170575491</v>
      </c>
      <c r="AR122" s="41">
        <f t="shared" si="95"/>
        <v>0</v>
      </c>
      <c r="AS122" s="41">
        <f t="shared" si="96"/>
        <v>0</v>
      </c>
      <c r="AT122">
        <f t="shared" si="97"/>
        <v>0.63981742909544193</v>
      </c>
      <c r="AU122" s="41">
        <f t="shared" si="98"/>
        <v>0</v>
      </c>
      <c r="AV122" s="41">
        <f t="shared" si="99"/>
        <v>0</v>
      </c>
      <c r="AW122">
        <f t="shared" si="100"/>
        <v>0.64177823219568386</v>
      </c>
      <c r="AX122">
        <f t="shared" si="101"/>
        <v>0</v>
      </c>
      <c r="AY122" s="121">
        <f t="shared" si="102"/>
        <v>0</v>
      </c>
      <c r="AZ122">
        <f t="shared" si="103"/>
        <v>0.72620766766468647</v>
      </c>
      <c r="BA122" s="39">
        <f t="shared" si="104"/>
        <v>854209.15642212983</v>
      </c>
      <c r="BB122" s="39">
        <f t="shared" si="105"/>
        <v>90554831.068567097</v>
      </c>
      <c r="BC122">
        <f t="shared" si="106"/>
        <v>0.64530219317444371</v>
      </c>
      <c r="BD122" s="41">
        <f t="shared" si="107"/>
        <v>0</v>
      </c>
      <c r="BE122" s="41">
        <f t="shared" si="108"/>
        <v>0</v>
      </c>
      <c r="BF122">
        <f t="shared" si="109"/>
        <v>0.6418694668863878</v>
      </c>
      <c r="BG122" s="41">
        <f t="shared" si="110"/>
        <v>247923.23645456141</v>
      </c>
      <c r="BH122" s="41">
        <f t="shared" si="111"/>
        <v>21391106.019046072</v>
      </c>
      <c r="BI122">
        <f t="shared" si="112"/>
        <v>0.649175720381723</v>
      </c>
      <c r="BJ122">
        <f t="shared" si="113"/>
        <v>0</v>
      </c>
      <c r="BK122" s="121">
        <f t="shared" si="114"/>
        <v>0</v>
      </c>
      <c r="BL122">
        <f t="shared" si="115"/>
        <v>0.65314754866582736</v>
      </c>
      <c r="BM122" s="119">
        <f t="shared" si="116"/>
        <v>1102132.3928766912</v>
      </c>
      <c r="BN122" s="119">
        <f t="shared" si="117"/>
        <v>90676961.145233959</v>
      </c>
      <c r="BO122">
        <f t="shared" si="118"/>
        <v>0.64632974714726965</v>
      </c>
    </row>
    <row r="123" spans="1:67">
      <c r="A123">
        <v>111</v>
      </c>
      <c r="B123" s="58">
        <v>106</v>
      </c>
      <c r="C123" s="56">
        <f t="shared" si="67"/>
        <v>56386558.709440365</v>
      </c>
      <c r="D123" s="56">
        <f t="shared" si="68"/>
        <v>273589.37239456177</v>
      </c>
      <c r="E123" s="59">
        <f t="shared" si="119"/>
        <v>56112969.337045804</v>
      </c>
      <c r="F123" s="53">
        <f t="shared" si="69"/>
        <v>575743.7932818284</v>
      </c>
      <c r="G123" s="53">
        <f t="shared" si="70"/>
        <v>260270.65610833079</v>
      </c>
      <c r="H123" s="60">
        <f t="shared" si="71"/>
        <v>315473.13717349758</v>
      </c>
      <c r="I123" s="54">
        <f>IF(A123&lt;=(30-(240-$K$8)),((A123+(240-$K$7))/30)*$K$6,$K$6)*($K$5/100)</f>
        <v>0.10979999999999999</v>
      </c>
      <c r="J123" s="61">
        <f t="shared" si="72"/>
        <v>9.6456066865724388E-3</v>
      </c>
      <c r="K123" s="62">
        <f t="shared" si="73"/>
        <v>538200.70243948861</v>
      </c>
      <c r="L123" s="62">
        <f t="shared" si="74"/>
        <v>1113944.4957213169</v>
      </c>
      <c r="M123" s="55">
        <f t="shared" si="75"/>
        <v>853673.83961298608</v>
      </c>
      <c r="N123" s="55">
        <f t="shared" si="76"/>
        <v>192231.63942862937</v>
      </c>
      <c r="O123" s="55">
        <f t="shared" si="77"/>
        <v>661442.20018435677</v>
      </c>
      <c r="P123" s="59">
        <f t="shared" si="120"/>
        <v>0</v>
      </c>
      <c r="Q123" s="52">
        <f t="shared" si="78"/>
        <v>0</v>
      </c>
      <c r="R123" s="57">
        <f t="shared" si="79"/>
        <v>0</v>
      </c>
      <c r="S123" s="59">
        <f t="shared" si="121"/>
        <v>0</v>
      </c>
      <c r="T123" s="56">
        <f t="shared" si="80"/>
        <v>0</v>
      </c>
      <c r="U123" s="57">
        <f t="shared" si="81"/>
        <v>0</v>
      </c>
      <c r="V123" s="59">
        <f t="shared" si="122"/>
        <v>0</v>
      </c>
      <c r="W123" s="52">
        <f t="shared" si="66"/>
        <v>0</v>
      </c>
      <c r="X123" s="57">
        <f t="shared" si="82"/>
        <v>0</v>
      </c>
      <c r="Y123" s="59">
        <f t="shared" si="123"/>
        <v>0</v>
      </c>
      <c r="Z123" s="56">
        <f t="shared" si="124"/>
        <v>0</v>
      </c>
      <c r="AA123" s="57">
        <f t="shared" si="83"/>
        <v>0</v>
      </c>
      <c r="AB123" s="63">
        <f t="shared" si="125"/>
        <v>6612794.927450547</v>
      </c>
      <c r="AC123" s="74">
        <f t="shared" si="84"/>
        <v>816184.51549528714</v>
      </c>
      <c r="AD123" s="57">
        <f t="shared" si="85"/>
        <v>27553.312197710613</v>
      </c>
      <c r="AE123" s="59">
        <f t="shared" si="126"/>
        <v>0</v>
      </c>
      <c r="AF123" s="54">
        <f t="shared" si="86"/>
        <v>0</v>
      </c>
      <c r="AG123" s="57">
        <f t="shared" si="87"/>
        <v>0</v>
      </c>
      <c r="AH123" s="59">
        <f t="shared" si="127"/>
        <v>12635608.107366526</v>
      </c>
      <c r="AI123" s="54">
        <f t="shared" si="88"/>
        <v>192231.63942862937</v>
      </c>
      <c r="AJ123" s="57">
        <f t="shared" si="89"/>
        <v>52648.367114027191</v>
      </c>
      <c r="AK123" s="59">
        <f t="shared" si="128"/>
        <v>37138155.674623296</v>
      </c>
      <c r="AL123" s="56">
        <f t="shared" si="129"/>
        <v>0</v>
      </c>
      <c r="AM123" s="75">
        <f t="shared" si="90"/>
        <v>154742.3153109304</v>
      </c>
      <c r="AN123">
        <f t="shared" si="91"/>
        <v>3.2215236423404181E-2</v>
      </c>
      <c r="AO123" s="119">
        <f t="shared" si="92"/>
        <v>0</v>
      </c>
      <c r="AP123" s="119">
        <f t="shared" si="93"/>
        <v>0</v>
      </c>
      <c r="AQ123">
        <f t="shared" si="94"/>
        <v>0.63699655860343929</v>
      </c>
      <c r="AR123" s="41">
        <f t="shared" si="95"/>
        <v>0</v>
      </c>
      <c r="AS123" s="41">
        <f t="shared" si="96"/>
        <v>0</v>
      </c>
      <c r="AT123">
        <f t="shared" si="97"/>
        <v>0.63701174297215202</v>
      </c>
      <c r="AU123" s="41">
        <f t="shared" si="98"/>
        <v>0</v>
      </c>
      <c r="AV123" s="41">
        <f t="shared" si="99"/>
        <v>0</v>
      </c>
      <c r="AW123">
        <f t="shared" si="100"/>
        <v>0.63898256620382721</v>
      </c>
      <c r="AX123">
        <f t="shared" si="101"/>
        <v>0</v>
      </c>
      <c r="AY123" s="121">
        <f t="shared" si="102"/>
        <v>0</v>
      </c>
      <c r="AZ123">
        <f t="shared" si="103"/>
        <v>0.72389567634694507</v>
      </c>
      <c r="BA123" s="39">
        <f t="shared" si="104"/>
        <v>843737.82769299776</v>
      </c>
      <c r="BB123" s="39">
        <f t="shared" si="105"/>
        <v>90596481.219976872</v>
      </c>
      <c r="BC123">
        <f t="shared" si="106"/>
        <v>0.64252467940237279</v>
      </c>
      <c r="BD123" s="41">
        <f t="shared" si="107"/>
        <v>0</v>
      </c>
      <c r="BE123" s="41">
        <f t="shared" si="108"/>
        <v>0</v>
      </c>
      <c r="BF123">
        <f t="shared" si="109"/>
        <v>0.63907426852107718</v>
      </c>
      <c r="BG123" s="41">
        <f t="shared" si="110"/>
        <v>244880.00654265657</v>
      </c>
      <c r="BH123" s="41">
        <f t="shared" si="111"/>
        <v>21337711.976577859</v>
      </c>
      <c r="BI123">
        <f t="shared" si="112"/>
        <v>0.64641837195239382</v>
      </c>
      <c r="BJ123">
        <f t="shared" si="113"/>
        <v>0</v>
      </c>
      <c r="BK123" s="121">
        <f t="shared" si="114"/>
        <v>0</v>
      </c>
      <c r="BL123">
        <f t="shared" si="115"/>
        <v>0.65041110705323335</v>
      </c>
      <c r="BM123" s="119">
        <f t="shared" si="116"/>
        <v>1088617.8342356542</v>
      </c>
      <c r="BN123" s="119">
        <f t="shared" si="117"/>
        <v>90489426.998976529</v>
      </c>
      <c r="BO123">
        <f t="shared" si="118"/>
        <v>0.64355756112304785</v>
      </c>
    </row>
    <row r="124" spans="1:67">
      <c r="A124">
        <v>112</v>
      </c>
      <c r="B124" s="64">
        <v>107</v>
      </c>
      <c r="C124" s="56">
        <f t="shared" si="67"/>
        <v>55532884.86982739</v>
      </c>
      <c r="D124" s="56">
        <f t="shared" si="68"/>
        <v>273589.37239456922</v>
      </c>
      <c r="E124" s="59">
        <f t="shared" si="119"/>
        <v>55259295.49743282</v>
      </c>
      <c r="F124" s="53">
        <f t="shared" si="69"/>
        <v>570190.39509959659</v>
      </c>
      <c r="G124" s="53">
        <f t="shared" si="70"/>
        <v>256311.03228225923</v>
      </c>
      <c r="H124" s="66">
        <f t="shared" si="71"/>
        <v>313879.36281733739</v>
      </c>
      <c r="I124" s="54">
        <f>IF(A124&lt;=(30-(240-$K$8)),((A124+(240-$K$7))/30)*$K$6,$K$6)*($K$5/100)</f>
        <v>0.10979999999999999</v>
      </c>
      <c r="J124" s="67">
        <f t="shared" si="72"/>
        <v>9.6456066865724388E-3</v>
      </c>
      <c r="K124" s="68">
        <f t="shared" si="73"/>
        <v>529981.87326455221</v>
      </c>
      <c r="L124" s="68">
        <f t="shared" si="74"/>
        <v>1100172.2683641489</v>
      </c>
      <c r="M124" s="55">
        <f t="shared" si="75"/>
        <v>843861.23608188971</v>
      </c>
      <c r="N124" s="55">
        <f t="shared" si="76"/>
        <v>190022.02168433846</v>
      </c>
      <c r="O124" s="55">
        <f t="shared" si="77"/>
        <v>653839.21439755126</v>
      </c>
      <c r="P124" s="65">
        <f t="shared" si="120"/>
        <v>0</v>
      </c>
      <c r="Q124" s="52">
        <f t="shared" si="78"/>
        <v>0</v>
      </c>
      <c r="R124" s="57">
        <f t="shared" si="79"/>
        <v>0</v>
      </c>
      <c r="S124" s="59">
        <f t="shared" si="121"/>
        <v>0</v>
      </c>
      <c r="T124" s="56">
        <f t="shared" si="80"/>
        <v>0</v>
      </c>
      <c r="U124" s="57">
        <f t="shared" si="81"/>
        <v>0</v>
      </c>
      <c r="V124" s="59">
        <f t="shared" si="122"/>
        <v>0</v>
      </c>
      <c r="W124" s="52">
        <f t="shared" si="66"/>
        <v>0</v>
      </c>
      <c r="X124" s="57">
        <f t="shared" si="82"/>
        <v>0</v>
      </c>
      <c r="Y124" s="59">
        <f t="shared" si="123"/>
        <v>0</v>
      </c>
      <c r="Z124" s="56">
        <f t="shared" si="124"/>
        <v>0</v>
      </c>
      <c r="AA124" s="57">
        <f t="shared" si="83"/>
        <v>0</v>
      </c>
      <c r="AB124" s="63">
        <f t="shared" si="125"/>
        <v>5796610.4119552597</v>
      </c>
      <c r="AC124" s="74">
        <f t="shared" si="84"/>
        <v>809226.2893556105</v>
      </c>
      <c r="AD124" s="57">
        <f t="shared" si="85"/>
        <v>24152.543383146916</v>
      </c>
      <c r="AE124" s="59">
        <f t="shared" si="126"/>
        <v>0</v>
      </c>
      <c r="AF124" s="54">
        <f t="shared" si="86"/>
        <v>0</v>
      </c>
      <c r="AG124" s="57">
        <f t="shared" si="87"/>
        <v>0</v>
      </c>
      <c r="AH124" s="59">
        <f t="shared" si="127"/>
        <v>12443376.467937898</v>
      </c>
      <c r="AI124" s="54">
        <f t="shared" si="88"/>
        <v>190022.02168433846</v>
      </c>
      <c r="AJ124" s="57">
        <f t="shared" si="89"/>
        <v>51847.401949741237</v>
      </c>
      <c r="AK124" s="59">
        <f t="shared" si="128"/>
        <v>37292897.989934228</v>
      </c>
      <c r="AL124" s="56">
        <f t="shared" si="129"/>
        <v>0</v>
      </c>
      <c r="AM124" s="75">
        <f t="shared" si="90"/>
        <v>155387.0749580593</v>
      </c>
      <c r="AN124">
        <f t="shared" si="91"/>
        <v>3.2231347205295344E-2</v>
      </c>
      <c r="AO124" s="119">
        <f t="shared" si="92"/>
        <v>0</v>
      </c>
      <c r="AP124" s="119">
        <f t="shared" si="93"/>
        <v>0</v>
      </c>
      <c r="AQ124">
        <f t="shared" si="94"/>
        <v>0.63420140421497695</v>
      </c>
      <c r="AR124" s="41">
        <f t="shared" si="95"/>
        <v>0</v>
      </c>
      <c r="AS124" s="41">
        <f t="shared" si="96"/>
        <v>0</v>
      </c>
      <c r="AT124">
        <f t="shared" si="97"/>
        <v>0.63421666455584091</v>
      </c>
      <c r="AU124" s="41">
        <f t="shared" si="98"/>
        <v>0</v>
      </c>
      <c r="AV124" s="41">
        <f t="shared" si="99"/>
        <v>0</v>
      </c>
      <c r="AW124">
        <f t="shared" si="100"/>
        <v>0.63619737752963301</v>
      </c>
      <c r="AX124">
        <f t="shared" si="101"/>
        <v>0</v>
      </c>
      <c r="AY124" s="121">
        <f t="shared" si="102"/>
        <v>0</v>
      </c>
      <c r="AZ124">
        <f t="shared" si="103"/>
        <v>0.72158911407191728</v>
      </c>
      <c r="BA124" s="39">
        <f t="shared" si="104"/>
        <v>833378.83273875737</v>
      </c>
      <c r="BB124" s="39">
        <f t="shared" si="105"/>
        <v>90633344.407828376</v>
      </c>
      <c r="BC124">
        <f t="shared" si="106"/>
        <v>0.63975741006329967</v>
      </c>
      <c r="BD124" s="41">
        <f t="shared" si="107"/>
        <v>0</v>
      </c>
      <c r="BE124" s="41">
        <f t="shared" si="108"/>
        <v>0</v>
      </c>
      <c r="BF124">
        <f t="shared" si="109"/>
        <v>0.6362895414205596</v>
      </c>
      <c r="BG124" s="41">
        <f t="shared" si="110"/>
        <v>241869.42363407969</v>
      </c>
      <c r="BH124" s="41">
        <f t="shared" si="111"/>
        <v>21282466.428645909</v>
      </c>
      <c r="BI124">
        <f t="shared" si="112"/>
        <v>0.64367101413098859</v>
      </c>
      <c r="BJ124">
        <f t="shared" si="113"/>
        <v>0</v>
      </c>
      <c r="BK124" s="121">
        <f t="shared" si="114"/>
        <v>0</v>
      </c>
      <c r="BL124">
        <f t="shared" si="115"/>
        <v>0.64768439814428003</v>
      </c>
      <c r="BM124" s="119">
        <f t="shared" si="116"/>
        <v>1075248.2563728371</v>
      </c>
      <c r="BN124" s="119">
        <f t="shared" si="117"/>
        <v>90293152.2607622</v>
      </c>
      <c r="BO124">
        <f t="shared" si="118"/>
        <v>0.64079555197711324</v>
      </c>
    </row>
    <row r="125" spans="1:67">
      <c r="A125">
        <v>113</v>
      </c>
      <c r="B125" s="58">
        <v>108</v>
      </c>
      <c r="C125" s="56">
        <f t="shared" si="67"/>
        <v>54689023.633745492</v>
      </c>
      <c r="D125" s="56">
        <f t="shared" si="68"/>
        <v>273589.37239456177</v>
      </c>
      <c r="E125" s="59">
        <f t="shared" si="119"/>
        <v>54415434.26135093</v>
      </c>
      <c r="F125" s="53">
        <f t="shared" si="69"/>
        <v>564690.56281200447</v>
      </c>
      <c r="G125" s="53">
        <f t="shared" si="70"/>
        <v>252396.92258223274</v>
      </c>
      <c r="H125" s="60">
        <f t="shared" si="71"/>
        <v>312293.64022977173</v>
      </c>
      <c r="I125" s="54">
        <f>IF(A125&lt;=(30-(240-$K$8)),((A125+(240-$K$7))/30)*$K$6,$K$6)*($K$5/100)</f>
        <v>0.10979999999999999</v>
      </c>
      <c r="J125" s="61">
        <f t="shared" si="72"/>
        <v>9.6456066865724388E-3</v>
      </c>
      <c r="K125" s="62">
        <f t="shared" si="73"/>
        <v>521857.61493965518</v>
      </c>
      <c r="L125" s="62">
        <f t="shared" si="74"/>
        <v>1086548.1777516596</v>
      </c>
      <c r="M125" s="55">
        <f t="shared" si="75"/>
        <v>834151.25516942691</v>
      </c>
      <c r="N125" s="55">
        <f t="shared" si="76"/>
        <v>187835.51266530884</v>
      </c>
      <c r="O125" s="55">
        <f t="shared" si="77"/>
        <v>646315.74250411813</v>
      </c>
      <c r="P125" s="59">
        <f t="shared" si="120"/>
        <v>0</v>
      </c>
      <c r="Q125" s="52">
        <f t="shared" si="78"/>
        <v>0</v>
      </c>
      <c r="R125" s="57">
        <f t="shared" si="79"/>
        <v>0</v>
      </c>
      <c r="S125" s="59">
        <f t="shared" si="121"/>
        <v>0</v>
      </c>
      <c r="T125" s="56">
        <f t="shared" si="80"/>
        <v>0</v>
      </c>
      <c r="U125" s="57">
        <f t="shared" si="81"/>
        <v>0</v>
      </c>
      <c r="V125" s="59">
        <f t="shared" si="122"/>
        <v>0</v>
      </c>
      <c r="W125" s="52">
        <f t="shared" si="66"/>
        <v>0</v>
      </c>
      <c r="X125" s="57">
        <f t="shared" si="82"/>
        <v>0</v>
      </c>
      <c r="Y125" s="59">
        <f t="shared" si="123"/>
        <v>0</v>
      </c>
      <c r="Z125" s="56">
        <f t="shared" si="124"/>
        <v>0</v>
      </c>
      <c r="AA125" s="57">
        <f t="shared" si="83"/>
        <v>0</v>
      </c>
      <c r="AB125" s="63">
        <f t="shared" si="125"/>
        <v>4987384.1225996492</v>
      </c>
      <c r="AC125" s="74">
        <f t="shared" si="84"/>
        <v>802350.26360783598</v>
      </c>
      <c r="AD125" s="57">
        <f t="shared" si="85"/>
        <v>20780.767177498539</v>
      </c>
      <c r="AE125" s="59">
        <f t="shared" si="126"/>
        <v>0</v>
      </c>
      <c r="AF125" s="54">
        <f t="shared" si="86"/>
        <v>0</v>
      </c>
      <c r="AG125" s="57">
        <f t="shared" si="87"/>
        <v>0</v>
      </c>
      <c r="AH125" s="59">
        <f t="shared" si="127"/>
        <v>12253354.446253559</v>
      </c>
      <c r="AI125" s="54">
        <f t="shared" si="88"/>
        <v>187835.51266530884</v>
      </c>
      <c r="AJ125" s="57">
        <f t="shared" si="89"/>
        <v>51055.64352605649</v>
      </c>
      <c r="AK125" s="59">
        <f t="shared" si="128"/>
        <v>37448285.064892285</v>
      </c>
      <c r="AL125" s="56">
        <f t="shared" si="129"/>
        <v>0</v>
      </c>
      <c r="AM125" s="75">
        <f t="shared" si="90"/>
        <v>156034.52110371785</v>
      </c>
      <c r="AN125">
        <f t="shared" si="91"/>
        <v>3.2247457987186513E-2</v>
      </c>
      <c r="AO125" s="119">
        <f t="shared" si="92"/>
        <v>0</v>
      </c>
      <c r="AP125" s="119">
        <f t="shared" si="93"/>
        <v>0</v>
      </c>
      <c r="AQ125">
        <f t="shared" si="94"/>
        <v>0.63141682690556766</v>
      </c>
      <c r="AR125" s="41">
        <f t="shared" si="95"/>
        <v>0</v>
      </c>
      <c r="AS125" s="41">
        <f t="shared" si="96"/>
        <v>0</v>
      </c>
      <c r="AT125">
        <f t="shared" si="97"/>
        <v>0.63143216221815834</v>
      </c>
      <c r="AU125" s="41">
        <f t="shared" si="98"/>
        <v>0</v>
      </c>
      <c r="AV125" s="41">
        <f t="shared" si="99"/>
        <v>0</v>
      </c>
      <c r="AW125">
        <f t="shared" si="100"/>
        <v>0.63342263536871801</v>
      </c>
      <c r="AX125">
        <f t="shared" si="101"/>
        <v>0</v>
      </c>
      <c r="AY125" s="121">
        <f t="shared" si="102"/>
        <v>0</v>
      </c>
      <c r="AZ125">
        <f t="shared" si="103"/>
        <v>0.71928797587343096</v>
      </c>
      <c r="BA125" s="39">
        <f t="shared" si="104"/>
        <v>823131.03078533453</v>
      </c>
      <c r="BB125" s="39">
        <f t="shared" si="105"/>
        <v>90665579.787685469</v>
      </c>
      <c r="BC125">
        <f t="shared" si="106"/>
        <v>0.63700035580533432</v>
      </c>
      <c r="BD125" s="41">
        <f t="shared" si="107"/>
        <v>0</v>
      </c>
      <c r="BE125" s="41">
        <f t="shared" si="108"/>
        <v>0</v>
      </c>
      <c r="BF125">
        <f t="shared" si="109"/>
        <v>0.63351525481849547</v>
      </c>
      <c r="BG125" s="41">
        <f t="shared" si="110"/>
        <v>238891.15619136533</v>
      </c>
      <c r="BH125" s="41">
        <f t="shared" si="111"/>
        <v>21225412.9311799</v>
      </c>
      <c r="BI125">
        <f t="shared" si="112"/>
        <v>0.64093361912078617</v>
      </c>
      <c r="BJ125">
        <f t="shared" si="113"/>
        <v>0</v>
      </c>
      <c r="BK125" s="121">
        <f t="shared" si="114"/>
        <v>0</v>
      </c>
      <c r="BL125">
        <f t="shared" si="115"/>
        <v>0.64496739569234973</v>
      </c>
      <c r="BM125" s="119">
        <f t="shared" si="116"/>
        <v>1062022.1869766999</v>
      </c>
      <c r="BN125" s="119">
        <f t="shared" si="117"/>
        <v>90088335.558298111</v>
      </c>
      <c r="BO125">
        <f t="shared" si="118"/>
        <v>0.63804369077430811</v>
      </c>
    </row>
    <row r="126" spans="1:67">
      <c r="A126">
        <v>114</v>
      </c>
      <c r="B126" s="64">
        <v>109</v>
      </c>
      <c r="C126" s="56">
        <f t="shared" si="67"/>
        <v>53854872.378576063</v>
      </c>
      <c r="D126" s="56">
        <f t="shared" si="68"/>
        <v>273589.37239455432</v>
      </c>
      <c r="E126" s="59">
        <f t="shared" si="119"/>
        <v>53581283.006181508</v>
      </c>
      <c r="F126" s="53">
        <f t="shared" si="69"/>
        <v>559243.77974350064</v>
      </c>
      <c r="G126" s="53">
        <f t="shared" si="70"/>
        <v>248527.85101033855</v>
      </c>
      <c r="H126" s="66">
        <f t="shared" si="71"/>
        <v>310715.92873316212</v>
      </c>
      <c r="I126" s="54">
        <f>IF(A126&lt;=(30-(240-$K$8)),((A126+(240-$K$7))/30)*$K$6,$K$6)*($K$5/100)</f>
        <v>0.10979999999999999</v>
      </c>
      <c r="J126" s="67">
        <f t="shared" si="72"/>
        <v>9.6456066865724388E-3</v>
      </c>
      <c r="K126" s="68">
        <f t="shared" si="73"/>
        <v>513826.93799974141</v>
      </c>
      <c r="L126" s="68">
        <f t="shared" si="74"/>
        <v>1073070.7177432422</v>
      </c>
      <c r="M126" s="55">
        <f t="shared" si="75"/>
        <v>824542.86673290364</v>
      </c>
      <c r="N126" s="55">
        <f t="shared" si="76"/>
        <v>185671.8804023625</v>
      </c>
      <c r="O126" s="55">
        <f t="shared" si="77"/>
        <v>638870.9863305412</v>
      </c>
      <c r="P126" s="65">
        <f t="shared" si="120"/>
        <v>0</v>
      </c>
      <c r="Q126" s="52">
        <f t="shared" si="78"/>
        <v>0</v>
      </c>
      <c r="R126" s="57">
        <f t="shared" si="79"/>
        <v>0</v>
      </c>
      <c r="S126" s="59">
        <f t="shared" si="121"/>
        <v>0</v>
      </c>
      <c r="T126" s="56">
        <f t="shared" si="80"/>
        <v>0</v>
      </c>
      <c r="U126" s="57">
        <f t="shared" si="81"/>
        <v>0</v>
      </c>
      <c r="V126" s="59">
        <f t="shared" si="122"/>
        <v>0</v>
      </c>
      <c r="W126" s="52">
        <f t="shared" si="66"/>
        <v>0</v>
      </c>
      <c r="X126" s="57">
        <f t="shared" si="82"/>
        <v>0</v>
      </c>
      <c r="Y126" s="59">
        <f t="shared" si="123"/>
        <v>0</v>
      </c>
      <c r="Z126" s="56">
        <f t="shared" si="124"/>
        <v>0</v>
      </c>
      <c r="AA126" s="57">
        <f t="shared" si="83"/>
        <v>0</v>
      </c>
      <c r="AB126" s="63">
        <f t="shared" si="125"/>
        <v>4185033.8589918134</v>
      </c>
      <c r="AC126" s="74">
        <f t="shared" si="84"/>
        <v>795555.6512721912</v>
      </c>
      <c r="AD126" s="57">
        <f t="shared" si="85"/>
        <v>17437.641079132554</v>
      </c>
      <c r="AE126" s="59">
        <f t="shared" si="126"/>
        <v>0</v>
      </c>
      <c r="AF126" s="54">
        <f t="shared" si="86"/>
        <v>0</v>
      </c>
      <c r="AG126" s="57">
        <f t="shared" si="87"/>
        <v>0</v>
      </c>
      <c r="AH126" s="59">
        <f t="shared" si="127"/>
        <v>12065518.93358825</v>
      </c>
      <c r="AI126" s="54">
        <f t="shared" si="88"/>
        <v>185671.8804023625</v>
      </c>
      <c r="AJ126" s="57">
        <f t="shared" si="89"/>
        <v>50272.995556617709</v>
      </c>
      <c r="AK126" s="59">
        <f t="shared" si="128"/>
        <v>37604319.585996002</v>
      </c>
      <c r="AL126" s="56">
        <f t="shared" si="129"/>
        <v>0</v>
      </c>
      <c r="AM126" s="75">
        <f t="shared" si="90"/>
        <v>156684.66494165</v>
      </c>
      <c r="AN126">
        <f t="shared" si="91"/>
        <v>3.2263568769077676E-2</v>
      </c>
      <c r="AO126" s="119">
        <f t="shared" si="92"/>
        <v>0</v>
      </c>
      <c r="AP126" s="119">
        <f t="shared" si="93"/>
        <v>0</v>
      </c>
      <c r="AQ126">
        <f t="shared" si="94"/>
        <v>0.62864279509463927</v>
      </c>
      <c r="AR126" s="41">
        <f t="shared" si="95"/>
        <v>0</v>
      </c>
      <c r="AS126" s="41">
        <f t="shared" si="96"/>
        <v>0</v>
      </c>
      <c r="AT126">
        <f t="shared" si="97"/>
        <v>0.62865820438483999</v>
      </c>
      <c r="AU126" s="41">
        <f t="shared" si="98"/>
        <v>0</v>
      </c>
      <c r="AV126" s="41">
        <f t="shared" si="99"/>
        <v>0</v>
      </c>
      <c r="AW126">
        <f t="shared" si="100"/>
        <v>0.63065830896731456</v>
      </c>
      <c r="AX126">
        <f t="shared" si="101"/>
        <v>0</v>
      </c>
      <c r="AY126" s="121">
        <f t="shared" si="102"/>
        <v>0</v>
      </c>
      <c r="AZ126">
        <f t="shared" si="103"/>
        <v>0.71699225675755152</v>
      </c>
      <c r="BA126" s="39">
        <f t="shared" si="104"/>
        <v>812993.29235132376</v>
      </c>
      <c r="BB126" s="39">
        <f t="shared" si="105"/>
        <v>90693344.245029792</v>
      </c>
      <c r="BC126">
        <f t="shared" si="106"/>
        <v>0.63425348732127529</v>
      </c>
      <c r="BD126" s="41">
        <f t="shared" si="107"/>
        <v>0</v>
      </c>
      <c r="BE126" s="41">
        <f t="shared" si="108"/>
        <v>0</v>
      </c>
      <c r="BF126">
        <f t="shared" si="109"/>
        <v>0.63075137799903691</v>
      </c>
      <c r="BG126" s="41">
        <f t="shared" si="110"/>
        <v>235944.87595898021</v>
      </c>
      <c r="BH126" s="41">
        <f t="shared" si="111"/>
        <v>21166594.365869325</v>
      </c>
      <c r="BI126">
        <f t="shared" si="112"/>
        <v>0.63820615916341195</v>
      </c>
      <c r="BJ126">
        <f t="shared" si="113"/>
        <v>0</v>
      </c>
      <c r="BK126" s="121">
        <f t="shared" si="114"/>
        <v>0</v>
      </c>
      <c r="BL126">
        <f t="shared" si="115"/>
        <v>0.64226007348318293</v>
      </c>
      <c r="BM126" s="119">
        <f t="shared" si="116"/>
        <v>1048938.1683103039</v>
      </c>
      <c r="BN126" s="119">
        <f t="shared" si="117"/>
        <v>89875172.47388649</v>
      </c>
      <c r="BO126">
        <f t="shared" si="118"/>
        <v>0.63530194862247924</v>
      </c>
    </row>
    <row r="127" spans="1:67">
      <c r="A127">
        <v>115</v>
      </c>
      <c r="B127" s="58">
        <v>110</v>
      </c>
      <c r="C127" s="56">
        <f t="shared" si="67"/>
        <v>53030329.511843167</v>
      </c>
      <c r="D127" s="56">
        <f t="shared" si="68"/>
        <v>273589.37239456177</v>
      </c>
      <c r="E127" s="59">
        <f t="shared" si="119"/>
        <v>52756740.139448605</v>
      </c>
      <c r="F127" s="53">
        <f t="shared" si="69"/>
        <v>553849.53420218278</v>
      </c>
      <c r="G127" s="53">
        <f t="shared" si="70"/>
        <v>244703.34634680909</v>
      </c>
      <c r="H127" s="60">
        <f t="shared" si="71"/>
        <v>309146.18785537372</v>
      </c>
      <c r="I127" s="54">
        <f>IF(A127&lt;=(30-(240-$K$8)),((A127+(240-$K$7))/30)*$K$6,$K$6)*($K$5/100)</f>
        <v>0.10979999999999999</v>
      </c>
      <c r="J127" s="61">
        <f t="shared" si="72"/>
        <v>9.6456066865724388E-3</v>
      </c>
      <c r="K127" s="62">
        <f t="shared" si="73"/>
        <v>505888.86291412392</v>
      </c>
      <c r="L127" s="62">
        <f t="shared" si="74"/>
        <v>1059738.3971163067</v>
      </c>
      <c r="M127" s="55">
        <f t="shared" si="75"/>
        <v>815035.05076949764</v>
      </c>
      <c r="N127" s="55">
        <f t="shared" si="76"/>
        <v>183530.89520963383</v>
      </c>
      <c r="O127" s="55">
        <f t="shared" si="77"/>
        <v>631504.1555598639</v>
      </c>
      <c r="P127" s="59">
        <f t="shared" si="120"/>
        <v>0</v>
      </c>
      <c r="Q127" s="52">
        <f t="shared" si="78"/>
        <v>0</v>
      </c>
      <c r="R127" s="57">
        <f t="shared" si="79"/>
        <v>0</v>
      </c>
      <c r="S127" s="59">
        <f t="shared" si="121"/>
        <v>0</v>
      </c>
      <c r="T127" s="56">
        <f t="shared" si="80"/>
        <v>0</v>
      </c>
      <c r="U127" s="57">
        <f t="shared" si="81"/>
        <v>0</v>
      </c>
      <c r="V127" s="59">
        <f t="shared" si="122"/>
        <v>0</v>
      </c>
      <c r="W127" s="52">
        <f t="shared" si="66"/>
        <v>0</v>
      </c>
      <c r="X127" s="57">
        <f t="shared" si="82"/>
        <v>0</v>
      </c>
      <c r="Y127" s="59">
        <f t="shared" si="123"/>
        <v>0</v>
      </c>
      <c r="Z127" s="56">
        <f t="shared" si="124"/>
        <v>0</v>
      </c>
      <c r="AA127" s="57">
        <f t="shared" si="83"/>
        <v>0</v>
      </c>
      <c r="AB127" s="63">
        <f t="shared" si="125"/>
        <v>3389478.2077196222</v>
      </c>
      <c r="AC127" s="74">
        <f t="shared" si="84"/>
        <v>788841.67327210412</v>
      </c>
      <c r="AD127" s="57">
        <f t="shared" si="85"/>
        <v>14122.825865498426</v>
      </c>
      <c r="AE127" s="59">
        <f t="shared" si="126"/>
        <v>0</v>
      </c>
      <c r="AF127" s="54">
        <f t="shared" si="86"/>
        <v>0</v>
      </c>
      <c r="AG127" s="57">
        <f t="shared" si="87"/>
        <v>0</v>
      </c>
      <c r="AH127" s="59">
        <f t="shared" si="127"/>
        <v>11879847.053185888</v>
      </c>
      <c r="AI127" s="54">
        <f t="shared" si="88"/>
        <v>183530.89520963383</v>
      </c>
      <c r="AJ127" s="57">
        <f t="shared" si="89"/>
        <v>49499.362721607868</v>
      </c>
      <c r="AK127" s="59">
        <f t="shared" si="128"/>
        <v>37761004.250937656</v>
      </c>
      <c r="AL127" s="56">
        <f t="shared" si="129"/>
        <v>0</v>
      </c>
      <c r="AM127" s="75">
        <f t="shared" si="90"/>
        <v>157337.51771224022</v>
      </c>
      <c r="AN127">
        <f t="shared" si="91"/>
        <v>3.2279679550968839E-2</v>
      </c>
      <c r="AO127" s="119">
        <f t="shared" si="92"/>
        <v>0</v>
      </c>
      <c r="AP127" s="119">
        <f t="shared" si="93"/>
        <v>0</v>
      </c>
      <c r="AQ127">
        <f t="shared" si="94"/>
        <v>0.62587927725581016</v>
      </c>
      <c r="AR127" s="41">
        <f t="shared" si="95"/>
        <v>0</v>
      </c>
      <c r="AS127" s="41">
        <f t="shared" si="96"/>
        <v>0</v>
      </c>
      <c r="AT127">
        <f t="shared" si="97"/>
        <v>0.6258947595358999</v>
      </c>
      <c r="AU127" s="41">
        <f t="shared" si="98"/>
        <v>0</v>
      </c>
      <c r="AV127" s="41">
        <f t="shared" si="99"/>
        <v>0</v>
      </c>
      <c r="AW127">
        <f t="shared" si="100"/>
        <v>0.6279043676224757</v>
      </c>
      <c r="AX127">
        <f t="shared" si="101"/>
        <v>0</v>
      </c>
      <c r="AY127" s="121">
        <f t="shared" si="102"/>
        <v>0</v>
      </c>
      <c r="AZ127">
        <f t="shared" si="103"/>
        <v>0.71470195170279149</v>
      </c>
      <c r="BA127" s="39">
        <f t="shared" si="104"/>
        <v>802964.49913760251</v>
      </c>
      <c r="BB127" s="39">
        <f t="shared" si="105"/>
        <v>90716792.426291972</v>
      </c>
      <c r="BC127">
        <f t="shared" si="106"/>
        <v>0.63151677534862416</v>
      </c>
      <c r="BD127" s="41">
        <f t="shared" si="107"/>
        <v>0</v>
      </c>
      <c r="BE127" s="41">
        <f t="shared" si="108"/>
        <v>0</v>
      </c>
      <c r="BF127">
        <f t="shared" si="109"/>
        <v>0.6279978802969669</v>
      </c>
      <c r="BG127" s="41">
        <f t="shared" si="110"/>
        <v>233030.25793124171</v>
      </c>
      <c r="BH127" s="41">
        <f t="shared" si="111"/>
        <v>21106052.949107889</v>
      </c>
      <c r="BI127">
        <f t="shared" si="112"/>
        <v>0.63548860653905714</v>
      </c>
      <c r="BJ127">
        <f t="shared" si="113"/>
        <v>0</v>
      </c>
      <c r="BK127" s="121">
        <f t="shared" si="114"/>
        <v>0</v>
      </c>
      <c r="BL127">
        <f t="shared" si="115"/>
        <v>0.63956240533494602</v>
      </c>
      <c r="BM127" s="119">
        <f t="shared" si="116"/>
        <v>1035994.7570688443</v>
      </c>
      <c r="BN127" s="119">
        <f t="shared" si="117"/>
        <v>89653855.584644735</v>
      </c>
      <c r="BO127">
        <f t="shared" si="118"/>
        <v>0.63257029667250819</v>
      </c>
    </row>
    <row r="128" spans="1:67">
      <c r="A128">
        <v>116</v>
      </c>
      <c r="B128" s="64">
        <v>111</v>
      </c>
      <c r="C128" s="56">
        <f t="shared" si="67"/>
        <v>52215294.461073667</v>
      </c>
      <c r="D128" s="56">
        <f t="shared" si="68"/>
        <v>273589.37239455432</v>
      </c>
      <c r="E128" s="59">
        <f t="shared" si="119"/>
        <v>51941705.088679112</v>
      </c>
      <c r="F128" s="53">
        <f t="shared" si="69"/>
        <v>548507.31943172717</v>
      </c>
      <c r="G128" s="53">
        <f t="shared" si="70"/>
        <v>240922.94210298997</v>
      </c>
      <c r="H128" s="66">
        <f t="shared" si="71"/>
        <v>307584.37732873717</v>
      </c>
      <c r="I128" s="54">
        <f>IF(A128&lt;=(30-(240-$K$8)),((A128+(240-$K$7))/30)*$K$6,$K$6)*($K$5/100)</f>
        <v>0.10979999999999999</v>
      </c>
      <c r="J128" s="67">
        <f t="shared" si="72"/>
        <v>9.6456066865724388E-3</v>
      </c>
      <c r="K128" s="68">
        <f t="shared" si="73"/>
        <v>498042.41998868959</v>
      </c>
      <c r="L128" s="68">
        <f t="shared" si="74"/>
        <v>1046549.7394204168</v>
      </c>
      <c r="M128" s="55">
        <f t="shared" si="75"/>
        <v>805626.79731742677</v>
      </c>
      <c r="N128" s="55">
        <f t="shared" si="76"/>
        <v>181412.32966231476</v>
      </c>
      <c r="O128" s="55">
        <f t="shared" si="77"/>
        <v>624214.46765511204</v>
      </c>
      <c r="P128" s="65">
        <f t="shared" si="120"/>
        <v>0</v>
      </c>
      <c r="Q128" s="52">
        <f t="shared" si="78"/>
        <v>0</v>
      </c>
      <c r="R128" s="57">
        <f t="shared" si="79"/>
        <v>0</v>
      </c>
      <c r="S128" s="59">
        <f t="shared" si="121"/>
        <v>0</v>
      </c>
      <c r="T128" s="56">
        <f t="shared" si="80"/>
        <v>0</v>
      </c>
      <c r="U128" s="57">
        <f t="shared" si="81"/>
        <v>0</v>
      </c>
      <c r="V128" s="59">
        <f t="shared" si="122"/>
        <v>0</v>
      </c>
      <c r="W128" s="52">
        <f t="shared" si="66"/>
        <v>0</v>
      </c>
      <c r="X128" s="57">
        <f t="shared" si="82"/>
        <v>0</v>
      </c>
      <c r="Y128" s="59">
        <f t="shared" si="123"/>
        <v>0</v>
      </c>
      <c r="Z128" s="56">
        <f t="shared" si="124"/>
        <v>0</v>
      </c>
      <c r="AA128" s="57">
        <f t="shared" si="83"/>
        <v>0</v>
      </c>
      <c r="AB128" s="63">
        <f t="shared" si="125"/>
        <v>2600636.5344475182</v>
      </c>
      <c r="AC128" s="74">
        <f t="shared" si="84"/>
        <v>782207.55835781991</v>
      </c>
      <c r="AD128" s="57">
        <f t="shared" si="85"/>
        <v>10835.985560197993</v>
      </c>
      <c r="AE128" s="59">
        <f t="shared" si="126"/>
        <v>0</v>
      </c>
      <c r="AF128" s="54">
        <f t="shared" si="86"/>
        <v>0</v>
      </c>
      <c r="AG128" s="57">
        <f t="shared" si="87"/>
        <v>0</v>
      </c>
      <c r="AH128" s="59">
        <f t="shared" si="127"/>
        <v>11696316.157976253</v>
      </c>
      <c r="AI128" s="54">
        <f t="shared" si="88"/>
        <v>181412.32966231476</v>
      </c>
      <c r="AJ128" s="57">
        <f t="shared" si="89"/>
        <v>48734.650658234386</v>
      </c>
      <c r="AK128" s="59">
        <f t="shared" si="128"/>
        <v>37918341.768649898</v>
      </c>
      <c r="AL128" s="56">
        <f t="shared" si="129"/>
        <v>0</v>
      </c>
      <c r="AM128" s="75">
        <f t="shared" si="90"/>
        <v>157993.09070270791</v>
      </c>
      <c r="AN128">
        <f t="shared" si="91"/>
        <v>3.2295790332860001E-2</v>
      </c>
      <c r="AO128" s="119">
        <f t="shared" si="92"/>
        <v>0</v>
      </c>
      <c r="AP128" s="119">
        <f t="shared" si="93"/>
        <v>0</v>
      </c>
      <c r="AQ128">
        <f t="shared" si="94"/>
        <v>0.62312624191713084</v>
      </c>
      <c r="AR128" s="41">
        <f t="shared" si="95"/>
        <v>0</v>
      </c>
      <c r="AS128" s="41">
        <f t="shared" si="96"/>
        <v>0</v>
      </c>
      <c r="AT128">
        <f t="shared" si="97"/>
        <v>0.62314179620564636</v>
      </c>
      <c r="AU128" s="41">
        <f t="shared" si="98"/>
        <v>0</v>
      </c>
      <c r="AV128" s="41">
        <f t="shared" si="99"/>
        <v>0</v>
      </c>
      <c r="AW128">
        <f t="shared" si="100"/>
        <v>0.62516078068205549</v>
      </c>
      <c r="AX128">
        <f t="shared" si="101"/>
        <v>0</v>
      </c>
      <c r="AY128" s="121">
        <f t="shared" si="102"/>
        <v>0</v>
      </c>
      <c r="AZ128">
        <f t="shared" si="103"/>
        <v>0.71241705566031943</v>
      </c>
      <c r="BA128" s="39">
        <f t="shared" si="104"/>
        <v>793043.54391801788</v>
      </c>
      <c r="BB128" s="39">
        <f t="shared" si="105"/>
        <v>90736076.76950711</v>
      </c>
      <c r="BC128">
        <f t="shared" si="106"/>
        <v>0.62879019066985364</v>
      </c>
      <c r="BD128" s="41">
        <f t="shared" si="107"/>
        <v>0</v>
      </c>
      <c r="BE128" s="41">
        <f t="shared" si="108"/>
        <v>0</v>
      </c>
      <c r="BF128">
        <f t="shared" si="109"/>
        <v>0.62525473109773622</v>
      </c>
      <c r="BG128" s="41">
        <f t="shared" si="110"/>
        <v>230146.98032054916</v>
      </c>
      <c r="BH128" s="41">
        <f t="shared" si="111"/>
        <v>21043830.240828514</v>
      </c>
      <c r="BI128">
        <f t="shared" si="112"/>
        <v>0.63278093356649834</v>
      </c>
      <c r="BJ128">
        <f t="shared" si="113"/>
        <v>0</v>
      </c>
      <c r="BK128" s="121">
        <f t="shared" si="114"/>
        <v>0</v>
      </c>
      <c r="BL128">
        <f t="shared" si="115"/>
        <v>0.63687436509848117</v>
      </c>
      <c r="BM128" s="119">
        <f t="shared" si="116"/>
        <v>1023190.5242385671</v>
      </c>
      <c r="BN128" s="119">
        <f t="shared" si="117"/>
        <v>89424574.50223437</v>
      </c>
      <c r="BO128">
        <f t="shared" si="118"/>
        <v>0.62984870611852983</v>
      </c>
    </row>
    <row r="129" spans="1:67">
      <c r="A129">
        <v>117</v>
      </c>
      <c r="B129" s="58">
        <v>112</v>
      </c>
      <c r="C129" s="56">
        <f t="shared" si="67"/>
        <v>51409667.663756236</v>
      </c>
      <c r="D129" s="56">
        <f t="shared" si="68"/>
        <v>273589.37239455432</v>
      </c>
      <c r="E129" s="59">
        <f t="shared" si="119"/>
        <v>51136078.291361682</v>
      </c>
      <c r="F129" s="53">
        <f t="shared" si="69"/>
        <v>543216.63356378267</v>
      </c>
      <c r="G129" s="53">
        <f t="shared" si="70"/>
        <v>237186.17647476596</v>
      </c>
      <c r="H129" s="60">
        <f t="shared" si="71"/>
        <v>306030.45708901668</v>
      </c>
      <c r="I129" s="54">
        <f>IF(A129&lt;=(30-(240-$K$8)),((A129+(240-$K$7))/30)*$K$6,$K$6)*($K$5/100)</f>
        <v>0.10979999999999999</v>
      </c>
      <c r="J129" s="61">
        <f t="shared" si="72"/>
        <v>9.6456066865724388E-3</v>
      </c>
      <c r="K129" s="62">
        <f t="shared" si="73"/>
        <v>490286.64926905738</v>
      </c>
      <c r="L129" s="62">
        <f t="shared" si="74"/>
        <v>1033503.2828328401</v>
      </c>
      <c r="M129" s="55">
        <f t="shared" si="75"/>
        <v>796317.10635807412</v>
      </c>
      <c r="N129" s="55">
        <f t="shared" si="76"/>
        <v>179315.95857461507</v>
      </c>
      <c r="O129" s="55">
        <f t="shared" si="77"/>
        <v>617001.14778345905</v>
      </c>
      <c r="P129" s="59">
        <f t="shared" si="120"/>
        <v>0</v>
      </c>
      <c r="Q129" s="52">
        <f t="shared" si="78"/>
        <v>0</v>
      </c>
      <c r="R129" s="57">
        <f t="shared" si="79"/>
        <v>0</v>
      </c>
      <c r="S129" s="59">
        <f t="shared" si="121"/>
        <v>0</v>
      </c>
      <c r="T129" s="56">
        <f t="shared" si="80"/>
        <v>0</v>
      </c>
      <c r="U129" s="57">
        <f t="shared" si="81"/>
        <v>0</v>
      </c>
      <c r="V129" s="59">
        <f t="shared" si="122"/>
        <v>0</v>
      </c>
      <c r="W129" s="52">
        <f t="shared" si="66"/>
        <v>0</v>
      </c>
      <c r="X129" s="57">
        <f t="shared" si="82"/>
        <v>0</v>
      </c>
      <c r="Y129" s="59">
        <f t="shared" si="123"/>
        <v>0</v>
      </c>
      <c r="Z129" s="56">
        <f t="shared" si="124"/>
        <v>0</v>
      </c>
      <c r="AA129" s="57">
        <f t="shared" si="83"/>
        <v>0</v>
      </c>
      <c r="AB129" s="63">
        <f t="shared" si="125"/>
        <v>1818428.9760896983</v>
      </c>
      <c r="AC129" s="74">
        <f t="shared" si="84"/>
        <v>775652.54303076153</v>
      </c>
      <c r="AD129" s="57">
        <f t="shared" si="85"/>
        <v>7576.7874003737425</v>
      </c>
      <c r="AE129" s="59">
        <f t="shared" si="126"/>
        <v>0</v>
      </c>
      <c r="AF129" s="54">
        <f t="shared" si="86"/>
        <v>0</v>
      </c>
      <c r="AG129" s="57">
        <f t="shared" si="87"/>
        <v>0</v>
      </c>
      <c r="AH129" s="59">
        <f t="shared" si="127"/>
        <v>11514903.828313937</v>
      </c>
      <c r="AI129" s="54">
        <f t="shared" si="88"/>
        <v>179315.95857461507</v>
      </c>
      <c r="AJ129" s="57">
        <f t="shared" si="89"/>
        <v>47978.765951308073</v>
      </c>
      <c r="AK129" s="59">
        <f t="shared" si="128"/>
        <v>38076334.859352604</v>
      </c>
      <c r="AL129" s="56">
        <f t="shared" si="129"/>
        <v>0</v>
      </c>
      <c r="AM129" s="75">
        <f t="shared" si="90"/>
        <v>158651.39524730251</v>
      </c>
      <c r="AN129">
        <f t="shared" si="91"/>
        <v>3.2311901114751164E-2</v>
      </c>
      <c r="AO129" s="119">
        <f t="shared" si="92"/>
        <v>0</v>
      </c>
      <c r="AP129" s="119">
        <f t="shared" si="93"/>
        <v>0</v>
      </c>
      <c r="AQ129">
        <f t="shared" si="94"/>
        <v>0.62038365766104908</v>
      </c>
      <c r="AR129" s="41">
        <f t="shared" si="95"/>
        <v>0</v>
      </c>
      <c r="AS129" s="41">
        <f t="shared" si="96"/>
        <v>0</v>
      </c>
      <c r="AT129">
        <f t="shared" si="97"/>
        <v>0.62039928298286184</v>
      </c>
      <c r="AU129" s="41">
        <f t="shared" si="98"/>
        <v>0</v>
      </c>
      <c r="AV129" s="41">
        <f t="shared" si="99"/>
        <v>0</v>
      </c>
      <c r="AW129">
        <f t="shared" si="100"/>
        <v>0.6224275175449635</v>
      </c>
      <c r="AX129">
        <f t="shared" si="101"/>
        <v>0</v>
      </c>
      <c r="AY129" s="121">
        <f t="shared" si="102"/>
        <v>0</v>
      </c>
      <c r="AZ129">
        <f t="shared" si="103"/>
        <v>0.71013756355395341</v>
      </c>
      <c r="BA129" s="39">
        <f t="shared" si="104"/>
        <v>783229.33043113525</v>
      </c>
      <c r="BB129" s="39">
        <f t="shared" si="105"/>
        <v>90751347.534599096</v>
      </c>
      <c r="BC129">
        <f t="shared" si="106"/>
        <v>0.62607370411238195</v>
      </c>
      <c r="BD129" s="41">
        <f t="shared" si="107"/>
        <v>0</v>
      </c>
      <c r="BE129" s="41">
        <f t="shared" si="108"/>
        <v>0</v>
      </c>
      <c r="BF129">
        <f t="shared" si="109"/>
        <v>0.62252189983768247</v>
      </c>
      <c r="BG129" s="41">
        <f t="shared" si="110"/>
        <v>227294.72452592314</v>
      </c>
      <c r="BH129" s="41">
        <f t="shared" si="111"/>
        <v>20979967.153229963</v>
      </c>
      <c r="BI129">
        <f t="shared" si="112"/>
        <v>0.63008311260336691</v>
      </c>
      <c r="BJ129">
        <f t="shared" si="113"/>
        <v>0</v>
      </c>
      <c r="BK129" s="121">
        <f t="shared" si="114"/>
        <v>0</v>
      </c>
      <c r="BL129">
        <f t="shared" si="115"/>
        <v>0.63419592665729152</v>
      </c>
      <c r="BM129" s="119">
        <f t="shared" si="116"/>
        <v>1010524.0549570584</v>
      </c>
      <c r="BN129" s="119">
        <f t="shared" si="117"/>
        <v>89187515.912104309</v>
      </c>
      <c r="BO129">
        <f t="shared" si="118"/>
        <v>0.62713714819792243</v>
      </c>
    </row>
    <row r="130" spans="1:67">
      <c r="A130">
        <v>118</v>
      </c>
      <c r="B130" s="64">
        <v>113</v>
      </c>
      <c r="C130" s="56">
        <f t="shared" si="67"/>
        <v>50613350.557398163</v>
      </c>
      <c r="D130" s="56">
        <f t="shared" si="68"/>
        <v>273589.37239455432</v>
      </c>
      <c r="E130" s="59">
        <f t="shared" si="119"/>
        <v>50339761.185003608</v>
      </c>
      <c r="F130" s="53">
        <f t="shared" si="69"/>
        <v>537976.97957082244</v>
      </c>
      <c r="G130" s="53">
        <f t="shared" si="70"/>
        <v>233492.59229644176</v>
      </c>
      <c r="H130" s="66">
        <f t="shared" si="71"/>
        <v>304484.38727438066</v>
      </c>
      <c r="I130" s="54">
        <f>IF(A130&lt;=(30-(240-$K$8)),((A130+(240-$K$7))/30)*$K$6,$K$6)*($K$5/100)</f>
        <v>0.10979999999999999</v>
      </c>
      <c r="J130" s="67">
        <f t="shared" si="72"/>
        <v>9.6456066865724388E-3</v>
      </c>
      <c r="K130" s="68">
        <f t="shared" si="73"/>
        <v>482620.60044467991</v>
      </c>
      <c r="L130" s="68">
        <f t="shared" si="74"/>
        <v>1020597.5800155024</v>
      </c>
      <c r="M130" s="55">
        <f t="shared" si="75"/>
        <v>787104.98771906062</v>
      </c>
      <c r="N130" s="55">
        <f t="shared" si="76"/>
        <v>177241.55897793607</v>
      </c>
      <c r="O130" s="55">
        <f t="shared" si="77"/>
        <v>609863.42874112458</v>
      </c>
      <c r="P130" s="65">
        <f t="shared" si="120"/>
        <v>0</v>
      </c>
      <c r="Q130" s="52">
        <f t="shared" si="78"/>
        <v>0</v>
      </c>
      <c r="R130" s="57">
        <f t="shared" si="79"/>
        <v>0</v>
      </c>
      <c r="S130" s="59">
        <f t="shared" si="121"/>
        <v>0</v>
      </c>
      <c r="T130" s="56">
        <f t="shared" si="80"/>
        <v>0</v>
      </c>
      <c r="U130" s="57">
        <f t="shared" si="81"/>
        <v>0</v>
      </c>
      <c r="V130" s="59">
        <f t="shared" si="122"/>
        <v>0</v>
      </c>
      <c r="W130" s="52">
        <f t="shared" si="66"/>
        <v>0</v>
      </c>
      <c r="X130" s="57">
        <f t="shared" si="82"/>
        <v>0</v>
      </c>
      <c r="Y130" s="59">
        <f t="shared" si="123"/>
        <v>0</v>
      </c>
      <c r="Z130" s="56">
        <f t="shared" si="124"/>
        <v>0</v>
      </c>
      <c r="AA130" s="57">
        <f t="shared" si="83"/>
        <v>0</v>
      </c>
      <c r="AB130" s="63">
        <f t="shared" si="125"/>
        <v>1042776.4330589367</v>
      </c>
      <c r="AC130" s="74">
        <f t="shared" si="84"/>
        <v>769175.87146862422</v>
      </c>
      <c r="AD130" s="57">
        <f t="shared" si="85"/>
        <v>4344.9018044122367</v>
      </c>
      <c r="AE130" s="59">
        <f t="shared" si="126"/>
        <v>0</v>
      </c>
      <c r="AF130" s="54">
        <f t="shared" si="86"/>
        <v>0</v>
      </c>
      <c r="AG130" s="57">
        <f t="shared" si="87"/>
        <v>0</v>
      </c>
      <c r="AH130" s="59">
        <f t="shared" si="127"/>
        <v>11335587.869739322</v>
      </c>
      <c r="AI130" s="54">
        <f t="shared" si="88"/>
        <v>177241.55897793607</v>
      </c>
      <c r="AJ130" s="57">
        <f t="shared" si="89"/>
        <v>47231.616123913838</v>
      </c>
      <c r="AK130" s="59">
        <f t="shared" si="128"/>
        <v>38234986.254599907</v>
      </c>
      <c r="AL130" s="56">
        <f t="shared" si="129"/>
        <v>0</v>
      </c>
      <c r="AM130" s="75">
        <f t="shared" si="90"/>
        <v>159312.44272749961</v>
      </c>
      <c r="AN130">
        <f t="shared" si="91"/>
        <v>3.2328011896642327E-2</v>
      </c>
      <c r="AO130" s="119">
        <f t="shared" si="92"/>
        <v>0</v>
      </c>
      <c r="AP130" s="119">
        <f t="shared" si="93"/>
        <v>0</v>
      </c>
      <c r="AQ130">
        <f t="shared" si="94"/>
        <v>0.61765149312462875</v>
      </c>
      <c r="AR130" s="41">
        <f t="shared" si="95"/>
        <v>0</v>
      </c>
      <c r="AS130" s="41">
        <f t="shared" si="96"/>
        <v>0</v>
      </c>
      <c r="AT130">
        <f t="shared" si="97"/>
        <v>0.61766718851081182</v>
      </c>
      <c r="AU130" s="41">
        <f t="shared" si="98"/>
        <v>0</v>
      </c>
      <c r="AV130" s="41">
        <f t="shared" si="99"/>
        <v>0</v>
      </c>
      <c r="AW130">
        <f t="shared" si="100"/>
        <v>0.61970454766112448</v>
      </c>
      <c r="AX130">
        <f t="shared" si="101"/>
        <v>0</v>
      </c>
      <c r="AY130" s="121">
        <f t="shared" si="102"/>
        <v>0</v>
      </c>
      <c r="AZ130">
        <f t="shared" si="103"/>
        <v>0.70786347028045093</v>
      </c>
      <c r="BA130" s="39">
        <f t="shared" si="104"/>
        <v>773520.77327303647</v>
      </c>
      <c r="BB130" s="39">
        <f t="shared" si="105"/>
        <v>90762752.833297655</v>
      </c>
      <c r="BC130">
        <f t="shared" si="106"/>
        <v>0.62336728654875595</v>
      </c>
      <c r="BD130" s="41">
        <f t="shared" si="107"/>
        <v>0</v>
      </c>
      <c r="BE130" s="41">
        <f t="shared" si="108"/>
        <v>0</v>
      </c>
      <c r="BF130">
        <f t="shared" si="109"/>
        <v>0.61979935600399072</v>
      </c>
      <c r="BG130" s="41">
        <f t="shared" si="110"/>
        <v>224473.17510184992</v>
      </c>
      <c r="BH130" s="41">
        <f t="shared" si="111"/>
        <v>20914503.959396455</v>
      </c>
      <c r="BI130">
        <f t="shared" si="112"/>
        <v>0.62739511604613651</v>
      </c>
      <c r="BJ130">
        <f t="shared" si="113"/>
        <v>0</v>
      </c>
      <c r="BK130" s="121">
        <f t="shared" si="114"/>
        <v>0</v>
      </c>
      <c r="BL130">
        <f t="shared" si="115"/>
        <v>0.63152706392785896</v>
      </c>
      <c r="BM130" s="119">
        <f t="shared" si="116"/>
        <v>997993.94837488641</v>
      </c>
      <c r="BN130" s="119">
        <f t="shared" si="117"/>
        <v>88942863.612253845</v>
      </c>
      <c r="BO130">
        <f t="shared" si="118"/>
        <v>0.62443559419158956</v>
      </c>
    </row>
    <row r="131" spans="1:67">
      <c r="A131">
        <v>119</v>
      </c>
      <c r="B131" s="58">
        <v>114</v>
      </c>
      <c r="C131" s="56">
        <f t="shared" si="67"/>
        <v>49826245.569679104</v>
      </c>
      <c r="D131" s="56">
        <f t="shared" si="68"/>
        <v>273589.37239455432</v>
      </c>
      <c r="E131" s="59">
        <f t="shared" si="119"/>
        <v>49552656.197284549</v>
      </c>
      <c r="F131" s="53">
        <f t="shared" si="69"/>
        <v>532787.86521945219</v>
      </c>
      <c r="G131" s="53">
        <f t="shared" si="70"/>
        <v>229841.73699507152</v>
      </c>
      <c r="H131" s="60">
        <f t="shared" si="71"/>
        <v>302946.12822438066</v>
      </c>
      <c r="I131" s="54">
        <f>IF(A131&lt;=(30-(240-$K$8)),((A131+(240-$K$7))/30)*$K$6,$K$6)*($K$5/100)</f>
        <v>0.10979999999999999</v>
      </c>
      <c r="J131" s="61">
        <f t="shared" si="72"/>
        <v>9.6456066865724388E-3</v>
      </c>
      <c r="K131" s="62">
        <f t="shared" si="73"/>
        <v>475043.33275388071</v>
      </c>
      <c r="L131" s="62">
        <f t="shared" si="74"/>
        <v>1007831.1979733329</v>
      </c>
      <c r="M131" s="55">
        <f t="shared" si="75"/>
        <v>777989.46097826143</v>
      </c>
      <c r="N131" s="55">
        <f t="shared" si="76"/>
        <v>175188.9100992569</v>
      </c>
      <c r="O131" s="55">
        <f t="shared" si="77"/>
        <v>602800.55087900453</v>
      </c>
      <c r="P131" s="59">
        <f t="shared" si="120"/>
        <v>0</v>
      </c>
      <c r="Q131" s="52">
        <f t="shared" si="78"/>
        <v>0</v>
      </c>
      <c r="R131" s="57">
        <f t="shared" si="79"/>
        <v>0</v>
      </c>
      <c r="S131" s="59">
        <f t="shared" si="121"/>
        <v>0</v>
      </c>
      <c r="T131" s="56">
        <f t="shared" si="80"/>
        <v>0</v>
      </c>
      <c r="U131" s="57">
        <f t="shared" si="81"/>
        <v>0</v>
      </c>
      <c r="V131" s="59">
        <f t="shared" si="122"/>
        <v>0</v>
      </c>
      <c r="W131" s="52">
        <f t="shared" si="66"/>
        <v>0</v>
      </c>
      <c r="X131" s="57">
        <f t="shared" si="82"/>
        <v>0</v>
      </c>
      <c r="Y131" s="59">
        <f t="shared" si="123"/>
        <v>0</v>
      </c>
      <c r="Z131" s="56">
        <f t="shared" si="124"/>
        <v>0</v>
      </c>
      <c r="AA131" s="57">
        <f t="shared" si="83"/>
        <v>0</v>
      </c>
      <c r="AB131" s="63">
        <f t="shared" si="125"/>
        <v>273600.56159031251</v>
      </c>
      <c r="AC131" s="74">
        <f t="shared" si="84"/>
        <v>273600.56159031251</v>
      </c>
      <c r="AD131" s="57">
        <f t="shared" si="85"/>
        <v>1140.0023399596355</v>
      </c>
      <c r="AE131" s="59">
        <f t="shared" si="126"/>
        <v>0</v>
      </c>
      <c r="AF131" s="54">
        <f t="shared" si="86"/>
        <v>0</v>
      </c>
      <c r="AG131" s="57">
        <f t="shared" si="87"/>
        <v>0</v>
      </c>
      <c r="AH131" s="59">
        <f t="shared" si="127"/>
        <v>11158346.310761387</v>
      </c>
      <c r="AI131" s="54">
        <f t="shared" si="88"/>
        <v>175188.9100992569</v>
      </c>
      <c r="AJ131" s="57">
        <f t="shared" si="89"/>
        <v>46493.109628172446</v>
      </c>
      <c r="AK131" s="59">
        <f t="shared" si="128"/>
        <v>38394298.697327405</v>
      </c>
      <c r="AL131" s="56">
        <f t="shared" si="129"/>
        <v>329199.98928869201</v>
      </c>
      <c r="AM131" s="75">
        <f t="shared" si="90"/>
        <v>159976.24457219752</v>
      </c>
      <c r="AN131">
        <f t="shared" si="91"/>
        <v>3.2344122678533489E-2</v>
      </c>
      <c r="AO131" s="119">
        <f t="shared" si="92"/>
        <v>0</v>
      </c>
      <c r="AP131" s="119">
        <f t="shared" si="93"/>
        <v>0</v>
      </c>
      <c r="AQ131">
        <f t="shared" si="94"/>
        <v>0.61492971699952348</v>
      </c>
      <c r="AR131" s="41">
        <f t="shared" si="95"/>
        <v>0</v>
      </c>
      <c r="AS131" s="41">
        <f t="shared" si="96"/>
        <v>0</v>
      </c>
      <c r="AT131">
        <f t="shared" si="97"/>
        <v>0.61494548148744199</v>
      </c>
      <c r="AU131" s="41">
        <f t="shared" si="98"/>
        <v>0</v>
      </c>
      <c r="AV131" s="41">
        <f t="shared" si="99"/>
        <v>0</v>
      </c>
      <c r="AW131">
        <f t="shared" si="100"/>
        <v>0.61699184053171696</v>
      </c>
      <c r="AX131">
        <f t="shared" si="101"/>
        <v>0</v>
      </c>
      <c r="AY131" s="121">
        <f t="shared" si="102"/>
        <v>0</v>
      </c>
      <c r="AZ131">
        <f t="shared" si="103"/>
        <v>0.70559477070952381</v>
      </c>
      <c r="BA131" s="39">
        <f t="shared" si="104"/>
        <v>274740.56393027212</v>
      </c>
      <c r="BB131" s="39">
        <f t="shared" si="105"/>
        <v>32558466.829247188</v>
      </c>
      <c r="BC131">
        <f t="shared" si="106"/>
        <v>0.6206709088968051</v>
      </c>
      <c r="BD131" s="41">
        <f t="shared" si="107"/>
        <v>0</v>
      </c>
      <c r="BE131" s="41">
        <f t="shared" si="108"/>
        <v>0</v>
      </c>
      <c r="BF131">
        <f t="shared" si="109"/>
        <v>0.61708706913494993</v>
      </c>
      <c r="BG131" s="41">
        <f t="shared" si="110"/>
        <v>221682.01972742935</v>
      </c>
      <c r="BH131" s="41">
        <f t="shared" si="111"/>
        <v>20847480.301811572</v>
      </c>
      <c r="BI131">
        <f t="shared" si="112"/>
        <v>0.62471691633033444</v>
      </c>
      <c r="BJ131">
        <f t="shared" si="113"/>
        <v>489176.23386088957</v>
      </c>
      <c r="BK131" s="121">
        <f t="shared" si="114"/>
        <v>39174798.725354351</v>
      </c>
      <c r="BL131">
        <f t="shared" si="115"/>
        <v>0.62886775085964086</v>
      </c>
      <c r="BM131" s="119">
        <f t="shared" si="116"/>
        <v>985598.81751859107</v>
      </c>
      <c r="BN131" s="119">
        <f t="shared" si="117"/>
        <v>88690798.551521808</v>
      </c>
      <c r="BO131">
        <f t="shared" si="118"/>
        <v>0.62174401542393321</v>
      </c>
    </row>
    <row r="132" spans="1:67">
      <c r="A132">
        <v>120</v>
      </c>
      <c r="B132" s="64">
        <v>115</v>
      </c>
      <c r="C132" s="56">
        <f t="shared" si="67"/>
        <v>49048256.108700842</v>
      </c>
      <c r="D132" s="56">
        <f t="shared" si="68"/>
        <v>273589.37239455432</v>
      </c>
      <c r="E132" s="59">
        <f t="shared" si="119"/>
        <v>48774666.736306287</v>
      </c>
      <c r="F132" s="53">
        <f t="shared" si="69"/>
        <v>527648.80302416673</v>
      </c>
      <c r="G132" s="53">
        <f t="shared" si="70"/>
        <v>226233.16254523399</v>
      </c>
      <c r="H132" s="66">
        <f t="shared" si="71"/>
        <v>301415.64047893276</v>
      </c>
      <c r="I132" s="54">
        <f>IF(A132&lt;=(30-(240-$K$8)),((A132+(240-$K$7))/30)*$K$6,$K$6)*($K$5/100)</f>
        <v>0.10979999999999999</v>
      </c>
      <c r="J132" s="67">
        <f t="shared" si="72"/>
        <v>9.6456066865724388E-3</v>
      </c>
      <c r="K132" s="68">
        <f t="shared" si="73"/>
        <v>467553.91488981713</v>
      </c>
      <c r="L132" s="68">
        <f t="shared" si="74"/>
        <v>995202.71791398386</v>
      </c>
      <c r="M132" s="55">
        <f t="shared" si="75"/>
        <v>768969.55536874989</v>
      </c>
      <c r="N132" s="55">
        <f t="shared" si="76"/>
        <v>173157.79333972966</v>
      </c>
      <c r="O132" s="55">
        <f t="shared" si="77"/>
        <v>595811.76202902023</v>
      </c>
      <c r="P132" s="65">
        <f t="shared" si="120"/>
        <v>0</v>
      </c>
      <c r="Q132" s="52">
        <f t="shared" si="78"/>
        <v>0</v>
      </c>
      <c r="R132" s="57">
        <f t="shared" si="79"/>
        <v>0</v>
      </c>
      <c r="S132" s="59">
        <f t="shared" si="121"/>
        <v>0</v>
      </c>
      <c r="T132" s="56">
        <f t="shared" si="80"/>
        <v>0</v>
      </c>
      <c r="U132" s="57">
        <f t="shared" si="81"/>
        <v>0</v>
      </c>
      <c r="V132" s="59">
        <f t="shared" si="122"/>
        <v>0</v>
      </c>
      <c r="W132" s="52">
        <f t="shared" si="66"/>
        <v>0</v>
      </c>
      <c r="X132" s="57">
        <f t="shared" si="82"/>
        <v>0</v>
      </c>
      <c r="Y132" s="59">
        <f t="shared" si="123"/>
        <v>0</v>
      </c>
      <c r="Z132" s="56">
        <f t="shared" si="124"/>
        <v>0</v>
      </c>
      <c r="AA132" s="57">
        <f t="shared" si="83"/>
        <v>0</v>
      </c>
      <c r="AB132" s="63">
        <f t="shared" si="125"/>
        <v>0</v>
      </c>
      <c r="AC132" s="74">
        <f t="shared" si="84"/>
        <v>0</v>
      </c>
      <c r="AD132" s="57">
        <f t="shared" si="85"/>
        <v>0</v>
      </c>
      <c r="AE132" s="59">
        <f t="shared" si="126"/>
        <v>0</v>
      </c>
      <c r="AF132" s="54">
        <f t="shared" si="86"/>
        <v>0</v>
      </c>
      <c r="AG132" s="57">
        <f t="shared" si="87"/>
        <v>0</v>
      </c>
      <c r="AH132" s="59">
        <f t="shared" si="127"/>
        <v>10983157.40066213</v>
      </c>
      <c r="AI132" s="54">
        <f t="shared" si="88"/>
        <v>173157.79333972966</v>
      </c>
      <c r="AJ132" s="57">
        <f t="shared" si="89"/>
        <v>45763.155836092206</v>
      </c>
      <c r="AK132" s="59">
        <f t="shared" si="128"/>
        <v>38065098.70803871</v>
      </c>
      <c r="AL132" s="56">
        <f t="shared" si="129"/>
        <v>595811.76202902023</v>
      </c>
      <c r="AM132" s="75">
        <f t="shared" si="90"/>
        <v>158604.5779501613</v>
      </c>
      <c r="AN132">
        <f t="shared" si="91"/>
        <v>3.2360233460424659E-2</v>
      </c>
      <c r="AO132" s="119">
        <f t="shared" si="92"/>
        <v>0</v>
      </c>
      <c r="AP132" s="119">
        <f t="shared" si="93"/>
        <v>0</v>
      </c>
      <c r="AQ132">
        <f t="shared" si="94"/>
        <v>0.61221829803218386</v>
      </c>
      <c r="AR132" s="41">
        <f t="shared" si="95"/>
        <v>0</v>
      </c>
      <c r="AS132" s="41">
        <f t="shared" si="96"/>
        <v>0</v>
      </c>
      <c r="AT132">
        <f t="shared" si="97"/>
        <v>0.61223413066533938</v>
      </c>
      <c r="AU132" s="41">
        <f t="shared" si="98"/>
        <v>0</v>
      </c>
      <c r="AV132" s="41">
        <f t="shared" si="99"/>
        <v>0</v>
      </c>
      <c r="AW132">
        <f t="shared" si="100"/>
        <v>0.61428936570912207</v>
      </c>
      <c r="AX132">
        <f t="shared" si="101"/>
        <v>0</v>
      </c>
      <c r="AY132" s="121">
        <f t="shared" si="102"/>
        <v>0</v>
      </c>
      <c r="AZ132">
        <f t="shared" si="103"/>
        <v>0.70333145968411404</v>
      </c>
      <c r="BA132" s="39">
        <f t="shared" si="104"/>
        <v>0</v>
      </c>
      <c r="BB132" s="39">
        <f t="shared" si="105"/>
        <v>0</v>
      </c>
      <c r="BC132">
        <f t="shared" si="106"/>
        <v>0.61798454211965825</v>
      </c>
      <c r="BD132" s="41">
        <f t="shared" si="107"/>
        <v>0</v>
      </c>
      <c r="BE132" s="41">
        <f t="shared" si="108"/>
        <v>0</v>
      </c>
      <c r="BF132">
        <f t="shared" si="109"/>
        <v>0.61438500881991676</v>
      </c>
      <c r="BG132" s="41">
        <f t="shared" si="110"/>
        <v>218920.94917582185</v>
      </c>
      <c r="BH132" s="41">
        <f t="shared" si="111"/>
        <v>20778935.200767558</v>
      </c>
      <c r="BI132">
        <f t="shared" si="112"/>
        <v>0.62204848593071294</v>
      </c>
      <c r="BJ132">
        <f t="shared" si="113"/>
        <v>754416.33997918153</v>
      </c>
      <c r="BK132" s="121">
        <f t="shared" si="114"/>
        <v>71497411.443482429</v>
      </c>
      <c r="BL132">
        <f t="shared" si="115"/>
        <v>0.62621796143528552</v>
      </c>
      <c r="BM132" s="119">
        <f t="shared" si="116"/>
        <v>973337.28915500338</v>
      </c>
      <c r="BN132" s="119">
        <f t="shared" si="117"/>
        <v>88431498.867406234</v>
      </c>
      <c r="BO132">
        <f t="shared" si="118"/>
        <v>0.61906238326307617</v>
      </c>
    </row>
    <row r="133" spans="1:67">
      <c r="A133">
        <v>121</v>
      </c>
      <c r="B133" s="58">
        <v>116</v>
      </c>
      <c r="C133" s="56">
        <f t="shared" si="67"/>
        <v>48279286.55333209</v>
      </c>
      <c r="D133" s="56">
        <f t="shared" si="68"/>
        <v>273589.37239455432</v>
      </c>
      <c r="E133" s="59">
        <f t="shared" si="119"/>
        <v>48005697.180937536</v>
      </c>
      <c r="F133" s="53">
        <f t="shared" si="69"/>
        <v>522559.31020155479</v>
      </c>
      <c r="G133" s="53">
        <f t="shared" si="70"/>
        <v>222666.42542424859</v>
      </c>
      <c r="H133" s="60">
        <f t="shared" si="71"/>
        <v>299892.88477730623</v>
      </c>
      <c r="I133" s="54">
        <f>IF(A133&lt;=(30-(240-$K$8)),((A133+(240-$K$7))/30)*$K$6,$K$6)*($K$5/100)</f>
        <v>0.10979999999999999</v>
      </c>
      <c r="J133" s="61">
        <f t="shared" si="72"/>
        <v>9.6456066865724388E-3</v>
      </c>
      <c r="K133" s="62">
        <f t="shared" si="73"/>
        <v>460151.42490735929</v>
      </c>
      <c r="L133" s="62">
        <f t="shared" si="74"/>
        <v>982710.73510891409</v>
      </c>
      <c r="M133" s="55">
        <f t="shared" si="75"/>
        <v>760044.30968466552</v>
      </c>
      <c r="N133" s="55">
        <f t="shared" si="76"/>
        <v>171147.99225348266</v>
      </c>
      <c r="O133" s="55">
        <f t="shared" si="77"/>
        <v>588896.31743118283</v>
      </c>
      <c r="P133" s="59">
        <f t="shared" si="120"/>
        <v>0</v>
      </c>
      <c r="Q133" s="52">
        <f t="shared" si="78"/>
        <v>0</v>
      </c>
      <c r="R133" s="57">
        <f t="shared" si="79"/>
        <v>0</v>
      </c>
      <c r="S133" s="59">
        <f t="shared" si="121"/>
        <v>0</v>
      </c>
      <c r="T133" s="56">
        <f t="shared" si="80"/>
        <v>0</v>
      </c>
      <c r="U133" s="57">
        <f t="shared" si="81"/>
        <v>0</v>
      </c>
      <c r="V133" s="59">
        <f t="shared" si="122"/>
        <v>0</v>
      </c>
      <c r="W133" s="52">
        <f t="shared" si="66"/>
        <v>0</v>
      </c>
      <c r="X133" s="57">
        <f t="shared" si="82"/>
        <v>0</v>
      </c>
      <c r="Y133" s="59">
        <f t="shared" si="123"/>
        <v>0</v>
      </c>
      <c r="Z133" s="56">
        <f t="shared" si="124"/>
        <v>0</v>
      </c>
      <c r="AA133" s="57">
        <f t="shared" si="83"/>
        <v>0</v>
      </c>
      <c r="AB133" s="63">
        <f t="shared" si="125"/>
        <v>0</v>
      </c>
      <c r="AC133" s="74">
        <f t="shared" si="84"/>
        <v>0</v>
      </c>
      <c r="AD133" s="57">
        <f t="shared" si="85"/>
        <v>0</v>
      </c>
      <c r="AE133" s="59">
        <f t="shared" si="126"/>
        <v>0</v>
      </c>
      <c r="AF133" s="54">
        <f t="shared" si="86"/>
        <v>0</v>
      </c>
      <c r="AG133" s="57">
        <f t="shared" si="87"/>
        <v>0</v>
      </c>
      <c r="AH133" s="59">
        <f t="shared" si="127"/>
        <v>10809999.6073224</v>
      </c>
      <c r="AI133" s="54">
        <f t="shared" si="88"/>
        <v>171147.99225348266</v>
      </c>
      <c r="AJ133" s="57">
        <f t="shared" si="89"/>
        <v>45041.665030510005</v>
      </c>
      <c r="AK133" s="59">
        <f t="shared" si="128"/>
        <v>37469286.946009688</v>
      </c>
      <c r="AL133" s="56">
        <f t="shared" si="129"/>
        <v>588896.31743118283</v>
      </c>
      <c r="AM133" s="75">
        <f t="shared" si="90"/>
        <v>156122.02894170705</v>
      </c>
      <c r="AN133">
        <f t="shared" si="91"/>
        <v>3.2376344242315822E-2</v>
      </c>
      <c r="AO133" s="119">
        <f t="shared" si="92"/>
        <v>0</v>
      </c>
      <c r="AP133" s="119">
        <f t="shared" si="93"/>
        <v>0</v>
      </c>
      <c r="AQ133">
        <f t="shared" si="94"/>
        <v>0.60951720502382911</v>
      </c>
      <c r="AR133" s="41">
        <f t="shared" si="95"/>
        <v>0</v>
      </c>
      <c r="AS133" s="41">
        <f t="shared" si="96"/>
        <v>0</v>
      </c>
      <c r="AT133">
        <f t="shared" si="97"/>
        <v>0.6095331048519731</v>
      </c>
      <c r="AU133" s="41">
        <f t="shared" si="98"/>
        <v>0</v>
      </c>
      <c r="AV133" s="41">
        <f t="shared" si="99"/>
        <v>0</v>
      </c>
      <c r="AW133">
        <f t="shared" si="100"/>
        <v>0.61159709279719621</v>
      </c>
      <c r="AX133">
        <f t="shared" si="101"/>
        <v>0</v>
      </c>
      <c r="AY133" s="121">
        <f t="shared" si="102"/>
        <v>0</v>
      </c>
      <c r="AZ133">
        <f t="shared" si="103"/>
        <v>0.70107353202038791</v>
      </c>
      <c r="BA133" s="39">
        <f t="shared" si="104"/>
        <v>0</v>
      </c>
      <c r="BB133" s="39">
        <f t="shared" si="105"/>
        <v>0</v>
      </c>
      <c r="BC133">
        <f t="shared" si="106"/>
        <v>0.61530815722596854</v>
      </c>
      <c r="BD133" s="41">
        <f t="shared" si="107"/>
        <v>0</v>
      </c>
      <c r="BE133" s="41">
        <f t="shared" si="108"/>
        <v>0</v>
      </c>
      <c r="BF133">
        <f t="shared" si="109"/>
        <v>0.61169314469952063</v>
      </c>
      <c r="BG133" s="41">
        <f t="shared" si="110"/>
        <v>216189.65728399268</v>
      </c>
      <c r="BH133" s="41">
        <f t="shared" si="111"/>
        <v>20708907.062671401</v>
      </c>
      <c r="BI133">
        <f t="shared" si="112"/>
        <v>0.61938979736123667</v>
      </c>
      <c r="BJ133">
        <f t="shared" si="113"/>
        <v>745018.34637288982</v>
      </c>
      <c r="BK133" s="121">
        <f t="shared" si="114"/>
        <v>71256454.409173116</v>
      </c>
      <c r="BL133">
        <f t="shared" si="115"/>
        <v>0.6235776696707569</v>
      </c>
      <c r="BM133" s="119">
        <f t="shared" si="116"/>
        <v>961208.00365688256</v>
      </c>
      <c r="BN133" s="119">
        <f t="shared" si="117"/>
        <v>88165139.923421204</v>
      </c>
      <c r="BO133">
        <f t="shared" si="118"/>
        <v>0.61639066912090223</v>
      </c>
    </row>
    <row r="134" spans="1:67">
      <c r="A134">
        <v>122</v>
      </c>
      <c r="B134" s="64">
        <v>117</v>
      </c>
      <c r="C134" s="56">
        <f t="shared" si="67"/>
        <v>47519242.243647426</v>
      </c>
      <c r="D134" s="56">
        <f t="shared" si="68"/>
        <v>273589.37239455432</v>
      </c>
      <c r="E134" s="59">
        <f t="shared" si="119"/>
        <v>47245652.871252872</v>
      </c>
      <c r="F134" s="53">
        <f t="shared" si="69"/>
        <v>517518.90862494399</v>
      </c>
      <c r="G134" s="53">
        <f t="shared" si="70"/>
        <v>219141.08656782794</v>
      </c>
      <c r="H134" s="66">
        <f t="shared" si="71"/>
        <v>298377.82205711608</v>
      </c>
      <c r="I134" s="54">
        <f>IF(A134&lt;=(30-(240-$K$8)),((A134+(240-$K$7))/30)*$K$6,$K$6)*($K$5/100)</f>
        <v>0.10979999999999999</v>
      </c>
      <c r="J134" s="67">
        <f t="shared" si="72"/>
        <v>9.6456066865724388E-3</v>
      </c>
      <c r="K134" s="68">
        <f t="shared" si="73"/>
        <v>452834.95013087802</v>
      </c>
      <c r="L134" s="68">
        <f t="shared" si="74"/>
        <v>970353.85875582206</v>
      </c>
      <c r="M134" s="55">
        <f t="shared" si="75"/>
        <v>751212.77218799409</v>
      </c>
      <c r="N134" s="55">
        <f t="shared" si="76"/>
        <v>169159.29252662888</v>
      </c>
      <c r="O134" s="55">
        <f t="shared" si="77"/>
        <v>582053.47966136527</v>
      </c>
      <c r="P134" s="65">
        <f t="shared" si="120"/>
        <v>0</v>
      </c>
      <c r="Q134" s="52">
        <f t="shared" si="78"/>
        <v>0</v>
      </c>
      <c r="R134" s="57">
        <f t="shared" si="79"/>
        <v>0</v>
      </c>
      <c r="S134" s="59">
        <f t="shared" si="121"/>
        <v>0</v>
      </c>
      <c r="T134" s="56">
        <f t="shared" si="80"/>
        <v>0</v>
      </c>
      <c r="U134" s="57">
        <f t="shared" si="81"/>
        <v>0</v>
      </c>
      <c r="V134" s="59">
        <f t="shared" si="122"/>
        <v>0</v>
      </c>
      <c r="W134" s="52">
        <f t="shared" ref="W134:W197" si="130">IF(T134+P134&lt;=O134+AM134,MIN(V134,O134-Q134+AA134-T134+AM134),0)</f>
        <v>0</v>
      </c>
      <c r="X134" s="57">
        <f t="shared" si="82"/>
        <v>0</v>
      </c>
      <c r="Y134" s="59">
        <f t="shared" si="123"/>
        <v>0</v>
      </c>
      <c r="Z134" s="56">
        <f t="shared" si="124"/>
        <v>0</v>
      </c>
      <c r="AA134" s="57">
        <f t="shared" si="83"/>
        <v>0</v>
      </c>
      <c r="AB134" s="63">
        <f t="shared" si="125"/>
        <v>0</v>
      </c>
      <c r="AC134" s="74">
        <f t="shared" si="84"/>
        <v>0</v>
      </c>
      <c r="AD134" s="57">
        <f t="shared" si="85"/>
        <v>0</v>
      </c>
      <c r="AE134" s="59">
        <f t="shared" si="126"/>
        <v>0</v>
      </c>
      <c r="AF134" s="54">
        <f t="shared" si="86"/>
        <v>0</v>
      </c>
      <c r="AG134" s="57">
        <f t="shared" si="87"/>
        <v>0</v>
      </c>
      <c r="AH134" s="59">
        <f t="shared" si="127"/>
        <v>10638851.615068918</v>
      </c>
      <c r="AI134" s="54">
        <f t="shared" si="88"/>
        <v>169159.29252662888</v>
      </c>
      <c r="AJ134" s="57">
        <f t="shared" si="89"/>
        <v>44328.548396120488</v>
      </c>
      <c r="AK134" s="59">
        <f t="shared" si="128"/>
        <v>36880390.628578506</v>
      </c>
      <c r="AL134" s="56">
        <f t="shared" si="129"/>
        <v>582053.47966136527</v>
      </c>
      <c r="AM134" s="75">
        <f t="shared" si="90"/>
        <v>153668.29428574379</v>
      </c>
      <c r="AN134">
        <f t="shared" si="91"/>
        <v>3.2392455024206984E-2</v>
      </c>
      <c r="AO134" s="119">
        <f t="shared" si="92"/>
        <v>0</v>
      </c>
      <c r="AP134" s="119">
        <f t="shared" si="93"/>
        <v>0</v>
      </c>
      <c r="AQ134">
        <f t="shared" si="94"/>
        <v>0.6068264068306819</v>
      </c>
      <c r="AR134" s="41">
        <f t="shared" si="95"/>
        <v>0</v>
      </c>
      <c r="AS134" s="41">
        <f t="shared" si="96"/>
        <v>0</v>
      </c>
      <c r="AT134">
        <f t="shared" si="97"/>
        <v>0.60684237290964593</v>
      </c>
      <c r="AU134" s="41">
        <f t="shared" si="98"/>
        <v>0</v>
      </c>
      <c r="AV134" s="41">
        <f t="shared" si="99"/>
        <v>0</v>
      </c>
      <c r="AW134">
        <f t="shared" si="100"/>
        <v>0.60891499145121053</v>
      </c>
      <c r="AX134">
        <f t="shared" si="101"/>
        <v>0</v>
      </c>
      <c r="AY134" s="121">
        <f t="shared" si="102"/>
        <v>0</v>
      </c>
      <c r="AZ134">
        <f t="shared" si="103"/>
        <v>0.69882098250799363</v>
      </c>
      <c r="BA134" s="39">
        <f t="shared" si="104"/>
        <v>0</v>
      </c>
      <c r="BB134" s="39">
        <f t="shared" si="105"/>
        <v>0</v>
      </c>
      <c r="BC134">
        <f t="shared" si="106"/>
        <v>0.61264172526992966</v>
      </c>
      <c r="BD134" s="41">
        <f t="shared" si="107"/>
        <v>0</v>
      </c>
      <c r="BE134" s="41">
        <f t="shared" si="108"/>
        <v>0</v>
      </c>
      <c r="BF134">
        <f t="shared" si="109"/>
        <v>0.60901144646570571</v>
      </c>
      <c r="BG134" s="41">
        <f t="shared" si="110"/>
        <v>213487.84092274937</v>
      </c>
      <c r="BH134" s="41">
        <f t="shared" si="111"/>
        <v>20637433.688248724</v>
      </c>
      <c r="BI134">
        <f t="shared" si="112"/>
        <v>0.6167408231753656</v>
      </c>
      <c r="BJ134">
        <f t="shared" si="113"/>
        <v>735721.773947109</v>
      </c>
      <c r="BK134" s="121">
        <f t="shared" si="114"/>
        <v>71010524.518686563</v>
      </c>
      <c r="BL134">
        <f t="shared" si="115"/>
        <v>0.62094684961545465</v>
      </c>
      <c r="BM134" s="119">
        <f t="shared" si="116"/>
        <v>949209.61486985837</v>
      </c>
      <c r="BN134" s="119">
        <f t="shared" si="117"/>
        <v>87891894.345995307</v>
      </c>
      <c r="BO134">
        <f t="shared" si="118"/>
        <v>0.61372884445325993</v>
      </c>
    </row>
    <row r="135" spans="1:67">
      <c r="A135">
        <v>123</v>
      </c>
      <c r="B135" s="58">
        <v>118</v>
      </c>
      <c r="C135" s="56">
        <f t="shared" si="67"/>
        <v>46768029.471459426</v>
      </c>
      <c r="D135" s="56">
        <f t="shared" si="68"/>
        <v>273589.37239454687</v>
      </c>
      <c r="E135" s="59">
        <f t="shared" si="119"/>
        <v>46494440.099064879</v>
      </c>
      <c r="F135" s="53">
        <f t="shared" si="69"/>
        <v>512527.12477948359</v>
      </c>
      <c r="G135" s="53">
        <f t="shared" si="70"/>
        <v>215656.71132616259</v>
      </c>
      <c r="H135" s="60">
        <f t="shared" si="71"/>
        <v>296870.41345332097</v>
      </c>
      <c r="I135" s="54">
        <f>IF(A135&lt;=(30-(240-$K$8)),((A135+(240-$K$7))/30)*$K$6,$K$6)*($K$5/100)</f>
        <v>0.10979999999999999</v>
      </c>
      <c r="J135" s="61">
        <f t="shared" si="72"/>
        <v>9.6456066865724388E-3</v>
      </c>
      <c r="K135" s="62">
        <f t="shared" si="73"/>
        <v>445603.5870629311</v>
      </c>
      <c r="L135" s="62">
        <f t="shared" si="74"/>
        <v>958130.71184241469</v>
      </c>
      <c r="M135" s="55">
        <f t="shared" si="75"/>
        <v>742474.00051625213</v>
      </c>
      <c r="N135" s="55">
        <f t="shared" si="76"/>
        <v>167191.48195647835</v>
      </c>
      <c r="O135" s="55">
        <f t="shared" si="77"/>
        <v>575282.5185597738</v>
      </c>
      <c r="P135" s="59">
        <f t="shared" si="120"/>
        <v>0</v>
      </c>
      <c r="Q135" s="52">
        <f t="shared" si="78"/>
        <v>0</v>
      </c>
      <c r="R135" s="57">
        <f t="shared" si="79"/>
        <v>0</v>
      </c>
      <c r="S135" s="59">
        <f t="shared" si="121"/>
        <v>0</v>
      </c>
      <c r="T135" s="56">
        <f t="shared" si="80"/>
        <v>0</v>
      </c>
      <c r="U135" s="57">
        <f t="shared" si="81"/>
        <v>0</v>
      </c>
      <c r="V135" s="59">
        <f t="shared" si="122"/>
        <v>0</v>
      </c>
      <c r="W135" s="52">
        <f t="shared" si="130"/>
        <v>0</v>
      </c>
      <c r="X135" s="57">
        <f t="shared" si="82"/>
        <v>0</v>
      </c>
      <c r="Y135" s="59">
        <f t="shared" si="123"/>
        <v>0</v>
      </c>
      <c r="Z135" s="56">
        <f t="shared" si="124"/>
        <v>0</v>
      </c>
      <c r="AA135" s="57">
        <f t="shared" si="83"/>
        <v>0</v>
      </c>
      <c r="AB135" s="63">
        <f t="shared" si="125"/>
        <v>0</v>
      </c>
      <c r="AC135" s="74">
        <f t="shared" si="84"/>
        <v>0</v>
      </c>
      <c r="AD135" s="57">
        <f t="shared" si="85"/>
        <v>0</v>
      </c>
      <c r="AE135" s="59">
        <f t="shared" si="126"/>
        <v>0</v>
      </c>
      <c r="AF135" s="54">
        <f t="shared" si="86"/>
        <v>0</v>
      </c>
      <c r="AG135" s="57">
        <f t="shared" si="87"/>
        <v>0</v>
      </c>
      <c r="AH135" s="59">
        <f t="shared" si="127"/>
        <v>10469692.322542289</v>
      </c>
      <c r="AI135" s="54">
        <f t="shared" si="88"/>
        <v>167191.48195647835</v>
      </c>
      <c r="AJ135" s="57">
        <f t="shared" si="89"/>
        <v>43623.718010592871</v>
      </c>
      <c r="AK135" s="59">
        <f t="shared" si="128"/>
        <v>36298337.148917139</v>
      </c>
      <c r="AL135" s="56">
        <f t="shared" si="129"/>
        <v>575282.5185597738</v>
      </c>
      <c r="AM135" s="75">
        <f t="shared" si="90"/>
        <v>151243.07145382141</v>
      </c>
      <c r="AN135">
        <f t="shared" si="91"/>
        <v>3.2408565806098147E-2</v>
      </c>
      <c r="AO135" s="119">
        <f t="shared" si="92"/>
        <v>0</v>
      </c>
      <c r="AP135" s="119">
        <f t="shared" si="93"/>
        <v>0</v>
      </c>
      <c r="AQ135">
        <f t="shared" si="94"/>
        <v>0.60414587236391559</v>
      </c>
      <c r="AR135" s="41">
        <f t="shared" si="95"/>
        <v>0</v>
      </c>
      <c r="AS135" s="41">
        <f t="shared" si="96"/>
        <v>0</v>
      </c>
      <c r="AT135">
        <f t="shared" si="97"/>
        <v>0.60416190375572087</v>
      </c>
      <c r="AU135" s="41">
        <f t="shared" si="98"/>
        <v>0</v>
      </c>
      <c r="AV135" s="41">
        <f t="shared" si="99"/>
        <v>0</v>
      </c>
      <c r="AW135">
        <f t="shared" si="100"/>
        <v>0.6062430313780921</v>
      </c>
      <c r="AX135">
        <f t="shared" si="101"/>
        <v>0</v>
      </c>
      <c r="AY135" s="121">
        <f t="shared" si="102"/>
        <v>0</v>
      </c>
      <c r="AZ135">
        <f t="shared" si="103"/>
        <v>0.69657380591013329</v>
      </c>
      <c r="BA135" s="39">
        <f t="shared" si="104"/>
        <v>0</v>
      </c>
      <c r="BB135" s="39">
        <f t="shared" si="105"/>
        <v>0</v>
      </c>
      <c r="BC135">
        <f t="shared" si="106"/>
        <v>0.60998521735146261</v>
      </c>
      <c r="BD135" s="41">
        <f t="shared" si="107"/>
        <v>0</v>
      </c>
      <c r="BE135" s="41">
        <f t="shared" si="108"/>
        <v>0</v>
      </c>
      <c r="BF135">
        <f t="shared" si="109"/>
        <v>0.60633988386183024</v>
      </c>
      <c r="BG135" s="41">
        <f t="shared" si="110"/>
        <v>210815.19996707124</v>
      </c>
      <c r="BH135" s="41">
        <f t="shared" si="111"/>
        <v>20564552.280646838</v>
      </c>
      <c r="BI135">
        <f t="shared" si="112"/>
        <v>0.61410153596602879</v>
      </c>
      <c r="BJ135">
        <f t="shared" si="113"/>
        <v>726525.59001359518</v>
      </c>
      <c r="BK135" s="121">
        <f t="shared" si="114"/>
        <v>70759749.782852173</v>
      </c>
      <c r="BL135">
        <f t="shared" si="115"/>
        <v>0.61832547535239557</v>
      </c>
      <c r="BM135" s="119">
        <f t="shared" si="116"/>
        <v>937340.78998066648</v>
      </c>
      <c r="BN135" s="119">
        <f t="shared" si="117"/>
        <v>87611932.06091775</v>
      </c>
      <c r="BO135">
        <f t="shared" si="118"/>
        <v>0.61107688075996591</v>
      </c>
    </row>
    <row r="136" spans="1:67">
      <c r="A136">
        <v>124</v>
      </c>
      <c r="B136" s="64">
        <v>119</v>
      </c>
      <c r="C136" s="56">
        <f t="shared" si="67"/>
        <v>46025555.470943175</v>
      </c>
      <c r="D136" s="56">
        <f t="shared" si="68"/>
        <v>273589.37239454687</v>
      </c>
      <c r="E136" s="59">
        <f t="shared" si="119"/>
        <v>45751966.098548628</v>
      </c>
      <c r="F136" s="53">
        <f t="shared" si="69"/>
        <v>507583.48971766088</v>
      </c>
      <c r="G136" s="53">
        <f t="shared" si="70"/>
        <v>212212.86942043473</v>
      </c>
      <c r="H136" s="66">
        <f t="shared" si="71"/>
        <v>295370.62029722612</v>
      </c>
      <c r="I136" s="54">
        <f>IF(A136&lt;=(30-(240-$K$8)),((A136+(240-$K$7))/30)*$K$6,$K$6)*($K$5/100)</f>
        <v>0.10979999999999999</v>
      </c>
      <c r="J136" s="67">
        <f t="shared" si="72"/>
        <v>9.6456066865724388E-3</v>
      </c>
      <c r="K136" s="68">
        <f t="shared" si="73"/>
        <v>438456.44129384024</v>
      </c>
      <c r="L136" s="68">
        <f t="shared" si="74"/>
        <v>946039.93101150112</v>
      </c>
      <c r="M136" s="55">
        <f t="shared" si="75"/>
        <v>733827.06159106642</v>
      </c>
      <c r="N136" s="55">
        <f t="shared" si="76"/>
        <v>165244.35043095186</v>
      </c>
      <c r="O136" s="55">
        <f t="shared" si="77"/>
        <v>568582.71116011462</v>
      </c>
      <c r="P136" s="65">
        <f t="shared" si="120"/>
        <v>0</v>
      </c>
      <c r="Q136" s="52">
        <f t="shared" si="78"/>
        <v>0</v>
      </c>
      <c r="R136" s="57">
        <f t="shared" si="79"/>
        <v>0</v>
      </c>
      <c r="S136" s="59">
        <f t="shared" si="121"/>
        <v>0</v>
      </c>
      <c r="T136" s="56">
        <f t="shared" si="80"/>
        <v>0</v>
      </c>
      <c r="U136" s="57">
        <f t="shared" si="81"/>
        <v>0</v>
      </c>
      <c r="V136" s="59">
        <f t="shared" si="122"/>
        <v>0</v>
      </c>
      <c r="W136" s="52">
        <f t="shared" si="130"/>
        <v>0</v>
      </c>
      <c r="X136" s="57">
        <f t="shared" si="82"/>
        <v>0</v>
      </c>
      <c r="Y136" s="59">
        <f t="shared" si="123"/>
        <v>0</v>
      </c>
      <c r="Z136" s="56">
        <f t="shared" si="124"/>
        <v>0</v>
      </c>
      <c r="AA136" s="57">
        <f t="shared" si="83"/>
        <v>0</v>
      </c>
      <c r="AB136" s="63">
        <f t="shared" si="125"/>
        <v>0</v>
      </c>
      <c r="AC136" s="74">
        <f t="shared" si="84"/>
        <v>0</v>
      </c>
      <c r="AD136" s="57">
        <f t="shared" si="85"/>
        <v>0</v>
      </c>
      <c r="AE136" s="59">
        <f t="shared" si="126"/>
        <v>0</v>
      </c>
      <c r="AF136" s="54">
        <f t="shared" si="86"/>
        <v>0</v>
      </c>
      <c r="AG136" s="57">
        <f t="shared" si="87"/>
        <v>0</v>
      </c>
      <c r="AH136" s="59">
        <f t="shared" si="127"/>
        <v>10302500.840585811</v>
      </c>
      <c r="AI136" s="54">
        <f t="shared" si="88"/>
        <v>165244.35043095186</v>
      </c>
      <c r="AJ136" s="57">
        <f t="shared" si="89"/>
        <v>42927.086835774215</v>
      </c>
      <c r="AK136" s="59">
        <f t="shared" si="128"/>
        <v>35723054.630357362</v>
      </c>
      <c r="AL136" s="56">
        <f t="shared" si="129"/>
        <v>568582.71116011462</v>
      </c>
      <c r="AM136" s="75">
        <f t="shared" si="90"/>
        <v>148846.06095982235</v>
      </c>
      <c r="AN136">
        <f t="shared" si="91"/>
        <v>3.242467658798931E-2</v>
      </c>
      <c r="AO136" s="119">
        <f t="shared" si="92"/>
        <v>0</v>
      </c>
      <c r="AP136" s="119">
        <f t="shared" si="93"/>
        <v>0</v>
      </c>
      <c r="AQ136">
        <f t="shared" si="94"/>
        <v>0.60147557058986079</v>
      </c>
      <c r="AR136" s="41">
        <f t="shared" si="95"/>
        <v>0</v>
      </c>
      <c r="AS136" s="41">
        <f t="shared" si="96"/>
        <v>0</v>
      </c>
      <c r="AT136">
        <f t="shared" si="97"/>
        <v>0.60149166636256135</v>
      </c>
      <c r="AU136" s="41">
        <f t="shared" si="98"/>
        <v>0</v>
      </c>
      <c r="AV136" s="41">
        <f t="shared" si="99"/>
        <v>0</v>
      </c>
      <c r="AW136">
        <f t="shared" si="100"/>
        <v>0.60358118233637847</v>
      </c>
      <c r="AX136">
        <f t="shared" si="101"/>
        <v>0</v>
      </c>
      <c r="AY136" s="121">
        <f t="shared" si="102"/>
        <v>0</v>
      </c>
      <c r="AZ136">
        <f t="shared" si="103"/>
        <v>0.69433199696377246</v>
      </c>
      <c r="BA136" s="39">
        <f t="shared" si="104"/>
        <v>0</v>
      </c>
      <c r="BB136" s="39">
        <f t="shared" si="105"/>
        <v>0</v>
      </c>
      <c r="BC136">
        <f t="shared" si="106"/>
        <v>0.60733860461623923</v>
      </c>
      <c r="BD136" s="41">
        <f t="shared" si="107"/>
        <v>0</v>
      </c>
      <c r="BE136" s="41">
        <f t="shared" si="108"/>
        <v>0</v>
      </c>
      <c r="BF136">
        <f t="shared" si="109"/>
        <v>0.60367842668282023</v>
      </c>
      <c r="BG136" s="41">
        <f t="shared" si="110"/>
        <v>208171.43726672608</v>
      </c>
      <c r="BH136" s="41">
        <f t="shared" si="111"/>
        <v>20490299.453438032</v>
      </c>
      <c r="BI136">
        <f t="shared" si="112"/>
        <v>0.61147190836590515</v>
      </c>
      <c r="BJ136">
        <f t="shared" si="113"/>
        <v>717428.772119937</v>
      </c>
      <c r="BK136" s="121">
        <f t="shared" si="114"/>
        <v>70504256.183854207</v>
      </c>
      <c r="BL136">
        <f t="shared" si="115"/>
        <v>0.61571352099825949</v>
      </c>
      <c r="BM136" s="119">
        <f t="shared" si="116"/>
        <v>925600.20938666305</v>
      </c>
      <c r="BN136" s="119">
        <f t="shared" si="117"/>
        <v>87325420.329336911</v>
      </c>
      <c r="BO136">
        <f t="shared" si="118"/>
        <v>0.60843474958505628</v>
      </c>
    </row>
    <row r="137" spans="1:67">
      <c r="A137">
        <v>125</v>
      </c>
      <c r="B137" s="58">
        <v>120</v>
      </c>
      <c r="C137" s="56">
        <f t="shared" si="67"/>
        <v>45291728.409352109</v>
      </c>
      <c r="D137" s="56">
        <f t="shared" si="68"/>
        <v>273589.37239454687</v>
      </c>
      <c r="E137" s="59">
        <f t="shared" si="119"/>
        <v>45018139.036957562</v>
      </c>
      <c r="F137" s="53">
        <f t="shared" si="69"/>
        <v>502687.53901524644</v>
      </c>
      <c r="G137" s="53">
        <f t="shared" si="70"/>
        <v>208809.1348997548</v>
      </c>
      <c r="H137" s="60">
        <f t="shared" si="71"/>
        <v>293878.40411549166</v>
      </c>
      <c r="I137" s="54">
        <f>IF(A137&lt;=(30-(240-$K$8)),((A137+(240-$K$7))/30)*$K$6,$K$6)*($K$5/100)</f>
        <v>0.10979999999999999</v>
      </c>
      <c r="J137" s="61">
        <f t="shared" si="72"/>
        <v>9.6456066865724388E-3</v>
      </c>
      <c r="K137" s="62">
        <f t="shared" si="73"/>
        <v>431392.62741214997</v>
      </c>
      <c r="L137" s="62">
        <f t="shared" si="74"/>
        <v>934080.16642739647</v>
      </c>
      <c r="M137" s="55">
        <f t="shared" si="75"/>
        <v>725271.03152764169</v>
      </c>
      <c r="N137" s="55">
        <f t="shared" si="76"/>
        <v>163317.68990819482</v>
      </c>
      <c r="O137" s="55">
        <f t="shared" si="77"/>
        <v>561953.34161944687</v>
      </c>
      <c r="P137" s="59">
        <f t="shared" si="120"/>
        <v>0</v>
      </c>
      <c r="Q137" s="52">
        <f t="shared" si="78"/>
        <v>0</v>
      </c>
      <c r="R137" s="57">
        <f t="shared" si="79"/>
        <v>0</v>
      </c>
      <c r="S137" s="59">
        <f t="shared" si="121"/>
        <v>0</v>
      </c>
      <c r="T137" s="56">
        <f t="shared" si="80"/>
        <v>0</v>
      </c>
      <c r="U137" s="57">
        <f t="shared" si="81"/>
        <v>0</v>
      </c>
      <c r="V137" s="59">
        <f t="shared" si="122"/>
        <v>0</v>
      </c>
      <c r="W137" s="52">
        <f t="shared" si="130"/>
        <v>0</v>
      </c>
      <c r="X137" s="57">
        <f t="shared" si="82"/>
        <v>0</v>
      </c>
      <c r="Y137" s="59">
        <f t="shared" si="123"/>
        <v>0</v>
      </c>
      <c r="Z137" s="56">
        <f t="shared" si="124"/>
        <v>0</v>
      </c>
      <c r="AA137" s="57">
        <f t="shared" si="83"/>
        <v>0</v>
      </c>
      <c r="AB137" s="63">
        <f t="shared" si="125"/>
        <v>0</v>
      </c>
      <c r="AC137" s="74">
        <f t="shared" si="84"/>
        <v>0</v>
      </c>
      <c r="AD137" s="57">
        <f t="shared" si="85"/>
        <v>0</v>
      </c>
      <c r="AE137" s="59">
        <f t="shared" si="126"/>
        <v>0</v>
      </c>
      <c r="AF137" s="54">
        <f t="shared" si="86"/>
        <v>0</v>
      </c>
      <c r="AG137" s="57">
        <f t="shared" si="87"/>
        <v>0</v>
      </c>
      <c r="AH137" s="59">
        <f t="shared" si="127"/>
        <v>10137256.490154859</v>
      </c>
      <c r="AI137" s="54">
        <f t="shared" si="88"/>
        <v>163317.68990819482</v>
      </c>
      <c r="AJ137" s="57">
        <f t="shared" si="89"/>
        <v>42238.568708978579</v>
      </c>
      <c r="AK137" s="59">
        <f t="shared" si="128"/>
        <v>35154471.919197246</v>
      </c>
      <c r="AL137" s="56">
        <f t="shared" si="129"/>
        <v>561953.34161944687</v>
      </c>
      <c r="AM137" s="75">
        <f t="shared" si="90"/>
        <v>146476.96632998853</v>
      </c>
      <c r="AN137">
        <f t="shared" si="91"/>
        <v>3.2440787369880472E-2</v>
      </c>
      <c r="AO137" s="119">
        <f t="shared" si="92"/>
        <v>0</v>
      </c>
      <c r="AP137" s="119">
        <f t="shared" si="93"/>
        <v>0</v>
      </c>
      <c r="AQ137">
        <f t="shared" si="94"/>
        <v>0.59881547053000228</v>
      </c>
      <c r="AR137" s="41">
        <f t="shared" si="95"/>
        <v>0</v>
      </c>
      <c r="AS137" s="41">
        <f t="shared" si="96"/>
        <v>0</v>
      </c>
      <c r="AT137">
        <f t="shared" si="97"/>
        <v>0.59883162975778303</v>
      </c>
      <c r="AU137" s="41">
        <f t="shared" si="98"/>
        <v>0</v>
      </c>
      <c r="AV137" s="41">
        <f t="shared" si="99"/>
        <v>0</v>
      </c>
      <c r="AW137">
        <f t="shared" si="100"/>
        <v>0.60092941413644563</v>
      </c>
      <c r="AX137">
        <f t="shared" si="101"/>
        <v>0</v>
      </c>
      <c r="AY137" s="121">
        <f t="shared" si="102"/>
        <v>0</v>
      </c>
      <c r="AZ137">
        <f t="shared" si="103"/>
        <v>0.69209555037966319</v>
      </c>
      <c r="BA137" s="39">
        <f t="shared" si="104"/>
        <v>0</v>
      </c>
      <c r="BB137" s="39">
        <f t="shared" si="105"/>
        <v>0</v>
      </c>
      <c r="BC137">
        <f t="shared" si="106"/>
        <v>0.60470185825593459</v>
      </c>
      <c r="BD137" s="41">
        <f t="shared" si="107"/>
        <v>0</v>
      </c>
      <c r="BE137" s="41">
        <f t="shared" si="108"/>
        <v>0</v>
      </c>
      <c r="BF137">
        <f t="shared" si="109"/>
        <v>0.60102704477518198</v>
      </c>
      <c r="BG137" s="41">
        <f t="shared" si="110"/>
        <v>205556.25861717341</v>
      </c>
      <c r="BH137" s="41">
        <f t="shared" si="111"/>
        <v>20414711.238524351</v>
      </c>
      <c r="BI137">
        <f t="shared" si="112"/>
        <v>0.60885191304739261</v>
      </c>
      <c r="BJ137">
        <f t="shared" si="113"/>
        <v>708430.30794943543</v>
      </c>
      <c r="BK137" s="121">
        <f t="shared" si="114"/>
        <v>70244167.702430859</v>
      </c>
      <c r="BL137">
        <f t="shared" si="115"/>
        <v>0.61311096070364823</v>
      </c>
      <c r="BM137" s="119">
        <f t="shared" si="116"/>
        <v>913986.56656660885</v>
      </c>
      <c r="BN137" s="119">
        <f t="shared" si="117"/>
        <v>87032523.783317</v>
      </c>
      <c r="BO137">
        <f t="shared" si="118"/>
        <v>0.605802422516731</v>
      </c>
    </row>
    <row r="138" spans="1:67">
      <c r="A138">
        <v>126</v>
      </c>
      <c r="B138" s="64">
        <v>121</v>
      </c>
      <c r="C138" s="56">
        <f t="shared" si="67"/>
        <v>44566457.377824463</v>
      </c>
      <c r="D138" s="56">
        <f t="shared" si="68"/>
        <v>273589.37239453942</v>
      </c>
      <c r="E138" s="59">
        <f t="shared" si="119"/>
        <v>44292868.005429924</v>
      </c>
      <c r="F138" s="53">
        <f t="shared" si="69"/>
        <v>497838.81272766442</v>
      </c>
      <c r="G138" s="53">
        <f t="shared" si="70"/>
        <v>205445.08609851912</v>
      </c>
      <c r="H138" s="66">
        <f t="shared" si="71"/>
        <v>292393.72662914533</v>
      </c>
      <c r="I138" s="54">
        <f>IF(A138&lt;=(30-(240-$K$8)),((A138+(240-$K$7))/30)*$K$6,$K$6)*($K$5/100)</f>
        <v>0.10979999999999999</v>
      </c>
      <c r="J138" s="67">
        <f t="shared" si="72"/>
        <v>9.6456066865724388E-3</v>
      </c>
      <c r="K138" s="68">
        <f t="shared" si="73"/>
        <v>424411.2689159594</v>
      </c>
      <c r="L138" s="68">
        <f t="shared" si="74"/>
        <v>922250.08164362388</v>
      </c>
      <c r="M138" s="55">
        <f t="shared" si="75"/>
        <v>716804.99554510473</v>
      </c>
      <c r="N138" s="55">
        <f t="shared" si="76"/>
        <v>161411.29439638829</v>
      </c>
      <c r="O138" s="55">
        <f t="shared" si="77"/>
        <v>555393.7011487165</v>
      </c>
      <c r="P138" s="65">
        <f t="shared" si="120"/>
        <v>0</v>
      </c>
      <c r="Q138" s="52">
        <f t="shared" si="78"/>
        <v>0</v>
      </c>
      <c r="R138" s="57">
        <f t="shared" si="79"/>
        <v>0</v>
      </c>
      <c r="S138" s="59">
        <f t="shared" si="121"/>
        <v>0</v>
      </c>
      <c r="T138" s="56">
        <f t="shared" si="80"/>
        <v>0</v>
      </c>
      <c r="U138" s="57">
        <f t="shared" si="81"/>
        <v>0</v>
      </c>
      <c r="V138" s="59">
        <f t="shared" si="122"/>
        <v>0</v>
      </c>
      <c r="W138" s="52">
        <f t="shared" si="130"/>
        <v>0</v>
      </c>
      <c r="X138" s="57">
        <f t="shared" si="82"/>
        <v>0</v>
      </c>
      <c r="Y138" s="59">
        <f t="shared" si="123"/>
        <v>0</v>
      </c>
      <c r="Z138" s="56">
        <f t="shared" si="124"/>
        <v>0</v>
      </c>
      <c r="AA138" s="57">
        <f t="shared" si="83"/>
        <v>0</v>
      </c>
      <c r="AB138" s="63">
        <f t="shared" si="125"/>
        <v>0</v>
      </c>
      <c r="AC138" s="74">
        <f t="shared" si="84"/>
        <v>0</v>
      </c>
      <c r="AD138" s="57">
        <f t="shared" si="85"/>
        <v>0</v>
      </c>
      <c r="AE138" s="59">
        <f t="shared" si="126"/>
        <v>0</v>
      </c>
      <c r="AF138" s="54">
        <f t="shared" si="86"/>
        <v>0</v>
      </c>
      <c r="AG138" s="57">
        <f t="shared" si="87"/>
        <v>0</v>
      </c>
      <c r="AH138" s="59">
        <f t="shared" si="127"/>
        <v>9973938.8002466634</v>
      </c>
      <c r="AI138" s="54">
        <f t="shared" si="88"/>
        <v>161411.29439638829</v>
      </c>
      <c r="AJ138" s="57">
        <f t="shared" si="89"/>
        <v>41558.078334361096</v>
      </c>
      <c r="AK138" s="59">
        <f t="shared" si="128"/>
        <v>34592518.5775778</v>
      </c>
      <c r="AL138" s="56">
        <f t="shared" si="129"/>
        <v>555393.7011487165</v>
      </c>
      <c r="AM138" s="75">
        <f t="shared" si="90"/>
        <v>144135.49407324084</v>
      </c>
      <c r="AN138">
        <f t="shared" si="91"/>
        <v>3.2456898151771635E-2</v>
      </c>
      <c r="AO138" s="119">
        <f t="shared" si="92"/>
        <v>0</v>
      </c>
      <c r="AP138" s="119">
        <f t="shared" si="93"/>
        <v>0</v>
      </c>
      <c r="AQ138">
        <f t="shared" si="94"/>
        <v>0.59616554126115018</v>
      </c>
      <c r="AR138" s="41">
        <f t="shared" si="95"/>
        <v>0</v>
      </c>
      <c r="AS138" s="41">
        <f t="shared" si="96"/>
        <v>0</v>
      </c>
      <c r="AT138">
        <f t="shared" si="97"/>
        <v>0.59618176302419745</v>
      </c>
      <c r="AU138" s="41">
        <f t="shared" si="98"/>
        <v>0</v>
      </c>
      <c r="AV138" s="41">
        <f t="shared" si="99"/>
        <v>0</v>
      </c>
      <c r="AW138">
        <f t="shared" si="100"/>
        <v>0.5982876966405144</v>
      </c>
      <c r="AX138">
        <f t="shared" si="101"/>
        <v>0</v>
      </c>
      <c r="AY138" s="121">
        <f t="shared" si="102"/>
        <v>0</v>
      </c>
      <c r="AZ138">
        <f t="shared" si="103"/>
        <v>0.68986446084266018</v>
      </c>
      <c r="BA138" s="39">
        <f t="shared" si="104"/>
        <v>0</v>
      </c>
      <c r="BB138" s="39">
        <f t="shared" si="105"/>
        <v>0</v>
      </c>
      <c r="BC138">
        <f t="shared" si="106"/>
        <v>0.60207494950814777</v>
      </c>
      <c r="BD138" s="41">
        <f t="shared" si="107"/>
        <v>0</v>
      </c>
      <c r="BE138" s="41">
        <f t="shared" si="108"/>
        <v>0</v>
      </c>
      <c r="BF138">
        <f t="shared" si="109"/>
        <v>0.59838570803718805</v>
      </c>
      <c r="BG138" s="41">
        <f t="shared" si="110"/>
        <v>202969.37273074937</v>
      </c>
      <c r="BH138" s="41">
        <f t="shared" si="111"/>
        <v>20337823.093944926</v>
      </c>
      <c r="BI138">
        <f t="shared" si="112"/>
        <v>0.60624152272285914</v>
      </c>
      <c r="BJ138">
        <f t="shared" si="113"/>
        <v>699529.19522195728</v>
      </c>
      <c r="BK138" s="121">
        <f t="shared" si="114"/>
        <v>69979606.344738275</v>
      </c>
      <c r="BL138">
        <f t="shared" si="115"/>
        <v>0.61051776865307328</v>
      </c>
      <c r="BM138" s="119">
        <f t="shared" si="116"/>
        <v>902498.56795270671</v>
      </c>
      <c r="BN138" s="119">
        <f t="shared" si="117"/>
        <v>86733404.460957676</v>
      </c>
      <c r="BO138">
        <f t="shared" si="118"/>
        <v>0.60317987118766847</v>
      </c>
    </row>
    <row r="139" spans="1:67">
      <c r="A139">
        <v>127</v>
      </c>
      <c r="B139" s="58">
        <v>122</v>
      </c>
      <c r="C139" s="56">
        <f t="shared" si="67"/>
        <v>43849652.382279359</v>
      </c>
      <c r="D139" s="56">
        <f t="shared" si="68"/>
        <v>273589.37239453942</v>
      </c>
      <c r="E139" s="59">
        <f t="shared" si="119"/>
        <v>43576063.009884819</v>
      </c>
      <c r="F139" s="53">
        <f t="shared" si="69"/>
        <v>493036.85534678306</v>
      </c>
      <c r="G139" s="53">
        <f t="shared" si="70"/>
        <v>202120.30559418243</v>
      </c>
      <c r="H139" s="60">
        <f t="shared" si="71"/>
        <v>290916.54975260061</v>
      </c>
      <c r="I139" s="54">
        <f>IF(A139&lt;=(30-(240-$K$8)),((A139+(240-$K$7))/30)*$K$6,$K$6)*($K$5/100)</f>
        <v>0.10979999999999999</v>
      </c>
      <c r="J139" s="61">
        <f t="shared" si="72"/>
        <v>9.6456066865724388E-3</v>
      </c>
      <c r="K139" s="62">
        <f t="shared" si="73"/>
        <v>417511.49812511867</v>
      </c>
      <c r="L139" s="62">
        <f t="shared" si="74"/>
        <v>910548.35347190173</v>
      </c>
      <c r="M139" s="55">
        <f t="shared" si="75"/>
        <v>708428.04787771928</v>
      </c>
      <c r="N139" s="55">
        <f t="shared" si="76"/>
        <v>159524.9599337563</v>
      </c>
      <c r="O139" s="55">
        <f t="shared" si="77"/>
        <v>548903.08794396301</v>
      </c>
      <c r="P139" s="59">
        <f t="shared" si="120"/>
        <v>0</v>
      </c>
      <c r="Q139" s="52">
        <f t="shared" si="78"/>
        <v>0</v>
      </c>
      <c r="R139" s="57">
        <f t="shared" si="79"/>
        <v>0</v>
      </c>
      <c r="S139" s="59">
        <f t="shared" si="121"/>
        <v>0</v>
      </c>
      <c r="T139" s="56">
        <f t="shared" si="80"/>
        <v>0</v>
      </c>
      <c r="U139" s="57">
        <f t="shared" si="81"/>
        <v>0</v>
      </c>
      <c r="V139" s="59">
        <f t="shared" si="122"/>
        <v>0</v>
      </c>
      <c r="W139" s="52">
        <f t="shared" si="130"/>
        <v>0</v>
      </c>
      <c r="X139" s="57">
        <f t="shared" si="82"/>
        <v>0</v>
      </c>
      <c r="Y139" s="59">
        <f t="shared" si="123"/>
        <v>0</v>
      </c>
      <c r="Z139" s="56">
        <f t="shared" si="124"/>
        <v>0</v>
      </c>
      <c r="AA139" s="57">
        <f t="shared" si="83"/>
        <v>0</v>
      </c>
      <c r="AB139" s="63">
        <f t="shared" si="125"/>
        <v>0</v>
      </c>
      <c r="AC139" s="74">
        <f t="shared" si="84"/>
        <v>0</v>
      </c>
      <c r="AD139" s="57">
        <f t="shared" si="85"/>
        <v>0</v>
      </c>
      <c r="AE139" s="59">
        <f t="shared" si="126"/>
        <v>0</v>
      </c>
      <c r="AF139" s="54">
        <f t="shared" si="86"/>
        <v>0</v>
      </c>
      <c r="AG139" s="57">
        <f t="shared" si="87"/>
        <v>0</v>
      </c>
      <c r="AH139" s="59">
        <f t="shared" si="127"/>
        <v>9812527.505850276</v>
      </c>
      <c r="AI139" s="54">
        <f t="shared" si="88"/>
        <v>159524.9599337563</v>
      </c>
      <c r="AJ139" s="57">
        <f t="shared" si="89"/>
        <v>40885.531274376146</v>
      </c>
      <c r="AK139" s="59">
        <f t="shared" si="128"/>
        <v>34037124.876429081</v>
      </c>
      <c r="AL139" s="56">
        <f t="shared" si="129"/>
        <v>548903.08794396301</v>
      </c>
      <c r="AM139" s="75">
        <f t="shared" si="90"/>
        <v>141821.35365178782</v>
      </c>
      <c r="AN139">
        <f t="shared" si="91"/>
        <v>3.2473008933662798E-2</v>
      </c>
      <c r="AO139" s="119">
        <f t="shared" si="92"/>
        <v>0</v>
      </c>
      <c r="AP139" s="119">
        <f t="shared" si="93"/>
        <v>0</v>
      </c>
      <c r="AQ139">
        <f t="shared" si="94"/>
        <v>0.59352575191541368</v>
      </c>
      <c r="AR139" s="41">
        <f t="shared" si="95"/>
        <v>0</v>
      </c>
      <c r="AS139" s="41">
        <f t="shared" si="96"/>
        <v>0</v>
      </c>
      <c r="AT139">
        <f t="shared" si="97"/>
        <v>0.59354203529995719</v>
      </c>
      <c r="AU139" s="41">
        <f t="shared" si="98"/>
        <v>0</v>
      </c>
      <c r="AV139" s="41">
        <f t="shared" si="99"/>
        <v>0</v>
      </c>
      <c r="AW139">
        <f t="shared" si="100"/>
        <v>0.59565599976279493</v>
      </c>
      <c r="AX139">
        <f t="shared" si="101"/>
        <v>0</v>
      </c>
      <c r="AY139" s="121">
        <f t="shared" si="102"/>
        <v>0</v>
      </c>
      <c r="AZ139">
        <f t="shared" si="103"/>
        <v>0.68763872301165252</v>
      </c>
      <c r="BA139" s="39">
        <f t="shared" si="104"/>
        <v>0</v>
      </c>
      <c r="BB139" s="39">
        <f t="shared" si="105"/>
        <v>0</v>
      </c>
      <c r="BC139">
        <f t="shared" si="106"/>
        <v>0.59945784965669047</v>
      </c>
      <c r="BD139" s="41">
        <f t="shared" si="107"/>
        <v>0</v>
      </c>
      <c r="BE139" s="41">
        <f t="shared" si="108"/>
        <v>0</v>
      </c>
      <c r="BF139">
        <f t="shared" si="109"/>
        <v>0.59575438641887601</v>
      </c>
      <c r="BG139" s="41">
        <f t="shared" si="110"/>
        <v>200410.49120813244</v>
      </c>
      <c r="BH139" s="41">
        <f t="shared" si="111"/>
        <v>20259669.911587048</v>
      </c>
      <c r="BI139">
        <f t="shared" si="112"/>
        <v>0.60364071014465137</v>
      </c>
      <c r="BJ139">
        <f t="shared" si="113"/>
        <v>690724.44159575086</v>
      </c>
      <c r="BK139" s="121">
        <f t="shared" si="114"/>
        <v>69710692.168883309</v>
      </c>
      <c r="BL139">
        <f t="shared" si="115"/>
        <v>0.6079339190652463</v>
      </c>
      <c r="BM139" s="119">
        <f t="shared" si="116"/>
        <v>891134.93280388333</v>
      </c>
      <c r="BN139" s="119">
        <f t="shared" si="117"/>
        <v>86428221.841081753</v>
      </c>
      <c r="BO139">
        <f t="shared" si="118"/>
        <v>0.60056706727491749</v>
      </c>
    </row>
    <row r="140" spans="1:67">
      <c r="A140">
        <v>128</v>
      </c>
      <c r="B140" s="64">
        <v>123</v>
      </c>
      <c r="C140" s="56">
        <f t="shared" si="67"/>
        <v>43141224.334401637</v>
      </c>
      <c r="D140" s="56">
        <f t="shared" si="68"/>
        <v>273589.37239453942</v>
      </c>
      <c r="E140" s="59">
        <f t="shared" si="119"/>
        <v>42867634.962007098</v>
      </c>
      <c r="F140" s="53">
        <f t="shared" si="69"/>
        <v>488281.21575812361</v>
      </c>
      <c r="G140" s="53">
        <f t="shared" si="70"/>
        <v>198834.38016544294</v>
      </c>
      <c r="H140" s="66">
        <f t="shared" si="71"/>
        <v>289446.83559268067</v>
      </c>
      <c r="I140" s="54">
        <f>IF(A140&lt;=(30-(240-$K$8)),((A140+(240-$K$7))/30)*$K$6,$K$6)*($K$5/100)</f>
        <v>0.10979999999999999</v>
      </c>
      <c r="J140" s="67">
        <f t="shared" si="72"/>
        <v>9.6456066865724388E-3</v>
      </c>
      <c r="K140" s="68">
        <f t="shared" si="73"/>
        <v>410692.45609428216</v>
      </c>
      <c r="L140" s="68">
        <f t="shared" si="74"/>
        <v>898973.67185240577</v>
      </c>
      <c r="M140" s="55">
        <f t="shared" si="75"/>
        <v>700139.29168696282</v>
      </c>
      <c r="N140" s="55">
        <f t="shared" si="76"/>
        <v>157658.48456876719</v>
      </c>
      <c r="O140" s="55">
        <f t="shared" si="77"/>
        <v>542480.80711819569</v>
      </c>
      <c r="P140" s="65">
        <f t="shared" si="120"/>
        <v>0</v>
      </c>
      <c r="Q140" s="52">
        <f t="shared" si="78"/>
        <v>0</v>
      </c>
      <c r="R140" s="57">
        <f t="shared" si="79"/>
        <v>0</v>
      </c>
      <c r="S140" s="59">
        <f t="shared" si="121"/>
        <v>0</v>
      </c>
      <c r="T140" s="56">
        <f t="shared" si="80"/>
        <v>0</v>
      </c>
      <c r="U140" s="57">
        <f t="shared" si="81"/>
        <v>0</v>
      </c>
      <c r="V140" s="59">
        <f t="shared" si="122"/>
        <v>0</v>
      </c>
      <c r="W140" s="52">
        <f t="shared" si="130"/>
        <v>0</v>
      </c>
      <c r="X140" s="57">
        <f t="shared" si="82"/>
        <v>0</v>
      </c>
      <c r="Y140" s="59">
        <f t="shared" si="123"/>
        <v>0</v>
      </c>
      <c r="Z140" s="56">
        <f t="shared" si="124"/>
        <v>0</v>
      </c>
      <c r="AA140" s="57">
        <f t="shared" si="83"/>
        <v>0</v>
      </c>
      <c r="AB140" s="63">
        <f t="shared" si="125"/>
        <v>0</v>
      </c>
      <c r="AC140" s="74">
        <f t="shared" si="84"/>
        <v>0</v>
      </c>
      <c r="AD140" s="57">
        <f t="shared" si="85"/>
        <v>0</v>
      </c>
      <c r="AE140" s="59">
        <f t="shared" si="126"/>
        <v>0</v>
      </c>
      <c r="AF140" s="54">
        <f t="shared" si="86"/>
        <v>0</v>
      </c>
      <c r="AG140" s="57">
        <f t="shared" si="87"/>
        <v>0</v>
      </c>
      <c r="AH140" s="59">
        <f t="shared" si="127"/>
        <v>9653002.5459165201</v>
      </c>
      <c r="AI140" s="54">
        <f t="shared" si="88"/>
        <v>157658.48456876719</v>
      </c>
      <c r="AJ140" s="57">
        <f t="shared" si="89"/>
        <v>40220.843941318832</v>
      </c>
      <c r="AK140" s="59">
        <f t="shared" si="128"/>
        <v>33488221.788485117</v>
      </c>
      <c r="AL140" s="56">
        <f t="shared" si="129"/>
        <v>542480.80711819569</v>
      </c>
      <c r="AM140" s="75">
        <f t="shared" si="90"/>
        <v>139534.25745202132</v>
      </c>
      <c r="AN140">
        <f t="shared" si="91"/>
        <v>3.2489119715553967E-2</v>
      </c>
      <c r="AO140" s="119">
        <f t="shared" si="92"/>
        <v>0</v>
      </c>
      <c r="AP140" s="119">
        <f t="shared" si="93"/>
        <v>0</v>
      </c>
      <c r="AQ140">
        <f t="shared" si="94"/>
        <v>0.59089607168045399</v>
      </c>
      <c r="AR140" s="41">
        <f t="shared" si="95"/>
        <v>0</v>
      </c>
      <c r="AS140" s="41">
        <f t="shared" si="96"/>
        <v>0</v>
      </c>
      <c r="AT140">
        <f t="shared" si="97"/>
        <v>0.59091241577868348</v>
      </c>
      <c r="AU140" s="41">
        <f t="shared" si="98"/>
        <v>0</v>
      </c>
      <c r="AV140" s="41">
        <f t="shared" si="99"/>
        <v>0</v>
      </c>
      <c r="AW140">
        <f t="shared" si="100"/>
        <v>0.59303429346953807</v>
      </c>
      <c r="AX140">
        <f t="shared" si="101"/>
        <v>0</v>
      </c>
      <c r="AY140" s="121">
        <f t="shared" si="102"/>
        <v>0</v>
      </c>
      <c r="AZ140">
        <f t="shared" si="103"/>
        <v>0.68541833151992737</v>
      </c>
      <c r="BA140" s="39">
        <f t="shared" si="104"/>
        <v>0</v>
      </c>
      <c r="BB140" s="39">
        <f t="shared" si="105"/>
        <v>0</v>
      </c>
      <c r="BC140">
        <f t="shared" si="106"/>
        <v>0.5968505300315543</v>
      </c>
      <c r="BD140" s="41">
        <f t="shared" si="107"/>
        <v>0</v>
      </c>
      <c r="BE140" s="41">
        <f t="shared" si="108"/>
        <v>0</v>
      </c>
      <c r="BF140">
        <f t="shared" si="109"/>
        <v>0.59313304992223481</v>
      </c>
      <c r="BG140" s="41">
        <f t="shared" si="110"/>
        <v>197879.32851008602</v>
      </c>
      <c r="BH140" s="41">
        <f t="shared" si="111"/>
        <v>20180286.0248022</v>
      </c>
      <c r="BI140">
        <f t="shared" si="112"/>
        <v>0.60104944810531968</v>
      </c>
      <c r="BJ140">
        <f t="shared" si="113"/>
        <v>682015.06457021704</v>
      </c>
      <c r="BK140" s="121">
        <f t="shared" si="114"/>
        <v>69437543.311129048</v>
      </c>
      <c r="BL140">
        <f t="shared" si="115"/>
        <v>0.60535938619306073</v>
      </c>
      <c r="BM140" s="119">
        <f t="shared" si="116"/>
        <v>879894.3930803031</v>
      </c>
      <c r="BN140" s="119">
        <f t="shared" si="117"/>
        <v>86117132.877496421</v>
      </c>
      <c r="BO140">
        <f t="shared" si="118"/>
        <v>0.59796398250021665</v>
      </c>
    </row>
    <row r="141" spans="1:67">
      <c r="A141">
        <v>129</v>
      </c>
      <c r="B141" s="58">
        <v>124</v>
      </c>
      <c r="C141" s="56">
        <f t="shared" si="67"/>
        <v>42441085.04271467</v>
      </c>
      <c r="D141" s="56">
        <f t="shared" si="68"/>
        <v>273589.37239453197</v>
      </c>
      <c r="E141" s="59">
        <f t="shared" si="119"/>
        <v>42167495.670320138</v>
      </c>
      <c r="F141" s="53">
        <f t="shared" si="69"/>
        <v>483571.44719847944</v>
      </c>
      <c r="G141" s="53">
        <f t="shared" si="70"/>
        <v>195586.90075083493</v>
      </c>
      <c r="H141" s="60">
        <f t="shared" si="71"/>
        <v>287984.54644764448</v>
      </c>
      <c r="I141" s="54">
        <f>IF(A141&lt;=(30-(240-$K$8)),((A141+(240-$K$7))/30)*$K$6,$K$6)*($K$5/100)</f>
        <v>0.10979999999999999</v>
      </c>
      <c r="J141" s="61">
        <f t="shared" si="72"/>
        <v>9.6456066865724388E-3</v>
      </c>
      <c r="K141" s="62">
        <f t="shared" si="73"/>
        <v>403953.29252680938</v>
      </c>
      <c r="L141" s="62">
        <f t="shared" si="74"/>
        <v>887524.73972528882</v>
      </c>
      <c r="M141" s="55">
        <f t="shared" si="75"/>
        <v>691937.83897445386</v>
      </c>
      <c r="N141" s="55">
        <f t="shared" si="76"/>
        <v>155811.66834052629</v>
      </c>
      <c r="O141" s="55">
        <f t="shared" si="77"/>
        <v>536126.17063392757</v>
      </c>
      <c r="P141" s="59">
        <f t="shared" si="120"/>
        <v>0</v>
      </c>
      <c r="Q141" s="52">
        <f t="shared" si="78"/>
        <v>0</v>
      </c>
      <c r="R141" s="57">
        <f t="shared" si="79"/>
        <v>0</v>
      </c>
      <c r="S141" s="59">
        <f t="shared" si="121"/>
        <v>0</v>
      </c>
      <c r="T141" s="56">
        <f t="shared" si="80"/>
        <v>0</v>
      </c>
      <c r="U141" s="57">
        <f t="shared" si="81"/>
        <v>0</v>
      </c>
      <c r="V141" s="59">
        <f t="shared" si="122"/>
        <v>0</v>
      </c>
      <c r="W141" s="52">
        <f t="shared" si="130"/>
        <v>0</v>
      </c>
      <c r="X141" s="57">
        <f t="shared" si="82"/>
        <v>0</v>
      </c>
      <c r="Y141" s="59">
        <f t="shared" si="123"/>
        <v>0</v>
      </c>
      <c r="Z141" s="56">
        <f t="shared" si="124"/>
        <v>0</v>
      </c>
      <c r="AA141" s="57">
        <f t="shared" si="83"/>
        <v>0</v>
      </c>
      <c r="AB141" s="63">
        <f t="shared" si="125"/>
        <v>0</v>
      </c>
      <c r="AC141" s="74">
        <f t="shared" si="84"/>
        <v>0</v>
      </c>
      <c r="AD141" s="57">
        <f t="shared" si="85"/>
        <v>0</v>
      </c>
      <c r="AE141" s="59">
        <f t="shared" si="126"/>
        <v>0</v>
      </c>
      <c r="AF141" s="54">
        <f t="shared" si="86"/>
        <v>0</v>
      </c>
      <c r="AG141" s="57">
        <f t="shared" si="87"/>
        <v>0</v>
      </c>
      <c r="AH141" s="59">
        <f t="shared" si="127"/>
        <v>9495344.0613477528</v>
      </c>
      <c r="AI141" s="54">
        <f t="shared" si="88"/>
        <v>155811.66834052629</v>
      </c>
      <c r="AJ141" s="57">
        <f t="shared" si="89"/>
        <v>39563.933588948967</v>
      </c>
      <c r="AK141" s="59">
        <f t="shared" si="128"/>
        <v>32945740.981366921</v>
      </c>
      <c r="AL141" s="56">
        <f t="shared" si="129"/>
        <v>536126.17063392757</v>
      </c>
      <c r="AM141" s="75">
        <f t="shared" si="90"/>
        <v>137273.92075569549</v>
      </c>
      <c r="AN141">
        <f t="shared" si="91"/>
        <v>3.250523049744513E-2</v>
      </c>
      <c r="AO141" s="119">
        <f t="shared" si="92"/>
        <v>0</v>
      </c>
      <c r="AP141" s="119">
        <f t="shared" si="93"/>
        <v>0</v>
      </c>
      <c r="AQ141">
        <f t="shared" si="94"/>
        <v>0.58827646979936798</v>
      </c>
      <c r="AR141" s="41">
        <f t="shared" si="95"/>
        <v>0</v>
      </c>
      <c r="AS141" s="41">
        <f t="shared" si="96"/>
        <v>0</v>
      </c>
      <c r="AT141">
        <f t="shared" si="97"/>
        <v>0.58829287370945405</v>
      </c>
      <c r="AU141" s="41">
        <f t="shared" si="98"/>
        <v>0</v>
      </c>
      <c r="AV141" s="41">
        <f t="shared" si="99"/>
        <v>0</v>
      </c>
      <c r="AW141">
        <f t="shared" si="100"/>
        <v>0.59042254777913405</v>
      </c>
      <c r="AX141">
        <f t="shared" si="101"/>
        <v>0</v>
      </c>
      <c r="AY141" s="121">
        <f t="shared" si="102"/>
        <v>0</v>
      </c>
      <c r="AZ141">
        <f t="shared" si="103"/>
        <v>0.68320328097508221</v>
      </c>
      <c r="BA141" s="39">
        <f t="shared" si="104"/>
        <v>0</v>
      </c>
      <c r="BB141" s="39">
        <f t="shared" si="105"/>
        <v>0</v>
      </c>
      <c r="BC141">
        <f t="shared" si="106"/>
        <v>0.5942529620091207</v>
      </c>
      <c r="BD141" s="41">
        <f t="shared" si="107"/>
        <v>0</v>
      </c>
      <c r="BE141" s="41">
        <f t="shared" si="108"/>
        <v>0</v>
      </c>
      <c r="BF141">
        <f t="shared" si="109"/>
        <v>0.5905216686012108</v>
      </c>
      <c r="BG141" s="41">
        <f t="shared" si="110"/>
        <v>195375.60192947526</v>
      </c>
      <c r="BH141" s="41">
        <f t="shared" si="111"/>
        <v>20099705.215927891</v>
      </c>
      <c r="BI141">
        <f t="shared" si="112"/>
        <v>0.59846770943765637</v>
      </c>
      <c r="BJ141">
        <f t="shared" si="113"/>
        <v>673400.091389623</v>
      </c>
      <c r="BK141" s="121">
        <f t="shared" si="114"/>
        <v>69160276.011776656</v>
      </c>
      <c r="BL141">
        <f t="shared" si="115"/>
        <v>0.60279414432385214</v>
      </c>
      <c r="BM141" s="119">
        <f t="shared" si="116"/>
        <v>868775.69331909833</v>
      </c>
      <c r="BN141" s="119">
        <f t="shared" si="117"/>
        <v>85800292.03283228</v>
      </c>
      <c r="BO141">
        <f t="shared" si="118"/>
        <v>0.5953705886299423</v>
      </c>
    </row>
    <row r="142" spans="1:67">
      <c r="A142">
        <v>130</v>
      </c>
      <c r="B142" s="64">
        <v>125</v>
      </c>
      <c r="C142" s="56">
        <f t="shared" si="67"/>
        <v>41749147.203740224</v>
      </c>
      <c r="D142" s="56">
        <f t="shared" si="68"/>
        <v>273589.37239453942</v>
      </c>
      <c r="E142" s="59">
        <f t="shared" si="119"/>
        <v>41475557.831345685</v>
      </c>
      <c r="F142" s="53">
        <f t="shared" si="69"/>
        <v>478907.10721394612</v>
      </c>
      <c r="G142" s="53">
        <f t="shared" si="70"/>
        <v>192377.46240772508</v>
      </c>
      <c r="H142" s="66">
        <f t="shared" si="71"/>
        <v>286529.64480622101</v>
      </c>
      <c r="I142" s="54">
        <f>IF(A142&lt;=(30-(240-$K$8)),((A142+(240-$K$7))/30)*$K$6,$K$6)*($K$5/100)</f>
        <v>0.10979999999999999</v>
      </c>
      <c r="J142" s="67">
        <f t="shared" si="72"/>
        <v>9.6456066865724388E-3</v>
      </c>
      <c r="K142" s="68">
        <f t="shared" si="73"/>
        <v>397293.16568950569</v>
      </c>
      <c r="L142" s="68">
        <f t="shared" si="74"/>
        <v>876200.27290345181</v>
      </c>
      <c r="M142" s="55">
        <f t="shared" si="75"/>
        <v>683822.81049572676</v>
      </c>
      <c r="N142" s="55">
        <f t="shared" si="76"/>
        <v>153984.31325935977</v>
      </c>
      <c r="O142" s="55">
        <f t="shared" si="77"/>
        <v>529838.49723636697</v>
      </c>
      <c r="P142" s="65">
        <f t="shared" si="120"/>
        <v>0</v>
      </c>
      <c r="Q142" s="52">
        <f t="shared" si="78"/>
        <v>0</v>
      </c>
      <c r="R142" s="57">
        <f t="shared" si="79"/>
        <v>0</v>
      </c>
      <c r="S142" s="59">
        <f t="shared" si="121"/>
        <v>0</v>
      </c>
      <c r="T142" s="56">
        <f t="shared" si="80"/>
        <v>0</v>
      </c>
      <c r="U142" s="57">
        <f t="shared" si="81"/>
        <v>0</v>
      </c>
      <c r="V142" s="59">
        <f t="shared" si="122"/>
        <v>0</v>
      </c>
      <c r="W142" s="52">
        <f t="shared" si="130"/>
        <v>0</v>
      </c>
      <c r="X142" s="57">
        <f t="shared" si="82"/>
        <v>0</v>
      </c>
      <c r="Y142" s="59">
        <f t="shared" si="123"/>
        <v>0</v>
      </c>
      <c r="Z142" s="56">
        <f t="shared" si="124"/>
        <v>0</v>
      </c>
      <c r="AA142" s="57">
        <f t="shared" si="83"/>
        <v>0</v>
      </c>
      <c r="AB142" s="63">
        <f t="shared" si="125"/>
        <v>0</v>
      </c>
      <c r="AC142" s="74">
        <f t="shared" si="84"/>
        <v>0</v>
      </c>
      <c r="AD142" s="57">
        <f t="shared" si="85"/>
        <v>0</v>
      </c>
      <c r="AE142" s="59">
        <f t="shared" si="126"/>
        <v>0</v>
      </c>
      <c r="AF142" s="54">
        <f t="shared" si="86"/>
        <v>0</v>
      </c>
      <c r="AG142" s="57">
        <f t="shared" si="87"/>
        <v>0</v>
      </c>
      <c r="AH142" s="59">
        <f t="shared" si="127"/>
        <v>9339532.3930072263</v>
      </c>
      <c r="AI142" s="54">
        <f t="shared" si="88"/>
        <v>153984.31325935977</v>
      </c>
      <c r="AJ142" s="57">
        <f t="shared" si="89"/>
        <v>38914.718304196773</v>
      </c>
      <c r="AK142" s="59">
        <f t="shared" si="128"/>
        <v>32409614.810732994</v>
      </c>
      <c r="AL142" s="56">
        <f t="shared" si="129"/>
        <v>529838.49723636697</v>
      </c>
      <c r="AM142" s="75">
        <f t="shared" si="90"/>
        <v>135040.06171138748</v>
      </c>
      <c r="AN142">
        <f t="shared" si="91"/>
        <v>3.2521341279336292E-2</v>
      </c>
      <c r="AO142" s="119">
        <f t="shared" si="92"/>
        <v>0</v>
      </c>
      <c r="AP142" s="119">
        <f t="shared" si="93"/>
        <v>0</v>
      </c>
      <c r="AQ142">
        <f t="shared" si="94"/>
        <v>0.58566691557089934</v>
      </c>
      <c r="AR142" s="41">
        <f t="shared" si="95"/>
        <v>0</v>
      </c>
      <c r="AS142" s="41">
        <f t="shared" si="96"/>
        <v>0</v>
      </c>
      <c r="AT142">
        <f t="shared" si="97"/>
        <v>0.58568337839699136</v>
      </c>
      <c r="AU142" s="41">
        <f t="shared" si="98"/>
        <v>0</v>
      </c>
      <c r="AV142" s="41">
        <f t="shared" si="99"/>
        <v>0</v>
      </c>
      <c r="AW142">
        <f t="shared" si="100"/>
        <v>0.58782073276227387</v>
      </c>
      <c r="AX142">
        <f t="shared" si="101"/>
        <v>0</v>
      </c>
      <c r="AY142" s="121">
        <f t="shared" si="102"/>
        <v>0</v>
      </c>
      <c r="AZ142">
        <f t="shared" si="103"/>
        <v>0.68099356595937799</v>
      </c>
      <c r="BA142" s="39">
        <f t="shared" si="104"/>
        <v>0</v>
      </c>
      <c r="BB142" s="39">
        <f t="shared" si="105"/>
        <v>0</v>
      </c>
      <c r="BC142">
        <f t="shared" si="106"/>
        <v>0.59166511701216096</v>
      </c>
      <c r="BD142" s="41">
        <f t="shared" si="107"/>
        <v>0</v>
      </c>
      <c r="BE142" s="41">
        <f t="shared" si="108"/>
        <v>0</v>
      </c>
      <c r="BF142">
        <f t="shared" si="109"/>
        <v>0.58792021256188653</v>
      </c>
      <c r="BG142" s="41">
        <f t="shared" si="110"/>
        <v>192899.03156355655</v>
      </c>
      <c r="BH142" s="41">
        <f t="shared" si="111"/>
        <v>20017960.723716769</v>
      </c>
      <c r="BI142">
        <f t="shared" si="112"/>
        <v>0.59589546701485785</v>
      </c>
      <c r="BJ142">
        <f t="shared" si="113"/>
        <v>664878.55894775444</v>
      </c>
      <c r="BK142" s="121">
        <f t="shared" si="114"/>
        <v>68879004.640727699</v>
      </c>
      <c r="BL142">
        <f t="shared" si="115"/>
        <v>0.6002381677793871</v>
      </c>
      <c r="BM142" s="119">
        <f t="shared" si="116"/>
        <v>857777.59051131096</v>
      </c>
      <c r="BN142" s="119">
        <f t="shared" si="117"/>
        <v>85477851.311965853</v>
      </c>
      <c r="BO142">
        <f t="shared" si="118"/>
        <v>0.59278685747527282</v>
      </c>
    </row>
    <row r="143" spans="1:67">
      <c r="A143">
        <v>131</v>
      </c>
      <c r="B143" s="58">
        <v>126</v>
      </c>
      <c r="C143" s="56">
        <f t="shared" si="67"/>
        <v>41065324.39324449</v>
      </c>
      <c r="D143" s="56">
        <f t="shared" si="68"/>
        <v>273589.37239453197</v>
      </c>
      <c r="E143" s="59">
        <f t="shared" si="119"/>
        <v>40791735.020849958</v>
      </c>
      <c r="F143" s="53">
        <f t="shared" si="69"/>
        <v>474287.75761835632</v>
      </c>
      <c r="G143" s="53">
        <f t="shared" si="70"/>
        <v>189205.66427170904</v>
      </c>
      <c r="H143" s="60">
        <f t="shared" si="71"/>
        <v>285082.09334664728</v>
      </c>
      <c r="I143" s="54">
        <f>IF(A143&lt;=(30-(240-$K$8)),((A143+(240-$K$7))/30)*$K$6,$K$6)*($K$5/100)</f>
        <v>0.10979999999999999</v>
      </c>
      <c r="J143" s="61">
        <f t="shared" si="72"/>
        <v>9.6456066865724388E-3</v>
      </c>
      <c r="K143" s="62">
        <f t="shared" si="73"/>
        <v>390711.24232819496</v>
      </c>
      <c r="L143" s="62">
        <f t="shared" si="74"/>
        <v>864998.99994655128</v>
      </c>
      <c r="M143" s="55">
        <f t="shared" si="75"/>
        <v>675793.33567484224</v>
      </c>
      <c r="N143" s="55">
        <f t="shared" si="76"/>
        <v>152176.22328758636</v>
      </c>
      <c r="O143" s="55">
        <f t="shared" si="77"/>
        <v>523617.11238725588</v>
      </c>
      <c r="P143" s="59">
        <f t="shared" si="120"/>
        <v>0</v>
      </c>
      <c r="Q143" s="52">
        <f t="shared" si="78"/>
        <v>0</v>
      </c>
      <c r="R143" s="57">
        <f t="shared" si="79"/>
        <v>0</v>
      </c>
      <c r="S143" s="59">
        <f t="shared" si="121"/>
        <v>0</v>
      </c>
      <c r="T143" s="56">
        <f t="shared" si="80"/>
        <v>0</v>
      </c>
      <c r="U143" s="57">
        <f t="shared" si="81"/>
        <v>0</v>
      </c>
      <c r="V143" s="59">
        <f t="shared" si="122"/>
        <v>0</v>
      </c>
      <c r="W143" s="52">
        <f t="shared" si="130"/>
        <v>0</v>
      </c>
      <c r="X143" s="57">
        <f t="shared" si="82"/>
        <v>0</v>
      </c>
      <c r="Y143" s="59">
        <f t="shared" si="123"/>
        <v>0</v>
      </c>
      <c r="Z143" s="56">
        <f t="shared" si="124"/>
        <v>0</v>
      </c>
      <c r="AA143" s="57">
        <f t="shared" si="83"/>
        <v>0</v>
      </c>
      <c r="AB143" s="63">
        <f t="shared" si="125"/>
        <v>0</v>
      </c>
      <c r="AC143" s="74">
        <f t="shared" si="84"/>
        <v>0</v>
      </c>
      <c r="AD143" s="57">
        <f t="shared" si="85"/>
        <v>0</v>
      </c>
      <c r="AE143" s="59">
        <f t="shared" si="126"/>
        <v>0</v>
      </c>
      <c r="AF143" s="54">
        <f t="shared" si="86"/>
        <v>0</v>
      </c>
      <c r="AG143" s="57">
        <f t="shared" si="87"/>
        <v>0</v>
      </c>
      <c r="AH143" s="59">
        <f t="shared" si="127"/>
        <v>9185548.0797478668</v>
      </c>
      <c r="AI143" s="54">
        <f t="shared" si="88"/>
        <v>152176.22328758636</v>
      </c>
      <c r="AJ143" s="57">
        <f t="shared" si="89"/>
        <v>38273.116998949445</v>
      </c>
      <c r="AK143" s="59">
        <f t="shared" si="128"/>
        <v>31879776.313496627</v>
      </c>
      <c r="AL143" s="56">
        <f t="shared" si="129"/>
        <v>523617.11238725588</v>
      </c>
      <c r="AM143" s="75">
        <f t="shared" si="90"/>
        <v>132832.40130623593</v>
      </c>
      <c r="AN143">
        <f t="shared" si="91"/>
        <v>3.2537452061227455E-2</v>
      </c>
      <c r="AO143" s="119">
        <f t="shared" si="92"/>
        <v>0</v>
      </c>
      <c r="AP143" s="119">
        <f t="shared" si="93"/>
        <v>0</v>
      </c>
      <c r="AQ143">
        <f t="shared" si="94"/>
        <v>0.58306737834954836</v>
      </c>
      <c r="AR143" s="41">
        <f t="shared" si="95"/>
        <v>0</v>
      </c>
      <c r="AS143" s="41">
        <f t="shared" si="96"/>
        <v>0</v>
      </c>
      <c r="AT143">
        <f t="shared" si="97"/>
        <v>0.58308389920164128</v>
      </c>
      <c r="AU143" s="41">
        <f t="shared" si="98"/>
        <v>0</v>
      </c>
      <c r="AV143" s="41">
        <f t="shared" si="99"/>
        <v>0</v>
      </c>
      <c r="AW143">
        <f t="shared" si="100"/>
        <v>0.58522881854192754</v>
      </c>
      <c r="AX143">
        <f t="shared" si="101"/>
        <v>0</v>
      </c>
      <c r="AY143" s="121">
        <f t="shared" si="102"/>
        <v>0</v>
      </c>
      <c r="AZ143">
        <f t="shared" si="103"/>
        <v>0.67878918102969221</v>
      </c>
      <c r="BA143" s="39">
        <f t="shared" si="104"/>
        <v>0</v>
      </c>
      <c r="BB143" s="39">
        <f t="shared" si="105"/>
        <v>0</v>
      </c>
      <c r="BC143">
        <f t="shared" si="106"/>
        <v>0.58908696651005343</v>
      </c>
      <c r="BD143" s="41">
        <f t="shared" si="107"/>
        <v>0</v>
      </c>
      <c r="BE143" s="41">
        <f t="shared" si="108"/>
        <v>0</v>
      </c>
      <c r="BF143">
        <f t="shared" si="109"/>
        <v>0.58532865196248551</v>
      </c>
      <c r="BG143" s="41">
        <f t="shared" si="110"/>
        <v>190449.34028653579</v>
      </c>
      <c r="BH143" s="41">
        <f t="shared" si="111"/>
        <v>19935085.250673812</v>
      </c>
      <c r="BI143">
        <f t="shared" si="112"/>
        <v>0.59333269375060071</v>
      </c>
      <c r="BJ143">
        <f t="shared" si="113"/>
        <v>656449.51369349181</v>
      </c>
      <c r="BK143" s="121">
        <f t="shared" si="114"/>
        <v>68593841.722730517</v>
      </c>
      <c r="BL143">
        <f t="shared" si="115"/>
        <v>0.59769143091616372</v>
      </c>
      <c r="BM143" s="119">
        <f t="shared" si="116"/>
        <v>846898.8539800276</v>
      </c>
      <c r="BN143" s="119">
        <f t="shared" si="117"/>
        <v>85149960.295030117</v>
      </c>
      <c r="BO143">
        <f t="shared" si="118"/>
        <v>0.59021276089236074</v>
      </c>
    </row>
    <row r="144" spans="1:67">
      <c r="A144">
        <v>132</v>
      </c>
      <c r="B144" s="64">
        <v>127</v>
      </c>
      <c r="C144" s="56">
        <f t="shared" si="67"/>
        <v>40389531.057569653</v>
      </c>
      <c r="D144" s="56">
        <f t="shared" si="68"/>
        <v>273589.37239453942</v>
      </c>
      <c r="E144" s="59">
        <f t="shared" si="119"/>
        <v>40115941.685175113</v>
      </c>
      <c r="F144" s="53">
        <f t="shared" si="69"/>
        <v>469712.96445211308</v>
      </c>
      <c r="G144" s="53">
        <f t="shared" si="70"/>
        <v>186071.1095164039</v>
      </c>
      <c r="H144" s="66">
        <f t="shared" si="71"/>
        <v>283641.85493570915</v>
      </c>
      <c r="I144" s="54">
        <f>IF(A144&lt;=(30-(240-$K$8)),((A144+(240-$K$7))/30)*$K$6,$K$6)*($K$5/100)</f>
        <v>0.10979999999999999</v>
      </c>
      <c r="J144" s="67">
        <f t="shared" si="72"/>
        <v>9.6456066865724388E-3</v>
      </c>
      <c r="K144" s="68">
        <f t="shared" si="73"/>
        <v>384206.69758411543</v>
      </c>
      <c r="L144" s="68">
        <f t="shared" si="74"/>
        <v>853919.66203622846</v>
      </c>
      <c r="M144" s="55">
        <f t="shared" si="75"/>
        <v>667848.55251982459</v>
      </c>
      <c r="N144" s="55">
        <f t="shared" si="76"/>
        <v>150387.20432047549</v>
      </c>
      <c r="O144" s="55">
        <f t="shared" si="77"/>
        <v>517461.34819934913</v>
      </c>
      <c r="P144" s="65">
        <f t="shared" si="120"/>
        <v>0</v>
      </c>
      <c r="Q144" s="52">
        <f t="shared" si="78"/>
        <v>0</v>
      </c>
      <c r="R144" s="57">
        <f t="shared" si="79"/>
        <v>0</v>
      </c>
      <c r="S144" s="59">
        <f t="shared" si="121"/>
        <v>0</v>
      </c>
      <c r="T144" s="56">
        <f t="shared" si="80"/>
        <v>0</v>
      </c>
      <c r="U144" s="57">
        <f t="shared" si="81"/>
        <v>0</v>
      </c>
      <c r="V144" s="59">
        <f t="shared" si="122"/>
        <v>0</v>
      </c>
      <c r="W144" s="52">
        <f t="shared" si="130"/>
        <v>0</v>
      </c>
      <c r="X144" s="57">
        <f t="shared" si="82"/>
        <v>0</v>
      </c>
      <c r="Y144" s="59">
        <f t="shared" si="123"/>
        <v>0</v>
      </c>
      <c r="Z144" s="56">
        <f t="shared" si="124"/>
        <v>0</v>
      </c>
      <c r="AA144" s="57">
        <f t="shared" si="83"/>
        <v>0</v>
      </c>
      <c r="AB144" s="63">
        <f t="shared" si="125"/>
        <v>0</v>
      </c>
      <c r="AC144" s="74">
        <f t="shared" si="84"/>
        <v>0</v>
      </c>
      <c r="AD144" s="57">
        <f t="shared" si="85"/>
        <v>0</v>
      </c>
      <c r="AE144" s="59">
        <f t="shared" si="126"/>
        <v>0</v>
      </c>
      <c r="AF144" s="54">
        <f t="shared" si="86"/>
        <v>0</v>
      </c>
      <c r="AG144" s="57">
        <f t="shared" si="87"/>
        <v>0</v>
      </c>
      <c r="AH144" s="59">
        <f t="shared" si="127"/>
        <v>9033371.8564602807</v>
      </c>
      <c r="AI144" s="54">
        <f t="shared" si="88"/>
        <v>150387.20432047549</v>
      </c>
      <c r="AJ144" s="57">
        <f t="shared" si="89"/>
        <v>37639.049401917837</v>
      </c>
      <c r="AK144" s="59">
        <f t="shared" si="128"/>
        <v>31356159.201109372</v>
      </c>
      <c r="AL144" s="56">
        <f t="shared" si="129"/>
        <v>517461.34819934913</v>
      </c>
      <c r="AM144" s="75">
        <f t="shared" si="90"/>
        <v>130650.66333795572</v>
      </c>
      <c r="AN144">
        <f t="shared" si="91"/>
        <v>3.2553562843118618E-2</v>
      </c>
      <c r="AO144" s="119">
        <f t="shared" si="92"/>
        <v>0</v>
      </c>
      <c r="AP144" s="119">
        <f t="shared" si="93"/>
        <v>0</v>
      </c>
      <c r="AQ144">
        <f t="shared" si="94"/>
        <v>0.58047782754550747</v>
      </c>
      <c r="AR144" s="41">
        <f t="shared" si="95"/>
        <v>0</v>
      </c>
      <c r="AS144" s="41">
        <f t="shared" si="96"/>
        <v>0</v>
      </c>
      <c r="AT144">
        <f t="shared" si="97"/>
        <v>0.5804944055395509</v>
      </c>
      <c r="AU144" s="41">
        <f t="shared" si="98"/>
        <v>0</v>
      </c>
      <c r="AV144" s="41">
        <f t="shared" si="99"/>
        <v>0</v>
      </c>
      <c r="AW144">
        <f t="shared" si="100"/>
        <v>0.5826467752935357</v>
      </c>
      <c r="AX144">
        <f t="shared" si="101"/>
        <v>0</v>
      </c>
      <c r="AY144" s="121">
        <f t="shared" si="102"/>
        <v>0</v>
      </c>
      <c r="AZ144">
        <f t="shared" si="103"/>
        <v>0.67659012071784186</v>
      </c>
      <c r="BA144" s="39">
        <f t="shared" si="104"/>
        <v>0</v>
      </c>
      <c r="BB144" s="39">
        <f t="shared" si="105"/>
        <v>0</v>
      </c>
      <c r="BC144">
        <f t="shared" si="106"/>
        <v>0.58651848201878232</v>
      </c>
      <c r="BD144" s="41">
        <f t="shared" si="107"/>
        <v>0</v>
      </c>
      <c r="BE144" s="41">
        <f t="shared" si="108"/>
        <v>0</v>
      </c>
      <c r="BF144">
        <f t="shared" si="109"/>
        <v>0.58274695701353318</v>
      </c>
      <c r="BG144" s="41">
        <f t="shared" si="110"/>
        <v>188026.25372239333</v>
      </c>
      <c r="BH144" s="41">
        <f t="shared" si="111"/>
        <v>19851110.970302764</v>
      </c>
      <c r="BI144">
        <f t="shared" si="112"/>
        <v>0.59077936259923125</v>
      </c>
      <c r="BJ144">
        <f t="shared" si="113"/>
        <v>648112.01153730485</v>
      </c>
      <c r="BK144" s="121">
        <f t="shared" si="114"/>
        <v>68304897.962314084</v>
      </c>
      <c r="BL144">
        <f t="shared" si="115"/>
        <v>0.59515390812535107</v>
      </c>
      <c r="BM144" s="119">
        <f t="shared" si="116"/>
        <v>836138.26525969815</v>
      </c>
      <c r="BN144" s="119">
        <f t="shared" si="117"/>
        <v>84816766.170017719</v>
      </c>
      <c r="BO144">
        <f t="shared" si="118"/>
        <v>0.58764827078231208</v>
      </c>
    </row>
    <row r="145" spans="1:67">
      <c r="A145">
        <v>133</v>
      </c>
      <c r="B145" s="58">
        <v>128</v>
      </c>
      <c r="C145" s="56">
        <f t="shared" si="67"/>
        <v>39721682.505049825</v>
      </c>
      <c r="D145" s="56">
        <f t="shared" si="68"/>
        <v>273589.37239453197</v>
      </c>
      <c r="E145" s="59">
        <f t="shared" si="119"/>
        <v>39448093.132655293</v>
      </c>
      <c r="F145" s="53">
        <f t="shared" si="69"/>
        <v>465182.29794142413</v>
      </c>
      <c r="G145" s="53">
        <f t="shared" si="70"/>
        <v>182973.4053136328</v>
      </c>
      <c r="H145" s="60">
        <f t="shared" si="71"/>
        <v>282208.89262779133</v>
      </c>
      <c r="I145" s="54">
        <f>IF(A145&lt;=(30-(240-$K$8)),((A145+(240-$K$7))/30)*$K$6,$K$6)*($K$5/100)</f>
        <v>0.10979999999999999</v>
      </c>
      <c r="J145" s="61">
        <f t="shared" si="72"/>
        <v>9.6456066865724388E-3</v>
      </c>
      <c r="K145" s="62">
        <f t="shared" si="73"/>
        <v>377778.71491113136</v>
      </c>
      <c r="L145" s="62">
        <f t="shared" si="74"/>
        <v>842961.01285255549</v>
      </c>
      <c r="M145" s="55">
        <f t="shared" si="75"/>
        <v>659987.60753892269</v>
      </c>
      <c r="N145" s="55">
        <f t="shared" si="76"/>
        <v>148617.06416739069</v>
      </c>
      <c r="O145" s="55">
        <f t="shared" si="77"/>
        <v>511370.54337153205</v>
      </c>
      <c r="P145" s="59">
        <f t="shared" si="120"/>
        <v>0</v>
      </c>
      <c r="Q145" s="52">
        <f t="shared" si="78"/>
        <v>0</v>
      </c>
      <c r="R145" s="57">
        <f t="shared" si="79"/>
        <v>0</v>
      </c>
      <c r="S145" s="59">
        <f t="shared" si="121"/>
        <v>0</v>
      </c>
      <c r="T145" s="56">
        <f t="shared" si="80"/>
        <v>0</v>
      </c>
      <c r="U145" s="57">
        <f t="shared" si="81"/>
        <v>0</v>
      </c>
      <c r="V145" s="59">
        <f t="shared" si="122"/>
        <v>0</v>
      </c>
      <c r="W145" s="52">
        <f t="shared" si="130"/>
        <v>0</v>
      </c>
      <c r="X145" s="57">
        <f t="shared" si="82"/>
        <v>0</v>
      </c>
      <c r="Y145" s="59">
        <f t="shared" si="123"/>
        <v>0</v>
      </c>
      <c r="Z145" s="56">
        <f t="shared" si="124"/>
        <v>0</v>
      </c>
      <c r="AA145" s="57">
        <f t="shared" si="83"/>
        <v>0</v>
      </c>
      <c r="AB145" s="63">
        <f t="shared" si="125"/>
        <v>0</v>
      </c>
      <c r="AC145" s="74">
        <f t="shared" si="84"/>
        <v>0</v>
      </c>
      <c r="AD145" s="57">
        <f t="shared" si="85"/>
        <v>0</v>
      </c>
      <c r="AE145" s="59">
        <f t="shared" si="126"/>
        <v>0</v>
      </c>
      <c r="AF145" s="54">
        <f t="shared" si="86"/>
        <v>0</v>
      </c>
      <c r="AG145" s="57">
        <f t="shared" si="87"/>
        <v>0</v>
      </c>
      <c r="AH145" s="59">
        <f t="shared" si="127"/>
        <v>8882984.6521398053</v>
      </c>
      <c r="AI145" s="54">
        <f t="shared" si="88"/>
        <v>148617.06416739069</v>
      </c>
      <c r="AJ145" s="57">
        <f t="shared" si="89"/>
        <v>37012.436050582524</v>
      </c>
      <c r="AK145" s="59">
        <f t="shared" si="128"/>
        <v>30838697.852910023</v>
      </c>
      <c r="AL145" s="56">
        <f t="shared" si="129"/>
        <v>511370.54337153205</v>
      </c>
      <c r="AM145" s="75">
        <f t="shared" si="90"/>
        <v>128494.57438712509</v>
      </c>
      <c r="AN145">
        <f t="shared" si="91"/>
        <v>3.256967362500978E-2</v>
      </c>
      <c r="AO145" s="119">
        <f t="shared" si="92"/>
        <v>0</v>
      </c>
      <c r="AP145" s="119">
        <f t="shared" si="93"/>
        <v>0</v>
      </c>
      <c r="AQ145">
        <f t="shared" si="94"/>
        <v>0.57789823262491036</v>
      </c>
      <c r="AR145" s="41">
        <f t="shared" si="95"/>
        <v>0</v>
      </c>
      <c r="AS145" s="41">
        <f t="shared" si="96"/>
        <v>0</v>
      </c>
      <c r="AT145">
        <f t="shared" si="97"/>
        <v>0.57791486688264682</v>
      </c>
      <c r="AU145" s="41">
        <f t="shared" si="98"/>
        <v>0</v>
      </c>
      <c r="AV145" s="41">
        <f t="shared" si="99"/>
        <v>0</v>
      </c>
      <c r="AW145">
        <f t="shared" si="100"/>
        <v>0.58007457324498357</v>
      </c>
      <c r="AX145">
        <f t="shared" si="101"/>
        <v>0</v>
      </c>
      <c r="AY145" s="121">
        <f t="shared" si="102"/>
        <v>0</v>
      </c>
      <c r="AZ145">
        <f t="shared" si="103"/>
        <v>0.67439637953055354</v>
      </c>
      <c r="BA145" s="39">
        <f t="shared" si="104"/>
        <v>0</v>
      </c>
      <c r="BB145" s="39">
        <f t="shared" si="105"/>
        <v>0</v>
      </c>
      <c r="BC145">
        <f t="shared" si="106"/>
        <v>0.58395963510113225</v>
      </c>
      <c r="BD145" s="41">
        <f t="shared" si="107"/>
        <v>0</v>
      </c>
      <c r="BE145" s="41">
        <f t="shared" si="108"/>
        <v>0</v>
      </c>
      <c r="BF145">
        <f t="shared" si="109"/>
        <v>0.58017509797786671</v>
      </c>
      <c r="BG145" s="41">
        <f t="shared" si="110"/>
        <v>185629.50021797323</v>
      </c>
      <c r="BH145" s="41">
        <f t="shared" si="111"/>
        <v>19766069.534262963</v>
      </c>
      <c r="BI145">
        <f t="shared" si="112"/>
        <v>0.58823544655575211</v>
      </c>
      <c r="BJ145">
        <f t="shared" si="113"/>
        <v>639865.11775865708</v>
      </c>
      <c r="BK145" s="121">
        <f t="shared" si="114"/>
        <v>68012282.268413767</v>
      </c>
      <c r="BL145">
        <f t="shared" si="115"/>
        <v>0.59262557383310377</v>
      </c>
      <c r="BM145" s="119">
        <f t="shared" si="116"/>
        <v>825494.61797663034</v>
      </c>
      <c r="BN145" s="119">
        <f t="shared" si="117"/>
        <v>84478413.764982104</v>
      </c>
      <c r="BO145">
        <f t="shared" si="118"/>
        <v>0.58509335909141358</v>
      </c>
    </row>
    <row r="146" spans="1:67">
      <c r="A146">
        <v>134</v>
      </c>
      <c r="B146" s="64">
        <v>129</v>
      </c>
      <c r="C146" s="56">
        <f t="shared" ref="C146:C209" si="131">P146+S146+V146+Y146+AB146+AE146+AH146+AK146</f>
        <v>39061694.897510901</v>
      </c>
      <c r="D146" s="56">
        <f t="shared" ref="D146:D209" si="132">C146-E146</f>
        <v>273589.37239453197</v>
      </c>
      <c r="E146" s="59">
        <f t="shared" si="119"/>
        <v>38788105.525116369</v>
      </c>
      <c r="F146" s="53">
        <f t="shared" ref="F146:F209" si="133">PMT($K$13/12,$K$12-B146+1,-E146,0)</f>
        <v>460695.33245792519</v>
      </c>
      <c r="G146" s="53">
        <f t="shared" ref="G146:G209" si="134">E146*$K$13/12</f>
        <v>179912.16279399811</v>
      </c>
      <c r="H146" s="66">
        <f t="shared" ref="H146:H209" si="135">F146-G146</f>
        <v>280783.16966392705</v>
      </c>
      <c r="I146" s="54">
        <f>IF(A146&lt;=(30-(240-$K$8)),((A146+(240-$K$7))/30)*$K$6,$K$6)*($K$5/100)</f>
        <v>0.10979999999999999</v>
      </c>
      <c r="J146" s="67">
        <f t="shared" ref="J146:J209" si="136">1-(1-I146)^(1/12)</f>
        <v>9.6456066865724388E-3</v>
      </c>
      <c r="K146" s="68">
        <f t="shared" ref="K146:K209" si="137">(E146-H146)*J146</f>
        <v>371426.48599375243</v>
      </c>
      <c r="L146" s="68">
        <f t="shared" ref="L146:L209" si="138">K146+H146+G146</f>
        <v>832121.81845167768</v>
      </c>
      <c r="M146" s="55">
        <f t="shared" ref="M146:M209" si="139">L146-G146</f>
        <v>652209.65565767954</v>
      </c>
      <c r="N146" s="55">
        <f t="shared" ref="N146:N209" si="140">M146*$M$4</f>
        <v>146865.61253311523</v>
      </c>
      <c r="O146" s="55">
        <f t="shared" ref="O146:O209" si="141">M146*$M$5</f>
        <v>505344.04312456434</v>
      </c>
      <c r="P146" s="65">
        <f t="shared" si="120"/>
        <v>0</v>
      </c>
      <c r="Q146" s="52">
        <f t="shared" ref="Q146:Q209" si="142">MIN(IF(S146&gt;O146,0,MIN(P146,O146-S146))+IF(P146&gt;0,MIN(AA146,P146)),P146)</f>
        <v>0</v>
      </c>
      <c r="R146" s="57">
        <f t="shared" ref="R146:R209" si="143">P146*($G$10/12)</f>
        <v>0</v>
      </c>
      <c r="S146" s="59">
        <f t="shared" si="121"/>
        <v>0</v>
      </c>
      <c r="T146" s="56">
        <f t="shared" ref="T146:T209" si="144">MIN(IF(S146&gt;O146,O146,S146)+IF(S146&gt;0,AM146,0),S146)</f>
        <v>0</v>
      </c>
      <c r="U146" s="57">
        <f t="shared" ref="U146:U209" si="145">S146*($G$4/12)</f>
        <v>0</v>
      </c>
      <c r="V146" s="59">
        <f t="shared" si="122"/>
        <v>0</v>
      </c>
      <c r="W146" s="52">
        <f t="shared" si="130"/>
        <v>0</v>
      </c>
      <c r="X146" s="57">
        <f t="shared" ref="X146:X209" si="146">V146*($G$5/12)</f>
        <v>0</v>
      </c>
      <c r="Y146" s="59">
        <f t="shared" si="123"/>
        <v>0</v>
      </c>
      <c r="Z146" s="56">
        <f t="shared" si="124"/>
        <v>0</v>
      </c>
      <c r="AA146" s="57">
        <f t="shared" ref="AA146:AA209" si="147">Y146*($G$8/12)</f>
        <v>0</v>
      </c>
      <c r="AB146" s="63">
        <f t="shared" si="125"/>
        <v>0</v>
      </c>
      <c r="AC146" s="74">
        <f t="shared" ref="AC146:AC209" si="148">MIN(IF(Y146&gt;O146,0,MIN(AB146,O146+AM146-Y146)))</f>
        <v>0</v>
      </c>
      <c r="AD146" s="57">
        <f t="shared" ref="AD146:AD209" si="149">AB146*($G$9/12)</f>
        <v>0</v>
      </c>
      <c r="AE146" s="59">
        <f t="shared" si="126"/>
        <v>0</v>
      </c>
      <c r="AF146" s="54">
        <f t="shared" ref="AF146:AF209" si="150">IF(AE146&gt;N146,N146,AE146)</f>
        <v>0</v>
      </c>
      <c r="AG146" s="57">
        <f t="shared" ref="AG146:AG209" si="151">AE146*($G$3/12)</f>
        <v>0</v>
      </c>
      <c r="AH146" s="59">
        <f t="shared" si="127"/>
        <v>8734367.5879724137</v>
      </c>
      <c r="AI146" s="54">
        <f t="shared" ref="AI146:AI209" si="152">IF(AE146&gt;N146,0,MIN(AH146,N146-AE146))</f>
        <v>146865.61253311523</v>
      </c>
      <c r="AJ146" s="57">
        <f t="shared" ref="AJ146:AJ209" si="153">AH146*($G$6/12)</f>
        <v>36393.198283218393</v>
      </c>
      <c r="AK146" s="59">
        <f t="shared" si="128"/>
        <v>30327327.309538491</v>
      </c>
      <c r="AL146" s="56">
        <f t="shared" si="129"/>
        <v>505344.04312456434</v>
      </c>
      <c r="AM146" s="75">
        <f t="shared" ref="AM146:AM209" si="154">AK146*($G$7/12)</f>
        <v>126363.86378974371</v>
      </c>
      <c r="AN146">
        <f t="shared" ref="AN146:AN209" si="155">FORECAST(B146, $AM$2:$AY$2,$AM$1:$AY$1)</f>
        <v>3.2585784406900943E-2</v>
      </c>
      <c r="AO146" s="119">
        <f t="shared" ref="AO146:AO209" si="156">Q146+R146</f>
        <v>0</v>
      </c>
      <c r="AP146" s="119">
        <f t="shared" ref="AP146:AP209" si="157">Q146*B146</f>
        <v>0</v>
      </c>
      <c r="AQ146">
        <f t="shared" ref="AQ146:AQ209" si="158">1/(1+(AN146+$CB$5)/12)^$B146</f>
        <v>0.57532856310974434</v>
      </c>
      <c r="AR146" s="41">
        <f t="shared" ref="AR146:AR209" si="159">T146+U146</f>
        <v>0</v>
      </c>
      <c r="AS146" s="41">
        <f t="shared" ref="AS146:AS209" si="160">T146*A146</f>
        <v>0</v>
      </c>
      <c r="AT146">
        <f t="shared" ref="AT146:AT209" si="161">1/(1+(AN146+$BV$5)/12)^$B146</f>
        <v>0.57534525275882498</v>
      </c>
      <c r="AU146" s="41">
        <f t="shared" ref="AU146:AU209" si="162">W146+X146</f>
        <v>0</v>
      </c>
      <c r="AV146" s="41">
        <f t="shared" ref="AV146:AV209" si="163">W146*A146</f>
        <v>0</v>
      </c>
      <c r="AW146">
        <f t="shared" ref="AW146:AW209" si="164">1/(1+(AN146+$BW$5)/12)^$B146</f>
        <v>0.57751218267682358</v>
      </c>
      <c r="AX146">
        <f t="shared" ref="AX146:AX209" si="165">IF(Y147&gt;Y146,0,Z146+AA146)</f>
        <v>0</v>
      </c>
      <c r="AY146" s="121">
        <f t="shared" ref="AY146:AY209" si="166">A146*Z146</f>
        <v>0</v>
      </c>
      <c r="AZ146">
        <f t="shared" ref="AZ146:AZ209" si="167">1/(1+(AN146+$BZ$5)/12)^$B146</f>
        <v>0.67220795194969607</v>
      </c>
      <c r="BA146" s="39">
        <f t="shared" ref="BA146:BA209" si="168">AC146+AD146</f>
        <v>0</v>
      </c>
      <c r="BB146" s="39">
        <f t="shared" ref="BB146:BB209" si="169">AC146*A146</f>
        <v>0</v>
      </c>
      <c r="BC146">
        <f t="shared" ref="BC146:BC209" si="170">1/(1+(AN146+$CA$5)/12)^$B146</f>
        <v>0.58141039736668354</v>
      </c>
      <c r="BD146" s="41">
        <f t="shared" ref="BD146:BD209" si="171">AF146+AG146</f>
        <v>0</v>
      </c>
      <c r="BE146" s="41">
        <f t="shared" ref="BE146:BE209" si="172">AF146*A146</f>
        <v>0</v>
      </c>
      <c r="BF146">
        <f t="shared" ref="BF146:BF209" si="173">1/(1+(AN146+$BU$5)/12)^$B146</f>
        <v>0.57761304517083967</v>
      </c>
      <c r="BG146" s="41">
        <f t="shared" ref="BG146:BG209" si="174">AI146+AJ146</f>
        <v>183258.81081633363</v>
      </c>
      <c r="BH146" s="41">
        <f t="shared" ref="BH146:BH209" si="175">AI146*A146</f>
        <v>19679992.079437442</v>
      </c>
      <c r="BI146">
        <f t="shared" ref="BI146:BI209" si="176">1/(1+(AN146+$BX$5)/12)^$B146</f>
        <v>0.58570091865610563</v>
      </c>
      <c r="BJ146">
        <f t="shared" ref="BJ146:BJ209" si="177">IF(AK147&gt;AK146,0,AL146+AM146)</f>
        <v>631707.90691430809</v>
      </c>
      <c r="BK146" s="121">
        <f t="shared" ref="BK146:BK209" si="178">A146*AL146</f>
        <v>67716101.77869162</v>
      </c>
      <c r="BL146">
        <f t="shared" ref="BL146:BL209" si="179">1/(1+(AN146+$BY$5)/12)^$B146</f>
        <v>0.59010640250050417</v>
      </c>
      <c r="BM146" s="119">
        <f t="shared" ref="BM146:BM209" si="180">AO146+AR146+AU146+AX146+BA146+BD146+BG146+BJ146</f>
        <v>814966.71773064171</v>
      </c>
      <c r="BN146" s="119">
        <f t="shared" ref="BN146:BN209" si="181">M146*B146</f>
        <v>84135045.57984066</v>
      </c>
      <c r="BO146">
        <f t="shared" ref="BO146:BO209" si="182">1/(1+(AN146+$CC$5)/12)^$B146</f>
        <v>0.58254799781112232</v>
      </c>
    </row>
    <row r="147" spans="1:67">
      <c r="A147">
        <v>135</v>
      </c>
      <c r="B147" s="58">
        <v>130</v>
      </c>
      <c r="C147" s="56">
        <f t="shared" si="131"/>
        <v>38409485.241853222</v>
      </c>
      <c r="D147" s="56">
        <f t="shared" si="132"/>
        <v>273589.37239453197</v>
      </c>
      <c r="E147" s="59">
        <f t="shared" ref="E147:E210" si="183">E146-H146-K146</f>
        <v>38135895.86945869</v>
      </c>
      <c r="F147" s="53">
        <f t="shared" si="133"/>
        <v>456251.64647869632</v>
      </c>
      <c r="G147" s="53">
        <f t="shared" si="134"/>
        <v>176886.99700783924</v>
      </c>
      <c r="H147" s="60">
        <f t="shared" si="135"/>
        <v>279364.64947085711</v>
      </c>
      <c r="I147" s="54">
        <f>IF(A147&lt;=(30-(240-$K$8)),((A147+(240-$K$7))/30)*$K$6,$K$6)*($K$5/100)</f>
        <v>0.10979999999999999</v>
      </c>
      <c r="J147" s="61">
        <f t="shared" si="136"/>
        <v>9.6456066865724388E-3</v>
      </c>
      <c r="K147" s="62">
        <f t="shared" si="137"/>
        <v>365149.21066595294</v>
      </c>
      <c r="L147" s="62">
        <f t="shared" si="138"/>
        <v>821400.85714464926</v>
      </c>
      <c r="M147" s="55">
        <f t="shared" si="139"/>
        <v>644513.86013680999</v>
      </c>
      <c r="N147" s="55">
        <f t="shared" si="140"/>
        <v>145132.66099935974</v>
      </c>
      <c r="O147" s="55">
        <f t="shared" si="141"/>
        <v>499381.19913745025</v>
      </c>
      <c r="P147" s="59">
        <f t="shared" ref="P147:P210" si="184">P146-Q146</f>
        <v>0</v>
      </c>
      <c r="Q147" s="52">
        <f t="shared" si="142"/>
        <v>0</v>
      </c>
      <c r="R147" s="57">
        <f t="shared" si="143"/>
        <v>0</v>
      </c>
      <c r="S147" s="59">
        <f t="shared" ref="S147:S210" si="185">S146-T146</f>
        <v>0</v>
      </c>
      <c r="T147" s="56">
        <f t="shared" si="144"/>
        <v>0</v>
      </c>
      <c r="U147" s="57">
        <f t="shared" si="145"/>
        <v>0</v>
      </c>
      <c r="V147" s="59">
        <f t="shared" ref="V147:V210" si="186">V146-W146</f>
        <v>0</v>
      </c>
      <c r="W147" s="52">
        <f t="shared" si="130"/>
        <v>0</v>
      </c>
      <c r="X147" s="57">
        <f t="shared" si="146"/>
        <v>0</v>
      </c>
      <c r="Y147" s="59">
        <f t="shared" ref="Y147:Y210" si="187">IF(V146&gt;O146,(IF(V146&gt;AA146+O146+AM146,Y146+AA146,Y146+AA146-((AA146+O146+AM146)-V146))),Y146-Z146)</f>
        <v>0</v>
      </c>
      <c r="Z147" s="56">
        <f t="shared" ref="Z147:Z210" si="188">MIN(IF(V147&gt;O147,0,MIN(Y147,O147-V147))+IF(AM146&gt;V146,AM146,0),Y147)</f>
        <v>0</v>
      </c>
      <c r="AA147" s="57">
        <f t="shared" si="147"/>
        <v>0</v>
      </c>
      <c r="AB147" s="63">
        <f t="shared" ref="AB147:AB210" si="189">AB146-AC146</f>
        <v>0</v>
      </c>
      <c r="AC147" s="74">
        <f t="shared" si="148"/>
        <v>0</v>
      </c>
      <c r="AD147" s="57">
        <f t="shared" si="149"/>
        <v>0</v>
      </c>
      <c r="AE147" s="59">
        <f t="shared" ref="AE147:AE210" si="190">AE146-AF146</f>
        <v>0</v>
      </c>
      <c r="AF147" s="54">
        <f t="shared" si="150"/>
        <v>0</v>
      </c>
      <c r="AG147" s="57">
        <f t="shared" si="151"/>
        <v>0</v>
      </c>
      <c r="AH147" s="59">
        <f t="shared" ref="AH147:AH210" si="191">AH146-AI146</f>
        <v>8587501.9754392989</v>
      </c>
      <c r="AI147" s="54">
        <f t="shared" si="152"/>
        <v>145132.66099935974</v>
      </c>
      <c r="AJ147" s="57">
        <f t="shared" si="153"/>
        <v>35781.258230997075</v>
      </c>
      <c r="AK147" s="59">
        <f t="shared" ref="AK147:AK210" si="192">IF(AL146=0,AK146+AM146,AK146-AL146)</f>
        <v>29821983.266413927</v>
      </c>
      <c r="AL147" s="56">
        <f t="shared" ref="AL147:AL210" si="193">MIN(IF(AB147&gt;0,IF(AB147&gt;O147,0,MIN(AK147,O147-AB147)),O147),AK147)</f>
        <v>499381.19913745025</v>
      </c>
      <c r="AM147" s="75">
        <f t="shared" si="154"/>
        <v>124258.26361005803</v>
      </c>
      <c r="AN147">
        <f t="shared" si="155"/>
        <v>3.2601895188792113E-2</v>
      </c>
      <c r="AO147" s="119">
        <f t="shared" si="156"/>
        <v>0</v>
      </c>
      <c r="AP147" s="119">
        <f t="shared" si="157"/>
        <v>0</v>
      </c>
      <c r="AQ147">
        <f t="shared" si="158"/>
        <v>0.57276878857809288</v>
      </c>
      <c r="AR147" s="41">
        <f t="shared" si="159"/>
        <v>0</v>
      </c>
      <c r="AS147" s="41">
        <f t="shared" si="160"/>
        <v>0</v>
      </c>
      <c r="AT147">
        <f t="shared" si="161"/>
        <v>0.57278553275190425</v>
      </c>
      <c r="AU147" s="41">
        <f t="shared" si="162"/>
        <v>0</v>
      </c>
      <c r="AV147" s="41">
        <f t="shared" si="163"/>
        <v>0</v>
      </c>
      <c r="AW147">
        <f t="shared" si="164"/>
        <v>0.57495957392222496</v>
      </c>
      <c r="AX147">
        <f t="shared" si="165"/>
        <v>0</v>
      </c>
      <c r="AY147" s="121">
        <f t="shared" si="166"/>
        <v>0</v>
      </c>
      <c r="AZ147">
        <f t="shared" si="167"/>
        <v>0.67002483243243438</v>
      </c>
      <c r="BA147" s="39">
        <f t="shared" si="168"/>
        <v>0</v>
      </c>
      <c r="BB147" s="39">
        <f t="shared" si="169"/>
        <v>0</v>
      </c>
      <c r="BC147">
        <f t="shared" si="170"/>
        <v>0.57887074047202569</v>
      </c>
      <c r="BD147" s="41">
        <f t="shared" si="171"/>
        <v>0</v>
      </c>
      <c r="BE147" s="41">
        <f t="shared" si="172"/>
        <v>0</v>
      </c>
      <c r="BF147">
        <f t="shared" si="173"/>
        <v>0.57506076896024971</v>
      </c>
      <c r="BG147" s="41">
        <f t="shared" si="174"/>
        <v>180913.91923035681</v>
      </c>
      <c r="BH147" s="41">
        <f t="shared" si="175"/>
        <v>19592909.234913565</v>
      </c>
      <c r="BI147">
        <f t="shared" si="176"/>
        <v>0.58317575197711369</v>
      </c>
      <c r="BJ147">
        <f t="shared" si="177"/>
        <v>623639.46274750831</v>
      </c>
      <c r="BK147" s="121">
        <f t="shared" si="178"/>
        <v>67416461.883555785</v>
      </c>
      <c r="BL147">
        <f t="shared" si="179"/>
        <v>0.58759636862385389</v>
      </c>
      <c r="BM147" s="119">
        <f t="shared" si="180"/>
        <v>804553.38197786512</v>
      </c>
      <c r="BN147" s="119">
        <f t="shared" si="181"/>
        <v>83786801.817785293</v>
      </c>
      <c r="BO147">
        <f t="shared" si="182"/>
        <v>0.58001215897830116</v>
      </c>
    </row>
    <row r="148" spans="1:67">
      <c r="A148">
        <v>136</v>
      </c>
      <c r="B148" s="64">
        <v>131</v>
      </c>
      <c r="C148" s="56">
        <f t="shared" si="131"/>
        <v>37764971.381716415</v>
      </c>
      <c r="D148" s="56">
        <f t="shared" si="132"/>
        <v>273589.37239453942</v>
      </c>
      <c r="E148" s="59">
        <f t="shared" si="183"/>
        <v>37491382.009321876</v>
      </c>
      <c r="F148" s="53">
        <f t="shared" si="133"/>
        <v>451850.82254666166</v>
      </c>
      <c r="G148" s="53">
        <f t="shared" si="134"/>
        <v>173897.52688657129</v>
      </c>
      <c r="H148" s="66">
        <f t="shared" si="135"/>
        <v>277953.2956600904</v>
      </c>
      <c r="I148" s="54">
        <f>IF(A148&lt;=(30-(240-$K$8)),((A148+(240-$K$7))/30)*$K$6,$K$6)*($K$5/100)</f>
        <v>0.10979999999999999</v>
      </c>
      <c r="J148" s="67">
        <f t="shared" si="136"/>
        <v>9.6456066865724388E-3</v>
      </c>
      <c r="K148" s="68">
        <f t="shared" si="137"/>
        <v>358946.09683078289</v>
      </c>
      <c r="L148" s="68">
        <f t="shared" si="138"/>
        <v>810796.91937744466</v>
      </c>
      <c r="M148" s="55">
        <f t="shared" si="139"/>
        <v>636899.39249087335</v>
      </c>
      <c r="N148" s="55">
        <f t="shared" si="140"/>
        <v>143418.02300644873</v>
      </c>
      <c r="O148" s="55">
        <f t="shared" si="141"/>
        <v>493481.36948442465</v>
      </c>
      <c r="P148" s="65">
        <f t="shared" si="184"/>
        <v>0</v>
      </c>
      <c r="Q148" s="52">
        <f t="shared" si="142"/>
        <v>0</v>
      </c>
      <c r="R148" s="57">
        <f t="shared" si="143"/>
        <v>0</v>
      </c>
      <c r="S148" s="59">
        <f t="shared" si="185"/>
        <v>0</v>
      </c>
      <c r="T148" s="56">
        <f t="shared" si="144"/>
        <v>0</v>
      </c>
      <c r="U148" s="57">
        <f t="shared" si="145"/>
        <v>0</v>
      </c>
      <c r="V148" s="59">
        <f t="shared" si="186"/>
        <v>0</v>
      </c>
      <c r="W148" s="52">
        <f t="shared" si="130"/>
        <v>0</v>
      </c>
      <c r="X148" s="57">
        <f t="shared" si="146"/>
        <v>0</v>
      </c>
      <c r="Y148" s="59">
        <f t="shared" si="187"/>
        <v>0</v>
      </c>
      <c r="Z148" s="56">
        <f t="shared" si="188"/>
        <v>0</v>
      </c>
      <c r="AA148" s="57">
        <f t="shared" si="147"/>
        <v>0</v>
      </c>
      <c r="AB148" s="63">
        <f t="shared" si="189"/>
        <v>0</v>
      </c>
      <c r="AC148" s="74">
        <f t="shared" si="148"/>
        <v>0</v>
      </c>
      <c r="AD148" s="57">
        <f t="shared" si="149"/>
        <v>0</v>
      </c>
      <c r="AE148" s="59">
        <f t="shared" si="190"/>
        <v>0</v>
      </c>
      <c r="AF148" s="54">
        <f t="shared" si="150"/>
        <v>0</v>
      </c>
      <c r="AG148" s="57">
        <f t="shared" si="151"/>
        <v>0</v>
      </c>
      <c r="AH148" s="59">
        <f t="shared" si="191"/>
        <v>8442369.3144399393</v>
      </c>
      <c r="AI148" s="54">
        <f t="shared" si="152"/>
        <v>143418.02300644873</v>
      </c>
      <c r="AJ148" s="57">
        <f t="shared" si="153"/>
        <v>35176.538810166414</v>
      </c>
      <c r="AK148" s="59">
        <f t="shared" si="192"/>
        <v>29322602.067276478</v>
      </c>
      <c r="AL148" s="56">
        <f t="shared" si="193"/>
        <v>493481.36948442465</v>
      </c>
      <c r="AM148" s="75">
        <f t="shared" si="154"/>
        <v>122177.50861365198</v>
      </c>
      <c r="AN148">
        <f t="shared" si="155"/>
        <v>3.2618005970683275E-2</v>
      </c>
      <c r="AO148" s="119">
        <f t="shared" si="156"/>
        <v>0</v>
      </c>
      <c r="AP148" s="119">
        <f t="shared" si="157"/>
        <v>0</v>
      </c>
      <c r="AQ148">
        <f t="shared" si="158"/>
        <v>0.57021887866405641</v>
      </c>
      <c r="AR148" s="41">
        <f t="shared" si="159"/>
        <v>0</v>
      </c>
      <c r="AS148" s="41">
        <f t="shared" si="160"/>
        <v>0</v>
      </c>
      <c r="AT148">
        <f t="shared" si="161"/>
        <v>0.57023567650183848</v>
      </c>
      <c r="AU148" s="41">
        <f t="shared" si="162"/>
        <v>0</v>
      </c>
      <c r="AV148" s="41">
        <f t="shared" si="163"/>
        <v>0</v>
      </c>
      <c r="AW148">
        <f t="shared" si="164"/>
        <v>0.57241671736720168</v>
      </c>
      <c r="AX148">
        <f t="shared" si="165"/>
        <v>0</v>
      </c>
      <c r="AY148" s="121">
        <f t="shared" si="166"/>
        <v>0</v>
      </c>
      <c r="AZ148">
        <f t="shared" si="167"/>
        <v>0.66784701541129032</v>
      </c>
      <c r="BA148" s="39">
        <f t="shared" si="168"/>
        <v>0</v>
      </c>
      <c r="BB148" s="39">
        <f t="shared" si="169"/>
        <v>0</v>
      </c>
      <c r="BC148">
        <f t="shared" si="170"/>
        <v>0.57634063612075026</v>
      </c>
      <c r="BD148" s="41">
        <f t="shared" si="171"/>
        <v>0</v>
      </c>
      <c r="BE148" s="41">
        <f t="shared" si="172"/>
        <v>0</v>
      </c>
      <c r="BF148">
        <f t="shared" si="173"/>
        <v>0.57251823976659277</v>
      </c>
      <c r="BG148" s="41">
        <f t="shared" si="174"/>
        <v>178594.56181661514</v>
      </c>
      <c r="BH148" s="41">
        <f t="shared" si="175"/>
        <v>19504851.128877025</v>
      </c>
      <c r="BI148">
        <f t="shared" si="176"/>
        <v>0.58065991963672803</v>
      </c>
      <c r="BJ148">
        <f t="shared" si="177"/>
        <v>615658.87809807668</v>
      </c>
      <c r="BK148" s="121">
        <f t="shared" si="178"/>
        <v>67113466.249881759</v>
      </c>
      <c r="BL148">
        <f t="shared" si="179"/>
        <v>0.58509544673463176</v>
      </c>
      <c r="BM148" s="119">
        <f t="shared" si="180"/>
        <v>794253.43991469184</v>
      </c>
      <c r="BN148" s="119">
        <f t="shared" si="181"/>
        <v>83433820.41630441</v>
      </c>
      <c r="BO148">
        <f t="shared" si="182"/>
        <v>0.57748581467516769</v>
      </c>
    </row>
    <row r="149" spans="1:67">
      <c r="A149">
        <v>137</v>
      </c>
      <c r="B149" s="58">
        <v>132</v>
      </c>
      <c r="C149" s="56">
        <f t="shared" si="131"/>
        <v>37128071.989225544</v>
      </c>
      <c r="D149" s="56">
        <f t="shared" si="132"/>
        <v>273589.37239454687</v>
      </c>
      <c r="E149" s="59">
        <f t="shared" si="183"/>
        <v>36854482.616830997</v>
      </c>
      <c r="F149" s="53">
        <f t="shared" si="133"/>
        <v>447492.44723137224</v>
      </c>
      <c r="G149" s="53">
        <f t="shared" si="134"/>
        <v>170943.37520440112</v>
      </c>
      <c r="H149" s="60">
        <f t="shared" si="135"/>
        <v>276549.07202697115</v>
      </c>
      <c r="I149" s="54">
        <f>IF(A149&lt;=(30-(240-$K$8)),((A149+(240-$K$7))/30)*$K$6,$K$6)*($K$5/100)</f>
        <v>0.10979999999999999</v>
      </c>
      <c r="J149" s="61">
        <f t="shared" si="136"/>
        <v>9.6456066865724388E-3</v>
      </c>
      <c r="K149" s="62">
        <f t="shared" si="137"/>
        <v>352816.36038076406</v>
      </c>
      <c r="L149" s="62">
        <f t="shared" si="138"/>
        <v>800308.80761213624</v>
      </c>
      <c r="M149" s="55">
        <f t="shared" si="139"/>
        <v>629365.43240773515</v>
      </c>
      <c r="N149" s="55">
        <f t="shared" si="140"/>
        <v>141721.5138351848</v>
      </c>
      <c r="O149" s="55">
        <f t="shared" si="141"/>
        <v>487643.91857255035</v>
      </c>
      <c r="P149" s="59">
        <f t="shared" si="184"/>
        <v>0</v>
      </c>
      <c r="Q149" s="52">
        <f t="shared" si="142"/>
        <v>0</v>
      </c>
      <c r="R149" s="57">
        <f t="shared" si="143"/>
        <v>0</v>
      </c>
      <c r="S149" s="59">
        <f t="shared" si="185"/>
        <v>0</v>
      </c>
      <c r="T149" s="56">
        <f t="shared" si="144"/>
        <v>0</v>
      </c>
      <c r="U149" s="57">
        <f t="shared" si="145"/>
        <v>0</v>
      </c>
      <c r="V149" s="59">
        <f t="shared" si="186"/>
        <v>0</v>
      </c>
      <c r="W149" s="52">
        <f t="shared" si="130"/>
        <v>0</v>
      </c>
      <c r="X149" s="57">
        <f t="shared" si="146"/>
        <v>0</v>
      </c>
      <c r="Y149" s="59">
        <f t="shared" si="187"/>
        <v>0</v>
      </c>
      <c r="Z149" s="56">
        <f t="shared" si="188"/>
        <v>0</v>
      </c>
      <c r="AA149" s="57">
        <f t="shared" si="147"/>
        <v>0</v>
      </c>
      <c r="AB149" s="63">
        <f t="shared" si="189"/>
        <v>0</v>
      </c>
      <c r="AC149" s="74">
        <f t="shared" si="148"/>
        <v>0</v>
      </c>
      <c r="AD149" s="57">
        <f t="shared" si="149"/>
        <v>0</v>
      </c>
      <c r="AE149" s="59">
        <f t="shared" si="190"/>
        <v>0</v>
      </c>
      <c r="AF149" s="54">
        <f t="shared" si="150"/>
        <v>0</v>
      </c>
      <c r="AG149" s="57">
        <f t="shared" si="151"/>
        <v>0</v>
      </c>
      <c r="AH149" s="59">
        <f t="shared" si="191"/>
        <v>8298951.2914334908</v>
      </c>
      <c r="AI149" s="54">
        <f t="shared" si="152"/>
        <v>141721.5138351848</v>
      </c>
      <c r="AJ149" s="57">
        <f t="shared" si="153"/>
        <v>34578.963714306214</v>
      </c>
      <c r="AK149" s="59">
        <f t="shared" si="192"/>
        <v>28829120.697792053</v>
      </c>
      <c r="AL149" s="56">
        <f t="shared" si="193"/>
        <v>487643.91857255035</v>
      </c>
      <c r="AM149" s="75">
        <f t="shared" si="154"/>
        <v>120121.33624080021</v>
      </c>
      <c r="AN149">
        <f t="shared" si="155"/>
        <v>3.2634116752574438E-2</v>
      </c>
      <c r="AO149" s="119">
        <f t="shared" si="156"/>
        <v>0</v>
      </c>
      <c r="AP149" s="119">
        <f t="shared" si="157"/>
        <v>0</v>
      </c>
      <c r="AQ149">
        <f t="shared" si="158"/>
        <v>0.56767880305795571</v>
      </c>
      <c r="AR149" s="41">
        <f t="shared" si="159"/>
        <v>0</v>
      </c>
      <c r="AS149" s="41">
        <f t="shared" si="160"/>
        <v>0</v>
      </c>
      <c r="AT149">
        <f t="shared" si="161"/>
        <v>0.56769565370464226</v>
      </c>
      <c r="AU149" s="41">
        <f t="shared" si="162"/>
        <v>0</v>
      </c>
      <c r="AV149" s="41">
        <f t="shared" si="163"/>
        <v>0</v>
      </c>
      <c r="AW149">
        <f t="shared" si="164"/>
        <v>0.56988358345051671</v>
      </c>
      <c r="AX149">
        <f t="shared" si="165"/>
        <v>0</v>
      </c>
      <c r="AY149" s="121">
        <f t="shared" si="166"/>
        <v>0</v>
      </c>
      <c r="AZ149">
        <f t="shared" si="167"/>
        <v>0.66567449529438416</v>
      </c>
      <c r="BA149" s="39">
        <f t="shared" si="168"/>
        <v>0</v>
      </c>
      <c r="BB149" s="39">
        <f t="shared" si="169"/>
        <v>0</v>
      </c>
      <c r="BC149">
        <f t="shared" si="170"/>
        <v>0.57382005606360298</v>
      </c>
      <c r="BD149" s="41">
        <f t="shared" si="171"/>
        <v>0</v>
      </c>
      <c r="BE149" s="41">
        <f t="shared" si="172"/>
        <v>0</v>
      </c>
      <c r="BF149">
        <f t="shared" si="173"/>
        <v>0.56998542806297836</v>
      </c>
      <c r="BG149" s="41">
        <f t="shared" si="174"/>
        <v>176300.47754949101</v>
      </c>
      <c r="BH149" s="41">
        <f t="shared" si="175"/>
        <v>19415847.395420317</v>
      </c>
      <c r="BI149">
        <f t="shared" si="176"/>
        <v>0.5781533947940285</v>
      </c>
      <c r="BJ149">
        <f t="shared" si="177"/>
        <v>607765.2548133505</v>
      </c>
      <c r="BK149" s="121">
        <f t="shared" si="178"/>
        <v>66807216.844439395</v>
      </c>
      <c r="BL149">
        <f t="shared" si="179"/>
        <v>0.58260361139979844</v>
      </c>
      <c r="BM149" s="119">
        <f t="shared" si="180"/>
        <v>784065.73236284149</v>
      </c>
      <c r="BN149" s="119">
        <f t="shared" si="181"/>
        <v>83076237.077821046</v>
      </c>
      <c r="BO149">
        <f t="shared" si="182"/>
        <v>0.57496893702952645</v>
      </c>
    </row>
    <row r="150" spans="1:67">
      <c r="A150">
        <v>138</v>
      </c>
      <c r="B150" s="64">
        <v>133</v>
      </c>
      <c r="C150" s="56">
        <f t="shared" si="131"/>
        <v>36498706.556817807</v>
      </c>
      <c r="D150" s="56">
        <f t="shared" si="132"/>
        <v>273589.37239453942</v>
      </c>
      <c r="E150" s="59">
        <f t="shared" si="183"/>
        <v>36225117.184423268</v>
      </c>
      <c r="F150" s="53">
        <f t="shared" si="133"/>
        <v>443176.11109016679</v>
      </c>
      <c r="G150" s="53">
        <f t="shared" si="134"/>
        <v>168024.16854041661</v>
      </c>
      <c r="H150" s="66">
        <f t="shared" si="135"/>
        <v>275151.94254975021</v>
      </c>
      <c r="I150" s="54">
        <f>IF(A150&lt;=(30-(240-$K$8)),((A150+(240-$K$7))/30)*$K$6,$K$6)*($K$5/100)</f>
        <v>0.10979999999999999</v>
      </c>
      <c r="J150" s="67">
        <f t="shared" si="136"/>
        <v>9.6456066865724388E-3</v>
      </c>
      <c r="K150" s="68">
        <f t="shared" si="137"/>
        <v>346759.22511906194</v>
      </c>
      <c r="L150" s="68">
        <f t="shared" si="138"/>
        <v>789935.33620922884</v>
      </c>
      <c r="M150" s="55">
        <f t="shared" si="139"/>
        <v>621911.16766881221</v>
      </c>
      <c r="N150" s="55">
        <f t="shared" si="140"/>
        <v>140042.95058888948</v>
      </c>
      <c r="O150" s="55">
        <f t="shared" si="141"/>
        <v>481868.21707992273</v>
      </c>
      <c r="P150" s="65">
        <f t="shared" si="184"/>
        <v>0</v>
      </c>
      <c r="Q150" s="52">
        <f t="shared" si="142"/>
        <v>0</v>
      </c>
      <c r="R150" s="57">
        <f t="shared" si="143"/>
        <v>0</v>
      </c>
      <c r="S150" s="59">
        <f t="shared" si="185"/>
        <v>0</v>
      </c>
      <c r="T150" s="56">
        <f t="shared" si="144"/>
        <v>0</v>
      </c>
      <c r="U150" s="57">
        <f t="shared" si="145"/>
        <v>0</v>
      </c>
      <c r="V150" s="59">
        <f t="shared" si="186"/>
        <v>0</v>
      </c>
      <c r="W150" s="52">
        <f t="shared" si="130"/>
        <v>0</v>
      </c>
      <c r="X150" s="57">
        <f t="shared" si="146"/>
        <v>0</v>
      </c>
      <c r="Y150" s="59">
        <f t="shared" si="187"/>
        <v>0</v>
      </c>
      <c r="Z150" s="56">
        <f t="shared" si="188"/>
        <v>0</v>
      </c>
      <c r="AA150" s="57">
        <f t="shared" si="147"/>
        <v>0</v>
      </c>
      <c r="AB150" s="63">
        <f t="shared" si="189"/>
        <v>0</v>
      </c>
      <c r="AC150" s="74">
        <f t="shared" si="148"/>
        <v>0</v>
      </c>
      <c r="AD150" s="57">
        <f t="shared" si="149"/>
        <v>0</v>
      </c>
      <c r="AE150" s="59">
        <f t="shared" si="190"/>
        <v>0</v>
      </c>
      <c r="AF150" s="54">
        <f t="shared" si="150"/>
        <v>0</v>
      </c>
      <c r="AG150" s="57">
        <f t="shared" si="151"/>
        <v>0</v>
      </c>
      <c r="AH150" s="59">
        <f t="shared" si="191"/>
        <v>8157229.7775983056</v>
      </c>
      <c r="AI150" s="54">
        <f t="shared" si="152"/>
        <v>140042.95058888948</v>
      </c>
      <c r="AJ150" s="57">
        <f t="shared" si="153"/>
        <v>33988.457406659603</v>
      </c>
      <c r="AK150" s="59">
        <f t="shared" si="192"/>
        <v>28341476.779219504</v>
      </c>
      <c r="AL150" s="56">
        <f t="shared" si="193"/>
        <v>481868.21707992273</v>
      </c>
      <c r="AM150" s="75">
        <f t="shared" si="154"/>
        <v>118089.48658008127</v>
      </c>
      <c r="AN150">
        <f t="shared" si="155"/>
        <v>3.2650227534465601E-2</v>
      </c>
      <c r="AO150" s="119">
        <f t="shared" si="156"/>
        <v>0</v>
      </c>
      <c r="AP150" s="119">
        <f t="shared" si="157"/>
        <v>0</v>
      </c>
      <c r="AQ150">
        <f t="shared" si="158"/>
        <v>0.56514853150629729</v>
      </c>
      <c r="AR150" s="41">
        <f t="shared" si="159"/>
        <v>0</v>
      </c>
      <c r="AS150" s="41">
        <f t="shared" si="160"/>
        <v>0</v>
      </c>
      <c r="AT150">
        <f t="shared" si="161"/>
        <v>0.56516543411262288</v>
      </c>
      <c r="AU150" s="41">
        <f t="shared" si="162"/>
        <v>0</v>
      </c>
      <c r="AV150" s="41">
        <f t="shared" si="163"/>
        <v>0</v>
      </c>
      <c r="AW150">
        <f t="shared" si="164"/>
        <v>0.56736014266394919</v>
      </c>
      <c r="AX150">
        <f t="shared" si="165"/>
        <v>0</v>
      </c>
      <c r="AY150" s="121">
        <f t="shared" si="166"/>
        <v>0</v>
      </c>
      <c r="AZ150">
        <f t="shared" si="167"/>
        <v>0.66350726646547065</v>
      </c>
      <c r="BA150" s="39">
        <f t="shared" si="168"/>
        <v>0</v>
      </c>
      <c r="BB150" s="39">
        <f t="shared" si="169"/>
        <v>0</v>
      </c>
      <c r="BC150">
        <f t="shared" si="170"/>
        <v>0.57130897209860798</v>
      </c>
      <c r="BD150" s="41">
        <f t="shared" si="171"/>
        <v>0</v>
      </c>
      <c r="BE150" s="41">
        <f t="shared" si="172"/>
        <v>0</v>
      </c>
      <c r="BF150">
        <f t="shared" si="173"/>
        <v>0.5674623043753767</v>
      </c>
      <c r="BG150" s="41">
        <f t="shared" si="174"/>
        <v>174031.40799554909</v>
      </c>
      <c r="BH150" s="41">
        <f t="shared" si="175"/>
        <v>19325927.181266747</v>
      </c>
      <c r="BI150">
        <f t="shared" si="176"/>
        <v>0.57565615064945619</v>
      </c>
      <c r="BJ150">
        <f t="shared" si="177"/>
        <v>599957.70366000396</v>
      </c>
      <c r="BK150" s="121">
        <f t="shared" si="178"/>
        <v>66497813.957029335</v>
      </c>
      <c r="BL150">
        <f t="shared" si="179"/>
        <v>0.58012083722175067</v>
      </c>
      <c r="BM150" s="119">
        <f t="shared" si="180"/>
        <v>773989.1116555531</v>
      </c>
      <c r="BN150" s="119">
        <f t="shared" si="181"/>
        <v>82714185.29995203</v>
      </c>
      <c r="BO150">
        <f t="shared" si="182"/>
        <v>0.5724614982147781</v>
      </c>
    </row>
    <row r="151" spans="1:67">
      <c r="A151">
        <v>139</v>
      </c>
      <c r="B151" s="58">
        <v>134</v>
      </c>
      <c r="C151" s="56">
        <f t="shared" si="131"/>
        <v>35876795.389148995</v>
      </c>
      <c r="D151" s="56">
        <f t="shared" si="132"/>
        <v>273589.37239453942</v>
      </c>
      <c r="E151" s="59">
        <f t="shared" si="183"/>
        <v>35603206.016754456</v>
      </c>
      <c r="F151" s="53">
        <f t="shared" si="133"/>
        <v>438901.40862970625</v>
      </c>
      <c r="G151" s="53">
        <f t="shared" si="134"/>
        <v>165139.53724104608</v>
      </c>
      <c r="H151" s="60">
        <f t="shared" si="135"/>
        <v>273761.87138866016</v>
      </c>
      <c r="I151" s="54">
        <f>IF(A151&lt;=(30-(240-$K$8)),((A151+(240-$K$7))/30)*$K$6,$K$6)*($K$5/100)</f>
        <v>0.10979999999999999</v>
      </c>
      <c r="J151" s="61">
        <f t="shared" si="136"/>
        <v>9.6456066865724388E-3</v>
      </c>
      <c r="K151" s="62">
        <f t="shared" si="137"/>
        <v>340773.92268142785</v>
      </c>
      <c r="L151" s="62">
        <f t="shared" si="138"/>
        <v>779675.33131113416</v>
      </c>
      <c r="M151" s="55">
        <f t="shared" si="139"/>
        <v>614535.79407008807</v>
      </c>
      <c r="N151" s="55">
        <f t="shared" si="140"/>
        <v>138382.15217561711</v>
      </c>
      <c r="O151" s="55">
        <f t="shared" si="141"/>
        <v>476153.64189447096</v>
      </c>
      <c r="P151" s="59">
        <f t="shared" si="184"/>
        <v>0</v>
      </c>
      <c r="Q151" s="52">
        <f t="shared" si="142"/>
        <v>0</v>
      </c>
      <c r="R151" s="57">
        <f t="shared" si="143"/>
        <v>0</v>
      </c>
      <c r="S151" s="59">
        <f t="shared" si="185"/>
        <v>0</v>
      </c>
      <c r="T151" s="56">
        <f t="shared" si="144"/>
        <v>0</v>
      </c>
      <c r="U151" s="57">
        <f t="shared" si="145"/>
        <v>0</v>
      </c>
      <c r="V151" s="59">
        <f t="shared" si="186"/>
        <v>0</v>
      </c>
      <c r="W151" s="52">
        <f t="shared" si="130"/>
        <v>0</v>
      </c>
      <c r="X151" s="57">
        <f t="shared" si="146"/>
        <v>0</v>
      </c>
      <c r="Y151" s="59">
        <f t="shared" si="187"/>
        <v>0</v>
      </c>
      <c r="Z151" s="56">
        <f t="shared" si="188"/>
        <v>0</v>
      </c>
      <c r="AA151" s="57">
        <f t="shared" si="147"/>
        <v>0</v>
      </c>
      <c r="AB151" s="63">
        <f t="shared" si="189"/>
        <v>0</v>
      </c>
      <c r="AC151" s="74">
        <f t="shared" si="148"/>
        <v>0</v>
      </c>
      <c r="AD151" s="57">
        <f t="shared" si="149"/>
        <v>0</v>
      </c>
      <c r="AE151" s="59">
        <f t="shared" si="190"/>
        <v>0</v>
      </c>
      <c r="AF151" s="54">
        <f t="shared" si="150"/>
        <v>0</v>
      </c>
      <c r="AG151" s="57">
        <f t="shared" si="151"/>
        <v>0</v>
      </c>
      <c r="AH151" s="59">
        <f t="shared" si="191"/>
        <v>8017186.8270094162</v>
      </c>
      <c r="AI151" s="54">
        <f t="shared" si="152"/>
        <v>138382.15217561711</v>
      </c>
      <c r="AJ151" s="57">
        <f t="shared" si="153"/>
        <v>33404.945112539237</v>
      </c>
      <c r="AK151" s="59">
        <f t="shared" si="192"/>
        <v>27859608.562139582</v>
      </c>
      <c r="AL151" s="56">
        <f t="shared" si="193"/>
        <v>476153.64189447096</v>
      </c>
      <c r="AM151" s="75">
        <f t="shared" si="154"/>
        <v>116081.70234224826</v>
      </c>
      <c r="AN151">
        <f t="shared" si="155"/>
        <v>3.2666338316356763E-2</v>
      </c>
      <c r="AO151" s="119">
        <f t="shared" si="156"/>
        <v>0</v>
      </c>
      <c r="AP151" s="119">
        <f t="shared" si="157"/>
        <v>0</v>
      </c>
      <c r="AQ151">
        <f t="shared" si="158"/>
        <v>0.56262803381196713</v>
      </c>
      <c r="AR151" s="41">
        <f t="shared" si="159"/>
        <v>0</v>
      </c>
      <c r="AS151" s="41">
        <f t="shared" si="160"/>
        <v>0</v>
      </c>
      <c r="AT151">
        <f t="shared" si="161"/>
        <v>0.56264498753430126</v>
      </c>
      <c r="AU151" s="41">
        <f t="shared" si="162"/>
        <v>0</v>
      </c>
      <c r="AV151" s="41">
        <f t="shared" si="163"/>
        <v>0</v>
      </c>
      <c r="AW151">
        <f t="shared" si="164"/>
        <v>0.56484636555224432</v>
      </c>
      <c r="AX151">
        <f t="shared" si="165"/>
        <v>0</v>
      </c>
      <c r="AY151" s="121">
        <f t="shared" si="166"/>
        <v>0</v>
      </c>
      <c r="AZ151">
        <f t="shared" si="167"/>
        <v>0.66134532328417583</v>
      </c>
      <c r="BA151" s="39">
        <f t="shared" si="168"/>
        <v>0</v>
      </c>
      <c r="BB151" s="39">
        <f t="shared" si="169"/>
        <v>0</v>
      </c>
      <c r="BC151">
        <f t="shared" si="170"/>
        <v>0.56880735607106903</v>
      </c>
      <c r="BD151" s="41">
        <f t="shared" si="171"/>
        <v>0</v>
      </c>
      <c r="BE151" s="41">
        <f t="shared" si="172"/>
        <v>0</v>
      </c>
      <c r="BF151">
        <f t="shared" si="173"/>
        <v>0.56494883928255424</v>
      </c>
      <c r="BG151" s="41">
        <f t="shared" si="174"/>
        <v>171787.09728815634</v>
      </c>
      <c r="BH151" s="41">
        <f t="shared" si="175"/>
        <v>19235119.152410779</v>
      </c>
      <c r="BI151">
        <f t="shared" si="176"/>
        <v>0.57316816044477825</v>
      </c>
      <c r="BJ151">
        <f t="shared" si="177"/>
        <v>592235.34423671919</v>
      </c>
      <c r="BK151" s="121">
        <f t="shared" si="178"/>
        <v>66185356.223331466</v>
      </c>
      <c r="BL151">
        <f t="shared" si="179"/>
        <v>0.5776470988385124</v>
      </c>
      <c r="BM151" s="119">
        <f t="shared" si="180"/>
        <v>764022.44152487558</v>
      </c>
      <c r="BN151" s="119">
        <f t="shared" si="181"/>
        <v>82347796.405391797</v>
      </c>
      <c r="BO151">
        <f t="shared" si="182"/>
        <v>0.56996347045009454</v>
      </c>
    </row>
    <row r="152" spans="1:67">
      <c r="A152">
        <v>140</v>
      </c>
      <c r="B152" s="64">
        <v>135</v>
      </c>
      <c r="C152" s="56">
        <f t="shared" si="131"/>
        <v>35262259.595078908</v>
      </c>
      <c r="D152" s="56">
        <f t="shared" si="132"/>
        <v>273589.37239453942</v>
      </c>
      <c r="E152" s="59">
        <f t="shared" si="183"/>
        <v>34988670.222684368</v>
      </c>
      <c r="F152" s="53">
        <f t="shared" si="133"/>
        <v>434667.93826788152</v>
      </c>
      <c r="G152" s="53">
        <f t="shared" si="134"/>
        <v>162289.11538288434</v>
      </c>
      <c r="H152" s="66">
        <f t="shared" si="135"/>
        <v>272378.82288499718</v>
      </c>
      <c r="I152" s="54">
        <f>IF(A152&lt;=(30-(240-$K$8)),((A152+(240-$K$7))/30)*$K$6,$K$6)*($K$5/100)</f>
        <v>0.10979999999999999</v>
      </c>
      <c r="J152" s="67">
        <f t="shared" si="136"/>
        <v>9.6456066865724388E-3</v>
      </c>
      <c r="K152" s="68">
        <f t="shared" si="137"/>
        <v>334859.69245890202</v>
      </c>
      <c r="L152" s="68">
        <f t="shared" si="138"/>
        <v>769527.63072678354</v>
      </c>
      <c r="M152" s="55">
        <f t="shared" si="139"/>
        <v>607238.51534389914</v>
      </c>
      <c r="N152" s="55">
        <f t="shared" si="140"/>
        <v>136738.93929054277</v>
      </c>
      <c r="O152" s="55">
        <f t="shared" si="141"/>
        <v>470499.5760533564</v>
      </c>
      <c r="P152" s="65">
        <f t="shared" si="184"/>
        <v>0</v>
      </c>
      <c r="Q152" s="52">
        <f t="shared" si="142"/>
        <v>0</v>
      </c>
      <c r="R152" s="57">
        <f t="shared" si="143"/>
        <v>0</v>
      </c>
      <c r="S152" s="59">
        <f t="shared" si="185"/>
        <v>0</v>
      </c>
      <c r="T152" s="56">
        <f t="shared" si="144"/>
        <v>0</v>
      </c>
      <c r="U152" s="57">
        <f t="shared" si="145"/>
        <v>0</v>
      </c>
      <c r="V152" s="59">
        <f t="shared" si="186"/>
        <v>0</v>
      </c>
      <c r="W152" s="52">
        <f t="shared" si="130"/>
        <v>0</v>
      </c>
      <c r="X152" s="57">
        <f t="shared" si="146"/>
        <v>0</v>
      </c>
      <c r="Y152" s="59">
        <f t="shared" si="187"/>
        <v>0</v>
      </c>
      <c r="Z152" s="56">
        <f t="shared" si="188"/>
        <v>0</v>
      </c>
      <c r="AA152" s="57">
        <f t="shared" si="147"/>
        <v>0</v>
      </c>
      <c r="AB152" s="63">
        <f t="shared" si="189"/>
        <v>0</v>
      </c>
      <c r="AC152" s="74">
        <f t="shared" si="148"/>
        <v>0</v>
      </c>
      <c r="AD152" s="57">
        <f t="shared" si="149"/>
        <v>0</v>
      </c>
      <c r="AE152" s="59">
        <f t="shared" si="190"/>
        <v>0</v>
      </c>
      <c r="AF152" s="54">
        <f t="shared" si="150"/>
        <v>0</v>
      </c>
      <c r="AG152" s="57">
        <f t="shared" si="151"/>
        <v>0</v>
      </c>
      <c r="AH152" s="59">
        <f t="shared" si="191"/>
        <v>7878804.6748337988</v>
      </c>
      <c r="AI152" s="54">
        <f t="shared" si="152"/>
        <v>136738.93929054277</v>
      </c>
      <c r="AJ152" s="57">
        <f t="shared" si="153"/>
        <v>32828.352811807497</v>
      </c>
      <c r="AK152" s="59">
        <f t="shared" si="192"/>
        <v>27383454.920245111</v>
      </c>
      <c r="AL152" s="56">
        <f t="shared" si="193"/>
        <v>470499.5760533564</v>
      </c>
      <c r="AM152" s="75">
        <f t="shared" si="154"/>
        <v>114097.72883435462</v>
      </c>
      <c r="AN152">
        <f t="shared" si="155"/>
        <v>3.2682449098247926E-2</v>
      </c>
      <c r="AO152" s="119">
        <f t="shared" si="156"/>
        <v>0</v>
      </c>
      <c r="AP152" s="119">
        <f t="shared" si="157"/>
        <v>0</v>
      </c>
      <c r="AQ152">
        <f t="shared" si="158"/>
        <v>0.56011727983415283</v>
      </c>
      <c r="AR152" s="41">
        <f t="shared" si="159"/>
        <v>0</v>
      </c>
      <c r="AS152" s="41">
        <f t="shared" si="160"/>
        <v>0</v>
      </c>
      <c r="AT152">
        <f t="shared" si="161"/>
        <v>0.56013428383461572</v>
      </c>
      <c r="AU152" s="41">
        <f t="shared" si="162"/>
        <v>0</v>
      </c>
      <c r="AV152" s="41">
        <f t="shared" si="163"/>
        <v>0</v>
      </c>
      <c r="AW152">
        <f t="shared" si="164"/>
        <v>0.56234222271326206</v>
      </c>
      <c r="AX152">
        <f t="shared" si="165"/>
        <v>0</v>
      </c>
      <c r="AY152" s="121">
        <f t="shared" si="166"/>
        <v>0</v>
      </c>
      <c r="AZ152">
        <f t="shared" si="167"/>
        <v>0.65918866008601384</v>
      </c>
      <c r="BA152" s="39">
        <f t="shared" si="168"/>
        <v>0</v>
      </c>
      <c r="BB152" s="39">
        <f t="shared" si="169"/>
        <v>0</v>
      </c>
      <c r="BC152">
        <f t="shared" si="170"/>
        <v>0.5663151798737901</v>
      </c>
      <c r="BD152" s="41">
        <f t="shared" si="171"/>
        <v>0</v>
      </c>
      <c r="BE152" s="41">
        <f t="shared" si="172"/>
        <v>0</v>
      </c>
      <c r="BF152">
        <f t="shared" si="173"/>
        <v>0.56244500341627623</v>
      </c>
      <c r="BG152" s="41">
        <f t="shared" si="174"/>
        <v>169567.29210235027</v>
      </c>
      <c r="BH152" s="41">
        <f t="shared" si="175"/>
        <v>19143451.500675987</v>
      </c>
      <c r="BI152">
        <f t="shared" si="176"/>
        <v>0.5706893974632874</v>
      </c>
      <c r="BJ152">
        <f t="shared" si="177"/>
        <v>584597.30488771107</v>
      </c>
      <c r="BK152" s="121">
        <f t="shared" si="178"/>
        <v>65869940.647469893</v>
      </c>
      <c r="BL152">
        <f t="shared" si="179"/>
        <v>0.57518237092391244</v>
      </c>
      <c r="BM152" s="119">
        <f t="shared" si="180"/>
        <v>754164.59699006134</v>
      </c>
      <c r="BN152" s="119">
        <f t="shared" si="181"/>
        <v>81977199.571426377</v>
      </c>
      <c r="BO152">
        <f t="shared" si="182"/>
        <v>0.56747482600042987</v>
      </c>
    </row>
    <row r="153" spans="1:67">
      <c r="A153">
        <v>141</v>
      </c>
      <c r="B153" s="58">
        <v>136</v>
      </c>
      <c r="C153" s="56">
        <f t="shared" si="131"/>
        <v>34655021.079735011</v>
      </c>
      <c r="D153" s="56">
        <f t="shared" si="132"/>
        <v>273589.37239454687</v>
      </c>
      <c r="E153" s="59">
        <f t="shared" si="183"/>
        <v>34381431.707340464</v>
      </c>
      <c r="F153" s="53">
        <f t="shared" si="133"/>
        <v>430475.30229608604</v>
      </c>
      <c r="G153" s="53">
        <f t="shared" si="134"/>
        <v>159472.54073588087</v>
      </c>
      <c r="H153" s="60">
        <f t="shared" si="135"/>
        <v>271002.76156020514</v>
      </c>
      <c r="I153" s="54">
        <f>IF(A153&lt;=(30-(240-$K$8)),((A153+(240-$K$7))/30)*$K$6,$K$6)*($K$5/100)</f>
        <v>0.10979999999999999</v>
      </c>
      <c r="J153" s="61">
        <f t="shared" si="136"/>
        <v>9.6456066865724388E-3</v>
      </c>
      <c r="K153" s="62">
        <f t="shared" si="137"/>
        <v>329015.78152127215</v>
      </c>
      <c r="L153" s="62">
        <f t="shared" si="138"/>
        <v>759491.08381735813</v>
      </c>
      <c r="M153" s="55">
        <f t="shared" si="139"/>
        <v>600018.54308147728</v>
      </c>
      <c r="N153" s="55">
        <f t="shared" si="140"/>
        <v>135113.13439852008</v>
      </c>
      <c r="O153" s="55">
        <f t="shared" si="141"/>
        <v>464905.40868295723</v>
      </c>
      <c r="P153" s="59">
        <f t="shared" si="184"/>
        <v>0</v>
      </c>
      <c r="Q153" s="52">
        <f t="shared" si="142"/>
        <v>0</v>
      </c>
      <c r="R153" s="57">
        <f t="shared" si="143"/>
        <v>0</v>
      </c>
      <c r="S153" s="59">
        <f t="shared" si="185"/>
        <v>0</v>
      </c>
      <c r="T153" s="56">
        <f t="shared" si="144"/>
        <v>0</v>
      </c>
      <c r="U153" s="57">
        <f t="shared" si="145"/>
        <v>0</v>
      </c>
      <c r="V153" s="59">
        <f t="shared" si="186"/>
        <v>0</v>
      </c>
      <c r="W153" s="52">
        <f t="shared" si="130"/>
        <v>0</v>
      </c>
      <c r="X153" s="57">
        <f t="shared" si="146"/>
        <v>0</v>
      </c>
      <c r="Y153" s="59">
        <f t="shared" si="187"/>
        <v>0</v>
      </c>
      <c r="Z153" s="56">
        <f t="shared" si="188"/>
        <v>0</v>
      </c>
      <c r="AA153" s="57">
        <f t="shared" si="147"/>
        <v>0</v>
      </c>
      <c r="AB153" s="63">
        <f t="shared" si="189"/>
        <v>0</v>
      </c>
      <c r="AC153" s="74">
        <f t="shared" si="148"/>
        <v>0</v>
      </c>
      <c r="AD153" s="57">
        <f t="shared" si="149"/>
        <v>0</v>
      </c>
      <c r="AE153" s="59">
        <f t="shared" si="190"/>
        <v>0</v>
      </c>
      <c r="AF153" s="54">
        <f t="shared" si="150"/>
        <v>0</v>
      </c>
      <c r="AG153" s="57">
        <f t="shared" si="151"/>
        <v>0</v>
      </c>
      <c r="AH153" s="59">
        <f t="shared" si="191"/>
        <v>7742065.7355432557</v>
      </c>
      <c r="AI153" s="54">
        <f t="shared" si="152"/>
        <v>135113.13439852008</v>
      </c>
      <c r="AJ153" s="57">
        <f t="shared" si="153"/>
        <v>32258.607231430233</v>
      </c>
      <c r="AK153" s="59">
        <f t="shared" si="192"/>
        <v>26912955.344191756</v>
      </c>
      <c r="AL153" s="56">
        <f t="shared" si="193"/>
        <v>464905.40868295723</v>
      </c>
      <c r="AM153" s="75">
        <f t="shared" si="154"/>
        <v>112137.31393413231</v>
      </c>
      <c r="AN153">
        <f t="shared" si="155"/>
        <v>3.2698559880139089E-2</v>
      </c>
      <c r="AO153" s="119">
        <f t="shared" si="156"/>
        <v>0</v>
      </c>
      <c r="AP153" s="119">
        <f t="shared" si="157"/>
        <v>0</v>
      </c>
      <c r="AQ153">
        <f t="shared" si="158"/>
        <v>0.55761623948855576</v>
      </c>
      <c r="AR153" s="41">
        <f t="shared" si="159"/>
        <v>0</v>
      </c>
      <c r="AS153" s="41">
        <f t="shared" si="160"/>
        <v>0</v>
      </c>
      <c r="AT153">
        <f t="shared" si="161"/>
        <v>0.55763329293485731</v>
      </c>
      <c r="AU153" s="41">
        <f t="shared" si="162"/>
        <v>0</v>
      </c>
      <c r="AV153" s="41">
        <f t="shared" si="163"/>
        <v>0</v>
      </c>
      <c r="AW153">
        <f t="shared" si="164"/>
        <v>0.55984768479799385</v>
      </c>
      <c r="AX153">
        <f t="shared" si="165"/>
        <v>0</v>
      </c>
      <c r="AY153" s="121">
        <f t="shared" si="166"/>
        <v>0</v>
      </c>
      <c r="AZ153">
        <f t="shared" si="167"/>
        <v>0.65703727118271127</v>
      </c>
      <c r="BA153" s="39">
        <f t="shared" si="168"/>
        <v>0</v>
      </c>
      <c r="BB153" s="39">
        <f t="shared" si="169"/>
        <v>0</v>
      </c>
      <c r="BC153">
        <f t="shared" si="170"/>
        <v>0.56383241544701557</v>
      </c>
      <c r="BD153" s="41">
        <f t="shared" si="171"/>
        <v>0</v>
      </c>
      <c r="BE153" s="41">
        <f t="shared" si="172"/>
        <v>0</v>
      </c>
      <c r="BF153">
        <f t="shared" si="173"/>
        <v>0.55995076746125483</v>
      </c>
      <c r="BG153" s="41">
        <f t="shared" si="174"/>
        <v>167371.74162995032</v>
      </c>
      <c r="BH153" s="41">
        <f t="shared" si="175"/>
        <v>19050951.95019133</v>
      </c>
      <c r="BI153">
        <f t="shared" si="176"/>
        <v>0.56821983502993512</v>
      </c>
      <c r="BJ153">
        <f t="shared" si="177"/>
        <v>577042.72261708952</v>
      </c>
      <c r="BK153" s="121">
        <f t="shared" si="178"/>
        <v>65551662.624296971</v>
      </c>
      <c r="BL153">
        <f t="shared" si="179"/>
        <v>0.57272662818757858</v>
      </c>
      <c r="BM153" s="119">
        <f t="shared" si="180"/>
        <v>744414.46424703987</v>
      </c>
      <c r="BN153" s="119">
        <f t="shared" si="181"/>
        <v>81602521.859080911</v>
      </c>
      <c r="BO153">
        <f t="shared" si="182"/>
        <v>0.5649955371767178</v>
      </c>
    </row>
    <row r="154" spans="1:67">
      <c r="A154">
        <v>142</v>
      </c>
      <c r="B154" s="64">
        <v>137</v>
      </c>
      <c r="C154" s="56">
        <f t="shared" si="131"/>
        <v>34055002.536653534</v>
      </c>
      <c r="D154" s="56">
        <f t="shared" si="132"/>
        <v>273589.37239454687</v>
      </c>
      <c r="E154" s="59">
        <f t="shared" si="183"/>
        <v>33781413.164258987</v>
      </c>
      <c r="F154" s="53">
        <f t="shared" si="133"/>
        <v>426323.10684185463</v>
      </c>
      <c r="G154" s="53">
        <f t="shared" si="134"/>
        <v>156689.45472688795</v>
      </c>
      <c r="H154" s="66">
        <f t="shared" si="135"/>
        <v>269633.65211496665</v>
      </c>
      <c r="I154" s="54">
        <f>IF(A154&lt;=(30-(240-$K$8)),((A154+(240-$K$7))/30)*$K$6,$K$6)*($K$5/100)</f>
        <v>0.10979999999999999</v>
      </c>
      <c r="J154" s="67">
        <f t="shared" si="136"/>
        <v>9.6456066865724388E-3</v>
      </c>
      <c r="K154" s="68">
        <f t="shared" si="137"/>
        <v>323241.44454127765</v>
      </c>
      <c r="L154" s="68">
        <f t="shared" si="138"/>
        <v>749564.55138313223</v>
      </c>
      <c r="M154" s="55">
        <f t="shared" si="139"/>
        <v>592875.09665624425</v>
      </c>
      <c r="N154" s="55">
        <f t="shared" si="140"/>
        <v>133504.56171680868</v>
      </c>
      <c r="O154" s="55">
        <f t="shared" si="141"/>
        <v>459370.5349394356</v>
      </c>
      <c r="P154" s="65">
        <f t="shared" si="184"/>
        <v>0</v>
      </c>
      <c r="Q154" s="52">
        <f t="shared" si="142"/>
        <v>0</v>
      </c>
      <c r="R154" s="57">
        <f t="shared" si="143"/>
        <v>0</v>
      </c>
      <c r="S154" s="59">
        <f t="shared" si="185"/>
        <v>0</v>
      </c>
      <c r="T154" s="56">
        <f t="shared" si="144"/>
        <v>0</v>
      </c>
      <c r="U154" s="57">
        <f t="shared" si="145"/>
        <v>0</v>
      </c>
      <c r="V154" s="59">
        <f t="shared" si="186"/>
        <v>0</v>
      </c>
      <c r="W154" s="52">
        <f t="shared" si="130"/>
        <v>0</v>
      </c>
      <c r="X154" s="57">
        <f t="shared" si="146"/>
        <v>0</v>
      </c>
      <c r="Y154" s="59">
        <f t="shared" si="187"/>
        <v>0</v>
      </c>
      <c r="Z154" s="56">
        <f t="shared" si="188"/>
        <v>0</v>
      </c>
      <c r="AA154" s="57">
        <f t="shared" si="147"/>
        <v>0</v>
      </c>
      <c r="AB154" s="63">
        <f t="shared" si="189"/>
        <v>0</v>
      </c>
      <c r="AC154" s="74">
        <f t="shared" si="148"/>
        <v>0</v>
      </c>
      <c r="AD154" s="57">
        <f t="shared" si="149"/>
        <v>0</v>
      </c>
      <c r="AE154" s="59">
        <f t="shared" si="190"/>
        <v>0</v>
      </c>
      <c r="AF154" s="54">
        <f t="shared" si="150"/>
        <v>0</v>
      </c>
      <c r="AG154" s="57">
        <f t="shared" si="151"/>
        <v>0</v>
      </c>
      <c r="AH154" s="59">
        <f t="shared" si="191"/>
        <v>7606952.6011447357</v>
      </c>
      <c r="AI154" s="54">
        <f t="shared" si="152"/>
        <v>133504.56171680868</v>
      </c>
      <c r="AJ154" s="57">
        <f t="shared" si="153"/>
        <v>31695.635838103066</v>
      </c>
      <c r="AK154" s="59">
        <f t="shared" si="192"/>
        <v>26448049.935508799</v>
      </c>
      <c r="AL154" s="56">
        <f t="shared" si="193"/>
        <v>459370.5349394356</v>
      </c>
      <c r="AM154" s="75">
        <f t="shared" si="154"/>
        <v>110200.20806461999</v>
      </c>
      <c r="AN154">
        <f t="shared" si="155"/>
        <v>3.2714670662030251E-2</v>
      </c>
      <c r="AO154" s="119">
        <f t="shared" si="156"/>
        <v>0</v>
      </c>
      <c r="AP154" s="119">
        <f t="shared" si="157"/>
        <v>0</v>
      </c>
      <c r="AQ154">
        <f t="shared" si="158"/>
        <v>0.55512488274735783</v>
      </c>
      <c r="AR154" s="41">
        <f t="shared" si="159"/>
        <v>0</v>
      </c>
      <c r="AS154" s="41">
        <f t="shared" si="160"/>
        <v>0</v>
      </c>
      <c r="AT154">
        <f t="shared" si="161"/>
        <v>0.55514198481290555</v>
      </c>
      <c r="AU154" s="41">
        <f t="shared" si="162"/>
        <v>0</v>
      </c>
      <c r="AV154" s="41">
        <f t="shared" si="163"/>
        <v>0</v>
      </c>
      <c r="AW154">
        <f t="shared" si="164"/>
        <v>0.55736272251074848</v>
      </c>
      <c r="AX154">
        <f t="shared" si="165"/>
        <v>0</v>
      </c>
      <c r="AY154" s="121">
        <f t="shared" si="166"/>
        <v>0</v>
      </c>
      <c r="AZ154">
        <f t="shared" si="167"/>
        <v>0.65489115086210592</v>
      </c>
      <c r="BA154" s="39">
        <f t="shared" si="168"/>
        <v>0</v>
      </c>
      <c r="BB154" s="39">
        <f t="shared" si="169"/>
        <v>0</v>
      </c>
      <c r="BC154">
        <f t="shared" si="170"/>
        <v>0.56135903477869109</v>
      </c>
      <c r="BD154" s="41">
        <f t="shared" si="171"/>
        <v>0</v>
      </c>
      <c r="BE154" s="41">
        <f t="shared" si="172"/>
        <v>0</v>
      </c>
      <c r="BF154">
        <f t="shared" si="173"/>
        <v>0.55746610215538817</v>
      </c>
      <c r="BG154" s="41">
        <f t="shared" si="174"/>
        <v>165200.19755491175</v>
      </c>
      <c r="BH154" s="41">
        <f t="shared" si="175"/>
        <v>18957647.763786834</v>
      </c>
      <c r="BI154">
        <f t="shared" si="176"/>
        <v>0.56575944651131593</v>
      </c>
      <c r="BJ154">
        <f t="shared" si="177"/>
        <v>569570.74300405558</v>
      </c>
      <c r="BK154" s="121">
        <f t="shared" si="178"/>
        <v>65230615.961399853</v>
      </c>
      <c r="BL154">
        <f t="shared" si="179"/>
        <v>0.5702798453751764</v>
      </c>
      <c r="BM154" s="119">
        <f t="shared" si="180"/>
        <v>734770.9405589673</v>
      </c>
      <c r="BN154" s="119">
        <f t="shared" si="181"/>
        <v>81223888.241905466</v>
      </c>
      <c r="BO154">
        <f t="shared" si="182"/>
        <v>0.5625255763358521</v>
      </c>
    </row>
    <row r="155" spans="1:67">
      <c r="A155">
        <v>143</v>
      </c>
      <c r="B155" s="58">
        <v>138</v>
      </c>
      <c r="C155" s="56">
        <f t="shared" si="131"/>
        <v>33462127.439997293</v>
      </c>
      <c r="D155" s="56">
        <f t="shared" si="132"/>
        <v>273589.37239455059</v>
      </c>
      <c r="E155" s="59">
        <f t="shared" si="183"/>
        <v>33188538.067602742</v>
      </c>
      <c r="F155" s="53">
        <f t="shared" si="133"/>
        <v>422210.96183186065</v>
      </c>
      <c r="G155" s="53">
        <f t="shared" si="134"/>
        <v>153939.50240356405</v>
      </c>
      <c r="H155" s="60">
        <f t="shared" si="135"/>
        <v>268271.4594282966</v>
      </c>
      <c r="I155" s="54">
        <f>IF(A155&lt;=(30-(240-$K$8)),((A155+(240-$K$7))/30)*$K$6,$K$6)*($K$5/100)</f>
        <v>0.10979999999999999</v>
      </c>
      <c r="J155" s="61">
        <f t="shared" si="136"/>
        <v>9.6456066865724388E-3</v>
      </c>
      <c r="K155" s="62">
        <f t="shared" si="137"/>
        <v>317535.94371955481</v>
      </c>
      <c r="L155" s="62">
        <f t="shared" si="138"/>
        <v>739746.9055514154</v>
      </c>
      <c r="M155" s="55">
        <f t="shared" si="139"/>
        <v>585807.40314785135</v>
      </c>
      <c r="N155" s="55">
        <f t="shared" si="140"/>
        <v>131913.04719796925</v>
      </c>
      <c r="O155" s="55">
        <f t="shared" si="141"/>
        <v>453894.35594988213</v>
      </c>
      <c r="P155" s="59">
        <f t="shared" si="184"/>
        <v>0</v>
      </c>
      <c r="Q155" s="52">
        <f t="shared" si="142"/>
        <v>0</v>
      </c>
      <c r="R155" s="57">
        <f t="shared" si="143"/>
        <v>0</v>
      </c>
      <c r="S155" s="59">
        <f t="shared" si="185"/>
        <v>0</v>
      </c>
      <c r="T155" s="56">
        <f t="shared" si="144"/>
        <v>0</v>
      </c>
      <c r="U155" s="57">
        <f t="shared" si="145"/>
        <v>0</v>
      </c>
      <c r="V155" s="59">
        <f t="shared" si="186"/>
        <v>0</v>
      </c>
      <c r="W155" s="52">
        <f t="shared" si="130"/>
        <v>0</v>
      </c>
      <c r="X155" s="57">
        <f t="shared" si="146"/>
        <v>0</v>
      </c>
      <c r="Y155" s="59">
        <f t="shared" si="187"/>
        <v>0</v>
      </c>
      <c r="Z155" s="56">
        <f t="shared" si="188"/>
        <v>0</v>
      </c>
      <c r="AA155" s="57">
        <f t="shared" si="147"/>
        <v>0</v>
      </c>
      <c r="AB155" s="63">
        <f t="shared" si="189"/>
        <v>0</v>
      </c>
      <c r="AC155" s="74">
        <f t="shared" si="148"/>
        <v>0</v>
      </c>
      <c r="AD155" s="57">
        <f t="shared" si="149"/>
        <v>0</v>
      </c>
      <c r="AE155" s="59">
        <f t="shared" si="190"/>
        <v>0</v>
      </c>
      <c r="AF155" s="54">
        <f t="shared" si="150"/>
        <v>0</v>
      </c>
      <c r="AG155" s="57">
        <f t="shared" si="151"/>
        <v>0</v>
      </c>
      <c r="AH155" s="59">
        <f t="shared" si="191"/>
        <v>7473448.0394279268</v>
      </c>
      <c r="AI155" s="54">
        <f t="shared" si="152"/>
        <v>131913.04719796925</v>
      </c>
      <c r="AJ155" s="57">
        <f t="shared" si="153"/>
        <v>31139.366830949693</v>
      </c>
      <c r="AK155" s="59">
        <f t="shared" si="192"/>
        <v>25988679.400569364</v>
      </c>
      <c r="AL155" s="56">
        <f t="shared" si="193"/>
        <v>453894.35594988213</v>
      </c>
      <c r="AM155" s="75">
        <f t="shared" si="154"/>
        <v>108286.16416903901</v>
      </c>
      <c r="AN155">
        <f t="shared" si="155"/>
        <v>3.2730781443921421E-2</v>
      </c>
      <c r="AO155" s="119">
        <f t="shared" si="156"/>
        <v>0</v>
      </c>
      <c r="AP155" s="119">
        <f t="shared" si="157"/>
        <v>0</v>
      </c>
      <c r="AQ155">
        <f t="shared" si="158"/>
        <v>0.55264317963937104</v>
      </c>
      <c r="AR155" s="41">
        <f t="shared" si="159"/>
        <v>0</v>
      </c>
      <c r="AS155" s="41">
        <f t="shared" si="160"/>
        <v>0</v>
      </c>
      <c r="AT155">
        <f t="shared" si="161"/>
        <v>0.55266032950311639</v>
      </c>
      <c r="AU155" s="41">
        <f t="shared" si="162"/>
        <v>0</v>
      </c>
      <c r="AV155" s="41">
        <f t="shared" si="163"/>
        <v>0</v>
      </c>
      <c r="AW155">
        <f t="shared" si="164"/>
        <v>0.55488730660907581</v>
      </c>
      <c r="AX155">
        <f t="shared" si="165"/>
        <v>0</v>
      </c>
      <c r="AY155" s="121">
        <f t="shared" si="166"/>
        <v>0</v>
      </c>
      <c r="AZ155">
        <f t="shared" si="167"/>
        <v>0.65275029338853463</v>
      </c>
      <c r="BA155" s="39">
        <f t="shared" si="168"/>
        <v>0</v>
      </c>
      <c r="BB155" s="39">
        <f t="shared" si="169"/>
        <v>0</v>
      </c>
      <c r="BC155">
        <f t="shared" si="170"/>
        <v>0.55889500990436647</v>
      </c>
      <c r="BD155" s="41">
        <f t="shared" si="171"/>
        <v>0</v>
      </c>
      <c r="BE155" s="41">
        <f t="shared" si="172"/>
        <v>0</v>
      </c>
      <c r="BF155">
        <f t="shared" si="173"/>
        <v>0.55499097828968291</v>
      </c>
      <c r="BG155" s="41">
        <f t="shared" si="174"/>
        <v>163052.41402891895</v>
      </c>
      <c r="BH155" s="41">
        <f t="shared" si="175"/>
        <v>18863565.749309603</v>
      </c>
      <c r="BI155">
        <f t="shared" si="176"/>
        <v>0.56330820531590831</v>
      </c>
      <c r="BJ155">
        <f t="shared" si="177"/>
        <v>562180.52011892118</v>
      </c>
      <c r="BK155" s="121">
        <f t="shared" si="178"/>
        <v>64906892.900833145</v>
      </c>
      <c r="BL155">
        <f t="shared" si="179"/>
        <v>0.56784199726840101</v>
      </c>
      <c r="BM155" s="119">
        <f t="shared" si="180"/>
        <v>725232.93414784013</v>
      </c>
      <c r="BN155" s="119">
        <f t="shared" si="181"/>
        <v>80841421.634403482</v>
      </c>
      <c r="BO155">
        <f t="shared" si="182"/>
        <v>0.56006491588088125</v>
      </c>
    </row>
    <row r="156" spans="1:67">
      <c r="A156">
        <v>144</v>
      </c>
      <c r="B156" s="64">
        <v>139</v>
      </c>
      <c r="C156" s="56">
        <f t="shared" si="131"/>
        <v>32876320.036849439</v>
      </c>
      <c r="D156" s="56">
        <f t="shared" si="132"/>
        <v>273589.37239454687</v>
      </c>
      <c r="E156" s="59">
        <f t="shared" si="183"/>
        <v>32602730.664454892</v>
      </c>
      <c r="F156" s="53">
        <f t="shared" si="133"/>
        <v>418138.48095527099</v>
      </c>
      <c r="G156" s="53">
        <f t="shared" si="134"/>
        <v>151222.33239862995</v>
      </c>
      <c r="H156" s="66">
        <f t="shared" si="135"/>
        <v>266916.14855664107</v>
      </c>
      <c r="I156" s="54">
        <f>IF(A156&lt;=(30-(240-$K$8)),((A156+(240-$K$7))/30)*$K$6,$K$6)*($K$5/100)</f>
        <v>0.10979999999999999</v>
      </c>
      <c r="J156" s="67">
        <f t="shared" si="136"/>
        <v>9.6456066865724388E-3</v>
      </c>
      <c r="K156" s="68">
        <f t="shared" si="137"/>
        <v>311898.54871031427</v>
      </c>
      <c r="L156" s="68">
        <f t="shared" si="138"/>
        <v>730037.02966558537</v>
      </c>
      <c r="M156" s="55">
        <f t="shared" si="139"/>
        <v>578814.69726695539</v>
      </c>
      <c r="N156" s="55">
        <f t="shared" si="140"/>
        <v>130338.41851292457</v>
      </c>
      <c r="O156" s="55">
        <f t="shared" si="141"/>
        <v>448476.27875403082</v>
      </c>
      <c r="P156" s="65">
        <f t="shared" si="184"/>
        <v>0</v>
      </c>
      <c r="Q156" s="52">
        <f t="shared" si="142"/>
        <v>0</v>
      </c>
      <c r="R156" s="57">
        <f t="shared" si="143"/>
        <v>0</v>
      </c>
      <c r="S156" s="59">
        <f t="shared" si="185"/>
        <v>0</v>
      </c>
      <c r="T156" s="56">
        <f t="shared" si="144"/>
        <v>0</v>
      </c>
      <c r="U156" s="57">
        <f t="shared" si="145"/>
        <v>0</v>
      </c>
      <c r="V156" s="59">
        <f t="shared" si="186"/>
        <v>0</v>
      </c>
      <c r="W156" s="52">
        <f t="shared" si="130"/>
        <v>0</v>
      </c>
      <c r="X156" s="57">
        <f t="shared" si="146"/>
        <v>0</v>
      </c>
      <c r="Y156" s="59">
        <f t="shared" si="187"/>
        <v>0</v>
      </c>
      <c r="Z156" s="56">
        <f t="shared" si="188"/>
        <v>0</v>
      </c>
      <c r="AA156" s="57">
        <f t="shared" si="147"/>
        <v>0</v>
      </c>
      <c r="AB156" s="63">
        <f t="shared" si="189"/>
        <v>0</v>
      </c>
      <c r="AC156" s="74">
        <f t="shared" si="148"/>
        <v>0</v>
      </c>
      <c r="AD156" s="57">
        <f t="shared" si="149"/>
        <v>0</v>
      </c>
      <c r="AE156" s="59">
        <f t="shared" si="190"/>
        <v>0</v>
      </c>
      <c r="AF156" s="54">
        <f t="shared" si="150"/>
        <v>0</v>
      </c>
      <c r="AG156" s="57">
        <f t="shared" si="151"/>
        <v>0</v>
      </c>
      <c r="AH156" s="59">
        <f t="shared" si="191"/>
        <v>7341534.9922299571</v>
      </c>
      <c r="AI156" s="54">
        <f t="shared" si="152"/>
        <v>130338.41851292457</v>
      </c>
      <c r="AJ156" s="57">
        <f t="shared" si="153"/>
        <v>30589.729134291487</v>
      </c>
      <c r="AK156" s="59">
        <f t="shared" si="192"/>
        <v>25534785.044619482</v>
      </c>
      <c r="AL156" s="56">
        <f t="shared" si="193"/>
        <v>448476.27875403082</v>
      </c>
      <c r="AM156" s="75">
        <f t="shared" si="154"/>
        <v>106394.93768591451</v>
      </c>
      <c r="AN156">
        <f t="shared" si="155"/>
        <v>3.2746892225812584E-2</v>
      </c>
      <c r="AO156" s="119">
        <f t="shared" si="156"/>
        <v>0</v>
      </c>
      <c r="AP156" s="119">
        <f t="shared" si="157"/>
        <v>0</v>
      </c>
      <c r="AQ156">
        <f t="shared" si="158"/>
        <v>0.55017110025002025</v>
      </c>
      <c r="AR156" s="41">
        <f t="shared" si="159"/>
        <v>0</v>
      </c>
      <c r="AS156" s="41">
        <f t="shared" si="160"/>
        <v>0</v>
      </c>
      <c r="AT156">
        <f t="shared" si="161"/>
        <v>0.55018829709655104</v>
      </c>
      <c r="AU156" s="41">
        <f t="shared" si="162"/>
        <v>0</v>
      </c>
      <c r="AV156" s="41">
        <f t="shared" si="163"/>
        <v>0</v>
      </c>
      <c r="AW156">
        <f t="shared" si="164"/>
        <v>0.55242140790400918</v>
      </c>
      <c r="AX156">
        <f t="shared" si="165"/>
        <v>0</v>
      </c>
      <c r="AY156" s="121">
        <f t="shared" si="166"/>
        <v>0</v>
      </c>
      <c r="AZ156">
        <f t="shared" si="167"/>
        <v>0.65061469300274843</v>
      </c>
      <c r="BA156" s="39">
        <f t="shared" si="168"/>
        <v>0</v>
      </c>
      <c r="BB156" s="39">
        <f t="shared" si="169"/>
        <v>0</v>
      </c>
      <c r="BC156">
        <f t="shared" si="170"/>
        <v>0.5564403129074994</v>
      </c>
      <c r="BD156" s="41">
        <f t="shared" si="171"/>
        <v>0</v>
      </c>
      <c r="BE156" s="41">
        <f t="shared" si="172"/>
        <v>0</v>
      </c>
      <c r="BF156">
        <f t="shared" si="173"/>
        <v>0.5525253667084209</v>
      </c>
      <c r="BG156" s="41">
        <f t="shared" si="174"/>
        <v>160928.14764721607</v>
      </c>
      <c r="BH156" s="41">
        <f t="shared" si="175"/>
        <v>18768732.265861139</v>
      </c>
      <c r="BI156">
        <f t="shared" si="176"/>
        <v>0.56086608489406276</v>
      </c>
      <c r="BJ156">
        <f t="shared" si="177"/>
        <v>554871.21643994539</v>
      </c>
      <c r="BK156" s="121">
        <f t="shared" si="178"/>
        <v>64580584.140580438</v>
      </c>
      <c r="BL156">
        <f t="shared" si="179"/>
        <v>0.56541305868523761</v>
      </c>
      <c r="BM156" s="119">
        <f t="shared" si="180"/>
        <v>715799.36408716149</v>
      </c>
      <c r="BN156" s="119">
        <f t="shared" si="181"/>
        <v>80455242.920106798</v>
      </c>
      <c r="BO156">
        <f t="shared" si="182"/>
        <v>0.55761352826103028</v>
      </c>
    </row>
    <row r="157" spans="1:67">
      <c r="A157">
        <v>145</v>
      </c>
      <c r="B157" s="58">
        <v>140</v>
      </c>
      <c r="C157" s="56">
        <f t="shared" si="131"/>
        <v>32297505.339582484</v>
      </c>
      <c r="D157" s="56">
        <f t="shared" si="132"/>
        <v>273589.37239454687</v>
      </c>
      <c r="E157" s="59">
        <f t="shared" si="183"/>
        <v>32023915.967187937</v>
      </c>
      <c r="F157" s="53">
        <f t="shared" si="133"/>
        <v>414105.28162745555</v>
      </c>
      <c r="G157" s="53">
        <f t="shared" si="134"/>
        <v>148537.59689447339</v>
      </c>
      <c r="H157" s="60">
        <f t="shared" si="135"/>
        <v>265567.68473298219</v>
      </c>
      <c r="I157" s="54">
        <f>IF(A157&lt;=(30-(240-$K$8)),((A157+(240-$K$7))/30)*$K$6,$K$6)*($K$5/100)</f>
        <v>0.10979999999999999</v>
      </c>
      <c r="J157" s="61">
        <f t="shared" si="136"/>
        <v>9.6456066865724388E-3</v>
      </c>
      <c r="K157" s="62">
        <f t="shared" si="137"/>
        <v>306328.53654774383</v>
      </c>
      <c r="L157" s="62">
        <f t="shared" si="138"/>
        <v>720433.81817519944</v>
      </c>
      <c r="M157" s="55">
        <f t="shared" si="139"/>
        <v>571896.22128072602</v>
      </c>
      <c r="N157" s="55">
        <f t="shared" si="140"/>
        <v>128780.50503418496</v>
      </c>
      <c r="O157" s="55">
        <f t="shared" si="141"/>
        <v>443115.71624654107</v>
      </c>
      <c r="P157" s="59">
        <f t="shared" si="184"/>
        <v>0</v>
      </c>
      <c r="Q157" s="52">
        <f t="shared" si="142"/>
        <v>0</v>
      </c>
      <c r="R157" s="57">
        <f t="shared" si="143"/>
        <v>0</v>
      </c>
      <c r="S157" s="59">
        <f t="shared" si="185"/>
        <v>0</v>
      </c>
      <c r="T157" s="56">
        <f t="shared" si="144"/>
        <v>0</v>
      </c>
      <c r="U157" s="57">
        <f t="shared" si="145"/>
        <v>0</v>
      </c>
      <c r="V157" s="59">
        <f t="shared" si="186"/>
        <v>0</v>
      </c>
      <c r="W157" s="52">
        <f t="shared" si="130"/>
        <v>0</v>
      </c>
      <c r="X157" s="57">
        <f t="shared" si="146"/>
        <v>0</v>
      </c>
      <c r="Y157" s="59">
        <f t="shared" si="187"/>
        <v>0</v>
      </c>
      <c r="Z157" s="56">
        <f t="shared" si="188"/>
        <v>0</v>
      </c>
      <c r="AA157" s="57">
        <f t="shared" si="147"/>
        <v>0</v>
      </c>
      <c r="AB157" s="63">
        <f t="shared" si="189"/>
        <v>0</v>
      </c>
      <c r="AC157" s="74">
        <f t="shared" si="148"/>
        <v>0</v>
      </c>
      <c r="AD157" s="57">
        <f t="shared" si="149"/>
        <v>0</v>
      </c>
      <c r="AE157" s="59">
        <f t="shared" si="190"/>
        <v>0</v>
      </c>
      <c r="AF157" s="54">
        <f t="shared" si="150"/>
        <v>0</v>
      </c>
      <c r="AG157" s="57">
        <f t="shared" si="151"/>
        <v>0</v>
      </c>
      <c r="AH157" s="59">
        <f t="shared" si="191"/>
        <v>7211196.5737170326</v>
      </c>
      <c r="AI157" s="54">
        <f t="shared" si="152"/>
        <v>128780.50503418496</v>
      </c>
      <c r="AJ157" s="57">
        <f t="shared" si="153"/>
        <v>30046.652390487634</v>
      </c>
      <c r="AK157" s="59">
        <f t="shared" si="192"/>
        <v>25086308.765865453</v>
      </c>
      <c r="AL157" s="56">
        <f t="shared" si="193"/>
        <v>443115.71624654107</v>
      </c>
      <c r="AM157" s="75">
        <f t="shared" si="154"/>
        <v>104526.28652443939</v>
      </c>
      <c r="AN157">
        <f t="shared" si="155"/>
        <v>3.2763003007703746E-2</v>
      </c>
      <c r="AO157" s="119">
        <f t="shared" si="156"/>
        <v>0</v>
      </c>
      <c r="AP157" s="119">
        <f t="shared" si="157"/>
        <v>0</v>
      </c>
      <c r="AQ157">
        <f t="shared" si="158"/>
        <v>0.54770861472150467</v>
      </c>
      <c r="AR157" s="41">
        <f t="shared" si="159"/>
        <v>0</v>
      </c>
      <c r="AS157" s="41">
        <f t="shared" si="160"/>
        <v>0</v>
      </c>
      <c r="AT157">
        <f t="shared" si="161"/>
        <v>0.54772585774091131</v>
      </c>
      <c r="AU157" s="41">
        <f t="shared" si="162"/>
        <v>0</v>
      </c>
      <c r="AV157" s="41">
        <f t="shared" si="163"/>
        <v>0</v>
      </c>
      <c r="AW157">
        <f t="shared" si="164"/>
        <v>0.54996499725996983</v>
      </c>
      <c r="AX157">
        <f t="shared" si="165"/>
        <v>0</v>
      </c>
      <c r="AY157" s="121">
        <f t="shared" si="166"/>
        <v>0</v>
      </c>
      <c r="AZ157">
        <f t="shared" si="167"/>
        <v>0.64848434392224386</v>
      </c>
      <c r="BA157" s="39">
        <f t="shared" si="168"/>
        <v>0</v>
      </c>
      <c r="BB157" s="39">
        <f t="shared" si="169"/>
        <v>0</v>
      </c>
      <c r="BC157">
        <f t="shared" si="170"/>
        <v>0.5539949159193196</v>
      </c>
      <c r="BD157" s="41">
        <f t="shared" si="171"/>
        <v>0</v>
      </c>
      <c r="BE157" s="41">
        <f t="shared" si="172"/>
        <v>0</v>
      </c>
      <c r="BF157">
        <f t="shared" si="173"/>
        <v>0.55006923830922549</v>
      </c>
      <c r="BG157" s="41">
        <f t="shared" si="174"/>
        <v>158827.15742467259</v>
      </c>
      <c r="BH157" s="41">
        <f t="shared" si="175"/>
        <v>18673173.229956817</v>
      </c>
      <c r="BI157">
        <f t="shared" si="176"/>
        <v>0.55843305873819837</v>
      </c>
      <c r="BJ157">
        <f t="shared" si="177"/>
        <v>547642.00277098047</v>
      </c>
      <c r="BK157" s="121">
        <f t="shared" si="178"/>
        <v>64251778.855748452</v>
      </c>
      <c r="BL157">
        <f t="shared" si="179"/>
        <v>0.56299300447991929</v>
      </c>
      <c r="BM157" s="119">
        <f t="shared" si="180"/>
        <v>706469.16019565309</v>
      </c>
      <c r="BN157" s="119">
        <f t="shared" si="181"/>
        <v>80065470.979301646</v>
      </c>
      <c r="BO157">
        <f t="shared" si="182"/>
        <v>0.55517138597188209</v>
      </c>
    </row>
    <row r="158" spans="1:67">
      <c r="A158">
        <v>146</v>
      </c>
      <c r="B158" s="64">
        <v>141</v>
      </c>
      <c r="C158" s="56">
        <f t="shared" si="131"/>
        <v>31725609.118301757</v>
      </c>
      <c r="D158" s="56">
        <f t="shared" si="132"/>
        <v>273589.37239454314</v>
      </c>
      <c r="E158" s="59">
        <f t="shared" si="183"/>
        <v>31452019.745907214</v>
      </c>
      <c r="F158" s="53">
        <f t="shared" si="133"/>
        <v>410110.98495404486</v>
      </c>
      <c r="G158" s="53">
        <f t="shared" si="134"/>
        <v>145884.95158809962</v>
      </c>
      <c r="H158" s="66">
        <f t="shared" si="135"/>
        <v>264226.03336594522</v>
      </c>
      <c r="I158" s="54">
        <f>IF(A158&lt;=(30-(240-$K$8)),((A158+(240-$K$7))/30)*$K$6,$K$6)*($K$5/100)</f>
        <v>0.10979999999999999</v>
      </c>
      <c r="J158" s="67">
        <f t="shared" si="136"/>
        <v>9.6456066865724388E-3</v>
      </c>
      <c r="K158" s="68">
        <f t="shared" si="137"/>
        <v>300825.19157312991</v>
      </c>
      <c r="L158" s="68">
        <f t="shared" si="138"/>
        <v>710936.17652717466</v>
      </c>
      <c r="M158" s="55">
        <f t="shared" si="139"/>
        <v>565051.22493907507</v>
      </c>
      <c r="N158" s="55">
        <f t="shared" si="140"/>
        <v>127239.13781923661</v>
      </c>
      <c r="O158" s="55">
        <f t="shared" si="141"/>
        <v>437812.08711983846</v>
      </c>
      <c r="P158" s="65">
        <f t="shared" si="184"/>
        <v>0</v>
      </c>
      <c r="Q158" s="52">
        <f t="shared" si="142"/>
        <v>0</v>
      </c>
      <c r="R158" s="57">
        <f t="shared" si="143"/>
        <v>0</v>
      </c>
      <c r="S158" s="59">
        <f t="shared" si="185"/>
        <v>0</v>
      </c>
      <c r="T158" s="56">
        <f t="shared" si="144"/>
        <v>0</v>
      </c>
      <c r="U158" s="57">
        <f t="shared" si="145"/>
        <v>0</v>
      </c>
      <c r="V158" s="59">
        <f t="shared" si="186"/>
        <v>0</v>
      </c>
      <c r="W158" s="52">
        <f t="shared" si="130"/>
        <v>0</v>
      </c>
      <c r="X158" s="57">
        <f t="shared" si="146"/>
        <v>0</v>
      </c>
      <c r="Y158" s="59">
        <f t="shared" si="187"/>
        <v>0</v>
      </c>
      <c r="Z158" s="56">
        <f t="shared" si="188"/>
        <v>0</v>
      </c>
      <c r="AA158" s="57">
        <f t="shared" si="147"/>
        <v>0</v>
      </c>
      <c r="AB158" s="63">
        <f t="shared" si="189"/>
        <v>0</v>
      </c>
      <c r="AC158" s="74">
        <f t="shared" si="148"/>
        <v>0</v>
      </c>
      <c r="AD158" s="57">
        <f t="shared" si="149"/>
        <v>0</v>
      </c>
      <c r="AE158" s="59">
        <f t="shared" si="190"/>
        <v>0</v>
      </c>
      <c r="AF158" s="54">
        <f t="shared" si="150"/>
        <v>0</v>
      </c>
      <c r="AG158" s="57">
        <f t="shared" si="151"/>
        <v>0</v>
      </c>
      <c r="AH158" s="59">
        <f t="shared" si="191"/>
        <v>7082416.0686828475</v>
      </c>
      <c r="AI158" s="54">
        <f t="shared" si="152"/>
        <v>127239.13781923661</v>
      </c>
      <c r="AJ158" s="57">
        <f t="shared" si="153"/>
        <v>29510.066952845198</v>
      </c>
      <c r="AK158" s="59">
        <f t="shared" si="192"/>
        <v>24643193.049618911</v>
      </c>
      <c r="AL158" s="56">
        <f t="shared" si="193"/>
        <v>437812.08711983846</v>
      </c>
      <c r="AM158" s="75">
        <f t="shared" si="154"/>
        <v>102679.97104007879</v>
      </c>
      <c r="AN158">
        <f t="shared" si="155"/>
        <v>3.2779113789594909E-2</v>
      </c>
      <c r="AO158" s="119">
        <f t="shared" si="156"/>
        <v>0</v>
      </c>
      <c r="AP158" s="119">
        <f t="shared" si="157"/>
        <v>0</v>
      </c>
      <c r="AQ158">
        <f t="shared" si="158"/>
        <v>0.54525569325276035</v>
      </c>
      <c r="AR158" s="41">
        <f t="shared" si="159"/>
        <v>0</v>
      </c>
      <c r="AS158" s="41">
        <f t="shared" si="160"/>
        <v>0</v>
      </c>
      <c r="AT158">
        <f t="shared" si="161"/>
        <v>0.54527298164071847</v>
      </c>
      <c r="AU158" s="41">
        <f t="shared" si="162"/>
        <v>0</v>
      </c>
      <c r="AV158" s="41">
        <f t="shared" si="163"/>
        <v>0</v>
      </c>
      <c r="AW158">
        <f t="shared" si="164"/>
        <v>0.54751804559502337</v>
      </c>
      <c r="AX158">
        <f t="shared" si="165"/>
        <v>0</v>
      </c>
      <c r="AY158" s="121">
        <f t="shared" si="166"/>
        <v>0</v>
      </c>
      <c r="AZ158">
        <f t="shared" si="167"/>
        <v>0.64635924034123493</v>
      </c>
      <c r="BA158" s="39">
        <f t="shared" si="168"/>
        <v>0</v>
      </c>
      <c r="BB158" s="39">
        <f t="shared" si="169"/>
        <v>0</v>
      </c>
      <c r="BC158">
        <f t="shared" si="170"/>
        <v>0.55155879111911987</v>
      </c>
      <c r="BD158" s="41">
        <f t="shared" si="171"/>
        <v>0</v>
      </c>
      <c r="BE158" s="41">
        <f t="shared" si="172"/>
        <v>0</v>
      </c>
      <c r="BF158">
        <f t="shared" si="173"/>
        <v>0.54762256404308163</v>
      </c>
      <c r="BG158" s="41">
        <f t="shared" si="174"/>
        <v>156749.20477208181</v>
      </c>
      <c r="BH158" s="41">
        <f t="shared" si="175"/>
        <v>18576914.121608544</v>
      </c>
      <c r="BI158">
        <f t="shared" si="176"/>
        <v>0.5560091003828197</v>
      </c>
      <c r="BJ158">
        <f t="shared" si="177"/>
        <v>540492.05815991724</v>
      </c>
      <c r="BK158" s="121">
        <f t="shared" si="178"/>
        <v>63920564.719496414</v>
      </c>
      <c r="BL158">
        <f t="shared" si="179"/>
        <v>0.56058180954320547</v>
      </c>
      <c r="BM158" s="119">
        <f t="shared" si="180"/>
        <v>697241.26293199905</v>
      </c>
      <c r="BN158" s="119">
        <f t="shared" si="181"/>
        <v>79672222.716409579</v>
      </c>
      <c r="BO158">
        <f t="shared" si="182"/>
        <v>0.55273846155531314</v>
      </c>
    </row>
    <row r="159" spans="1:67">
      <c r="A159">
        <v>147</v>
      </c>
      <c r="B159" s="58">
        <v>142</v>
      </c>
      <c r="C159" s="56">
        <f t="shared" si="131"/>
        <v>31160557.893362682</v>
      </c>
      <c r="D159" s="56">
        <f t="shared" si="132"/>
        <v>273589.37239454314</v>
      </c>
      <c r="E159" s="59">
        <f t="shared" si="183"/>
        <v>30886968.520968139</v>
      </c>
      <c r="F159" s="53">
        <f t="shared" si="133"/>
        <v>406155.2156953353</v>
      </c>
      <c r="G159" s="53">
        <f t="shared" si="134"/>
        <v>143264.05565642388</v>
      </c>
      <c r="H159" s="60">
        <f t="shared" si="135"/>
        <v>262891.16003891139</v>
      </c>
      <c r="I159" s="54">
        <f>IF(A159&lt;=(30-(240-$K$8)),((A159+(240-$K$7))/30)*$K$6,$K$6)*($K$5/100)</f>
        <v>0.10979999999999999</v>
      </c>
      <c r="J159" s="61">
        <f t="shared" si="136"/>
        <v>9.6456066865724388E-3</v>
      </c>
      <c r="K159" s="62">
        <f t="shared" si="137"/>
        <v>295387.80536269059</v>
      </c>
      <c r="L159" s="62">
        <f t="shared" si="138"/>
        <v>701543.02105802589</v>
      </c>
      <c r="M159" s="55">
        <f t="shared" si="139"/>
        <v>558278.96540160198</v>
      </c>
      <c r="N159" s="55">
        <f t="shared" si="140"/>
        <v>125714.14959409102</v>
      </c>
      <c r="O159" s="55">
        <f t="shared" si="141"/>
        <v>432564.81580751098</v>
      </c>
      <c r="P159" s="59">
        <f t="shared" si="184"/>
        <v>0</v>
      </c>
      <c r="Q159" s="52">
        <f t="shared" si="142"/>
        <v>0</v>
      </c>
      <c r="R159" s="57">
        <f t="shared" si="143"/>
        <v>0</v>
      </c>
      <c r="S159" s="59">
        <f t="shared" si="185"/>
        <v>0</v>
      </c>
      <c r="T159" s="56">
        <f t="shared" si="144"/>
        <v>0</v>
      </c>
      <c r="U159" s="57">
        <f t="shared" si="145"/>
        <v>0</v>
      </c>
      <c r="V159" s="59">
        <f t="shared" si="186"/>
        <v>0</v>
      </c>
      <c r="W159" s="52">
        <f t="shared" si="130"/>
        <v>0</v>
      </c>
      <c r="X159" s="57">
        <f t="shared" si="146"/>
        <v>0</v>
      </c>
      <c r="Y159" s="59">
        <f t="shared" si="187"/>
        <v>0</v>
      </c>
      <c r="Z159" s="56">
        <f t="shared" si="188"/>
        <v>0</v>
      </c>
      <c r="AA159" s="57">
        <f t="shared" si="147"/>
        <v>0</v>
      </c>
      <c r="AB159" s="63">
        <f t="shared" si="189"/>
        <v>0</v>
      </c>
      <c r="AC159" s="74">
        <f t="shared" si="148"/>
        <v>0</v>
      </c>
      <c r="AD159" s="57">
        <f t="shared" si="149"/>
        <v>0</v>
      </c>
      <c r="AE159" s="59">
        <f t="shared" si="190"/>
        <v>0</v>
      </c>
      <c r="AF159" s="54">
        <f t="shared" si="150"/>
        <v>0</v>
      </c>
      <c r="AG159" s="57">
        <f t="shared" si="151"/>
        <v>0</v>
      </c>
      <c r="AH159" s="59">
        <f t="shared" si="191"/>
        <v>6955176.9308636114</v>
      </c>
      <c r="AI159" s="54">
        <f t="shared" si="152"/>
        <v>125714.14959409102</v>
      </c>
      <c r="AJ159" s="57">
        <f t="shared" si="153"/>
        <v>28979.903878598379</v>
      </c>
      <c r="AK159" s="59">
        <f t="shared" si="192"/>
        <v>24205380.962499071</v>
      </c>
      <c r="AL159" s="56">
        <f t="shared" si="193"/>
        <v>432564.81580751098</v>
      </c>
      <c r="AM159" s="75">
        <f t="shared" si="154"/>
        <v>100855.7540104128</v>
      </c>
      <c r="AN159">
        <f t="shared" si="155"/>
        <v>3.2795224571486072E-2</v>
      </c>
      <c r="AO159" s="119">
        <f t="shared" si="156"/>
        <v>0</v>
      </c>
      <c r="AP159" s="119">
        <f t="shared" si="157"/>
        <v>0</v>
      </c>
      <c r="AQ159">
        <f t="shared" si="158"/>
        <v>0.54281230609961717</v>
      </c>
      <c r="AR159" s="41">
        <f t="shared" si="159"/>
        <v>0</v>
      </c>
      <c r="AS159" s="41">
        <f t="shared" si="160"/>
        <v>0</v>
      </c>
      <c r="AT159">
        <f t="shared" si="161"/>
        <v>0.54282963905726045</v>
      </c>
      <c r="AU159" s="41">
        <f t="shared" si="162"/>
        <v>0</v>
      </c>
      <c r="AV159" s="41">
        <f t="shared" si="163"/>
        <v>0</v>
      </c>
      <c r="AW159">
        <f t="shared" si="164"/>
        <v>0.54508052388077555</v>
      </c>
      <c r="AX159">
        <f t="shared" si="165"/>
        <v>0</v>
      </c>
      <c r="AY159" s="121">
        <f t="shared" si="166"/>
        <v>0</v>
      </c>
      <c r="AZ159">
        <f t="shared" si="167"/>
        <v>0.64423937643094642</v>
      </c>
      <c r="BA159" s="39">
        <f t="shared" si="168"/>
        <v>0</v>
      </c>
      <c r="BB159" s="39">
        <f t="shared" si="169"/>
        <v>0</v>
      </c>
      <c r="BC159">
        <f t="shared" si="170"/>
        <v>0.54913191073417023</v>
      </c>
      <c r="BD159" s="41">
        <f t="shared" si="171"/>
        <v>0</v>
      </c>
      <c r="BE159" s="41">
        <f t="shared" si="172"/>
        <v>0</v>
      </c>
      <c r="BF159">
        <f t="shared" si="173"/>
        <v>0.54518531491451117</v>
      </c>
      <c r="BG159" s="41">
        <f t="shared" si="174"/>
        <v>154694.05347268941</v>
      </c>
      <c r="BH159" s="41">
        <f t="shared" si="175"/>
        <v>18479979.990331382</v>
      </c>
      <c r="BI159">
        <f t="shared" si="176"/>
        <v>0.55359418340471367</v>
      </c>
      <c r="BJ159">
        <f t="shared" si="177"/>
        <v>533420.56981792382</v>
      </c>
      <c r="BK159" s="121">
        <f t="shared" si="178"/>
        <v>63587027.923704118</v>
      </c>
      <c r="BL159">
        <f t="shared" si="179"/>
        <v>0.55817944880232606</v>
      </c>
      <c r="BM159" s="119">
        <f t="shared" si="180"/>
        <v>688114.62329061329</v>
      </c>
      <c r="BN159" s="119">
        <f t="shared" si="181"/>
        <v>79275613.087027475</v>
      </c>
      <c r="BO159">
        <f t="shared" si="182"/>
        <v>0.55031472759979605</v>
      </c>
    </row>
    <row r="160" spans="1:67">
      <c r="A160">
        <v>148</v>
      </c>
      <c r="B160" s="64">
        <v>143</v>
      </c>
      <c r="C160" s="56">
        <f t="shared" si="131"/>
        <v>30602278.927961081</v>
      </c>
      <c r="D160" s="56">
        <f t="shared" si="132"/>
        <v>273589.37239454314</v>
      </c>
      <c r="E160" s="59">
        <f t="shared" si="183"/>
        <v>30328689.555566538</v>
      </c>
      <c r="F160" s="53">
        <f t="shared" si="133"/>
        <v>402237.60223103821</v>
      </c>
      <c r="G160" s="53">
        <f t="shared" si="134"/>
        <v>140674.57172190279</v>
      </c>
      <c r="H160" s="66">
        <f t="shared" si="135"/>
        <v>261563.03050913542</v>
      </c>
      <c r="I160" s="54">
        <f>IF(A160&lt;=(30-(240-$K$8)),((A160+(240-$K$7))/30)*$K$6,$K$6)*($K$5/100)</f>
        <v>0.10979999999999999</v>
      </c>
      <c r="J160" s="67">
        <f t="shared" si="136"/>
        <v>9.6456066865724388E-3</v>
      </c>
      <c r="K160" s="68">
        <f t="shared" si="137"/>
        <v>290015.67665611318</v>
      </c>
      <c r="L160" s="68">
        <f t="shared" si="138"/>
        <v>692253.27888715139</v>
      </c>
      <c r="M160" s="55">
        <f t="shared" si="139"/>
        <v>551578.70716524858</v>
      </c>
      <c r="N160" s="55">
        <f t="shared" si="140"/>
        <v>124205.37473699418</v>
      </c>
      <c r="O160" s="55">
        <f t="shared" si="141"/>
        <v>427373.33242825442</v>
      </c>
      <c r="P160" s="65">
        <f t="shared" si="184"/>
        <v>0</v>
      </c>
      <c r="Q160" s="52">
        <f t="shared" si="142"/>
        <v>0</v>
      </c>
      <c r="R160" s="57">
        <f t="shared" si="143"/>
        <v>0</v>
      </c>
      <c r="S160" s="59">
        <f t="shared" si="185"/>
        <v>0</v>
      </c>
      <c r="T160" s="56">
        <f t="shared" si="144"/>
        <v>0</v>
      </c>
      <c r="U160" s="57">
        <f t="shared" si="145"/>
        <v>0</v>
      </c>
      <c r="V160" s="59">
        <f t="shared" si="186"/>
        <v>0</v>
      </c>
      <c r="W160" s="52">
        <f t="shared" si="130"/>
        <v>0</v>
      </c>
      <c r="X160" s="57">
        <f t="shared" si="146"/>
        <v>0</v>
      </c>
      <c r="Y160" s="59">
        <f t="shared" si="187"/>
        <v>0</v>
      </c>
      <c r="Z160" s="56">
        <f t="shared" si="188"/>
        <v>0</v>
      </c>
      <c r="AA160" s="57">
        <f t="shared" si="147"/>
        <v>0</v>
      </c>
      <c r="AB160" s="63">
        <f t="shared" si="189"/>
        <v>0</v>
      </c>
      <c r="AC160" s="74">
        <f t="shared" si="148"/>
        <v>0</v>
      </c>
      <c r="AD160" s="57">
        <f t="shared" si="149"/>
        <v>0</v>
      </c>
      <c r="AE160" s="59">
        <f t="shared" si="190"/>
        <v>0</v>
      </c>
      <c r="AF160" s="54">
        <f t="shared" si="150"/>
        <v>0</v>
      </c>
      <c r="AG160" s="57">
        <f t="shared" si="151"/>
        <v>0</v>
      </c>
      <c r="AH160" s="59">
        <f t="shared" si="191"/>
        <v>6829462.7812695205</v>
      </c>
      <c r="AI160" s="54">
        <f t="shared" si="152"/>
        <v>124205.37473699418</v>
      </c>
      <c r="AJ160" s="57">
        <f t="shared" si="153"/>
        <v>28456.094921956334</v>
      </c>
      <c r="AK160" s="59">
        <f t="shared" si="192"/>
        <v>23772816.146691561</v>
      </c>
      <c r="AL160" s="56">
        <f t="shared" si="193"/>
        <v>427373.33242825442</v>
      </c>
      <c r="AM160" s="75">
        <f t="shared" si="154"/>
        <v>99053.400611214834</v>
      </c>
      <c r="AN160">
        <f t="shared" si="155"/>
        <v>3.2811335353377234E-2</v>
      </c>
      <c r="AO160" s="119">
        <f t="shared" si="156"/>
        <v>0</v>
      </c>
      <c r="AP160" s="119">
        <f t="shared" si="157"/>
        <v>0</v>
      </c>
      <c r="AQ160">
        <f t="shared" si="158"/>
        <v>0.54037842357478294</v>
      </c>
      <c r="AR160" s="41">
        <f t="shared" si="159"/>
        <v>0</v>
      </c>
      <c r="AS160" s="41">
        <f t="shared" si="160"/>
        <v>0</v>
      </c>
      <c r="AT160">
        <f t="shared" si="161"/>
        <v>0.54039580030874446</v>
      </c>
      <c r="AU160" s="41">
        <f t="shared" si="162"/>
        <v>0</v>
      </c>
      <c r="AV160" s="41">
        <f t="shared" si="163"/>
        <v>0</v>
      </c>
      <c r="AW160">
        <f t="shared" si="164"/>
        <v>0.54265240314253649</v>
      </c>
      <c r="AX160">
        <f t="shared" si="165"/>
        <v>0</v>
      </c>
      <c r="AY160" s="121">
        <f t="shared" si="166"/>
        <v>0</v>
      </c>
      <c r="AZ160">
        <f t="shared" si="167"/>
        <v>0.64212474633957906</v>
      </c>
      <c r="BA160" s="39">
        <f t="shared" si="168"/>
        <v>0</v>
      </c>
      <c r="BB160" s="39">
        <f t="shared" si="169"/>
        <v>0</v>
      </c>
      <c r="BC160">
        <f t="shared" si="170"/>
        <v>0.54671424703996208</v>
      </c>
      <c r="BD160" s="41">
        <f t="shared" si="171"/>
        <v>0</v>
      </c>
      <c r="BE160" s="41">
        <f t="shared" si="172"/>
        <v>0</v>
      </c>
      <c r="BF160">
        <f t="shared" si="173"/>
        <v>0.54275746198150365</v>
      </c>
      <c r="BG160" s="41">
        <f t="shared" si="174"/>
        <v>152661.46965895052</v>
      </c>
      <c r="BH160" s="41">
        <f t="shared" si="175"/>
        <v>18382395.461075138</v>
      </c>
      <c r="BI160">
        <f t="shared" si="176"/>
        <v>0.55118828142292242</v>
      </c>
      <c r="BJ160">
        <f t="shared" si="177"/>
        <v>526426.73303946923</v>
      </c>
      <c r="BK160" s="121">
        <f t="shared" si="178"/>
        <v>63251253.199381657</v>
      </c>
      <c r="BL160">
        <f t="shared" si="179"/>
        <v>0.55578589722124716</v>
      </c>
      <c r="BM160" s="119">
        <f t="shared" si="180"/>
        <v>679088.2026984198</v>
      </c>
      <c r="BN160" s="119">
        <f t="shared" si="181"/>
        <v>78875755.124630541</v>
      </c>
      <c r="BO160">
        <f t="shared" si="182"/>
        <v>0.54790015674025283</v>
      </c>
    </row>
    <row r="161" spans="1:67">
      <c r="A161">
        <v>149</v>
      </c>
      <c r="B161" s="58">
        <v>144</v>
      </c>
      <c r="C161" s="56">
        <f t="shared" si="131"/>
        <v>30050700.220795833</v>
      </c>
      <c r="D161" s="56">
        <f t="shared" si="132"/>
        <v>273589.37239454314</v>
      </c>
      <c r="E161" s="59">
        <f t="shared" si="183"/>
        <v>29777110.848401289</v>
      </c>
      <c r="F161" s="53">
        <f t="shared" si="133"/>
        <v>398357.77652536763</v>
      </c>
      <c r="G161" s="53">
        <f t="shared" si="134"/>
        <v>138116.16581850132</v>
      </c>
      <c r="H161" s="60">
        <f t="shared" si="135"/>
        <v>260241.61070686631</v>
      </c>
      <c r="I161" s="54">
        <f>IF(A161&lt;=(30-(240-$K$8)),((A161+(240-$K$7))/30)*$K$6,$K$6)*($K$5/100)</f>
        <v>0.10979999999999999</v>
      </c>
      <c r="J161" s="61">
        <f t="shared" si="136"/>
        <v>9.6456066865724388E-3</v>
      </c>
      <c r="K161" s="62">
        <f t="shared" si="137"/>
        <v>284708.11128578964</v>
      </c>
      <c r="L161" s="62">
        <f t="shared" si="138"/>
        <v>683065.88781115715</v>
      </c>
      <c r="M161" s="55">
        <f t="shared" si="139"/>
        <v>544949.72199265589</v>
      </c>
      <c r="N161" s="55">
        <f t="shared" si="140"/>
        <v>122712.64926229384</v>
      </c>
      <c r="O161" s="55">
        <f t="shared" si="141"/>
        <v>422237.07273036207</v>
      </c>
      <c r="P161" s="59">
        <f t="shared" si="184"/>
        <v>0</v>
      </c>
      <c r="Q161" s="52">
        <f t="shared" si="142"/>
        <v>0</v>
      </c>
      <c r="R161" s="57">
        <f t="shared" si="143"/>
        <v>0</v>
      </c>
      <c r="S161" s="59">
        <f t="shared" si="185"/>
        <v>0</v>
      </c>
      <c r="T161" s="56">
        <f t="shared" si="144"/>
        <v>0</v>
      </c>
      <c r="U161" s="57">
        <f t="shared" si="145"/>
        <v>0</v>
      </c>
      <c r="V161" s="59">
        <f t="shared" si="186"/>
        <v>0</v>
      </c>
      <c r="W161" s="52">
        <f t="shared" si="130"/>
        <v>0</v>
      </c>
      <c r="X161" s="57">
        <f t="shared" si="146"/>
        <v>0</v>
      </c>
      <c r="Y161" s="59">
        <f t="shared" si="187"/>
        <v>0</v>
      </c>
      <c r="Z161" s="56">
        <f t="shared" si="188"/>
        <v>0</v>
      </c>
      <c r="AA161" s="57">
        <f t="shared" si="147"/>
        <v>0</v>
      </c>
      <c r="AB161" s="63">
        <f t="shared" si="189"/>
        <v>0</v>
      </c>
      <c r="AC161" s="74">
        <f t="shared" si="148"/>
        <v>0</v>
      </c>
      <c r="AD161" s="57">
        <f t="shared" si="149"/>
        <v>0</v>
      </c>
      <c r="AE161" s="59">
        <f t="shared" si="190"/>
        <v>0</v>
      </c>
      <c r="AF161" s="54">
        <f t="shared" si="150"/>
        <v>0</v>
      </c>
      <c r="AG161" s="57">
        <f t="shared" si="151"/>
        <v>0</v>
      </c>
      <c r="AH161" s="59">
        <f t="shared" si="191"/>
        <v>6705257.406532526</v>
      </c>
      <c r="AI161" s="54">
        <f t="shared" si="152"/>
        <v>122712.64926229384</v>
      </c>
      <c r="AJ161" s="57">
        <f t="shared" si="153"/>
        <v>27938.572527218857</v>
      </c>
      <c r="AK161" s="59">
        <f t="shared" si="192"/>
        <v>23345442.814263307</v>
      </c>
      <c r="AL161" s="56">
        <f t="shared" si="193"/>
        <v>422237.07273036207</v>
      </c>
      <c r="AM161" s="75">
        <f t="shared" si="154"/>
        <v>97272.678392763773</v>
      </c>
      <c r="AN161">
        <f t="shared" si="155"/>
        <v>3.2827446135268404E-2</v>
      </c>
      <c r="AO161" s="119">
        <f t="shared" si="156"/>
        <v>0</v>
      </c>
      <c r="AP161" s="119">
        <f t="shared" si="157"/>
        <v>0</v>
      </c>
      <c r="AQ161">
        <f t="shared" si="158"/>
        <v>0.53795401604799742</v>
      </c>
      <c r="AR161" s="41">
        <f t="shared" si="159"/>
        <v>0</v>
      </c>
      <c r="AS161" s="41">
        <f t="shared" si="160"/>
        <v>0</v>
      </c>
      <c r="AT161">
        <f t="shared" si="161"/>
        <v>0.537971435770361</v>
      </c>
      <c r="AU161" s="41">
        <f t="shared" si="162"/>
        <v>0</v>
      </c>
      <c r="AV161" s="41">
        <f t="shared" si="163"/>
        <v>0</v>
      </c>
      <c r="AW161">
        <f t="shared" si="164"/>
        <v>0.54023365445943927</v>
      </c>
      <c r="AX161">
        <f t="shared" si="165"/>
        <v>0</v>
      </c>
      <c r="AY161" s="121">
        <f t="shared" si="166"/>
        <v>0</v>
      </c>
      <c r="AZ161">
        <f t="shared" si="167"/>
        <v>0.64001534419264394</v>
      </c>
      <c r="BA161" s="39">
        <f t="shared" si="168"/>
        <v>0</v>
      </c>
      <c r="BB161" s="39">
        <f t="shared" si="169"/>
        <v>0</v>
      </c>
      <c r="BC161">
        <f t="shared" si="170"/>
        <v>0.54430577236012179</v>
      </c>
      <c r="BD161" s="41">
        <f t="shared" si="171"/>
        <v>0</v>
      </c>
      <c r="BE161" s="41">
        <f t="shared" si="172"/>
        <v>0</v>
      </c>
      <c r="BF161">
        <f t="shared" si="173"/>
        <v>0.5403389763557408</v>
      </c>
      <c r="BG161" s="41">
        <f t="shared" si="174"/>
        <v>150651.2217895127</v>
      </c>
      <c r="BH161" s="41">
        <f t="shared" si="175"/>
        <v>18284184.740081783</v>
      </c>
      <c r="BI161">
        <f t="shared" si="176"/>
        <v>0.54879136809897555</v>
      </c>
      <c r="BJ161">
        <f t="shared" si="177"/>
        <v>519509.75112312584</v>
      </c>
      <c r="BK161" s="121">
        <f t="shared" si="178"/>
        <v>62913323.836823948</v>
      </c>
      <c r="BL161">
        <f t="shared" si="179"/>
        <v>0.55340112980062894</v>
      </c>
      <c r="BM161" s="119">
        <f t="shared" si="180"/>
        <v>670160.97291263856</v>
      </c>
      <c r="BN161" s="119">
        <f t="shared" si="181"/>
        <v>78472759.966942444</v>
      </c>
      <c r="BO161">
        <f t="shared" si="182"/>
        <v>0.5454947216583822</v>
      </c>
    </row>
    <row r="162" spans="1:67">
      <c r="A162">
        <v>150</v>
      </c>
      <c r="B162" s="64">
        <v>145</v>
      </c>
      <c r="C162" s="56">
        <f t="shared" si="131"/>
        <v>29505750.498803176</v>
      </c>
      <c r="D162" s="56">
        <f t="shared" si="132"/>
        <v>273589.37239454314</v>
      </c>
      <c r="E162" s="59">
        <f t="shared" si="183"/>
        <v>29232161.126408633</v>
      </c>
      <c r="F162" s="53">
        <f t="shared" si="133"/>
        <v>394515.37409246631</v>
      </c>
      <c r="G162" s="53">
        <f t="shared" si="134"/>
        <v>135588.50735799203</v>
      </c>
      <c r="H162" s="66">
        <f t="shared" si="135"/>
        <v>258926.86673447429</v>
      </c>
      <c r="I162" s="54">
        <f>IF(A162&lt;=(30-(240-$K$8)),((A162+(240-$K$7))/30)*$K$6,$K$6)*($K$5/100)</f>
        <v>0.10979999999999999</v>
      </c>
      <c r="J162" s="67">
        <f t="shared" si="136"/>
        <v>9.6456066865724388E-3</v>
      </c>
      <c r="K162" s="68">
        <f t="shared" si="137"/>
        <v>279464.42210674274</v>
      </c>
      <c r="L162" s="68">
        <f t="shared" si="138"/>
        <v>673979.79619920906</v>
      </c>
      <c r="M162" s="55">
        <f t="shared" si="139"/>
        <v>538391.28884121706</v>
      </c>
      <c r="N162" s="55">
        <f t="shared" si="140"/>
        <v>121235.81080446347</v>
      </c>
      <c r="O162" s="55">
        <f t="shared" si="141"/>
        <v>417155.4780367536</v>
      </c>
      <c r="P162" s="65">
        <f t="shared" si="184"/>
        <v>0</v>
      </c>
      <c r="Q162" s="52">
        <f t="shared" si="142"/>
        <v>0</v>
      </c>
      <c r="R162" s="57">
        <f t="shared" si="143"/>
        <v>0</v>
      </c>
      <c r="S162" s="59">
        <f t="shared" si="185"/>
        <v>0</v>
      </c>
      <c r="T162" s="56">
        <f t="shared" si="144"/>
        <v>0</v>
      </c>
      <c r="U162" s="57">
        <f t="shared" si="145"/>
        <v>0</v>
      </c>
      <c r="V162" s="59">
        <f t="shared" si="186"/>
        <v>0</v>
      </c>
      <c r="W162" s="52">
        <f t="shared" si="130"/>
        <v>0</v>
      </c>
      <c r="X162" s="57">
        <f t="shared" si="146"/>
        <v>0</v>
      </c>
      <c r="Y162" s="59">
        <f t="shared" si="187"/>
        <v>0</v>
      </c>
      <c r="Z162" s="56">
        <f t="shared" si="188"/>
        <v>0</v>
      </c>
      <c r="AA162" s="57">
        <f t="shared" si="147"/>
        <v>0</v>
      </c>
      <c r="AB162" s="63">
        <f t="shared" si="189"/>
        <v>0</v>
      </c>
      <c r="AC162" s="74">
        <f t="shared" si="148"/>
        <v>0</v>
      </c>
      <c r="AD162" s="57">
        <f t="shared" si="149"/>
        <v>0</v>
      </c>
      <c r="AE162" s="59">
        <f t="shared" si="190"/>
        <v>0</v>
      </c>
      <c r="AF162" s="54">
        <f t="shared" si="150"/>
        <v>0</v>
      </c>
      <c r="AG162" s="57">
        <f t="shared" si="151"/>
        <v>0</v>
      </c>
      <c r="AH162" s="59">
        <f t="shared" si="191"/>
        <v>6582544.7572702318</v>
      </c>
      <c r="AI162" s="54">
        <f t="shared" si="152"/>
        <v>121235.81080446347</v>
      </c>
      <c r="AJ162" s="57">
        <f t="shared" si="153"/>
        <v>27427.2698219593</v>
      </c>
      <c r="AK162" s="59">
        <f t="shared" si="192"/>
        <v>22923205.741532944</v>
      </c>
      <c r="AL162" s="56">
        <f t="shared" si="193"/>
        <v>417155.4780367536</v>
      </c>
      <c r="AM162" s="75">
        <f t="shared" si="154"/>
        <v>95513.357256387273</v>
      </c>
      <c r="AN162">
        <f t="shared" si="155"/>
        <v>3.2843556917159566E-2</v>
      </c>
      <c r="AO162" s="119">
        <f t="shared" si="156"/>
        <v>0</v>
      </c>
      <c r="AP162" s="119">
        <f t="shared" si="157"/>
        <v>0</v>
      </c>
      <c r="AQ162">
        <f t="shared" si="158"/>
        <v>0.53553905394597512</v>
      </c>
      <c r="AR162" s="41">
        <f t="shared" si="159"/>
        <v>0</v>
      </c>
      <c r="AS162" s="41">
        <f t="shared" si="160"/>
        <v>0</v>
      </c>
      <c r="AT162">
        <f t="shared" si="161"/>
        <v>0.5355565158742478</v>
      </c>
      <c r="AU162" s="41">
        <f t="shared" si="162"/>
        <v>0</v>
      </c>
      <c r="AV162" s="41">
        <f t="shared" si="163"/>
        <v>0</v>
      </c>
      <c r="AW162">
        <f t="shared" si="164"/>
        <v>0.53782424896437619</v>
      </c>
      <c r="AX162">
        <f t="shared" si="165"/>
        <v>0</v>
      </c>
      <c r="AY162" s="121">
        <f t="shared" si="166"/>
        <v>0</v>
      </c>
      <c r="AZ162">
        <f t="shared" si="167"/>
        <v>0.63791116409290571</v>
      </c>
      <c r="BA162" s="39">
        <f t="shared" si="168"/>
        <v>0</v>
      </c>
      <c r="BB162" s="39">
        <f t="shared" si="169"/>
        <v>0</v>
      </c>
      <c r="BC162">
        <f t="shared" si="170"/>
        <v>0.54190645906666657</v>
      </c>
      <c r="BD162" s="41">
        <f t="shared" si="171"/>
        <v>0</v>
      </c>
      <c r="BE162" s="41">
        <f t="shared" si="172"/>
        <v>0</v>
      </c>
      <c r="BF162">
        <f t="shared" si="173"/>
        <v>0.53792982920251431</v>
      </c>
      <c r="BG162" s="41">
        <f t="shared" si="174"/>
        <v>148663.08062642277</v>
      </c>
      <c r="BH162" s="41">
        <f t="shared" si="175"/>
        <v>18185371.620669521</v>
      </c>
      <c r="BI162">
        <f t="shared" si="176"/>
        <v>0.54640341713687912</v>
      </c>
      <c r="BJ162">
        <f t="shared" si="177"/>
        <v>512668.83529314084</v>
      </c>
      <c r="BK162" s="121">
        <f t="shared" si="178"/>
        <v>62573321.705513038</v>
      </c>
      <c r="BL162">
        <f t="shared" si="179"/>
        <v>0.55102512157810291</v>
      </c>
      <c r="BM162" s="119">
        <f t="shared" si="180"/>
        <v>661331.91591956362</v>
      </c>
      <c r="BN162" s="119">
        <f t="shared" si="181"/>
        <v>78066736.88197647</v>
      </c>
      <c r="BO162">
        <f t="shared" si="182"/>
        <v>0.54309839508253521</v>
      </c>
    </row>
    <row r="163" spans="1:67">
      <c r="A163">
        <v>151</v>
      </c>
      <c r="B163" s="58">
        <v>146</v>
      </c>
      <c r="C163" s="56">
        <f t="shared" si="131"/>
        <v>28967359.209961958</v>
      </c>
      <c r="D163" s="56">
        <f t="shared" si="132"/>
        <v>273589.37239454314</v>
      </c>
      <c r="E163" s="59">
        <f t="shared" si="183"/>
        <v>28693769.837567415</v>
      </c>
      <c r="F163" s="53">
        <f t="shared" si="133"/>
        <v>390710.03396216448</v>
      </c>
      <c r="G163" s="53">
        <f t="shared" si="134"/>
        <v>133091.26909658354</v>
      </c>
      <c r="H163" s="60">
        <f t="shared" si="135"/>
        <v>257618.76486558095</v>
      </c>
      <c r="I163" s="54">
        <f>IF(A163&lt;=(30-(240-$K$8)),((A163+(240-$K$7))/30)*$K$6,$K$6)*($K$5/100)</f>
        <v>0.10979999999999999</v>
      </c>
      <c r="J163" s="61">
        <f t="shared" si="136"/>
        <v>9.6456066865724388E-3</v>
      </c>
      <c r="K163" s="62">
        <f t="shared" si="137"/>
        <v>274283.92892723682</v>
      </c>
      <c r="L163" s="62">
        <f t="shared" si="138"/>
        <v>664993.96288940124</v>
      </c>
      <c r="M163" s="55">
        <f t="shared" si="139"/>
        <v>531902.69379281765</v>
      </c>
      <c r="N163" s="55">
        <f t="shared" si="140"/>
        <v>119774.69860228123</v>
      </c>
      <c r="O163" s="55">
        <f t="shared" si="141"/>
        <v>412127.99519053643</v>
      </c>
      <c r="P163" s="59">
        <f t="shared" si="184"/>
        <v>0</v>
      </c>
      <c r="Q163" s="52">
        <f t="shared" si="142"/>
        <v>0</v>
      </c>
      <c r="R163" s="57">
        <f t="shared" si="143"/>
        <v>0</v>
      </c>
      <c r="S163" s="59">
        <f t="shared" si="185"/>
        <v>0</v>
      </c>
      <c r="T163" s="56">
        <f t="shared" si="144"/>
        <v>0</v>
      </c>
      <c r="U163" s="57">
        <f t="shared" si="145"/>
        <v>0</v>
      </c>
      <c r="V163" s="59">
        <f t="shared" si="186"/>
        <v>0</v>
      </c>
      <c r="W163" s="52">
        <f t="shared" si="130"/>
        <v>0</v>
      </c>
      <c r="X163" s="57">
        <f t="shared" si="146"/>
        <v>0</v>
      </c>
      <c r="Y163" s="59">
        <f t="shared" si="187"/>
        <v>0</v>
      </c>
      <c r="Z163" s="56">
        <f t="shared" si="188"/>
        <v>0</v>
      </c>
      <c r="AA163" s="57">
        <f t="shared" si="147"/>
        <v>0</v>
      </c>
      <c r="AB163" s="63">
        <f t="shared" si="189"/>
        <v>0</v>
      </c>
      <c r="AC163" s="74">
        <f t="shared" si="148"/>
        <v>0</v>
      </c>
      <c r="AD163" s="57">
        <f t="shared" si="149"/>
        <v>0</v>
      </c>
      <c r="AE163" s="59">
        <f t="shared" si="190"/>
        <v>0</v>
      </c>
      <c r="AF163" s="54">
        <f t="shared" si="150"/>
        <v>0</v>
      </c>
      <c r="AG163" s="57">
        <f t="shared" si="151"/>
        <v>0</v>
      </c>
      <c r="AH163" s="59">
        <f t="shared" si="191"/>
        <v>6461308.9464657679</v>
      </c>
      <c r="AI163" s="54">
        <f t="shared" si="152"/>
        <v>119774.69860228123</v>
      </c>
      <c r="AJ163" s="57">
        <f t="shared" si="153"/>
        <v>26922.120610274033</v>
      </c>
      <c r="AK163" s="59">
        <f t="shared" si="192"/>
        <v>22506050.26349619</v>
      </c>
      <c r="AL163" s="56">
        <f t="shared" si="193"/>
        <v>412127.99519053643</v>
      </c>
      <c r="AM163" s="75">
        <f t="shared" si="154"/>
        <v>93775.209431234121</v>
      </c>
      <c r="AN163">
        <f t="shared" si="155"/>
        <v>3.2859667699050729E-2</v>
      </c>
      <c r="AO163" s="119">
        <f t="shared" si="156"/>
        <v>0</v>
      </c>
      <c r="AP163" s="119">
        <f t="shared" si="157"/>
        <v>0</v>
      </c>
      <c r="AQ163">
        <f t="shared" si="158"/>
        <v>0.5331335077525553</v>
      </c>
      <c r="AR163" s="41">
        <f t="shared" si="159"/>
        <v>0</v>
      </c>
      <c r="AS163" s="41">
        <f t="shared" si="160"/>
        <v>0</v>
      </c>
      <c r="AT163">
        <f t="shared" si="161"/>
        <v>0.53315101110968988</v>
      </c>
      <c r="AU163" s="41">
        <f t="shared" si="162"/>
        <v>0</v>
      </c>
      <c r="AV163" s="41">
        <f t="shared" si="163"/>
        <v>0</v>
      </c>
      <c r="AW163">
        <f t="shared" si="164"/>
        <v>0.53542415784420383</v>
      </c>
      <c r="AX163">
        <f t="shared" si="165"/>
        <v>0</v>
      </c>
      <c r="AY163" s="121">
        <f t="shared" si="166"/>
        <v>0</v>
      </c>
      <c r="AZ163">
        <f t="shared" si="167"/>
        <v>0.63581220012070472</v>
      </c>
      <c r="BA163" s="39">
        <f t="shared" si="168"/>
        <v>0</v>
      </c>
      <c r="BB163" s="39">
        <f t="shared" si="169"/>
        <v>0</v>
      </c>
      <c r="BC163">
        <f t="shared" si="170"/>
        <v>0.53951627957995696</v>
      </c>
      <c r="BD163" s="41">
        <f t="shared" si="171"/>
        <v>0</v>
      </c>
      <c r="BE163" s="41">
        <f t="shared" si="172"/>
        <v>0</v>
      </c>
      <c r="BF163">
        <f t="shared" si="173"/>
        <v>0.53552999174095461</v>
      </c>
      <c r="BG163" s="41">
        <f t="shared" si="174"/>
        <v>146696.81921255527</v>
      </c>
      <c r="BH163" s="41">
        <f t="shared" si="175"/>
        <v>18085979.488944467</v>
      </c>
      <c r="BI163">
        <f t="shared" si="176"/>
        <v>0.54402440228327476</v>
      </c>
      <c r="BJ163">
        <f t="shared" si="177"/>
        <v>505903.20462177054</v>
      </c>
      <c r="BK163" s="121">
        <f t="shared" si="178"/>
        <v>62231327.273771003</v>
      </c>
      <c r="BL163">
        <f t="shared" si="179"/>
        <v>0.54865784762821757</v>
      </c>
      <c r="BM163" s="119">
        <f t="shared" si="180"/>
        <v>652600.02383432584</v>
      </c>
      <c r="BN163" s="119">
        <f t="shared" si="181"/>
        <v>77657793.293751374</v>
      </c>
      <c r="BO163">
        <f t="shared" si="182"/>
        <v>0.54071114978792434</v>
      </c>
    </row>
    <row r="164" spans="1:67">
      <c r="A164">
        <v>152</v>
      </c>
      <c r="B164" s="64">
        <v>147</v>
      </c>
      <c r="C164" s="56">
        <f t="shared" si="131"/>
        <v>28435456.516169142</v>
      </c>
      <c r="D164" s="56">
        <f t="shared" si="132"/>
        <v>273589.37239454314</v>
      </c>
      <c r="E164" s="59">
        <f t="shared" si="183"/>
        <v>28161867.143774599</v>
      </c>
      <c r="F164" s="53">
        <f t="shared" si="133"/>
        <v>386941.39864606806</v>
      </c>
      <c r="G164" s="53">
        <f t="shared" si="134"/>
        <v>130624.12710187452</v>
      </c>
      <c r="H164" s="66">
        <f t="shared" si="135"/>
        <v>256317.27154419356</v>
      </c>
      <c r="I164" s="54">
        <f>IF(A164&lt;=(30-(240-$K$8)),((A164+(240-$K$7))/30)*$K$6,$K$6)*($K$5/100)</f>
        <v>0.10979999999999999</v>
      </c>
      <c r="J164" s="67">
        <f t="shared" si="136"/>
        <v>9.6456066865724388E-3</v>
      </c>
      <c r="K164" s="68">
        <f t="shared" si="137"/>
        <v>269165.95844006626</v>
      </c>
      <c r="L164" s="68">
        <f t="shared" si="138"/>
        <v>656107.35708613438</v>
      </c>
      <c r="M164" s="55">
        <f t="shared" si="139"/>
        <v>525483.22998425981</v>
      </c>
      <c r="N164" s="55">
        <f t="shared" si="140"/>
        <v>118329.15348316259</v>
      </c>
      <c r="O164" s="55">
        <f t="shared" si="141"/>
        <v>407154.07650109724</v>
      </c>
      <c r="P164" s="65">
        <f t="shared" si="184"/>
        <v>0</v>
      </c>
      <c r="Q164" s="52">
        <f t="shared" si="142"/>
        <v>0</v>
      </c>
      <c r="R164" s="57">
        <f t="shared" si="143"/>
        <v>0</v>
      </c>
      <c r="S164" s="59">
        <f t="shared" si="185"/>
        <v>0</v>
      </c>
      <c r="T164" s="56">
        <f t="shared" si="144"/>
        <v>0</v>
      </c>
      <c r="U164" s="57">
        <f t="shared" si="145"/>
        <v>0</v>
      </c>
      <c r="V164" s="59">
        <f t="shared" si="186"/>
        <v>0</v>
      </c>
      <c r="W164" s="52">
        <f t="shared" si="130"/>
        <v>0</v>
      </c>
      <c r="X164" s="57">
        <f t="shared" si="146"/>
        <v>0</v>
      </c>
      <c r="Y164" s="59">
        <f t="shared" si="187"/>
        <v>0</v>
      </c>
      <c r="Z164" s="56">
        <f t="shared" si="188"/>
        <v>0</v>
      </c>
      <c r="AA164" s="57">
        <f t="shared" si="147"/>
        <v>0</v>
      </c>
      <c r="AB164" s="63">
        <f t="shared" si="189"/>
        <v>0</v>
      </c>
      <c r="AC164" s="74">
        <f t="shared" si="148"/>
        <v>0</v>
      </c>
      <c r="AD164" s="57">
        <f t="shared" si="149"/>
        <v>0</v>
      </c>
      <c r="AE164" s="59">
        <f t="shared" si="190"/>
        <v>0</v>
      </c>
      <c r="AF164" s="54">
        <f t="shared" si="150"/>
        <v>0</v>
      </c>
      <c r="AG164" s="57">
        <f t="shared" si="151"/>
        <v>0</v>
      </c>
      <c r="AH164" s="59">
        <f t="shared" si="191"/>
        <v>6341534.2478634864</v>
      </c>
      <c r="AI164" s="54">
        <f t="shared" si="152"/>
        <v>118329.15348316259</v>
      </c>
      <c r="AJ164" s="57">
        <f t="shared" si="153"/>
        <v>26423.059366097859</v>
      </c>
      <c r="AK164" s="59">
        <f t="shared" si="192"/>
        <v>22093922.268305656</v>
      </c>
      <c r="AL164" s="56">
        <f t="shared" si="193"/>
        <v>407154.07650109724</v>
      </c>
      <c r="AM164" s="75">
        <f t="shared" si="154"/>
        <v>92058.009451273567</v>
      </c>
      <c r="AN164">
        <f t="shared" si="155"/>
        <v>3.2875778480941892E-2</v>
      </c>
      <c r="AO164" s="119">
        <f t="shared" si="156"/>
        <v>0</v>
      </c>
      <c r="AP164" s="119">
        <f t="shared" si="157"/>
        <v>0</v>
      </c>
      <c r="AQ164">
        <f t="shared" si="158"/>
        <v>0.53073734800876882</v>
      </c>
      <c r="AR164" s="41">
        <f t="shared" si="159"/>
        <v>0</v>
      </c>
      <c r="AS164" s="41">
        <f t="shared" si="160"/>
        <v>0</v>
      </c>
      <c r="AT164">
        <f t="shared" si="161"/>
        <v>0.53075489202304282</v>
      </c>
      <c r="AU164" s="41">
        <f t="shared" si="162"/>
        <v>0</v>
      </c>
      <c r="AV164" s="41">
        <f t="shared" si="163"/>
        <v>0</v>
      </c>
      <c r="AW164">
        <f t="shared" si="164"/>
        <v>0.53303335233966864</v>
      </c>
      <c r="AX164">
        <f t="shared" si="165"/>
        <v>0</v>
      </c>
      <c r="AY164" s="121">
        <f t="shared" si="166"/>
        <v>0</v>
      </c>
      <c r="AZ164">
        <f t="shared" si="167"/>
        <v>0.6337184463339226</v>
      </c>
      <c r="BA164" s="39">
        <f t="shared" si="168"/>
        <v>0</v>
      </c>
      <c r="BB164" s="39">
        <f t="shared" si="169"/>
        <v>0</v>
      </c>
      <c r="BC164">
        <f t="shared" si="170"/>
        <v>0.53713520636885059</v>
      </c>
      <c r="BD164" s="41">
        <f t="shared" si="171"/>
        <v>0</v>
      </c>
      <c r="BE164" s="41">
        <f t="shared" si="172"/>
        <v>0</v>
      </c>
      <c r="BF164">
        <f t="shared" si="173"/>
        <v>0.53313943524393359</v>
      </c>
      <c r="BG164" s="41">
        <f t="shared" si="174"/>
        <v>144752.21284926045</v>
      </c>
      <c r="BH164" s="41">
        <f t="shared" si="175"/>
        <v>17986031.329440713</v>
      </c>
      <c r="BI164">
        <f t="shared" si="176"/>
        <v>0.54165429732750703</v>
      </c>
      <c r="BJ164">
        <f t="shared" si="177"/>
        <v>499212.08595237078</v>
      </c>
      <c r="BK164" s="121">
        <f t="shared" si="178"/>
        <v>61887419.62816678</v>
      </c>
      <c r="BL164">
        <f t="shared" si="179"/>
        <v>0.54629928306267395</v>
      </c>
      <c r="BM164" s="119">
        <f t="shared" si="180"/>
        <v>643964.2988016312</v>
      </c>
      <c r="BN164" s="119">
        <f t="shared" si="181"/>
        <v>77246034.807686195</v>
      </c>
      <c r="BO164">
        <f t="shared" si="182"/>
        <v>0.53833295859670149</v>
      </c>
    </row>
    <row r="165" spans="1:67">
      <c r="A165">
        <v>153</v>
      </c>
      <c r="B165" s="58">
        <v>148</v>
      </c>
      <c r="C165" s="56">
        <f t="shared" si="131"/>
        <v>27909973.286184881</v>
      </c>
      <c r="D165" s="56">
        <f t="shared" si="132"/>
        <v>273589.37239453942</v>
      </c>
      <c r="E165" s="59">
        <f t="shared" si="183"/>
        <v>27636383.913790341</v>
      </c>
      <c r="F165" s="53">
        <f t="shared" si="133"/>
        <v>383209.11410397588</v>
      </c>
      <c r="G165" s="53">
        <f t="shared" si="134"/>
        <v>128186.76072013087</v>
      </c>
      <c r="H165" s="60">
        <f t="shared" si="135"/>
        <v>255022.35338384501</v>
      </c>
      <c r="I165" s="54">
        <f>IF(A165&lt;=(30-(240-$K$8)),((A165+(240-$K$7))/30)*$K$6,$K$6)*($K$5/100)</f>
        <v>0.10979999999999999</v>
      </c>
      <c r="J165" s="61">
        <f t="shared" si="136"/>
        <v>9.6456066865724388E-3</v>
      </c>
      <c r="K165" s="62">
        <f t="shared" si="137"/>
        <v>264109.84415451443</v>
      </c>
      <c r="L165" s="62">
        <f t="shared" si="138"/>
        <v>647318.95825849031</v>
      </c>
      <c r="M165" s="55">
        <f t="shared" si="139"/>
        <v>519132.19753835944</v>
      </c>
      <c r="N165" s="55">
        <f t="shared" si="140"/>
        <v>116899.01784764478</v>
      </c>
      <c r="O165" s="55">
        <f t="shared" si="141"/>
        <v>402233.17969071469</v>
      </c>
      <c r="P165" s="59">
        <f t="shared" si="184"/>
        <v>0</v>
      </c>
      <c r="Q165" s="52">
        <f t="shared" si="142"/>
        <v>0</v>
      </c>
      <c r="R165" s="57">
        <f t="shared" si="143"/>
        <v>0</v>
      </c>
      <c r="S165" s="59">
        <f t="shared" si="185"/>
        <v>0</v>
      </c>
      <c r="T165" s="56">
        <f t="shared" si="144"/>
        <v>0</v>
      </c>
      <c r="U165" s="57">
        <f t="shared" si="145"/>
        <v>0</v>
      </c>
      <c r="V165" s="59">
        <f t="shared" si="186"/>
        <v>0</v>
      </c>
      <c r="W165" s="52">
        <f t="shared" si="130"/>
        <v>0</v>
      </c>
      <c r="X165" s="57">
        <f t="shared" si="146"/>
        <v>0</v>
      </c>
      <c r="Y165" s="59">
        <f t="shared" si="187"/>
        <v>0</v>
      </c>
      <c r="Z165" s="56">
        <f t="shared" si="188"/>
        <v>0</v>
      </c>
      <c r="AA165" s="57">
        <f t="shared" si="147"/>
        <v>0</v>
      </c>
      <c r="AB165" s="63">
        <f t="shared" si="189"/>
        <v>0</v>
      </c>
      <c r="AC165" s="74">
        <f t="shared" si="148"/>
        <v>0</v>
      </c>
      <c r="AD165" s="57">
        <f t="shared" si="149"/>
        <v>0</v>
      </c>
      <c r="AE165" s="59">
        <f t="shared" si="190"/>
        <v>0</v>
      </c>
      <c r="AF165" s="54">
        <f t="shared" si="150"/>
        <v>0</v>
      </c>
      <c r="AG165" s="57">
        <f t="shared" si="151"/>
        <v>0</v>
      </c>
      <c r="AH165" s="59">
        <f t="shared" si="191"/>
        <v>6223205.0943803238</v>
      </c>
      <c r="AI165" s="54">
        <f t="shared" si="152"/>
        <v>116899.01784764478</v>
      </c>
      <c r="AJ165" s="57">
        <f t="shared" si="153"/>
        <v>25930.021226584682</v>
      </c>
      <c r="AK165" s="59">
        <f t="shared" si="192"/>
        <v>21686768.191804558</v>
      </c>
      <c r="AL165" s="56">
        <f t="shared" si="193"/>
        <v>402233.17969071469</v>
      </c>
      <c r="AM165" s="75">
        <f t="shared" si="154"/>
        <v>90361.534132518995</v>
      </c>
      <c r="AN165">
        <f t="shared" si="155"/>
        <v>3.2891889262833054E-2</v>
      </c>
      <c r="AO165" s="119">
        <f t="shared" si="156"/>
        <v>0</v>
      </c>
      <c r="AP165" s="119">
        <f t="shared" si="157"/>
        <v>0</v>
      </c>
      <c r="AQ165">
        <f t="shared" si="158"/>
        <v>0.52835054531280656</v>
      </c>
      <c r="AR165" s="41">
        <f t="shared" si="159"/>
        <v>0</v>
      </c>
      <c r="AS165" s="41">
        <f t="shared" si="160"/>
        <v>0</v>
      </c>
      <c r="AT165">
        <f t="shared" si="161"/>
        <v>0.52836812921790854</v>
      </c>
      <c r="AU165" s="41">
        <f t="shared" si="162"/>
        <v>0</v>
      </c>
      <c r="AV165" s="41">
        <f t="shared" si="163"/>
        <v>0</v>
      </c>
      <c r="AW165">
        <f t="shared" si="164"/>
        <v>0.53065180374565812</v>
      </c>
      <c r="AX165">
        <f t="shared" si="165"/>
        <v>0</v>
      </c>
      <c r="AY165" s="121">
        <f t="shared" si="166"/>
        <v>0</v>
      </c>
      <c r="AZ165">
        <f t="shared" si="167"/>
        <v>0.63162989676820624</v>
      </c>
      <c r="BA165" s="39">
        <f t="shared" si="168"/>
        <v>0</v>
      </c>
      <c r="BB165" s="39">
        <f t="shared" si="169"/>
        <v>0</v>
      </c>
      <c r="BC165">
        <f t="shared" si="170"/>
        <v>0.53476321195072574</v>
      </c>
      <c r="BD165" s="41">
        <f t="shared" si="171"/>
        <v>0</v>
      </c>
      <c r="BE165" s="41">
        <f t="shared" si="172"/>
        <v>0</v>
      </c>
      <c r="BF165">
        <f t="shared" si="173"/>
        <v>0.53075813103827552</v>
      </c>
      <c r="BG165" s="41">
        <f t="shared" si="174"/>
        <v>142829.03907422945</v>
      </c>
      <c r="BH165" s="41">
        <f t="shared" si="175"/>
        <v>17885549.730689652</v>
      </c>
      <c r="BI165">
        <f t="shared" si="176"/>
        <v>0.53929307610174371</v>
      </c>
      <c r="BJ165">
        <f t="shared" si="177"/>
        <v>492594.71382323367</v>
      </c>
      <c r="BK165" s="121">
        <f t="shared" si="178"/>
        <v>61541676.49267935</v>
      </c>
      <c r="BL165">
        <f t="shared" si="179"/>
        <v>0.54394940303033479</v>
      </c>
      <c r="BM165" s="119">
        <f t="shared" si="180"/>
        <v>635423.75289746316</v>
      </c>
      <c r="BN165" s="119">
        <f t="shared" si="181"/>
        <v>76831565.235677198</v>
      </c>
      <c r="BO165">
        <f t="shared" si="182"/>
        <v>0.5359637943779868</v>
      </c>
    </row>
    <row r="166" spans="1:67">
      <c r="A166">
        <v>154</v>
      </c>
      <c r="B166" s="64">
        <v>149</v>
      </c>
      <c r="C166" s="56">
        <f t="shared" si="131"/>
        <v>27390841.088646524</v>
      </c>
      <c r="D166" s="56">
        <f t="shared" si="132"/>
        <v>273589.37239454314</v>
      </c>
      <c r="E166" s="59">
        <f t="shared" si="183"/>
        <v>27117251.716251981</v>
      </c>
      <c r="F166" s="53">
        <f t="shared" si="133"/>
        <v>379512.82971061906</v>
      </c>
      <c r="G166" s="53">
        <f t="shared" si="134"/>
        <v>125778.85254388211</v>
      </c>
      <c r="H166" s="66">
        <f t="shared" si="135"/>
        <v>253733.97716673696</v>
      </c>
      <c r="I166" s="54">
        <f>IF(A166&lt;=(30-(240-$K$8)),((A166+(240-$K$7))/30)*$K$6,$K$6)*($K$5/100)</f>
        <v>0.10979999999999999</v>
      </c>
      <c r="J166" s="67">
        <f t="shared" si="136"/>
        <v>9.6456066865724388E-3</v>
      </c>
      <c r="K166" s="68">
        <f t="shared" si="137"/>
        <v>259114.92632897795</v>
      </c>
      <c r="L166" s="68">
        <f t="shared" si="138"/>
        <v>638627.75603959698</v>
      </c>
      <c r="M166" s="55">
        <f t="shared" si="139"/>
        <v>512848.90349571488</v>
      </c>
      <c r="N166" s="55">
        <f t="shared" si="140"/>
        <v>115484.13565402235</v>
      </c>
      <c r="O166" s="55">
        <f t="shared" si="141"/>
        <v>397364.76784169255</v>
      </c>
      <c r="P166" s="65">
        <f t="shared" si="184"/>
        <v>0</v>
      </c>
      <c r="Q166" s="52">
        <f t="shared" si="142"/>
        <v>0</v>
      </c>
      <c r="R166" s="57">
        <f t="shared" si="143"/>
        <v>0</v>
      </c>
      <c r="S166" s="59">
        <f t="shared" si="185"/>
        <v>0</v>
      </c>
      <c r="T166" s="56">
        <f t="shared" si="144"/>
        <v>0</v>
      </c>
      <c r="U166" s="57">
        <f t="shared" si="145"/>
        <v>0</v>
      </c>
      <c r="V166" s="59">
        <f t="shared" si="186"/>
        <v>0</v>
      </c>
      <c r="W166" s="52">
        <f t="shared" si="130"/>
        <v>0</v>
      </c>
      <c r="X166" s="57">
        <f t="shared" si="146"/>
        <v>0</v>
      </c>
      <c r="Y166" s="59">
        <f t="shared" si="187"/>
        <v>0</v>
      </c>
      <c r="Z166" s="56">
        <f t="shared" si="188"/>
        <v>0</v>
      </c>
      <c r="AA166" s="57">
        <f t="shared" si="147"/>
        <v>0</v>
      </c>
      <c r="AB166" s="63">
        <f t="shared" si="189"/>
        <v>0</v>
      </c>
      <c r="AC166" s="74">
        <f t="shared" si="148"/>
        <v>0</v>
      </c>
      <c r="AD166" s="57">
        <f t="shared" si="149"/>
        <v>0</v>
      </c>
      <c r="AE166" s="59">
        <f t="shared" si="190"/>
        <v>0</v>
      </c>
      <c r="AF166" s="54">
        <f t="shared" si="150"/>
        <v>0</v>
      </c>
      <c r="AG166" s="57">
        <f t="shared" si="151"/>
        <v>0</v>
      </c>
      <c r="AH166" s="59">
        <f t="shared" si="191"/>
        <v>6106306.0765326787</v>
      </c>
      <c r="AI166" s="54">
        <f t="shared" si="152"/>
        <v>115484.13565402235</v>
      </c>
      <c r="AJ166" s="57">
        <f t="shared" si="153"/>
        <v>25442.941985552829</v>
      </c>
      <c r="AK166" s="59">
        <f t="shared" si="192"/>
        <v>21284535.012113843</v>
      </c>
      <c r="AL166" s="56">
        <f t="shared" si="193"/>
        <v>397364.76784169255</v>
      </c>
      <c r="AM166" s="75">
        <f t="shared" si="154"/>
        <v>88685.562550474351</v>
      </c>
      <c r="AN166">
        <f t="shared" si="155"/>
        <v>3.2908000044724217E-2</v>
      </c>
      <c r="AO166" s="119">
        <f t="shared" si="156"/>
        <v>0</v>
      </c>
      <c r="AP166" s="119">
        <f t="shared" si="157"/>
        <v>0</v>
      </c>
      <c r="AQ166">
        <f t="shared" si="158"/>
        <v>0.52597307032017449</v>
      </c>
      <c r="AR166" s="41">
        <f t="shared" si="159"/>
        <v>0</v>
      </c>
      <c r="AS166" s="41">
        <f t="shared" si="160"/>
        <v>0</v>
      </c>
      <c r="AT166">
        <f t="shared" si="161"/>
        <v>0.52599069335506921</v>
      </c>
      <c r="AU166" s="41">
        <f t="shared" si="162"/>
        <v>0</v>
      </c>
      <c r="AV166" s="41">
        <f t="shared" si="163"/>
        <v>0</v>
      </c>
      <c r="AW166">
        <f t="shared" si="164"/>
        <v>0.52827948341102982</v>
      </c>
      <c r="AX166">
        <f t="shared" si="165"/>
        <v>0</v>
      </c>
      <c r="AY166" s="121">
        <f t="shared" si="166"/>
        <v>0</v>
      </c>
      <c r="AZ166">
        <f t="shared" si="167"/>
        <v>0.62954654543718791</v>
      </c>
      <c r="BA166" s="39">
        <f t="shared" si="168"/>
        <v>0</v>
      </c>
      <c r="BB166" s="39">
        <f t="shared" si="169"/>
        <v>0</v>
      </c>
      <c r="BC166">
        <f t="shared" si="170"/>
        <v>0.53240026889163605</v>
      </c>
      <c r="BD166" s="41">
        <f t="shared" si="171"/>
        <v>0</v>
      </c>
      <c r="BE166" s="41">
        <f t="shared" si="172"/>
        <v>0</v>
      </c>
      <c r="BF166">
        <f t="shared" si="173"/>
        <v>0.52838605050471887</v>
      </c>
      <c r="BG166" s="41">
        <f t="shared" si="174"/>
        <v>140927.07763957517</v>
      </c>
      <c r="BH166" s="41">
        <f t="shared" si="175"/>
        <v>17784556.890719444</v>
      </c>
      <c r="BI166">
        <f t="shared" si="176"/>
        <v>0.53694071248102171</v>
      </c>
      <c r="BJ166">
        <f t="shared" si="177"/>
        <v>486050.33039216691</v>
      </c>
      <c r="BK166" s="121">
        <f t="shared" si="178"/>
        <v>61194174.24762065</v>
      </c>
      <c r="BL166">
        <f t="shared" si="179"/>
        <v>0.54160818271743572</v>
      </c>
      <c r="BM166" s="119">
        <f t="shared" si="180"/>
        <v>626977.40803174209</v>
      </c>
      <c r="BN166" s="119">
        <f t="shared" si="181"/>
        <v>76414486.620861515</v>
      </c>
      <c r="BO166">
        <f t="shared" si="182"/>
        <v>0.53360363004801004</v>
      </c>
    </row>
    <row r="167" spans="1:67">
      <c r="A167">
        <v>155</v>
      </c>
      <c r="B167" s="58">
        <v>150</v>
      </c>
      <c r="C167" s="56">
        <f t="shared" si="131"/>
        <v>26877992.185150806</v>
      </c>
      <c r="D167" s="56">
        <f t="shared" si="132"/>
        <v>273589.37239454314</v>
      </c>
      <c r="E167" s="59">
        <f t="shared" si="183"/>
        <v>26604402.812756263</v>
      </c>
      <c r="F167" s="53">
        <f t="shared" si="133"/>
        <v>375852.19822272228</v>
      </c>
      <c r="G167" s="53">
        <f t="shared" si="134"/>
        <v>123400.08837983447</v>
      </c>
      <c r="H167" s="60">
        <f t="shared" si="135"/>
        <v>252452.10984288779</v>
      </c>
      <c r="I167" s="54">
        <f>IF(A167&lt;=(30-(240-$K$8)),((A167+(240-$K$7))/30)*$K$6,$K$6)*($K$5/100)</f>
        <v>0.10979999999999999</v>
      </c>
      <c r="J167" s="61">
        <f t="shared" si="136"/>
        <v>9.6456066865724388E-3</v>
      </c>
      <c r="K167" s="62">
        <f t="shared" si="137"/>
        <v>254180.55190424851</v>
      </c>
      <c r="L167" s="62">
        <f t="shared" si="138"/>
        <v>630032.7501269707</v>
      </c>
      <c r="M167" s="55">
        <f t="shared" si="139"/>
        <v>506632.66174713621</v>
      </c>
      <c r="N167" s="55">
        <f t="shared" si="140"/>
        <v>114084.35240313146</v>
      </c>
      <c r="O167" s="55">
        <f t="shared" si="141"/>
        <v>392548.30934400478</v>
      </c>
      <c r="P167" s="59">
        <f t="shared" si="184"/>
        <v>0</v>
      </c>
      <c r="Q167" s="52">
        <f t="shared" si="142"/>
        <v>0</v>
      </c>
      <c r="R167" s="57">
        <f t="shared" si="143"/>
        <v>0</v>
      </c>
      <c r="S167" s="59">
        <f t="shared" si="185"/>
        <v>0</v>
      </c>
      <c r="T167" s="56">
        <f t="shared" si="144"/>
        <v>0</v>
      </c>
      <c r="U167" s="57">
        <f t="shared" si="145"/>
        <v>0</v>
      </c>
      <c r="V167" s="59">
        <f t="shared" si="186"/>
        <v>0</v>
      </c>
      <c r="W167" s="52">
        <f t="shared" si="130"/>
        <v>0</v>
      </c>
      <c r="X167" s="57">
        <f t="shared" si="146"/>
        <v>0</v>
      </c>
      <c r="Y167" s="59">
        <f t="shared" si="187"/>
        <v>0</v>
      </c>
      <c r="Z167" s="56">
        <f t="shared" si="188"/>
        <v>0</v>
      </c>
      <c r="AA167" s="57">
        <f t="shared" si="147"/>
        <v>0</v>
      </c>
      <c r="AB167" s="63">
        <f t="shared" si="189"/>
        <v>0</v>
      </c>
      <c r="AC167" s="74">
        <f t="shared" si="148"/>
        <v>0</v>
      </c>
      <c r="AD167" s="57">
        <f t="shared" si="149"/>
        <v>0</v>
      </c>
      <c r="AE167" s="59">
        <f t="shared" si="190"/>
        <v>0</v>
      </c>
      <c r="AF167" s="54">
        <f t="shared" si="150"/>
        <v>0</v>
      </c>
      <c r="AG167" s="57">
        <f t="shared" si="151"/>
        <v>0</v>
      </c>
      <c r="AH167" s="59">
        <f t="shared" si="191"/>
        <v>5990821.9408786567</v>
      </c>
      <c r="AI167" s="54">
        <f t="shared" si="152"/>
        <v>114084.35240313146</v>
      </c>
      <c r="AJ167" s="57">
        <f t="shared" si="153"/>
        <v>24961.758086994403</v>
      </c>
      <c r="AK167" s="59">
        <f t="shared" si="192"/>
        <v>20887170.24427215</v>
      </c>
      <c r="AL167" s="56">
        <f t="shared" si="193"/>
        <v>392548.30934400478</v>
      </c>
      <c r="AM167" s="75">
        <f t="shared" si="154"/>
        <v>87029.87601780062</v>
      </c>
      <c r="AN167">
        <f t="shared" si="155"/>
        <v>3.292411082661538E-2</v>
      </c>
      <c r="AO167" s="119">
        <f t="shared" si="156"/>
        <v>0</v>
      </c>
      <c r="AP167" s="119">
        <f t="shared" si="157"/>
        <v>0</v>
      </c>
      <c r="AQ167">
        <f t="shared" si="158"/>
        <v>0.52360489374366814</v>
      </c>
      <c r="AR167" s="41">
        <f t="shared" si="159"/>
        <v>0</v>
      </c>
      <c r="AS167" s="41">
        <f t="shared" si="160"/>
        <v>0</v>
      </c>
      <c r="AT167">
        <f t="shared" si="161"/>
        <v>0.5236225551526873</v>
      </c>
      <c r="AU167" s="41">
        <f t="shared" si="162"/>
        <v>0</v>
      </c>
      <c r="AV167" s="41">
        <f t="shared" si="163"/>
        <v>0</v>
      </c>
      <c r="AW167">
        <f t="shared" si="164"/>
        <v>0.5259163627389376</v>
      </c>
      <c r="AX167">
        <f t="shared" si="165"/>
        <v>0</v>
      </c>
      <c r="AY167" s="121">
        <f t="shared" si="166"/>
        <v>0</v>
      </c>
      <c r="AZ167">
        <f t="shared" si="167"/>
        <v>0.62746838633240665</v>
      </c>
      <c r="BA167" s="39">
        <f t="shared" si="168"/>
        <v>0</v>
      </c>
      <c r="BB167" s="39">
        <f t="shared" si="169"/>
        <v>0</v>
      </c>
      <c r="BC167">
        <f t="shared" si="170"/>
        <v>0.53004634980630227</v>
      </c>
      <c r="BD167" s="41">
        <f t="shared" si="171"/>
        <v>0</v>
      </c>
      <c r="BE167" s="41">
        <f t="shared" si="172"/>
        <v>0</v>
      </c>
      <c r="BF167">
        <f t="shared" si="173"/>
        <v>0.52602316507804947</v>
      </c>
      <c r="BG167" s="41">
        <f t="shared" si="174"/>
        <v>139046.11049012587</v>
      </c>
      <c r="BH167" s="41">
        <f t="shared" si="175"/>
        <v>17683074.622485377</v>
      </c>
      <c r="BI167">
        <f t="shared" si="176"/>
        <v>0.53459718038340065</v>
      </c>
      <c r="BJ167">
        <f t="shared" si="177"/>
        <v>479578.18536180537</v>
      </c>
      <c r="BK167" s="121">
        <f t="shared" si="178"/>
        <v>60844987.948320739</v>
      </c>
      <c r="BL167">
        <f t="shared" si="179"/>
        <v>0.53927559734754393</v>
      </c>
      <c r="BM167" s="119">
        <f t="shared" si="180"/>
        <v>618624.29585193121</v>
      </c>
      <c r="BN167" s="119">
        <f t="shared" si="181"/>
        <v>75994899.262070432</v>
      </c>
      <c r="BO167">
        <f t="shared" si="182"/>
        <v>0.53125243857011972</v>
      </c>
    </row>
    <row r="168" spans="1:67">
      <c r="A168">
        <v>156</v>
      </c>
      <c r="B168" s="64">
        <v>151</v>
      </c>
      <c r="C168" s="56">
        <f t="shared" si="131"/>
        <v>26371359.523403671</v>
      </c>
      <c r="D168" s="56">
        <f t="shared" si="132"/>
        <v>273589.37239454687</v>
      </c>
      <c r="E168" s="59">
        <f t="shared" si="183"/>
        <v>26097770.151009124</v>
      </c>
      <c r="F168" s="53">
        <f t="shared" si="133"/>
        <v>372226.87574638217</v>
      </c>
      <c r="G168" s="53">
        <f t="shared" si="134"/>
        <v>121050.15721709731</v>
      </c>
      <c r="H168" s="66">
        <f t="shared" si="135"/>
        <v>251176.71852928487</v>
      </c>
      <c r="I168" s="54">
        <f>IF(A168&lt;=(30-(240-$K$8)),((A168+(240-$K$7))/30)*$K$6,$K$6)*($K$5/100)</f>
        <v>0.10979999999999999</v>
      </c>
      <c r="J168" s="67">
        <f t="shared" si="136"/>
        <v>9.6456066865724388E-3</v>
      </c>
      <c r="K168" s="68">
        <f t="shared" si="137"/>
        <v>249306.07443744683</v>
      </c>
      <c r="L168" s="68">
        <f t="shared" si="138"/>
        <v>621532.95018382906</v>
      </c>
      <c r="M168" s="55">
        <f t="shared" si="139"/>
        <v>500482.79296673177</v>
      </c>
      <c r="N168" s="55">
        <f t="shared" si="140"/>
        <v>112699.51512328224</v>
      </c>
      <c r="O168" s="55">
        <f t="shared" si="141"/>
        <v>387783.27784344956</v>
      </c>
      <c r="P168" s="65">
        <f t="shared" si="184"/>
        <v>0</v>
      </c>
      <c r="Q168" s="52">
        <f t="shared" si="142"/>
        <v>0</v>
      </c>
      <c r="R168" s="57">
        <f t="shared" si="143"/>
        <v>0</v>
      </c>
      <c r="S168" s="59">
        <f t="shared" si="185"/>
        <v>0</v>
      </c>
      <c r="T168" s="56">
        <f t="shared" si="144"/>
        <v>0</v>
      </c>
      <c r="U168" s="57">
        <f t="shared" si="145"/>
        <v>0</v>
      </c>
      <c r="V168" s="59">
        <f t="shared" si="186"/>
        <v>0</v>
      </c>
      <c r="W168" s="52">
        <f t="shared" si="130"/>
        <v>0</v>
      </c>
      <c r="X168" s="57">
        <f t="shared" si="146"/>
        <v>0</v>
      </c>
      <c r="Y168" s="59">
        <f t="shared" si="187"/>
        <v>0</v>
      </c>
      <c r="Z168" s="56">
        <f t="shared" si="188"/>
        <v>0</v>
      </c>
      <c r="AA168" s="57">
        <f t="shared" si="147"/>
        <v>0</v>
      </c>
      <c r="AB168" s="63">
        <f t="shared" si="189"/>
        <v>0</v>
      </c>
      <c r="AC168" s="74">
        <f t="shared" si="148"/>
        <v>0</v>
      </c>
      <c r="AD168" s="57">
        <f t="shared" si="149"/>
        <v>0</v>
      </c>
      <c r="AE168" s="59">
        <f t="shared" si="190"/>
        <v>0</v>
      </c>
      <c r="AF168" s="54">
        <f t="shared" si="150"/>
        <v>0</v>
      </c>
      <c r="AG168" s="57">
        <f t="shared" si="151"/>
        <v>0</v>
      </c>
      <c r="AH168" s="59">
        <f t="shared" si="191"/>
        <v>5876737.5884755254</v>
      </c>
      <c r="AI168" s="54">
        <f t="shared" si="152"/>
        <v>112699.51512328224</v>
      </c>
      <c r="AJ168" s="57">
        <f t="shared" si="153"/>
        <v>24486.406618648023</v>
      </c>
      <c r="AK168" s="59">
        <f t="shared" si="192"/>
        <v>20494621.934928145</v>
      </c>
      <c r="AL168" s="56">
        <f t="shared" si="193"/>
        <v>387783.27784344956</v>
      </c>
      <c r="AM168" s="75">
        <f t="shared" si="154"/>
        <v>85394.258062200606</v>
      </c>
      <c r="AN168">
        <f t="shared" si="155"/>
        <v>3.2940221608506542E-2</v>
      </c>
      <c r="AO168" s="119">
        <f t="shared" si="156"/>
        <v>0</v>
      </c>
      <c r="AP168" s="119">
        <f t="shared" si="157"/>
        <v>0</v>
      </c>
      <c r="AQ168">
        <f t="shared" si="158"/>
        <v>0.52124598635351538</v>
      </c>
      <c r="AR168" s="41">
        <f t="shared" si="159"/>
        <v>0</v>
      </c>
      <c r="AS168" s="41">
        <f t="shared" si="160"/>
        <v>0</v>
      </c>
      <c r="AT168">
        <f t="shared" si="161"/>
        <v>0.52126368538620427</v>
      </c>
      <c r="AU168" s="41">
        <f t="shared" si="162"/>
        <v>0</v>
      </c>
      <c r="AV168" s="41">
        <f t="shared" si="163"/>
        <v>0</v>
      </c>
      <c r="AW168">
        <f t="shared" si="164"/>
        <v>0.52356241318664842</v>
      </c>
      <c r="AX168">
        <f t="shared" si="165"/>
        <v>0</v>
      </c>
      <c r="AY168" s="121">
        <f t="shared" si="166"/>
        <v>0</v>
      </c>
      <c r="AZ168">
        <f t="shared" si="167"/>
        <v>0.62539541342367799</v>
      </c>
      <c r="BA168" s="39">
        <f t="shared" si="168"/>
        <v>0</v>
      </c>
      <c r="BB168" s="39">
        <f t="shared" si="169"/>
        <v>0</v>
      </c>
      <c r="BC168">
        <f t="shared" si="170"/>
        <v>0.52770142735828651</v>
      </c>
      <c r="BD168" s="41">
        <f t="shared" si="171"/>
        <v>0</v>
      </c>
      <c r="BE168" s="41">
        <f t="shared" si="172"/>
        <v>0</v>
      </c>
      <c r="BF168">
        <f t="shared" si="173"/>
        <v>0.52366944624709288</v>
      </c>
      <c r="BG168" s="41">
        <f t="shared" si="174"/>
        <v>137185.92174193027</v>
      </c>
      <c r="BH168" s="41">
        <f t="shared" si="175"/>
        <v>17581124.359232031</v>
      </c>
      <c r="BI168">
        <f t="shared" si="176"/>
        <v>0.5322624537699866</v>
      </c>
      <c r="BJ168">
        <f t="shared" si="177"/>
        <v>473177.53590565018</v>
      </c>
      <c r="BK168" s="121">
        <f t="shared" si="178"/>
        <v>60494191.34357813</v>
      </c>
      <c r="BL168">
        <f t="shared" si="179"/>
        <v>0.53695162218183345</v>
      </c>
      <c r="BM168" s="119">
        <f t="shared" si="180"/>
        <v>610363.45764758042</v>
      </c>
      <c r="BN168" s="119">
        <f t="shared" si="181"/>
        <v>75572901.737976491</v>
      </c>
      <c r="BO168">
        <f t="shared" si="182"/>
        <v>0.52891019295499597</v>
      </c>
    </row>
    <row r="169" spans="1:67">
      <c r="A169">
        <v>157</v>
      </c>
      <c r="B169" s="58">
        <v>152</v>
      </c>
      <c r="C169" s="56">
        <f t="shared" si="131"/>
        <v>25870876.73043694</v>
      </c>
      <c r="D169" s="56">
        <f t="shared" si="132"/>
        <v>273589.37239454687</v>
      </c>
      <c r="E169" s="59">
        <f t="shared" si="183"/>
        <v>25597287.358042393</v>
      </c>
      <c r="F169" s="53">
        <f t="shared" si="133"/>
        <v>368636.5217047609</v>
      </c>
      <c r="G169" s="53">
        <f t="shared" si="134"/>
        <v>118728.75119571997</v>
      </c>
      <c r="H169" s="60">
        <f t="shared" si="135"/>
        <v>249907.77050904091</v>
      </c>
      <c r="I169" s="54">
        <f>IF(A169&lt;=(30-(240-$K$8)),((A169+(240-$K$7))/30)*$K$6,$K$6)*($K$5/100)</f>
        <v>0.10979999999999999</v>
      </c>
      <c r="J169" s="61">
        <f t="shared" si="136"/>
        <v>9.6456066865724388E-3</v>
      </c>
      <c r="K169" s="62">
        <f t="shared" si="137"/>
        <v>244490.85403660143</v>
      </c>
      <c r="L169" s="62">
        <f t="shared" si="138"/>
        <v>613127.37574136234</v>
      </c>
      <c r="M169" s="55">
        <f t="shared" si="139"/>
        <v>494398.62454564235</v>
      </c>
      <c r="N169" s="55">
        <f t="shared" si="140"/>
        <v>111329.47235533688</v>
      </c>
      <c r="O169" s="55">
        <f t="shared" si="141"/>
        <v>383069.15219030547</v>
      </c>
      <c r="P169" s="59">
        <f t="shared" si="184"/>
        <v>0</v>
      </c>
      <c r="Q169" s="52">
        <f t="shared" si="142"/>
        <v>0</v>
      </c>
      <c r="R169" s="57">
        <f t="shared" si="143"/>
        <v>0</v>
      </c>
      <c r="S169" s="59">
        <f t="shared" si="185"/>
        <v>0</v>
      </c>
      <c r="T169" s="56">
        <f t="shared" si="144"/>
        <v>0</v>
      </c>
      <c r="U169" s="57">
        <f t="shared" si="145"/>
        <v>0</v>
      </c>
      <c r="V169" s="59">
        <f t="shared" si="186"/>
        <v>0</v>
      </c>
      <c r="W169" s="52">
        <f t="shared" si="130"/>
        <v>0</v>
      </c>
      <c r="X169" s="57">
        <f t="shared" si="146"/>
        <v>0</v>
      </c>
      <c r="Y169" s="59">
        <f t="shared" si="187"/>
        <v>0</v>
      </c>
      <c r="Z169" s="56">
        <f t="shared" si="188"/>
        <v>0</v>
      </c>
      <c r="AA169" s="57">
        <f t="shared" si="147"/>
        <v>0</v>
      </c>
      <c r="AB169" s="63">
        <f t="shared" si="189"/>
        <v>0</v>
      </c>
      <c r="AC169" s="74">
        <f t="shared" si="148"/>
        <v>0</v>
      </c>
      <c r="AD169" s="57">
        <f t="shared" si="149"/>
        <v>0</v>
      </c>
      <c r="AE169" s="59">
        <f t="shared" si="190"/>
        <v>0</v>
      </c>
      <c r="AF169" s="54">
        <f t="shared" si="150"/>
        <v>0</v>
      </c>
      <c r="AG169" s="57">
        <f t="shared" si="151"/>
        <v>0</v>
      </c>
      <c r="AH169" s="59">
        <f t="shared" si="191"/>
        <v>5764038.0733522428</v>
      </c>
      <c r="AI169" s="54">
        <f t="shared" si="152"/>
        <v>111329.47235533688</v>
      </c>
      <c r="AJ169" s="57">
        <f t="shared" si="153"/>
        <v>24016.825305634346</v>
      </c>
      <c r="AK169" s="59">
        <f t="shared" si="192"/>
        <v>20106838.657084696</v>
      </c>
      <c r="AL169" s="56">
        <f t="shared" si="193"/>
        <v>383069.15219030547</v>
      </c>
      <c r="AM169" s="75">
        <f t="shared" si="154"/>
        <v>83778.494404519559</v>
      </c>
      <c r="AN169">
        <f t="shared" si="155"/>
        <v>3.2956332390397712E-2</v>
      </c>
      <c r="AO169" s="119">
        <f t="shared" si="156"/>
        <v>0</v>
      </c>
      <c r="AP169" s="119">
        <f t="shared" si="157"/>
        <v>0</v>
      </c>
      <c r="AQ169">
        <f t="shared" si="158"/>
        <v>0.51889631897731825</v>
      </c>
      <c r="AR169" s="41">
        <f t="shared" si="159"/>
        <v>0</v>
      </c>
      <c r="AS169" s="41">
        <f t="shared" si="160"/>
        <v>0</v>
      </c>
      <c r="AT169">
        <f t="shared" si="161"/>
        <v>0.51891405488855913</v>
      </c>
      <c r="AU169" s="41">
        <f t="shared" si="162"/>
        <v>0</v>
      </c>
      <c r="AV169" s="41">
        <f t="shared" si="163"/>
        <v>0</v>
      </c>
      <c r="AW169">
        <f t="shared" si="164"/>
        <v>0.52121760626580116</v>
      </c>
      <c r="AX169">
        <f t="shared" si="165"/>
        <v>0</v>
      </c>
      <c r="AY169" s="121">
        <f t="shared" si="166"/>
        <v>0</v>
      </c>
      <c r="AZ169">
        <f t="shared" si="167"/>
        <v>0.62332762065905323</v>
      </c>
      <c r="BA169" s="39">
        <f t="shared" si="168"/>
        <v>0</v>
      </c>
      <c r="BB169" s="39">
        <f t="shared" si="169"/>
        <v>0</v>
      </c>
      <c r="BC169">
        <f t="shared" si="170"/>
        <v>0.5253654742599575</v>
      </c>
      <c r="BD169" s="41">
        <f t="shared" si="171"/>
        <v>0</v>
      </c>
      <c r="BE169" s="41">
        <f t="shared" si="172"/>
        <v>0</v>
      </c>
      <c r="BF169">
        <f t="shared" si="173"/>
        <v>0.52132486555490143</v>
      </c>
      <c r="BG169" s="41">
        <f t="shared" si="174"/>
        <v>135346.29766097124</v>
      </c>
      <c r="BH169" s="41">
        <f t="shared" si="175"/>
        <v>17478727.15978789</v>
      </c>
      <c r="BI169">
        <f t="shared" si="176"/>
        <v>0.52993650664510628</v>
      </c>
      <c r="BJ169">
        <f t="shared" si="177"/>
        <v>466847.64659482503</v>
      </c>
      <c r="BK169" s="121">
        <f t="shared" si="178"/>
        <v>60141856.893877961</v>
      </c>
      <c r="BL169">
        <f t="shared" si="179"/>
        <v>0.53463623251904202</v>
      </c>
      <c r="BM169" s="119">
        <f t="shared" si="180"/>
        <v>602193.94425579626</v>
      </c>
      <c r="BN169" s="119">
        <f t="shared" si="181"/>
        <v>75148590.930937633</v>
      </c>
      <c r="BO169">
        <f t="shared" si="182"/>
        <v>0.52657686626054001</v>
      </c>
    </row>
    <row r="170" spans="1:67">
      <c r="A170">
        <v>158</v>
      </c>
      <c r="B170" s="64">
        <v>153</v>
      </c>
      <c r="C170" s="56">
        <f t="shared" si="131"/>
        <v>25376478.105891295</v>
      </c>
      <c r="D170" s="56">
        <f t="shared" si="132"/>
        <v>273589.37239454687</v>
      </c>
      <c r="E170" s="59">
        <f t="shared" si="183"/>
        <v>25102888.733496748</v>
      </c>
      <c r="F170" s="53">
        <f t="shared" si="133"/>
        <v>365080.79880609066</v>
      </c>
      <c r="G170" s="53">
        <f t="shared" si="134"/>
        <v>116435.56557553576</v>
      </c>
      <c r="H170" s="66">
        <f t="shared" si="135"/>
        <v>248645.23323055491</v>
      </c>
      <c r="I170" s="54">
        <f>IF(A170&lt;=(30-(240-$K$8)),((A170+(240-$K$7))/30)*$K$6,$K$6)*($K$5/100)</f>
        <v>0.10979999999999999</v>
      </c>
      <c r="J170" s="67">
        <f t="shared" si="136"/>
        <v>9.6456066865724388E-3</v>
      </c>
      <c r="K170" s="68">
        <f t="shared" si="137"/>
        <v>239734.25729586717</v>
      </c>
      <c r="L170" s="68">
        <f t="shared" si="138"/>
        <v>604815.0561019578</v>
      </c>
      <c r="M170" s="55">
        <f t="shared" si="139"/>
        <v>488379.49052642204</v>
      </c>
      <c r="N170" s="55">
        <f t="shared" si="140"/>
        <v>109974.07413793349</v>
      </c>
      <c r="O170" s="55">
        <f t="shared" si="141"/>
        <v>378405.41638848855</v>
      </c>
      <c r="P170" s="65">
        <f t="shared" si="184"/>
        <v>0</v>
      </c>
      <c r="Q170" s="52">
        <f t="shared" si="142"/>
        <v>0</v>
      </c>
      <c r="R170" s="57">
        <f t="shared" si="143"/>
        <v>0</v>
      </c>
      <c r="S170" s="59">
        <f t="shared" si="185"/>
        <v>0</v>
      </c>
      <c r="T170" s="56">
        <f t="shared" si="144"/>
        <v>0</v>
      </c>
      <c r="U170" s="57">
        <f t="shared" si="145"/>
        <v>0</v>
      </c>
      <c r="V170" s="59">
        <f t="shared" si="186"/>
        <v>0</v>
      </c>
      <c r="W170" s="52">
        <f t="shared" si="130"/>
        <v>0</v>
      </c>
      <c r="X170" s="57">
        <f t="shared" si="146"/>
        <v>0</v>
      </c>
      <c r="Y170" s="59">
        <f t="shared" si="187"/>
        <v>0</v>
      </c>
      <c r="Z170" s="56">
        <f t="shared" si="188"/>
        <v>0</v>
      </c>
      <c r="AA170" s="57">
        <f t="shared" si="147"/>
        <v>0</v>
      </c>
      <c r="AB170" s="63">
        <f t="shared" si="189"/>
        <v>0</v>
      </c>
      <c r="AC170" s="74">
        <f t="shared" si="148"/>
        <v>0</v>
      </c>
      <c r="AD170" s="57">
        <f t="shared" si="149"/>
        <v>0</v>
      </c>
      <c r="AE170" s="59">
        <f t="shared" si="190"/>
        <v>0</v>
      </c>
      <c r="AF170" s="54">
        <f t="shared" si="150"/>
        <v>0</v>
      </c>
      <c r="AG170" s="57">
        <f t="shared" si="151"/>
        <v>0</v>
      </c>
      <c r="AH170" s="59">
        <f t="shared" si="191"/>
        <v>5652708.6009969059</v>
      </c>
      <c r="AI170" s="54">
        <f t="shared" si="152"/>
        <v>109974.07413793349</v>
      </c>
      <c r="AJ170" s="57">
        <f t="shared" si="153"/>
        <v>23552.952504153774</v>
      </c>
      <c r="AK170" s="59">
        <f t="shared" si="192"/>
        <v>19723769.504894391</v>
      </c>
      <c r="AL170" s="56">
        <f t="shared" si="193"/>
        <v>378405.41638848855</v>
      </c>
      <c r="AM170" s="75">
        <f t="shared" si="154"/>
        <v>82182.372937059961</v>
      </c>
      <c r="AN170">
        <f t="shared" si="155"/>
        <v>3.2972443172288875E-2</v>
      </c>
      <c r="AO170" s="119">
        <f t="shared" si="156"/>
        <v>0</v>
      </c>
      <c r="AP170" s="119">
        <f t="shared" si="157"/>
        <v>0</v>
      </c>
      <c r="AQ170">
        <f t="shared" si="158"/>
        <v>0.51655586250024188</v>
      </c>
      <c r="AR170" s="41">
        <f t="shared" si="159"/>
        <v>0</v>
      </c>
      <c r="AS170" s="41">
        <f t="shared" si="160"/>
        <v>0</v>
      </c>
      <c r="AT170">
        <f t="shared" si="161"/>
        <v>0.51657363455007321</v>
      </c>
      <c r="AU170" s="41">
        <f t="shared" si="162"/>
        <v>0</v>
      </c>
      <c r="AV170" s="41">
        <f t="shared" si="163"/>
        <v>0</v>
      </c>
      <c r="AW170">
        <f t="shared" si="164"/>
        <v>0.51888191354232227</v>
      </c>
      <c r="AX170">
        <f t="shared" si="165"/>
        <v>0</v>
      </c>
      <c r="AY170" s="121">
        <f t="shared" si="166"/>
        <v>0</v>
      </c>
      <c r="AZ170">
        <f t="shared" si="167"/>
        <v>0.6212650019650755</v>
      </c>
      <c r="BA170" s="39">
        <f t="shared" si="168"/>
        <v>0</v>
      </c>
      <c r="BB170" s="39">
        <f t="shared" si="169"/>
        <v>0</v>
      </c>
      <c r="BC170">
        <f t="shared" si="170"/>
        <v>0.52303846327264658</v>
      </c>
      <c r="BD170" s="41">
        <f t="shared" si="171"/>
        <v>0</v>
      </c>
      <c r="BE170" s="41">
        <f t="shared" si="172"/>
        <v>0</v>
      </c>
      <c r="BF170">
        <f t="shared" si="173"/>
        <v>0.51898939459863225</v>
      </c>
      <c r="BG170" s="41">
        <f t="shared" si="174"/>
        <v>133527.02664208726</v>
      </c>
      <c r="BH170" s="41">
        <f t="shared" si="175"/>
        <v>17375903.713793494</v>
      </c>
      <c r="BI170">
        <f t="shared" si="176"/>
        <v>0.52761931305630549</v>
      </c>
      <c r="BJ170">
        <f t="shared" si="177"/>
        <v>460587.78932554851</v>
      </c>
      <c r="BK170" s="121">
        <f t="shared" si="178"/>
        <v>59788055.789381191</v>
      </c>
      <c r="BL170">
        <f t="shared" si="179"/>
        <v>0.5323294036956302</v>
      </c>
      <c r="BM170" s="119">
        <f t="shared" si="180"/>
        <v>594114.81596763572</v>
      </c>
      <c r="BN170" s="119">
        <f t="shared" si="181"/>
        <v>74722062.050542578</v>
      </c>
      <c r="BO170">
        <f t="shared" si="182"/>
        <v>0.52425243159214585</v>
      </c>
    </row>
    <row r="171" spans="1:67">
      <c r="A171">
        <v>159</v>
      </c>
      <c r="B171" s="58">
        <v>154</v>
      </c>
      <c r="C171" s="56">
        <f t="shared" si="131"/>
        <v>24888098.615364872</v>
      </c>
      <c r="D171" s="56">
        <f t="shared" si="132"/>
        <v>273589.37239454314</v>
      </c>
      <c r="E171" s="59">
        <f t="shared" si="183"/>
        <v>24614509.242970329</v>
      </c>
      <c r="F171" s="53">
        <f t="shared" si="133"/>
        <v>361559.37301198748</v>
      </c>
      <c r="G171" s="53">
        <f t="shared" si="134"/>
        <v>114170.29870531072</v>
      </c>
      <c r="H171" s="60">
        <f t="shared" si="135"/>
        <v>247389.07430667675</v>
      </c>
      <c r="I171" s="54">
        <f>IF(A171&lt;=(30-(240-$K$8)),((A171+(240-$K$7))/30)*$K$6,$K$6)*($K$5/100)</f>
        <v>0.10979999999999999</v>
      </c>
      <c r="J171" s="61">
        <f t="shared" si="136"/>
        <v>9.6456066865724388E-3</v>
      </c>
      <c r="K171" s="62">
        <f t="shared" si="137"/>
        <v>235035.65723137624</v>
      </c>
      <c r="L171" s="62">
        <f t="shared" si="138"/>
        <v>596595.0302433637</v>
      </c>
      <c r="M171" s="55">
        <f t="shared" si="139"/>
        <v>482424.73153805296</v>
      </c>
      <c r="N171" s="55">
        <f t="shared" si="140"/>
        <v>108633.17199285253</v>
      </c>
      <c r="O171" s="55">
        <f t="shared" si="141"/>
        <v>373791.55954520043</v>
      </c>
      <c r="P171" s="59">
        <f t="shared" si="184"/>
        <v>0</v>
      </c>
      <c r="Q171" s="52">
        <f t="shared" si="142"/>
        <v>0</v>
      </c>
      <c r="R171" s="57">
        <f t="shared" si="143"/>
        <v>0</v>
      </c>
      <c r="S171" s="59">
        <f t="shared" si="185"/>
        <v>0</v>
      </c>
      <c r="T171" s="56">
        <f t="shared" si="144"/>
        <v>0</v>
      </c>
      <c r="U171" s="57">
        <f t="shared" si="145"/>
        <v>0</v>
      </c>
      <c r="V171" s="59">
        <f t="shared" si="186"/>
        <v>0</v>
      </c>
      <c r="W171" s="52">
        <f t="shared" si="130"/>
        <v>0</v>
      </c>
      <c r="X171" s="57">
        <f t="shared" si="146"/>
        <v>0</v>
      </c>
      <c r="Y171" s="59">
        <f t="shared" si="187"/>
        <v>0</v>
      </c>
      <c r="Z171" s="56">
        <f t="shared" si="188"/>
        <v>0</v>
      </c>
      <c r="AA171" s="57">
        <f t="shared" si="147"/>
        <v>0</v>
      </c>
      <c r="AB171" s="63">
        <f t="shared" si="189"/>
        <v>0</v>
      </c>
      <c r="AC171" s="74">
        <f t="shared" si="148"/>
        <v>0</v>
      </c>
      <c r="AD171" s="57">
        <f t="shared" si="149"/>
        <v>0</v>
      </c>
      <c r="AE171" s="59">
        <f t="shared" si="190"/>
        <v>0</v>
      </c>
      <c r="AF171" s="54">
        <f t="shared" si="150"/>
        <v>0</v>
      </c>
      <c r="AG171" s="57">
        <f t="shared" si="151"/>
        <v>0</v>
      </c>
      <c r="AH171" s="59">
        <f t="shared" si="191"/>
        <v>5542734.5268589724</v>
      </c>
      <c r="AI171" s="54">
        <f t="shared" si="152"/>
        <v>108633.17199285253</v>
      </c>
      <c r="AJ171" s="57">
        <f t="shared" si="153"/>
        <v>23094.727195245719</v>
      </c>
      <c r="AK171" s="59">
        <f t="shared" si="192"/>
        <v>19345364.088505901</v>
      </c>
      <c r="AL171" s="56">
        <f t="shared" si="193"/>
        <v>373791.55954520043</v>
      </c>
      <c r="AM171" s="75">
        <f t="shared" si="154"/>
        <v>80605.683702107926</v>
      </c>
      <c r="AN171">
        <f t="shared" si="155"/>
        <v>3.2988553954180037E-2</v>
      </c>
      <c r="AO171" s="119">
        <f t="shared" si="156"/>
        <v>0</v>
      </c>
      <c r="AP171" s="119">
        <f t="shared" si="157"/>
        <v>0</v>
      </c>
      <c r="AQ171">
        <f t="shared" si="158"/>
        <v>0.51422458786491776</v>
      </c>
      <c r="AR171" s="41">
        <f t="shared" si="159"/>
        <v>0</v>
      </c>
      <c r="AS171" s="41">
        <f t="shared" si="160"/>
        <v>0</v>
      </c>
      <c r="AT171">
        <f t="shared" si="161"/>
        <v>0.51424239531867011</v>
      </c>
      <c r="AU171" s="41">
        <f t="shared" si="162"/>
        <v>0</v>
      </c>
      <c r="AV171" s="41">
        <f t="shared" si="163"/>
        <v>0</v>
      </c>
      <c r="AW171">
        <f t="shared" si="164"/>
        <v>0.5165553066366213</v>
      </c>
      <c r="AX171">
        <f t="shared" si="165"/>
        <v>0</v>
      </c>
      <c r="AY171" s="121">
        <f t="shared" si="166"/>
        <v>0</v>
      </c>
      <c r="AZ171">
        <f t="shared" si="167"/>
        <v>0.61920755124680915</v>
      </c>
      <c r="BA171" s="39">
        <f t="shared" si="168"/>
        <v>0</v>
      </c>
      <c r="BB171" s="39">
        <f t="shared" si="169"/>
        <v>0</v>
      </c>
      <c r="BC171">
        <f t="shared" si="170"/>
        <v>0.52072036720671211</v>
      </c>
      <c r="BD171" s="41">
        <f t="shared" si="171"/>
        <v>0</v>
      </c>
      <c r="BE171" s="41">
        <f t="shared" si="172"/>
        <v>0</v>
      </c>
      <c r="BF171">
        <f t="shared" si="173"/>
        <v>0.51666300502979712</v>
      </c>
      <c r="BG171" s="41">
        <f t="shared" si="174"/>
        <v>131727.89918809824</v>
      </c>
      <c r="BH171" s="41">
        <f t="shared" si="175"/>
        <v>17272674.346863553</v>
      </c>
      <c r="BI171">
        <f t="shared" si="176"/>
        <v>0.52531084709446141</v>
      </c>
      <c r="BJ171">
        <f t="shared" si="177"/>
        <v>454397.24324730836</v>
      </c>
      <c r="BK171" s="121">
        <f t="shared" si="178"/>
        <v>59432857.967686869</v>
      </c>
      <c r="BL171">
        <f t="shared" si="179"/>
        <v>0.53003111108593937</v>
      </c>
      <c r="BM171" s="119">
        <f t="shared" si="180"/>
        <v>586125.14243540657</v>
      </c>
      <c r="BN171" s="119">
        <f t="shared" si="181"/>
        <v>74293408.656860158</v>
      </c>
      <c r="BO171">
        <f t="shared" si="182"/>
        <v>0.52193686210263612</v>
      </c>
    </row>
    <row r="172" spans="1:67">
      <c r="A172">
        <v>160</v>
      </c>
      <c r="B172" s="64">
        <v>155</v>
      </c>
      <c r="C172" s="56">
        <f t="shared" si="131"/>
        <v>24405673.883826822</v>
      </c>
      <c r="D172" s="56">
        <f t="shared" si="132"/>
        <v>273589.37239454687</v>
      </c>
      <c r="E172" s="59">
        <f t="shared" si="183"/>
        <v>24132084.511432275</v>
      </c>
      <c r="F172" s="53">
        <f t="shared" si="133"/>
        <v>358071.91350607009</v>
      </c>
      <c r="G172" s="53">
        <f t="shared" si="134"/>
        <v>111932.65199219337</v>
      </c>
      <c r="H172" s="66">
        <f t="shared" si="135"/>
        <v>246139.26151387673</v>
      </c>
      <c r="I172" s="54">
        <f>IF(A172&lt;=(30-(240-$K$8)),((A172+(240-$K$7))/30)*$K$6,$K$6)*($K$5/100)</f>
        <v>0.10979999999999999</v>
      </c>
      <c r="J172" s="67">
        <f t="shared" si="136"/>
        <v>9.6456066865724388E-3</v>
      </c>
      <c r="K172" s="68">
        <f t="shared" si="137"/>
        <v>230394.43321771608</v>
      </c>
      <c r="L172" s="68">
        <f t="shared" si="138"/>
        <v>588466.34672378609</v>
      </c>
      <c r="M172" s="55">
        <f t="shared" si="139"/>
        <v>476533.69473159272</v>
      </c>
      <c r="N172" s="55">
        <f t="shared" si="140"/>
        <v>107306.61891052585</v>
      </c>
      <c r="O172" s="55">
        <f t="shared" si="141"/>
        <v>369227.07582106686</v>
      </c>
      <c r="P172" s="65">
        <f t="shared" si="184"/>
        <v>0</v>
      </c>
      <c r="Q172" s="52">
        <f t="shared" si="142"/>
        <v>0</v>
      </c>
      <c r="R172" s="57">
        <f t="shared" si="143"/>
        <v>0</v>
      </c>
      <c r="S172" s="59">
        <f t="shared" si="185"/>
        <v>0</v>
      </c>
      <c r="T172" s="56">
        <f t="shared" si="144"/>
        <v>0</v>
      </c>
      <c r="U172" s="57">
        <f t="shared" si="145"/>
        <v>0</v>
      </c>
      <c r="V172" s="59">
        <f t="shared" si="186"/>
        <v>0</v>
      </c>
      <c r="W172" s="52">
        <f t="shared" si="130"/>
        <v>0</v>
      </c>
      <c r="X172" s="57">
        <f t="shared" si="146"/>
        <v>0</v>
      </c>
      <c r="Y172" s="59">
        <f t="shared" si="187"/>
        <v>0</v>
      </c>
      <c r="Z172" s="56">
        <f t="shared" si="188"/>
        <v>0</v>
      </c>
      <c r="AA172" s="57">
        <f t="shared" si="147"/>
        <v>0</v>
      </c>
      <c r="AB172" s="63">
        <f t="shared" si="189"/>
        <v>0</v>
      </c>
      <c r="AC172" s="74">
        <f t="shared" si="148"/>
        <v>0</v>
      </c>
      <c r="AD172" s="57">
        <f t="shared" si="149"/>
        <v>0</v>
      </c>
      <c r="AE172" s="59">
        <f t="shared" si="190"/>
        <v>0</v>
      </c>
      <c r="AF172" s="54">
        <f t="shared" si="150"/>
        <v>0</v>
      </c>
      <c r="AG172" s="57">
        <f t="shared" si="151"/>
        <v>0</v>
      </c>
      <c r="AH172" s="59">
        <f t="shared" si="191"/>
        <v>5434101.35486612</v>
      </c>
      <c r="AI172" s="54">
        <f t="shared" si="152"/>
        <v>107306.61891052585</v>
      </c>
      <c r="AJ172" s="57">
        <f t="shared" si="153"/>
        <v>22642.088978608834</v>
      </c>
      <c r="AK172" s="59">
        <f t="shared" si="192"/>
        <v>18971572.528960701</v>
      </c>
      <c r="AL172" s="56">
        <f t="shared" si="193"/>
        <v>369227.07582106686</v>
      </c>
      <c r="AM172" s="75">
        <f t="shared" si="154"/>
        <v>79048.218870669589</v>
      </c>
      <c r="AN172">
        <f t="shared" si="155"/>
        <v>3.30046647360712E-2</v>
      </c>
      <c r="AO172" s="119">
        <f t="shared" si="156"/>
        <v>0</v>
      </c>
      <c r="AP172" s="119">
        <f t="shared" si="157"/>
        <v>0</v>
      </c>
      <c r="AQ172">
        <f t="shared" si="158"/>
        <v>0.51190246607163226</v>
      </c>
      <c r="AR172" s="41">
        <f t="shared" si="159"/>
        <v>0</v>
      </c>
      <c r="AS172" s="41">
        <f t="shared" si="160"/>
        <v>0</v>
      </c>
      <c r="AT172">
        <f t="shared" si="161"/>
        <v>0.51192030819973733</v>
      </c>
      <c r="AU172" s="41">
        <f t="shared" si="162"/>
        <v>0</v>
      </c>
      <c r="AV172" s="41">
        <f t="shared" si="163"/>
        <v>0</v>
      </c>
      <c r="AW172">
        <f t="shared" si="164"/>
        <v>0.51423775722348219</v>
      </c>
      <c r="AX172">
        <f t="shared" si="165"/>
        <v>0</v>
      </c>
      <c r="AY172" s="121">
        <f t="shared" si="166"/>
        <v>0</v>
      </c>
      <c r="AZ172">
        <f t="shared" si="167"/>
        <v>0.61715526238811158</v>
      </c>
      <c r="BA172" s="39">
        <f t="shared" si="168"/>
        <v>0</v>
      </c>
      <c r="BB172" s="39">
        <f t="shared" si="169"/>
        <v>0</v>
      </c>
      <c r="BC172">
        <f t="shared" si="170"/>
        <v>0.51841115892156464</v>
      </c>
      <c r="BD172" s="41">
        <f t="shared" si="171"/>
        <v>0</v>
      </c>
      <c r="BE172" s="41">
        <f t="shared" si="172"/>
        <v>0</v>
      </c>
      <c r="BF172">
        <f t="shared" si="173"/>
        <v>0.51434566855418284</v>
      </c>
      <c r="BG172" s="41">
        <f t="shared" si="174"/>
        <v>129948.70788913469</v>
      </c>
      <c r="BH172" s="41">
        <f t="shared" si="175"/>
        <v>17169059.025684137</v>
      </c>
      <c r="BI172">
        <f t="shared" si="176"/>
        <v>0.52301108289395781</v>
      </c>
      <c r="BJ172">
        <f t="shared" si="177"/>
        <v>448275.29469173646</v>
      </c>
      <c r="BK172" s="121">
        <f t="shared" si="178"/>
        <v>59076332.131370693</v>
      </c>
      <c r="BL172">
        <f t="shared" si="179"/>
        <v>0.5277413301021705</v>
      </c>
      <c r="BM172" s="119">
        <f t="shared" si="180"/>
        <v>578224.00258087111</v>
      </c>
      <c r="BN172" s="119">
        <f t="shared" si="181"/>
        <v>73862722.683396876</v>
      </c>
      <c r="BO172">
        <f t="shared" si="182"/>
        <v>0.5196301309924386</v>
      </c>
    </row>
    <row r="173" spans="1:67">
      <c r="A173">
        <v>161</v>
      </c>
      <c r="B173" s="58">
        <v>156</v>
      </c>
      <c r="C173" s="56">
        <f t="shared" si="131"/>
        <v>23929140.189095229</v>
      </c>
      <c r="D173" s="56">
        <f t="shared" si="132"/>
        <v>273589.37239454687</v>
      </c>
      <c r="E173" s="59">
        <f t="shared" si="183"/>
        <v>23655550.816700682</v>
      </c>
      <c r="F173" s="53">
        <f t="shared" si="133"/>
        <v>354618.09266288206</v>
      </c>
      <c r="G173" s="53">
        <f t="shared" si="134"/>
        <v>109722.32987146334</v>
      </c>
      <c r="H173" s="60">
        <f t="shared" si="135"/>
        <v>244895.7627914187</v>
      </c>
      <c r="I173" s="54">
        <f>IF(A173&lt;=(30-(240-$K$8)),((A173+(240-$K$7))/30)*$K$6,$K$6)*($K$5/100)</f>
        <v>0.10979999999999999</v>
      </c>
      <c r="J173" s="61">
        <f t="shared" si="136"/>
        <v>9.6456066865724388E-3</v>
      </c>
      <c r="K173" s="62">
        <f t="shared" si="137"/>
        <v>225809.97092502806</v>
      </c>
      <c r="L173" s="62">
        <f t="shared" si="138"/>
        <v>580428.06358791015</v>
      </c>
      <c r="M173" s="55">
        <f t="shared" si="139"/>
        <v>470705.73371644679</v>
      </c>
      <c r="N173" s="55">
        <f t="shared" si="140"/>
        <v>105994.26933568643</v>
      </c>
      <c r="O173" s="55">
        <f t="shared" si="141"/>
        <v>364711.46438076039</v>
      </c>
      <c r="P173" s="59">
        <f t="shared" si="184"/>
        <v>0</v>
      </c>
      <c r="Q173" s="52">
        <f t="shared" si="142"/>
        <v>0</v>
      </c>
      <c r="R173" s="57">
        <f t="shared" si="143"/>
        <v>0</v>
      </c>
      <c r="S173" s="59">
        <f t="shared" si="185"/>
        <v>0</v>
      </c>
      <c r="T173" s="56">
        <f t="shared" si="144"/>
        <v>0</v>
      </c>
      <c r="U173" s="57">
        <f t="shared" si="145"/>
        <v>0</v>
      </c>
      <c r="V173" s="59">
        <f t="shared" si="186"/>
        <v>0</v>
      </c>
      <c r="W173" s="52">
        <f t="shared" si="130"/>
        <v>0</v>
      </c>
      <c r="X173" s="57">
        <f t="shared" si="146"/>
        <v>0</v>
      </c>
      <c r="Y173" s="59">
        <f t="shared" si="187"/>
        <v>0</v>
      </c>
      <c r="Z173" s="56">
        <f t="shared" si="188"/>
        <v>0</v>
      </c>
      <c r="AA173" s="57">
        <f t="shared" si="147"/>
        <v>0</v>
      </c>
      <c r="AB173" s="63">
        <f t="shared" si="189"/>
        <v>0</v>
      </c>
      <c r="AC173" s="74">
        <f t="shared" si="148"/>
        <v>0</v>
      </c>
      <c r="AD173" s="57">
        <f t="shared" si="149"/>
        <v>0</v>
      </c>
      <c r="AE173" s="59">
        <f t="shared" si="190"/>
        <v>0</v>
      </c>
      <c r="AF173" s="54">
        <f t="shared" si="150"/>
        <v>0</v>
      </c>
      <c r="AG173" s="57">
        <f t="shared" si="151"/>
        <v>0</v>
      </c>
      <c r="AH173" s="59">
        <f t="shared" si="191"/>
        <v>5326794.7359555941</v>
      </c>
      <c r="AI173" s="54">
        <f t="shared" si="152"/>
        <v>105994.26933568643</v>
      </c>
      <c r="AJ173" s="57">
        <f t="shared" si="153"/>
        <v>22194.978066481643</v>
      </c>
      <c r="AK173" s="59">
        <f t="shared" si="192"/>
        <v>18602345.453139633</v>
      </c>
      <c r="AL173" s="56">
        <f t="shared" si="193"/>
        <v>364711.46438076039</v>
      </c>
      <c r="AM173" s="75">
        <f t="shared" si="154"/>
        <v>77509.772721415138</v>
      </c>
      <c r="AN173">
        <f t="shared" si="155"/>
        <v>3.3020775517962363E-2</v>
      </c>
      <c r="AO173" s="119">
        <f t="shared" si="156"/>
        <v>0</v>
      </c>
      <c r="AP173" s="119">
        <f t="shared" si="157"/>
        <v>0</v>
      </c>
      <c r="AQ173">
        <f t="shared" si="158"/>
        <v>0.5095894681782569</v>
      </c>
      <c r="AR173" s="41">
        <f t="shared" si="159"/>
        <v>0</v>
      </c>
      <c r="AS173" s="41">
        <f t="shared" si="160"/>
        <v>0</v>
      </c>
      <c r="AT173">
        <f t="shared" si="161"/>
        <v>0.50960734425638465</v>
      </c>
      <c r="AU173" s="41">
        <f t="shared" si="162"/>
        <v>0</v>
      </c>
      <c r="AV173" s="41">
        <f t="shared" si="163"/>
        <v>0</v>
      </c>
      <c r="AW173">
        <f t="shared" si="164"/>
        <v>0.51192923703233129</v>
      </c>
      <c r="AX173">
        <f t="shared" si="165"/>
        <v>0</v>
      </c>
      <c r="AY173" s="121">
        <f t="shared" si="166"/>
        <v>0</v>
      </c>
      <c r="AZ173">
        <f t="shared" si="167"/>
        <v>0.61510812925161473</v>
      </c>
      <c r="BA173" s="39">
        <f t="shared" si="168"/>
        <v>0</v>
      </c>
      <c r="BB173" s="39">
        <f t="shared" si="169"/>
        <v>0</v>
      </c>
      <c r="BC173">
        <f t="shared" si="170"/>
        <v>0.51611081132582959</v>
      </c>
      <c r="BD173" s="41">
        <f t="shared" si="171"/>
        <v>0</v>
      </c>
      <c r="BE173" s="41">
        <f t="shared" si="172"/>
        <v>0</v>
      </c>
      <c r="BF173">
        <f t="shared" si="173"/>
        <v>0.51203735693199859</v>
      </c>
      <c r="BG173" s="41">
        <f t="shared" si="174"/>
        <v>128189.24740216808</v>
      </c>
      <c r="BH173" s="41">
        <f t="shared" si="175"/>
        <v>17065077.363045517</v>
      </c>
      <c r="BI173">
        <f t="shared" si="176"/>
        <v>0.52071999463263596</v>
      </c>
      <c r="BJ173">
        <f t="shared" si="177"/>
        <v>442221.23710217554</v>
      </c>
      <c r="BK173" s="121">
        <f t="shared" si="178"/>
        <v>58718545.76530242</v>
      </c>
      <c r="BL173">
        <f t="shared" si="179"/>
        <v>0.52546003619461013</v>
      </c>
      <c r="BM173" s="119">
        <f t="shared" si="180"/>
        <v>570410.48450434359</v>
      </c>
      <c r="BN173" s="119">
        <f t="shared" si="181"/>
        <v>73430094.459765702</v>
      </c>
      <c r="BO173">
        <f t="shared" si="182"/>
        <v>0.51733221150956243</v>
      </c>
    </row>
    <row r="174" spans="1:67">
      <c r="A174">
        <v>162</v>
      </c>
      <c r="B174" s="64">
        <v>157</v>
      </c>
      <c r="C174" s="56">
        <f t="shared" si="131"/>
        <v>23458434.455378782</v>
      </c>
      <c r="D174" s="56">
        <f t="shared" si="132"/>
        <v>273589.37239454687</v>
      </c>
      <c r="E174" s="59">
        <f t="shared" si="183"/>
        <v>23184845.082984235</v>
      </c>
      <c r="F174" s="53">
        <f t="shared" si="133"/>
        <v>351197.58601711341</v>
      </c>
      <c r="G174" s="53">
        <f t="shared" si="134"/>
        <v>107539.03977657521</v>
      </c>
      <c r="H174" s="66">
        <f t="shared" si="135"/>
        <v>243658.54624053818</v>
      </c>
      <c r="I174" s="54">
        <f>IF(A174&lt;=(30-(240-$K$8)),((A174+(240-$K$7))/30)*$K$6,$K$6)*($K$5/100)</f>
        <v>0.10979999999999999</v>
      </c>
      <c r="J174" s="67">
        <f t="shared" si="136"/>
        <v>9.6456066865724388E-3</v>
      </c>
      <c r="K174" s="68">
        <f t="shared" si="137"/>
        <v>221281.66225672062</v>
      </c>
      <c r="L174" s="68">
        <f t="shared" si="138"/>
        <v>572479.248273834</v>
      </c>
      <c r="M174" s="55">
        <f t="shared" si="139"/>
        <v>464940.20849725878</v>
      </c>
      <c r="N174" s="55">
        <f t="shared" si="140"/>
        <v>104695.97915315714</v>
      </c>
      <c r="O174" s="55">
        <f t="shared" si="141"/>
        <v>360244.22934410162</v>
      </c>
      <c r="P174" s="65">
        <f t="shared" si="184"/>
        <v>0</v>
      </c>
      <c r="Q174" s="52">
        <f t="shared" si="142"/>
        <v>0</v>
      </c>
      <c r="R174" s="57">
        <f t="shared" si="143"/>
        <v>0</v>
      </c>
      <c r="S174" s="59">
        <f t="shared" si="185"/>
        <v>0</v>
      </c>
      <c r="T174" s="56">
        <f t="shared" si="144"/>
        <v>0</v>
      </c>
      <c r="U174" s="57">
        <f t="shared" si="145"/>
        <v>0</v>
      </c>
      <c r="V174" s="59">
        <f t="shared" si="186"/>
        <v>0</v>
      </c>
      <c r="W174" s="52">
        <f t="shared" si="130"/>
        <v>0</v>
      </c>
      <c r="X174" s="57">
        <f t="shared" si="146"/>
        <v>0</v>
      </c>
      <c r="Y174" s="59">
        <f t="shared" si="187"/>
        <v>0</v>
      </c>
      <c r="Z174" s="56">
        <f t="shared" si="188"/>
        <v>0</v>
      </c>
      <c r="AA174" s="57">
        <f t="shared" si="147"/>
        <v>0</v>
      </c>
      <c r="AB174" s="63">
        <f t="shared" si="189"/>
        <v>0</v>
      </c>
      <c r="AC174" s="74">
        <f t="shared" si="148"/>
        <v>0</v>
      </c>
      <c r="AD174" s="57">
        <f t="shared" si="149"/>
        <v>0</v>
      </c>
      <c r="AE174" s="59">
        <f t="shared" si="190"/>
        <v>0</v>
      </c>
      <c r="AF174" s="54">
        <f t="shared" si="150"/>
        <v>0</v>
      </c>
      <c r="AG174" s="57">
        <f t="shared" si="151"/>
        <v>0</v>
      </c>
      <c r="AH174" s="59">
        <f t="shared" si="191"/>
        <v>5220800.4666199079</v>
      </c>
      <c r="AI174" s="54">
        <f t="shared" si="152"/>
        <v>104695.97915315714</v>
      </c>
      <c r="AJ174" s="57">
        <f t="shared" si="153"/>
        <v>21753.335277582948</v>
      </c>
      <c r="AK174" s="59">
        <f t="shared" si="192"/>
        <v>18237633.988758873</v>
      </c>
      <c r="AL174" s="56">
        <f t="shared" si="193"/>
        <v>360244.22934410162</v>
      </c>
      <c r="AM174" s="75">
        <f t="shared" si="154"/>
        <v>75990.141619828632</v>
      </c>
      <c r="AN174">
        <f t="shared" si="155"/>
        <v>3.3036886299853525E-2</v>
      </c>
      <c r="AO174" s="119">
        <f t="shared" si="156"/>
        <v>0</v>
      </c>
      <c r="AP174" s="119">
        <f t="shared" si="157"/>
        <v>0</v>
      </c>
      <c r="AQ174">
        <f t="shared" si="158"/>
        <v>0.50728556530042201</v>
      </c>
      <c r="AR174" s="41">
        <f t="shared" si="159"/>
        <v>0</v>
      </c>
      <c r="AS174" s="41">
        <f t="shared" si="160"/>
        <v>0</v>
      </c>
      <c r="AT174">
        <f t="shared" si="161"/>
        <v>0.50730347460931058</v>
      </c>
      <c r="AU174" s="41">
        <f t="shared" si="162"/>
        <v>0</v>
      </c>
      <c r="AV174" s="41">
        <f t="shared" si="163"/>
        <v>0</v>
      </c>
      <c r="AW174">
        <f t="shared" si="164"/>
        <v>0.50962971784706856</v>
      </c>
      <c r="AX174">
        <f t="shared" si="165"/>
        <v>0</v>
      </c>
      <c r="AY174" s="121">
        <f t="shared" si="166"/>
        <v>0</v>
      </c>
      <c r="AZ174">
        <f t="shared" si="167"/>
        <v>0.61306614567900641</v>
      </c>
      <c r="BA174" s="39">
        <f t="shared" si="168"/>
        <v>0</v>
      </c>
      <c r="BB174" s="39">
        <f t="shared" si="169"/>
        <v>0</v>
      </c>
      <c r="BC174">
        <f t="shared" si="170"/>
        <v>0.51381929737729681</v>
      </c>
      <c r="BD174" s="41">
        <f t="shared" si="171"/>
        <v>0</v>
      </c>
      <c r="BE174" s="41">
        <f t="shared" si="172"/>
        <v>0</v>
      </c>
      <c r="BF174">
        <f t="shared" si="173"/>
        <v>0.50973804197786921</v>
      </c>
      <c r="BG174" s="41">
        <f t="shared" si="174"/>
        <v>126449.31443074008</v>
      </c>
      <c r="BH174" s="41">
        <f t="shared" si="175"/>
        <v>16960748.622811455</v>
      </c>
      <c r="BI174">
        <f t="shared" si="176"/>
        <v>0.51843755653198698</v>
      </c>
      <c r="BJ174">
        <f t="shared" si="177"/>
        <v>436234.37096393027</v>
      </c>
      <c r="BK174" s="121">
        <f t="shared" si="178"/>
        <v>58359565.153744459</v>
      </c>
      <c r="BL174">
        <f t="shared" si="179"/>
        <v>0.52318720485159753</v>
      </c>
      <c r="BM174" s="119">
        <f t="shared" si="180"/>
        <v>562683.68539467035</v>
      </c>
      <c r="BN174" s="119">
        <f t="shared" si="181"/>
        <v>72995612.734069631</v>
      </c>
      <c r="BO174">
        <f t="shared" si="182"/>
        <v>0.51504307694979101</v>
      </c>
    </row>
    <row r="175" spans="1:67">
      <c r="A175">
        <v>163</v>
      </c>
      <c r="B175" s="58">
        <v>158</v>
      </c>
      <c r="C175" s="56">
        <f t="shared" si="131"/>
        <v>22993494.246881522</v>
      </c>
      <c r="D175" s="56">
        <f t="shared" si="132"/>
        <v>273589.37239454687</v>
      </c>
      <c r="E175" s="59">
        <f t="shared" si="183"/>
        <v>22719904.874486975</v>
      </c>
      <c r="F175" s="53">
        <f t="shared" si="133"/>
        <v>347810.07223311864</v>
      </c>
      <c r="G175" s="53">
        <f t="shared" si="134"/>
        <v>105382.49210949543</v>
      </c>
      <c r="H175" s="60">
        <f t="shared" si="135"/>
        <v>242427.58012362319</v>
      </c>
      <c r="I175" s="54">
        <f>IF(A175&lt;=(30-(240-$K$8)),((A175+(240-$K$7))/30)*$K$6,$K$6)*($K$5/100)</f>
        <v>0.10979999999999999</v>
      </c>
      <c r="J175" s="61">
        <f t="shared" si="136"/>
        <v>9.6456066865724388E-3</v>
      </c>
      <c r="K175" s="62">
        <f t="shared" si="137"/>
        <v>216808.90528779133</v>
      </c>
      <c r="L175" s="62">
        <f t="shared" si="138"/>
        <v>564618.97752090998</v>
      </c>
      <c r="M175" s="55">
        <f t="shared" si="139"/>
        <v>459236.48541141453</v>
      </c>
      <c r="N175" s="55">
        <f t="shared" si="140"/>
        <v>103411.60567377791</v>
      </c>
      <c r="O175" s="55">
        <f t="shared" si="141"/>
        <v>355824.87973763666</v>
      </c>
      <c r="P175" s="59">
        <f t="shared" si="184"/>
        <v>0</v>
      </c>
      <c r="Q175" s="52">
        <f t="shared" si="142"/>
        <v>0</v>
      </c>
      <c r="R175" s="57">
        <f t="shared" si="143"/>
        <v>0</v>
      </c>
      <c r="S175" s="59">
        <f t="shared" si="185"/>
        <v>0</v>
      </c>
      <c r="T175" s="56">
        <f t="shared" si="144"/>
        <v>0</v>
      </c>
      <c r="U175" s="57">
        <f t="shared" si="145"/>
        <v>0</v>
      </c>
      <c r="V175" s="59">
        <f t="shared" si="186"/>
        <v>0</v>
      </c>
      <c r="W175" s="52">
        <f t="shared" si="130"/>
        <v>0</v>
      </c>
      <c r="X175" s="57">
        <f t="shared" si="146"/>
        <v>0</v>
      </c>
      <c r="Y175" s="59">
        <f t="shared" si="187"/>
        <v>0</v>
      </c>
      <c r="Z175" s="56">
        <f t="shared" si="188"/>
        <v>0</v>
      </c>
      <c r="AA175" s="57">
        <f t="shared" si="147"/>
        <v>0</v>
      </c>
      <c r="AB175" s="63">
        <f t="shared" si="189"/>
        <v>0</v>
      </c>
      <c r="AC175" s="74">
        <f t="shared" si="148"/>
        <v>0</v>
      </c>
      <c r="AD175" s="57">
        <f t="shared" si="149"/>
        <v>0</v>
      </c>
      <c r="AE175" s="59">
        <f t="shared" si="190"/>
        <v>0</v>
      </c>
      <c r="AF175" s="54">
        <f t="shared" si="150"/>
        <v>0</v>
      </c>
      <c r="AG175" s="57">
        <f t="shared" si="151"/>
        <v>0</v>
      </c>
      <c r="AH175" s="59">
        <f t="shared" si="191"/>
        <v>5116104.4874667507</v>
      </c>
      <c r="AI175" s="54">
        <f t="shared" si="152"/>
        <v>103411.60567377791</v>
      </c>
      <c r="AJ175" s="57">
        <f t="shared" si="153"/>
        <v>21317.102031111463</v>
      </c>
      <c r="AK175" s="59">
        <f t="shared" si="192"/>
        <v>17877389.75941477</v>
      </c>
      <c r="AL175" s="56">
        <f t="shared" si="193"/>
        <v>355824.87973763666</v>
      </c>
      <c r="AM175" s="75">
        <f t="shared" si="154"/>
        <v>74489.123997561546</v>
      </c>
      <c r="AN175">
        <f t="shared" si="155"/>
        <v>3.3052997081744688E-2</v>
      </c>
      <c r="AO175" s="119">
        <f t="shared" si="156"/>
        <v>0</v>
      </c>
      <c r="AP175" s="119">
        <f t="shared" si="157"/>
        <v>0</v>
      </c>
      <c r="AQ175">
        <f t="shared" si="158"/>
        <v>0.50499072861141248</v>
      </c>
      <c r="AR175" s="41">
        <f t="shared" si="159"/>
        <v>0</v>
      </c>
      <c r="AS175" s="41">
        <f t="shared" si="160"/>
        <v>0</v>
      </c>
      <c r="AT175">
        <f t="shared" si="161"/>
        <v>0.50500867043698239</v>
      </c>
      <c r="AU175" s="41">
        <f t="shared" si="162"/>
        <v>0</v>
      </c>
      <c r="AV175" s="41">
        <f t="shared" si="163"/>
        <v>0</v>
      </c>
      <c r="AW175">
        <f t="shared" si="164"/>
        <v>0.50733917150632324</v>
      </c>
      <c r="AX175">
        <f t="shared" si="165"/>
        <v>0</v>
      </c>
      <c r="AY175" s="121">
        <f t="shared" si="166"/>
        <v>0</v>
      </c>
      <c r="AZ175">
        <f t="shared" si="167"/>
        <v>0.61102930549101164</v>
      </c>
      <c r="BA175" s="39">
        <f t="shared" si="168"/>
        <v>0</v>
      </c>
      <c r="BB175" s="39">
        <f t="shared" si="169"/>
        <v>0</v>
      </c>
      <c r="BC175">
        <f t="shared" si="170"/>
        <v>0.51153659008312768</v>
      </c>
      <c r="BD175" s="41">
        <f t="shared" si="171"/>
        <v>0</v>
      </c>
      <c r="BE175" s="41">
        <f t="shared" si="172"/>
        <v>0</v>
      </c>
      <c r="BF175">
        <f t="shared" si="173"/>
        <v>0.50744769556091918</v>
      </c>
      <c r="BG175" s="41">
        <f t="shared" si="174"/>
        <v>124728.70770488938</v>
      </c>
      <c r="BH175" s="41">
        <f t="shared" si="175"/>
        <v>16856091.724825799</v>
      </c>
      <c r="BI175">
        <f t="shared" si="176"/>
        <v>0.51616374285715205</v>
      </c>
      <c r="BJ175">
        <f t="shared" si="177"/>
        <v>430314.00373519817</v>
      </c>
      <c r="BK175" s="121">
        <f t="shared" si="178"/>
        <v>57999455.397234775</v>
      </c>
      <c r="BL175">
        <f t="shared" si="179"/>
        <v>0.5209228115997584</v>
      </c>
      <c r="BM175" s="119">
        <f t="shared" si="180"/>
        <v>555042.71144008753</v>
      </c>
      <c r="BN175" s="119">
        <f t="shared" si="181"/>
        <v>72559364.695003495</v>
      </c>
      <c r="BO175">
        <f t="shared" si="182"/>
        <v>0.51276270065663676</v>
      </c>
    </row>
    <row r="176" spans="1:67">
      <c r="A176">
        <v>164</v>
      </c>
      <c r="B176" s="64">
        <v>159</v>
      </c>
      <c r="C176" s="56">
        <f t="shared" si="131"/>
        <v>22534257.761470105</v>
      </c>
      <c r="D176" s="56">
        <f t="shared" si="132"/>
        <v>273589.37239454314</v>
      </c>
      <c r="E176" s="59">
        <f t="shared" si="183"/>
        <v>22260668.389075562</v>
      </c>
      <c r="F176" s="53">
        <f t="shared" si="133"/>
        <v>344455.23307472974</v>
      </c>
      <c r="G176" s="53">
        <f t="shared" si="134"/>
        <v>103252.40021132882</v>
      </c>
      <c r="H176" s="66">
        <f t="shared" si="135"/>
        <v>241202.83286340092</v>
      </c>
      <c r="I176" s="54">
        <f>IF(A176&lt;=(30-(240-$K$8)),((A176+(240-$K$7))/30)*$K$6,$K$6)*($K$5/100)</f>
        <v>0.10979999999999999</v>
      </c>
      <c r="J176" s="67">
        <f t="shared" si="136"/>
        <v>9.6456066865724388E-3</v>
      </c>
      <c r="K176" s="68">
        <f t="shared" si="137"/>
        <v>212391.10420375151</v>
      </c>
      <c r="L176" s="68">
        <f t="shared" si="138"/>
        <v>556846.33727848134</v>
      </c>
      <c r="M176" s="55">
        <f t="shared" si="139"/>
        <v>453593.93706715252</v>
      </c>
      <c r="N176" s="55">
        <f t="shared" si="140"/>
        <v>102141.00762046926</v>
      </c>
      <c r="O176" s="55">
        <f t="shared" si="141"/>
        <v>351452.92944668327</v>
      </c>
      <c r="P176" s="65">
        <f t="shared" si="184"/>
        <v>0</v>
      </c>
      <c r="Q176" s="52">
        <f t="shared" si="142"/>
        <v>0</v>
      </c>
      <c r="R176" s="57">
        <f t="shared" si="143"/>
        <v>0</v>
      </c>
      <c r="S176" s="59">
        <f t="shared" si="185"/>
        <v>0</v>
      </c>
      <c r="T176" s="56">
        <f t="shared" si="144"/>
        <v>0</v>
      </c>
      <c r="U176" s="57">
        <f t="shared" si="145"/>
        <v>0</v>
      </c>
      <c r="V176" s="59">
        <f t="shared" si="186"/>
        <v>0</v>
      </c>
      <c r="W176" s="52">
        <f t="shared" si="130"/>
        <v>0</v>
      </c>
      <c r="X176" s="57">
        <f t="shared" si="146"/>
        <v>0</v>
      </c>
      <c r="Y176" s="59">
        <f t="shared" si="187"/>
        <v>0</v>
      </c>
      <c r="Z176" s="56">
        <f t="shared" si="188"/>
        <v>0</v>
      </c>
      <c r="AA176" s="57">
        <f t="shared" si="147"/>
        <v>0</v>
      </c>
      <c r="AB176" s="63">
        <f t="shared" si="189"/>
        <v>0</v>
      </c>
      <c r="AC176" s="74">
        <f t="shared" si="148"/>
        <v>0</v>
      </c>
      <c r="AD176" s="57">
        <f t="shared" si="149"/>
        <v>0</v>
      </c>
      <c r="AE176" s="59">
        <f t="shared" si="190"/>
        <v>0</v>
      </c>
      <c r="AF176" s="54">
        <f t="shared" si="150"/>
        <v>0</v>
      </c>
      <c r="AG176" s="57">
        <f t="shared" si="151"/>
        <v>0</v>
      </c>
      <c r="AH176" s="59">
        <f t="shared" si="191"/>
        <v>5012692.8817929728</v>
      </c>
      <c r="AI176" s="54">
        <f t="shared" si="152"/>
        <v>102141.00762046926</v>
      </c>
      <c r="AJ176" s="57">
        <f t="shared" si="153"/>
        <v>20886.220340804051</v>
      </c>
      <c r="AK176" s="59">
        <f t="shared" si="192"/>
        <v>17521564.879677132</v>
      </c>
      <c r="AL176" s="56">
        <f t="shared" si="193"/>
        <v>351452.92944668327</v>
      </c>
      <c r="AM176" s="75">
        <f t="shared" si="154"/>
        <v>73006.520331988053</v>
      </c>
      <c r="AN176">
        <f t="shared" si="155"/>
        <v>3.3069107863635858E-2</v>
      </c>
      <c r="AO176" s="119">
        <f t="shared" si="156"/>
        <v>0</v>
      </c>
      <c r="AP176" s="119">
        <f t="shared" si="157"/>
        <v>0</v>
      </c>
      <c r="AQ176">
        <f t="shared" si="158"/>
        <v>0.50270492934238231</v>
      </c>
      <c r="AR176" s="41">
        <f t="shared" si="159"/>
        <v>0</v>
      </c>
      <c r="AS176" s="41">
        <f t="shared" si="160"/>
        <v>0</v>
      </c>
      <c r="AT176">
        <f t="shared" si="161"/>
        <v>0.50272290297558209</v>
      </c>
      <c r="AU176" s="41">
        <f t="shared" si="162"/>
        <v>0</v>
      </c>
      <c r="AV176" s="41">
        <f t="shared" si="163"/>
        <v>0</v>
      </c>
      <c r="AW176">
        <f t="shared" si="164"/>
        <v>0.5050575699033637</v>
      </c>
      <c r="AX176">
        <f t="shared" si="165"/>
        <v>0</v>
      </c>
      <c r="AY176" s="121">
        <f t="shared" si="166"/>
        <v>0</v>
      </c>
      <c r="AZ176">
        <f t="shared" si="167"/>
        <v>0.60899760248772916</v>
      </c>
      <c r="BA176" s="39">
        <f t="shared" si="168"/>
        <v>0</v>
      </c>
      <c r="BB176" s="39">
        <f t="shared" si="169"/>
        <v>0</v>
      </c>
      <c r="BC176">
        <f t="shared" si="170"/>
        <v>0.50926266249976992</v>
      </c>
      <c r="BD176" s="41">
        <f t="shared" si="171"/>
        <v>0</v>
      </c>
      <c r="BE176" s="41">
        <f t="shared" si="172"/>
        <v>0</v>
      </c>
      <c r="BF176">
        <f t="shared" si="173"/>
        <v>0.50516628960486998</v>
      </c>
      <c r="BG176" s="41">
        <f t="shared" si="174"/>
        <v>123027.22796127331</v>
      </c>
      <c r="BH176" s="41">
        <f t="shared" si="175"/>
        <v>16751125.249756958</v>
      </c>
      <c r="BI176">
        <f t="shared" si="176"/>
        <v>0.51389852791710955</v>
      </c>
      <c r="BJ176">
        <f t="shared" si="177"/>
        <v>424459.44977867132</v>
      </c>
      <c r="BK176" s="121">
        <f t="shared" si="178"/>
        <v>57638280.429256052</v>
      </c>
      <c r="BL176">
        <f t="shared" si="179"/>
        <v>0.51866683200398134</v>
      </c>
      <c r="BM176" s="119">
        <f t="shared" si="180"/>
        <v>547486.67773994466</v>
      </c>
      <c r="BN176" s="119">
        <f t="shared" si="181"/>
        <v>72121435.993677258</v>
      </c>
      <c r="BO176">
        <f t="shared" si="182"/>
        <v>0.51049105602153821</v>
      </c>
    </row>
    <row r="177" spans="1:67">
      <c r="A177">
        <v>165</v>
      </c>
      <c r="B177" s="58">
        <v>160</v>
      </c>
      <c r="C177" s="56">
        <f t="shared" si="131"/>
        <v>22080663.824402951</v>
      </c>
      <c r="D177" s="56">
        <f t="shared" si="132"/>
        <v>273589.37239454314</v>
      </c>
      <c r="E177" s="59">
        <f t="shared" si="183"/>
        <v>21807074.452008408</v>
      </c>
      <c r="F177" s="53">
        <f t="shared" si="133"/>
        <v>341132.75337535917</v>
      </c>
      <c r="G177" s="53">
        <f t="shared" si="134"/>
        <v>101148.48033323234</v>
      </c>
      <c r="H177" s="60">
        <f t="shared" si="135"/>
        <v>239984.27304212685</v>
      </c>
      <c r="I177" s="54">
        <f>IF(A177&lt;=(30-(240-$K$8)),((A177+(240-$K$7))/30)*$K$6,$K$6)*($K$5/100)</f>
        <v>0.10979999999999999</v>
      </c>
      <c r="J177" s="61">
        <f t="shared" si="136"/>
        <v>9.6456066865724388E-3</v>
      </c>
      <c r="K177" s="62">
        <f t="shared" si="137"/>
        <v>208027.66924014792</v>
      </c>
      <c r="L177" s="62">
        <f t="shared" si="138"/>
        <v>549160.42261550715</v>
      </c>
      <c r="M177" s="55">
        <f t="shared" si="139"/>
        <v>448011.94228227483</v>
      </c>
      <c r="N177" s="55">
        <f t="shared" si="140"/>
        <v>100884.04511443117</v>
      </c>
      <c r="O177" s="55">
        <f t="shared" si="141"/>
        <v>347127.89716784365</v>
      </c>
      <c r="P177" s="59">
        <f t="shared" si="184"/>
        <v>0</v>
      </c>
      <c r="Q177" s="52">
        <f t="shared" si="142"/>
        <v>0</v>
      </c>
      <c r="R177" s="57">
        <f t="shared" si="143"/>
        <v>0</v>
      </c>
      <c r="S177" s="59">
        <f t="shared" si="185"/>
        <v>0</v>
      </c>
      <c r="T177" s="56">
        <f t="shared" si="144"/>
        <v>0</v>
      </c>
      <c r="U177" s="57">
        <f t="shared" si="145"/>
        <v>0</v>
      </c>
      <c r="V177" s="59">
        <f t="shared" si="186"/>
        <v>0</v>
      </c>
      <c r="W177" s="52">
        <f t="shared" si="130"/>
        <v>0</v>
      </c>
      <c r="X177" s="57">
        <f t="shared" si="146"/>
        <v>0</v>
      </c>
      <c r="Y177" s="59">
        <f t="shared" si="187"/>
        <v>0</v>
      </c>
      <c r="Z177" s="56">
        <f t="shared" si="188"/>
        <v>0</v>
      </c>
      <c r="AA177" s="57">
        <f t="shared" si="147"/>
        <v>0</v>
      </c>
      <c r="AB177" s="63">
        <f t="shared" si="189"/>
        <v>0</v>
      </c>
      <c r="AC177" s="74">
        <f t="shared" si="148"/>
        <v>0</v>
      </c>
      <c r="AD177" s="57">
        <f t="shared" si="149"/>
        <v>0</v>
      </c>
      <c r="AE177" s="59">
        <f t="shared" si="190"/>
        <v>0</v>
      </c>
      <c r="AF177" s="54">
        <f t="shared" si="150"/>
        <v>0</v>
      </c>
      <c r="AG177" s="57">
        <f t="shared" si="151"/>
        <v>0</v>
      </c>
      <c r="AH177" s="59">
        <f t="shared" si="191"/>
        <v>4910551.8741725031</v>
      </c>
      <c r="AI177" s="54">
        <f t="shared" si="152"/>
        <v>100884.04511443117</v>
      </c>
      <c r="AJ177" s="57">
        <f t="shared" si="153"/>
        <v>20460.632809052095</v>
      </c>
      <c r="AK177" s="59">
        <f t="shared" si="192"/>
        <v>17170111.950230449</v>
      </c>
      <c r="AL177" s="56">
        <f t="shared" si="193"/>
        <v>347127.89716784365</v>
      </c>
      <c r="AM177" s="75">
        <f t="shared" si="154"/>
        <v>71542.133125960201</v>
      </c>
      <c r="AN177">
        <f t="shared" si="155"/>
        <v>3.308521864552702E-2</v>
      </c>
      <c r="AO177" s="119">
        <f t="shared" si="156"/>
        <v>0</v>
      </c>
      <c r="AP177" s="119">
        <f t="shared" si="157"/>
        <v>0</v>
      </c>
      <c r="AQ177">
        <f t="shared" si="158"/>
        <v>0.50042813878224435</v>
      </c>
      <c r="AR177" s="41">
        <f t="shared" si="159"/>
        <v>0</v>
      </c>
      <c r="AS177" s="41">
        <f t="shared" si="160"/>
        <v>0</v>
      </c>
      <c r="AT177">
        <f t="shared" si="161"/>
        <v>0.50044614351914862</v>
      </c>
      <c r="AU177" s="41">
        <f t="shared" si="162"/>
        <v>0</v>
      </c>
      <c r="AV177" s="41">
        <f t="shared" si="163"/>
        <v>0</v>
      </c>
      <c r="AW177">
        <f t="shared" si="164"/>
        <v>0.50278488498625029</v>
      </c>
      <c r="AX177">
        <f t="shared" si="165"/>
        <v>0</v>
      </c>
      <c r="AY177" s="121">
        <f t="shared" si="166"/>
        <v>0</v>
      </c>
      <c r="AZ177">
        <f t="shared" si="167"/>
        <v>0.60697103044853795</v>
      </c>
      <c r="BA177" s="39">
        <f t="shared" si="168"/>
        <v>0</v>
      </c>
      <c r="BB177" s="39">
        <f t="shared" si="169"/>
        <v>0</v>
      </c>
      <c r="BC177">
        <f t="shared" si="170"/>
        <v>0.50699748773319842</v>
      </c>
      <c r="BD177" s="41">
        <f t="shared" si="171"/>
        <v>0</v>
      </c>
      <c r="BE177" s="41">
        <f t="shared" si="172"/>
        <v>0</v>
      </c>
      <c r="BF177">
        <f t="shared" si="173"/>
        <v>0.50289379608799534</v>
      </c>
      <c r="BG177" s="41">
        <f t="shared" si="174"/>
        <v>121344.67792348326</v>
      </c>
      <c r="BH177" s="41">
        <f t="shared" si="175"/>
        <v>16645867.443881143</v>
      </c>
      <c r="BI177">
        <f t="shared" si="176"/>
        <v>0.51164188606461003</v>
      </c>
      <c r="BJ177">
        <f t="shared" si="177"/>
        <v>418670.03029380384</v>
      </c>
      <c r="BK177" s="121">
        <f t="shared" si="178"/>
        <v>57276103.032694206</v>
      </c>
      <c r="BL177">
        <f t="shared" si="179"/>
        <v>0.51641924166761222</v>
      </c>
      <c r="BM177" s="119">
        <f t="shared" si="180"/>
        <v>540014.70821728709</v>
      </c>
      <c r="BN177" s="119">
        <f t="shared" si="181"/>
        <v>71681910.765163973</v>
      </c>
      <c r="BO177">
        <f t="shared" si="182"/>
        <v>0.50822811648378707</v>
      </c>
    </row>
    <row r="178" spans="1:67">
      <c r="A178">
        <v>166</v>
      </c>
      <c r="B178" s="64">
        <v>161</v>
      </c>
      <c r="C178" s="56">
        <f t="shared" si="131"/>
        <v>21632651.882120676</v>
      </c>
      <c r="D178" s="56">
        <f t="shared" si="132"/>
        <v>273589.37239454314</v>
      </c>
      <c r="E178" s="59">
        <f t="shared" si="183"/>
        <v>21359062.509726133</v>
      </c>
      <c r="F178" s="53">
        <f t="shared" si="133"/>
        <v>337842.3210083929</v>
      </c>
      <c r="G178" s="53">
        <f t="shared" si="134"/>
        <v>99070.451607613053</v>
      </c>
      <c r="H178" s="66">
        <f t="shared" si="135"/>
        <v>238771.86940077983</v>
      </c>
      <c r="I178" s="54">
        <f>IF(A178&lt;=(30-(240-$K$8)),((A178+(240-$K$7))/30)*$K$6,$K$6)*($K$5/100)</f>
        <v>0.10979999999999999</v>
      </c>
      <c r="J178" s="67">
        <f t="shared" si="136"/>
        <v>9.6456066865724388E-3</v>
      </c>
      <c r="K178" s="68">
        <f t="shared" si="137"/>
        <v>203718.01662267552</v>
      </c>
      <c r="L178" s="68">
        <f t="shared" si="138"/>
        <v>541560.33763106843</v>
      </c>
      <c r="M178" s="55">
        <f t="shared" si="139"/>
        <v>442489.88602345536</v>
      </c>
      <c r="N178" s="55">
        <f t="shared" si="140"/>
        <v>99640.579661476411</v>
      </c>
      <c r="O178" s="55">
        <f t="shared" si="141"/>
        <v>342849.30636197899</v>
      </c>
      <c r="P178" s="65">
        <f t="shared" si="184"/>
        <v>0</v>
      </c>
      <c r="Q178" s="52">
        <f t="shared" si="142"/>
        <v>0</v>
      </c>
      <c r="R178" s="57">
        <f t="shared" si="143"/>
        <v>0</v>
      </c>
      <c r="S178" s="59">
        <f t="shared" si="185"/>
        <v>0</v>
      </c>
      <c r="T178" s="56">
        <f t="shared" si="144"/>
        <v>0</v>
      </c>
      <c r="U178" s="57">
        <f t="shared" si="145"/>
        <v>0</v>
      </c>
      <c r="V178" s="59">
        <f t="shared" si="186"/>
        <v>0</v>
      </c>
      <c r="W178" s="52">
        <f t="shared" si="130"/>
        <v>0</v>
      </c>
      <c r="X178" s="57">
        <f t="shared" si="146"/>
        <v>0</v>
      </c>
      <c r="Y178" s="59">
        <f t="shared" si="187"/>
        <v>0</v>
      </c>
      <c r="Z178" s="56">
        <f t="shared" si="188"/>
        <v>0</v>
      </c>
      <c r="AA178" s="57">
        <f t="shared" si="147"/>
        <v>0</v>
      </c>
      <c r="AB178" s="63">
        <f t="shared" si="189"/>
        <v>0</v>
      </c>
      <c r="AC178" s="74">
        <f t="shared" si="148"/>
        <v>0</v>
      </c>
      <c r="AD178" s="57">
        <f t="shared" si="149"/>
        <v>0</v>
      </c>
      <c r="AE178" s="59">
        <f t="shared" si="190"/>
        <v>0</v>
      </c>
      <c r="AF178" s="54">
        <f t="shared" si="150"/>
        <v>0</v>
      </c>
      <c r="AG178" s="57">
        <f t="shared" si="151"/>
        <v>0</v>
      </c>
      <c r="AH178" s="59">
        <f t="shared" si="191"/>
        <v>4809667.8290580716</v>
      </c>
      <c r="AI178" s="54">
        <f t="shared" si="152"/>
        <v>99640.579661476411</v>
      </c>
      <c r="AJ178" s="57">
        <f t="shared" si="153"/>
        <v>20040.282621075297</v>
      </c>
      <c r="AK178" s="59">
        <f t="shared" si="192"/>
        <v>16822984.053062607</v>
      </c>
      <c r="AL178" s="56">
        <f t="shared" si="193"/>
        <v>342849.30636197899</v>
      </c>
      <c r="AM178" s="75">
        <f t="shared" si="154"/>
        <v>70095.766887760867</v>
      </c>
      <c r="AN178">
        <f t="shared" si="155"/>
        <v>3.3101329427418183E-2</v>
      </c>
      <c r="AO178" s="119">
        <f t="shared" si="156"/>
        <v>0</v>
      </c>
      <c r="AP178" s="119">
        <f t="shared" si="157"/>
        <v>0</v>
      </c>
      <c r="AQ178">
        <f t="shared" si="158"/>
        <v>0.498160328277856</v>
      </c>
      <c r="AR178" s="41">
        <f t="shared" si="159"/>
        <v>0</v>
      </c>
      <c r="AS178" s="41">
        <f t="shared" si="160"/>
        <v>0</v>
      </c>
      <c r="AT178">
        <f t="shared" si="161"/>
        <v>0.49817836341953387</v>
      </c>
      <c r="AU178" s="41">
        <f t="shared" si="162"/>
        <v>0</v>
      </c>
      <c r="AV178" s="41">
        <f t="shared" si="163"/>
        <v>0</v>
      </c>
      <c r="AW178">
        <f t="shared" si="164"/>
        <v>0.50052108875782186</v>
      </c>
      <c r="AX178">
        <f t="shared" si="165"/>
        <v>0</v>
      </c>
      <c r="AY178" s="121">
        <f t="shared" si="166"/>
        <v>0</v>
      </c>
      <c r="AZ178">
        <f t="shared" si="167"/>
        <v>0.60494958313242975</v>
      </c>
      <c r="BA178" s="39">
        <f t="shared" si="168"/>
        <v>0</v>
      </c>
      <c r="BB178" s="39">
        <f t="shared" si="169"/>
        <v>0</v>
      </c>
      <c r="BC178">
        <f t="shared" si="170"/>
        <v>0.50474103893882116</v>
      </c>
      <c r="BD178" s="41">
        <f t="shared" si="171"/>
        <v>0</v>
      </c>
      <c r="BE178" s="41">
        <f t="shared" si="172"/>
        <v>0</v>
      </c>
      <c r="BF178">
        <f t="shared" si="173"/>
        <v>0.50063018704328477</v>
      </c>
      <c r="BG178" s="41">
        <f t="shared" si="174"/>
        <v>119680.86228255171</v>
      </c>
      <c r="BH178" s="41">
        <f t="shared" si="175"/>
        <v>16540336.223805085</v>
      </c>
      <c r="BI178">
        <f t="shared" si="176"/>
        <v>0.50939379169644472</v>
      </c>
      <c r="BJ178">
        <f t="shared" si="177"/>
        <v>412945.07324973983</v>
      </c>
      <c r="BK178" s="121">
        <f t="shared" si="178"/>
        <v>56912984.856088512</v>
      </c>
      <c r="BL178">
        <f t="shared" si="179"/>
        <v>0.51418001623243825</v>
      </c>
      <c r="BM178" s="119">
        <f t="shared" si="180"/>
        <v>532625.93553229154</v>
      </c>
      <c r="BN178" s="119">
        <f t="shared" si="181"/>
        <v>71240871.64977631</v>
      </c>
      <c r="BO178">
        <f t="shared" si="182"/>
        <v>0.50597385553074359</v>
      </c>
    </row>
    <row r="179" spans="1:67">
      <c r="A179">
        <v>167</v>
      </c>
      <c r="B179" s="58">
        <v>162</v>
      </c>
      <c r="C179" s="56">
        <f t="shared" si="131"/>
        <v>21190161.996097222</v>
      </c>
      <c r="D179" s="56">
        <f t="shared" si="132"/>
        <v>273589.37239454314</v>
      </c>
      <c r="E179" s="59">
        <f t="shared" si="183"/>
        <v>20916572.623702679</v>
      </c>
      <c r="F179" s="53">
        <f t="shared" si="133"/>
        <v>334583.62685786729</v>
      </c>
      <c r="G179" s="53">
        <f t="shared" si="134"/>
        <v>97018.036019607607</v>
      </c>
      <c r="H179" s="60">
        <f t="shared" si="135"/>
        <v>237565.59083825967</v>
      </c>
      <c r="I179" s="54">
        <f>IF(A179&lt;=(30-(240-$K$8)),((A179+(240-$K$7))/30)*$K$6,$K$6)*($K$5/100)</f>
        <v>0.10979999999999999</v>
      </c>
      <c r="J179" s="61">
        <f t="shared" si="136"/>
        <v>9.6456066865724388E-3</v>
      </c>
      <c r="K179" s="62">
        <f t="shared" si="137"/>
        <v>199461.56850787552</v>
      </c>
      <c r="L179" s="62">
        <f t="shared" si="138"/>
        <v>534045.19536574278</v>
      </c>
      <c r="M179" s="55">
        <f t="shared" si="139"/>
        <v>437027.15934613516</v>
      </c>
      <c r="N179" s="55">
        <f t="shared" si="140"/>
        <v>98410.474138496065</v>
      </c>
      <c r="O179" s="55">
        <f t="shared" si="141"/>
        <v>338616.68520763912</v>
      </c>
      <c r="P179" s="59">
        <f t="shared" si="184"/>
        <v>0</v>
      </c>
      <c r="Q179" s="52">
        <f t="shared" si="142"/>
        <v>0</v>
      </c>
      <c r="R179" s="57">
        <f t="shared" si="143"/>
        <v>0</v>
      </c>
      <c r="S179" s="59">
        <f t="shared" si="185"/>
        <v>0</v>
      </c>
      <c r="T179" s="56">
        <f t="shared" si="144"/>
        <v>0</v>
      </c>
      <c r="U179" s="57">
        <f t="shared" si="145"/>
        <v>0</v>
      </c>
      <c r="V179" s="59">
        <f t="shared" si="186"/>
        <v>0</v>
      </c>
      <c r="W179" s="52">
        <f t="shared" si="130"/>
        <v>0</v>
      </c>
      <c r="X179" s="57">
        <f t="shared" si="146"/>
        <v>0</v>
      </c>
      <c r="Y179" s="59">
        <f t="shared" si="187"/>
        <v>0</v>
      </c>
      <c r="Z179" s="56">
        <f t="shared" si="188"/>
        <v>0</v>
      </c>
      <c r="AA179" s="57">
        <f t="shared" si="147"/>
        <v>0</v>
      </c>
      <c r="AB179" s="63">
        <f t="shared" si="189"/>
        <v>0</v>
      </c>
      <c r="AC179" s="74">
        <f t="shared" si="148"/>
        <v>0</v>
      </c>
      <c r="AD179" s="57">
        <f t="shared" si="149"/>
        <v>0</v>
      </c>
      <c r="AE179" s="59">
        <f t="shared" si="190"/>
        <v>0</v>
      </c>
      <c r="AF179" s="54">
        <f t="shared" si="150"/>
        <v>0</v>
      </c>
      <c r="AG179" s="57">
        <f t="shared" si="151"/>
        <v>0</v>
      </c>
      <c r="AH179" s="59">
        <f t="shared" si="191"/>
        <v>4710027.2493965952</v>
      </c>
      <c r="AI179" s="54">
        <f t="shared" si="152"/>
        <v>98410.474138496065</v>
      </c>
      <c r="AJ179" s="57">
        <f t="shared" si="153"/>
        <v>19625.11353915248</v>
      </c>
      <c r="AK179" s="59">
        <f t="shared" si="192"/>
        <v>16480134.746700628</v>
      </c>
      <c r="AL179" s="56">
        <f t="shared" si="193"/>
        <v>338616.68520763912</v>
      </c>
      <c r="AM179" s="75">
        <f t="shared" si="154"/>
        <v>68667.228111252611</v>
      </c>
      <c r="AN179">
        <f t="shared" si="155"/>
        <v>3.3117440209309346E-2</v>
      </c>
      <c r="AO179" s="119">
        <f t="shared" si="156"/>
        <v>0</v>
      </c>
      <c r="AP179" s="119">
        <f t="shared" si="157"/>
        <v>0</v>
      </c>
      <c r="AQ179">
        <f t="shared" si="158"/>
        <v>0.49590146923391754</v>
      </c>
      <c r="AR179" s="41">
        <f t="shared" si="159"/>
        <v>0</v>
      </c>
      <c r="AS179" s="41">
        <f t="shared" si="160"/>
        <v>0</v>
      </c>
      <c r="AT179">
        <f t="shared" si="161"/>
        <v>0.49591953408646727</v>
      </c>
      <c r="AU179" s="41">
        <f t="shared" si="162"/>
        <v>0</v>
      </c>
      <c r="AV179" s="41">
        <f t="shared" si="163"/>
        <v>0</v>
      </c>
      <c r="AW179">
        <f t="shared" si="164"/>
        <v>0.49826615327577056</v>
      </c>
      <c r="AX179">
        <f t="shared" si="165"/>
        <v>0</v>
      </c>
      <c r="AY179" s="121">
        <f t="shared" si="166"/>
        <v>0</v>
      </c>
      <c r="AZ179">
        <f t="shared" si="167"/>
        <v>0.60293325427800504</v>
      </c>
      <c r="BA179" s="39">
        <f t="shared" si="168"/>
        <v>0</v>
      </c>
      <c r="BB179" s="39">
        <f t="shared" si="169"/>
        <v>0</v>
      </c>
      <c r="BC179">
        <f t="shared" si="170"/>
        <v>0.50249328932167558</v>
      </c>
      <c r="BD179" s="41">
        <f t="shared" si="171"/>
        <v>0</v>
      </c>
      <c r="BE179" s="41">
        <f t="shared" si="172"/>
        <v>0</v>
      </c>
      <c r="BF179">
        <f t="shared" si="173"/>
        <v>0.49837543455841649</v>
      </c>
      <c r="BG179" s="41">
        <f t="shared" si="174"/>
        <v>118035.58767764855</v>
      </c>
      <c r="BH179" s="41">
        <f t="shared" si="175"/>
        <v>16434549.181128843</v>
      </c>
      <c r="BI179">
        <f t="shared" si="176"/>
        <v>0.50715421925333071</v>
      </c>
      <c r="BJ179">
        <f t="shared" si="177"/>
        <v>407283.91331889172</v>
      </c>
      <c r="BK179" s="121">
        <f t="shared" si="178"/>
        <v>56548986.429675736</v>
      </c>
      <c r="BL179">
        <f t="shared" si="179"/>
        <v>0.51194913137893427</v>
      </c>
      <c r="BM179" s="119">
        <f t="shared" si="180"/>
        <v>525319.5009965403</v>
      </c>
      <c r="BN179" s="119">
        <f t="shared" si="181"/>
        <v>70798399.81407389</v>
      </c>
      <c r="BO179">
        <f t="shared" si="182"/>
        <v>0.50372824669779526</v>
      </c>
    </row>
    <row r="180" spans="1:67">
      <c r="A180">
        <v>168</v>
      </c>
      <c r="B180" s="64">
        <v>163</v>
      </c>
      <c r="C180" s="56">
        <f t="shared" si="131"/>
        <v>20753134.836751089</v>
      </c>
      <c r="D180" s="56">
        <f t="shared" si="132"/>
        <v>273589.37239454687</v>
      </c>
      <c r="E180" s="59">
        <f t="shared" si="183"/>
        <v>20479545.464356542</v>
      </c>
      <c r="F180" s="53">
        <f t="shared" si="133"/>
        <v>331356.36478942924</v>
      </c>
      <c r="G180" s="53">
        <f t="shared" si="134"/>
        <v>94990.958378840427</v>
      </c>
      <c r="H180" s="66">
        <f t="shared" si="135"/>
        <v>236365.40641058882</v>
      </c>
      <c r="I180" s="54">
        <f>IF(A180&lt;=(30-(240-$K$8)),((A180+(240-$K$7))/30)*$K$6,$K$6)*($K$5/100)</f>
        <v>0.10979999999999999</v>
      </c>
      <c r="J180" s="67">
        <f t="shared" si="136"/>
        <v>9.6456066865724388E-3</v>
      </c>
      <c r="K180" s="68">
        <f t="shared" si="137"/>
        <v>195257.75292441333</v>
      </c>
      <c r="L180" s="68">
        <f t="shared" si="138"/>
        <v>526614.11771384266</v>
      </c>
      <c r="M180" s="55">
        <f t="shared" si="139"/>
        <v>431623.15933500224</v>
      </c>
      <c r="N180" s="55">
        <f t="shared" si="140"/>
        <v>97193.592780056686</v>
      </c>
      <c r="O180" s="55">
        <f t="shared" si="141"/>
        <v>334429.56655494554</v>
      </c>
      <c r="P180" s="65">
        <f t="shared" si="184"/>
        <v>0</v>
      </c>
      <c r="Q180" s="52">
        <f t="shared" si="142"/>
        <v>0</v>
      </c>
      <c r="R180" s="57">
        <f t="shared" si="143"/>
        <v>0</v>
      </c>
      <c r="S180" s="59">
        <f t="shared" si="185"/>
        <v>0</v>
      </c>
      <c r="T180" s="56">
        <f t="shared" si="144"/>
        <v>0</v>
      </c>
      <c r="U180" s="57">
        <f t="shared" si="145"/>
        <v>0</v>
      </c>
      <c r="V180" s="59">
        <f t="shared" si="186"/>
        <v>0</v>
      </c>
      <c r="W180" s="52">
        <f t="shared" si="130"/>
        <v>0</v>
      </c>
      <c r="X180" s="57">
        <f t="shared" si="146"/>
        <v>0</v>
      </c>
      <c r="Y180" s="59">
        <f t="shared" si="187"/>
        <v>0</v>
      </c>
      <c r="Z180" s="56">
        <f t="shared" si="188"/>
        <v>0</v>
      </c>
      <c r="AA180" s="57">
        <f t="shared" si="147"/>
        <v>0</v>
      </c>
      <c r="AB180" s="63">
        <f t="shared" si="189"/>
        <v>0</v>
      </c>
      <c r="AC180" s="74">
        <f t="shared" si="148"/>
        <v>0</v>
      </c>
      <c r="AD180" s="57">
        <f t="shared" si="149"/>
        <v>0</v>
      </c>
      <c r="AE180" s="59">
        <f t="shared" si="190"/>
        <v>0</v>
      </c>
      <c r="AF180" s="54">
        <f t="shared" si="150"/>
        <v>0</v>
      </c>
      <c r="AG180" s="57">
        <f t="shared" si="151"/>
        <v>0</v>
      </c>
      <c r="AH180" s="59">
        <f t="shared" si="191"/>
        <v>4611616.7752580987</v>
      </c>
      <c r="AI180" s="54">
        <f t="shared" si="152"/>
        <v>97193.592780056686</v>
      </c>
      <c r="AJ180" s="57">
        <f t="shared" si="153"/>
        <v>19215.069896908746</v>
      </c>
      <c r="AK180" s="59">
        <f t="shared" si="192"/>
        <v>16141518.061492989</v>
      </c>
      <c r="AL180" s="56">
        <f t="shared" si="193"/>
        <v>334429.56655494554</v>
      </c>
      <c r="AM180" s="75">
        <f t="shared" si="154"/>
        <v>67256.325256220793</v>
      </c>
      <c r="AN180">
        <f t="shared" si="155"/>
        <v>3.3133550991200508E-2</v>
      </c>
      <c r="AO180" s="119">
        <f t="shared" si="156"/>
        <v>0</v>
      </c>
      <c r="AP180" s="119">
        <f t="shared" si="157"/>
        <v>0</v>
      </c>
      <c r="AQ180">
        <f t="shared" si="158"/>
        <v>0.49365153311316923</v>
      </c>
      <c r="AR180" s="41">
        <f t="shared" si="159"/>
        <v>0</v>
      </c>
      <c r="AS180" s="41">
        <f t="shared" si="160"/>
        <v>0</v>
      </c>
      <c r="AT180">
        <f t="shared" si="161"/>
        <v>0.49366962698769923</v>
      </c>
      <c r="AU180" s="41">
        <f t="shared" si="162"/>
        <v>0</v>
      </c>
      <c r="AV180" s="41">
        <f t="shared" si="163"/>
        <v>0</v>
      </c>
      <c r="AW180">
        <f t="shared" si="164"/>
        <v>0.49602005065274662</v>
      </c>
      <c r="AX180">
        <f t="shared" si="165"/>
        <v>0</v>
      </c>
      <c r="AY180" s="121">
        <f t="shared" si="166"/>
        <v>0</v>
      </c>
      <c r="AZ180">
        <f t="shared" si="167"/>
        <v>0.60092203760371254</v>
      </c>
      <c r="BA180" s="39">
        <f t="shared" si="168"/>
        <v>0</v>
      </c>
      <c r="BB180" s="39">
        <f t="shared" si="169"/>
        <v>0</v>
      </c>
      <c r="BC180">
        <f t="shared" si="170"/>
        <v>0.50025421213637522</v>
      </c>
      <c r="BD180" s="41">
        <f t="shared" si="171"/>
        <v>0</v>
      </c>
      <c r="BE180" s="41">
        <f t="shared" si="172"/>
        <v>0</v>
      </c>
      <c r="BF180">
        <f t="shared" si="173"/>
        <v>0.49612951077586059</v>
      </c>
      <c r="BG180" s="41">
        <f t="shared" si="174"/>
        <v>116408.66267696544</v>
      </c>
      <c r="BH180" s="41">
        <f t="shared" si="175"/>
        <v>16328523.587049523</v>
      </c>
      <c r="BI180">
        <f t="shared" si="176"/>
        <v>0.50492314322016374</v>
      </c>
      <c r="BJ180">
        <f t="shared" si="177"/>
        <v>401685.89181116631</v>
      </c>
      <c r="BK180" s="121">
        <f t="shared" si="178"/>
        <v>56184167.181230851</v>
      </c>
      <c r="BL180">
        <f t="shared" si="179"/>
        <v>0.50972656282616469</v>
      </c>
      <c r="BM180" s="119">
        <f t="shared" si="180"/>
        <v>518094.55448813178</v>
      </c>
      <c r="BN180" s="119">
        <f t="shared" si="181"/>
        <v>70354574.971605361</v>
      </c>
      <c r="BO180">
        <f t="shared" si="182"/>
        <v>0.50149126356853058</v>
      </c>
    </row>
    <row r="181" spans="1:67">
      <c r="A181">
        <v>169</v>
      </c>
      <c r="B181" s="58">
        <v>164</v>
      </c>
      <c r="C181" s="56">
        <f t="shared" si="131"/>
        <v>20321511.677416086</v>
      </c>
      <c r="D181" s="56">
        <f t="shared" si="132"/>
        <v>273589.37239454687</v>
      </c>
      <c r="E181" s="59">
        <f t="shared" si="183"/>
        <v>20047922.305021539</v>
      </c>
      <c r="F181" s="53">
        <f t="shared" si="133"/>
        <v>328160.23162157804</v>
      </c>
      <c r="G181" s="53">
        <f t="shared" si="134"/>
        <v>92988.946291458255</v>
      </c>
      <c r="H181" s="60">
        <f t="shared" si="135"/>
        <v>235171.28533011978</v>
      </c>
      <c r="I181" s="54">
        <f>IF(A181&lt;=(30-(240-$K$8)),((A181+(240-$K$7))/30)*$K$6,$K$6)*($K$5/100)</f>
        <v>0.10979999999999999</v>
      </c>
      <c r="J181" s="61">
        <f t="shared" si="136"/>
        <v>9.6456066865724388E-3</v>
      </c>
      <c r="K181" s="62">
        <f t="shared" si="137"/>
        <v>191106.00371493044</v>
      </c>
      <c r="L181" s="62">
        <f t="shared" si="138"/>
        <v>519266.23533650849</v>
      </c>
      <c r="M181" s="55">
        <f t="shared" si="139"/>
        <v>426277.28904505022</v>
      </c>
      <c r="N181" s="55">
        <f t="shared" si="140"/>
        <v>95989.801165127777</v>
      </c>
      <c r="O181" s="55">
        <f t="shared" si="141"/>
        <v>330287.48787992244</v>
      </c>
      <c r="P181" s="59">
        <f t="shared" si="184"/>
        <v>0</v>
      </c>
      <c r="Q181" s="52">
        <f t="shared" si="142"/>
        <v>0</v>
      </c>
      <c r="R181" s="57">
        <f t="shared" si="143"/>
        <v>0</v>
      </c>
      <c r="S181" s="59">
        <f t="shared" si="185"/>
        <v>0</v>
      </c>
      <c r="T181" s="56">
        <f t="shared" si="144"/>
        <v>0</v>
      </c>
      <c r="U181" s="57">
        <f t="shared" si="145"/>
        <v>0</v>
      </c>
      <c r="V181" s="59">
        <f t="shared" si="186"/>
        <v>0</v>
      </c>
      <c r="W181" s="52">
        <f t="shared" si="130"/>
        <v>0</v>
      </c>
      <c r="X181" s="57">
        <f t="shared" si="146"/>
        <v>0</v>
      </c>
      <c r="Y181" s="59">
        <f t="shared" si="187"/>
        <v>0</v>
      </c>
      <c r="Z181" s="56">
        <f t="shared" si="188"/>
        <v>0</v>
      </c>
      <c r="AA181" s="57">
        <f t="shared" si="147"/>
        <v>0</v>
      </c>
      <c r="AB181" s="63">
        <f t="shared" si="189"/>
        <v>0</v>
      </c>
      <c r="AC181" s="74">
        <f t="shared" si="148"/>
        <v>0</v>
      </c>
      <c r="AD181" s="57">
        <f t="shared" si="149"/>
        <v>0</v>
      </c>
      <c r="AE181" s="59">
        <f t="shared" si="190"/>
        <v>0</v>
      </c>
      <c r="AF181" s="54">
        <f t="shared" si="150"/>
        <v>0</v>
      </c>
      <c r="AG181" s="57">
        <f t="shared" si="151"/>
        <v>0</v>
      </c>
      <c r="AH181" s="59">
        <f t="shared" si="191"/>
        <v>4514423.1824780423</v>
      </c>
      <c r="AI181" s="54">
        <f t="shared" si="152"/>
        <v>95989.801165127777</v>
      </c>
      <c r="AJ181" s="57">
        <f t="shared" si="153"/>
        <v>18810.096593658509</v>
      </c>
      <c r="AK181" s="59">
        <f t="shared" si="192"/>
        <v>15807088.494938044</v>
      </c>
      <c r="AL181" s="56">
        <f t="shared" si="193"/>
        <v>330287.48787992244</v>
      </c>
      <c r="AM181" s="75">
        <f t="shared" si="154"/>
        <v>65862.868728908521</v>
      </c>
      <c r="AN181">
        <f t="shared" si="155"/>
        <v>3.3149661773091671E-2</v>
      </c>
      <c r="AO181" s="119">
        <f t="shared" si="156"/>
        <v>0</v>
      </c>
      <c r="AP181" s="119">
        <f t="shared" si="157"/>
        <v>0</v>
      </c>
      <c r="AQ181">
        <f t="shared" si="158"/>
        <v>0.49141049143629806</v>
      </c>
      <c r="AR181" s="41">
        <f t="shared" si="159"/>
        <v>0</v>
      </c>
      <c r="AS181" s="41">
        <f t="shared" si="160"/>
        <v>0</v>
      </c>
      <c r="AT181">
        <f t="shared" si="161"/>
        <v>0.49142861364885598</v>
      </c>
      <c r="AU181" s="41">
        <f t="shared" si="162"/>
        <v>0</v>
      </c>
      <c r="AV181" s="41">
        <f t="shared" si="163"/>
        <v>0</v>
      </c>
      <c r="AW181">
        <f t="shared" si="164"/>
        <v>0.49378275305626879</v>
      </c>
      <c r="AX181">
        <f t="shared" si="165"/>
        <v>0</v>
      </c>
      <c r="AY181" s="121">
        <f t="shared" si="166"/>
        <v>0</v>
      </c>
      <c r="AZ181">
        <f t="shared" si="167"/>
        <v>0.5989159268078611</v>
      </c>
      <c r="BA181" s="39">
        <f t="shared" si="168"/>
        <v>0</v>
      </c>
      <c r="BB181" s="39">
        <f t="shared" si="169"/>
        <v>0</v>
      </c>
      <c r="BC181">
        <f t="shared" si="170"/>
        <v>0.49802378068731745</v>
      </c>
      <c r="BD181" s="41">
        <f t="shared" si="171"/>
        <v>0</v>
      </c>
      <c r="BE181" s="41">
        <f t="shared" si="172"/>
        <v>0</v>
      </c>
      <c r="BF181">
        <f t="shared" si="173"/>
        <v>0.49389238789285911</v>
      </c>
      <c r="BG181" s="41">
        <f t="shared" si="174"/>
        <v>114799.89775878629</v>
      </c>
      <c r="BH181" s="41">
        <f t="shared" si="175"/>
        <v>16222276.396906594</v>
      </c>
      <c r="BI181">
        <f t="shared" si="176"/>
        <v>0.50270053812593796</v>
      </c>
      <c r="BJ181">
        <f t="shared" si="177"/>
        <v>396150.35660883097</v>
      </c>
      <c r="BK181" s="121">
        <f t="shared" si="178"/>
        <v>55818585.451706894</v>
      </c>
      <c r="BL181">
        <f t="shared" si="179"/>
        <v>0.50751228633206369</v>
      </c>
      <c r="BM181" s="119">
        <f t="shared" si="180"/>
        <v>510950.25436761725</v>
      </c>
      <c r="BN181" s="119">
        <f t="shared" si="181"/>
        <v>69909475.403388232</v>
      </c>
      <c r="BO181">
        <f t="shared" si="182"/>
        <v>0.49926287977468065</v>
      </c>
    </row>
    <row r="182" spans="1:67">
      <c r="A182">
        <v>170</v>
      </c>
      <c r="B182" s="64">
        <v>165</v>
      </c>
      <c r="C182" s="56">
        <f t="shared" si="131"/>
        <v>19895234.388371035</v>
      </c>
      <c r="D182" s="56">
        <f t="shared" si="132"/>
        <v>273589.37239454687</v>
      </c>
      <c r="E182" s="59">
        <f t="shared" si="183"/>
        <v>19621645.015976489</v>
      </c>
      <c r="F182" s="53">
        <f t="shared" si="133"/>
        <v>324994.92709718185</v>
      </c>
      <c r="G182" s="53">
        <f t="shared" si="134"/>
        <v>91011.730132437617</v>
      </c>
      <c r="H182" s="66">
        <f t="shared" si="135"/>
        <v>233983.19696474425</v>
      </c>
      <c r="I182" s="54">
        <f>IF(A182&lt;=(30-(240-$K$8)),((A182+(240-$K$7))/30)*$K$6,$K$6)*($K$5/100)</f>
        <v>0.10979999999999999</v>
      </c>
      <c r="J182" s="67">
        <f t="shared" si="136"/>
        <v>9.6456066865724388E-3</v>
      </c>
      <c r="K182" s="68">
        <f t="shared" si="137"/>
        <v>187005.76047846486</v>
      </c>
      <c r="L182" s="68">
        <f t="shared" si="138"/>
        <v>512000.68757564673</v>
      </c>
      <c r="M182" s="55">
        <f t="shared" si="139"/>
        <v>420988.95744320913</v>
      </c>
      <c r="N182" s="55">
        <f t="shared" si="140"/>
        <v>94798.966203938136</v>
      </c>
      <c r="O182" s="55">
        <f t="shared" si="141"/>
        <v>326189.99123927101</v>
      </c>
      <c r="P182" s="65">
        <f t="shared" si="184"/>
        <v>0</v>
      </c>
      <c r="Q182" s="52">
        <f t="shared" si="142"/>
        <v>0</v>
      </c>
      <c r="R182" s="57">
        <f t="shared" si="143"/>
        <v>0</v>
      </c>
      <c r="S182" s="59">
        <f t="shared" si="185"/>
        <v>0</v>
      </c>
      <c r="T182" s="56">
        <f t="shared" si="144"/>
        <v>0</v>
      </c>
      <c r="U182" s="57">
        <f t="shared" si="145"/>
        <v>0</v>
      </c>
      <c r="V182" s="59">
        <f t="shared" si="186"/>
        <v>0</v>
      </c>
      <c r="W182" s="52">
        <f t="shared" si="130"/>
        <v>0</v>
      </c>
      <c r="X182" s="57">
        <f t="shared" si="146"/>
        <v>0</v>
      </c>
      <c r="Y182" s="59">
        <f t="shared" si="187"/>
        <v>0</v>
      </c>
      <c r="Z182" s="56">
        <f t="shared" si="188"/>
        <v>0</v>
      </c>
      <c r="AA182" s="57">
        <f t="shared" si="147"/>
        <v>0</v>
      </c>
      <c r="AB182" s="63">
        <f t="shared" si="189"/>
        <v>0</v>
      </c>
      <c r="AC182" s="74">
        <f t="shared" si="148"/>
        <v>0</v>
      </c>
      <c r="AD182" s="57">
        <f t="shared" si="149"/>
        <v>0</v>
      </c>
      <c r="AE182" s="59">
        <f t="shared" si="190"/>
        <v>0</v>
      </c>
      <c r="AF182" s="54">
        <f t="shared" si="150"/>
        <v>0</v>
      </c>
      <c r="AG182" s="57">
        <f t="shared" si="151"/>
        <v>0</v>
      </c>
      <c r="AH182" s="59">
        <f t="shared" si="191"/>
        <v>4418433.3813129142</v>
      </c>
      <c r="AI182" s="54">
        <f t="shared" si="152"/>
        <v>94798.966203938136</v>
      </c>
      <c r="AJ182" s="57">
        <f t="shared" si="153"/>
        <v>18410.139088803808</v>
      </c>
      <c r="AK182" s="59">
        <f t="shared" si="192"/>
        <v>15476801.007058121</v>
      </c>
      <c r="AL182" s="56">
        <f t="shared" si="193"/>
        <v>326189.99123927101</v>
      </c>
      <c r="AM182" s="75">
        <f t="shared" si="154"/>
        <v>64486.670862742169</v>
      </c>
      <c r="AN182">
        <f t="shared" si="155"/>
        <v>3.3165772554982834E-2</v>
      </c>
      <c r="AO182" s="119">
        <f t="shared" si="156"/>
        <v>0</v>
      </c>
      <c r="AP182" s="119">
        <f t="shared" si="157"/>
        <v>0</v>
      </c>
      <c r="AQ182">
        <f t="shared" si="158"/>
        <v>0.48917831578204879</v>
      </c>
      <c r="AR182" s="41">
        <f t="shared" si="159"/>
        <v>0</v>
      </c>
      <c r="AS182" s="41">
        <f t="shared" si="160"/>
        <v>0</v>
      </c>
      <c r="AT182">
        <f t="shared" si="161"/>
        <v>0.48919646565369429</v>
      </c>
      <c r="AU182" s="41">
        <f t="shared" si="162"/>
        <v>0</v>
      </c>
      <c r="AV182" s="41">
        <f t="shared" si="163"/>
        <v>0</v>
      </c>
      <c r="AW182">
        <f t="shared" si="164"/>
        <v>0.49155423270897469</v>
      </c>
      <c r="AX182">
        <f t="shared" si="165"/>
        <v>0</v>
      </c>
      <c r="AY182" s="121">
        <f t="shared" si="166"/>
        <v>0</v>
      </c>
      <c r="AZ182">
        <f t="shared" si="167"/>
        <v>0.59691491556893927</v>
      </c>
      <c r="BA182" s="39">
        <f t="shared" si="168"/>
        <v>0</v>
      </c>
      <c r="BB182" s="39">
        <f t="shared" si="169"/>
        <v>0</v>
      </c>
      <c r="BC182">
        <f t="shared" si="170"/>
        <v>0.49580196832856727</v>
      </c>
      <c r="BD182" s="41">
        <f t="shared" si="171"/>
        <v>0</v>
      </c>
      <c r="BE182" s="41">
        <f t="shared" si="172"/>
        <v>0</v>
      </c>
      <c r="BF182">
        <f t="shared" si="173"/>
        <v>0.49166403816160753</v>
      </c>
      <c r="BG182" s="41">
        <f t="shared" si="174"/>
        <v>113209.10529274194</v>
      </c>
      <c r="BH182" s="41">
        <f t="shared" si="175"/>
        <v>16115824.254669484</v>
      </c>
      <c r="BI182">
        <f t="shared" si="176"/>
        <v>0.50048637854398126</v>
      </c>
      <c r="BJ182">
        <f t="shared" si="177"/>
        <v>390676.66210201319</v>
      </c>
      <c r="BK182" s="121">
        <f t="shared" si="178"/>
        <v>55452298.510676071</v>
      </c>
      <c r="BL182">
        <f t="shared" si="179"/>
        <v>0.50530627769336467</v>
      </c>
      <c r="BM182" s="119">
        <f t="shared" si="180"/>
        <v>503885.76739475515</v>
      </c>
      <c r="BN182" s="119">
        <f t="shared" si="181"/>
        <v>69463177.978129506</v>
      </c>
      <c r="BO182">
        <f t="shared" si="182"/>
        <v>0.49704306899628548</v>
      </c>
    </row>
    <row r="183" spans="1:67">
      <c r="A183">
        <v>171</v>
      </c>
      <c r="B183" s="58">
        <v>166</v>
      </c>
      <c r="C183" s="56">
        <f t="shared" si="131"/>
        <v>19474245.430927828</v>
      </c>
      <c r="D183" s="56">
        <f t="shared" si="132"/>
        <v>273589.37239454687</v>
      </c>
      <c r="E183" s="59">
        <f t="shared" si="183"/>
        <v>19200656.058533281</v>
      </c>
      <c r="F183" s="53">
        <f t="shared" si="133"/>
        <v>321860.15385527111</v>
      </c>
      <c r="G183" s="53">
        <f t="shared" si="134"/>
        <v>89059.043018163531</v>
      </c>
      <c r="H183" s="60">
        <f t="shared" si="135"/>
        <v>232801.11083710758</v>
      </c>
      <c r="I183" s="54">
        <f>IF(A183&lt;=(30-(240-$K$8)),((A183+(240-$K$7))/30)*$K$6,$K$6)*($K$5/100)</f>
        <v>0.10979999999999999</v>
      </c>
      <c r="J183" s="61">
        <f t="shared" si="136"/>
        <v>9.6456066865724388E-3</v>
      </c>
      <c r="K183" s="62">
        <f t="shared" si="137"/>
        <v>182956.46851343432</v>
      </c>
      <c r="L183" s="62">
        <f t="shared" si="138"/>
        <v>504816.62236870546</v>
      </c>
      <c r="M183" s="55">
        <f t="shared" si="139"/>
        <v>415757.57935054193</v>
      </c>
      <c r="N183" s="55">
        <f t="shared" si="140"/>
        <v>93620.956124959557</v>
      </c>
      <c r="O183" s="55">
        <f t="shared" si="141"/>
        <v>322136.62322558236</v>
      </c>
      <c r="P183" s="59">
        <f t="shared" si="184"/>
        <v>0</v>
      </c>
      <c r="Q183" s="52">
        <f t="shared" si="142"/>
        <v>0</v>
      </c>
      <c r="R183" s="57">
        <f t="shared" si="143"/>
        <v>0</v>
      </c>
      <c r="S183" s="59">
        <f t="shared" si="185"/>
        <v>0</v>
      </c>
      <c r="T183" s="56">
        <f t="shared" si="144"/>
        <v>0</v>
      </c>
      <c r="U183" s="57">
        <f t="shared" si="145"/>
        <v>0</v>
      </c>
      <c r="V183" s="59">
        <f t="shared" si="186"/>
        <v>0</v>
      </c>
      <c r="W183" s="52">
        <f t="shared" si="130"/>
        <v>0</v>
      </c>
      <c r="X183" s="57">
        <f t="shared" si="146"/>
        <v>0</v>
      </c>
      <c r="Y183" s="59">
        <f t="shared" si="187"/>
        <v>0</v>
      </c>
      <c r="Z183" s="56">
        <f t="shared" si="188"/>
        <v>0</v>
      </c>
      <c r="AA183" s="57">
        <f t="shared" si="147"/>
        <v>0</v>
      </c>
      <c r="AB183" s="63">
        <f t="shared" si="189"/>
        <v>0</v>
      </c>
      <c r="AC183" s="74">
        <f t="shared" si="148"/>
        <v>0</v>
      </c>
      <c r="AD183" s="57">
        <f t="shared" si="149"/>
        <v>0</v>
      </c>
      <c r="AE183" s="59">
        <f t="shared" si="190"/>
        <v>0</v>
      </c>
      <c r="AF183" s="54">
        <f t="shared" si="150"/>
        <v>0</v>
      </c>
      <c r="AG183" s="57">
        <f t="shared" si="151"/>
        <v>0</v>
      </c>
      <c r="AH183" s="59">
        <f t="shared" si="191"/>
        <v>4323634.415108976</v>
      </c>
      <c r="AI183" s="54">
        <f t="shared" si="152"/>
        <v>93620.956124959557</v>
      </c>
      <c r="AJ183" s="57">
        <f t="shared" si="153"/>
        <v>18015.1433962874</v>
      </c>
      <c r="AK183" s="59">
        <f t="shared" si="192"/>
        <v>15150611.015818851</v>
      </c>
      <c r="AL183" s="56">
        <f t="shared" si="193"/>
        <v>322136.62322558236</v>
      </c>
      <c r="AM183" s="75">
        <f t="shared" si="154"/>
        <v>63127.545899245211</v>
      </c>
      <c r="AN183">
        <f t="shared" si="155"/>
        <v>3.3181883336873996E-2</v>
      </c>
      <c r="AO183" s="119">
        <f t="shared" si="156"/>
        <v>0</v>
      </c>
      <c r="AP183" s="119">
        <f t="shared" si="157"/>
        <v>0</v>
      </c>
      <c r="AQ183">
        <f t="shared" si="158"/>
        <v>0.48695497778728192</v>
      </c>
      <c r="AR183" s="41">
        <f t="shared" si="159"/>
        <v>0</v>
      </c>
      <c r="AS183" s="41">
        <f t="shared" si="160"/>
        <v>0</v>
      </c>
      <c r="AT183">
        <f t="shared" si="161"/>
        <v>0.48697315464392804</v>
      </c>
      <c r="AU183" s="41">
        <f t="shared" si="162"/>
        <v>0</v>
      </c>
      <c r="AV183" s="41">
        <f t="shared" si="163"/>
        <v>0</v>
      </c>
      <c r="AW183">
        <f t="shared" si="164"/>
        <v>0.48933446188845175</v>
      </c>
      <c r="AX183">
        <f t="shared" si="165"/>
        <v>0</v>
      </c>
      <c r="AY183" s="121">
        <f t="shared" si="166"/>
        <v>0</v>
      </c>
      <c r="AZ183">
        <f t="shared" si="167"/>
        <v>0.59491899754550814</v>
      </c>
      <c r="BA183" s="39">
        <f t="shared" si="168"/>
        <v>0</v>
      </c>
      <c r="BB183" s="39">
        <f t="shared" si="169"/>
        <v>0</v>
      </c>
      <c r="BC183">
        <f t="shared" si="170"/>
        <v>0.49358874846412421</v>
      </c>
      <c r="BD183" s="41">
        <f t="shared" si="171"/>
        <v>0</v>
      </c>
      <c r="BE183" s="41">
        <f t="shared" si="172"/>
        <v>0</v>
      </c>
      <c r="BF183">
        <f t="shared" si="173"/>
        <v>0.48944443388911868</v>
      </c>
      <c r="BG183" s="41">
        <f t="shared" si="174"/>
        <v>111636.09952124696</v>
      </c>
      <c r="BH183" s="41">
        <f t="shared" si="175"/>
        <v>16009183.497368084</v>
      </c>
      <c r="BI183">
        <f t="shared" si="176"/>
        <v>0.49828063909189513</v>
      </c>
      <c r="BJ183">
        <f t="shared" si="177"/>
        <v>385264.16912482755</v>
      </c>
      <c r="BK183" s="121">
        <f t="shared" si="178"/>
        <v>55085362.571574584</v>
      </c>
      <c r="BL183">
        <f t="shared" si="179"/>
        <v>0.50310851274583179</v>
      </c>
      <c r="BM183" s="119">
        <f t="shared" si="180"/>
        <v>496900.26864607452</v>
      </c>
      <c r="BN183" s="119">
        <f t="shared" si="181"/>
        <v>69015758.172189966</v>
      </c>
      <c r="BO183">
        <f t="shared" si="182"/>
        <v>0.49483180496176593</v>
      </c>
    </row>
    <row r="184" spans="1:67">
      <c r="A184">
        <v>172</v>
      </c>
      <c r="B184" s="64">
        <v>167</v>
      </c>
      <c r="C184" s="56">
        <f t="shared" si="131"/>
        <v>19058487.851577286</v>
      </c>
      <c r="D184" s="56">
        <f t="shared" si="132"/>
        <v>273589.37239454687</v>
      </c>
      <c r="E184" s="59">
        <f t="shared" si="183"/>
        <v>18784898.479182739</v>
      </c>
      <c r="F184" s="53">
        <f t="shared" si="133"/>
        <v>318755.61740310345</v>
      </c>
      <c r="G184" s="53">
        <f t="shared" si="134"/>
        <v>87130.620779275938</v>
      </c>
      <c r="H184" s="66">
        <f t="shared" si="135"/>
        <v>231624.99662382749</v>
      </c>
      <c r="I184" s="54">
        <f>IF(A184&lt;=(30-(240-$K$8)),((A184+(240-$K$7))/30)*$K$6,$K$6)*($K$5/100)</f>
        <v>0.10979999999999999</v>
      </c>
      <c r="J184" s="67">
        <f t="shared" si="136"/>
        <v>9.6456066865724388E-3</v>
      </c>
      <c r="K184" s="68">
        <f t="shared" si="137"/>
        <v>178957.57876117734</v>
      </c>
      <c r="L184" s="68">
        <f t="shared" si="138"/>
        <v>497713.19616428082</v>
      </c>
      <c r="M184" s="55">
        <f t="shared" si="139"/>
        <v>410582.57538500486</v>
      </c>
      <c r="N184" s="55">
        <f t="shared" si="140"/>
        <v>92455.64046201756</v>
      </c>
      <c r="O184" s="55">
        <f t="shared" si="141"/>
        <v>318126.9349229873</v>
      </c>
      <c r="P184" s="65">
        <f t="shared" si="184"/>
        <v>0</v>
      </c>
      <c r="Q184" s="52">
        <f t="shared" si="142"/>
        <v>0</v>
      </c>
      <c r="R184" s="57">
        <f t="shared" si="143"/>
        <v>0</v>
      </c>
      <c r="S184" s="59">
        <f t="shared" si="185"/>
        <v>0</v>
      </c>
      <c r="T184" s="56">
        <f t="shared" si="144"/>
        <v>0</v>
      </c>
      <c r="U184" s="57">
        <f t="shared" si="145"/>
        <v>0</v>
      </c>
      <c r="V184" s="59">
        <f t="shared" si="186"/>
        <v>0</v>
      </c>
      <c r="W184" s="52">
        <f t="shared" si="130"/>
        <v>0</v>
      </c>
      <c r="X184" s="57">
        <f t="shared" si="146"/>
        <v>0</v>
      </c>
      <c r="Y184" s="59">
        <f t="shared" si="187"/>
        <v>0</v>
      </c>
      <c r="Z184" s="56">
        <f t="shared" si="188"/>
        <v>0</v>
      </c>
      <c r="AA184" s="57">
        <f t="shared" si="147"/>
        <v>0</v>
      </c>
      <c r="AB184" s="63">
        <f t="shared" si="189"/>
        <v>0</v>
      </c>
      <c r="AC184" s="74">
        <f t="shared" si="148"/>
        <v>0</v>
      </c>
      <c r="AD184" s="57">
        <f t="shared" si="149"/>
        <v>0</v>
      </c>
      <c r="AE184" s="59">
        <f t="shared" si="190"/>
        <v>0</v>
      </c>
      <c r="AF184" s="54">
        <f t="shared" si="150"/>
        <v>0</v>
      </c>
      <c r="AG184" s="57">
        <f t="shared" si="151"/>
        <v>0</v>
      </c>
      <c r="AH184" s="59">
        <f t="shared" si="191"/>
        <v>4230013.4589840164</v>
      </c>
      <c r="AI184" s="54">
        <f t="shared" si="152"/>
        <v>92455.64046201756</v>
      </c>
      <c r="AJ184" s="57">
        <f t="shared" si="153"/>
        <v>17625.056079100068</v>
      </c>
      <c r="AK184" s="59">
        <f t="shared" si="192"/>
        <v>14828474.392593268</v>
      </c>
      <c r="AL184" s="56">
        <f t="shared" si="193"/>
        <v>318126.9349229873</v>
      </c>
      <c r="AM184" s="75">
        <f t="shared" si="154"/>
        <v>61785.309969138616</v>
      </c>
      <c r="AN184">
        <f t="shared" si="155"/>
        <v>3.3197994118765166E-2</v>
      </c>
      <c r="AO184" s="119">
        <f t="shared" si="156"/>
        <v>0</v>
      </c>
      <c r="AP184" s="119">
        <f t="shared" si="157"/>
        <v>0</v>
      </c>
      <c r="AQ184">
        <f t="shared" si="158"/>
        <v>0.48474044914694231</v>
      </c>
      <c r="AR184" s="41">
        <f t="shared" si="159"/>
        <v>0</v>
      </c>
      <c r="AS184" s="41">
        <f t="shared" si="160"/>
        <v>0</v>
      </c>
      <c r="AT184">
        <f t="shared" si="161"/>
        <v>0.48475865231945708</v>
      </c>
      <c r="AU184" s="41">
        <f t="shared" si="162"/>
        <v>0</v>
      </c>
      <c r="AV184" s="41">
        <f t="shared" si="163"/>
        <v>0</v>
      </c>
      <c r="AW184">
        <f t="shared" si="164"/>
        <v>0.48712341292748507</v>
      </c>
      <c r="AX184">
        <f t="shared" si="165"/>
        <v>0</v>
      </c>
      <c r="AY184" s="121">
        <f t="shared" si="166"/>
        <v>0</v>
      </c>
      <c r="AZ184">
        <f t="shared" si="167"/>
        <v>0.59292816637658707</v>
      </c>
      <c r="BA184" s="39">
        <f t="shared" si="168"/>
        <v>0</v>
      </c>
      <c r="BB184" s="39">
        <f t="shared" si="169"/>
        <v>0</v>
      </c>
      <c r="BC184">
        <f t="shared" si="170"/>
        <v>0.49138409454779158</v>
      </c>
      <c r="BD184" s="41">
        <f t="shared" si="171"/>
        <v>0</v>
      </c>
      <c r="BE184" s="41">
        <f t="shared" si="172"/>
        <v>0</v>
      </c>
      <c r="BF184">
        <f t="shared" si="173"/>
        <v>0.48723354743747049</v>
      </c>
      <c r="BG184" s="41">
        <f t="shared" si="174"/>
        <v>110080.69654111762</v>
      </c>
      <c r="BH184" s="41">
        <f t="shared" si="175"/>
        <v>15902370.159467021</v>
      </c>
      <c r="BI184">
        <f t="shared" si="176"/>
        <v>0.4960832944317336</v>
      </c>
      <c r="BJ184">
        <f t="shared" si="177"/>
        <v>379912.24489212595</v>
      </c>
      <c r="BK184" s="121">
        <f t="shared" si="178"/>
        <v>54717832.806753814</v>
      </c>
      <c r="BL184">
        <f t="shared" si="179"/>
        <v>0.50091896736421682</v>
      </c>
      <c r="BM184" s="119">
        <f t="shared" si="180"/>
        <v>489992.94143324357</v>
      </c>
      <c r="BN184" s="119">
        <f t="shared" si="181"/>
        <v>68567290.089295819</v>
      </c>
      <c r="BO184">
        <f t="shared" si="182"/>
        <v>0.49262906144787927</v>
      </c>
    </row>
    <row r="185" spans="1:67">
      <c r="A185">
        <v>173</v>
      </c>
      <c r="B185" s="58">
        <v>168</v>
      </c>
      <c r="C185" s="56">
        <f t="shared" si="131"/>
        <v>18647905.276192278</v>
      </c>
      <c r="D185" s="56">
        <f t="shared" si="132"/>
        <v>273589.37239454687</v>
      </c>
      <c r="E185" s="59">
        <f t="shared" si="183"/>
        <v>18374315.903797731</v>
      </c>
      <c r="F185" s="53">
        <f t="shared" si="133"/>
        <v>315681.02608849743</v>
      </c>
      <c r="G185" s="53">
        <f t="shared" si="134"/>
        <v>85226.201933781806</v>
      </c>
      <c r="H185" s="60">
        <f t="shared" si="135"/>
        <v>230454.82415471564</v>
      </c>
      <c r="I185" s="54">
        <f>IF(A185&lt;=(30-(240-$K$8)),((A185+(240-$K$7))/30)*$K$6,$K$6)*($K$5/100)</f>
        <v>0.10979999999999999</v>
      </c>
      <c r="J185" s="61">
        <f t="shared" si="136"/>
        <v>9.6456066865724388E-3</v>
      </c>
      <c r="K185" s="62">
        <f t="shared" si="137"/>
        <v>175008.5477500461</v>
      </c>
      <c r="L185" s="62">
        <f t="shared" si="138"/>
        <v>490689.57383854355</v>
      </c>
      <c r="M185" s="55">
        <f t="shared" si="139"/>
        <v>405463.37190476176</v>
      </c>
      <c r="N185" s="55">
        <f t="shared" si="140"/>
        <v>91302.890041526756</v>
      </c>
      <c r="O185" s="55">
        <f t="shared" si="141"/>
        <v>314160.48186323501</v>
      </c>
      <c r="P185" s="59">
        <f t="shared" si="184"/>
        <v>0</v>
      </c>
      <c r="Q185" s="52">
        <f t="shared" si="142"/>
        <v>0</v>
      </c>
      <c r="R185" s="57">
        <f t="shared" si="143"/>
        <v>0</v>
      </c>
      <c r="S185" s="59">
        <f t="shared" si="185"/>
        <v>0</v>
      </c>
      <c r="T185" s="56">
        <f t="shared" si="144"/>
        <v>0</v>
      </c>
      <c r="U185" s="57">
        <f t="shared" si="145"/>
        <v>0</v>
      </c>
      <c r="V185" s="59">
        <f t="shared" si="186"/>
        <v>0</v>
      </c>
      <c r="W185" s="52">
        <f t="shared" si="130"/>
        <v>0</v>
      </c>
      <c r="X185" s="57">
        <f t="shared" si="146"/>
        <v>0</v>
      </c>
      <c r="Y185" s="59">
        <f t="shared" si="187"/>
        <v>0</v>
      </c>
      <c r="Z185" s="56">
        <f t="shared" si="188"/>
        <v>0</v>
      </c>
      <c r="AA185" s="57">
        <f t="shared" si="147"/>
        <v>0</v>
      </c>
      <c r="AB185" s="63">
        <f t="shared" si="189"/>
        <v>0</v>
      </c>
      <c r="AC185" s="74">
        <f t="shared" si="148"/>
        <v>0</v>
      </c>
      <c r="AD185" s="57">
        <f t="shared" si="149"/>
        <v>0</v>
      </c>
      <c r="AE185" s="59">
        <f t="shared" si="190"/>
        <v>0</v>
      </c>
      <c r="AF185" s="54">
        <f t="shared" si="150"/>
        <v>0</v>
      </c>
      <c r="AG185" s="57">
        <f t="shared" si="151"/>
        <v>0</v>
      </c>
      <c r="AH185" s="59">
        <f t="shared" si="191"/>
        <v>4137557.8185219988</v>
      </c>
      <c r="AI185" s="54">
        <f t="shared" si="152"/>
        <v>91302.890041526756</v>
      </c>
      <c r="AJ185" s="57">
        <f t="shared" si="153"/>
        <v>17239.82424384166</v>
      </c>
      <c r="AK185" s="59">
        <f t="shared" si="192"/>
        <v>14510347.457670281</v>
      </c>
      <c r="AL185" s="56">
        <f t="shared" si="193"/>
        <v>314160.48186323501</v>
      </c>
      <c r="AM185" s="75">
        <f t="shared" si="154"/>
        <v>60459.781073626167</v>
      </c>
      <c r="AN185">
        <f t="shared" si="155"/>
        <v>3.3214104900656329E-2</v>
      </c>
      <c r="AO185" s="119">
        <f t="shared" si="156"/>
        <v>0</v>
      </c>
      <c r="AP185" s="119">
        <f t="shared" si="157"/>
        <v>0</v>
      </c>
      <c r="AQ185">
        <f t="shared" si="158"/>
        <v>0.48253470161417383</v>
      </c>
      <c r="AR185" s="41">
        <f t="shared" si="159"/>
        <v>0</v>
      </c>
      <c r="AS185" s="41">
        <f t="shared" si="160"/>
        <v>0</v>
      </c>
      <c r="AT185">
        <f t="shared" si="161"/>
        <v>0.48255293043825553</v>
      </c>
      <c r="AU185" s="41">
        <f t="shared" si="162"/>
        <v>0</v>
      </c>
      <c r="AV185" s="41">
        <f t="shared" si="163"/>
        <v>0</v>
      </c>
      <c r="AW185">
        <f t="shared" si="164"/>
        <v>0.48492105821394005</v>
      </c>
      <c r="AX185">
        <f t="shared" si="165"/>
        <v>0</v>
      </c>
      <c r="AY185" s="121">
        <f t="shared" si="166"/>
        <v>0</v>
      </c>
      <c r="AZ185">
        <f t="shared" si="167"/>
        <v>0.59094241568157513</v>
      </c>
      <c r="BA185" s="39">
        <f t="shared" si="168"/>
        <v>0</v>
      </c>
      <c r="BB185" s="39">
        <f t="shared" si="169"/>
        <v>0</v>
      </c>
      <c r="BC185">
        <f t="shared" si="170"/>
        <v>0.48918798008339587</v>
      </c>
      <c r="BD185" s="41">
        <f t="shared" si="171"/>
        <v>0</v>
      </c>
      <c r="BE185" s="41">
        <f t="shared" si="172"/>
        <v>0</v>
      </c>
      <c r="BF185">
        <f t="shared" si="173"/>
        <v>0.48503135122367563</v>
      </c>
      <c r="BG185" s="41">
        <f t="shared" si="174"/>
        <v>108542.71428536842</v>
      </c>
      <c r="BH185" s="41">
        <f t="shared" si="175"/>
        <v>15795399.977184128</v>
      </c>
      <c r="BI185">
        <f t="shared" si="176"/>
        <v>0.49389431926998995</v>
      </c>
      <c r="BJ185">
        <f t="shared" si="177"/>
        <v>374620.2629368612</v>
      </c>
      <c r="BK185" s="121">
        <f t="shared" si="178"/>
        <v>54349763.362339653</v>
      </c>
      <c r="BL185">
        <f t="shared" si="179"/>
        <v>0.49873761746247591</v>
      </c>
      <c r="BM185" s="119">
        <f t="shared" si="180"/>
        <v>483162.97722222959</v>
      </c>
      <c r="BN185" s="119">
        <f t="shared" si="181"/>
        <v>68117846.479999974</v>
      </c>
      <c r="BO185">
        <f t="shared" si="182"/>
        <v>0.49043481227994912</v>
      </c>
    </row>
    <row r="186" spans="1:67">
      <c r="A186">
        <v>174</v>
      </c>
      <c r="B186" s="64">
        <v>169</v>
      </c>
      <c r="C186" s="56">
        <f t="shared" si="131"/>
        <v>18242441.904287517</v>
      </c>
      <c r="D186" s="56">
        <f t="shared" si="132"/>
        <v>273589.37239454687</v>
      </c>
      <c r="E186" s="59">
        <f t="shared" si="183"/>
        <v>17968852.53189297</v>
      </c>
      <c r="F186" s="53">
        <f t="shared" si="133"/>
        <v>312636.09107243421</v>
      </c>
      <c r="G186" s="53">
        <f t="shared" si="134"/>
        <v>83345.52766043022</v>
      </c>
      <c r="H186" s="66">
        <f t="shared" si="135"/>
        <v>229290.56341200398</v>
      </c>
      <c r="I186" s="54">
        <f>IF(A186&lt;=(30-(240-$K$8)),((A186+(240-$K$7))/30)*$K$6,$K$6)*($K$5/100)</f>
        <v>0.10979999999999999</v>
      </c>
      <c r="J186" s="67">
        <f t="shared" si="136"/>
        <v>9.6456066865724388E-3</v>
      </c>
      <c r="K186" s="68">
        <f t="shared" si="137"/>
        <v>171108.83754004614</v>
      </c>
      <c r="L186" s="68">
        <f t="shared" si="138"/>
        <v>483744.92861248035</v>
      </c>
      <c r="M186" s="55">
        <f t="shared" si="139"/>
        <v>400399.40095205011</v>
      </c>
      <c r="N186" s="55">
        <f t="shared" si="140"/>
        <v>90162.576969850532</v>
      </c>
      <c r="O186" s="55">
        <f t="shared" si="141"/>
        <v>310236.8239821996</v>
      </c>
      <c r="P186" s="65">
        <f t="shared" si="184"/>
        <v>0</v>
      </c>
      <c r="Q186" s="52">
        <f t="shared" si="142"/>
        <v>0</v>
      </c>
      <c r="R186" s="57">
        <f t="shared" si="143"/>
        <v>0</v>
      </c>
      <c r="S186" s="59">
        <f t="shared" si="185"/>
        <v>0</v>
      </c>
      <c r="T186" s="56">
        <f t="shared" si="144"/>
        <v>0</v>
      </c>
      <c r="U186" s="57">
        <f t="shared" si="145"/>
        <v>0</v>
      </c>
      <c r="V186" s="59">
        <f t="shared" si="186"/>
        <v>0</v>
      </c>
      <c r="W186" s="52">
        <f t="shared" si="130"/>
        <v>0</v>
      </c>
      <c r="X186" s="57">
        <f t="shared" si="146"/>
        <v>0</v>
      </c>
      <c r="Y186" s="59">
        <f t="shared" si="187"/>
        <v>0</v>
      </c>
      <c r="Z186" s="56">
        <f t="shared" si="188"/>
        <v>0</v>
      </c>
      <c r="AA186" s="57">
        <f t="shared" si="147"/>
        <v>0</v>
      </c>
      <c r="AB186" s="63">
        <f t="shared" si="189"/>
        <v>0</v>
      </c>
      <c r="AC186" s="74">
        <f t="shared" si="148"/>
        <v>0</v>
      </c>
      <c r="AD186" s="57">
        <f t="shared" si="149"/>
        <v>0</v>
      </c>
      <c r="AE186" s="59">
        <f t="shared" si="190"/>
        <v>0</v>
      </c>
      <c r="AF186" s="54">
        <f t="shared" si="150"/>
        <v>0</v>
      </c>
      <c r="AG186" s="57">
        <f t="shared" si="151"/>
        <v>0</v>
      </c>
      <c r="AH186" s="59">
        <f t="shared" si="191"/>
        <v>4046254.928480472</v>
      </c>
      <c r="AI186" s="54">
        <f t="shared" si="152"/>
        <v>90162.576969850532</v>
      </c>
      <c r="AJ186" s="57">
        <f t="shared" si="153"/>
        <v>16859.395535335301</v>
      </c>
      <c r="AK186" s="59">
        <f t="shared" si="192"/>
        <v>14196186.975807047</v>
      </c>
      <c r="AL186" s="56">
        <f t="shared" si="193"/>
        <v>310236.8239821996</v>
      </c>
      <c r="AM186" s="75">
        <f t="shared" si="154"/>
        <v>59150.779065862691</v>
      </c>
      <c r="AN186">
        <f t="shared" si="155"/>
        <v>3.3230215682547491E-2</v>
      </c>
      <c r="AO186" s="119">
        <f t="shared" si="156"/>
        <v>0</v>
      </c>
      <c r="AP186" s="119">
        <f t="shared" si="157"/>
        <v>0</v>
      </c>
      <c r="AQ186">
        <f t="shared" si="158"/>
        <v>0.48033770700028128</v>
      </c>
      <c r="AR186" s="41">
        <f t="shared" si="159"/>
        <v>0</v>
      </c>
      <c r="AS186" s="41">
        <f t="shared" si="160"/>
        <v>0</v>
      </c>
      <c r="AT186">
        <f t="shared" si="161"/>
        <v>0.4803559608165423</v>
      </c>
      <c r="AU186" s="41">
        <f t="shared" si="162"/>
        <v>0</v>
      </c>
      <c r="AV186" s="41">
        <f t="shared" si="163"/>
        <v>0</v>
      </c>
      <c r="AW186">
        <f t="shared" si="164"/>
        <v>0.48272737019094486</v>
      </c>
      <c r="AX186">
        <f t="shared" si="165"/>
        <v>0</v>
      </c>
      <c r="AY186" s="121">
        <f t="shared" si="166"/>
        <v>0</v>
      </c>
      <c r="AZ186">
        <f t="shared" si="167"/>
        <v>0.58896173906050175</v>
      </c>
      <c r="BA186" s="39">
        <f t="shared" si="168"/>
        <v>0</v>
      </c>
      <c r="BB186" s="39">
        <f t="shared" si="169"/>
        <v>0</v>
      </c>
      <c r="BC186">
        <f t="shared" si="170"/>
        <v>0.48700037862469081</v>
      </c>
      <c r="BD186" s="41">
        <f t="shared" si="171"/>
        <v>0</v>
      </c>
      <c r="BE186" s="41">
        <f t="shared" si="172"/>
        <v>0</v>
      </c>
      <c r="BF186">
        <f t="shared" si="173"/>
        <v>0.48283781771987366</v>
      </c>
      <c r="BG186" s="41">
        <f t="shared" si="174"/>
        <v>107021.97250518584</v>
      </c>
      <c r="BH186" s="41">
        <f t="shared" si="175"/>
        <v>15688288.392753992</v>
      </c>
      <c r="BI186">
        <f t="shared" si="176"/>
        <v>0.49171368835776058</v>
      </c>
      <c r="BJ186">
        <f t="shared" si="177"/>
        <v>369387.6030480623</v>
      </c>
      <c r="BK186" s="121">
        <f t="shared" si="178"/>
        <v>53981207.372902729</v>
      </c>
      <c r="BL186">
        <f t="shared" si="179"/>
        <v>0.49656443899372033</v>
      </c>
      <c r="BM186" s="119">
        <f t="shared" si="180"/>
        <v>476409.57555324817</v>
      </c>
      <c r="BN186" s="119">
        <f t="shared" si="181"/>
        <v>67667498.760896474</v>
      </c>
      <c r="BO186">
        <f t="shared" si="182"/>
        <v>0.48824903133175523</v>
      </c>
    </row>
    <row r="187" spans="1:67">
      <c r="A187">
        <v>175</v>
      </c>
      <c r="B187" s="58">
        <v>170</v>
      </c>
      <c r="C187" s="56">
        <f t="shared" si="131"/>
        <v>17842042.503335468</v>
      </c>
      <c r="D187" s="56">
        <f t="shared" si="132"/>
        <v>273589.37239454687</v>
      </c>
      <c r="E187" s="59">
        <f t="shared" si="183"/>
        <v>17568453.130940922</v>
      </c>
      <c r="F187" s="53">
        <f t="shared" si="133"/>
        <v>309620.52630192216</v>
      </c>
      <c r="G187" s="53">
        <f t="shared" si="134"/>
        <v>81488.341772347645</v>
      </c>
      <c r="H187" s="60">
        <f t="shared" si="135"/>
        <v>228132.18452957453</v>
      </c>
      <c r="I187" s="54">
        <f>IF(A187&lt;=(30-(240-$K$8)),((A187+(240-$K$7))/30)*$K$6,$K$6)*($K$5/100)</f>
        <v>0.10979999999999999</v>
      </c>
      <c r="J187" s="61">
        <f t="shared" si="136"/>
        <v>9.6456066865724388E-3</v>
      </c>
      <c r="K187" s="62">
        <f t="shared" si="137"/>
        <v>167257.91566801743</v>
      </c>
      <c r="L187" s="62">
        <f t="shared" si="138"/>
        <v>476878.44196993957</v>
      </c>
      <c r="M187" s="55">
        <f t="shared" si="139"/>
        <v>395390.10019759194</v>
      </c>
      <c r="N187" s="55">
        <f t="shared" si="140"/>
        <v>89034.574620783445</v>
      </c>
      <c r="O187" s="55">
        <f t="shared" si="141"/>
        <v>306355.52557680849</v>
      </c>
      <c r="P187" s="59">
        <f t="shared" si="184"/>
        <v>0</v>
      </c>
      <c r="Q187" s="52">
        <f t="shared" si="142"/>
        <v>0</v>
      </c>
      <c r="R187" s="57">
        <f t="shared" si="143"/>
        <v>0</v>
      </c>
      <c r="S187" s="59">
        <f t="shared" si="185"/>
        <v>0</v>
      </c>
      <c r="T187" s="56">
        <f t="shared" si="144"/>
        <v>0</v>
      </c>
      <c r="U187" s="57">
        <f t="shared" si="145"/>
        <v>0</v>
      </c>
      <c r="V187" s="59">
        <f t="shared" si="186"/>
        <v>0</v>
      </c>
      <c r="W187" s="52">
        <f t="shared" si="130"/>
        <v>0</v>
      </c>
      <c r="X187" s="57">
        <f t="shared" si="146"/>
        <v>0</v>
      </c>
      <c r="Y187" s="59">
        <f t="shared" si="187"/>
        <v>0</v>
      </c>
      <c r="Z187" s="56">
        <f t="shared" si="188"/>
        <v>0</v>
      </c>
      <c r="AA187" s="57">
        <f t="shared" si="147"/>
        <v>0</v>
      </c>
      <c r="AB187" s="63">
        <f t="shared" si="189"/>
        <v>0</v>
      </c>
      <c r="AC187" s="74">
        <f t="shared" si="148"/>
        <v>0</v>
      </c>
      <c r="AD187" s="57">
        <f t="shared" si="149"/>
        <v>0</v>
      </c>
      <c r="AE187" s="59">
        <f t="shared" si="190"/>
        <v>0</v>
      </c>
      <c r="AF187" s="54">
        <f t="shared" si="150"/>
        <v>0</v>
      </c>
      <c r="AG187" s="57">
        <f t="shared" si="151"/>
        <v>0</v>
      </c>
      <c r="AH187" s="59">
        <f t="shared" si="191"/>
        <v>3956092.3515106216</v>
      </c>
      <c r="AI187" s="54">
        <f t="shared" si="152"/>
        <v>89034.574620783445</v>
      </c>
      <c r="AJ187" s="57">
        <f t="shared" si="153"/>
        <v>16483.718131294256</v>
      </c>
      <c r="AK187" s="59">
        <f t="shared" si="192"/>
        <v>13885950.151824847</v>
      </c>
      <c r="AL187" s="56">
        <f t="shared" si="193"/>
        <v>306355.52557680849</v>
      </c>
      <c r="AM187" s="75">
        <f t="shared" si="154"/>
        <v>57858.125632603529</v>
      </c>
      <c r="AN187">
        <f t="shared" si="155"/>
        <v>3.3246326464438654E-2</v>
      </c>
      <c r="AO187" s="119">
        <f t="shared" si="156"/>
        <v>0</v>
      </c>
      <c r="AP187" s="119">
        <f t="shared" si="157"/>
        <v>0</v>
      </c>
      <c r="AQ187">
        <f t="shared" si="158"/>
        <v>0.47814943717485447</v>
      </c>
      <c r="AR187" s="41">
        <f t="shared" si="159"/>
        <v>0</v>
      </c>
      <c r="AS187" s="41">
        <f t="shared" si="160"/>
        <v>0</v>
      </c>
      <c r="AT187">
        <f t="shared" si="161"/>
        <v>0.47816771532866731</v>
      </c>
      <c r="AU187" s="41">
        <f t="shared" si="162"/>
        <v>0</v>
      </c>
      <c r="AV187" s="41">
        <f t="shared" si="163"/>
        <v>0</v>
      </c>
      <c r="AW187">
        <f t="shared" si="164"/>
        <v>0.48054232135678121</v>
      </c>
      <c r="AX187">
        <f t="shared" si="165"/>
        <v>0</v>
      </c>
      <c r="AY187" s="121">
        <f t="shared" si="166"/>
        <v>0</v>
      </c>
      <c r="AZ187">
        <f t="shared" si="167"/>
        <v>0.58698613009417733</v>
      </c>
      <c r="BA187" s="39">
        <f t="shared" si="168"/>
        <v>0</v>
      </c>
      <c r="BB187" s="39">
        <f t="shared" si="169"/>
        <v>0</v>
      </c>
      <c r="BC187">
        <f t="shared" si="170"/>
        <v>0.48482126377559337</v>
      </c>
      <c r="BD187" s="41">
        <f t="shared" si="171"/>
        <v>0</v>
      </c>
      <c r="BE187" s="41">
        <f t="shared" si="172"/>
        <v>0</v>
      </c>
      <c r="BF187">
        <f t="shared" si="173"/>
        <v>0.48065291945324273</v>
      </c>
      <c r="BG187" s="41">
        <f t="shared" si="174"/>
        <v>105518.2927520777</v>
      </c>
      <c r="BH187" s="41">
        <f t="shared" si="175"/>
        <v>15581050.558637103</v>
      </c>
      <c r="BI187">
        <f t="shared" si="176"/>
        <v>0.48954137649074281</v>
      </c>
      <c r="BJ187">
        <f t="shared" si="177"/>
        <v>364213.65120941203</v>
      </c>
      <c r="BK187" s="121">
        <f t="shared" si="178"/>
        <v>53612216.975941487</v>
      </c>
      <c r="BL187">
        <f t="shared" si="179"/>
        <v>0.49439940795043719</v>
      </c>
      <c r="BM187" s="119">
        <f t="shared" si="180"/>
        <v>469731.94396148971</v>
      </c>
      <c r="BN187" s="119">
        <f t="shared" si="181"/>
        <v>67216317.03359063</v>
      </c>
      <c r="BO187">
        <f t="shared" si="182"/>
        <v>0.4860716925257525</v>
      </c>
    </row>
    <row r="188" spans="1:67">
      <c r="A188">
        <v>176</v>
      </c>
      <c r="B188" s="64">
        <v>171</v>
      </c>
      <c r="C188" s="56">
        <f t="shared" si="131"/>
        <v>17446652.403137878</v>
      </c>
      <c r="D188" s="56">
        <f t="shared" si="132"/>
        <v>273589.37239454687</v>
      </c>
      <c r="E188" s="59">
        <f t="shared" si="183"/>
        <v>17173063.030743331</v>
      </c>
      <c r="F188" s="53">
        <f t="shared" si="133"/>
        <v>306634.04848312429</v>
      </c>
      <c r="G188" s="53">
        <f t="shared" si="134"/>
        <v>79654.390690931148</v>
      </c>
      <c r="H188" s="66">
        <f t="shared" si="135"/>
        <v>226979.65779219315</v>
      </c>
      <c r="I188" s="54">
        <f>IF(A188&lt;=(30-(240-$K$8)),((A188+(240-$K$7))/30)*$K$6,$K$6)*($K$5/100)</f>
        <v>0.10979999999999999</v>
      </c>
      <c r="J188" s="67">
        <f t="shared" si="136"/>
        <v>9.6456066865724388E-3</v>
      </c>
      <c r="K188" s="68">
        <f t="shared" si="137"/>
        <v>163455.25509335153</v>
      </c>
      <c r="L188" s="68">
        <f t="shared" si="138"/>
        <v>470089.30357647582</v>
      </c>
      <c r="M188" s="55">
        <f t="shared" si="139"/>
        <v>390434.91288554471</v>
      </c>
      <c r="N188" s="55">
        <f t="shared" si="140"/>
        <v>87918.75762315515</v>
      </c>
      <c r="O188" s="55">
        <f t="shared" si="141"/>
        <v>302516.15526238957</v>
      </c>
      <c r="P188" s="65">
        <f t="shared" si="184"/>
        <v>0</v>
      </c>
      <c r="Q188" s="52">
        <f t="shared" si="142"/>
        <v>0</v>
      </c>
      <c r="R188" s="57">
        <f t="shared" si="143"/>
        <v>0</v>
      </c>
      <c r="S188" s="59">
        <f t="shared" si="185"/>
        <v>0</v>
      </c>
      <c r="T188" s="56">
        <f t="shared" si="144"/>
        <v>0</v>
      </c>
      <c r="U188" s="57">
        <f t="shared" si="145"/>
        <v>0</v>
      </c>
      <c r="V188" s="59">
        <f t="shared" si="186"/>
        <v>0</v>
      </c>
      <c r="W188" s="52">
        <f t="shared" si="130"/>
        <v>0</v>
      </c>
      <c r="X188" s="57">
        <f t="shared" si="146"/>
        <v>0</v>
      </c>
      <c r="Y188" s="59">
        <f t="shared" si="187"/>
        <v>0</v>
      </c>
      <c r="Z188" s="56">
        <f t="shared" si="188"/>
        <v>0</v>
      </c>
      <c r="AA188" s="57">
        <f t="shared" si="147"/>
        <v>0</v>
      </c>
      <c r="AB188" s="63">
        <f t="shared" si="189"/>
        <v>0</v>
      </c>
      <c r="AC188" s="74">
        <f t="shared" si="148"/>
        <v>0</v>
      </c>
      <c r="AD188" s="57">
        <f t="shared" si="149"/>
        <v>0</v>
      </c>
      <c r="AE188" s="59">
        <f t="shared" si="190"/>
        <v>0</v>
      </c>
      <c r="AF188" s="54">
        <f t="shared" si="150"/>
        <v>0</v>
      </c>
      <c r="AG188" s="57">
        <f t="shared" si="151"/>
        <v>0</v>
      </c>
      <c r="AH188" s="59">
        <f t="shared" si="191"/>
        <v>3867057.7768898383</v>
      </c>
      <c r="AI188" s="54">
        <f t="shared" si="152"/>
        <v>87918.75762315515</v>
      </c>
      <c r="AJ188" s="57">
        <f t="shared" si="153"/>
        <v>16112.740737040993</v>
      </c>
      <c r="AK188" s="59">
        <f t="shared" si="192"/>
        <v>13579594.626248039</v>
      </c>
      <c r="AL188" s="56">
        <f t="shared" si="193"/>
        <v>302516.15526238957</v>
      </c>
      <c r="AM188" s="75">
        <f t="shared" si="154"/>
        <v>56581.644276033498</v>
      </c>
      <c r="AN188">
        <f t="shared" si="155"/>
        <v>3.3262437246329817E-2</v>
      </c>
      <c r="AO188" s="119">
        <f t="shared" si="156"/>
        <v>0</v>
      </c>
      <c r="AP188" s="119">
        <f t="shared" si="157"/>
        <v>0</v>
      </c>
      <c r="AQ188">
        <f t="shared" si="158"/>
        <v>0.47596986406569142</v>
      </c>
      <c r="AR188" s="41">
        <f t="shared" si="159"/>
        <v>0</v>
      </c>
      <c r="AS188" s="41">
        <f t="shared" si="160"/>
        <v>0</v>
      </c>
      <c r="AT188">
        <f t="shared" si="161"/>
        <v>0.47598816590731063</v>
      </c>
      <c r="AU188" s="41">
        <f t="shared" si="162"/>
        <v>0</v>
      </c>
      <c r="AV188" s="41">
        <f t="shared" si="163"/>
        <v>0</v>
      </c>
      <c r="AW188">
        <f t="shared" si="164"/>
        <v>0.47836588426512161</v>
      </c>
      <c r="AX188">
        <f t="shared" si="165"/>
        <v>0</v>
      </c>
      <c r="AY188" s="121">
        <f t="shared" si="166"/>
        <v>0</v>
      </c>
      <c r="AZ188">
        <f t="shared" si="167"/>
        <v>0.5850155823441856</v>
      </c>
      <c r="BA188" s="39">
        <f t="shared" si="168"/>
        <v>0</v>
      </c>
      <c r="BB188" s="39">
        <f t="shared" si="169"/>
        <v>0</v>
      </c>
      <c r="BC188">
        <f t="shared" si="170"/>
        <v>0.4826506091900935</v>
      </c>
      <c r="BD188" s="41">
        <f t="shared" si="171"/>
        <v>0</v>
      </c>
      <c r="BE188" s="41">
        <f t="shared" si="172"/>
        <v>0</v>
      </c>
      <c r="BF188">
        <f t="shared" si="173"/>
        <v>0.47847662900616922</v>
      </c>
      <c r="BG188" s="41">
        <f t="shared" si="174"/>
        <v>104031.49836019614</v>
      </c>
      <c r="BH188" s="41">
        <f t="shared" si="175"/>
        <v>15473701.341675306</v>
      </c>
      <c r="BI188">
        <f t="shared" si="176"/>
        <v>0.48737735850935332</v>
      </c>
      <c r="BJ188">
        <f t="shared" si="177"/>
        <v>359097.79953842307</v>
      </c>
      <c r="BK188" s="121">
        <f t="shared" si="178"/>
        <v>53242843.326180562</v>
      </c>
      <c r="BL188">
        <f t="shared" si="179"/>
        <v>0.49224250036445139</v>
      </c>
      <c r="BM188" s="119">
        <f t="shared" si="180"/>
        <v>463129.2978986192</v>
      </c>
      <c r="BN188" s="119">
        <f t="shared" si="181"/>
        <v>66764370.103428148</v>
      </c>
      <c r="BO188">
        <f t="shared" si="182"/>
        <v>0.48390276983297564</v>
      </c>
    </row>
    <row r="189" spans="1:67">
      <c r="A189">
        <v>177</v>
      </c>
      <c r="B189" s="58">
        <v>172</v>
      </c>
      <c r="C189" s="56">
        <f t="shared" si="131"/>
        <v>17056217.490252331</v>
      </c>
      <c r="D189" s="56">
        <f t="shared" si="132"/>
        <v>273589.37239454314</v>
      </c>
      <c r="E189" s="59">
        <f t="shared" si="183"/>
        <v>16782628.117857788</v>
      </c>
      <c r="F189" s="53">
        <f t="shared" si="133"/>
        <v>303676.37705474475</v>
      </c>
      <c r="G189" s="53">
        <f t="shared" si="134"/>
        <v>77843.423419997038</v>
      </c>
      <c r="H189" s="60">
        <f t="shared" si="135"/>
        <v>225832.95363474771</v>
      </c>
      <c r="I189" s="54">
        <f>IF(A189&lt;=(30-(240-$K$8)),((A189+(240-$K$7))/30)*$K$6,$K$6)*($K$5/100)</f>
        <v>0.10979999999999999</v>
      </c>
      <c r="J189" s="61">
        <f t="shared" si="136"/>
        <v>9.6456066865724388E-3</v>
      </c>
      <c r="K189" s="62">
        <f t="shared" si="137"/>
        <v>159700.33414423998</v>
      </c>
      <c r="L189" s="62">
        <f t="shared" si="138"/>
        <v>463376.7111989847</v>
      </c>
      <c r="M189" s="55">
        <f t="shared" si="139"/>
        <v>385533.28777898767</v>
      </c>
      <c r="N189" s="55">
        <f t="shared" si="140"/>
        <v>86815.001848554908</v>
      </c>
      <c r="O189" s="55">
        <f t="shared" si="141"/>
        <v>298718.28593043279</v>
      </c>
      <c r="P189" s="59">
        <f t="shared" si="184"/>
        <v>0</v>
      </c>
      <c r="Q189" s="52">
        <f t="shared" si="142"/>
        <v>0</v>
      </c>
      <c r="R189" s="57">
        <f t="shared" si="143"/>
        <v>0</v>
      </c>
      <c r="S189" s="59">
        <f t="shared" si="185"/>
        <v>0</v>
      </c>
      <c r="T189" s="56">
        <f t="shared" si="144"/>
        <v>0</v>
      </c>
      <c r="U189" s="57">
        <f t="shared" si="145"/>
        <v>0</v>
      </c>
      <c r="V189" s="59">
        <f t="shared" si="186"/>
        <v>0</v>
      </c>
      <c r="W189" s="52">
        <f t="shared" si="130"/>
        <v>0</v>
      </c>
      <c r="X189" s="57">
        <f t="shared" si="146"/>
        <v>0</v>
      </c>
      <c r="Y189" s="59">
        <f t="shared" si="187"/>
        <v>0</v>
      </c>
      <c r="Z189" s="56">
        <f t="shared" si="188"/>
        <v>0</v>
      </c>
      <c r="AA189" s="57">
        <f t="shared" si="147"/>
        <v>0</v>
      </c>
      <c r="AB189" s="63">
        <f t="shared" si="189"/>
        <v>0</v>
      </c>
      <c r="AC189" s="74">
        <f t="shared" si="148"/>
        <v>0</v>
      </c>
      <c r="AD189" s="57">
        <f t="shared" si="149"/>
        <v>0</v>
      </c>
      <c r="AE189" s="59">
        <f t="shared" si="190"/>
        <v>0</v>
      </c>
      <c r="AF189" s="54">
        <f t="shared" si="150"/>
        <v>0</v>
      </c>
      <c r="AG189" s="57">
        <f t="shared" si="151"/>
        <v>0</v>
      </c>
      <c r="AH189" s="59">
        <f t="shared" si="191"/>
        <v>3779139.0192666831</v>
      </c>
      <c r="AI189" s="54">
        <f t="shared" si="152"/>
        <v>86815.001848554908</v>
      </c>
      <c r="AJ189" s="57">
        <f t="shared" si="153"/>
        <v>15746.412580277845</v>
      </c>
      <c r="AK189" s="59">
        <f t="shared" si="192"/>
        <v>13277078.470985649</v>
      </c>
      <c r="AL189" s="56">
        <f t="shared" si="193"/>
        <v>298718.28593043279</v>
      </c>
      <c r="AM189" s="75">
        <f t="shared" si="154"/>
        <v>55321.160295773538</v>
      </c>
      <c r="AN189">
        <f t="shared" si="155"/>
        <v>3.3278548028220979E-2</v>
      </c>
      <c r="AO189" s="119">
        <f t="shared" si="156"/>
        <v>0</v>
      </c>
      <c r="AP189" s="119">
        <f t="shared" si="157"/>
        <v>0</v>
      </c>
      <c r="AQ189">
        <f t="shared" si="158"/>
        <v>0.47379895965895802</v>
      </c>
      <c r="AR189" s="41">
        <f t="shared" si="159"/>
        <v>0</v>
      </c>
      <c r="AS189" s="41">
        <f t="shared" si="160"/>
        <v>0</v>
      </c>
      <c r="AT189">
        <f t="shared" si="161"/>
        <v>0.47381728454335509</v>
      </c>
      <c r="AU189" s="41">
        <f t="shared" si="162"/>
        <v>0</v>
      </c>
      <c r="AV189" s="41">
        <f t="shared" si="163"/>
        <v>0</v>
      </c>
      <c r="AW189">
        <f t="shared" si="164"/>
        <v>0.47619803152487189</v>
      </c>
      <c r="AX189">
        <f t="shared" si="165"/>
        <v>0</v>
      </c>
      <c r="AY189" s="121">
        <f t="shared" si="166"/>
        <v>0</v>
      </c>
      <c r="AZ189">
        <f t="shared" si="167"/>
        <v>0.58305008935325575</v>
      </c>
      <c r="BA189" s="39">
        <f t="shared" si="168"/>
        <v>0</v>
      </c>
      <c r="BB189" s="39">
        <f t="shared" si="169"/>
        <v>0</v>
      </c>
      <c r="BC189">
        <f t="shared" si="170"/>
        <v>0.4804883885723405</v>
      </c>
      <c r="BD189" s="41">
        <f t="shared" si="171"/>
        <v>0</v>
      </c>
      <c r="BE189" s="41">
        <f t="shared" si="172"/>
        <v>0</v>
      </c>
      <c r="BF189">
        <f t="shared" si="173"/>
        <v>0.47630891901618044</v>
      </c>
      <c r="BG189" s="41">
        <f t="shared" si="174"/>
        <v>102561.41442883275</v>
      </c>
      <c r="BH189" s="41">
        <f t="shared" si="175"/>
        <v>15366255.327194219</v>
      </c>
      <c r="BI189">
        <f t="shared" si="176"/>
        <v>0.48522160929876668</v>
      </c>
      <c r="BJ189">
        <f t="shared" si="177"/>
        <v>354039.44622620632</v>
      </c>
      <c r="BK189" s="121">
        <f t="shared" si="178"/>
        <v>52873136.609686606</v>
      </c>
      <c r="BL189">
        <f t="shared" si="179"/>
        <v>0.49009369230714084</v>
      </c>
      <c r="BM189" s="119">
        <f t="shared" si="180"/>
        <v>456600.86065503908</v>
      </c>
      <c r="BN189" s="119">
        <f t="shared" si="181"/>
        <v>66311725.497985877</v>
      </c>
      <c r="BO189">
        <f t="shared" si="182"/>
        <v>0.48174223727328308</v>
      </c>
    </row>
    <row r="190" spans="1:67">
      <c r="A190">
        <v>178</v>
      </c>
      <c r="B190" s="64">
        <v>173</v>
      </c>
      <c r="C190" s="56">
        <f t="shared" si="131"/>
        <v>16670684.202473346</v>
      </c>
      <c r="D190" s="56">
        <f t="shared" si="132"/>
        <v>273589.37239454687</v>
      </c>
      <c r="E190" s="59">
        <f t="shared" si="183"/>
        <v>16397094.830078799</v>
      </c>
      <c r="F190" s="53">
        <f t="shared" si="133"/>
        <v>300747.23416167137</v>
      </c>
      <c r="G190" s="53">
        <f t="shared" si="134"/>
        <v>76055.191520182168</v>
      </c>
      <c r="H190" s="66">
        <f t="shared" si="135"/>
        <v>224692.04264148918</v>
      </c>
      <c r="I190" s="54">
        <f>IF(A190&lt;=(30-(240-$K$8)),((A190+(240-$K$7))/30)*$K$6,$K$6)*($K$5/100)</f>
        <v>0.10979999999999999</v>
      </c>
      <c r="J190" s="67">
        <f t="shared" si="136"/>
        <v>9.6456066865724388E-3</v>
      </c>
      <c r="K190" s="68">
        <f t="shared" si="137"/>
        <v>155992.63646444806</v>
      </c>
      <c r="L190" s="68">
        <f t="shared" si="138"/>
        <v>456739.87062611943</v>
      </c>
      <c r="M190" s="55">
        <f t="shared" si="139"/>
        <v>380684.67910593725</v>
      </c>
      <c r="N190" s="55">
        <f t="shared" si="140"/>
        <v>85723.184399175298</v>
      </c>
      <c r="O190" s="55">
        <f t="shared" si="141"/>
        <v>294961.49470676197</v>
      </c>
      <c r="P190" s="65">
        <f t="shared" si="184"/>
        <v>0</v>
      </c>
      <c r="Q190" s="52">
        <f t="shared" si="142"/>
        <v>0</v>
      </c>
      <c r="R190" s="57">
        <f t="shared" si="143"/>
        <v>0</v>
      </c>
      <c r="S190" s="59">
        <f t="shared" si="185"/>
        <v>0</v>
      </c>
      <c r="T190" s="56">
        <f t="shared" si="144"/>
        <v>0</v>
      </c>
      <c r="U190" s="57">
        <f t="shared" si="145"/>
        <v>0</v>
      </c>
      <c r="V190" s="59">
        <f t="shared" si="186"/>
        <v>0</v>
      </c>
      <c r="W190" s="52">
        <f t="shared" si="130"/>
        <v>0</v>
      </c>
      <c r="X190" s="57">
        <f t="shared" si="146"/>
        <v>0</v>
      </c>
      <c r="Y190" s="59">
        <f t="shared" si="187"/>
        <v>0</v>
      </c>
      <c r="Z190" s="56">
        <f t="shared" si="188"/>
        <v>0</v>
      </c>
      <c r="AA190" s="57">
        <f t="shared" si="147"/>
        <v>0</v>
      </c>
      <c r="AB190" s="63">
        <f t="shared" si="189"/>
        <v>0</v>
      </c>
      <c r="AC190" s="74">
        <f t="shared" si="148"/>
        <v>0</v>
      </c>
      <c r="AD190" s="57">
        <f t="shared" si="149"/>
        <v>0</v>
      </c>
      <c r="AE190" s="59">
        <f t="shared" si="190"/>
        <v>0</v>
      </c>
      <c r="AF190" s="54">
        <f t="shared" si="150"/>
        <v>0</v>
      </c>
      <c r="AG190" s="57">
        <f t="shared" si="151"/>
        <v>0</v>
      </c>
      <c r="AH190" s="59">
        <f t="shared" si="191"/>
        <v>3692324.0174181284</v>
      </c>
      <c r="AI190" s="54">
        <f t="shared" si="152"/>
        <v>85723.184399175298</v>
      </c>
      <c r="AJ190" s="57">
        <f t="shared" si="153"/>
        <v>15384.683405908869</v>
      </c>
      <c r="AK190" s="59">
        <f t="shared" si="192"/>
        <v>12978360.185055217</v>
      </c>
      <c r="AL190" s="56">
        <f t="shared" si="193"/>
        <v>294961.49470676197</v>
      </c>
      <c r="AM190" s="75">
        <f t="shared" si="154"/>
        <v>54076.500771063402</v>
      </c>
      <c r="AN190">
        <f t="shared" si="155"/>
        <v>3.3294658810112142E-2</v>
      </c>
      <c r="AO190" s="119">
        <f t="shared" si="156"/>
        <v>0</v>
      </c>
      <c r="AP190" s="119">
        <f t="shared" si="157"/>
        <v>0</v>
      </c>
      <c r="AQ190">
        <f t="shared" si="158"/>
        <v>0.47163669599909264</v>
      </c>
      <c r="AR190" s="41">
        <f t="shared" si="159"/>
        <v>0</v>
      </c>
      <c r="AS190" s="41">
        <f t="shared" si="160"/>
        <v>0</v>
      </c>
      <c r="AT190">
        <f t="shared" si="161"/>
        <v>0.4716550432860695</v>
      </c>
      <c r="AU190" s="41">
        <f t="shared" si="162"/>
        <v>0</v>
      </c>
      <c r="AV190" s="41">
        <f t="shared" si="163"/>
        <v>0</v>
      </c>
      <c r="AW190">
        <f t="shared" si="164"/>
        <v>0.47403873580037514</v>
      </c>
      <c r="AX190">
        <f t="shared" si="165"/>
        <v>0</v>
      </c>
      <c r="AY190" s="121">
        <f t="shared" si="166"/>
        <v>0</v>
      </c>
      <c r="AZ190">
        <f t="shared" si="167"/>
        <v>0.58108964464509594</v>
      </c>
      <c r="BA190" s="39">
        <f t="shared" si="168"/>
        <v>0</v>
      </c>
      <c r="BB190" s="39">
        <f t="shared" si="169"/>
        <v>0</v>
      </c>
      <c r="BC190">
        <f t="shared" si="170"/>
        <v>0.47833457567681753</v>
      </c>
      <c r="BD190" s="41">
        <f t="shared" si="171"/>
        <v>0</v>
      </c>
      <c r="BE190" s="41">
        <f t="shared" si="172"/>
        <v>0</v>
      </c>
      <c r="BF190">
        <f t="shared" si="173"/>
        <v>0.47414976217610305</v>
      </c>
      <c r="BG190" s="41">
        <f t="shared" si="174"/>
        <v>101107.86780508417</v>
      </c>
      <c r="BH190" s="41">
        <f t="shared" si="175"/>
        <v>15258726.823053204</v>
      </c>
      <c r="BI190">
        <f t="shared" si="176"/>
        <v>0.48307410378898974</v>
      </c>
      <c r="BJ190">
        <f t="shared" si="177"/>
        <v>349037.99547782535</v>
      </c>
      <c r="BK190" s="121">
        <f t="shared" si="178"/>
        <v>52503146.057803631</v>
      </c>
      <c r="BL190">
        <f t="shared" si="179"/>
        <v>0.48795295988938125</v>
      </c>
      <c r="BM190" s="119">
        <f t="shared" si="180"/>
        <v>450145.8632829095</v>
      </c>
      <c r="BN190" s="119">
        <f t="shared" si="181"/>
        <v>65858449.485327147</v>
      </c>
      <c r="BO190">
        <f t="shared" si="182"/>
        <v>0.47959006891523331</v>
      </c>
    </row>
    <row r="191" spans="1:67">
      <c r="A191">
        <v>179</v>
      </c>
      <c r="B191" s="58">
        <v>174</v>
      </c>
      <c r="C191" s="56">
        <f t="shared" si="131"/>
        <v>16289999.523367409</v>
      </c>
      <c r="D191" s="56">
        <f t="shared" si="132"/>
        <v>273589.37239454687</v>
      </c>
      <c r="E191" s="59">
        <f t="shared" si="183"/>
        <v>16016410.150972862</v>
      </c>
      <c r="F191" s="53">
        <f t="shared" si="133"/>
        <v>297846.34462887334</v>
      </c>
      <c r="G191" s="53">
        <f t="shared" si="134"/>
        <v>74289.449083595784</v>
      </c>
      <c r="H191" s="60">
        <f t="shared" si="135"/>
        <v>223556.89554527757</v>
      </c>
      <c r="I191" s="54">
        <f>IF(A191&lt;=(30-(240-$K$8)),((A191+(240-$K$7))/30)*$K$6,$K$6)*($K$5/100)</f>
        <v>0.10979999999999999</v>
      </c>
      <c r="J191" s="61">
        <f t="shared" si="136"/>
        <v>9.6456066865724388E-3</v>
      </c>
      <c r="K191" s="62">
        <f t="shared" si="137"/>
        <v>152331.65096060961</v>
      </c>
      <c r="L191" s="62">
        <f t="shared" si="138"/>
        <v>450177.99558948295</v>
      </c>
      <c r="M191" s="55">
        <f t="shared" si="139"/>
        <v>375888.54650588718</v>
      </c>
      <c r="N191" s="55">
        <f t="shared" si="140"/>
        <v>84643.183595773968</v>
      </c>
      <c r="O191" s="55">
        <f t="shared" si="141"/>
        <v>291245.36291011324</v>
      </c>
      <c r="P191" s="59">
        <f t="shared" si="184"/>
        <v>0</v>
      </c>
      <c r="Q191" s="52">
        <f t="shared" si="142"/>
        <v>0</v>
      </c>
      <c r="R191" s="57">
        <f t="shared" si="143"/>
        <v>0</v>
      </c>
      <c r="S191" s="59">
        <f t="shared" si="185"/>
        <v>0</v>
      </c>
      <c r="T191" s="56">
        <f t="shared" si="144"/>
        <v>0</v>
      </c>
      <c r="U191" s="57">
        <f t="shared" si="145"/>
        <v>0</v>
      </c>
      <c r="V191" s="59">
        <f t="shared" si="186"/>
        <v>0</v>
      </c>
      <c r="W191" s="52">
        <f t="shared" si="130"/>
        <v>0</v>
      </c>
      <c r="X191" s="57">
        <f t="shared" si="146"/>
        <v>0</v>
      </c>
      <c r="Y191" s="59">
        <f t="shared" si="187"/>
        <v>0</v>
      </c>
      <c r="Z191" s="56">
        <f t="shared" si="188"/>
        <v>0</v>
      </c>
      <c r="AA191" s="57">
        <f t="shared" si="147"/>
        <v>0</v>
      </c>
      <c r="AB191" s="63">
        <f t="shared" si="189"/>
        <v>0</v>
      </c>
      <c r="AC191" s="74">
        <f t="shared" si="148"/>
        <v>0</v>
      </c>
      <c r="AD191" s="57">
        <f t="shared" si="149"/>
        <v>0</v>
      </c>
      <c r="AE191" s="59">
        <f t="shared" si="190"/>
        <v>0</v>
      </c>
      <c r="AF191" s="54">
        <f t="shared" si="150"/>
        <v>0</v>
      </c>
      <c r="AG191" s="57">
        <f t="shared" si="151"/>
        <v>0</v>
      </c>
      <c r="AH191" s="59">
        <f t="shared" si="191"/>
        <v>3606600.833018953</v>
      </c>
      <c r="AI191" s="54">
        <f t="shared" si="152"/>
        <v>84643.183595773968</v>
      </c>
      <c r="AJ191" s="57">
        <f t="shared" si="153"/>
        <v>15027.503470912305</v>
      </c>
      <c r="AK191" s="59">
        <f t="shared" si="192"/>
        <v>12683398.690348456</v>
      </c>
      <c r="AL191" s="56">
        <f t="shared" si="193"/>
        <v>291245.36291011324</v>
      </c>
      <c r="AM191" s="75">
        <f t="shared" si="154"/>
        <v>52847.494543118562</v>
      </c>
      <c r="AN191">
        <f t="shared" si="155"/>
        <v>3.3310769592003311E-2</v>
      </c>
      <c r="AO191" s="119">
        <f t="shared" si="156"/>
        <v>0</v>
      </c>
      <c r="AP191" s="119">
        <f t="shared" si="157"/>
        <v>0</v>
      </c>
      <c r="AQ191">
        <f t="shared" si="158"/>
        <v>0.46948304518899536</v>
      </c>
      <c r="AR191" s="41">
        <f t="shared" si="159"/>
        <v>0</v>
      </c>
      <c r="AS191" s="41">
        <f t="shared" si="160"/>
        <v>0</v>
      </c>
      <c r="AT191">
        <f t="shared" si="161"/>
        <v>0.46950141424302655</v>
      </c>
      <c r="AU191" s="41">
        <f t="shared" si="162"/>
        <v>0</v>
      </c>
      <c r="AV191" s="41">
        <f t="shared" si="163"/>
        <v>0</v>
      </c>
      <c r="AW191">
        <f t="shared" si="164"/>
        <v>0.47188796981134185</v>
      </c>
      <c r="AX191">
        <f t="shared" si="165"/>
        <v>0</v>
      </c>
      <c r="AY191" s="121">
        <f t="shared" si="166"/>
        <v>0</v>
      </c>
      <c r="AZ191">
        <f t="shared" si="167"/>
        <v>0.57913424172481665</v>
      </c>
      <c r="BA191" s="39">
        <f t="shared" si="168"/>
        <v>0</v>
      </c>
      <c r="BB191" s="39">
        <f t="shared" si="169"/>
        <v>0</v>
      </c>
      <c r="BC191">
        <f t="shared" si="170"/>
        <v>0.47618914430821585</v>
      </c>
      <c r="BD191" s="41">
        <f t="shared" si="171"/>
        <v>0</v>
      </c>
      <c r="BE191" s="41">
        <f t="shared" si="172"/>
        <v>0</v>
      </c>
      <c r="BF191">
        <f t="shared" si="173"/>
        <v>0.4719991312339728</v>
      </c>
      <c r="BG191" s="41">
        <f t="shared" si="174"/>
        <v>99670.687066686267</v>
      </c>
      <c r="BH191" s="41">
        <f t="shared" si="175"/>
        <v>15151129.86364354</v>
      </c>
      <c r="BI191">
        <f t="shared" si="176"/>
        <v>0.48093481695500473</v>
      </c>
      <c r="BJ191">
        <f t="shared" si="177"/>
        <v>344092.85745323182</v>
      </c>
      <c r="BK191" s="121">
        <f t="shared" si="178"/>
        <v>52132919.960910268</v>
      </c>
      <c r="BL191">
        <f t="shared" si="179"/>
        <v>0.48582027926170773</v>
      </c>
      <c r="BM191" s="119">
        <f t="shared" si="180"/>
        <v>443763.5445199181</v>
      </c>
      <c r="BN191" s="119">
        <f t="shared" si="181"/>
        <v>65404607.092024371</v>
      </c>
      <c r="BO191">
        <f t="shared" si="182"/>
        <v>0.47744623887630594</v>
      </c>
    </row>
    <row r="192" spans="1:67">
      <c r="A192">
        <v>180</v>
      </c>
      <c r="B192" s="64">
        <v>175</v>
      </c>
      <c r="C192" s="56">
        <f t="shared" si="131"/>
        <v>15914110.976861522</v>
      </c>
      <c r="D192" s="56">
        <f t="shared" si="132"/>
        <v>273589.37239454687</v>
      </c>
      <c r="E192" s="59">
        <f t="shared" si="183"/>
        <v>15640521.604466975</v>
      </c>
      <c r="F192" s="53">
        <f t="shared" si="133"/>
        <v>294973.43593554996</v>
      </c>
      <c r="G192" s="53">
        <f t="shared" si="134"/>
        <v>72545.952708719313</v>
      </c>
      <c r="H192" s="66">
        <f t="shared" si="135"/>
        <v>222427.48322683066</v>
      </c>
      <c r="I192" s="54">
        <f>IF(A192&lt;=(30-(240-$K$8)),((A192+(240-$K$7))/30)*$K$6,$K$6)*($K$5/100)</f>
        <v>0.10979999999999999</v>
      </c>
      <c r="J192" s="67">
        <f t="shared" si="136"/>
        <v>9.6456066865724388E-3</v>
      </c>
      <c r="K192" s="68">
        <f t="shared" si="137"/>
        <v>148716.87175003716</v>
      </c>
      <c r="L192" s="68">
        <f t="shared" si="138"/>
        <v>443690.30768558709</v>
      </c>
      <c r="M192" s="55">
        <f t="shared" si="139"/>
        <v>371144.35497686779</v>
      </c>
      <c r="N192" s="55">
        <f t="shared" si="140"/>
        <v>83574.878965752432</v>
      </c>
      <c r="O192" s="55">
        <f t="shared" si="141"/>
        <v>287569.47601111536</v>
      </c>
      <c r="P192" s="65">
        <f t="shared" si="184"/>
        <v>0</v>
      </c>
      <c r="Q192" s="52">
        <f t="shared" si="142"/>
        <v>0</v>
      </c>
      <c r="R192" s="57">
        <f t="shared" si="143"/>
        <v>0</v>
      </c>
      <c r="S192" s="59">
        <f t="shared" si="185"/>
        <v>0</v>
      </c>
      <c r="T192" s="56">
        <f t="shared" si="144"/>
        <v>0</v>
      </c>
      <c r="U192" s="57">
        <f t="shared" si="145"/>
        <v>0</v>
      </c>
      <c r="V192" s="59">
        <f t="shared" si="186"/>
        <v>0</v>
      </c>
      <c r="W192" s="52">
        <f t="shared" si="130"/>
        <v>0</v>
      </c>
      <c r="X192" s="57">
        <f t="shared" si="146"/>
        <v>0</v>
      </c>
      <c r="Y192" s="59">
        <f t="shared" si="187"/>
        <v>0</v>
      </c>
      <c r="Z192" s="56">
        <f t="shared" si="188"/>
        <v>0</v>
      </c>
      <c r="AA192" s="57">
        <f t="shared" si="147"/>
        <v>0</v>
      </c>
      <c r="AB192" s="63">
        <f t="shared" si="189"/>
        <v>0</v>
      </c>
      <c r="AC192" s="74">
        <f t="shared" si="148"/>
        <v>0</v>
      </c>
      <c r="AD192" s="57">
        <f t="shared" si="149"/>
        <v>0</v>
      </c>
      <c r="AE192" s="59">
        <f t="shared" si="190"/>
        <v>0</v>
      </c>
      <c r="AF192" s="54">
        <f t="shared" si="150"/>
        <v>0</v>
      </c>
      <c r="AG192" s="57">
        <f t="shared" si="151"/>
        <v>0</v>
      </c>
      <c r="AH192" s="59">
        <f t="shared" si="191"/>
        <v>3521957.6494231792</v>
      </c>
      <c r="AI192" s="54">
        <f t="shared" si="152"/>
        <v>83574.878965752432</v>
      </c>
      <c r="AJ192" s="57">
        <f t="shared" si="153"/>
        <v>14674.823539263247</v>
      </c>
      <c r="AK192" s="59">
        <f t="shared" si="192"/>
        <v>12392153.327438343</v>
      </c>
      <c r="AL192" s="56">
        <f t="shared" si="193"/>
        <v>287569.47601111536</v>
      </c>
      <c r="AM192" s="75">
        <f t="shared" si="154"/>
        <v>51633.972197659765</v>
      </c>
      <c r="AN192">
        <f t="shared" si="155"/>
        <v>3.3326880373894474E-2</v>
      </c>
      <c r="AO192" s="119">
        <f t="shared" si="156"/>
        <v>0</v>
      </c>
      <c r="AP192" s="119">
        <f t="shared" si="157"/>
        <v>0</v>
      </c>
      <c r="AQ192">
        <f t="shared" si="158"/>
        <v>0.4673379793898646</v>
      </c>
      <c r="AR192" s="41">
        <f t="shared" si="159"/>
        <v>0</v>
      </c>
      <c r="AS192" s="41">
        <f t="shared" si="160"/>
        <v>0</v>
      </c>
      <c r="AT192">
        <f t="shared" si="161"/>
        <v>0.46735636958020482</v>
      </c>
      <c r="AU192" s="41">
        <f t="shared" si="162"/>
        <v>0</v>
      </c>
      <c r="AV192" s="41">
        <f t="shared" si="163"/>
        <v>0</v>
      </c>
      <c r="AW192">
        <f t="shared" si="164"/>
        <v>0.46974570633298141</v>
      </c>
      <c r="AX192">
        <f t="shared" si="165"/>
        <v>0</v>
      </c>
      <c r="AY192" s="121">
        <f t="shared" si="166"/>
        <v>0</v>
      </c>
      <c r="AZ192">
        <f t="shared" si="167"/>
        <v>0.57718387407884497</v>
      </c>
      <c r="BA192" s="39">
        <f t="shared" si="168"/>
        <v>0</v>
      </c>
      <c r="BB192" s="39">
        <f t="shared" si="169"/>
        <v>0</v>
      </c>
      <c r="BC192">
        <f t="shared" si="170"/>
        <v>0.47405206832162866</v>
      </c>
      <c r="BD192" s="41">
        <f t="shared" si="171"/>
        <v>0</v>
      </c>
      <c r="BE192" s="41">
        <f t="shared" si="172"/>
        <v>0</v>
      </c>
      <c r="BF192">
        <f t="shared" si="173"/>
        <v>0.46985699899318095</v>
      </c>
      <c r="BG192" s="41">
        <f t="shared" si="174"/>
        <v>98249.702505015681</v>
      </c>
      <c r="BH192" s="41">
        <f t="shared" si="175"/>
        <v>15043478.213835437</v>
      </c>
      <c r="BI192">
        <f t="shared" si="176"/>
        <v>0.47880372381669273</v>
      </c>
      <c r="BJ192">
        <f t="shared" si="177"/>
        <v>339203.44820877514</v>
      </c>
      <c r="BK192" s="121">
        <f t="shared" si="178"/>
        <v>51762505.682000764</v>
      </c>
      <c r="BL192">
        <f t="shared" si="179"/>
        <v>0.48369562661443727</v>
      </c>
      <c r="BM192" s="119">
        <f t="shared" si="180"/>
        <v>437453.15071379079</v>
      </c>
      <c r="BN192" s="119">
        <f t="shared" si="181"/>
        <v>64950262.120951861</v>
      </c>
      <c r="BO192">
        <f t="shared" si="182"/>
        <v>0.47531072132278718</v>
      </c>
    </row>
    <row r="193" spans="1:67">
      <c r="A193">
        <v>181</v>
      </c>
      <c r="B193" s="58">
        <v>176</v>
      </c>
      <c r="C193" s="56">
        <f t="shared" si="131"/>
        <v>15542966.621884655</v>
      </c>
      <c r="D193" s="56">
        <f t="shared" si="132"/>
        <v>273589.37239454687</v>
      </c>
      <c r="E193" s="59">
        <f t="shared" si="183"/>
        <v>15269377.249490108</v>
      </c>
      <c r="F193" s="53">
        <f t="shared" si="133"/>
        <v>292128.23818952881</v>
      </c>
      <c r="G193" s="53">
        <f t="shared" si="134"/>
        <v>70824.461475551623</v>
      </c>
      <c r="H193" s="60">
        <f t="shared" si="135"/>
        <v>221303.77671397719</v>
      </c>
      <c r="I193" s="54">
        <f>IF(A193&lt;=(30-(240-$K$8)),((A193+(240-$K$7))/30)*$K$6,$K$6)*($K$5/100)</f>
        <v>0.10979999999999999</v>
      </c>
      <c r="J193" s="61">
        <f t="shared" si="136"/>
        <v>9.6456066865724388E-3</v>
      </c>
      <c r="K193" s="62">
        <f t="shared" si="137"/>
        <v>145147.79810904281</v>
      </c>
      <c r="L193" s="62">
        <f t="shared" si="138"/>
        <v>437276.03629857162</v>
      </c>
      <c r="M193" s="55">
        <f t="shared" si="139"/>
        <v>366451.57482302003</v>
      </c>
      <c r="N193" s="55">
        <f t="shared" si="140"/>
        <v>82518.151231350668</v>
      </c>
      <c r="O193" s="55">
        <f t="shared" si="141"/>
        <v>283933.42359166936</v>
      </c>
      <c r="P193" s="59">
        <f t="shared" si="184"/>
        <v>0</v>
      </c>
      <c r="Q193" s="52">
        <f t="shared" si="142"/>
        <v>0</v>
      </c>
      <c r="R193" s="57">
        <f t="shared" si="143"/>
        <v>0</v>
      </c>
      <c r="S193" s="59">
        <f t="shared" si="185"/>
        <v>0</v>
      </c>
      <c r="T193" s="56">
        <f t="shared" si="144"/>
        <v>0</v>
      </c>
      <c r="U193" s="57">
        <f t="shared" si="145"/>
        <v>0</v>
      </c>
      <c r="V193" s="59">
        <f t="shared" si="186"/>
        <v>0</v>
      </c>
      <c r="W193" s="52">
        <f t="shared" si="130"/>
        <v>0</v>
      </c>
      <c r="X193" s="57">
        <f t="shared" si="146"/>
        <v>0</v>
      </c>
      <c r="Y193" s="59">
        <f t="shared" si="187"/>
        <v>0</v>
      </c>
      <c r="Z193" s="56">
        <f t="shared" si="188"/>
        <v>0</v>
      </c>
      <c r="AA193" s="57">
        <f t="shared" si="147"/>
        <v>0</v>
      </c>
      <c r="AB193" s="63">
        <f t="shared" si="189"/>
        <v>0</v>
      </c>
      <c r="AC193" s="74">
        <f t="shared" si="148"/>
        <v>0</v>
      </c>
      <c r="AD193" s="57">
        <f t="shared" si="149"/>
        <v>0</v>
      </c>
      <c r="AE193" s="59">
        <f t="shared" si="190"/>
        <v>0</v>
      </c>
      <c r="AF193" s="54">
        <f t="shared" si="150"/>
        <v>0</v>
      </c>
      <c r="AG193" s="57">
        <f t="shared" si="151"/>
        <v>0</v>
      </c>
      <c r="AH193" s="59">
        <f t="shared" si="191"/>
        <v>3438382.770457427</v>
      </c>
      <c r="AI193" s="54">
        <f t="shared" si="152"/>
        <v>82518.151231350668</v>
      </c>
      <c r="AJ193" s="57">
        <f t="shared" si="153"/>
        <v>14326.594876905945</v>
      </c>
      <c r="AK193" s="59">
        <f t="shared" si="192"/>
        <v>12104583.851427227</v>
      </c>
      <c r="AL193" s="56">
        <f t="shared" si="193"/>
        <v>283933.42359166936</v>
      </c>
      <c r="AM193" s="75">
        <f t="shared" si="154"/>
        <v>50435.766047613448</v>
      </c>
      <c r="AN193">
        <f t="shared" si="155"/>
        <v>3.3342991155785637E-2</v>
      </c>
      <c r="AO193" s="119">
        <f t="shared" si="156"/>
        <v>0</v>
      </c>
      <c r="AP193" s="119">
        <f t="shared" si="157"/>
        <v>0</v>
      </c>
      <c r="AQ193">
        <f t="shared" si="158"/>
        <v>0.46520147082142527</v>
      </c>
      <c r="AR193" s="41">
        <f t="shared" si="159"/>
        <v>0</v>
      </c>
      <c r="AS193" s="41">
        <f t="shared" si="160"/>
        <v>0</v>
      </c>
      <c r="AT193">
        <f t="shared" si="161"/>
        <v>0.4652198815219647</v>
      </c>
      <c r="AU193" s="41">
        <f t="shared" si="162"/>
        <v>0</v>
      </c>
      <c r="AV193" s="41">
        <f t="shared" si="163"/>
        <v>0</v>
      </c>
      <c r="AW193">
        <f t="shared" si="164"/>
        <v>0.46761191819593445</v>
      </c>
      <c r="AX193">
        <f t="shared" si="165"/>
        <v>0</v>
      </c>
      <c r="AY193" s="121">
        <f t="shared" si="166"/>
        <v>0</v>
      </c>
      <c r="AZ193">
        <f t="shared" si="167"/>
        <v>0.57523853517520596</v>
      </c>
      <c r="BA193" s="39">
        <f t="shared" si="168"/>
        <v>0</v>
      </c>
      <c r="BB193" s="39">
        <f t="shared" si="169"/>
        <v>0</v>
      </c>
      <c r="BC193">
        <f t="shared" si="170"/>
        <v>0.47192332162251871</v>
      </c>
      <c r="BD193" s="41">
        <f t="shared" si="171"/>
        <v>0</v>
      </c>
      <c r="BE193" s="41">
        <f t="shared" si="172"/>
        <v>0</v>
      </c>
      <c r="BF193">
        <f t="shared" si="173"/>
        <v>0.46772333831247304</v>
      </c>
      <c r="BG193" s="41">
        <f t="shared" si="174"/>
        <v>96844.746108256615</v>
      </c>
      <c r="BH193" s="41">
        <f t="shared" si="175"/>
        <v>14935785.37287447</v>
      </c>
      <c r="BI193">
        <f t="shared" si="176"/>
        <v>0.47668079943906982</v>
      </c>
      <c r="BJ193">
        <f t="shared" si="177"/>
        <v>334369.18963928282</v>
      </c>
      <c r="BK193" s="121">
        <f t="shared" si="178"/>
        <v>51391949.670092151</v>
      </c>
      <c r="BL193">
        <f t="shared" si="179"/>
        <v>0.48157897817761969</v>
      </c>
      <c r="BM193" s="119">
        <f t="shared" si="180"/>
        <v>431213.93574753945</v>
      </c>
      <c r="BN193" s="119">
        <f t="shared" si="181"/>
        <v>64495477.168851525</v>
      </c>
      <c r="BO193">
        <f t="shared" si="182"/>
        <v>0.47318349047004976</v>
      </c>
    </row>
    <row r="194" spans="1:67">
      <c r="A194">
        <v>182</v>
      </c>
      <c r="B194" s="64">
        <v>177</v>
      </c>
      <c r="C194" s="56">
        <f t="shared" si="131"/>
        <v>15176515.047061633</v>
      </c>
      <c r="D194" s="56">
        <f t="shared" si="132"/>
        <v>273589.372394545</v>
      </c>
      <c r="E194" s="59">
        <f t="shared" si="183"/>
        <v>14902925.674667088</v>
      </c>
      <c r="F194" s="53">
        <f t="shared" si="133"/>
        <v>289310.48410191125</v>
      </c>
      <c r="G194" s="53">
        <f t="shared" si="134"/>
        <v>69124.736920997515</v>
      </c>
      <c r="H194" s="66">
        <f t="shared" si="135"/>
        <v>220185.74718091375</v>
      </c>
      <c r="I194" s="54">
        <f>IF(A194&lt;=(30-(240-$K$8)),((A194+(240-$K$7))/30)*$K$6,$K$6)*($K$5/100)</f>
        <v>0.10979999999999999</v>
      </c>
      <c r="J194" s="67">
        <f t="shared" si="136"/>
        <v>9.6456066865724388E-3</v>
      </c>
      <c r="K194" s="68">
        <f t="shared" si="137"/>
        <v>141623.93442176477</v>
      </c>
      <c r="L194" s="68">
        <f t="shared" si="138"/>
        <v>430934.41852367599</v>
      </c>
      <c r="M194" s="55">
        <f t="shared" si="139"/>
        <v>361809.68160267849</v>
      </c>
      <c r="N194" s="55">
        <f t="shared" si="140"/>
        <v>81472.882297956356</v>
      </c>
      <c r="O194" s="55">
        <f t="shared" si="141"/>
        <v>280336.79930472217</v>
      </c>
      <c r="P194" s="65">
        <f t="shared" si="184"/>
        <v>0</v>
      </c>
      <c r="Q194" s="52">
        <f t="shared" si="142"/>
        <v>0</v>
      </c>
      <c r="R194" s="57">
        <f t="shared" si="143"/>
        <v>0</v>
      </c>
      <c r="S194" s="59">
        <f t="shared" si="185"/>
        <v>0</v>
      </c>
      <c r="T194" s="56">
        <f t="shared" si="144"/>
        <v>0</v>
      </c>
      <c r="U194" s="57">
        <f t="shared" si="145"/>
        <v>0</v>
      </c>
      <c r="V194" s="59">
        <f t="shared" si="186"/>
        <v>0</v>
      </c>
      <c r="W194" s="52">
        <f t="shared" si="130"/>
        <v>0</v>
      </c>
      <c r="X194" s="57">
        <f t="shared" si="146"/>
        <v>0</v>
      </c>
      <c r="Y194" s="59">
        <f t="shared" si="187"/>
        <v>0</v>
      </c>
      <c r="Z194" s="56">
        <f t="shared" si="188"/>
        <v>0</v>
      </c>
      <c r="AA194" s="57">
        <f t="shared" si="147"/>
        <v>0</v>
      </c>
      <c r="AB194" s="63">
        <f t="shared" si="189"/>
        <v>0</v>
      </c>
      <c r="AC194" s="74">
        <f t="shared" si="148"/>
        <v>0</v>
      </c>
      <c r="AD194" s="57">
        <f t="shared" si="149"/>
        <v>0</v>
      </c>
      <c r="AE194" s="59">
        <f t="shared" si="190"/>
        <v>0</v>
      </c>
      <c r="AF194" s="54">
        <f t="shared" si="150"/>
        <v>0</v>
      </c>
      <c r="AG194" s="57">
        <f t="shared" si="151"/>
        <v>0</v>
      </c>
      <c r="AH194" s="59">
        <f t="shared" si="191"/>
        <v>3355864.6192260762</v>
      </c>
      <c r="AI194" s="54">
        <f t="shared" si="152"/>
        <v>81472.882297956356</v>
      </c>
      <c r="AJ194" s="57">
        <f t="shared" si="153"/>
        <v>13982.769246775317</v>
      </c>
      <c r="AK194" s="59">
        <f t="shared" si="192"/>
        <v>11820650.427835558</v>
      </c>
      <c r="AL194" s="56">
        <f t="shared" si="193"/>
        <v>280336.79930472217</v>
      </c>
      <c r="AM194" s="75">
        <f t="shared" si="154"/>
        <v>49252.710115981492</v>
      </c>
      <c r="AN194">
        <f t="shared" si="155"/>
        <v>3.3359101937676799E-2</v>
      </c>
      <c r="AO194" s="119">
        <f t="shared" si="156"/>
        <v>0</v>
      </c>
      <c r="AP194" s="119">
        <f t="shared" si="157"/>
        <v>0</v>
      </c>
      <c r="AQ194">
        <f t="shared" si="158"/>
        <v>0.46307349176178325</v>
      </c>
      <c r="AR194" s="41">
        <f t="shared" si="159"/>
        <v>0</v>
      </c>
      <c r="AS194" s="41">
        <f t="shared" si="160"/>
        <v>0</v>
      </c>
      <c r="AT194">
        <f t="shared" si="161"/>
        <v>0.46309192235114793</v>
      </c>
      <c r="AU194" s="41">
        <f t="shared" si="162"/>
        <v>0</v>
      </c>
      <c r="AV194" s="41">
        <f t="shared" si="163"/>
        <v>0</v>
      </c>
      <c r="AW194">
        <f t="shared" si="164"/>
        <v>0.46548657828642254</v>
      </c>
      <c r="AX194">
        <f t="shared" si="165"/>
        <v>0</v>
      </c>
      <c r="AY194" s="121">
        <f t="shared" si="166"/>
        <v>0</v>
      </c>
      <c r="AZ194">
        <f t="shared" si="167"/>
        <v>0.5732982184635016</v>
      </c>
      <c r="BA194" s="39">
        <f t="shared" si="168"/>
        <v>0</v>
      </c>
      <c r="BB194" s="39">
        <f t="shared" si="169"/>
        <v>0</v>
      </c>
      <c r="BC194">
        <f t="shared" si="170"/>
        <v>0.4698028781668605</v>
      </c>
      <c r="BD194" s="41">
        <f t="shared" si="171"/>
        <v>0</v>
      </c>
      <c r="BE194" s="41">
        <f t="shared" si="172"/>
        <v>0</v>
      </c>
      <c r="BF194">
        <f t="shared" si="173"/>
        <v>0.46559812210594803</v>
      </c>
      <c r="BG194" s="41">
        <f t="shared" si="174"/>
        <v>95455.651544731678</v>
      </c>
      <c r="BH194" s="41">
        <f t="shared" si="175"/>
        <v>14828064.578228056</v>
      </c>
      <c r="BI194">
        <f t="shared" si="176"/>
        <v>0.47456601893217504</v>
      </c>
      <c r="BJ194">
        <f t="shared" si="177"/>
        <v>329589.50942070363</v>
      </c>
      <c r="BK194" s="121">
        <f t="shared" si="178"/>
        <v>51021297.473459437</v>
      </c>
      <c r="BL194">
        <f t="shared" si="179"/>
        <v>0.47947031022125963</v>
      </c>
      <c r="BM194" s="119">
        <f t="shared" si="180"/>
        <v>425045.16096543532</v>
      </c>
      <c r="BN194" s="119">
        <f t="shared" si="181"/>
        <v>64040313.643674091</v>
      </c>
      <c r="BO194">
        <f t="shared" si="182"/>
        <v>0.47106452058235199</v>
      </c>
    </row>
    <row r="195" spans="1:67">
      <c r="A195">
        <v>183</v>
      </c>
      <c r="B195" s="58">
        <v>178</v>
      </c>
      <c r="C195" s="56">
        <f t="shared" si="131"/>
        <v>14814705.365458956</v>
      </c>
      <c r="D195" s="56">
        <f t="shared" si="132"/>
        <v>273589.37239454687</v>
      </c>
      <c r="E195" s="59">
        <f t="shared" si="183"/>
        <v>14541115.993064409</v>
      </c>
      <c r="F195" s="53">
        <f t="shared" si="133"/>
        <v>286519.90896196233</v>
      </c>
      <c r="G195" s="53">
        <f t="shared" si="134"/>
        <v>67446.543014497089</v>
      </c>
      <c r="H195" s="60">
        <f t="shared" si="135"/>
        <v>219073.36594746524</v>
      </c>
      <c r="I195" s="54">
        <f>IF(A195&lt;=(30-(240-$K$8)),((A195+(240-$K$7))/30)*$K$6,$K$6)*($K$5/100)</f>
        <v>0.10979999999999999</v>
      </c>
      <c r="J195" s="61">
        <f t="shared" si="136"/>
        <v>9.6456066865724388E-3</v>
      </c>
      <c r="K195" s="62">
        <f t="shared" si="137"/>
        <v>138144.79012949471</v>
      </c>
      <c r="L195" s="62">
        <f t="shared" si="138"/>
        <v>424664.69909145701</v>
      </c>
      <c r="M195" s="55">
        <f t="shared" si="139"/>
        <v>357218.15607695992</v>
      </c>
      <c r="N195" s="55">
        <f t="shared" si="140"/>
        <v>80438.955242527984</v>
      </c>
      <c r="O195" s="55">
        <f t="shared" si="141"/>
        <v>276779.20083443192</v>
      </c>
      <c r="P195" s="59">
        <f t="shared" si="184"/>
        <v>0</v>
      </c>
      <c r="Q195" s="52">
        <f t="shared" si="142"/>
        <v>0</v>
      </c>
      <c r="R195" s="57">
        <f t="shared" si="143"/>
        <v>0</v>
      </c>
      <c r="S195" s="59">
        <f t="shared" si="185"/>
        <v>0</v>
      </c>
      <c r="T195" s="56">
        <f t="shared" si="144"/>
        <v>0</v>
      </c>
      <c r="U195" s="57">
        <f t="shared" si="145"/>
        <v>0</v>
      </c>
      <c r="V195" s="59">
        <f t="shared" si="186"/>
        <v>0</v>
      </c>
      <c r="W195" s="52">
        <f t="shared" si="130"/>
        <v>0</v>
      </c>
      <c r="X195" s="57">
        <f t="shared" si="146"/>
        <v>0</v>
      </c>
      <c r="Y195" s="59">
        <f t="shared" si="187"/>
        <v>0</v>
      </c>
      <c r="Z195" s="56">
        <f t="shared" si="188"/>
        <v>0</v>
      </c>
      <c r="AA195" s="57">
        <f t="shared" si="147"/>
        <v>0</v>
      </c>
      <c r="AB195" s="63">
        <f t="shared" si="189"/>
        <v>0</v>
      </c>
      <c r="AC195" s="74">
        <f t="shared" si="148"/>
        <v>0</v>
      </c>
      <c r="AD195" s="57">
        <f t="shared" si="149"/>
        <v>0</v>
      </c>
      <c r="AE195" s="59">
        <f t="shared" si="190"/>
        <v>0</v>
      </c>
      <c r="AF195" s="54">
        <f t="shared" si="150"/>
        <v>0</v>
      </c>
      <c r="AG195" s="57">
        <f t="shared" si="151"/>
        <v>0</v>
      </c>
      <c r="AH195" s="59">
        <f t="shared" si="191"/>
        <v>3274391.7369281198</v>
      </c>
      <c r="AI195" s="54">
        <f t="shared" si="152"/>
        <v>80438.955242527984</v>
      </c>
      <c r="AJ195" s="57">
        <f t="shared" si="153"/>
        <v>13643.298903867166</v>
      </c>
      <c r="AK195" s="59">
        <f t="shared" si="192"/>
        <v>11540313.628530836</v>
      </c>
      <c r="AL195" s="56">
        <f t="shared" si="193"/>
        <v>276779.20083443192</v>
      </c>
      <c r="AM195" s="75">
        <f t="shared" si="154"/>
        <v>48084.64011887848</v>
      </c>
      <c r="AN195">
        <f t="shared" si="155"/>
        <v>3.3375212719567962E-2</v>
      </c>
      <c r="AO195" s="119">
        <f t="shared" si="156"/>
        <v>0</v>
      </c>
      <c r="AP195" s="119">
        <f t="shared" si="157"/>
        <v>0</v>
      </c>
      <c r="AQ195">
        <f t="shared" si="158"/>
        <v>0.46095401454762341</v>
      </c>
      <c r="AR195" s="41">
        <f t="shared" si="159"/>
        <v>0</v>
      </c>
      <c r="AS195" s="41">
        <f t="shared" si="160"/>
        <v>0</v>
      </c>
      <c r="AT195">
        <f t="shared" si="161"/>
        <v>0.46097246440900208</v>
      </c>
      <c r="AU195" s="41">
        <f t="shared" si="162"/>
        <v>0</v>
      </c>
      <c r="AV195" s="41">
        <f t="shared" si="163"/>
        <v>0</v>
      </c>
      <c r="AW195">
        <f t="shared" si="164"/>
        <v>0.46336965954618936</v>
      </c>
      <c r="AX195">
        <f t="shared" si="165"/>
        <v>0</v>
      </c>
      <c r="AY195" s="121">
        <f t="shared" si="166"/>
        <v>0</v>
      </c>
      <c r="AZ195">
        <f t="shared" si="167"/>
        <v>0.57136291737526124</v>
      </c>
      <c r="BA195" s="39">
        <f t="shared" si="168"/>
        <v>0</v>
      </c>
      <c r="BB195" s="39">
        <f t="shared" si="169"/>
        <v>0</v>
      </c>
      <c r="BC195">
        <f t="shared" si="170"/>
        <v>0.46769071196106154</v>
      </c>
      <c r="BD195" s="41">
        <f t="shared" si="171"/>
        <v>0</v>
      </c>
      <c r="BE195" s="41">
        <f t="shared" si="172"/>
        <v>0</v>
      </c>
      <c r="BF195">
        <f t="shared" si="173"/>
        <v>0.46348132334322545</v>
      </c>
      <c r="BG195" s="41">
        <f t="shared" si="174"/>
        <v>94082.254146395149</v>
      </c>
      <c r="BH195" s="41">
        <f t="shared" si="175"/>
        <v>14720328.809382621</v>
      </c>
      <c r="BI195">
        <f t="shared" si="176"/>
        <v>0.47245935745132994</v>
      </c>
      <c r="BJ195">
        <f t="shared" si="177"/>
        <v>324863.84095331037</v>
      </c>
      <c r="BK195" s="121">
        <f t="shared" si="178"/>
        <v>50650593.752701044</v>
      </c>
      <c r="BL195">
        <f t="shared" si="179"/>
        <v>0.47736959905527998</v>
      </c>
      <c r="BM195" s="119">
        <f t="shared" si="180"/>
        <v>418946.0950997055</v>
      </c>
      <c r="BN195" s="119">
        <f t="shared" si="181"/>
        <v>63584831.781698868</v>
      </c>
      <c r="BO195">
        <f t="shared" si="182"/>
        <v>0.46895378597314497</v>
      </c>
    </row>
    <row r="196" spans="1:67">
      <c r="A196">
        <v>184</v>
      </c>
      <c r="B196" s="64">
        <v>179</v>
      </c>
      <c r="C196" s="56">
        <f t="shared" si="131"/>
        <v>14457487.209381994</v>
      </c>
      <c r="D196" s="56">
        <f t="shared" si="132"/>
        <v>273589.37239454314</v>
      </c>
      <c r="E196" s="59">
        <f t="shared" si="183"/>
        <v>14183897.836987451</v>
      </c>
      <c r="F196" s="53">
        <f t="shared" si="133"/>
        <v>283756.25061224273</v>
      </c>
      <c r="G196" s="53">
        <f t="shared" si="134"/>
        <v>65789.646133893461</v>
      </c>
      <c r="H196" s="66">
        <f t="shared" si="135"/>
        <v>217966.60447834927</v>
      </c>
      <c r="I196" s="54">
        <f>IF(A196&lt;=(30-(240-$K$8)),((A196+(240-$K$7))/30)*$K$6,$K$6)*($K$5/100)</f>
        <v>0.10979999999999999</v>
      </c>
      <c r="J196" s="67">
        <f t="shared" si="136"/>
        <v>9.6456066865724388E-3</v>
      </c>
      <c r="K196" s="68">
        <f t="shared" si="137"/>
        <v>134709.87968050066</v>
      </c>
      <c r="L196" s="68">
        <f t="shared" si="138"/>
        <v>418466.13029274339</v>
      </c>
      <c r="M196" s="55">
        <f t="shared" si="139"/>
        <v>352676.48415884993</v>
      </c>
      <c r="N196" s="55">
        <f t="shared" si="140"/>
        <v>79416.254302130139</v>
      </c>
      <c r="O196" s="55">
        <f t="shared" si="141"/>
        <v>273260.22985671979</v>
      </c>
      <c r="P196" s="65">
        <f t="shared" si="184"/>
        <v>0</v>
      </c>
      <c r="Q196" s="52">
        <f t="shared" si="142"/>
        <v>0</v>
      </c>
      <c r="R196" s="57">
        <f t="shared" si="143"/>
        <v>0</v>
      </c>
      <c r="S196" s="59">
        <f t="shared" si="185"/>
        <v>0</v>
      </c>
      <c r="T196" s="56">
        <f t="shared" si="144"/>
        <v>0</v>
      </c>
      <c r="U196" s="57">
        <f t="shared" si="145"/>
        <v>0</v>
      </c>
      <c r="V196" s="59">
        <f t="shared" si="186"/>
        <v>0</v>
      </c>
      <c r="W196" s="52">
        <f t="shared" si="130"/>
        <v>0</v>
      </c>
      <c r="X196" s="57">
        <f t="shared" si="146"/>
        <v>0</v>
      </c>
      <c r="Y196" s="59">
        <f t="shared" si="187"/>
        <v>0</v>
      </c>
      <c r="Z196" s="56">
        <f t="shared" si="188"/>
        <v>0</v>
      </c>
      <c r="AA196" s="57">
        <f t="shared" si="147"/>
        <v>0</v>
      </c>
      <c r="AB196" s="63">
        <f t="shared" si="189"/>
        <v>0</v>
      </c>
      <c r="AC196" s="74">
        <f t="shared" si="148"/>
        <v>0</v>
      </c>
      <c r="AD196" s="57">
        <f t="shared" si="149"/>
        <v>0</v>
      </c>
      <c r="AE196" s="59">
        <f t="shared" si="190"/>
        <v>0</v>
      </c>
      <c r="AF196" s="54">
        <f t="shared" si="150"/>
        <v>0</v>
      </c>
      <c r="AG196" s="57">
        <f t="shared" si="151"/>
        <v>0</v>
      </c>
      <c r="AH196" s="59">
        <f t="shared" si="191"/>
        <v>3193952.7816855917</v>
      </c>
      <c r="AI196" s="54">
        <f t="shared" si="152"/>
        <v>79416.254302130139</v>
      </c>
      <c r="AJ196" s="57">
        <f t="shared" si="153"/>
        <v>13308.136590356631</v>
      </c>
      <c r="AK196" s="59">
        <f t="shared" si="192"/>
        <v>11263534.427696403</v>
      </c>
      <c r="AL196" s="56">
        <f t="shared" si="193"/>
        <v>273260.22985671979</v>
      </c>
      <c r="AM196" s="75">
        <f t="shared" si="154"/>
        <v>46931.393448735012</v>
      </c>
      <c r="AN196">
        <f t="shared" si="155"/>
        <v>3.3391323501459125E-2</v>
      </c>
      <c r="AO196" s="119">
        <f t="shared" si="156"/>
        <v>0</v>
      </c>
      <c r="AP196" s="119">
        <f t="shared" si="157"/>
        <v>0</v>
      </c>
      <c r="AQ196">
        <f t="shared" si="158"/>
        <v>0.45884301157405294</v>
      </c>
      <c r="AR196" s="41">
        <f t="shared" si="159"/>
        <v>0</v>
      </c>
      <c r="AS196" s="41">
        <f t="shared" si="160"/>
        <v>0</v>
      </c>
      <c r="AT196">
        <f t="shared" si="161"/>
        <v>0.45886148009535793</v>
      </c>
      <c r="AU196" s="41">
        <f t="shared" si="162"/>
        <v>0</v>
      </c>
      <c r="AV196" s="41">
        <f t="shared" si="163"/>
        <v>0</v>
      </c>
      <c r="AW196">
        <f t="shared" si="164"/>
        <v>0.461261134972627</v>
      </c>
      <c r="AX196">
        <f t="shared" si="165"/>
        <v>0</v>
      </c>
      <c r="AY196" s="121">
        <f t="shared" si="166"/>
        <v>0</v>
      </c>
      <c r="AZ196">
        <f t="shared" si="167"/>
        <v>0.56943262532380334</v>
      </c>
      <c r="BA196" s="39">
        <f t="shared" si="168"/>
        <v>0</v>
      </c>
      <c r="BB196" s="39">
        <f t="shared" si="169"/>
        <v>0</v>
      </c>
      <c r="BC196">
        <f t="shared" si="170"/>
        <v>0.46558679706215722</v>
      </c>
      <c r="BD196" s="41">
        <f t="shared" si="171"/>
        <v>0</v>
      </c>
      <c r="BE196" s="41">
        <f t="shared" si="172"/>
        <v>0</v>
      </c>
      <c r="BF196">
        <f t="shared" si="173"/>
        <v>0.4613729150492854</v>
      </c>
      <c r="BG196" s="41">
        <f t="shared" si="174"/>
        <v>92724.390892486772</v>
      </c>
      <c r="BH196" s="41">
        <f t="shared" si="175"/>
        <v>14612590.791591946</v>
      </c>
      <c r="BI196">
        <f t="shared" si="176"/>
        <v>0.47036079019700089</v>
      </c>
      <c r="BJ196">
        <f t="shared" si="177"/>
        <v>320191.62330545479</v>
      </c>
      <c r="BK196" s="121">
        <f t="shared" si="178"/>
        <v>50279882.293636441</v>
      </c>
      <c r="BL196">
        <f t="shared" si="179"/>
        <v>0.47527682102969432</v>
      </c>
      <c r="BM196" s="119">
        <f t="shared" si="180"/>
        <v>412916.01419794158</v>
      </c>
      <c r="BN196" s="119">
        <f t="shared" si="181"/>
        <v>63129090.664434135</v>
      </c>
      <c r="BO196">
        <f t="shared" si="182"/>
        <v>0.466851261004883</v>
      </c>
    </row>
    <row r="197" spans="1:67">
      <c r="A197">
        <v>185</v>
      </c>
      <c r="B197" s="58">
        <v>180</v>
      </c>
      <c r="C197" s="56">
        <f t="shared" si="131"/>
        <v>14104810.725223145</v>
      </c>
      <c r="D197" s="56">
        <f t="shared" si="132"/>
        <v>273589.372394545</v>
      </c>
      <c r="E197" s="59">
        <f t="shared" si="183"/>
        <v>13831221.3528286</v>
      </c>
      <c r="F197" s="53">
        <f t="shared" si="133"/>
        <v>281019.24942398054</v>
      </c>
      <c r="G197" s="53">
        <f t="shared" si="134"/>
        <v>64153.815041536662</v>
      </c>
      <c r="H197" s="60">
        <f t="shared" si="135"/>
        <v>216865.43438244387</v>
      </c>
      <c r="I197" s="54">
        <f>IF(A197&lt;=(30-(240-$K$8)),((A197+(240-$K$7))/30)*$K$6,$K$6)*($K$5/100)</f>
        <v>0.10979999999999999</v>
      </c>
      <c r="J197" s="61">
        <f t="shared" si="136"/>
        <v>9.6456066865724388E-3</v>
      </c>
      <c r="K197" s="62">
        <f t="shared" si="137"/>
        <v>131318.7224803413</v>
      </c>
      <c r="L197" s="62">
        <f t="shared" si="138"/>
        <v>412337.97190432181</v>
      </c>
      <c r="M197" s="55">
        <f t="shared" si="139"/>
        <v>348184.15686278517</v>
      </c>
      <c r="N197" s="55">
        <f t="shared" si="140"/>
        <v>78404.664862580234</v>
      </c>
      <c r="O197" s="55">
        <f t="shared" si="141"/>
        <v>269779.49200020492</v>
      </c>
      <c r="P197" s="59">
        <f t="shared" si="184"/>
        <v>0</v>
      </c>
      <c r="Q197" s="52">
        <f t="shared" si="142"/>
        <v>0</v>
      </c>
      <c r="R197" s="57">
        <f t="shared" si="143"/>
        <v>0</v>
      </c>
      <c r="S197" s="59">
        <f t="shared" si="185"/>
        <v>0</v>
      </c>
      <c r="T197" s="56">
        <f t="shared" si="144"/>
        <v>0</v>
      </c>
      <c r="U197" s="57">
        <f t="shared" si="145"/>
        <v>0</v>
      </c>
      <c r="V197" s="59">
        <f t="shared" si="186"/>
        <v>0</v>
      </c>
      <c r="W197" s="52">
        <f t="shared" si="130"/>
        <v>0</v>
      </c>
      <c r="X197" s="57">
        <f t="shared" si="146"/>
        <v>0</v>
      </c>
      <c r="Y197" s="59">
        <f t="shared" si="187"/>
        <v>0</v>
      </c>
      <c r="Z197" s="56">
        <f t="shared" si="188"/>
        <v>0</v>
      </c>
      <c r="AA197" s="57">
        <f t="shared" si="147"/>
        <v>0</v>
      </c>
      <c r="AB197" s="63">
        <f t="shared" si="189"/>
        <v>0</v>
      </c>
      <c r="AC197" s="74">
        <f t="shared" si="148"/>
        <v>0</v>
      </c>
      <c r="AD197" s="57">
        <f t="shared" si="149"/>
        <v>0</v>
      </c>
      <c r="AE197" s="59">
        <f t="shared" si="190"/>
        <v>0</v>
      </c>
      <c r="AF197" s="54">
        <f t="shared" si="150"/>
        <v>0</v>
      </c>
      <c r="AG197" s="57">
        <f t="shared" si="151"/>
        <v>0</v>
      </c>
      <c r="AH197" s="59">
        <f t="shared" si="191"/>
        <v>3114536.5273834616</v>
      </c>
      <c r="AI197" s="54">
        <f t="shared" si="152"/>
        <v>78404.664862580234</v>
      </c>
      <c r="AJ197" s="57">
        <f t="shared" si="153"/>
        <v>12977.235530764423</v>
      </c>
      <c r="AK197" s="59">
        <f t="shared" si="192"/>
        <v>10990274.197839683</v>
      </c>
      <c r="AL197" s="56">
        <f t="shared" si="193"/>
        <v>269779.49200020492</v>
      </c>
      <c r="AM197" s="75">
        <f t="shared" si="154"/>
        <v>45792.809157665346</v>
      </c>
      <c r="AN197">
        <f t="shared" si="155"/>
        <v>3.3407434283350287E-2</v>
      </c>
      <c r="AO197" s="119">
        <f t="shared" si="156"/>
        <v>0</v>
      </c>
      <c r="AP197" s="119">
        <f t="shared" si="157"/>
        <v>0</v>
      </c>
      <c r="AQ197">
        <f t="shared" si="158"/>
        <v>0.45674045529480967</v>
      </c>
      <c r="AR197" s="41">
        <f t="shared" si="159"/>
        <v>0</v>
      </c>
      <c r="AS197" s="41">
        <f t="shared" si="160"/>
        <v>0</v>
      </c>
      <c r="AT197">
        <f t="shared" si="161"/>
        <v>0.45675894186849331</v>
      </c>
      <c r="AU197" s="41">
        <f t="shared" si="162"/>
        <v>0</v>
      </c>
      <c r="AV197" s="41">
        <f t="shared" si="163"/>
        <v>0</v>
      </c>
      <c r="AW197">
        <f t="shared" si="164"/>
        <v>0.45916097761873353</v>
      </c>
      <c r="AX197">
        <f t="shared" si="165"/>
        <v>0</v>
      </c>
      <c r="AY197" s="121">
        <f t="shared" si="166"/>
        <v>0</v>
      </c>
      <c r="AZ197">
        <f t="shared" si="167"/>
        <v>0.56750733570464362</v>
      </c>
      <c r="BA197" s="39">
        <f t="shared" si="168"/>
        <v>0</v>
      </c>
      <c r="BB197" s="39">
        <f t="shared" si="169"/>
        <v>0</v>
      </c>
      <c r="BC197">
        <f t="shared" si="170"/>
        <v>0.46349110757774037</v>
      </c>
      <c r="BD197" s="41">
        <f t="shared" si="171"/>
        <v>0</v>
      </c>
      <c r="BE197" s="41">
        <f t="shared" si="172"/>
        <v>0</v>
      </c>
      <c r="BF197">
        <f t="shared" si="173"/>
        <v>0.45927287030470321</v>
      </c>
      <c r="BG197" s="41">
        <f t="shared" si="174"/>
        <v>91381.900393344651</v>
      </c>
      <c r="BH197" s="41">
        <f t="shared" si="175"/>
        <v>14504862.999577343</v>
      </c>
      <c r="BI197">
        <f t="shared" si="176"/>
        <v>0.46827029241508134</v>
      </c>
      <c r="BJ197">
        <f t="shared" si="177"/>
        <v>315572.30115787027</v>
      </c>
      <c r="BK197" s="121">
        <f t="shared" si="178"/>
        <v>49909206.020037912</v>
      </c>
      <c r="BL197">
        <f t="shared" si="179"/>
        <v>0.47319195253459589</v>
      </c>
      <c r="BM197" s="119">
        <f t="shared" si="180"/>
        <v>406954.20155121491</v>
      </c>
      <c r="BN197" s="119">
        <f t="shared" si="181"/>
        <v>62673148.235301331</v>
      </c>
      <c r="BO197">
        <f t="shared" si="182"/>
        <v>0.46475692008933284</v>
      </c>
    </row>
    <row r="198" spans="1:67">
      <c r="A198">
        <v>186</v>
      </c>
      <c r="B198" s="64">
        <v>181</v>
      </c>
      <c r="C198" s="56">
        <f t="shared" si="131"/>
        <v>13756626.568360358</v>
      </c>
      <c r="D198" s="56">
        <f t="shared" si="132"/>
        <v>273589.372394545</v>
      </c>
      <c r="E198" s="59">
        <f t="shared" si="183"/>
        <v>13483037.195965813</v>
      </c>
      <c r="F198" s="53">
        <f t="shared" si="133"/>
        <v>278308.64827268099</v>
      </c>
      <c r="G198" s="53">
        <f t="shared" si="134"/>
        <v>62538.820860621432</v>
      </c>
      <c r="H198" s="66">
        <f t="shared" si="135"/>
        <v>215769.82741205956</v>
      </c>
      <c r="I198" s="54">
        <f>IF(A198&lt;=(30-(240-$K$8)),((A198+(240-$K$7))/30)*$K$6,$K$6)*($K$5/100)</f>
        <v>0.10979999999999999</v>
      </c>
      <c r="J198" s="67">
        <f t="shared" si="136"/>
        <v>9.6456066865724388E-3</v>
      </c>
      <c r="K198" s="68">
        <f t="shared" si="137"/>
        <v>127970.84284266642</v>
      </c>
      <c r="L198" s="68">
        <f t="shared" si="138"/>
        <v>406279.49111534737</v>
      </c>
      <c r="M198" s="55">
        <f t="shared" si="139"/>
        <v>343740.67025472596</v>
      </c>
      <c r="N198" s="55">
        <f t="shared" si="140"/>
        <v>77404.073447205927</v>
      </c>
      <c r="O198" s="55">
        <f t="shared" si="141"/>
        <v>266336.59680752002</v>
      </c>
      <c r="P198" s="65">
        <f t="shared" si="184"/>
        <v>0</v>
      </c>
      <c r="Q198" s="52">
        <f t="shared" si="142"/>
        <v>0</v>
      </c>
      <c r="R198" s="57">
        <f t="shared" si="143"/>
        <v>0</v>
      </c>
      <c r="S198" s="59">
        <f t="shared" si="185"/>
        <v>0</v>
      </c>
      <c r="T198" s="56">
        <f t="shared" si="144"/>
        <v>0</v>
      </c>
      <c r="U198" s="57">
        <f t="shared" si="145"/>
        <v>0</v>
      </c>
      <c r="V198" s="59">
        <f t="shared" si="186"/>
        <v>0</v>
      </c>
      <c r="W198" s="52">
        <f t="shared" ref="W198:W252" si="194">IF(T198+P198&lt;=O198+AM198,MIN(V198,O198-Q198+AA198-T198+AM198),0)</f>
        <v>0</v>
      </c>
      <c r="X198" s="57">
        <f t="shared" si="146"/>
        <v>0</v>
      </c>
      <c r="Y198" s="59">
        <f t="shared" si="187"/>
        <v>0</v>
      </c>
      <c r="Z198" s="56">
        <f t="shared" si="188"/>
        <v>0</v>
      </c>
      <c r="AA198" s="57">
        <f t="shared" si="147"/>
        <v>0</v>
      </c>
      <c r="AB198" s="63">
        <f t="shared" si="189"/>
        <v>0</v>
      </c>
      <c r="AC198" s="74">
        <f t="shared" si="148"/>
        <v>0</v>
      </c>
      <c r="AD198" s="57">
        <f t="shared" si="149"/>
        <v>0</v>
      </c>
      <c r="AE198" s="59">
        <f t="shared" si="190"/>
        <v>0</v>
      </c>
      <c r="AF198" s="54">
        <f t="shared" si="150"/>
        <v>0</v>
      </c>
      <c r="AG198" s="57">
        <f t="shared" si="151"/>
        <v>0</v>
      </c>
      <c r="AH198" s="59">
        <f t="shared" si="191"/>
        <v>3036131.8625208815</v>
      </c>
      <c r="AI198" s="54">
        <f t="shared" si="152"/>
        <v>77404.073447205927</v>
      </c>
      <c r="AJ198" s="57">
        <f t="shared" si="153"/>
        <v>12650.549427170339</v>
      </c>
      <c r="AK198" s="59">
        <f t="shared" si="192"/>
        <v>10720494.705839477</v>
      </c>
      <c r="AL198" s="56">
        <f t="shared" si="193"/>
        <v>266336.59680752002</v>
      </c>
      <c r="AM198" s="75">
        <f t="shared" si="154"/>
        <v>44668.727940997822</v>
      </c>
      <c r="AN198">
        <f t="shared" si="155"/>
        <v>3.342354506524145E-2</v>
      </c>
      <c r="AO198" s="119">
        <f t="shared" si="156"/>
        <v>0</v>
      </c>
      <c r="AP198" s="119">
        <f t="shared" si="157"/>
        <v>0</v>
      </c>
      <c r="AQ198">
        <f t="shared" si="158"/>
        <v>0.45464631822215201</v>
      </c>
      <c r="AR198" s="41">
        <f t="shared" si="159"/>
        <v>0</v>
      </c>
      <c r="AS198" s="41">
        <f t="shared" si="160"/>
        <v>0</v>
      </c>
      <c r="AT198">
        <f t="shared" si="161"/>
        <v>0.45466482224526417</v>
      </c>
      <c r="AU198" s="41">
        <f t="shared" si="162"/>
        <v>0</v>
      </c>
      <c r="AV198" s="41">
        <f t="shared" si="163"/>
        <v>0</v>
      </c>
      <c r="AW198">
        <f t="shared" si="164"/>
        <v>0.45706916059316932</v>
      </c>
      <c r="AX198">
        <f t="shared" si="165"/>
        <v>0</v>
      </c>
      <c r="AY198" s="121">
        <f t="shared" si="166"/>
        <v>0</v>
      </c>
      <c r="AZ198">
        <f t="shared" si="167"/>
        <v>0.56558704189537101</v>
      </c>
      <c r="BA198" s="39">
        <f t="shared" si="168"/>
        <v>0</v>
      </c>
      <c r="BB198" s="39">
        <f t="shared" si="169"/>
        <v>0</v>
      </c>
      <c r="BC198">
        <f t="shared" si="170"/>
        <v>0.46140361766611376</v>
      </c>
      <c r="BD198" s="41">
        <f t="shared" si="171"/>
        <v>0</v>
      </c>
      <c r="BE198" s="41">
        <f t="shared" si="172"/>
        <v>0</v>
      </c>
      <c r="BF198">
        <f t="shared" si="173"/>
        <v>0.45718116224554273</v>
      </c>
      <c r="BG198" s="41">
        <f t="shared" si="174"/>
        <v>90054.622874376262</v>
      </c>
      <c r="BH198" s="41">
        <f t="shared" si="175"/>
        <v>14397157.661180303</v>
      </c>
      <c r="BI198">
        <f t="shared" si="176"/>
        <v>0.46618783939671621</v>
      </c>
      <c r="BJ198">
        <f t="shared" si="177"/>
        <v>311005.32474851783</v>
      </c>
      <c r="BK198" s="121">
        <f t="shared" si="178"/>
        <v>49538607.006198727</v>
      </c>
      <c r="BL198">
        <f t="shared" si="179"/>
        <v>0.47111497000032321</v>
      </c>
      <c r="BM198" s="119">
        <f t="shared" si="180"/>
        <v>401059.94762289408</v>
      </c>
      <c r="BN198" s="119">
        <f t="shared" si="181"/>
        <v>62217061.316105396</v>
      </c>
      <c r="BO198">
        <f t="shared" si="182"/>
        <v>0.46267073768736594</v>
      </c>
    </row>
    <row r="199" spans="1:67">
      <c r="A199">
        <v>187</v>
      </c>
      <c r="B199" s="58">
        <v>182</v>
      </c>
      <c r="C199" s="56">
        <f t="shared" si="131"/>
        <v>13412885.898105633</v>
      </c>
      <c r="D199" s="56">
        <f t="shared" si="132"/>
        <v>273589.372394545</v>
      </c>
      <c r="E199" s="59">
        <f t="shared" si="183"/>
        <v>13139296.525711088</v>
      </c>
      <c r="F199" s="53">
        <f t="shared" si="133"/>
        <v>275624.19251397107</v>
      </c>
      <c r="G199" s="53">
        <f t="shared" si="134"/>
        <v>60944.437051756599</v>
      </c>
      <c r="H199" s="60">
        <f t="shared" si="135"/>
        <v>214679.75546221447</v>
      </c>
      <c r="I199" s="54">
        <f>IF(A199&lt;=(30-(240-$K$8)),((A199+(240-$K$7))/30)*$K$6,$K$6)*($K$5/100)</f>
        <v>0.10979999999999999</v>
      </c>
      <c r="J199" s="61">
        <f t="shared" si="136"/>
        <v>9.6456066865724388E-3</v>
      </c>
      <c r="K199" s="62">
        <f t="shared" si="137"/>
        <v>124665.76994049881</v>
      </c>
      <c r="L199" s="62">
        <f t="shared" si="138"/>
        <v>400289.96245446987</v>
      </c>
      <c r="M199" s="55">
        <f t="shared" si="139"/>
        <v>339345.52540271328</v>
      </c>
      <c r="N199" s="55">
        <f t="shared" si="140"/>
        <v>76414.367705711338</v>
      </c>
      <c r="O199" s="55">
        <f t="shared" si="141"/>
        <v>262931.15769700194</v>
      </c>
      <c r="P199" s="59">
        <f t="shared" si="184"/>
        <v>0</v>
      </c>
      <c r="Q199" s="52">
        <f t="shared" si="142"/>
        <v>0</v>
      </c>
      <c r="R199" s="57">
        <f t="shared" si="143"/>
        <v>0</v>
      </c>
      <c r="S199" s="59">
        <f t="shared" si="185"/>
        <v>0</v>
      </c>
      <c r="T199" s="56">
        <f t="shared" si="144"/>
        <v>0</v>
      </c>
      <c r="U199" s="57">
        <f t="shared" si="145"/>
        <v>0</v>
      </c>
      <c r="V199" s="59">
        <f t="shared" si="186"/>
        <v>0</v>
      </c>
      <c r="W199" s="52">
        <f t="shared" si="194"/>
        <v>0</v>
      </c>
      <c r="X199" s="57">
        <f t="shared" si="146"/>
        <v>0</v>
      </c>
      <c r="Y199" s="59">
        <f t="shared" si="187"/>
        <v>0</v>
      </c>
      <c r="Z199" s="56">
        <f t="shared" si="188"/>
        <v>0</v>
      </c>
      <c r="AA199" s="57">
        <f t="shared" si="147"/>
        <v>0</v>
      </c>
      <c r="AB199" s="63">
        <f t="shared" si="189"/>
        <v>0</v>
      </c>
      <c r="AC199" s="74">
        <f t="shared" si="148"/>
        <v>0</v>
      </c>
      <c r="AD199" s="57">
        <f t="shared" si="149"/>
        <v>0</v>
      </c>
      <c r="AE199" s="59">
        <f t="shared" si="190"/>
        <v>0</v>
      </c>
      <c r="AF199" s="54">
        <f t="shared" si="150"/>
        <v>0</v>
      </c>
      <c r="AG199" s="57">
        <f t="shared" si="151"/>
        <v>0</v>
      </c>
      <c r="AH199" s="59">
        <f t="shared" si="191"/>
        <v>2958727.7890736754</v>
      </c>
      <c r="AI199" s="54">
        <f t="shared" si="152"/>
        <v>76414.367705711338</v>
      </c>
      <c r="AJ199" s="57">
        <f t="shared" si="153"/>
        <v>12328.032454473647</v>
      </c>
      <c r="AK199" s="59">
        <f t="shared" si="192"/>
        <v>10454158.109031957</v>
      </c>
      <c r="AL199" s="56">
        <f t="shared" si="193"/>
        <v>262931.15769700194</v>
      </c>
      <c r="AM199" s="75">
        <f t="shared" si="154"/>
        <v>43558.992120966483</v>
      </c>
      <c r="AN199">
        <f t="shared" si="155"/>
        <v>3.343965584713262E-2</v>
      </c>
      <c r="AO199" s="119">
        <f t="shared" si="156"/>
        <v>0</v>
      </c>
      <c r="AP199" s="119">
        <f t="shared" si="157"/>
        <v>0</v>
      </c>
      <c r="AQ199">
        <f t="shared" si="158"/>
        <v>0.45256057292697022</v>
      </c>
      <c r="AR199" s="41">
        <f t="shared" si="159"/>
        <v>0</v>
      </c>
      <c r="AS199" s="41">
        <f t="shared" si="160"/>
        <v>0</v>
      </c>
      <c r="AT199">
        <f t="shared" si="161"/>
        <v>0.4525790938011176</v>
      </c>
      <c r="AU199" s="41">
        <f t="shared" si="162"/>
        <v>0</v>
      </c>
      <c r="AV199" s="41">
        <f t="shared" si="163"/>
        <v>0</v>
      </c>
      <c r="AW199">
        <f t="shared" si="164"/>
        <v>0.45498565706035637</v>
      </c>
      <c r="AX199">
        <f t="shared" si="165"/>
        <v>0</v>
      </c>
      <c r="AY199" s="121">
        <f t="shared" si="166"/>
        <v>0</v>
      </c>
      <c r="AZ199">
        <f t="shared" si="167"/>
        <v>0.56367173725599506</v>
      </c>
      <c r="BA199" s="39">
        <f t="shared" si="168"/>
        <v>0</v>
      </c>
      <c r="BB199" s="39">
        <f t="shared" si="169"/>
        <v>0</v>
      </c>
      <c r="BC199">
        <f t="shared" si="170"/>
        <v>0.45932430153622211</v>
      </c>
      <c r="BD199" s="41">
        <f t="shared" si="171"/>
        <v>0</v>
      </c>
      <c r="BE199" s="41">
        <f t="shared" si="172"/>
        <v>0</v>
      </c>
      <c r="BF199">
        <f t="shared" si="173"/>
        <v>0.45509776406347774</v>
      </c>
      <c r="BG199" s="41">
        <f t="shared" si="174"/>
        <v>88742.400160184989</v>
      </c>
      <c r="BH199" s="41">
        <f t="shared" si="175"/>
        <v>14289486.76096802</v>
      </c>
      <c r="BI199">
        <f t="shared" si="176"/>
        <v>0.4641134064785874</v>
      </c>
      <c r="BJ199">
        <f t="shared" si="177"/>
        <v>306490.14981796843</v>
      </c>
      <c r="BK199" s="121">
        <f t="shared" si="178"/>
        <v>49168126.489339359</v>
      </c>
      <c r="BL199">
        <f t="shared" si="179"/>
        <v>0.46904584989744119</v>
      </c>
      <c r="BM199" s="119">
        <f t="shared" si="180"/>
        <v>395232.54997815343</v>
      </c>
      <c r="BN199" s="119">
        <f t="shared" si="181"/>
        <v>61760885.623293817</v>
      </c>
      <c r="BO199">
        <f t="shared" si="182"/>
        <v>0.46059268830925804</v>
      </c>
    </row>
    <row r="200" spans="1:67">
      <c r="A200">
        <v>188</v>
      </c>
      <c r="B200" s="64">
        <v>183</v>
      </c>
      <c r="C200" s="56">
        <f t="shared" si="131"/>
        <v>13073540.372702919</v>
      </c>
      <c r="D200" s="56">
        <f t="shared" si="132"/>
        <v>273589.372394545</v>
      </c>
      <c r="E200" s="59">
        <f t="shared" si="183"/>
        <v>12799951.000308374</v>
      </c>
      <c r="F200" s="53">
        <f t="shared" si="133"/>
        <v>272965.62995967723</v>
      </c>
      <c r="G200" s="53">
        <f t="shared" si="134"/>
        <v>59370.439389763669</v>
      </c>
      <c r="H200" s="66">
        <f t="shared" si="135"/>
        <v>213595.19056991357</v>
      </c>
      <c r="I200" s="54">
        <f>IF(A200&lt;=(30-(240-$K$8)),((A200+(240-$K$7))/30)*$K$6,$K$6)*($K$5/100)</f>
        <v>0.10979999999999999</v>
      </c>
      <c r="J200" s="67">
        <f t="shared" si="136"/>
        <v>9.6456066865724388E-3</v>
      </c>
      <c r="K200" s="68">
        <f t="shared" si="137"/>
        <v>121403.03775799317</v>
      </c>
      <c r="L200" s="68">
        <f t="shared" si="138"/>
        <v>394368.66771767044</v>
      </c>
      <c r="M200" s="55">
        <f t="shared" si="139"/>
        <v>334998.22832790675</v>
      </c>
      <c r="N200" s="55">
        <f t="shared" si="140"/>
        <v>75435.436403151805</v>
      </c>
      <c r="O200" s="55">
        <f t="shared" si="141"/>
        <v>259562.79192475497</v>
      </c>
      <c r="P200" s="65">
        <f t="shared" si="184"/>
        <v>0</v>
      </c>
      <c r="Q200" s="52">
        <f t="shared" si="142"/>
        <v>0</v>
      </c>
      <c r="R200" s="57">
        <f t="shared" si="143"/>
        <v>0</v>
      </c>
      <c r="S200" s="59">
        <f t="shared" si="185"/>
        <v>0</v>
      </c>
      <c r="T200" s="56">
        <f t="shared" si="144"/>
        <v>0</v>
      </c>
      <c r="U200" s="57">
        <f t="shared" si="145"/>
        <v>0</v>
      </c>
      <c r="V200" s="59">
        <f t="shared" si="186"/>
        <v>0</v>
      </c>
      <c r="W200" s="52">
        <f t="shared" si="194"/>
        <v>0</v>
      </c>
      <c r="X200" s="57">
        <f t="shared" si="146"/>
        <v>0</v>
      </c>
      <c r="Y200" s="59">
        <f t="shared" si="187"/>
        <v>0</v>
      </c>
      <c r="Z200" s="56">
        <f t="shared" si="188"/>
        <v>0</v>
      </c>
      <c r="AA200" s="57">
        <f t="shared" si="147"/>
        <v>0</v>
      </c>
      <c r="AB200" s="63">
        <f t="shared" si="189"/>
        <v>0</v>
      </c>
      <c r="AC200" s="74">
        <f t="shared" si="148"/>
        <v>0</v>
      </c>
      <c r="AD200" s="57">
        <f t="shared" si="149"/>
        <v>0</v>
      </c>
      <c r="AE200" s="59">
        <f t="shared" si="190"/>
        <v>0</v>
      </c>
      <c r="AF200" s="54">
        <f t="shared" si="150"/>
        <v>0</v>
      </c>
      <c r="AG200" s="57">
        <f t="shared" si="151"/>
        <v>0</v>
      </c>
      <c r="AH200" s="59">
        <f t="shared" si="191"/>
        <v>2882313.4213679642</v>
      </c>
      <c r="AI200" s="54">
        <f t="shared" si="152"/>
        <v>75435.436403151805</v>
      </c>
      <c r="AJ200" s="57">
        <f t="shared" si="153"/>
        <v>12009.639255699851</v>
      </c>
      <c r="AK200" s="59">
        <f t="shared" si="192"/>
        <v>10191226.951334955</v>
      </c>
      <c r="AL200" s="56">
        <f t="shared" si="193"/>
        <v>259562.79192475497</v>
      </c>
      <c r="AM200" s="75">
        <f t="shared" si="154"/>
        <v>42463.44563056231</v>
      </c>
      <c r="AN200">
        <f t="shared" si="155"/>
        <v>3.3455766629023782E-2</v>
      </c>
      <c r="AO200" s="119">
        <f t="shared" si="156"/>
        <v>0</v>
      </c>
      <c r="AP200" s="119">
        <f t="shared" si="157"/>
        <v>0</v>
      </c>
      <c r="AQ200">
        <f t="shared" si="158"/>
        <v>0.45048319203874704</v>
      </c>
      <c r="AR200" s="41">
        <f t="shared" si="159"/>
        <v>0</v>
      </c>
      <c r="AS200" s="41">
        <f t="shared" si="160"/>
        <v>0</v>
      </c>
      <c r="AT200">
        <f t="shared" si="161"/>
        <v>0.45050172917005649</v>
      </c>
      <c r="AU200" s="41">
        <f t="shared" si="162"/>
        <v>0</v>
      </c>
      <c r="AV200" s="41">
        <f t="shared" si="163"/>
        <v>0</v>
      </c>
      <c r="AW200">
        <f t="shared" si="164"/>
        <v>0.45291044024037408</v>
      </c>
      <c r="AX200">
        <f t="shared" si="165"/>
        <v>0</v>
      </c>
      <c r="AY200" s="121">
        <f t="shared" si="166"/>
        <v>0</v>
      </c>
      <c r="AZ200">
        <f t="shared" si="167"/>
        <v>0.56176141512889832</v>
      </c>
      <c r="BA200" s="39">
        <f t="shared" si="168"/>
        <v>0</v>
      </c>
      <c r="BB200" s="39">
        <f t="shared" si="169"/>
        <v>0</v>
      </c>
      <c r="BC200">
        <f t="shared" si="170"/>
        <v>0.45725313344783114</v>
      </c>
      <c r="BD200" s="41">
        <f t="shared" si="171"/>
        <v>0</v>
      </c>
      <c r="BE200" s="41">
        <f t="shared" si="172"/>
        <v>0</v>
      </c>
      <c r="BF200">
        <f t="shared" si="173"/>
        <v>0.45302264900573558</v>
      </c>
      <c r="BG200" s="41">
        <f t="shared" si="174"/>
        <v>87445.075658851652</v>
      </c>
      <c r="BH200" s="41">
        <f t="shared" si="175"/>
        <v>14181862.04379254</v>
      </c>
      <c r="BI200">
        <f t="shared" si="176"/>
        <v>0.46204696904281067</v>
      </c>
      <c r="BJ200">
        <f t="shared" si="177"/>
        <v>302026.23755531729</v>
      </c>
      <c r="BK200" s="121">
        <f t="shared" si="178"/>
        <v>48797804.881853938</v>
      </c>
      <c r="BL200">
        <f t="shared" si="179"/>
        <v>0.46698456873691402</v>
      </c>
      <c r="BM200" s="119">
        <f t="shared" si="180"/>
        <v>389471.31321416894</v>
      </c>
      <c r="BN200" s="119">
        <f t="shared" si="181"/>
        <v>61304675.784006938</v>
      </c>
      <c r="BO200">
        <f t="shared" si="182"/>
        <v>0.45852274651452946</v>
      </c>
    </row>
    <row r="201" spans="1:67">
      <c r="A201">
        <v>189</v>
      </c>
      <c r="B201" s="58">
        <v>184</v>
      </c>
      <c r="C201" s="56">
        <f t="shared" si="131"/>
        <v>12738542.144375013</v>
      </c>
      <c r="D201" s="56">
        <f t="shared" si="132"/>
        <v>273589.372394545</v>
      </c>
      <c r="E201" s="59">
        <f t="shared" si="183"/>
        <v>12464952.771980468</v>
      </c>
      <c r="F201" s="53">
        <f t="shared" si="133"/>
        <v>270332.71085413371</v>
      </c>
      <c r="G201" s="53">
        <f t="shared" si="134"/>
        <v>57816.605940702742</v>
      </c>
      <c r="H201" s="60">
        <f t="shared" si="135"/>
        <v>212516.10491343096</v>
      </c>
      <c r="I201" s="54">
        <f>IF(A201&lt;=(30-(240-$K$8)),((A201+(240-$K$7))/30)*$K$6,$K$6)*($K$5/100)</f>
        <v>0.10979999999999999</v>
      </c>
      <c r="J201" s="61">
        <f t="shared" si="136"/>
        <v>9.6456066865724388E-3</v>
      </c>
      <c r="K201" s="62">
        <f t="shared" si="137"/>
        <v>118182.18504266714</v>
      </c>
      <c r="L201" s="62">
        <f t="shared" si="138"/>
        <v>388514.89589680079</v>
      </c>
      <c r="M201" s="55">
        <f t="shared" si="139"/>
        <v>330698.28995609807</v>
      </c>
      <c r="N201" s="55">
        <f t="shared" si="140"/>
        <v>74467.169409015507</v>
      </c>
      <c r="O201" s="55">
        <f t="shared" si="141"/>
        <v>256231.12054708257</v>
      </c>
      <c r="P201" s="59">
        <f t="shared" si="184"/>
        <v>0</v>
      </c>
      <c r="Q201" s="52">
        <f t="shared" si="142"/>
        <v>0</v>
      </c>
      <c r="R201" s="57">
        <f t="shared" si="143"/>
        <v>0</v>
      </c>
      <c r="S201" s="59">
        <f t="shared" si="185"/>
        <v>0</v>
      </c>
      <c r="T201" s="56">
        <f t="shared" si="144"/>
        <v>0</v>
      </c>
      <c r="U201" s="57">
        <f t="shared" si="145"/>
        <v>0</v>
      </c>
      <c r="V201" s="59">
        <f t="shared" si="186"/>
        <v>0</v>
      </c>
      <c r="W201" s="52">
        <f t="shared" si="194"/>
        <v>0</v>
      </c>
      <c r="X201" s="57">
        <f t="shared" si="146"/>
        <v>0</v>
      </c>
      <c r="Y201" s="59">
        <f t="shared" si="187"/>
        <v>0</v>
      </c>
      <c r="Z201" s="56">
        <f t="shared" si="188"/>
        <v>0</v>
      </c>
      <c r="AA201" s="57">
        <f t="shared" si="147"/>
        <v>0</v>
      </c>
      <c r="AB201" s="63">
        <f t="shared" si="189"/>
        <v>0</v>
      </c>
      <c r="AC201" s="74">
        <f t="shared" si="148"/>
        <v>0</v>
      </c>
      <c r="AD201" s="57">
        <f t="shared" si="149"/>
        <v>0</v>
      </c>
      <c r="AE201" s="59">
        <f t="shared" si="190"/>
        <v>0</v>
      </c>
      <c r="AF201" s="54">
        <f t="shared" si="150"/>
        <v>0</v>
      </c>
      <c r="AG201" s="57">
        <f t="shared" si="151"/>
        <v>0</v>
      </c>
      <c r="AH201" s="59">
        <f t="shared" si="191"/>
        <v>2806877.9849648126</v>
      </c>
      <c r="AI201" s="54">
        <f t="shared" si="152"/>
        <v>74467.169409015507</v>
      </c>
      <c r="AJ201" s="57">
        <f t="shared" si="153"/>
        <v>11695.324937353385</v>
      </c>
      <c r="AK201" s="59">
        <f t="shared" si="192"/>
        <v>9931664.159410201</v>
      </c>
      <c r="AL201" s="56">
        <f t="shared" si="193"/>
        <v>256231.12054708257</v>
      </c>
      <c r="AM201" s="75">
        <f t="shared" si="154"/>
        <v>41381.933997542503</v>
      </c>
      <c r="AN201">
        <f t="shared" si="155"/>
        <v>3.3471877410914945E-2</v>
      </c>
      <c r="AO201" s="119">
        <f t="shared" si="156"/>
        <v>0</v>
      </c>
      <c r="AP201" s="119">
        <f t="shared" si="157"/>
        <v>0</v>
      </c>
      <c r="AQ201">
        <f t="shared" si="158"/>
        <v>0.4484141482456151</v>
      </c>
      <c r="AR201" s="41">
        <f t="shared" si="159"/>
        <v>0</v>
      </c>
      <c r="AS201" s="41">
        <f t="shared" si="160"/>
        <v>0</v>
      </c>
      <c r="AT201">
        <f t="shared" si="161"/>
        <v>0.44843270104478533</v>
      </c>
      <c r="AU201" s="41">
        <f t="shared" si="162"/>
        <v>0</v>
      </c>
      <c r="AV201" s="41">
        <f t="shared" si="163"/>
        <v>0</v>
      </c>
      <c r="AW201">
        <f t="shared" si="164"/>
        <v>0.45084348340916275</v>
      </c>
      <c r="AX201">
        <f t="shared" si="165"/>
        <v>0</v>
      </c>
      <c r="AY201" s="121">
        <f t="shared" si="166"/>
        <v>0</v>
      </c>
      <c r="AZ201">
        <f t="shared" si="167"/>
        <v>0.55985606883912509</v>
      </c>
      <c r="BA201" s="39">
        <f t="shared" si="168"/>
        <v>0</v>
      </c>
      <c r="BB201" s="39">
        <f t="shared" si="169"/>
        <v>0</v>
      </c>
      <c r="BC201">
        <f t="shared" si="170"/>
        <v>0.45519008771144104</v>
      </c>
      <c r="BD201" s="41">
        <f t="shared" si="171"/>
        <v>0</v>
      </c>
      <c r="BE201" s="41">
        <f t="shared" si="172"/>
        <v>0</v>
      </c>
      <c r="BF201">
        <f t="shared" si="173"/>
        <v>0.45095579037525707</v>
      </c>
      <c r="BG201" s="41">
        <f t="shared" si="174"/>
        <v>86162.494346368898</v>
      </c>
      <c r="BH201" s="41">
        <f t="shared" si="175"/>
        <v>14074295.018303931</v>
      </c>
      <c r="BI201">
        <f t="shared" si="176"/>
        <v>0.45998850251710915</v>
      </c>
      <c r="BJ201">
        <f t="shared" si="177"/>
        <v>297613.05454462505</v>
      </c>
      <c r="BK201" s="121">
        <f t="shared" si="178"/>
        <v>48427681.783398606</v>
      </c>
      <c r="BL201">
        <f t="shared" si="179"/>
        <v>0.46493110307008523</v>
      </c>
      <c r="BM201" s="119">
        <f t="shared" si="180"/>
        <v>383775.54889099393</v>
      </c>
      <c r="BN201" s="119">
        <f t="shared" si="181"/>
        <v>60848485.351922043</v>
      </c>
      <c r="BO201">
        <f t="shared" si="182"/>
        <v>0.4564608869121114</v>
      </c>
    </row>
    <row r="202" spans="1:67">
      <c r="A202">
        <v>190</v>
      </c>
      <c r="B202" s="64">
        <v>185</v>
      </c>
      <c r="C202" s="56">
        <f t="shared" si="131"/>
        <v>12407843.854418915</v>
      </c>
      <c r="D202" s="56">
        <f t="shared" si="132"/>
        <v>273589.37239454314</v>
      </c>
      <c r="E202" s="59">
        <f t="shared" si="183"/>
        <v>12134254.482024372</v>
      </c>
      <c r="F202" s="53">
        <f t="shared" si="133"/>
        <v>267725.18785071984</v>
      </c>
      <c r="G202" s="53">
        <f t="shared" si="134"/>
        <v>56282.717039123039</v>
      </c>
      <c r="H202" s="66">
        <f t="shared" si="135"/>
        <v>211442.47081159681</v>
      </c>
      <c r="I202" s="54">
        <f>IF(A202&lt;=(30-(240-$K$8)),((A202+(240-$K$7))/30)*$K$6,$K$6)*($K$5/100)</f>
        <v>0.10979999999999999</v>
      </c>
      <c r="J202" s="67">
        <f t="shared" si="136"/>
        <v>9.6456066865724388E-3</v>
      </c>
      <c r="K202" s="68">
        <f t="shared" si="137"/>
        <v>115002.75525810014</v>
      </c>
      <c r="L202" s="68">
        <f t="shared" si="138"/>
        <v>382727.94310882001</v>
      </c>
      <c r="M202" s="55">
        <f t="shared" si="139"/>
        <v>326445.22606969695</v>
      </c>
      <c r="N202" s="55">
        <f t="shared" si="140"/>
        <v>73509.457686411668</v>
      </c>
      <c r="O202" s="55">
        <f t="shared" si="141"/>
        <v>252935.76838328529</v>
      </c>
      <c r="P202" s="65">
        <f t="shared" si="184"/>
        <v>0</v>
      </c>
      <c r="Q202" s="52">
        <f t="shared" si="142"/>
        <v>0</v>
      </c>
      <c r="R202" s="57">
        <f t="shared" si="143"/>
        <v>0</v>
      </c>
      <c r="S202" s="59">
        <f t="shared" si="185"/>
        <v>0</v>
      </c>
      <c r="T202" s="56">
        <f t="shared" si="144"/>
        <v>0</v>
      </c>
      <c r="U202" s="57">
        <f t="shared" si="145"/>
        <v>0</v>
      </c>
      <c r="V202" s="59">
        <f t="shared" si="186"/>
        <v>0</v>
      </c>
      <c r="W202" s="52">
        <f t="shared" si="194"/>
        <v>0</v>
      </c>
      <c r="X202" s="57">
        <f t="shared" si="146"/>
        <v>0</v>
      </c>
      <c r="Y202" s="59">
        <f t="shared" si="187"/>
        <v>0</v>
      </c>
      <c r="Z202" s="56">
        <f t="shared" si="188"/>
        <v>0</v>
      </c>
      <c r="AA202" s="57">
        <f t="shared" si="147"/>
        <v>0</v>
      </c>
      <c r="AB202" s="63">
        <f t="shared" si="189"/>
        <v>0</v>
      </c>
      <c r="AC202" s="74">
        <f t="shared" si="148"/>
        <v>0</v>
      </c>
      <c r="AD202" s="57">
        <f t="shared" si="149"/>
        <v>0</v>
      </c>
      <c r="AE202" s="59">
        <f t="shared" si="190"/>
        <v>0</v>
      </c>
      <c r="AF202" s="54">
        <f t="shared" si="150"/>
        <v>0</v>
      </c>
      <c r="AG202" s="57">
        <f t="shared" si="151"/>
        <v>0</v>
      </c>
      <c r="AH202" s="59">
        <f t="shared" si="191"/>
        <v>2732410.815555797</v>
      </c>
      <c r="AI202" s="54">
        <f t="shared" si="152"/>
        <v>73509.457686411668</v>
      </c>
      <c r="AJ202" s="57">
        <f t="shared" si="153"/>
        <v>11385.04506481582</v>
      </c>
      <c r="AK202" s="59">
        <f t="shared" si="192"/>
        <v>9675433.0388631187</v>
      </c>
      <c r="AL202" s="56">
        <f t="shared" si="193"/>
        <v>252935.76838328529</v>
      </c>
      <c r="AM202" s="75">
        <f t="shared" si="154"/>
        <v>40314.304328596329</v>
      </c>
      <c r="AN202">
        <f t="shared" si="155"/>
        <v>3.3487988192806108E-2</v>
      </c>
      <c r="AO202" s="119">
        <f t="shared" si="156"/>
        <v>0</v>
      </c>
      <c r="AP202" s="119">
        <f t="shared" si="157"/>
        <v>0</v>
      </c>
      <c r="AQ202">
        <f t="shared" si="158"/>
        <v>0.4463534142943989</v>
      </c>
      <c r="AR202" s="41">
        <f t="shared" si="159"/>
        <v>0</v>
      </c>
      <c r="AS202" s="41">
        <f t="shared" si="160"/>
        <v>0</v>
      </c>
      <c r="AT202">
        <f t="shared" si="161"/>
        <v>0.44637198217655327</v>
      </c>
      <c r="AU202" s="41">
        <f t="shared" si="162"/>
        <v>0</v>
      </c>
      <c r="AV202" s="41">
        <f t="shared" si="163"/>
        <v>0</v>
      </c>
      <c r="AW202">
        <f t="shared" si="164"/>
        <v>0.4487847598983829</v>
      </c>
      <c r="AX202">
        <f t="shared" si="165"/>
        <v>0</v>
      </c>
      <c r="AY202" s="121">
        <f t="shared" si="166"/>
        <v>0</v>
      </c>
      <c r="AZ202">
        <f t="shared" si="167"/>
        <v>0.55795569169439219</v>
      </c>
      <c r="BA202" s="39">
        <f t="shared" si="168"/>
        <v>0</v>
      </c>
      <c r="BB202" s="39">
        <f t="shared" si="169"/>
        <v>0</v>
      </c>
      <c r="BC202">
        <f t="shared" si="170"/>
        <v>0.45313513868847022</v>
      </c>
      <c r="BD202" s="41">
        <f t="shared" si="171"/>
        <v>0</v>
      </c>
      <c r="BE202" s="41">
        <f t="shared" si="172"/>
        <v>0</v>
      </c>
      <c r="BF202">
        <f t="shared" si="173"/>
        <v>0.44889716153057335</v>
      </c>
      <c r="BG202" s="41">
        <f t="shared" si="174"/>
        <v>84894.502751227483</v>
      </c>
      <c r="BH202" s="41">
        <f t="shared" si="175"/>
        <v>13966796.960418217</v>
      </c>
      <c r="BI202">
        <f t="shared" si="176"/>
        <v>0.45793798237475902</v>
      </c>
      <c r="BJ202">
        <f t="shared" si="177"/>
        <v>293250.0727118816</v>
      </c>
      <c r="BK202" s="121">
        <f t="shared" si="178"/>
        <v>48057795.992824204</v>
      </c>
      <c r="BL202">
        <f t="shared" si="179"/>
        <v>0.46288542948883715</v>
      </c>
      <c r="BM202" s="119">
        <f t="shared" si="180"/>
        <v>378144.57546310907</v>
      </c>
      <c r="BN202" s="119">
        <f t="shared" si="181"/>
        <v>60392366.822893932</v>
      </c>
      <c r="BO202">
        <f t="shared" si="182"/>
        <v>0.45440708416041359</v>
      </c>
    </row>
    <row r="203" spans="1:67">
      <c r="A203">
        <v>191</v>
      </c>
      <c r="B203" s="58">
        <v>186</v>
      </c>
      <c r="C203" s="56">
        <f t="shared" si="131"/>
        <v>12081398.628349219</v>
      </c>
      <c r="D203" s="56">
        <f t="shared" si="132"/>
        <v>273589.37239454314</v>
      </c>
      <c r="E203" s="59">
        <f t="shared" si="183"/>
        <v>11807809.255954675</v>
      </c>
      <c r="F203" s="53">
        <f t="shared" si="133"/>
        <v>265142.81598862307</v>
      </c>
      <c r="G203" s="53">
        <f t="shared" si="134"/>
        <v>54768.555265536437</v>
      </c>
      <c r="H203" s="60">
        <f t="shared" si="135"/>
        <v>210374.26072308663</v>
      </c>
      <c r="I203" s="54">
        <f>IF(A203&lt;=(30-(240-$K$8)),((A203+(240-$K$7))/30)*$K$6,$K$6)*($K$5/100)</f>
        <v>0.10979999999999999</v>
      </c>
      <c r="J203" s="61">
        <f t="shared" si="136"/>
        <v>9.6456066865724388E-3</v>
      </c>
      <c r="K203" s="62">
        <f t="shared" si="137"/>
        <v>111864.29653709501</v>
      </c>
      <c r="L203" s="62">
        <f t="shared" si="138"/>
        <v>377007.11252571805</v>
      </c>
      <c r="M203" s="55">
        <f t="shared" si="139"/>
        <v>322238.55726018164</v>
      </c>
      <c r="N203" s="55">
        <f t="shared" si="140"/>
        <v>72562.19328136323</v>
      </c>
      <c r="O203" s="55">
        <f t="shared" si="141"/>
        <v>249676.36397881841</v>
      </c>
      <c r="P203" s="59">
        <f t="shared" si="184"/>
        <v>0</v>
      </c>
      <c r="Q203" s="52">
        <f t="shared" si="142"/>
        <v>0</v>
      </c>
      <c r="R203" s="57">
        <f t="shared" si="143"/>
        <v>0</v>
      </c>
      <c r="S203" s="59">
        <f t="shared" si="185"/>
        <v>0</v>
      </c>
      <c r="T203" s="56">
        <f t="shared" si="144"/>
        <v>0</v>
      </c>
      <c r="U203" s="57">
        <f t="shared" si="145"/>
        <v>0</v>
      </c>
      <c r="V203" s="59">
        <f t="shared" si="186"/>
        <v>0</v>
      </c>
      <c r="W203" s="52">
        <f t="shared" si="194"/>
        <v>0</v>
      </c>
      <c r="X203" s="57">
        <f t="shared" si="146"/>
        <v>0</v>
      </c>
      <c r="Y203" s="59">
        <f t="shared" si="187"/>
        <v>0</v>
      </c>
      <c r="Z203" s="56">
        <f t="shared" si="188"/>
        <v>0</v>
      </c>
      <c r="AA203" s="57">
        <f t="shared" si="147"/>
        <v>0</v>
      </c>
      <c r="AB203" s="63">
        <f t="shared" si="189"/>
        <v>0</v>
      </c>
      <c r="AC203" s="74">
        <f t="shared" si="148"/>
        <v>0</v>
      </c>
      <c r="AD203" s="57">
        <f t="shared" si="149"/>
        <v>0</v>
      </c>
      <c r="AE203" s="59">
        <f t="shared" si="190"/>
        <v>0</v>
      </c>
      <c r="AF203" s="54">
        <f t="shared" si="150"/>
        <v>0</v>
      </c>
      <c r="AG203" s="57">
        <f t="shared" si="151"/>
        <v>0</v>
      </c>
      <c r="AH203" s="59">
        <f t="shared" si="191"/>
        <v>2658901.3578693853</v>
      </c>
      <c r="AI203" s="54">
        <f t="shared" si="152"/>
        <v>72562.19328136323</v>
      </c>
      <c r="AJ203" s="57">
        <f t="shared" si="153"/>
        <v>11078.755657789105</v>
      </c>
      <c r="AK203" s="59">
        <f t="shared" si="192"/>
        <v>9422497.2704798337</v>
      </c>
      <c r="AL203" s="56">
        <f t="shared" si="193"/>
        <v>249676.36397881841</v>
      </c>
      <c r="AM203" s="75">
        <f t="shared" si="154"/>
        <v>39260.405293665972</v>
      </c>
      <c r="AN203">
        <f t="shared" si="155"/>
        <v>3.350409897469727E-2</v>
      </c>
      <c r="AO203" s="119">
        <f t="shared" si="156"/>
        <v>0</v>
      </c>
      <c r="AP203" s="119">
        <f t="shared" si="157"/>
        <v>0</v>
      </c>
      <c r="AQ203">
        <f t="shared" si="158"/>
        <v>0.44430096299057437</v>
      </c>
      <c r="AR203" s="41">
        <f t="shared" si="159"/>
        <v>0</v>
      </c>
      <c r="AS203" s="41">
        <f t="shared" si="160"/>
        <v>0</v>
      </c>
      <c r="AT203">
        <f t="shared" si="161"/>
        <v>0.44431954537537061</v>
      </c>
      <c r="AU203" s="41">
        <f t="shared" si="162"/>
        <v>0</v>
      </c>
      <c r="AV203" s="41">
        <f t="shared" si="163"/>
        <v>0</v>
      </c>
      <c r="AW203">
        <f t="shared" si="164"/>
        <v>0.44673424309558979</v>
      </c>
      <c r="AX203">
        <f t="shared" si="165"/>
        <v>0</v>
      </c>
      <c r="AY203" s="121">
        <f t="shared" si="166"/>
        <v>0</v>
      </c>
      <c r="AZ203">
        <f t="shared" si="167"/>
        <v>0.55606027698527416</v>
      </c>
      <c r="BA203" s="39">
        <f t="shared" si="168"/>
        <v>0</v>
      </c>
      <c r="BB203" s="39">
        <f t="shared" si="169"/>
        <v>0</v>
      </c>
      <c r="BC203">
        <f t="shared" si="170"/>
        <v>0.4510882607911435</v>
      </c>
      <c r="BD203" s="41">
        <f t="shared" si="171"/>
        <v>0</v>
      </c>
      <c r="BE203" s="41">
        <f t="shared" si="172"/>
        <v>0</v>
      </c>
      <c r="BF203">
        <f t="shared" si="173"/>
        <v>0.44684673588600293</v>
      </c>
      <c r="BG203" s="41">
        <f t="shared" si="174"/>
        <v>83640.948939152338</v>
      </c>
      <c r="BH203" s="41">
        <f t="shared" si="175"/>
        <v>13859378.916740377</v>
      </c>
      <c r="BI203">
        <f t="shared" si="176"/>
        <v>0.45589538413480551</v>
      </c>
      <c r="BJ203">
        <f t="shared" si="177"/>
        <v>288936.76927248435</v>
      </c>
      <c r="BK203" s="121">
        <f t="shared" si="178"/>
        <v>47688185.519954316</v>
      </c>
      <c r="BL203">
        <f t="shared" si="179"/>
        <v>0.4608475246255716</v>
      </c>
      <c r="BM203" s="119">
        <f t="shared" si="180"/>
        <v>372577.7182116367</v>
      </c>
      <c r="BN203" s="119">
        <f t="shared" si="181"/>
        <v>59936371.650393784</v>
      </c>
      <c r="BO203">
        <f t="shared" si="182"/>
        <v>0.4523613129672715</v>
      </c>
    </row>
    <row r="204" spans="1:67">
      <c r="A204">
        <v>192</v>
      </c>
      <c r="B204" s="64">
        <v>187</v>
      </c>
      <c r="C204" s="56">
        <f t="shared" si="131"/>
        <v>11759160.071089037</v>
      </c>
      <c r="D204" s="56">
        <f t="shared" si="132"/>
        <v>273589.37239454314</v>
      </c>
      <c r="E204" s="59">
        <f t="shared" si="183"/>
        <v>11485570.698694494</v>
      </c>
      <c r="F204" s="53">
        <f t="shared" si="133"/>
        <v>262585.35266982659</v>
      </c>
      <c r="G204" s="53">
        <f t="shared" si="134"/>
        <v>53273.90542411129</v>
      </c>
      <c r="H204" s="66">
        <f t="shared" si="135"/>
        <v>209311.4472457153</v>
      </c>
      <c r="I204" s="54">
        <f>IF(A204&lt;=(30-(240-$K$8)),((A204+(240-$K$7))/30)*$K$6,$K$6)*($K$5/100)</f>
        <v>0.10979999999999999</v>
      </c>
      <c r="J204" s="67">
        <f t="shared" si="136"/>
        <v>9.6456066865724388E-3</v>
      </c>
      <c r="K204" s="68">
        <f t="shared" si="137"/>
        <v>108766.36163529866</v>
      </c>
      <c r="L204" s="68">
        <f t="shared" si="138"/>
        <v>371351.71430512524</v>
      </c>
      <c r="M204" s="55">
        <f t="shared" si="139"/>
        <v>318077.80888101395</v>
      </c>
      <c r="N204" s="55">
        <f t="shared" si="140"/>
        <v>71625.269312204211</v>
      </c>
      <c r="O204" s="55">
        <f t="shared" si="141"/>
        <v>246452.53956880973</v>
      </c>
      <c r="P204" s="65">
        <f t="shared" si="184"/>
        <v>0</v>
      </c>
      <c r="Q204" s="52">
        <f t="shared" si="142"/>
        <v>0</v>
      </c>
      <c r="R204" s="57">
        <f t="shared" si="143"/>
        <v>0</v>
      </c>
      <c r="S204" s="59">
        <f t="shared" si="185"/>
        <v>0</v>
      </c>
      <c r="T204" s="56">
        <f t="shared" si="144"/>
        <v>0</v>
      </c>
      <c r="U204" s="57">
        <f t="shared" si="145"/>
        <v>0</v>
      </c>
      <c r="V204" s="59">
        <f t="shared" si="186"/>
        <v>0</v>
      </c>
      <c r="W204" s="52">
        <f t="shared" si="194"/>
        <v>0</v>
      </c>
      <c r="X204" s="57">
        <f t="shared" si="146"/>
        <v>0</v>
      </c>
      <c r="Y204" s="59">
        <f t="shared" si="187"/>
        <v>0</v>
      </c>
      <c r="Z204" s="56">
        <f t="shared" si="188"/>
        <v>0</v>
      </c>
      <c r="AA204" s="57">
        <f t="shared" si="147"/>
        <v>0</v>
      </c>
      <c r="AB204" s="63">
        <f t="shared" si="189"/>
        <v>0</v>
      </c>
      <c r="AC204" s="74">
        <f t="shared" si="148"/>
        <v>0</v>
      </c>
      <c r="AD204" s="57">
        <f t="shared" si="149"/>
        <v>0</v>
      </c>
      <c r="AE204" s="59">
        <f t="shared" si="190"/>
        <v>0</v>
      </c>
      <c r="AF204" s="54">
        <f t="shared" si="150"/>
        <v>0</v>
      </c>
      <c r="AG204" s="57">
        <f t="shared" si="151"/>
        <v>0</v>
      </c>
      <c r="AH204" s="59">
        <f t="shared" si="191"/>
        <v>2586339.164588022</v>
      </c>
      <c r="AI204" s="54">
        <f t="shared" si="152"/>
        <v>71625.269312204211</v>
      </c>
      <c r="AJ204" s="57">
        <f t="shared" si="153"/>
        <v>10776.413185783425</v>
      </c>
      <c r="AK204" s="59">
        <f t="shared" si="192"/>
        <v>9172820.9065010156</v>
      </c>
      <c r="AL204" s="56">
        <f t="shared" si="193"/>
        <v>246452.53956880973</v>
      </c>
      <c r="AM204" s="75">
        <f t="shared" si="154"/>
        <v>38220.0871104209</v>
      </c>
      <c r="AN204">
        <f t="shared" si="155"/>
        <v>3.3520209756588433E-2</v>
      </c>
      <c r="AO204" s="119">
        <f t="shared" si="156"/>
        <v>0</v>
      </c>
      <c r="AP204" s="119">
        <f t="shared" si="157"/>
        <v>0</v>
      </c>
      <c r="AQ204">
        <f t="shared" si="158"/>
        <v>0.44225676719836815</v>
      </c>
      <c r="AR204" s="41">
        <f t="shared" si="159"/>
        <v>0</v>
      </c>
      <c r="AS204" s="41">
        <f t="shared" si="160"/>
        <v>0</v>
      </c>
      <c r="AT204">
        <f t="shared" si="161"/>
        <v>0.44227536350984376</v>
      </c>
      <c r="AU204" s="41">
        <f t="shared" si="162"/>
        <v>0</v>
      </c>
      <c r="AV204" s="41">
        <f t="shared" si="163"/>
        <v>0</v>
      </c>
      <c r="AW204">
        <f t="shared" si="164"/>
        <v>0.4446919064441523</v>
      </c>
      <c r="AX204">
        <f t="shared" si="165"/>
        <v>0</v>
      </c>
      <c r="AY204" s="121">
        <f t="shared" si="166"/>
        <v>0</v>
      </c>
      <c r="AZ204">
        <f t="shared" si="167"/>
        <v>0.55416981798531462</v>
      </c>
      <c r="BA204" s="39">
        <f t="shared" si="168"/>
        <v>0</v>
      </c>
      <c r="BB204" s="39">
        <f t="shared" si="169"/>
        <v>0</v>
      </c>
      <c r="BC204">
        <f t="shared" si="170"/>
        <v>0.44904942848268986</v>
      </c>
      <c r="BD204" s="41">
        <f t="shared" si="171"/>
        <v>0</v>
      </c>
      <c r="BE204" s="41">
        <f t="shared" si="172"/>
        <v>0</v>
      </c>
      <c r="BF204">
        <f t="shared" si="173"/>
        <v>0.44480448691150887</v>
      </c>
      <c r="BG204" s="41">
        <f t="shared" si="174"/>
        <v>82401.68249798764</v>
      </c>
      <c r="BH204" s="41">
        <f t="shared" si="175"/>
        <v>13752051.707943209</v>
      </c>
      <c r="BI204">
        <f t="shared" si="176"/>
        <v>0.45386068336193264</v>
      </c>
      <c r="BJ204">
        <f t="shared" si="177"/>
        <v>284672.62667923066</v>
      </c>
      <c r="BK204" s="121">
        <f t="shared" si="178"/>
        <v>47318887.597211465</v>
      </c>
      <c r="BL204">
        <f t="shared" si="179"/>
        <v>0.45881736515338151</v>
      </c>
      <c r="BM204" s="119">
        <f t="shared" si="180"/>
        <v>367074.3091772183</v>
      </c>
      <c r="BN204" s="119">
        <f t="shared" si="181"/>
        <v>59480550.260749608</v>
      </c>
      <c r="BO204">
        <f t="shared" si="182"/>
        <v>0.4503235480900929</v>
      </c>
    </row>
    <row r="205" spans="1:67">
      <c r="A205">
        <v>193</v>
      </c>
      <c r="B205" s="58">
        <v>188</v>
      </c>
      <c r="C205" s="56">
        <f t="shared" si="131"/>
        <v>11441082.262208024</v>
      </c>
      <c r="D205" s="56">
        <f t="shared" si="132"/>
        <v>273589.372394545</v>
      </c>
      <c r="E205" s="59">
        <f t="shared" si="183"/>
        <v>11167492.889813479</v>
      </c>
      <c r="F205" s="53">
        <f t="shared" si="133"/>
        <v>260052.55763631852</v>
      </c>
      <c r="G205" s="53">
        <f t="shared" si="134"/>
        <v>51798.554520584854</v>
      </c>
      <c r="H205" s="60">
        <f t="shared" si="135"/>
        <v>208254.00311573368</v>
      </c>
      <c r="I205" s="54">
        <f>IF(A205&lt;=(30-(240-$K$8)),((A205+(240-$K$7))/30)*$K$6,$K$6)*($K$5/100)</f>
        <v>0.10979999999999999</v>
      </c>
      <c r="J205" s="61">
        <f t="shared" si="136"/>
        <v>9.6456066865724388E-3</v>
      </c>
      <c r="K205" s="62">
        <f t="shared" si="137"/>
        <v>105708.50788527646</v>
      </c>
      <c r="L205" s="62">
        <f t="shared" si="138"/>
        <v>365761.06552159501</v>
      </c>
      <c r="M205" s="55">
        <f t="shared" si="139"/>
        <v>313962.51100101013</v>
      </c>
      <c r="N205" s="55">
        <f t="shared" si="140"/>
        <v>70698.579959079681</v>
      </c>
      <c r="O205" s="55">
        <f t="shared" si="141"/>
        <v>243263.93104193045</v>
      </c>
      <c r="P205" s="59">
        <f t="shared" si="184"/>
        <v>0</v>
      </c>
      <c r="Q205" s="52">
        <f t="shared" si="142"/>
        <v>0</v>
      </c>
      <c r="R205" s="57">
        <f t="shared" si="143"/>
        <v>0</v>
      </c>
      <c r="S205" s="59">
        <f t="shared" si="185"/>
        <v>0</v>
      </c>
      <c r="T205" s="56">
        <f t="shared" si="144"/>
        <v>0</v>
      </c>
      <c r="U205" s="57">
        <f t="shared" si="145"/>
        <v>0</v>
      </c>
      <c r="V205" s="59">
        <f t="shared" si="186"/>
        <v>0</v>
      </c>
      <c r="W205" s="52">
        <f t="shared" si="194"/>
        <v>0</v>
      </c>
      <c r="X205" s="57">
        <f t="shared" si="146"/>
        <v>0</v>
      </c>
      <c r="Y205" s="59">
        <f t="shared" si="187"/>
        <v>0</v>
      </c>
      <c r="Z205" s="56">
        <f t="shared" si="188"/>
        <v>0</v>
      </c>
      <c r="AA205" s="57">
        <f t="shared" si="147"/>
        <v>0</v>
      </c>
      <c r="AB205" s="63">
        <f t="shared" si="189"/>
        <v>0</v>
      </c>
      <c r="AC205" s="74">
        <f t="shared" si="148"/>
        <v>0</v>
      </c>
      <c r="AD205" s="57">
        <f t="shared" si="149"/>
        <v>0</v>
      </c>
      <c r="AE205" s="59">
        <f t="shared" si="190"/>
        <v>0</v>
      </c>
      <c r="AF205" s="54">
        <f t="shared" si="150"/>
        <v>0</v>
      </c>
      <c r="AG205" s="57">
        <f t="shared" si="151"/>
        <v>0</v>
      </c>
      <c r="AH205" s="59">
        <f t="shared" si="191"/>
        <v>2514713.8952758177</v>
      </c>
      <c r="AI205" s="54">
        <f t="shared" si="152"/>
        <v>70698.579959079681</v>
      </c>
      <c r="AJ205" s="57">
        <f t="shared" si="153"/>
        <v>10477.974563649241</v>
      </c>
      <c r="AK205" s="59">
        <f t="shared" si="192"/>
        <v>8926368.3669322059</v>
      </c>
      <c r="AL205" s="56">
        <f t="shared" si="193"/>
        <v>243263.93104193045</v>
      </c>
      <c r="AM205" s="75">
        <f t="shared" si="154"/>
        <v>37193.201528884194</v>
      </c>
      <c r="AN205">
        <f t="shared" si="155"/>
        <v>3.3536320538479596E-2</v>
      </c>
      <c r="AO205" s="119">
        <f t="shared" si="156"/>
        <v>0</v>
      </c>
      <c r="AP205" s="119">
        <f t="shared" si="157"/>
        <v>0</v>
      </c>
      <c r="AQ205">
        <f t="shared" si="158"/>
        <v>0.44022079984069806</v>
      </c>
      <c r="AR205" s="41">
        <f t="shared" si="159"/>
        <v>0</v>
      </c>
      <c r="AS205" s="41">
        <f t="shared" si="160"/>
        <v>0</v>
      </c>
      <c r="AT205">
        <f t="shared" si="161"/>
        <v>0.44023940950738283</v>
      </c>
      <c r="AU205" s="41">
        <f t="shared" si="162"/>
        <v>0</v>
      </c>
      <c r="AV205" s="41">
        <f t="shared" si="163"/>
        <v>0</v>
      </c>
      <c r="AW205">
        <f t="shared" si="164"/>
        <v>0.4426577234433568</v>
      </c>
      <c r="AX205">
        <f t="shared" si="165"/>
        <v>0</v>
      </c>
      <c r="AY205" s="121">
        <f t="shared" si="166"/>
        <v>0</v>
      </c>
      <c r="AZ205">
        <f t="shared" si="167"/>
        <v>0.55228430795117078</v>
      </c>
      <c r="BA205" s="39">
        <f t="shared" si="168"/>
        <v>0</v>
      </c>
      <c r="BB205" s="39">
        <f t="shared" si="169"/>
        <v>0</v>
      </c>
      <c r="BC205">
        <f t="shared" si="170"/>
        <v>0.44701861627724798</v>
      </c>
      <c r="BD205" s="41">
        <f t="shared" si="171"/>
        <v>0</v>
      </c>
      <c r="BE205" s="41">
        <f t="shared" si="172"/>
        <v>0</v>
      </c>
      <c r="BF205">
        <f t="shared" si="173"/>
        <v>0.44277038813288716</v>
      </c>
      <c r="BG205" s="41">
        <f t="shared" si="174"/>
        <v>81176.554522728926</v>
      </c>
      <c r="BH205" s="41">
        <f t="shared" si="175"/>
        <v>13644825.932102378</v>
      </c>
      <c r="BI205">
        <f t="shared" si="176"/>
        <v>0.45183385566669143</v>
      </c>
      <c r="BJ205">
        <f t="shared" si="177"/>
        <v>280457.13257081463</v>
      </c>
      <c r="BK205" s="121">
        <f t="shared" si="178"/>
        <v>46949938.691092581</v>
      </c>
      <c r="BL205">
        <f t="shared" si="179"/>
        <v>0.45679492778600078</v>
      </c>
      <c r="BM205" s="119">
        <f t="shared" si="180"/>
        <v>361633.68709354359</v>
      </c>
      <c r="BN205" s="119">
        <f t="shared" si="181"/>
        <v>59024952.068189904</v>
      </c>
      <c r="BO205">
        <f t="shared" si="182"/>
        <v>0.44829376433582863</v>
      </c>
    </row>
    <row r="206" spans="1:67">
      <c r="A206">
        <v>194</v>
      </c>
      <c r="B206" s="64">
        <v>189</v>
      </c>
      <c r="C206" s="56">
        <f t="shared" si="131"/>
        <v>11127119.751207015</v>
      </c>
      <c r="D206" s="56">
        <f t="shared" si="132"/>
        <v>273589.37239454687</v>
      </c>
      <c r="E206" s="59">
        <f t="shared" si="183"/>
        <v>10853530.378812468</v>
      </c>
      <c r="F206" s="53">
        <f t="shared" si="133"/>
        <v>257544.19294752134</v>
      </c>
      <c r="G206" s="53">
        <f t="shared" si="134"/>
        <v>50342.291740391833</v>
      </c>
      <c r="H206" s="66">
        <f t="shared" si="135"/>
        <v>207201.9012071295</v>
      </c>
      <c r="I206" s="54">
        <f>IF(A206&lt;=(30-(240-$K$8)),((A206+(240-$K$7))/30)*$K$6,$K$6)*($K$5/100)</f>
        <v>0.10979999999999999</v>
      </c>
      <c r="J206" s="67">
        <f t="shared" si="136"/>
        <v>9.6456066865724388E-3</v>
      </c>
      <c r="K206" s="68">
        <f t="shared" si="137"/>
        <v>102690.29715103662</v>
      </c>
      <c r="L206" s="68">
        <f t="shared" si="138"/>
        <v>360234.49009855796</v>
      </c>
      <c r="M206" s="55">
        <f t="shared" si="139"/>
        <v>309892.19835816615</v>
      </c>
      <c r="N206" s="55">
        <f t="shared" si="140"/>
        <v>69782.020453548044</v>
      </c>
      <c r="O206" s="55">
        <f t="shared" si="141"/>
        <v>240110.17790461812</v>
      </c>
      <c r="P206" s="65">
        <f t="shared" si="184"/>
        <v>0</v>
      </c>
      <c r="Q206" s="52">
        <f t="shared" si="142"/>
        <v>0</v>
      </c>
      <c r="R206" s="57">
        <f t="shared" si="143"/>
        <v>0</v>
      </c>
      <c r="S206" s="59">
        <f t="shared" si="185"/>
        <v>0</v>
      </c>
      <c r="T206" s="56">
        <f t="shared" si="144"/>
        <v>0</v>
      </c>
      <c r="U206" s="57">
        <f t="shared" si="145"/>
        <v>0</v>
      </c>
      <c r="V206" s="59">
        <f t="shared" si="186"/>
        <v>0</v>
      </c>
      <c r="W206" s="52">
        <f t="shared" si="194"/>
        <v>0</v>
      </c>
      <c r="X206" s="57">
        <f t="shared" si="146"/>
        <v>0</v>
      </c>
      <c r="Y206" s="59">
        <f t="shared" si="187"/>
        <v>0</v>
      </c>
      <c r="Z206" s="56">
        <f t="shared" si="188"/>
        <v>0</v>
      </c>
      <c r="AA206" s="57">
        <f t="shared" si="147"/>
        <v>0</v>
      </c>
      <c r="AB206" s="63">
        <f t="shared" si="189"/>
        <v>0</v>
      </c>
      <c r="AC206" s="74">
        <f t="shared" si="148"/>
        <v>0</v>
      </c>
      <c r="AD206" s="57">
        <f t="shared" si="149"/>
        <v>0</v>
      </c>
      <c r="AE206" s="59">
        <f t="shared" si="190"/>
        <v>0</v>
      </c>
      <c r="AF206" s="54">
        <f t="shared" si="150"/>
        <v>0</v>
      </c>
      <c r="AG206" s="57">
        <f t="shared" si="151"/>
        <v>0</v>
      </c>
      <c r="AH206" s="59">
        <f t="shared" si="191"/>
        <v>2444015.3153167381</v>
      </c>
      <c r="AI206" s="54">
        <f t="shared" si="152"/>
        <v>69782.020453548044</v>
      </c>
      <c r="AJ206" s="57">
        <f t="shared" si="153"/>
        <v>10183.397147153075</v>
      </c>
      <c r="AK206" s="59">
        <f t="shared" si="192"/>
        <v>8683104.435890276</v>
      </c>
      <c r="AL206" s="56">
        <f t="shared" si="193"/>
        <v>240110.17790461812</v>
      </c>
      <c r="AM206" s="75">
        <f t="shared" si="154"/>
        <v>36179.601816209484</v>
      </c>
      <c r="AN206">
        <f t="shared" si="155"/>
        <v>3.3552431320370765E-2</v>
      </c>
      <c r="AO206" s="119">
        <f t="shared" si="156"/>
        <v>0</v>
      </c>
      <c r="AP206" s="119">
        <f t="shared" si="157"/>
        <v>0</v>
      </c>
      <c r="AQ206">
        <f t="shared" si="158"/>
        <v>0.43819303389927672</v>
      </c>
      <c r="AR206" s="41">
        <f t="shared" si="159"/>
        <v>0</v>
      </c>
      <c r="AS206" s="41">
        <f t="shared" si="160"/>
        <v>0</v>
      </c>
      <c r="AT206">
        <f t="shared" si="161"/>
        <v>0.43821165635403769</v>
      </c>
      <c r="AU206" s="41">
        <f t="shared" si="162"/>
        <v>0</v>
      </c>
      <c r="AV206" s="41">
        <f t="shared" si="163"/>
        <v>0</v>
      </c>
      <c r="AW206">
        <f t="shared" si="164"/>
        <v>0.44063166764840328</v>
      </c>
      <c r="AX206">
        <f t="shared" si="165"/>
        <v>0</v>
      </c>
      <c r="AY206" s="121">
        <f t="shared" si="166"/>
        <v>0</v>
      </c>
      <c r="AZ206">
        <f t="shared" si="167"/>
        <v>0.55040374012275206</v>
      </c>
      <c r="BA206" s="39">
        <f t="shared" si="168"/>
        <v>0</v>
      </c>
      <c r="BB206" s="39">
        <f t="shared" si="169"/>
        <v>0</v>
      </c>
      <c r="BC206">
        <f t="shared" si="170"/>
        <v>0.44499579874004669</v>
      </c>
      <c r="BD206" s="41">
        <f t="shared" si="171"/>
        <v>0</v>
      </c>
      <c r="BE206" s="41">
        <f t="shared" si="172"/>
        <v>0</v>
      </c>
      <c r="BF206">
        <f t="shared" si="173"/>
        <v>0.44074441313166313</v>
      </c>
      <c r="BG206" s="41">
        <f t="shared" si="174"/>
        <v>79965.417600701127</v>
      </c>
      <c r="BH206" s="41">
        <f t="shared" si="175"/>
        <v>13537711.96798832</v>
      </c>
      <c r="BI206">
        <f t="shared" si="176"/>
        <v>0.44981487670541104</v>
      </c>
      <c r="BJ206">
        <f t="shared" si="177"/>
        <v>276289.77972082759</v>
      </c>
      <c r="BK206" s="121">
        <f t="shared" si="178"/>
        <v>46581374.513495915</v>
      </c>
      <c r="BL206">
        <f t="shared" si="179"/>
        <v>0.45478018927805136</v>
      </c>
      <c r="BM206" s="119">
        <f t="shared" si="180"/>
        <v>356255.19732152869</v>
      </c>
      <c r="BN206" s="119">
        <f t="shared" si="181"/>
        <v>58569625.489693403</v>
      </c>
      <c r="BO206">
        <f t="shared" si="182"/>
        <v>0.44627193656109981</v>
      </c>
    </row>
    <row r="207" spans="1:67">
      <c r="A207">
        <v>195</v>
      </c>
      <c r="B207" s="58">
        <v>190</v>
      </c>
      <c r="C207" s="56">
        <f t="shared" si="131"/>
        <v>10817227.552848848</v>
      </c>
      <c r="D207" s="56">
        <f t="shared" si="132"/>
        <v>273589.37239454687</v>
      </c>
      <c r="E207" s="59">
        <f t="shared" si="183"/>
        <v>10543638.180454301</v>
      </c>
      <c r="F207" s="53">
        <f t="shared" si="133"/>
        <v>255060.02295793881</v>
      </c>
      <c r="G207" s="53">
        <f t="shared" si="134"/>
        <v>48904.908427007198</v>
      </c>
      <c r="H207" s="60">
        <f t="shared" si="135"/>
        <v>206155.11453093161</v>
      </c>
      <c r="I207" s="54">
        <f>IF(A207&lt;=(30-(240-$K$8)),((A207+(240-$K$7))/30)*$K$6,$K$6)*($K$5/100)</f>
        <v>0.10979999999999999</v>
      </c>
      <c r="J207" s="61">
        <f t="shared" si="136"/>
        <v>9.6456066865724388E-3</v>
      </c>
      <c r="K207" s="62">
        <f t="shared" si="137"/>
        <v>99711.295782999805</v>
      </c>
      <c r="L207" s="62">
        <f t="shared" si="138"/>
        <v>354771.31874093862</v>
      </c>
      <c r="M207" s="55">
        <f t="shared" si="139"/>
        <v>305866.41031393141</v>
      </c>
      <c r="N207" s="55">
        <f t="shared" si="140"/>
        <v>68875.487068284347</v>
      </c>
      <c r="O207" s="55">
        <f t="shared" si="141"/>
        <v>236990.92324564708</v>
      </c>
      <c r="P207" s="59">
        <f t="shared" si="184"/>
        <v>0</v>
      </c>
      <c r="Q207" s="52">
        <f t="shared" si="142"/>
        <v>0</v>
      </c>
      <c r="R207" s="57">
        <f t="shared" si="143"/>
        <v>0</v>
      </c>
      <c r="S207" s="59">
        <f t="shared" si="185"/>
        <v>0</v>
      </c>
      <c r="T207" s="56">
        <f t="shared" si="144"/>
        <v>0</v>
      </c>
      <c r="U207" s="57">
        <f t="shared" si="145"/>
        <v>0</v>
      </c>
      <c r="V207" s="59">
        <f t="shared" si="186"/>
        <v>0</v>
      </c>
      <c r="W207" s="52">
        <f t="shared" si="194"/>
        <v>0</v>
      </c>
      <c r="X207" s="57">
        <f t="shared" si="146"/>
        <v>0</v>
      </c>
      <c r="Y207" s="59">
        <f t="shared" si="187"/>
        <v>0</v>
      </c>
      <c r="Z207" s="56">
        <f t="shared" si="188"/>
        <v>0</v>
      </c>
      <c r="AA207" s="57">
        <f t="shared" si="147"/>
        <v>0</v>
      </c>
      <c r="AB207" s="63">
        <f t="shared" si="189"/>
        <v>0</v>
      </c>
      <c r="AC207" s="74">
        <f t="shared" si="148"/>
        <v>0</v>
      </c>
      <c r="AD207" s="57">
        <f t="shared" si="149"/>
        <v>0</v>
      </c>
      <c r="AE207" s="59">
        <f t="shared" si="190"/>
        <v>0</v>
      </c>
      <c r="AF207" s="54">
        <f t="shared" si="150"/>
        <v>0</v>
      </c>
      <c r="AG207" s="57">
        <f t="shared" si="151"/>
        <v>0</v>
      </c>
      <c r="AH207" s="59">
        <f t="shared" si="191"/>
        <v>2374233.29486319</v>
      </c>
      <c r="AI207" s="54">
        <f t="shared" si="152"/>
        <v>68875.487068284347</v>
      </c>
      <c r="AJ207" s="57">
        <f t="shared" si="153"/>
        <v>9892.6387285966248</v>
      </c>
      <c r="AK207" s="59">
        <f t="shared" si="192"/>
        <v>8442994.2579856571</v>
      </c>
      <c r="AL207" s="56">
        <f t="shared" si="193"/>
        <v>236990.92324564708</v>
      </c>
      <c r="AM207" s="75">
        <f t="shared" si="154"/>
        <v>35179.142741606905</v>
      </c>
      <c r="AN207">
        <f t="shared" si="155"/>
        <v>3.3568542102261928E-2</v>
      </c>
      <c r="AO207" s="119">
        <f t="shared" si="156"/>
        <v>0</v>
      </c>
      <c r="AP207" s="119">
        <f t="shared" si="157"/>
        <v>0</v>
      </c>
      <c r="AQ207">
        <f t="shared" si="158"/>
        <v>0.43617344241452094</v>
      </c>
      <c r="AR207" s="41">
        <f t="shared" si="159"/>
        <v>0</v>
      </c>
      <c r="AS207" s="41">
        <f t="shared" si="160"/>
        <v>0</v>
      </c>
      <c r="AT207">
        <f t="shared" si="161"/>
        <v>0.43619207709468394</v>
      </c>
      <c r="AU207" s="41">
        <f t="shared" si="162"/>
        <v>0</v>
      </c>
      <c r="AV207" s="41">
        <f t="shared" si="163"/>
        <v>0</v>
      </c>
      <c r="AW207">
        <f t="shared" si="164"/>
        <v>0.43861371267043481</v>
      </c>
      <c r="AX207">
        <f t="shared" si="165"/>
        <v>0</v>
      </c>
      <c r="AY207" s="121">
        <f t="shared" si="166"/>
        <v>0</v>
      </c>
      <c r="AZ207">
        <f t="shared" si="167"/>
        <v>0.54852810772328398</v>
      </c>
      <c r="BA207" s="39">
        <f t="shared" si="168"/>
        <v>0</v>
      </c>
      <c r="BB207" s="39">
        <f t="shared" si="169"/>
        <v>0</v>
      </c>
      <c r="BC207">
        <f t="shared" si="170"/>
        <v>0.44298095048731551</v>
      </c>
      <c r="BD207" s="41">
        <f t="shared" si="171"/>
        <v>0</v>
      </c>
      <c r="BE207" s="41">
        <f t="shared" si="172"/>
        <v>0</v>
      </c>
      <c r="BF207">
        <f t="shared" si="173"/>
        <v>0.4387265355452305</v>
      </c>
      <c r="BG207" s="41">
        <f t="shared" si="174"/>
        <v>78768.125796880966</v>
      </c>
      <c r="BH207" s="41">
        <f t="shared" si="175"/>
        <v>13430719.978315448</v>
      </c>
      <c r="BI207">
        <f t="shared" si="176"/>
        <v>0.44780372218041864</v>
      </c>
      <c r="BJ207">
        <f t="shared" si="177"/>
        <v>272170.06598725397</v>
      </c>
      <c r="BK207" s="121">
        <f t="shared" si="178"/>
        <v>46213230.032901183</v>
      </c>
      <c r="BL207">
        <f t="shared" si="179"/>
        <v>0.45277312642487239</v>
      </c>
      <c r="BM207" s="119">
        <f t="shared" si="180"/>
        <v>350938.19178413495</v>
      </c>
      <c r="BN207" s="119">
        <f t="shared" si="181"/>
        <v>58114617.95964697</v>
      </c>
      <c r="BO207">
        <f t="shared" si="182"/>
        <v>0.44425803967213029</v>
      </c>
    </row>
    <row r="208" spans="1:67">
      <c r="A208">
        <v>196</v>
      </c>
      <c r="B208" s="64">
        <v>191</v>
      </c>
      <c r="C208" s="56">
        <f t="shared" si="131"/>
        <v>10511361.142534915</v>
      </c>
      <c r="D208" s="56">
        <f t="shared" si="132"/>
        <v>273589.37239454687</v>
      </c>
      <c r="E208" s="59">
        <f t="shared" si="183"/>
        <v>10237771.770140368</v>
      </c>
      <c r="F208" s="53">
        <f t="shared" si="133"/>
        <v>252599.81429501832</v>
      </c>
      <c r="G208" s="53">
        <f t="shared" si="134"/>
        <v>47486.198060501076</v>
      </c>
      <c r="H208" s="66">
        <f t="shared" si="135"/>
        <v>205113.61623451725</v>
      </c>
      <c r="I208" s="54">
        <f>IF(A208&lt;=(30-(240-$K$8)),((A208+(240-$K$7))/30)*$K$6,$K$6)*($K$5/100)</f>
        <v>0.10979999999999999</v>
      </c>
      <c r="J208" s="67">
        <f t="shared" si="136"/>
        <v>9.6456066865724388E-3</v>
      </c>
      <c r="K208" s="68">
        <f t="shared" si="137"/>
        <v>96771.074573409787</v>
      </c>
      <c r="L208" s="68">
        <f t="shared" si="138"/>
        <v>349370.88886842813</v>
      </c>
      <c r="M208" s="55">
        <f t="shared" si="139"/>
        <v>301884.69080792705</v>
      </c>
      <c r="N208" s="55">
        <f t="shared" si="140"/>
        <v>67978.877106883665</v>
      </c>
      <c r="O208" s="55">
        <f t="shared" si="141"/>
        <v>233905.8137010434</v>
      </c>
      <c r="P208" s="65">
        <f t="shared" si="184"/>
        <v>0</v>
      </c>
      <c r="Q208" s="52">
        <f t="shared" si="142"/>
        <v>0</v>
      </c>
      <c r="R208" s="57">
        <f t="shared" si="143"/>
        <v>0</v>
      </c>
      <c r="S208" s="59">
        <f t="shared" si="185"/>
        <v>0</v>
      </c>
      <c r="T208" s="56">
        <f t="shared" si="144"/>
        <v>0</v>
      </c>
      <c r="U208" s="57">
        <f t="shared" si="145"/>
        <v>0</v>
      </c>
      <c r="V208" s="59">
        <f t="shared" si="186"/>
        <v>0</v>
      </c>
      <c r="W208" s="52">
        <f t="shared" si="194"/>
        <v>0</v>
      </c>
      <c r="X208" s="57">
        <f t="shared" si="146"/>
        <v>0</v>
      </c>
      <c r="Y208" s="59">
        <f t="shared" si="187"/>
        <v>0</v>
      </c>
      <c r="Z208" s="56">
        <f t="shared" si="188"/>
        <v>0</v>
      </c>
      <c r="AA208" s="57">
        <f t="shared" si="147"/>
        <v>0</v>
      </c>
      <c r="AB208" s="63">
        <f t="shared" si="189"/>
        <v>0</v>
      </c>
      <c r="AC208" s="74">
        <f t="shared" si="148"/>
        <v>0</v>
      </c>
      <c r="AD208" s="57">
        <f t="shared" si="149"/>
        <v>0</v>
      </c>
      <c r="AE208" s="59">
        <f t="shared" si="190"/>
        <v>0</v>
      </c>
      <c r="AF208" s="54">
        <f t="shared" si="150"/>
        <v>0</v>
      </c>
      <c r="AG208" s="57">
        <f t="shared" si="151"/>
        <v>0</v>
      </c>
      <c r="AH208" s="59">
        <f t="shared" si="191"/>
        <v>2305357.8077949057</v>
      </c>
      <c r="AI208" s="54">
        <f t="shared" si="152"/>
        <v>67978.877106883665</v>
      </c>
      <c r="AJ208" s="57">
        <f t="shared" si="153"/>
        <v>9605.6575324787736</v>
      </c>
      <c r="AK208" s="59">
        <f t="shared" si="192"/>
        <v>8206003.3347400101</v>
      </c>
      <c r="AL208" s="56">
        <f t="shared" si="193"/>
        <v>233905.8137010434</v>
      </c>
      <c r="AM208" s="75">
        <f t="shared" si="154"/>
        <v>34191.68056141671</v>
      </c>
      <c r="AN208">
        <f t="shared" si="155"/>
        <v>3.3584652884153091E-2</v>
      </c>
      <c r="AO208" s="119">
        <f t="shared" si="156"/>
        <v>0</v>
      </c>
      <c r="AP208" s="119">
        <f t="shared" si="157"/>
        <v>0</v>
      </c>
      <c r="AQ208">
        <f t="shared" si="158"/>
        <v>0.43416199848569009</v>
      </c>
      <c r="AR208" s="41">
        <f t="shared" si="159"/>
        <v>0</v>
      </c>
      <c r="AS208" s="41">
        <f t="shared" si="160"/>
        <v>0</v>
      </c>
      <c r="AT208">
        <f t="shared" si="161"/>
        <v>0.43418064483286822</v>
      </c>
      <c r="AU208" s="41">
        <f t="shared" si="162"/>
        <v>0</v>
      </c>
      <c r="AV208" s="41">
        <f t="shared" si="163"/>
        <v>0</v>
      </c>
      <c r="AW208">
        <f t="shared" si="164"/>
        <v>0.43660383217654342</v>
      </c>
      <c r="AX208">
        <f t="shared" si="165"/>
        <v>0</v>
      </c>
      <c r="AY208" s="121">
        <f t="shared" si="166"/>
        <v>0</v>
      </c>
      <c r="AZ208">
        <f t="shared" si="167"/>
        <v>0.54665740395956763</v>
      </c>
      <c r="BA208" s="39">
        <f t="shared" si="168"/>
        <v>0</v>
      </c>
      <c r="BB208" s="39">
        <f t="shared" si="169"/>
        <v>0</v>
      </c>
      <c r="BC208">
        <f t="shared" si="170"/>
        <v>0.44097404618638647</v>
      </c>
      <c r="BD208" s="41">
        <f t="shared" si="171"/>
        <v>0</v>
      </c>
      <c r="BE208" s="41">
        <f t="shared" si="172"/>
        <v>0</v>
      </c>
      <c r="BF208">
        <f t="shared" si="173"/>
        <v>0.43671672906677922</v>
      </c>
      <c r="BG208" s="41">
        <f t="shared" si="174"/>
        <v>77584.534639362435</v>
      </c>
      <c r="BH208" s="41">
        <f t="shared" si="175"/>
        <v>13323859.912949199</v>
      </c>
      <c r="BI208">
        <f t="shared" si="176"/>
        <v>0.44580036783989646</v>
      </c>
      <c r="BJ208">
        <f t="shared" si="177"/>
        <v>268097.4942624601</v>
      </c>
      <c r="BK208" s="121">
        <f t="shared" si="178"/>
        <v>45845539.485404506</v>
      </c>
      <c r="BL208">
        <f t="shared" si="179"/>
        <v>0.45077371606283628</v>
      </c>
      <c r="BM208" s="119">
        <f t="shared" si="180"/>
        <v>345682.02890182252</v>
      </c>
      <c r="BN208" s="119">
        <f t="shared" si="181"/>
        <v>57659975.94431407</v>
      </c>
      <c r="BO208">
        <f t="shared" si="182"/>
        <v>0.4422520486249345</v>
      </c>
    </row>
    <row r="209" spans="1:67">
      <c r="A209">
        <v>197</v>
      </c>
      <c r="B209" s="58">
        <v>192</v>
      </c>
      <c r="C209" s="56">
        <f t="shared" si="131"/>
        <v>10209476.451726988</v>
      </c>
      <c r="D209" s="56">
        <f t="shared" si="132"/>
        <v>273589.37239454687</v>
      </c>
      <c r="E209" s="59">
        <f t="shared" si="183"/>
        <v>9935887.0793324411</v>
      </c>
      <c r="F209" s="53">
        <f t="shared" si="133"/>
        <v>250163.33583722738</v>
      </c>
      <c r="G209" s="53">
        <f t="shared" si="134"/>
        <v>46085.956236303638</v>
      </c>
      <c r="H209" s="60">
        <f t="shared" si="135"/>
        <v>204077.37960092374</v>
      </c>
      <c r="I209" s="54">
        <f>IF(A209&lt;=(30-(240-$K$8)),((A209+(240-$K$7))/30)*$K$6,$K$6)*($K$5/100)</f>
        <v>0.10979999999999999</v>
      </c>
      <c r="J209" s="61">
        <f t="shared" si="136"/>
        <v>9.6456066865724388E-3</v>
      </c>
      <c r="K209" s="62">
        <f t="shared" si="137"/>
        <v>93869.208712180844</v>
      </c>
      <c r="L209" s="62">
        <f t="shared" si="138"/>
        <v>344032.54454940825</v>
      </c>
      <c r="M209" s="55">
        <f t="shared" si="139"/>
        <v>297946.58831310458</v>
      </c>
      <c r="N209" s="55">
        <f t="shared" si="140"/>
        <v>67092.088893763648</v>
      </c>
      <c r="O209" s="55">
        <f t="shared" si="141"/>
        <v>230854.49941934095</v>
      </c>
      <c r="P209" s="59">
        <f t="shared" si="184"/>
        <v>0</v>
      </c>
      <c r="Q209" s="52">
        <f t="shared" si="142"/>
        <v>0</v>
      </c>
      <c r="R209" s="57">
        <f t="shared" si="143"/>
        <v>0</v>
      </c>
      <c r="S209" s="59">
        <f t="shared" si="185"/>
        <v>0</v>
      </c>
      <c r="T209" s="56">
        <f t="shared" si="144"/>
        <v>0</v>
      </c>
      <c r="U209" s="57">
        <f t="shared" si="145"/>
        <v>0</v>
      </c>
      <c r="V209" s="59">
        <f t="shared" si="186"/>
        <v>0</v>
      </c>
      <c r="W209" s="52">
        <f t="shared" si="194"/>
        <v>0</v>
      </c>
      <c r="X209" s="57">
        <f t="shared" si="146"/>
        <v>0</v>
      </c>
      <c r="Y209" s="59">
        <f t="shared" si="187"/>
        <v>0</v>
      </c>
      <c r="Z209" s="56">
        <f t="shared" si="188"/>
        <v>0</v>
      </c>
      <c r="AA209" s="57">
        <f t="shared" si="147"/>
        <v>0</v>
      </c>
      <c r="AB209" s="63">
        <f t="shared" si="189"/>
        <v>0</v>
      </c>
      <c r="AC209" s="74">
        <f t="shared" si="148"/>
        <v>0</v>
      </c>
      <c r="AD209" s="57">
        <f t="shared" si="149"/>
        <v>0</v>
      </c>
      <c r="AE209" s="59">
        <f t="shared" si="190"/>
        <v>0</v>
      </c>
      <c r="AF209" s="54">
        <f t="shared" si="150"/>
        <v>0</v>
      </c>
      <c r="AG209" s="57">
        <f t="shared" si="151"/>
        <v>0</v>
      </c>
      <c r="AH209" s="59">
        <f t="shared" si="191"/>
        <v>2237378.9306880222</v>
      </c>
      <c r="AI209" s="54">
        <f t="shared" si="152"/>
        <v>67092.088893763648</v>
      </c>
      <c r="AJ209" s="57">
        <f t="shared" si="153"/>
        <v>9322.4122112000914</v>
      </c>
      <c r="AK209" s="59">
        <f t="shared" si="192"/>
        <v>7972097.5210389663</v>
      </c>
      <c r="AL209" s="56">
        <f t="shared" si="193"/>
        <v>230854.49941934095</v>
      </c>
      <c r="AM209" s="75">
        <f t="shared" si="154"/>
        <v>33217.073004329024</v>
      </c>
      <c r="AN209">
        <f t="shared" si="155"/>
        <v>3.3600763666044253E-2</v>
      </c>
      <c r="AO209" s="119">
        <f t="shared" si="156"/>
        <v>0</v>
      </c>
      <c r="AP209" s="119">
        <f t="shared" si="157"/>
        <v>0</v>
      </c>
      <c r="AQ209">
        <f t="shared" si="158"/>
        <v>0.43215867527079088</v>
      </c>
      <c r="AR209" s="41">
        <f t="shared" si="159"/>
        <v>0</v>
      </c>
      <c r="AS209" s="41">
        <f t="shared" si="160"/>
        <v>0</v>
      </c>
      <c r="AT209">
        <f t="shared" si="161"/>
        <v>0.43217733273100339</v>
      </c>
      <c r="AU209" s="41">
        <f t="shared" si="162"/>
        <v>0</v>
      </c>
      <c r="AV209" s="41">
        <f t="shared" si="163"/>
        <v>0</v>
      </c>
      <c r="AW209">
        <f t="shared" si="164"/>
        <v>0.43460199988985204</v>
      </c>
      <c r="AX209">
        <f t="shared" si="165"/>
        <v>0</v>
      </c>
      <c r="AY209" s="121">
        <f t="shared" si="166"/>
        <v>0</v>
      </c>
      <c r="AZ209">
        <f t="shared" si="167"/>
        <v>0.54479162202193521</v>
      </c>
      <c r="BA209" s="39">
        <f t="shared" si="168"/>
        <v>0</v>
      </c>
      <c r="BB209" s="39">
        <f t="shared" si="169"/>
        <v>0</v>
      </c>
      <c r="BC209">
        <f t="shared" si="170"/>
        <v>0.43897506055576324</v>
      </c>
      <c r="BD209" s="41">
        <f t="shared" si="171"/>
        <v>0</v>
      </c>
      <c r="BE209" s="41">
        <f t="shared" si="172"/>
        <v>0</v>
      </c>
      <c r="BF209">
        <f t="shared" si="173"/>
        <v>0.43471496744539934</v>
      </c>
      <c r="BG209" s="41">
        <f t="shared" si="174"/>
        <v>76414.50110496374</v>
      </c>
      <c r="BH209" s="41">
        <f t="shared" si="175"/>
        <v>13217141.512071438</v>
      </c>
      <c r="BI209">
        <f t="shared" si="176"/>
        <v>0.44380478947809249</v>
      </c>
      <c r="BJ209">
        <f t="shared" si="177"/>
        <v>264071.57242366998</v>
      </c>
      <c r="BK209" s="121">
        <f t="shared" si="178"/>
        <v>45478336.385610171</v>
      </c>
      <c r="BL209">
        <f t="shared" si="179"/>
        <v>0.44878193506921271</v>
      </c>
      <c r="BM209" s="119">
        <f t="shared" si="180"/>
        <v>340486.07352863369</v>
      </c>
      <c r="BN209" s="119">
        <f t="shared" si="181"/>
        <v>57205744.95611608</v>
      </c>
      <c r="BO209">
        <f t="shared" si="182"/>
        <v>0.4402539384252146</v>
      </c>
    </row>
    <row r="210" spans="1:67">
      <c r="A210">
        <v>198</v>
      </c>
      <c r="B210" s="64">
        <v>193</v>
      </c>
      <c r="C210" s="56">
        <f t="shared" ref="C210:C252" si="195">P210+S210+V210+Y210+AB210+AE210+AH210+AK210</f>
        <v>9911529.8634138834</v>
      </c>
      <c r="D210" s="56">
        <f t="shared" ref="D210:D252" si="196">C210-E210</f>
        <v>273589.37239454687</v>
      </c>
      <c r="E210" s="59">
        <f t="shared" si="183"/>
        <v>9637940.4910193365</v>
      </c>
      <c r="F210" s="53">
        <f t="shared" ref="F210:F252" si="197">PMT($K$13/12,$K$12-B210+1,-E210,0)</f>
        <v>247750.35869234058</v>
      </c>
      <c r="G210" s="53">
        <f t="shared" ref="G210:G252" si="198">E210*$K$13/12</f>
        <v>44703.980644178024</v>
      </c>
      <c r="H210" s="66">
        <f t="shared" ref="H210:H252" si="199">F210-G210</f>
        <v>203046.37804816256</v>
      </c>
      <c r="I210" s="54">
        <f>IF(A210&lt;=(30-(240-$K$8)),((A210+(240-$K$7))/30)*$K$6,$K$6)*($K$5/100)</f>
        <v>0.10979999999999999</v>
      </c>
      <c r="J210" s="67">
        <f t="shared" ref="J210:J252" si="200">1-(1-I210)^(1/12)</f>
        <v>9.6456066865724388E-3</v>
      </c>
      <c r="K210" s="68">
        <f t="shared" ref="K210:K252" si="201">(E210-H210)*J210</f>
        <v>91005.277743177692</v>
      </c>
      <c r="L210" s="68">
        <f t="shared" ref="L210:L252" si="202">K210+H210+G210</f>
        <v>338755.63643551827</v>
      </c>
      <c r="M210" s="55">
        <f t="shared" ref="M210:M252" si="203">L210-G210</f>
        <v>294051.65579134028</v>
      </c>
      <c r="N210" s="55">
        <f t="shared" ref="N210:N252" si="204">M210*$M$4</f>
        <v>66215.021764165213</v>
      </c>
      <c r="O210" s="55">
        <f t="shared" ref="O210:O252" si="205">M210*$M$5</f>
        <v>227836.63402717508</v>
      </c>
      <c r="P210" s="65">
        <f t="shared" si="184"/>
        <v>0</v>
      </c>
      <c r="Q210" s="52">
        <f t="shared" ref="Q210:Q252" si="206">MIN(IF(S210&gt;O210,0,MIN(P210,O210-S210))+IF(P210&gt;0,MIN(AA210,P210)),P210)</f>
        <v>0</v>
      </c>
      <c r="R210" s="57">
        <f t="shared" ref="R210:R252" si="207">P210*($G$10/12)</f>
        <v>0</v>
      </c>
      <c r="S210" s="59">
        <f t="shared" si="185"/>
        <v>0</v>
      </c>
      <c r="T210" s="56">
        <f t="shared" ref="T210:T252" si="208">MIN(IF(S210&gt;O210,O210,S210)+IF(S210&gt;0,AM210,0),S210)</f>
        <v>0</v>
      </c>
      <c r="U210" s="57">
        <f t="shared" ref="U210:U252" si="209">S210*($G$4/12)</f>
        <v>0</v>
      </c>
      <c r="V210" s="59">
        <f t="shared" si="186"/>
        <v>0</v>
      </c>
      <c r="W210" s="52">
        <f t="shared" si="194"/>
        <v>0</v>
      </c>
      <c r="X210" s="57">
        <f t="shared" ref="X210:X252" si="210">V210*($G$5/12)</f>
        <v>0</v>
      </c>
      <c r="Y210" s="59">
        <f t="shared" si="187"/>
        <v>0</v>
      </c>
      <c r="Z210" s="56">
        <f t="shared" si="188"/>
        <v>0</v>
      </c>
      <c r="AA210" s="57">
        <f t="shared" ref="AA210:AA252" si="211">Y210*($G$8/12)</f>
        <v>0</v>
      </c>
      <c r="AB210" s="63">
        <f t="shared" si="189"/>
        <v>0</v>
      </c>
      <c r="AC210" s="74">
        <f t="shared" ref="AC210:AC252" si="212">MIN(IF(Y210&gt;O210,0,MIN(AB210,O210+AM210-Y210)))</f>
        <v>0</v>
      </c>
      <c r="AD210" s="57">
        <f t="shared" ref="AD210:AD252" si="213">AB210*($G$9/12)</f>
        <v>0</v>
      </c>
      <c r="AE210" s="59">
        <f t="shared" si="190"/>
        <v>0</v>
      </c>
      <c r="AF210" s="54">
        <f t="shared" ref="AF210:AF252" si="214">IF(AE210&gt;N210,N210,AE210)</f>
        <v>0</v>
      </c>
      <c r="AG210" s="57">
        <f t="shared" ref="AG210:AG252" si="215">AE210*($G$3/12)</f>
        <v>0</v>
      </c>
      <c r="AH210" s="59">
        <f t="shared" si="191"/>
        <v>2170286.8417942584</v>
      </c>
      <c r="AI210" s="54">
        <f t="shared" ref="AI210:AI252" si="216">IF(AE210&gt;N210,0,MIN(AH210,N210-AE210))</f>
        <v>66215.021764165213</v>
      </c>
      <c r="AJ210" s="57">
        <f t="shared" ref="AJ210:AJ252" si="217">AH210*($G$6/12)</f>
        <v>9042.8618408094098</v>
      </c>
      <c r="AK210" s="59">
        <f t="shared" si="192"/>
        <v>7741243.0216196254</v>
      </c>
      <c r="AL210" s="56">
        <f t="shared" si="193"/>
        <v>227836.63402717508</v>
      </c>
      <c r="AM210" s="75">
        <f t="shared" ref="AM210:AM252" si="218">AK210*($G$7/12)</f>
        <v>32255.179256748437</v>
      </c>
      <c r="AN210">
        <f t="shared" ref="AN210:AN252" si="219">FORECAST(B210, $AM$2:$AY$2,$AM$1:$AY$1)</f>
        <v>3.3616874447935416E-2</v>
      </c>
      <c r="AO210" s="119">
        <f t="shared" ref="AO210:AO252" si="220">Q210+R210</f>
        <v>0</v>
      </c>
      <c r="AP210" s="119">
        <f t="shared" ref="AP210:AP252" si="221">Q210*B210</f>
        <v>0</v>
      </c>
      <c r="AQ210">
        <f t="shared" ref="AQ210:AQ252" si="222">1/(1+(AN210+$CB$5)/12)^$B210</f>
        <v>0.43016344598670875</v>
      </c>
      <c r="AR210" s="41">
        <f t="shared" ref="AR210:AR252" si="223">T210+U210</f>
        <v>0</v>
      </c>
      <c r="AS210" s="41">
        <f t="shared" ref="AS210:AS252" si="224">T210*A210</f>
        <v>0</v>
      </c>
      <c r="AT210">
        <f t="shared" ref="AT210:AT252" si="225">1/(1+(AN210+$BV$5)/12)^$B210</f>
        <v>0.43018211401022916</v>
      </c>
      <c r="AU210" s="41">
        <f t="shared" ref="AU210:AU252" si="226">W210+X210</f>
        <v>0</v>
      </c>
      <c r="AV210" s="41">
        <f t="shared" ref="AV210:AV252" si="227">W210*A210</f>
        <v>0</v>
      </c>
      <c r="AW210">
        <f t="shared" ref="AW210:AW252" si="228">1/(1+(AN210+$BW$5)/12)^$B210</f>
        <v>0.43260818958947272</v>
      </c>
      <c r="AX210">
        <f t="shared" ref="AX210:AX252" si="229">IF(Y211&gt;Y210,0,Z210+AA210)</f>
        <v>0</v>
      </c>
      <c r="AY210" s="121">
        <f t="shared" ref="AY210:AY252" si="230">A210*Z210</f>
        <v>0</v>
      </c>
      <c r="AZ210">
        <f t="shared" ref="AZ210:AZ252" si="231">1/(1+(AN210+$BZ$5)/12)^$B210</f>
        <v>0.54293075508457178</v>
      </c>
      <c r="BA210" s="39">
        <f t="shared" ref="BA210:BA252" si="232">AC210+AD210</f>
        <v>0</v>
      </c>
      <c r="BB210" s="39">
        <f t="shared" ref="BB210:BB252" si="233">AC210*A210</f>
        <v>0</v>
      </c>
      <c r="BC210">
        <f t="shared" ref="BC210:BC252" si="234">1/(1+(AN210+$CA$5)/12)^$B210</f>
        <v>0.43698396836508169</v>
      </c>
      <c r="BD210" s="41">
        <f t="shared" ref="BD210:BD252" si="235">AF210+AG210</f>
        <v>0</v>
      </c>
      <c r="BE210" s="41">
        <f t="shared" ref="BE210:BE252" si="236">AF210*A210</f>
        <v>0</v>
      </c>
      <c r="BF210">
        <f t="shared" ref="BF210:BF252" si="237">1/(1+(AN210+$BU$5)/12)^$B210</f>
        <v>0.43272122448602202</v>
      </c>
      <c r="BG210" s="41">
        <f t="shared" ref="BG210:BG252" si="238">AI210+AJ210</f>
        <v>75257.883604974617</v>
      </c>
      <c r="BH210" s="41">
        <f t="shared" ref="BH210:BH252" si="239">AI210*A210</f>
        <v>13110574.309304712</v>
      </c>
      <c r="BI210">
        <f t="shared" ref="BI210:BI252" si="240">1/(1+(AN210+$BX$5)/12)^$B210</f>
        <v>0.4418169629353268</v>
      </c>
      <c r="BJ210">
        <f t="shared" ref="BJ210:BJ252" si="241">IF(AK211&gt;AK210,0,AL210+AM210)</f>
        <v>260091.81328392352</v>
      </c>
      <c r="BK210" s="121">
        <f t="shared" ref="BK210:BK252" si="242">A210*AL210</f>
        <v>45111653.537380666</v>
      </c>
      <c r="BL210">
        <f t="shared" ref="BL210:BL252" si="243">1/(1+(AN210+$BY$5)/12)^$B210</f>
        <v>0.44679776036234614</v>
      </c>
      <c r="BM210" s="119">
        <f t="shared" ref="BM210:BM252" si="244">AO210+AR210+AU210+AX210+BA210+BD210+BG210+BJ210</f>
        <v>335349.69688889815</v>
      </c>
      <c r="BN210" s="119">
        <f t="shared" ref="BN210:BN252" si="245">M210*B210</f>
        <v>56751969.567728676</v>
      </c>
      <c r="BO210">
        <f t="shared" ref="BO210:BO252" si="246">1/(1+(AN210+$CC$5)/12)^$B210</f>
        <v>0.43826368412851363</v>
      </c>
    </row>
    <row r="211" spans="1:67">
      <c r="A211">
        <v>199</v>
      </c>
      <c r="B211" s="58">
        <v>194</v>
      </c>
      <c r="C211" s="56">
        <f t="shared" si="195"/>
        <v>9617478.207622543</v>
      </c>
      <c r="D211" s="56">
        <f t="shared" si="196"/>
        <v>273589.37239454687</v>
      </c>
      <c r="E211" s="59">
        <f t="shared" ref="E211:E252" si="247">E210-H210-K210</f>
        <v>9343888.8352279961</v>
      </c>
      <c r="F211" s="53">
        <f t="shared" si="197"/>
        <v>245360.65617593698</v>
      </c>
      <c r="G211" s="53">
        <f t="shared" si="198"/>
        <v>43340.071047399186</v>
      </c>
      <c r="H211" s="60">
        <f t="shared" si="199"/>
        <v>202020.58512853779</v>
      </c>
      <c r="I211" s="54">
        <f>IF(A211&lt;=(30-(240-$K$8)),((A211+(240-$K$7))/30)*$K$6,$K$6)*($K$5/100)</f>
        <v>0.10979999999999999</v>
      </c>
      <c r="J211" s="61">
        <f t="shared" si="200"/>
        <v>9.6456066865724388E-3</v>
      </c>
      <c r="K211" s="62">
        <f t="shared" si="201"/>
        <v>88178.865520923617</v>
      </c>
      <c r="L211" s="62">
        <f t="shared" si="202"/>
        <v>333539.52169686061</v>
      </c>
      <c r="M211" s="55">
        <f t="shared" si="203"/>
        <v>290199.45064946142</v>
      </c>
      <c r="N211" s="55">
        <f t="shared" si="204"/>
        <v>65347.576054250429</v>
      </c>
      <c r="O211" s="55">
        <f t="shared" si="205"/>
        <v>224851.874595211</v>
      </c>
      <c r="P211" s="59">
        <f t="shared" ref="P211:P252" si="248">P210-Q210</f>
        <v>0</v>
      </c>
      <c r="Q211" s="52">
        <f t="shared" si="206"/>
        <v>0</v>
      </c>
      <c r="R211" s="57">
        <f t="shared" si="207"/>
        <v>0</v>
      </c>
      <c r="S211" s="59">
        <f t="shared" ref="S211:S252" si="249">S210-T210</f>
        <v>0</v>
      </c>
      <c r="T211" s="56">
        <f t="shared" si="208"/>
        <v>0</v>
      </c>
      <c r="U211" s="57">
        <f t="shared" si="209"/>
        <v>0</v>
      </c>
      <c r="V211" s="59">
        <f t="shared" ref="V211:V252" si="250">V210-W210</f>
        <v>0</v>
      </c>
      <c r="W211" s="52">
        <f t="shared" si="194"/>
        <v>0</v>
      </c>
      <c r="X211" s="57">
        <f t="shared" si="210"/>
        <v>0</v>
      </c>
      <c r="Y211" s="59">
        <f t="shared" ref="Y211:Y252" si="251">IF(V210&gt;O210,(IF(V210&gt;AA210+O210+AM210,Y210+AA210,Y210+AA210-((AA210+O210+AM210)-V210))),Y210-Z210)</f>
        <v>0</v>
      </c>
      <c r="Z211" s="56">
        <f t="shared" ref="Z211:Z252" si="252">MIN(IF(V211&gt;O211,0,MIN(Y211,O211-V211))+IF(AM210&gt;V210,AM210,0),Y211)</f>
        <v>0</v>
      </c>
      <c r="AA211" s="57">
        <f t="shared" si="211"/>
        <v>0</v>
      </c>
      <c r="AB211" s="63">
        <f t="shared" ref="AB211:AB252" si="253">AB210-AC210</f>
        <v>0</v>
      </c>
      <c r="AC211" s="74">
        <f t="shared" si="212"/>
        <v>0</v>
      </c>
      <c r="AD211" s="57">
        <f t="shared" si="213"/>
        <v>0</v>
      </c>
      <c r="AE211" s="59">
        <f t="shared" ref="AE211:AE252" si="254">AE210-AF210</f>
        <v>0</v>
      </c>
      <c r="AF211" s="54">
        <f t="shared" si="214"/>
        <v>0</v>
      </c>
      <c r="AG211" s="57">
        <f t="shared" si="215"/>
        <v>0</v>
      </c>
      <c r="AH211" s="59">
        <f t="shared" ref="AH211:AH252" si="255">AH210-AI210</f>
        <v>2104071.8200300932</v>
      </c>
      <c r="AI211" s="54">
        <f t="shared" si="216"/>
        <v>65347.576054250429</v>
      </c>
      <c r="AJ211" s="57">
        <f t="shared" si="217"/>
        <v>8766.9659167920545</v>
      </c>
      <c r="AK211" s="59">
        <f t="shared" ref="AK211:AK252" si="256">IF(AL210=0,AK210+AM210,AK210-AL210)</f>
        <v>7513406.3875924507</v>
      </c>
      <c r="AL211" s="56">
        <f t="shared" ref="AL211:AL252" si="257">MIN(IF(AB211&gt;0,IF(AB211&gt;O211,0,MIN(AK211,O211-AB211)),O211),AK211)</f>
        <v>224851.874595211</v>
      </c>
      <c r="AM211" s="75">
        <f t="shared" si="218"/>
        <v>31305.859948301877</v>
      </c>
      <c r="AN211">
        <f t="shared" si="219"/>
        <v>3.3632985229826579E-2</v>
      </c>
      <c r="AO211" s="119">
        <f t="shared" si="220"/>
        <v>0</v>
      </c>
      <c r="AP211" s="119">
        <f t="shared" si="221"/>
        <v>0</v>
      </c>
      <c r="AQ211">
        <f t="shared" si="222"/>
        <v>0.42817628390908175</v>
      </c>
      <c r="AR211" s="41">
        <f t="shared" si="223"/>
        <v>0</v>
      </c>
      <c r="AS211" s="41">
        <f t="shared" si="224"/>
        <v>0</v>
      </c>
      <c r="AT211">
        <f t="shared" si="225"/>
        <v>0.42819496195054574</v>
      </c>
      <c r="AU211" s="41">
        <f t="shared" si="226"/>
        <v>0</v>
      </c>
      <c r="AV211" s="41">
        <f t="shared" si="227"/>
        <v>0</v>
      </c>
      <c r="AW211">
        <f t="shared" si="228"/>
        <v>0.43062237511058377</v>
      </c>
      <c r="AX211">
        <f t="shared" si="229"/>
        <v>0</v>
      </c>
      <c r="AY211" s="121">
        <f t="shared" si="230"/>
        <v>0</v>
      </c>
      <c r="AZ211">
        <f t="shared" si="231"/>
        <v>0.54107479630544786</v>
      </c>
      <c r="BA211" s="39">
        <f t="shared" si="232"/>
        <v>0</v>
      </c>
      <c r="BB211" s="39">
        <f t="shared" si="233"/>
        <v>0</v>
      </c>
      <c r="BC211">
        <f t="shared" si="234"/>
        <v>0.43500074443523756</v>
      </c>
      <c r="BD211" s="41">
        <f t="shared" si="235"/>
        <v>0</v>
      </c>
      <c r="BE211" s="41">
        <f t="shared" si="236"/>
        <v>0</v>
      </c>
      <c r="BF211">
        <f t="shared" si="237"/>
        <v>0.43073547404957507</v>
      </c>
      <c r="BG211" s="41">
        <f t="shared" si="238"/>
        <v>74114.54197104249</v>
      </c>
      <c r="BH211" s="41">
        <f t="shared" si="239"/>
        <v>13004167.634795835</v>
      </c>
      <c r="BI211">
        <f t="shared" si="240"/>
        <v>0.43983686409798423</v>
      </c>
      <c r="BJ211">
        <f t="shared" si="241"/>
        <v>256157.73454351287</v>
      </c>
      <c r="BK211" s="121">
        <f t="shared" si="242"/>
        <v>44745523.04444699</v>
      </c>
      <c r="BL211">
        <f t="shared" si="243"/>
        <v>0.44482116890172646</v>
      </c>
      <c r="BM211" s="119">
        <f t="shared" si="244"/>
        <v>330272.27651455533</v>
      </c>
      <c r="BN211" s="119">
        <f t="shared" si="245"/>
        <v>56298693.425995514</v>
      </c>
      <c r="BO211">
        <f t="shared" si="246"/>
        <v>0.43628126084017632</v>
      </c>
    </row>
    <row r="212" spans="1:67">
      <c r="A212">
        <v>200</v>
      </c>
      <c r="B212" s="64">
        <v>195</v>
      </c>
      <c r="C212" s="56">
        <f t="shared" si="195"/>
        <v>9327278.7569730822</v>
      </c>
      <c r="D212" s="56">
        <f t="shared" si="196"/>
        <v>273589.37239454873</v>
      </c>
      <c r="E212" s="59">
        <f t="shared" si="247"/>
        <v>9053689.3845785335</v>
      </c>
      <c r="F212" s="53">
        <f t="shared" si="197"/>
        <v>242994.00379010459</v>
      </c>
      <c r="G212" s="53">
        <f t="shared" si="198"/>
        <v>41994.029262136763</v>
      </c>
      <c r="H212" s="66">
        <f t="shared" si="199"/>
        <v>200999.97452796783</v>
      </c>
      <c r="I212" s="54">
        <f>IF(A212&lt;=(30-(240-$K$8)),((A212+(240-$K$7))/30)*$K$6,$K$6)*($K$5/100)</f>
        <v>0.10979999999999999</v>
      </c>
      <c r="J212" s="67">
        <f t="shared" si="200"/>
        <v>9.6456066865724388E-3</v>
      </c>
      <c r="K212" s="68">
        <f t="shared" si="201"/>
        <v>85389.56016773275</v>
      </c>
      <c r="L212" s="68">
        <f t="shared" si="202"/>
        <v>328383.56395783735</v>
      </c>
      <c r="M212" s="55">
        <f t="shared" si="203"/>
        <v>286389.53469570057</v>
      </c>
      <c r="N212" s="55">
        <f t="shared" si="204"/>
        <v>64489.653091296837</v>
      </c>
      <c r="O212" s="55">
        <f t="shared" si="205"/>
        <v>221899.88160440372</v>
      </c>
      <c r="P212" s="65">
        <f t="shared" si="248"/>
        <v>0</v>
      </c>
      <c r="Q212" s="52">
        <f t="shared" si="206"/>
        <v>0</v>
      </c>
      <c r="R212" s="57">
        <f t="shared" si="207"/>
        <v>0</v>
      </c>
      <c r="S212" s="59">
        <f t="shared" si="249"/>
        <v>0</v>
      </c>
      <c r="T212" s="56">
        <f t="shared" si="208"/>
        <v>0</v>
      </c>
      <c r="U212" s="57">
        <f t="shared" si="209"/>
        <v>0</v>
      </c>
      <c r="V212" s="59">
        <f t="shared" si="250"/>
        <v>0</v>
      </c>
      <c r="W212" s="52">
        <f t="shared" si="194"/>
        <v>0</v>
      </c>
      <c r="X212" s="57">
        <f t="shared" si="210"/>
        <v>0</v>
      </c>
      <c r="Y212" s="59">
        <f t="shared" si="251"/>
        <v>0</v>
      </c>
      <c r="Z212" s="56">
        <f t="shared" si="252"/>
        <v>0</v>
      </c>
      <c r="AA212" s="57">
        <f t="shared" si="211"/>
        <v>0</v>
      </c>
      <c r="AB212" s="63">
        <f t="shared" si="253"/>
        <v>0</v>
      </c>
      <c r="AC212" s="74">
        <f t="shared" si="212"/>
        <v>0</v>
      </c>
      <c r="AD212" s="57">
        <f t="shared" si="213"/>
        <v>0</v>
      </c>
      <c r="AE212" s="59">
        <f t="shared" si="254"/>
        <v>0</v>
      </c>
      <c r="AF212" s="54">
        <f t="shared" si="214"/>
        <v>0</v>
      </c>
      <c r="AG212" s="57">
        <f t="shared" si="215"/>
        <v>0</v>
      </c>
      <c r="AH212" s="59">
        <f t="shared" si="255"/>
        <v>2038724.2439758428</v>
      </c>
      <c r="AI212" s="54">
        <f t="shared" si="216"/>
        <v>64489.653091296837</v>
      </c>
      <c r="AJ212" s="57">
        <f t="shared" si="217"/>
        <v>8494.6843498993458</v>
      </c>
      <c r="AK212" s="59">
        <f t="shared" si="256"/>
        <v>7288554.5129972398</v>
      </c>
      <c r="AL212" s="56">
        <f t="shared" si="257"/>
        <v>221899.88160440372</v>
      </c>
      <c r="AM212" s="75">
        <f t="shared" si="218"/>
        <v>30368.977137488499</v>
      </c>
      <c r="AN212">
        <f t="shared" si="219"/>
        <v>3.3649096011717741E-2</v>
      </c>
      <c r="AO212" s="119">
        <f t="shared" si="220"/>
        <v>0</v>
      </c>
      <c r="AP212" s="119">
        <f t="shared" si="221"/>
        <v>0</v>
      </c>
      <c r="AQ212">
        <f t="shared" si="222"/>
        <v>0.42619716237247979</v>
      </c>
      <c r="AR212" s="41">
        <f t="shared" si="223"/>
        <v>0</v>
      </c>
      <c r="AS212" s="41">
        <f t="shared" si="224"/>
        <v>0</v>
      </c>
      <c r="AT212">
        <f t="shared" si="225"/>
        <v>0.42621584989071665</v>
      </c>
      <c r="AU212" s="41">
        <f t="shared" si="226"/>
        <v>0</v>
      </c>
      <c r="AV212" s="41">
        <f t="shared" si="227"/>
        <v>0</v>
      </c>
      <c r="AW212">
        <f t="shared" si="228"/>
        <v>0.42864453034436983</v>
      </c>
      <c r="AX212">
        <f t="shared" si="229"/>
        <v>0</v>
      </c>
      <c r="AY212" s="121">
        <f t="shared" si="230"/>
        <v>0</v>
      </c>
      <c r="AZ212">
        <f t="shared" si="231"/>
        <v>0.53922373882662222</v>
      </c>
      <c r="BA212" s="39">
        <f t="shared" si="232"/>
        <v>0</v>
      </c>
      <c r="BB212" s="39">
        <f t="shared" si="233"/>
        <v>0</v>
      </c>
      <c r="BC212">
        <f t="shared" si="234"/>
        <v>0.43302536363832594</v>
      </c>
      <c r="BD212" s="41">
        <f t="shared" si="235"/>
        <v>0</v>
      </c>
      <c r="BE212" s="41">
        <f t="shared" si="236"/>
        <v>0</v>
      </c>
      <c r="BF212">
        <f t="shared" si="237"/>
        <v>0.42875769005284464</v>
      </c>
      <c r="BG212" s="41">
        <f t="shared" si="238"/>
        <v>72984.337441196185</v>
      </c>
      <c r="BH212" s="41">
        <f t="shared" si="239"/>
        <v>12897930.618259367</v>
      </c>
      <c r="BI212">
        <f t="shared" si="240"/>
        <v>0.43786446889869762</v>
      </c>
      <c r="BJ212">
        <f t="shared" si="241"/>
        <v>252268.85874189221</v>
      </c>
      <c r="BK212" s="121">
        <f t="shared" si="242"/>
        <v>44379976.320880741</v>
      </c>
      <c r="BL212">
        <f t="shared" si="243"/>
        <v>0.44285213768795334</v>
      </c>
      <c r="BM212" s="119">
        <f t="shared" si="244"/>
        <v>325253.19618308841</v>
      </c>
      <c r="BN212" s="119">
        <f t="shared" si="245"/>
        <v>55845959.265661612</v>
      </c>
      <c r="BO212">
        <f t="shared" si="246"/>
        <v>0.43430664371548694</v>
      </c>
    </row>
    <row r="213" spans="1:67">
      <c r="A213">
        <v>201</v>
      </c>
      <c r="B213" s="58">
        <v>196</v>
      </c>
      <c r="C213" s="56">
        <f t="shared" si="195"/>
        <v>9040889.2222773824</v>
      </c>
      <c r="D213" s="56">
        <f t="shared" si="196"/>
        <v>273589.37239455059</v>
      </c>
      <c r="E213" s="59">
        <f t="shared" si="247"/>
        <v>8767299.8498828318</v>
      </c>
      <c r="F213" s="53">
        <f t="shared" si="197"/>
        <v>240650.17920234968</v>
      </c>
      <c r="G213" s="53">
        <f t="shared" si="198"/>
        <v>40665.659137039867</v>
      </c>
      <c r="H213" s="60">
        <f t="shared" si="199"/>
        <v>199984.52006530983</v>
      </c>
      <c r="I213" s="54">
        <f>IF(A213&lt;=(30-(240-$K$8)),((A213+(240-$K$7))/30)*$K$6,$K$6)*($K$5/100)</f>
        <v>0.10979999999999999</v>
      </c>
      <c r="J213" s="61">
        <f t="shared" si="200"/>
        <v>9.6456066865724388E-3</v>
      </c>
      <c r="K213" s="62">
        <f t="shared" si="201"/>
        <v>82636.954031262445</v>
      </c>
      <c r="L213" s="62">
        <f t="shared" si="202"/>
        <v>323287.13323361211</v>
      </c>
      <c r="M213" s="55">
        <f t="shared" si="203"/>
        <v>282621.47409657226</v>
      </c>
      <c r="N213" s="55">
        <f t="shared" si="204"/>
        <v>63641.155183986899</v>
      </c>
      <c r="O213" s="55">
        <f t="shared" si="205"/>
        <v>218980.31891258535</v>
      </c>
      <c r="P213" s="59">
        <f t="shared" si="248"/>
        <v>0</v>
      </c>
      <c r="Q213" s="52">
        <f t="shared" si="206"/>
        <v>0</v>
      </c>
      <c r="R213" s="57">
        <f t="shared" si="207"/>
        <v>0</v>
      </c>
      <c r="S213" s="59">
        <f t="shared" si="249"/>
        <v>0</v>
      </c>
      <c r="T213" s="56">
        <f t="shared" si="208"/>
        <v>0</v>
      </c>
      <c r="U213" s="57">
        <f t="shared" si="209"/>
        <v>0</v>
      </c>
      <c r="V213" s="59">
        <f t="shared" si="250"/>
        <v>0</v>
      </c>
      <c r="W213" s="52">
        <f t="shared" si="194"/>
        <v>0</v>
      </c>
      <c r="X213" s="57">
        <f t="shared" si="210"/>
        <v>0</v>
      </c>
      <c r="Y213" s="59">
        <f t="shared" si="251"/>
        <v>0</v>
      </c>
      <c r="Z213" s="56">
        <f t="shared" si="252"/>
        <v>0</v>
      </c>
      <c r="AA213" s="57">
        <f t="shared" si="211"/>
        <v>0</v>
      </c>
      <c r="AB213" s="63">
        <f t="shared" si="253"/>
        <v>0</v>
      </c>
      <c r="AC213" s="74">
        <f t="shared" si="212"/>
        <v>0</v>
      </c>
      <c r="AD213" s="57">
        <f t="shared" si="213"/>
        <v>0</v>
      </c>
      <c r="AE213" s="59">
        <f t="shared" si="254"/>
        <v>0</v>
      </c>
      <c r="AF213" s="54">
        <f t="shared" si="214"/>
        <v>0</v>
      </c>
      <c r="AG213" s="57">
        <f t="shared" si="215"/>
        <v>0</v>
      </c>
      <c r="AH213" s="59">
        <f t="shared" si="255"/>
        <v>1974234.5908845461</v>
      </c>
      <c r="AI213" s="54">
        <f t="shared" si="216"/>
        <v>63641.155183986899</v>
      </c>
      <c r="AJ213" s="57">
        <f t="shared" si="217"/>
        <v>8225.9774620189419</v>
      </c>
      <c r="AK213" s="59">
        <f t="shared" si="256"/>
        <v>7066654.6313928366</v>
      </c>
      <c r="AL213" s="56">
        <f t="shared" si="257"/>
        <v>218980.31891258535</v>
      </c>
      <c r="AM213" s="75">
        <f t="shared" si="218"/>
        <v>29444.394297470153</v>
      </c>
      <c r="AN213">
        <f t="shared" si="219"/>
        <v>3.3665206793608904E-2</v>
      </c>
      <c r="AO213" s="119">
        <f t="shared" si="220"/>
        <v>0</v>
      </c>
      <c r="AP213" s="119">
        <f t="shared" si="221"/>
        <v>0</v>
      </c>
      <c r="AQ213">
        <f t="shared" si="222"/>
        <v>0.42422605477023428</v>
      </c>
      <c r="AR213" s="41">
        <f t="shared" si="223"/>
        <v>0</v>
      </c>
      <c r="AS213" s="41">
        <f t="shared" si="224"/>
        <v>0</v>
      </c>
      <c r="AT213">
        <f t="shared" si="225"/>
        <v>0.4242447512284252</v>
      </c>
      <c r="AU213" s="41">
        <f t="shared" si="226"/>
        <v>0</v>
      </c>
      <c r="AV213" s="41">
        <f t="shared" si="227"/>
        <v>0</v>
      </c>
      <c r="AW213">
        <f t="shared" si="228"/>
        <v>0.42667462923819266</v>
      </c>
      <c r="AX213">
        <f t="shared" si="229"/>
        <v>0</v>
      </c>
      <c r="AY213" s="121">
        <f t="shared" si="230"/>
        <v>0</v>
      </c>
      <c r="AZ213">
        <f t="shared" si="231"/>
        <v>0.53737757577421874</v>
      </c>
      <c r="BA213" s="39">
        <f t="shared" si="232"/>
        <v>0</v>
      </c>
      <c r="BB213" s="39">
        <f t="shared" si="233"/>
        <v>0</v>
      </c>
      <c r="BC213">
        <f t="shared" si="234"/>
        <v>0.43105780089777884</v>
      </c>
      <c r="BD213" s="41">
        <f t="shared" si="235"/>
        <v>0</v>
      </c>
      <c r="BE213" s="41">
        <f t="shared" si="236"/>
        <v>0</v>
      </c>
      <c r="BF213">
        <f t="shared" si="237"/>
        <v>0.42678784646858858</v>
      </c>
      <c r="BG213" s="41">
        <f t="shared" si="238"/>
        <v>71867.132646005834</v>
      </c>
      <c r="BH213" s="41">
        <f t="shared" si="239"/>
        <v>12791872.191981366</v>
      </c>
      <c r="BI213">
        <f t="shared" si="240"/>
        <v>0.43589975331621522</v>
      </c>
      <c r="BJ213">
        <f t="shared" si="241"/>
        <v>248424.71321005552</v>
      </c>
      <c r="BK213" s="121">
        <f t="shared" si="242"/>
        <v>44015044.101429656</v>
      </c>
      <c r="BL213">
        <f t="shared" si="243"/>
        <v>0.44089064376296511</v>
      </c>
      <c r="BM213" s="119">
        <f t="shared" si="244"/>
        <v>320291.84585606132</v>
      </c>
      <c r="BN213" s="119">
        <f t="shared" si="245"/>
        <v>55393808.922928162</v>
      </c>
      <c r="BO213">
        <f t="shared" si="246"/>
        <v>0.43233980795957122</v>
      </c>
    </row>
    <row r="214" spans="1:67">
      <c r="A214">
        <v>202</v>
      </c>
      <c r="B214" s="64">
        <v>197</v>
      </c>
      <c r="C214" s="56">
        <f t="shared" si="195"/>
        <v>8758267.7481808104</v>
      </c>
      <c r="D214" s="56">
        <f t="shared" si="196"/>
        <v>273589.37239455059</v>
      </c>
      <c r="E214" s="59">
        <f t="shared" si="247"/>
        <v>8484678.3757862598</v>
      </c>
      <c r="F214" s="53">
        <f t="shared" si="197"/>
        <v>238328.96222471065</v>
      </c>
      <c r="G214" s="53">
        <f t="shared" si="198"/>
        <v>39354.766533021939</v>
      </c>
      <c r="H214" s="66">
        <f t="shared" si="199"/>
        <v>198974.19569168871</v>
      </c>
      <c r="I214" s="54">
        <f>IF(A214&lt;=(30-(240-$K$8)),((A214+(240-$K$7))/30)*$K$6,$K$6)*($K$5/100)</f>
        <v>0.10979999999999999</v>
      </c>
      <c r="J214" s="67">
        <f t="shared" si="200"/>
        <v>9.6456066865724388E-3</v>
      </c>
      <c r="K214" s="68">
        <f t="shared" si="201"/>
        <v>79920.643642481402</v>
      </c>
      <c r="L214" s="68">
        <f t="shared" si="202"/>
        <v>318249.60586719203</v>
      </c>
      <c r="M214" s="55">
        <f t="shared" si="203"/>
        <v>278894.8393341701</v>
      </c>
      <c r="N214" s="55">
        <f t="shared" si="204"/>
        <v>62801.985612792058</v>
      </c>
      <c r="O214" s="55">
        <f t="shared" si="205"/>
        <v>216092.85372137805</v>
      </c>
      <c r="P214" s="65">
        <f t="shared" si="248"/>
        <v>0</v>
      </c>
      <c r="Q214" s="52">
        <f t="shared" si="206"/>
        <v>0</v>
      </c>
      <c r="R214" s="57">
        <f t="shared" si="207"/>
        <v>0</v>
      </c>
      <c r="S214" s="59">
        <f t="shared" si="249"/>
        <v>0</v>
      </c>
      <c r="T214" s="56">
        <f t="shared" si="208"/>
        <v>0</v>
      </c>
      <c r="U214" s="57">
        <f t="shared" si="209"/>
        <v>0</v>
      </c>
      <c r="V214" s="59">
        <f t="shared" si="250"/>
        <v>0</v>
      </c>
      <c r="W214" s="52">
        <f t="shared" si="194"/>
        <v>0</v>
      </c>
      <c r="X214" s="57">
        <f t="shared" si="210"/>
        <v>0</v>
      </c>
      <c r="Y214" s="59">
        <f t="shared" si="251"/>
        <v>0</v>
      </c>
      <c r="Z214" s="56">
        <f t="shared" si="252"/>
        <v>0</v>
      </c>
      <c r="AA214" s="57">
        <f t="shared" si="211"/>
        <v>0</v>
      </c>
      <c r="AB214" s="63">
        <f t="shared" si="253"/>
        <v>0</v>
      </c>
      <c r="AC214" s="74">
        <f t="shared" si="212"/>
        <v>0</v>
      </c>
      <c r="AD214" s="57">
        <f t="shared" si="213"/>
        <v>0</v>
      </c>
      <c r="AE214" s="59">
        <f t="shared" si="254"/>
        <v>0</v>
      </c>
      <c r="AF214" s="54">
        <f t="shared" si="214"/>
        <v>0</v>
      </c>
      <c r="AG214" s="57">
        <f t="shared" si="215"/>
        <v>0</v>
      </c>
      <c r="AH214" s="59">
        <f t="shared" si="255"/>
        <v>1910593.4357005591</v>
      </c>
      <c r="AI214" s="54">
        <f t="shared" si="216"/>
        <v>62801.985612792058</v>
      </c>
      <c r="AJ214" s="57">
        <f t="shared" si="217"/>
        <v>7960.8059820856624</v>
      </c>
      <c r="AK214" s="59">
        <f t="shared" si="256"/>
        <v>6847674.3124802513</v>
      </c>
      <c r="AL214" s="56">
        <f t="shared" si="257"/>
        <v>216092.85372137805</v>
      </c>
      <c r="AM214" s="75">
        <f t="shared" si="218"/>
        <v>28531.976302001047</v>
      </c>
      <c r="AN214">
        <f t="shared" si="219"/>
        <v>3.3681317575500073E-2</v>
      </c>
      <c r="AO214" s="119">
        <f t="shared" si="220"/>
        <v>0</v>
      </c>
      <c r="AP214" s="119">
        <f t="shared" si="221"/>
        <v>0</v>
      </c>
      <c r="AQ214">
        <f t="shared" si="222"/>
        <v>0.42226293455463138</v>
      </c>
      <c r="AR214" s="41">
        <f t="shared" si="223"/>
        <v>0</v>
      </c>
      <c r="AS214" s="41">
        <f t="shared" si="224"/>
        <v>0</v>
      </c>
      <c r="AT214">
        <f t="shared" si="225"/>
        <v>0.42228163942008878</v>
      </c>
      <c r="AU214" s="41">
        <f t="shared" si="226"/>
        <v>0</v>
      </c>
      <c r="AV214" s="41">
        <f t="shared" si="227"/>
        <v>0</v>
      </c>
      <c r="AW214">
        <f t="shared" si="228"/>
        <v>0.42471264579543094</v>
      </c>
      <c r="AX214">
        <f t="shared" si="229"/>
        <v>0</v>
      </c>
      <c r="AY214" s="121">
        <f t="shared" si="230"/>
        <v>0</v>
      </c>
      <c r="AZ214">
        <f t="shared" si="231"/>
        <v>0.53553630025869803</v>
      </c>
      <c r="BA214" s="39">
        <f t="shared" si="232"/>
        <v>0</v>
      </c>
      <c r="BB214" s="39">
        <f t="shared" si="233"/>
        <v>0</v>
      </c>
      <c r="BC214">
        <f t="shared" si="234"/>
        <v>0.42909803118827372</v>
      </c>
      <c r="BD214" s="41">
        <f t="shared" si="235"/>
        <v>0</v>
      </c>
      <c r="BE214" s="41">
        <f t="shared" si="236"/>
        <v>0</v>
      </c>
      <c r="BF214">
        <f t="shared" si="237"/>
        <v>0.42482591732559488</v>
      </c>
      <c r="BG214" s="41">
        <f t="shared" si="238"/>
        <v>70762.791594877723</v>
      </c>
      <c r="BH214" s="41">
        <f t="shared" si="239"/>
        <v>12686001.093783995</v>
      </c>
      <c r="BI214">
        <f t="shared" si="240"/>
        <v>0.43394269337565666</v>
      </c>
      <c r="BJ214">
        <f t="shared" si="241"/>
        <v>244624.83002337909</v>
      </c>
      <c r="BK214" s="121">
        <f t="shared" si="242"/>
        <v>43650756.451718368</v>
      </c>
      <c r="BL214">
        <f t="shared" si="243"/>
        <v>0.43893666420988708</v>
      </c>
      <c r="BM214" s="119">
        <f t="shared" si="244"/>
        <v>315387.62161825679</v>
      </c>
      <c r="BN214" s="119">
        <f t="shared" si="245"/>
        <v>54942283.348831512</v>
      </c>
      <c r="BO214">
        <f t="shared" si="246"/>
        <v>0.43038072882759004</v>
      </c>
    </row>
    <row r="215" spans="1:67">
      <c r="A215">
        <v>203</v>
      </c>
      <c r="B215" s="58">
        <v>198</v>
      </c>
      <c r="C215" s="56">
        <f t="shared" si="195"/>
        <v>8479372.9088466391</v>
      </c>
      <c r="D215" s="56">
        <f t="shared" si="196"/>
        <v>273589.37239454966</v>
      </c>
      <c r="E215" s="59">
        <f t="shared" si="247"/>
        <v>8205783.5364520894</v>
      </c>
      <c r="F215" s="53">
        <f t="shared" si="197"/>
        <v>236030.13479307212</v>
      </c>
      <c r="G215" s="53">
        <f t="shared" si="198"/>
        <v>38061.159303243607</v>
      </c>
      <c r="H215" s="60">
        <f t="shared" si="199"/>
        <v>197968.9754898285</v>
      </c>
      <c r="I215" s="54">
        <f>IF(A215&lt;=(30-(240-$K$8)),((A215+(240-$K$7))/30)*$K$6,$K$6)*($K$5/100)</f>
        <v>0.10979999999999999</v>
      </c>
      <c r="J215" s="61">
        <f t="shared" si="200"/>
        <v>9.6456066865724388E-3</v>
      </c>
      <c r="K215" s="62">
        <f t="shared" si="201"/>
        <v>77240.229674049726</v>
      </c>
      <c r="L215" s="62">
        <f t="shared" si="202"/>
        <v>313270.36446712184</v>
      </c>
      <c r="M215" s="55">
        <f t="shared" si="203"/>
        <v>275209.20516387821</v>
      </c>
      <c r="N215" s="55">
        <f t="shared" si="204"/>
        <v>61972.048620450129</v>
      </c>
      <c r="O215" s="55">
        <f t="shared" si="205"/>
        <v>213237.15654342808</v>
      </c>
      <c r="P215" s="59">
        <f t="shared" si="248"/>
        <v>0</v>
      </c>
      <c r="Q215" s="52">
        <f t="shared" si="206"/>
        <v>0</v>
      </c>
      <c r="R215" s="57">
        <f t="shared" si="207"/>
        <v>0</v>
      </c>
      <c r="S215" s="59">
        <f t="shared" si="249"/>
        <v>0</v>
      </c>
      <c r="T215" s="56">
        <f t="shared" si="208"/>
        <v>0</v>
      </c>
      <c r="U215" s="57">
        <f t="shared" si="209"/>
        <v>0</v>
      </c>
      <c r="V215" s="59">
        <f t="shared" si="250"/>
        <v>0</v>
      </c>
      <c r="W215" s="52">
        <f t="shared" si="194"/>
        <v>0</v>
      </c>
      <c r="X215" s="57">
        <f t="shared" si="210"/>
        <v>0</v>
      </c>
      <c r="Y215" s="59">
        <f t="shared" si="251"/>
        <v>0</v>
      </c>
      <c r="Z215" s="56">
        <f t="shared" si="252"/>
        <v>0</v>
      </c>
      <c r="AA215" s="57">
        <f t="shared" si="211"/>
        <v>0</v>
      </c>
      <c r="AB215" s="63">
        <f t="shared" si="253"/>
        <v>0</v>
      </c>
      <c r="AC215" s="74">
        <f t="shared" si="212"/>
        <v>0</v>
      </c>
      <c r="AD215" s="57">
        <f t="shared" si="213"/>
        <v>0</v>
      </c>
      <c r="AE215" s="59">
        <f t="shared" si="254"/>
        <v>0</v>
      </c>
      <c r="AF215" s="54">
        <f t="shared" si="214"/>
        <v>0</v>
      </c>
      <c r="AG215" s="57">
        <f t="shared" si="215"/>
        <v>0</v>
      </c>
      <c r="AH215" s="59">
        <f t="shared" si="255"/>
        <v>1847791.4500877671</v>
      </c>
      <c r="AI215" s="54">
        <f t="shared" si="216"/>
        <v>61972.048620450129</v>
      </c>
      <c r="AJ215" s="57">
        <f t="shared" si="217"/>
        <v>7699.1310420323625</v>
      </c>
      <c r="AK215" s="59">
        <f t="shared" si="256"/>
        <v>6631581.4587588729</v>
      </c>
      <c r="AL215" s="56">
        <f t="shared" si="257"/>
        <v>213237.15654342808</v>
      </c>
      <c r="AM215" s="75">
        <f t="shared" si="218"/>
        <v>27631.589411495304</v>
      </c>
      <c r="AN215">
        <f t="shared" si="219"/>
        <v>3.3697428357391236E-2</v>
      </c>
      <c r="AO215" s="119">
        <f t="shared" si="220"/>
        <v>0</v>
      </c>
      <c r="AP215" s="119">
        <f t="shared" si="221"/>
        <v>0</v>
      </c>
      <c r="AQ215">
        <f t="shared" si="222"/>
        <v>0.4203077752367696</v>
      </c>
      <c r="AR215" s="41">
        <f t="shared" si="223"/>
        <v>0</v>
      </c>
      <c r="AS215" s="41">
        <f t="shared" si="224"/>
        <v>0</v>
      </c>
      <c r="AT215">
        <f t="shared" si="225"/>
        <v>0.42032648798110078</v>
      </c>
      <c r="AU215" s="41">
        <f t="shared" si="226"/>
        <v>0</v>
      </c>
      <c r="AV215" s="41">
        <f t="shared" si="227"/>
        <v>0</v>
      </c>
      <c r="AW215">
        <f t="shared" si="228"/>
        <v>0.4227585540756667</v>
      </c>
      <c r="AX215">
        <f t="shared" si="229"/>
        <v>0</v>
      </c>
      <c r="AY215" s="121">
        <f t="shared" si="230"/>
        <v>0</v>
      </c>
      <c r="AZ215">
        <f t="shared" si="231"/>
        <v>0.53369990537486933</v>
      </c>
      <c r="BA215" s="39">
        <f t="shared" si="232"/>
        <v>0</v>
      </c>
      <c r="BB215" s="39">
        <f t="shared" si="233"/>
        <v>0</v>
      </c>
      <c r="BC215">
        <f t="shared" si="234"/>
        <v>0.42714602953595526</v>
      </c>
      <c r="BD215" s="41">
        <f t="shared" si="235"/>
        <v>0</v>
      </c>
      <c r="BE215" s="41">
        <f t="shared" si="236"/>
        <v>0</v>
      </c>
      <c r="BF215">
        <f t="shared" si="237"/>
        <v>0.42287187670857629</v>
      </c>
      <c r="BG215" s="41">
        <f t="shared" si="238"/>
        <v>69671.179662482493</v>
      </c>
      <c r="BH215" s="41">
        <f t="shared" si="239"/>
        <v>12580325.869951377</v>
      </c>
      <c r="BI215">
        <f t="shared" si="240"/>
        <v>0.43199326514836145</v>
      </c>
      <c r="BJ215">
        <f t="shared" si="241"/>
        <v>240868.74595492339</v>
      </c>
      <c r="BK215" s="121">
        <f t="shared" si="242"/>
        <v>43287142.778315902</v>
      </c>
      <c r="BL215">
        <f t="shared" si="243"/>
        <v>0.43699017615330976</v>
      </c>
      <c r="BM215" s="119">
        <f t="shared" si="244"/>
        <v>310539.92561740591</v>
      </c>
      <c r="BN215" s="119">
        <f t="shared" si="245"/>
        <v>54491422.622447886</v>
      </c>
      <c r="BO215">
        <f t="shared" si="246"/>
        <v>0.42842938162462191</v>
      </c>
    </row>
    <row r="216" spans="1:67">
      <c r="A216">
        <v>204</v>
      </c>
      <c r="B216" s="64">
        <v>199</v>
      </c>
      <c r="C216" s="56">
        <f t="shared" si="195"/>
        <v>8204163.7036827616</v>
      </c>
      <c r="D216" s="56">
        <f t="shared" si="196"/>
        <v>273589.37239455059</v>
      </c>
      <c r="E216" s="59">
        <f t="shared" si="247"/>
        <v>7930574.331288211</v>
      </c>
      <c r="F216" s="53">
        <f t="shared" si="197"/>
        <v>233753.48094667942</v>
      </c>
      <c r="G216" s="53">
        <f t="shared" si="198"/>
        <v>36784.647273291819</v>
      </c>
      <c r="H216" s="66">
        <f t="shared" si="199"/>
        <v>196968.83367338759</v>
      </c>
      <c r="I216" s="54">
        <f>IF(A216&lt;=(30-(240-$K$8)),((A216+(240-$K$7))/30)*$K$6,$K$6)*($K$5/100)</f>
        <v>0.10979999999999999</v>
      </c>
      <c r="J216" s="67">
        <f t="shared" si="200"/>
        <v>9.6456066865724388E-3</v>
      </c>
      <c r="K216" s="68">
        <f t="shared" si="201"/>
        <v>74595.316899106911</v>
      </c>
      <c r="L216" s="68">
        <f t="shared" si="202"/>
        <v>308348.79784578632</v>
      </c>
      <c r="M216" s="55">
        <f t="shared" si="203"/>
        <v>271564.15057249449</v>
      </c>
      <c r="N216" s="55">
        <f t="shared" si="204"/>
        <v>61151.249402535468</v>
      </c>
      <c r="O216" s="55">
        <f t="shared" si="205"/>
        <v>210412.90116995902</v>
      </c>
      <c r="P216" s="65">
        <f t="shared" si="248"/>
        <v>0</v>
      </c>
      <c r="Q216" s="52">
        <f t="shared" si="206"/>
        <v>0</v>
      </c>
      <c r="R216" s="57">
        <f t="shared" si="207"/>
        <v>0</v>
      </c>
      <c r="S216" s="59">
        <f t="shared" si="249"/>
        <v>0</v>
      </c>
      <c r="T216" s="56">
        <f t="shared" si="208"/>
        <v>0</v>
      </c>
      <c r="U216" s="57">
        <f t="shared" si="209"/>
        <v>0</v>
      </c>
      <c r="V216" s="59">
        <f t="shared" si="250"/>
        <v>0</v>
      </c>
      <c r="W216" s="52">
        <f t="shared" si="194"/>
        <v>0</v>
      </c>
      <c r="X216" s="57">
        <f t="shared" si="210"/>
        <v>0</v>
      </c>
      <c r="Y216" s="59">
        <f t="shared" si="251"/>
        <v>0</v>
      </c>
      <c r="Z216" s="56">
        <f t="shared" si="252"/>
        <v>0</v>
      </c>
      <c r="AA216" s="57">
        <f t="shared" si="211"/>
        <v>0</v>
      </c>
      <c r="AB216" s="63">
        <f t="shared" si="253"/>
        <v>0</v>
      </c>
      <c r="AC216" s="74">
        <f t="shared" si="212"/>
        <v>0</v>
      </c>
      <c r="AD216" s="57">
        <f t="shared" si="213"/>
        <v>0</v>
      </c>
      <c r="AE216" s="59">
        <f t="shared" si="254"/>
        <v>0</v>
      </c>
      <c r="AF216" s="54">
        <f t="shared" si="214"/>
        <v>0</v>
      </c>
      <c r="AG216" s="57">
        <f t="shared" si="215"/>
        <v>0</v>
      </c>
      <c r="AH216" s="59">
        <f t="shared" si="255"/>
        <v>1785819.401467317</v>
      </c>
      <c r="AI216" s="54">
        <f t="shared" si="216"/>
        <v>61151.249402535468</v>
      </c>
      <c r="AJ216" s="57">
        <f t="shared" si="217"/>
        <v>7440.9141727804872</v>
      </c>
      <c r="AK216" s="59">
        <f t="shared" si="256"/>
        <v>6418344.3022154449</v>
      </c>
      <c r="AL216" s="56">
        <f t="shared" si="257"/>
        <v>210412.90116995902</v>
      </c>
      <c r="AM216" s="75">
        <f t="shared" si="218"/>
        <v>26743.101259231018</v>
      </c>
      <c r="AN216">
        <f t="shared" si="219"/>
        <v>3.3713539139282399E-2</v>
      </c>
      <c r="AO216" s="119">
        <f t="shared" si="220"/>
        <v>0</v>
      </c>
      <c r="AP216" s="119">
        <f t="shared" si="221"/>
        <v>0</v>
      </c>
      <c r="AQ216">
        <f t="shared" si="222"/>
        <v>0.41836055038669828</v>
      </c>
      <c r="AR216" s="41">
        <f t="shared" si="223"/>
        <v>0</v>
      </c>
      <c r="AS216" s="41">
        <f t="shared" si="224"/>
        <v>0</v>
      </c>
      <c r="AT216">
        <f t="shared" si="225"/>
        <v>0.4183792704856531</v>
      </c>
      <c r="AU216" s="41">
        <f t="shared" si="226"/>
        <v>0</v>
      </c>
      <c r="AV216" s="41">
        <f t="shared" si="227"/>
        <v>0</v>
      </c>
      <c r="AW216">
        <f t="shared" si="228"/>
        <v>0.42081232819454467</v>
      </c>
      <c r="AX216">
        <f t="shared" si="229"/>
        <v>0</v>
      </c>
      <c r="AY216" s="121">
        <f t="shared" si="230"/>
        <v>0</v>
      </c>
      <c r="AZ216">
        <f t="shared" si="231"/>
        <v>0.5318683842020836</v>
      </c>
      <c r="BA216" s="39">
        <f t="shared" si="232"/>
        <v>0</v>
      </c>
      <c r="BB216" s="39">
        <f t="shared" si="233"/>
        <v>0</v>
      </c>
      <c r="BC216">
        <f t="shared" si="234"/>
        <v>0.42520177101822682</v>
      </c>
      <c r="BD216" s="41">
        <f t="shared" si="235"/>
        <v>0</v>
      </c>
      <c r="BE216" s="41">
        <f t="shared" si="236"/>
        <v>0</v>
      </c>
      <c r="BF216">
        <f t="shared" si="237"/>
        <v>0.42092569875835117</v>
      </c>
      <c r="BG216" s="41">
        <f t="shared" si="238"/>
        <v>68592.16357531595</v>
      </c>
      <c r="BH216" s="41">
        <f t="shared" si="239"/>
        <v>12474854.878117235</v>
      </c>
      <c r="BI216">
        <f t="shared" si="240"/>
        <v>0.43005144475211204</v>
      </c>
      <c r="BJ216">
        <f t="shared" si="241"/>
        <v>237156.00242919003</v>
      </c>
      <c r="BK216" s="121">
        <f t="shared" si="242"/>
        <v>42924231.83867164</v>
      </c>
      <c r="BL216">
        <f t="shared" si="243"/>
        <v>0.4350511567591947</v>
      </c>
      <c r="BM216" s="119">
        <f t="shared" si="244"/>
        <v>305748.166004506</v>
      </c>
      <c r="BN216" s="119">
        <f t="shared" si="245"/>
        <v>54041265.963926405</v>
      </c>
      <c r="BO216">
        <f t="shared" si="246"/>
        <v>0.42648574170586456</v>
      </c>
    </row>
    <row r="217" spans="1:67">
      <c r="A217">
        <v>205</v>
      </c>
      <c r="B217" s="58">
        <v>200</v>
      </c>
      <c r="C217" s="56">
        <f t="shared" si="195"/>
        <v>7932599.553110267</v>
      </c>
      <c r="D217" s="56">
        <f t="shared" si="196"/>
        <v>273589.37239455059</v>
      </c>
      <c r="E217" s="59">
        <f t="shared" si="247"/>
        <v>7659010.1807157164</v>
      </c>
      <c r="F217" s="53">
        <f t="shared" si="197"/>
        <v>231498.78680785053</v>
      </c>
      <c r="G217" s="53">
        <f t="shared" si="198"/>
        <v>35525.042221553063</v>
      </c>
      <c r="H217" s="60">
        <f t="shared" si="199"/>
        <v>195973.74458629746</v>
      </c>
      <c r="I217" s="54">
        <f>IF(A217&lt;=(30-(240-$K$8)),((A217+(240-$K$7))/30)*$K$6,$K$6)*($K$5/100)</f>
        <v>0.10979999999999999</v>
      </c>
      <c r="J217" s="61">
        <f t="shared" si="200"/>
        <v>9.6456066865724388E-3</v>
      </c>
      <c r="K217" s="62">
        <f t="shared" si="201"/>
        <v>71985.51415046367</v>
      </c>
      <c r="L217" s="62">
        <f t="shared" si="202"/>
        <v>303484.30095831415</v>
      </c>
      <c r="M217" s="55">
        <f t="shared" si="203"/>
        <v>267959.25873676111</v>
      </c>
      <c r="N217" s="55">
        <f t="shared" si="204"/>
        <v>60339.494098120762</v>
      </c>
      <c r="O217" s="55">
        <f t="shared" si="205"/>
        <v>207619.76463864036</v>
      </c>
      <c r="P217" s="59">
        <f t="shared" si="248"/>
        <v>0</v>
      </c>
      <c r="Q217" s="52">
        <f t="shared" si="206"/>
        <v>0</v>
      </c>
      <c r="R217" s="57">
        <f t="shared" si="207"/>
        <v>0</v>
      </c>
      <c r="S217" s="59">
        <f t="shared" si="249"/>
        <v>0</v>
      </c>
      <c r="T217" s="56">
        <f t="shared" si="208"/>
        <v>0</v>
      </c>
      <c r="U217" s="57">
        <f t="shared" si="209"/>
        <v>0</v>
      </c>
      <c r="V217" s="59">
        <f t="shared" si="250"/>
        <v>0</v>
      </c>
      <c r="W217" s="52">
        <f t="shared" si="194"/>
        <v>0</v>
      </c>
      <c r="X217" s="57">
        <f t="shared" si="210"/>
        <v>0</v>
      </c>
      <c r="Y217" s="59">
        <f t="shared" si="251"/>
        <v>0</v>
      </c>
      <c r="Z217" s="56">
        <f t="shared" si="252"/>
        <v>0</v>
      </c>
      <c r="AA217" s="57">
        <f t="shared" si="211"/>
        <v>0</v>
      </c>
      <c r="AB217" s="63">
        <f t="shared" si="253"/>
        <v>0</v>
      </c>
      <c r="AC217" s="74">
        <f t="shared" si="212"/>
        <v>0</v>
      </c>
      <c r="AD217" s="57">
        <f t="shared" si="213"/>
        <v>0</v>
      </c>
      <c r="AE217" s="59">
        <f t="shared" si="254"/>
        <v>0</v>
      </c>
      <c r="AF217" s="54">
        <f t="shared" si="214"/>
        <v>0</v>
      </c>
      <c r="AG217" s="57">
        <f t="shared" si="215"/>
        <v>0</v>
      </c>
      <c r="AH217" s="59">
        <f t="shared" si="255"/>
        <v>1724668.1520647816</v>
      </c>
      <c r="AI217" s="54">
        <f t="shared" si="216"/>
        <v>60339.494098120762</v>
      </c>
      <c r="AJ217" s="57">
        <f t="shared" si="217"/>
        <v>7186.1173002699234</v>
      </c>
      <c r="AK217" s="59">
        <f t="shared" si="256"/>
        <v>6207931.4010454854</v>
      </c>
      <c r="AL217" s="56">
        <f t="shared" si="257"/>
        <v>207619.76463864036</v>
      </c>
      <c r="AM217" s="75">
        <f t="shared" si="218"/>
        <v>25866.380837689521</v>
      </c>
      <c r="AN217">
        <f t="shared" si="219"/>
        <v>3.3729649921173561E-2</v>
      </c>
      <c r="AO217" s="119">
        <f t="shared" si="220"/>
        <v>0</v>
      </c>
      <c r="AP217" s="119">
        <f t="shared" si="221"/>
        <v>0</v>
      </c>
      <c r="AQ217">
        <f t="shared" si="222"/>
        <v>0.41642123363329403</v>
      </c>
      <c r="AR217" s="41">
        <f t="shared" si="223"/>
        <v>0</v>
      </c>
      <c r="AS217" s="41">
        <f t="shared" si="224"/>
        <v>0</v>
      </c>
      <c r="AT217">
        <f t="shared" si="225"/>
        <v>0.41643996056679755</v>
      </c>
      <c r="AU217" s="41">
        <f t="shared" si="226"/>
        <v>0</v>
      </c>
      <c r="AV217" s="41">
        <f t="shared" si="227"/>
        <v>0</v>
      </c>
      <c r="AW217">
        <f t="shared" si="228"/>
        <v>0.41887394232394642</v>
      </c>
      <c r="AX217">
        <f t="shared" si="229"/>
        <v>0</v>
      </c>
      <c r="AY217" s="121">
        <f t="shared" si="230"/>
        <v>0</v>
      </c>
      <c r="AZ217">
        <f t="shared" si="231"/>
        <v>0.53004172980430397</v>
      </c>
      <c r="BA217" s="39">
        <f t="shared" si="232"/>
        <v>0</v>
      </c>
      <c r="BB217" s="39">
        <f t="shared" si="233"/>
        <v>0</v>
      </c>
      <c r="BC217">
        <f t="shared" si="234"/>
        <v>0.42326523076401157</v>
      </c>
      <c r="BD217" s="41">
        <f t="shared" si="235"/>
        <v>0</v>
      </c>
      <c r="BE217" s="41">
        <f t="shared" si="236"/>
        <v>0</v>
      </c>
      <c r="BF217">
        <f t="shared" si="237"/>
        <v>0.41898735767169037</v>
      </c>
      <c r="BG217" s="41">
        <f t="shared" si="238"/>
        <v>67525.611398390683</v>
      </c>
      <c r="BH217" s="41">
        <f t="shared" si="239"/>
        <v>12369596.290114757</v>
      </c>
      <c r="BI217">
        <f t="shared" si="240"/>
        <v>0.4281172083510163</v>
      </c>
      <c r="BJ217">
        <f t="shared" si="241"/>
        <v>233486.1454763299</v>
      </c>
      <c r="BK217" s="121">
        <f t="shared" si="242"/>
        <v>42562051.750921272</v>
      </c>
      <c r="BL217">
        <f t="shared" si="243"/>
        <v>0.43311958323501915</v>
      </c>
      <c r="BM217" s="119">
        <f t="shared" si="244"/>
        <v>301011.75687472057</v>
      </c>
      <c r="BN217" s="119">
        <f t="shared" si="245"/>
        <v>53591851.74735222</v>
      </c>
      <c r="BO217">
        <f t="shared" si="246"/>
        <v>0.4245497844765132</v>
      </c>
    </row>
    <row r="218" spans="1:67">
      <c r="A218">
        <v>206</v>
      </c>
      <c r="B218" s="64">
        <v>201</v>
      </c>
      <c r="C218" s="56">
        <f t="shared" si="195"/>
        <v>7664640.2943735067</v>
      </c>
      <c r="D218" s="56">
        <f t="shared" si="196"/>
        <v>273589.37239455152</v>
      </c>
      <c r="E218" s="59">
        <f t="shared" si="247"/>
        <v>7391050.9219789552</v>
      </c>
      <c r="F218" s="53">
        <f t="shared" si="197"/>
        <v>229265.84056188335</v>
      </c>
      <c r="G218" s="53">
        <f t="shared" si="198"/>
        <v>34282.157859779058</v>
      </c>
      <c r="H218" s="66">
        <f t="shared" si="199"/>
        <v>194983.6827021043</v>
      </c>
      <c r="I218" s="54">
        <f>IF(A218&lt;=(30-(240-$K$8)),((A218+(240-$K$7))/30)*$K$6,$K$6)*($K$5/100)</f>
        <v>0.10979999999999999</v>
      </c>
      <c r="J218" s="67">
        <f t="shared" si="200"/>
        <v>9.6456066865724388E-3</v>
      </c>
      <c r="K218" s="68">
        <f t="shared" si="201"/>
        <v>69410.434280193658</v>
      </c>
      <c r="L218" s="68">
        <f t="shared" si="202"/>
        <v>298676.27484207705</v>
      </c>
      <c r="M218" s="55">
        <f t="shared" si="203"/>
        <v>264394.11698229797</v>
      </c>
      <c r="N218" s="55">
        <f t="shared" si="204"/>
        <v>59536.689780529625</v>
      </c>
      <c r="O218" s="55">
        <f t="shared" si="205"/>
        <v>204857.42720176835</v>
      </c>
      <c r="P218" s="65">
        <f t="shared" si="248"/>
        <v>0</v>
      </c>
      <c r="Q218" s="52">
        <f t="shared" si="206"/>
        <v>0</v>
      </c>
      <c r="R218" s="57">
        <f t="shared" si="207"/>
        <v>0</v>
      </c>
      <c r="S218" s="59">
        <f t="shared" si="249"/>
        <v>0</v>
      </c>
      <c r="T218" s="56">
        <f t="shared" si="208"/>
        <v>0</v>
      </c>
      <c r="U218" s="57">
        <f t="shared" si="209"/>
        <v>0</v>
      </c>
      <c r="V218" s="59">
        <f t="shared" si="250"/>
        <v>0</v>
      </c>
      <c r="W218" s="52">
        <f t="shared" si="194"/>
        <v>0</v>
      </c>
      <c r="X218" s="57">
        <f t="shared" si="210"/>
        <v>0</v>
      </c>
      <c r="Y218" s="59">
        <f t="shared" si="251"/>
        <v>0</v>
      </c>
      <c r="Z218" s="56">
        <f t="shared" si="252"/>
        <v>0</v>
      </c>
      <c r="AA218" s="57">
        <f t="shared" si="211"/>
        <v>0</v>
      </c>
      <c r="AB218" s="63">
        <f t="shared" si="253"/>
        <v>0</v>
      </c>
      <c r="AC218" s="74">
        <f t="shared" si="212"/>
        <v>0</v>
      </c>
      <c r="AD218" s="57">
        <f t="shared" si="213"/>
        <v>0</v>
      </c>
      <c r="AE218" s="59">
        <f t="shared" si="254"/>
        <v>0</v>
      </c>
      <c r="AF218" s="54">
        <f t="shared" si="214"/>
        <v>0</v>
      </c>
      <c r="AG218" s="57">
        <f t="shared" si="215"/>
        <v>0</v>
      </c>
      <c r="AH218" s="59">
        <f t="shared" si="255"/>
        <v>1664328.6579666608</v>
      </c>
      <c r="AI218" s="54">
        <f t="shared" si="216"/>
        <v>59536.689780529625</v>
      </c>
      <c r="AJ218" s="57">
        <f t="shared" si="217"/>
        <v>6934.7027415277535</v>
      </c>
      <c r="AK218" s="59">
        <f t="shared" si="256"/>
        <v>6000311.6364068454</v>
      </c>
      <c r="AL218" s="56">
        <f t="shared" si="257"/>
        <v>204857.42720176835</v>
      </c>
      <c r="AM218" s="75">
        <f t="shared" si="218"/>
        <v>25001.298485028521</v>
      </c>
      <c r="AN218">
        <f t="shared" si="219"/>
        <v>3.3745760703064724E-2</v>
      </c>
      <c r="AO218" s="119">
        <f t="shared" si="220"/>
        <v>0</v>
      </c>
      <c r="AP218" s="119">
        <f t="shared" si="221"/>
        <v>0</v>
      </c>
      <c r="AQ218">
        <f t="shared" si="222"/>
        <v>0.41448979866443558</v>
      </c>
      <c r="AR218" s="41">
        <f t="shared" si="223"/>
        <v>0</v>
      </c>
      <c r="AS218" s="41">
        <f t="shared" si="224"/>
        <v>0</v>
      </c>
      <c r="AT218">
        <f t="shared" si="225"/>
        <v>0.41450853191656251</v>
      </c>
      <c r="AU218" s="41">
        <f t="shared" si="226"/>
        <v>0</v>
      </c>
      <c r="AV218" s="41">
        <f t="shared" si="227"/>
        <v>0</v>
      </c>
      <c r="AW218">
        <f t="shared" si="228"/>
        <v>0.41694337069188209</v>
      </c>
      <c r="AX218">
        <f t="shared" si="229"/>
        <v>0</v>
      </c>
      <c r="AY218" s="121">
        <f t="shared" si="230"/>
        <v>0</v>
      </c>
      <c r="AZ218">
        <f t="shared" si="231"/>
        <v>0.52821993523034882</v>
      </c>
      <c r="BA218" s="39">
        <f t="shared" si="232"/>
        <v>0</v>
      </c>
      <c r="BB218" s="39">
        <f t="shared" si="233"/>
        <v>0</v>
      </c>
      <c r="BC218">
        <f t="shared" si="234"/>
        <v>0.42133638395362966</v>
      </c>
      <c r="BD218" s="41">
        <f t="shared" si="235"/>
        <v>0</v>
      </c>
      <c r="BE218" s="41">
        <f t="shared" si="236"/>
        <v>0</v>
      </c>
      <c r="BF218">
        <f t="shared" si="237"/>
        <v>0.41705682770148544</v>
      </c>
      <c r="BG218" s="41">
        <f t="shared" si="238"/>
        <v>66471.392522057373</v>
      </c>
      <c r="BH218" s="41">
        <f t="shared" si="239"/>
        <v>12264558.094789103</v>
      </c>
      <c r="BI218">
        <f t="shared" si="240"/>
        <v>0.42619053215572766</v>
      </c>
      <c r="BJ218">
        <f t="shared" si="241"/>
        <v>229858.72568679688</v>
      </c>
      <c r="BK218" s="121">
        <f t="shared" si="242"/>
        <v>42200630.003564283</v>
      </c>
      <c r="BL218">
        <f t="shared" si="243"/>
        <v>0.43119543282977024</v>
      </c>
      <c r="BM218" s="119">
        <f t="shared" si="244"/>
        <v>296330.11820885423</v>
      </c>
      <c r="BN218" s="119">
        <f t="shared" si="245"/>
        <v>53143217.51344189</v>
      </c>
      <c r="BO218">
        <f t="shared" si="246"/>
        <v>0.42262148539191657</v>
      </c>
    </row>
    <row r="219" spans="1:67">
      <c r="A219">
        <v>207</v>
      </c>
      <c r="B219" s="58">
        <v>202</v>
      </c>
      <c r="C219" s="56">
        <f t="shared" si="195"/>
        <v>7400246.1773912087</v>
      </c>
      <c r="D219" s="56">
        <f t="shared" si="196"/>
        <v>273589.37239455152</v>
      </c>
      <c r="E219" s="59">
        <f t="shared" si="247"/>
        <v>7126656.8049966572</v>
      </c>
      <c r="F219" s="53">
        <f t="shared" si="197"/>
        <v>227054.432437157</v>
      </c>
      <c r="G219" s="53">
        <f t="shared" si="198"/>
        <v>33055.809813842825</v>
      </c>
      <c r="H219" s="60">
        <f t="shared" si="199"/>
        <v>193998.62262331418</v>
      </c>
      <c r="I219" s="54">
        <f>IF(A219&lt;=(30-(240-$K$8)),((A219+(240-$K$7))/30)*$K$6,$K$6)*($K$5/100)</f>
        <v>0.10979999999999999</v>
      </c>
      <c r="J219" s="61">
        <f t="shared" si="200"/>
        <v>9.6456066865724388E-3</v>
      </c>
      <c r="K219" s="62">
        <f t="shared" si="201"/>
        <v>66869.694119621447</v>
      </c>
      <c r="L219" s="62">
        <f t="shared" si="202"/>
        <v>293924.12655677844</v>
      </c>
      <c r="M219" s="55">
        <f t="shared" si="203"/>
        <v>260868.31674293563</v>
      </c>
      <c r="N219" s="55">
        <f t="shared" si="204"/>
        <v>58742.744448179103</v>
      </c>
      <c r="O219" s="55">
        <f t="shared" si="205"/>
        <v>202125.57229475654</v>
      </c>
      <c r="P219" s="59">
        <f t="shared" si="248"/>
        <v>0</v>
      </c>
      <c r="Q219" s="52">
        <f t="shared" si="206"/>
        <v>0</v>
      </c>
      <c r="R219" s="57">
        <f t="shared" si="207"/>
        <v>0</v>
      </c>
      <c r="S219" s="59">
        <f t="shared" si="249"/>
        <v>0</v>
      </c>
      <c r="T219" s="56">
        <f t="shared" si="208"/>
        <v>0</v>
      </c>
      <c r="U219" s="57">
        <f t="shared" si="209"/>
        <v>0</v>
      </c>
      <c r="V219" s="59">
        <f t="shared" si="250"/>
        <v>0</v>
      </c>
      <c r="W219" s="52">
        <f t="shared" si="194"/>
        <v>0</v>
      </c>
      <c r="X219" s="57">
        <f t="shared" si="210"/>
        <v>0</v>
      </c>
      <c r="Y219" s="59">
        <f t="shared" si="251"/>
        <v>0</v>
      </c>
      <c r="Z219" s="56">
        <f t="shared" si="252"/>
        <v>0</v>
      </c>
      <c r="AA219" s="57">
        <f t="shared" si="211"/>
        <v>0</v>
      </c>
      <c r="AB219" s="63">
        <f t="shared" si="253"/>
        <v>0</v>
      </c>
      <c r="AC219" s="74">
        <f t="shared" si="212"/>
        <v>0</v>
      </c>
      <c r="AD219" s="57">
        <f t="shared" si="213"/>
        <v>0</v>
      </c>
      <c r="AE219" s="59">
        <f t="shared" si="254"/>
        <v>0</v>
      </c>
      <c r="AF219" s="54">
        <f t="shared" si="214"/>
        <v>0</v>
      </c>
      <c r="AG219" s="57">
        <f t="shared" si="215"/>
        <v>0</v>
      </c>
      <c r="AH219" s="59">
        <f t="shared" si="255"/>
        <v>1604791.9681861312</v>
      </c>
      <c r="AI219" s="54">
        <f t="shared" si="216"/>
        <v>58742.744448179103</v>
      </c>
      <c r="AJ219" s="57">
        <f t="shared" si="217"/>
        <v>6686.6332007755464</v>
      </c>
      <c r="AK219" s="59">
        <f t="shared" si="256"/>
        <v>5795454.209205077</v>
      </c>
      <c r="AL219" s="56">
        <f t="shared" si="257"/>
        <v>202125.57229475654</v>
      </c>
      <c r="AM219" s="75">
        <f t="shared" si="218"/>
        <v>24147.72587168782</v>
      </c>
      <c r="AN219">
        <f t="shared" si="219"/>
        <v>3.3761871484955887E-2</v>
      </c>
      <c r="AO219" s="119">
        <f t="shared" si="220"/>
        <v>0</v>
      </c>
      <c r="AP219" s="119">
        <f t="shared" si="221"/>
        <v>0</v>
      </c>
      <c r="AQ219">
        <f t="shared" si="222"/>
        <v>0.41256621922682241</v>
      </c>
      <c r="AR219" s="41">
        <f t="shared" si="223"/>
        <v>0</v>
      </c>
      <c r="AS219" s="41">
        <f t="shared" si="224"/>
        <v>0</v>
      </c>
      <c r="AT219">
        <f t="shared" si="225"/>
        <v>0.41258495828575809</v>
      </c>
      <c r="AU219" s="41">
        <f t="shared" si="226"/>
        <v>0</v>
      </c>
      <c r="AV219" s="41">
        <f t="shared" si="227"/>
        <v>0</v>
      </c>
      <c r="AW219">
        <f t="shared" si="228"/>
        <v>0.41502058758257537</v>
      </c>
      <c r="AX219">
        <f t="shared" si="229"/>
        <v>0</v>
      </c>
      <c r="AY219" s="121">
        <f t="shared" si="230"/>
        <v>0</v>
      </c>
      <c r="AZ219">
        <f t="shared" si="231"/>
        <v>0.52640299351383246</v>
      </c>
      <c r="BA219" s="39">
        <f t="shared" si="232"/>
        <v>0</v>
      </c>
      <c r="BB219" s="39">
        <f t="shared" si="233"/>
        <v>0</v>
      </c>
      <c r="BC219">
        <f t="shared" si="234"/>
        <v>0.41941520581891273</v>
      </c>
      <c r="BD219" s="41">
        <f t="shared" si="235"/>
        <v>0</v>
      </c>
      <c r="BE219" s="41">
        <f t="shared" si="236"/>
        <v>0</v>
      </c>
      <c r="BF219">
        <f t="shared" si="237"/>
        <v>0.41513408315663775</v>
      </c>
      <c r="BG219" s="41">
        <f t="shared" si="238"/>
        <v>65429.377648954651</v>
      </c>
      <c r="BH219" s="41">
        <f t="shared" si="239"/>
        <v>12159748.100773074</v>
      </c>
      <c r="BI219">
        <f t="shared" si="240"/>
        <v>0.42427139242330564</v>
      </c>
      <c r="BJ219">
        <f t="shared" si="241"/>
        <v>226273.29816644435</v>
      </c>
      <c r="BK219" s="121">
        <f t="shared" si="242"/>
        <v>41839993.465014607</v>
      </c>
      <c r="BL219">
        <f t="shared" si="243"/>
        <v>0.42927868283409359</v>
      </c>
      <c r="BM219" s="119">
        <f t="shared" si="244"/>
        <v>291702.67581539898</v>
      </c>
      <c r="BN219" s="119">
        <f t="shared" si="245"/>
        <v>52695399.982072994</v>
      </c>
      <c r="BO219">
        <f t="shared" si="246"/>
        <v>0.42070081995753145</v>
      </c>
    </row>
    <row r="220" spans="1:67">
      <c r="A220">
        <v>208</v>
      </c>
      <c r="B220" s="64">
        <v>203</v>
      </c>
      <c r="C220" s="56">
        <f t="shared" si="195"/>
        <v>7139377.8606482726</v>
      </c>
      <c r="D220" s="56">
        <f t="shared" si="196"/>
        <v>273589.37239455059</v>
      </c>
      <c r="E220" s="59">
        <f t="shared" si="247"/>
        <v>6865788.488253722</v>
      </c>
      <c r="F220" s="53">
        <f t="shared" si="197"/>
        <v>224864.35468542523</v>
      </c>
      <c r="G220" s="53">
        <f t="shared" si="198"/>
        <v>31845.815604683517</v>
      </c>
      <c r="H220" s="66">
        <f t="shared" si="199"/>
        <v>193018.53908074173</v>
      </c>
      <c r="I220" s="54">
        <f>IF(A220&lt;=(30-(240-$K$8)),((A220+(240-$K$7))/30)*$K$6,$K$6)*($K$5/100)</f>
        <v>0.10979999999999999</v>
      </c>
      <c r="J220" s="67">
        <f t="shared" si="200"/>
        <v>9.6456066865724388E-3</v>
      </c>
      <c r="K220" s="68">
        <f t="shared" si="201"/>
        <v>64362.91443970253</v>
      </c>
      <c r="L220" s="68">
        <f t="shared" si="202"/>
        <v>289227.26912512776</v>
      </c>
      <c r="M220" s="55">
        <f t="shared" si="203"/>
        <v>257381.45352044425</v>
      </c>
      <c r="N220" s="55">
        <f t="shared" si="204"/>
        <v>57957.567015511398</v>
      </c>
      <c r="O220" s="55">
        <f t="shared" si="205"/>
        <v>199423.88650493286</v>
      </c>
      <c r="P220" s="65">
        <f t="shared" si="248"/>
        <v>0</v>
      </c>
      <c r="Q220" s="52">
        <f t="shared" si="206"/>
        <v>0</v>
      </c>
      <c r="R220" s="57">
        <f t="shared" si="207"/>
        <v>0</v>
      </c>
      <c r="S220" s="59">
        <f t="shared" si="249"/>
        <v>0</v>
      </c>
      <c r="T220" s="56">
        <f t="shared" si="208"/>
        <v>0</v>
      </c>
      <c r="U220" s="57">
        <f t="shared" si="209"/>
        <v>0</v>
      </c>
      <c r="V220" s="59">
        <f t="shared" si="250"/>
        <v>0</v>
      </c>
      <c r="W220" s="52">
        <f t="shared" si="194"/>
        <v>0</v>
      </c>
      <c r="X220" s="57">
        <f t="shared" si="210"/>
        <v>0</v>
      </c>
      <c r="Y220" s="59">
        <f t="shared" si="251"/>
        <v>0</v>
      </c>
      <c r="Z220" s="56">
        <f t="shared" si="252"/>
        <v>0</v>
      </c>
      <c r="AA220" s="57">
        <f t="shared" si="211"/>
        <v>0</v>
      </c>
      <c r="AB220" s="63">
        <f t="shared" si="253"/>
        <v>0</v>
      </c>
      <c r="AC220" s="74">
        <f t="shared" si="212"/>
        <v>0</v>
      </c>
      <c r="AD220" s="57">
        <f t="shared" si="213"/>
        <v>0</v>
      </c>
      <c r="AE220" s="59">
        <f t="shared" si="254"/>
        <v>0</v>
      </c>
      <c r="AF220" s="54">
        <f t="shared" si="214"/>
        <v>0</v>
      </c>
      <c r="AG220" s="57">
        <f t="shared" si="215"/>
        <v>0</v>
      </c>
      <c r="AH220" s="59">
        <f t="shared" si="255"/>
        <v>1546049.2237379521</v>
      </c>
      <c r="AI220" s="54">
        <f t="shared" si="216"/>
        <v>57957.567015511398</v>
      </c>
      <c r="AJ220" s="57">
        <f t="shared" si="217"/>
        <v>6441.8717655748005</v>
      </c>
      <c r="AK220" s="59">
        <f t="shared" si="256"/>
        <v>5593328.6369103203</v>
      </c>
      <c r="AL220" s="56">
        <f t="shared" si="257"/>
        <v>199423.88650493286</v>
      </c>
      <c r="AM220" s="75">
        <f t="shared" si="218"/>
        <v>23305.535987126335</v>
      </c>
      <c r="AN220">
        <f t="shared" si="219"/>
        <v>3.3777982266847049E-2</v>
      </c>
      <c r="AO220" s="119">
        <f t="shared" si="220"/>
        <v>0</v>
      </c>
      <c r="AP220" s="119">
        <f t="shared" si="221"/>
        <v>0</v>
      </c>
      <c r="AQ220">
        <f t="shared" si="222"/>
        <v>0.41065046912612058</v>
      </c>
      <c r="AR220" s="41">
        <f t="shared" si="223"/>
        <v>0</v>
      </c>
      <c r="AS220" s="41">
        <f t="shared" si="224"/>
        <v>0</v>
      </c>
      <c r="AT220">
        <f t="shared" si="225"/>
        <v>0.41066921348421181</v>
      </c>
      <c r="AU220" s="41">
        <f t="shared" si="226"/>
        <v>0</v>
      </c>
      <c r="AV220" s="41">
        <f t="shared" si="227"/>
        <v>0</v>
      </c>
      <c r="AW220">
        <f t="shared" si="228"/>
        <v>0.41310556733647652</v>
      </c>
      <c r="AX220">
        <f t="shared" si="229"/>
        <v>0</v>
      </c>
      <c r="AY220" s="121">
        <f t="shared" si="230"/>
        <v>0</v>
      </c>
      <c r="AZ220">
        <f t="shared" si="231"/>
        <v>0.52459089767349831</v>
      </c>
      <c r="BA220" s="39">
        <f t="shared" si="232"/>
        <v>0</v>
      </c>
      <c r="BB220" s="39">
        <f t="shared" si="233"/>
        <v>0</v>
      </c>
      <c r="BC220">
        <f t="shared" si="234"/>
        <v>0.41750167164316393</v>
      </c>
      <c r="BD220" s="41">
        <f t="shared" si="235"/>
        <v>0</v>
      </c>
      <c r="BE220" s="41">
        <f t="shared" si="236"/>
        <v>0</v>
      </c>
      <c r="BF220">
        <f t="shared" si="237"/>
        <v>0.41321909840221244</v>
      </c>
      <c r="BG220" s="41">
        <f t="shared" si="238"/>
        <v>64399.438781086195</v>
      </c>
      <c r="BH220" s="41">
        <f t="shared" si="239"/>
        <v>12055173.93922637</v>
      </c>
      <c r="BI220">
        <f t="shared" si="240"/>
        <v>0.42235976545745041</v>
      </c>
      <c r="BJ220">
        <f t="shared" si="241"/>
        <v>222729.42249205918</v>
      </c>
      <c r="BK220" s="121">
        <f t="shared" si="242"/>
        <v>41480168.393026032</v>
      </c>
      <c r="BL220">
        <f t="shared" si="243"/>
        <v>0.4273693105802287</v>
      </c>
      <c r="BM220" s="119">
        <f t="shared" si="244"/>
        <v>287128.86127314536</v>
      </c>
      <c r="BN220" s="119">
        <f t="shared" si="245"/>
        <v>52248435.064650185</v>
      </c>
      <c r="BO220">
        <f t="shared" si="246"/>
        <v>0.41878776372899523</v>
      </c>
    </row>
    <row r="221" spans="1:67">
      <c r="A221">
        <v>209</v>
      </c>
      <c r="B221" s="58">
        <v>204</v>
      </c>
      <c r="C221" s="56">
        <f t="shared" si="195"/>
        <v>6881996.4071278274</v>
      </c>
      <c r="D221" s="56">
        <f t="shared" si="196"/>
        <v>273589.37239454966</v>
      </c>
      <c r="E221" s="59">
        <f t="shared" si="247"/>
        <v>6608407.0347332777</v>
      </c>
      <c r="F221" s="53">
        <f t="shared" si="197"/>
        <v>222695.40156229975</v>
      </c>
      <c r="G221" s="53">
        <f t="shared" si="198"/>
        <v>30651.994629437857</v>
      </c>
      <c r="H221" s="60">
        <f t="shared" si="199"/>
        <v>192043.40693286189</v>
      </c>
      <c r="I221" s="54">
        <f>IF(A221&lt;=(30-(240-$K$8)),((A221+(240-$K$7))/30)*$K$6,$K$6)*($K$5/100)</f>
        <v>0.10979999999999999</v>
      </c>
      <c r="J221" s="61">
        <f t="shared" si="200"/>
        <v>9.6456066865724388E-3</v>
      </c>
      <c r="K221" s="62">
        <f t="shared" si="201"/>
        <v>61889.719911791886</v>
      </c>
      <c r="L221" s="62">
        <f t="shared" si="202"/>
        <v>284585.1214740916</v>
      </c>
      <c r="M221" s="55">
        <f t="shared" si="203"/>
        <v>253933.12684465374</v>
      </c>
      <c r="N221" s="55">
        <f t="shared" si="204"/>
        <v>57181.067304013617</v>
      </c>
      <c r="O221" s="55">
        <f t="shared" si="205"/>
        <v>196752.05954064013</v>
      </c>
      <c r="P221" s="59">
        <f t="shared" si="248"/>
        <v>0</v>
      </c>
      <c r="Q221" s="52">
        <f t="shared" si="206"/>
        <v>0</v>
      </c>
      <c r="R221" s="57">
        <f t="shared" si="207"/>
        <v>0</v>
      </c>
      <c r="S221" s="59">
        <f t="shared" si="249"/>
        <v>0</v>
      </c>
      <c r="T221" s="56">
        <f t="shared" si="208"/>
        <v>0</v>
      </c>
      <c r="U221" s="57">
        <f t="shared" si="209"/>
        <v>0</v>
      </c>
      <c r="V221" s="59">
        <f t="shared" si="250"/>
        <v>0</v>
      </c>
      <c r="W221" s="52">
        <f t="shared" si="194"/>
        <v>0</v>
      </c>
      <c r="X221" s="57">
        <f t="shared" si="210"/>
        <v>0</v>
      </c>
      <c r="Y221" s="59">
        <f t="shared" si="251"/>
        <v>0</v>
      </c>
      <c r="Z221" s="56">
        <f t="shared" si="252"/>
        <v>0</v>
      </c>
      <c r="AA221" s="57">
        <f t="shared" si="211"/>
        <v>0</v>
      </c>
      <c r="AB221" s="63">
        <f t="shared" si="253"/>
        <v>0</v>
      </c>
      <c r="AC221" s="74">
        <f t="shared" si="212"/>
        <v>0</v>
      </c>
      <c r="AD221" s="57">
        <f t="shared" si="213"/>
        <v>0</v>
      </c>
      <c r="AE221" s="59">
        <f t="shared" si="254"/>
        <v>0</v>
      </c>
      <c r="AF221" s="54">
        <f t="shared" si="214"/>
        <v>0</v>
      </c>
      <c r="AG221" s="57">
        <f t="shared" si="215"/>
        <v>0</v>
      </c>
      <c r="AH221" s="59">
        <f t="shared" si="255"/>
        <v>1488091.6567224406</v>
      </c>
      <c r="AI221" s="54">
        <f t="shared" si="216"/>
        <v>57181.067304013617</v>
      </c>
      <c r="AJ221" s="57">
        <f t="shared" si="217"/>
        <v>6200.3819030101695</v>
      </c>
      <c r="AK221" s="59">
        <f t="shared" si="256"/>
        <v>5393904.750405387</v>
      </c>
      <c r="AL221" s="56">
        <f t="shared" si="257"/>
        <v>196752.05954064013</v>
      </c>
      <c r="AM221" s="75">
        <f t="shared" si="218"/>
        <v>22474.603126689111</v>
      </c>
      <c r="AN221">
        <f t="shared" si="219"/>
        <v>3.3794093048738219E-2</v>
      </c>
      <c r="AO221" s="119">
        <f t="shared" si="220"/>
        <v>0</v>
      </c>
      <c r="AP221" s="119">
        <f t="shared" si="221"/>
        <v>0</v>
      </c>
      <c r="AQ221">
        <f t="shared" si="222"/>
        <v>0.40874252222695368</v>
      </c>
      <c r="AR221" s="41">
        <f t="shared" si="223"/>
        <v>0</v>
      </c>
      <c r="AS221" s="41">
        <f t="shared" si="224"/>
        <v>0</v>
      </c>
      <c r="AT221">
        <f t="shared" si="225"/>
        <v>0.40876127138055379</v>
      </c>
      <c r="AU221" s="41">
        <f t="shared" si="226"/>
        <v>0</v>
      </c>
      <c r="AV221" s="41">
        <f t="shared" si="227"/>
        <v>0</v>
      </c>
      <c r="AW221">
        <f t="shared" si="228"/>
        <v>0.4111982843502292</v>
      </c>
      <c r="AX221">
        <f t="shared" si="229"/>
        <v>0</v>
      </c>
      <c r="AY221" s="121">
        <f t="shared" si="230"/>
        <v>0</v>
      </c>
      <c r="AZ221">
        <f t="shared" si="231"/>
        <v>0.52278364071314887</v>
      </c>
      <c r="BA221" s="39">
        <f t="shared" si="232"/>
        <v>0</v>
      </c>
      <c r="BB221" s="39">
        <f t="shared" si="233"/>
        <v>0</v>
      </c>
      <c r="BC221">
        <f t="shared" si="234"/>
        <v>0.4155957567612853</v>
      </c>
      <c r="BD221" s="41">
        <f t="shared" si="235"/>
        <v>0</v>
      </c>
      <c r="BE221" s="41">
        <f t="shared" si="236"/>
        <v>0</v>
      </c>
      <c r="BF221">
        <f t="shared" si="237"/>
        <v>0.41131184785928898</v>
      </c>
      <c r="BG221" s="41">
        <f t="shared" si="238"/>
        <v>63381.44920702379</v>
      </c>
      <c r="BH221" s="41">
        <f t="shared" si="239"/>
        <v>11950843.066538846</v>
      </c>
      <c r="BI221">
        <f t="shared" si="240"/>
        <v>0.42045562760836397</v>
      </c>
      <c r="BJ221">
        <f t="shared" si="241"/>
        <v>219226.66266732925</v>
      </c>
      <c r="BK221" s="121">
        <f t="shared" si="242"/>
        <v>41121180.443993784</v>
      </c>
      <c r="BL221">
        <f t="shared" si="243"/>
        <v>0.42546729344222078</v>
      </c>
      <c r="BM221" s="119">
        <f t="shared" si="244"/>
        <v>282608.11187435302</v>
      </c>
      <c r="BN221" s="119">
        <f t="shared" si="245"/>
        <v>51802357.876309365</v>
      </c>
      <c r="BO221">
        <f t="shared" si="246"/>
        <v>0.41688229231217488</v>
      </c>
    </row>
    <row r="222" spans="1:67">
      <c r="A222">
        <v>210</v>
      </c>
      <c r="B222" s="64">
        <v>205</v>
      </c>
      <c r="C222" s="56">
        <f t="shared" si="195"/>
        <v>6628063.2802831735</v>
      </c>
      <c r="D222" s="56">
        <f t="shared" si="196"/>
        <v>273589.37239454966</v>
      </c>
      <c r="E222" s="59">
        <f t="shared" si="247"/>
        <v>6354473.9078886239</v>
      </c>
      <c r="F222" s="53">
        <f t="shared" si="197"/>
        <v>220547.36930792144</v>
      </c>
      <c r="G222" s="53">
        <f t="shared" si="198"/>
        <v>29474.168142756735</v>
      </c>
      <c r="H222" s="66">
        <f t="shared" si="199"/>
        <v>191073.2011651647</v>
      </c>
      <c r="I222" s="54">
        <f>IF(A222&lt;=(30-(240-$K$8)),((A222+(240-$K$7))/30)*$K$6,$K$6)*($K$5/100)</f>
        <v>0.10979999999999999</v>
      </c>
      <c r="J222" s="67">
        <f t="shared" si="200"/>
        <v>9.6456066865724388E-3</v>
      </c>
      <c r="K222" s="68">
        <f t="shared" si="201"/>
        <v>59449.739068797091</v>
      </c>
      <c r="L222" s="68">
        <f t="shared" si="202"/>
        <v>279997.10837671853</v>
      </c>
      <c r="M222" s="55">
        <f t="shared" si="203"/>
        <v>250522.9402339618</v>
      </c>
      <c r="N222" s="55">
        <f t="shared" si="204"/>
        <v>56413.156033324958</v>
      </c>
      <c r="O222" s="55">
        <f t="shared" si="205"/>
        <v>194109.78420063684</v>
      </c>
      <c r="P222" s="65">
        <f t="shared" si="248"/>
        <v>0</v>
      </c>
      <c r="Q222" s="52">
        <f t="shared" si="206"/>
        <v>0</v>
      </c>
      <c r="R222" s="57">
        <f t="shared" si="207"/>
        <v>0</v>
      </c>
      <c r="S222" s="59">
        <f t="shared" si="249"/>
        <v>0</v>
      </c>
      <c r="T222" s="56">
        <f t="shared" si="208"/>
        <v>0</v>
      </c>
      <c r="U222" s="57">
        <f t="shared" si="209"/>
        <v>0</v>
      </c>
      <c r="V222" s="59">
        <f t="shared" si="250"/>
        <v>0</v>
      </c>
      <c r="W222" s="52">
        <f t="shared" si="194"/>
        <v>0</v>
      </c>
      <c r="X222" s="57">
        <f t="shared" si="210"/>
        <v>0</v>
      </c>
      <c r="Y222" s="59">
        <f t="shared" si="251"/>
        <v>0</v>
      </c>
      <c r="Z222" s="56">
        <f t="shared" si="252"/>
        <v>0</v>
      </c>
      <c r="AA222" s="57">
        <f t="shared" si="211"/>
        <v>0</v>
      </c>
      <c r="AB222" s="63">
        <f t="shared" si="253"/>
        <v>0</v>
      </c>
      <c r="AC222" s="74">
        <f t="shared" si="212"/>
        <v>0</v>
      </c>
      <c r="AD222" s="57">
        <f t="shared" si="213"/>
        <v>0</v>
      </c>
      <c r="AE222" s="59">
        <f t="shared" si="254"/>
        <v>0</v>
      </c>
      <c r="AF222" s="54">
        <f t="shared" si="214"/>
        <v>0</v>
      </c>
      <c r="AG222" s="57">
        <f t="shared" si="215"/>
        <v>0</v>
      </c>
      <c r="AH222" s="59">
        <f t="shared" si="255"/>
        <v>1430910.5894184271</v>
      </c>
      <c r="AI222" s="54">
        <f t="shared" si="216"/>
        <v>56413.156033324958</v>
      </c>
      <c r="AJ222" s="57">
        <f t="shared" si="217"/>
        <v>5962.127455910113</v>
      </c>
      <c r="AK222" s="59">
        <f t="shared" si="256"/>
        <v>5197152.6908647465</v>
      </c>
      <c r="AL222" s="56">
        <f t="shared" si="257"/>
        <v>194109.78420063684</v>
      </c>
      <c r="AM222" s="75">
        <f t="shared" si="218"/>
        <v>21654.80287860311</v>
      </c>
      <c r="AN222">
        <f t="shared" si="219"/>
        <v>3.3810203830629382E-2</v>
      </c>
      <c r="AO222" s="119">
        <f t="shared" si="220"/>
        <v>0</v>
      </c>
      <c r="AP222" s="119">
        <f t="shared" si="221"/>
        <v>0</v>
      </c>
      <c r="AQ222">
        <f t="shared" si="222"/>
        <v>0.40684235245281758</v>
      </c>
      <c r="AR222" s="41">
        <f t="shared" si="223"/>
        <v>0</v>
      </c>
      <c r="AS222" s="41">
        <f t="shared" si="224"/>
        <v>0</v>
      </c>
      <c r="AT222">
        <f t="shared" si="225"/>
        <v>0.40686110590241586</v>
      </c>
      <c r="AU222" s="41">
        <f t="shared" si="226"/>
        <v>0</v>
      </c>
      <c r="AV222" s="41">
        <f t="shared" si="227"/>
        <v>0</v>
      </c>
      <c r="AW222">
        <f t="shared" si="228"/>
        <v>0.40929871307675453</v>
      </c>
      <c r="AX222">
        <f t="shared" si="229"/>
        <v>0</v>
      </c>
      <c r="AY222" s="121">
        <f t="shared" si="230"/>
        <v>0</v>
      </c>
      <c r="AZ222">
        <f t="shared" si="231"/>
        <v>0.52098121562195865</v>
      </c>
      <c r="BA222" s="39">
        <f t="shared" si="232"/>
        <v>0</v>
      </c>
      <c r="BB222" s="39">
        <f t="shared" si="233"/>
        <v>0</v>
      </c>
      <c r="BC222">
        <f t="shared" si="234"/>
        <v>0.41369743655969182</v>
      </c>
      <c r="BD222" s="41">
        <f t="shared" si="235"/>
        <v>0</v>
      </c>
      <c r="BE222" s="41">
        <f t="shared" si="236"/>
        <v>0</v>
      </c>
      <c r="BF222">
        <f t="shared" si="237"/>
        <v>0.40941230600515549</v>
      </c>
      <c r="BG222" s="41">
        <f t="shared" si="238"/>
        <v>62375.283489235073</v>
      </c>
      <c r="BH222" s="41">
        <f t="shared" si="239"/>
        <v>11846762.766998241</v>
      </c>
      <c r="BI222">
        <f t="shared" si="240"/>
        <v>0.41855895527295378</v>
      </c>
      <c r="BJ222">
        <f t="shared" si="241"/>
        <v>215764.58707923995</v>
      </c>
      <c r="BK222" s="121">
        <f t="shared" si="242"/>
        <v>40763054.682133734</v>
      </c>
      <c r="BL222">
        <f t="shared" si="243"/>
        <v>0.42357260883579395</v>
      </c>
      <c r="BM222" s="119">
        <f t="shared" si="244"/>
        <v>278139.87056847505</v>
      </c>
      <c r="BN222" s="119">
        <f t="shared" si="245"/>
        <v>51357202.747962169</v>
      </c>
      <c r="BO222">
        <f t="shared" si="246"/>
        <v>0.41498438136313498</v>
      </c>
    </row>
    <row r="223" spans="1:67">
      <c r="A223">
        <v>211</v>
      </c>
      <c r="B223" s="58">
        <v>206</v>
      </c>
      <c r="C223" s="56">
        <f t="shared" si="195"/>
        <v>6377540.3400492119</v>
      </c>
      <c r="D223" s="56">
        <f t="shared" si="196"/>
        <v>273589.37239454966</v>
      </c>
      <c r="E223" s="59">
        <f t="shared" si="247"/>
        <v>6103950.9676546622</v>
      </c>
      <c r="F223" s="53">
        <f t="shared" si="197"/>
        <v>218420.056127819</v>
      </c>
      <c r="G223" s="53">
        <f t="shared" si="198"/>
        <v>28312.159238304874</v>
      </c>
      <c r="H223" s="60">
        <f t="shared" si="199"/>
        <v>190107.89688951412</v>
      </c>
      <c r="I223" s="54">
        <f>IF(A223&lt;=(30-(240-$K$8)),((A223+(240-$K$7))/30)*$K$6,$K$6)*($K$5/100)</f>
        <v>0.10979999999999999</v>
      </c>
      <c r="J223" s="61">
        <f t="shared" si="200"/>
        <v>9.6456066865724388E-3</v>
      </c>
      <c r="K223" s="62">
        <f t="shared" si="201"/>
        <v>57042.604266712398</v>
      </c>
      <c r="L223" s="62">
        <f t="shared" si="202"/>
        <v>275462.66039453138</v>
      </c>
      <c r="M223" s="55">
        <f t="shared" si="203"/>
        <v>247150.5011562265</v>
      </c>
      <c r="N223" s="55">
        <f t="shared" si="204"/>
        <v>55653.744812430414</v>
      </c>
      <c r="O223" s="55">
        <f t="shared" si="205"/>
        <v>191496.75634379609</v>
      </c>
      <c r="P223" s="59">
        <f t="shared" si="248"/>
        <v>0</v>
      </c>
      <c r="Q223" s="52">
        <f t="shared" si="206"/>
        <v>0</v>
      </c>
      <c r="R223" s="57">
        <f t="shared" si="207"/>
        <v>0</v>
      </c>
      <c r="S223" s="59">
        <f t="shared" si="249"/>
        <v>0</v>
      </c>
      <c r="T223" s="56">
        <f t="shared" si="208"/>
        <v>0</v>
      </c>
      <c r="U223" s="57">
        <f t="shared" si="209"/>
        <v>0</v>
      </c>
      <c r="V223" s="59">
        <f t="shared" si="250"/>
        <v>0</v>
      </c>
      <c r="W223" s="52">
        <f t="shared" si="194"/>
        <v>0</v>
      </c>
      <c r="X223" s="57">
        <f t="shared" si="210"/>
        <v>0</v>
      </c>
      <c r="Y223" s="59">
        <f t="shared" si="251"/>
        <v>0</v>
      </c>
      <c r="Z223" s="56">
        <f t="shared" si="252"/>
        <v>0</v>
      </c>
      <c r="AA223" s="57">
        <f t="shared" si="211"/>
        <v>0</v>
      </c>
      <c r="AB223" s="63">
        <f t="shared" si="253"/>
        <v>0</v>
      </c>
      <c r="AC223" s="74">
        <f t="shared" si="212"/>
        <v>0</v>
      </c>
      <c r="AD223" s="57">
        <f t="shared" si="213"/>
        <v>0</v>
      </c>
      <c r="AE223" s="59">
        <f t="shared" si="254"/>
        <v>0</v>
      </c>
      <c r="AF223" s="54">
        <f t="shared" si="214"/>
        <v>0</v>
      </c>
      <c r="AG223" s="57">
        <f t="shared" si="215"/>
        <v>0</v>
      </c>
      <c r="AH223" s="59">
        <f t="shared" si="255"/>
        <v>1374497.4333851021</v>
      </c>
      <c r="AI223" s="54">
        <f t="shared" si="216"/>
        <v>55653.744812430414</v>
      </c>
      <c r="AJ223" s="57">
        <f t="shared" si="217"/>
        <v>5727.0726391045919</v>
      </c>
      <c r="AK223" s="59">
        <f t="shared" si="256"/>
        <v>5003042.9066641098</v>
      </c>
      <c r="AL223" s="56">
        <f t="shared" si="257"/>
        <v>191496.75634379609</v>
      </c>
      <c r="AM223" s="75">
        <f t="shared" si="218"/>
        <v>20846.012111100456</v>
      </c>
      <c r="AN223">
        <f t="shared" si="219"/>
        <v>3.3826314612520544E-2</v>
      </c>
      <c r="AO223" s="119">
        <f t="shared" si="220"/>
        <v>0</v>
      </c>
      <c r="AP223" s="119">
        <f t="shared" si="221"/>
        <v>0</v>
      </c>
      <c r="AQ223">
        <f t="shared" si="222"/>
        <v>0.4049499337862163</v>
      </c>
      <c r="AR223" s="41">
        <f t="shared" si="223"/>
        <v>0</v>
      </c>
      <c r="AS223" s="41">
        <f t="shared" si="224"/>
        <v>0</v>
      </c>
      <c r="AT223">
        <f t="shared" si="225"/>
        <v>0.40496869103628125</v>
      </c>
      <c r="AU223" s="41">
        <f t="shared" si="226"/>
        <v>0</v>
      </c>
      <c r="AV223" s="41">
        <f t="shared" si="227"/>
        <v>0</v>
      </c>
      <c r="AW223">
        <f t="shared" si="228"/>
        <v>0.40740682802519584</v>
      </c>
      <c r="AX223">
        <f t="shared" si="229"/>
        <v>0</v>
      </c>
      <c r="AY223" s="121">
        <f t="shared" si="230"/>
        <v>0</v>
      </c>
      <c r="AZ223">
        <f t="shared" si="231"/>
        <v>0.51918361537445978</v>
      </c>
      <c r="BA223" s="39">
        <f t="shared" si="232"/>
        <v>0</v>
      </c>
      <c r="BB223" s="39">
        <f t="shared" si="233"/>
        <v>0</v>
      </c>
      <c r="BC223">
        <f t="shared" si="234"/>
        <v>0.41180668647644425</v>
      </c>
      <c r="BD223" s="41">
        <f t="shared" si="235"/>
        <v>0</v>
      </c>
      <c r="BE223" s="41">
        <f t="shared" si="236"/>
        <v>0</v>
      </c>
      <c r="BF223">
        <f t="shared" si="237"/>
        <v>0.40752044737314941</v>
      </c>
      <c r="BG223" s="41">
        <f t="shared" si="238"/>
        <v>61380.817451535004</v>
      </c>
      <c r="BH223" s="41">
        <f t="shared" si="239"/>
        <v>11742940.155422818</v>
      </c>
      <c r="BI223">
        <f t="shared" si="240"/>
        <v>0.41666972489471377</v>
      </c>
      <c r="BJ223">
        <f t="shared" si="241"/>
        <v>212342.76845489655</v>
      </c>
      <c r="BK223" s="121">
        <f t="shared" si="242"/>
        <v>40405815.588540979</v>
      </c>
      <c r="BL223">
        <f t="shared" si="243"/>
        <v>0.42168523421859294</v>
      </c>
      <c r="BM223" s="119">
        <f t="shared" si="244"/>
        <v>273723.58590643154</v>
      </c>
      <c r="BN223" s="119">
        <f t="shared" si="245"/>
        <v>50913003.238182656</v>
      </c>
      <c r="BO223">
        <f t="shared" si="246"/>
        <v>0.41309400658827267</v>
      </c>
    </row>
    <row r="224" spans="1:67">
      <c r="A224">
        <v>212</v>
      </c>
      <c r="B224" s="64">
        <v>207</v>
      </c>
      <c r="C224" s="56">
        <f t="shared" si="195"/>
        <v>6130389.8388929851</v>
      </c>
      <c r="D224" s="56">
        <f t="shared" si="196"/>
        <v>273589.37239454966</v>
      </c>
      <c r="E224" s="59">
        <f t="shared" si="247"/>
        <v>5856800.4664984355</v>
      </c>
      <c r="F224" s="53">
        <f t="shared" si="197"/>
        <v>216313.26217395099</v>
      </c>
      <c r="G224" s="53">
        <f t="shared" si="198"/>
        <v>27165.792830441907</v>
      </c>
      <c r="H224" s="66">
        <f t="shared" si="199"/>
        <v>189147.46934350909</v>
      </c>
      <c r="I224" s="54">
        <f>IF(A224&lt;=(30-(240-$K$8)),((A224+(240-$K$7))/30)*$K$6,$K$6)*($K$5/100)</f>
        <v>0.10979999999999999</v>
      </c>
      <c r="J224" s="67">
        <f t="shared" si="200"/>
        <v>9.6456066865724388E-3</v>
      </c>
      <c r="K224" s="68">
        <f t="shared" si="201"/>
        <v>54667.95164652988</v>
      </c>
      <c r="L224" s="68">
        <f t="shared" si="202"/>
        <v>270981.21382048086</v>
      </c>
      <c r="M224" s="55">
        <f t="shared" si="203"/>
        <v>243815.42099003895</v>
      </c>
      <c r="N224" s="55">
        <f t="shared" si="204"/>
        <v>54902.74613094009</v>
      </c>
      <c r="O224" s="55">
        <f t="shared" si="205"/>
        <v>188912.67485909889</v>
      </c>
      <c r="P224" s="65">
        <f t="shared" si="248"/>
        <v>0</v>
      </c>
      <c r="Q224" s="52">
        <f t="shared" si="206"/>
        <v>0</v>
      </c>
      <c r="R224" s="57">
        <f t="shared" si="207"/>
        <v>0</v>
      </c>
      <c r="S224" s="59">
        <f t="shared" si="249"/>
        <v>0</v>
      </c>
      <c r="T224" s="56">
        <f t="shared" si="208"/>
        <v>0</v>
      </c>
      <c r="U224" s="57">
        <f t="shared" si="209"/>
        <v>0</v>
      </c>
      <c r="V224" s="59">
        <f t="shared" si="250"/>
        <v>0</v>
      </c>
      <c r="W224" s="52">
        <f t="shared" si="194"/>
        <v>0</v>
      </c>
      <c r="X224" s="57">
        <f t="shared" si="210"/>
        <v>0</v>
      </c>
      <c r="Y224" s="59">
        <f t="shared" si="251"/>
        <v>0</v>
      </c>
      <c r="Z224" s="56">
        <f t="shared" si="252"/>
        <v>0</v>
      </c>
      <c r="AA224" s="57">
        <f t="shared" si="211"/>
        <v>0</v>
      </c>
      <c r="AB224" s="63">
        <f t="shared" si="253"/>
        <v>0</v>
      </c>
      <c r="AC224" s="74">
        <f t="shared" si="212"/>
        <v>0</v>
      </c>
      <c r="AD224" s="57">
        <f t="shared" si="213"/>
        <v>0</v>
      </c>
      <c r="AE224" s="59">
        <f t="shared" si="254"/>
        <v>0</v>
      </c>
      <c r="AF224" s="54">
        <f t="shared" si="214"/>
        <v>0</v>
      </c>
      <c r="AG224" s="57">
        <f t="shared" si="215"/>
        <v>0</v>
      </c>
      <c r="AH224" s="59">
        <f t="shared" si="255"/>
        <v>1318843.6885726717</v>
      </c>
      <c r="AI224" s="54">
        <f t="shared" si="216"/>
        <v>54902.74613094009</v>
      </c>
      <c r="AJ224" s="57">
        <f t="shared" si="217"/>
        <v>5495.1820357194656</v>
      </c>
      <c r="AK224" s="59">
        <f t="shared" si="256"/>
        <v>4811546.1503203139</v>
      </c>
      <c r="AL224" s="56">
        <f t="shared" si="257"/>
        <v>188912.67485909889</v>
      </c>
      <c r="AM224" s="75">
        <f t="shared" si="218"/>
        <v>20048.108959667974</v>
      </c>
      <c r="AN224">
        <f t="shared" si="219"/>
        <v>3.3842425394411707E-2</v>
      </c>
      <c r="AO224" s="119">
        <f t="shared" si="220"/>
        <v>0</v>
      </c>
      <c r="AP224" s="119">
        <f t="shared" si="221"/>
        <v>0</v>
      </c>
      <c r="AQ224">
        <f t="shared" si="222"/>
        <v>0.40306524026852486</v>
      </c>
      <c r="AR224" s="41">
        <f t="shared" si="223"/>
        <v>0</v>
      </c>
      <c r="AS224" s="41">
        <f t="shared" si="224"/>
        <v>0</v>
      </c>
      <c r="AT224">
        <f t="shared" si="225"/>
        <v>0.40308400082760804</v>
      </c>
      <c r="AU224" s="41">
        <f t="shared" si="226"/>
        <v>0</v>
      </c>
      <c r="AV224" s="41">
        <f t="shared" si="227"/>
        <v>0</v>
      </c>
      <c r="AW224">
        <f t="shared" si="228"/>
        <v>0.40552260376098997</v>
      </c>
      <c r="AX224">
        <f t="shared" si="229"/>
        <v>0</v>
      </c>
      <c r="AY224" s="121">
        <f t="shared" si="230"/>
        <v>0</v>
      </c>
      <c r="AZ224">
        <f t="shared" si="231"/>
        <v>0.51739083293069643</v>
      </c>
      <c r="BA224" s="39">
        <f t="shared" si="232"/>
        <v>0</v>
      </c>
      <c r="BB224" s="39">
        <f t="shared" si="233"/>
        <v>0</v>
      </c>
      <c r="BC224">
        <f t="shared" si="234"/>
        <v>0.40992348200116319</v>
      </c>
      <c r="BD224" s="41">
        <f t="shared" si="235"/>
        <v>0</v>
      </c>
      <c r="BE224" s="41">
        <f t="shared" si="236"/>
        <v>0</v>
      </c>
      <c r="BF224">
        <f t="shared" si="237"/>
        <v>0.40563624655281227</v>
      </c>
      <c r="BG224" s="41">
        <f t="shared" si="238"/>
        <v>60397.928166659556</v>
      </c>
      <c r="BH224" s="41">
        <f t="shared" si="239"/>
        <v>11639382.179759299</v>
      </c>
      <c r="BI224">
        <f t="shared" si="240"/>
        <v>0.41478791296394668</v>
      </c>
      <c r="BJ224">
        <f t="shared" si="241"/>
        <v>208960.78381876685</v>
      </c>
      <c r="BK224" s="121">
        <f t="shared" si="242"/>
        <v>40049487.070128962</v>
      </c>
      <c r="BL224">
        <f t="shared" si="243"/>
        <v>0.41980514709007227</v>
      </c>
      <c r="BM224" s="119">
        <f t="shared" si="244"/>
        <v>269358.71198542643</v>
      </c>
      <c r="BN224" s="119">
        <f t="shared" si="245"/>
        <v>50469792.144938067</v>
      </c>
      <c r="BO224">
        <f t="shared" si="246"/>
        <v>0.41121114374420659</v>
      </c>
    </row>
    <row r="225" spans="1:67">
      <c r="A225">
        <v>213</v>
      </c>
      <c r="B225" s="58">
        <v>208</v>
      </c>
      <c r="C225" s="56">
        <f t="shared" si="195"/>
        <v>5886574.4179029465</v>
      </c>
      <c r="D225" s="56">
        <f t="shared" si="196"/>
        <v>273589.37239455059</v>
      </c>
      <c r="E225" s="59">
        <f t="shared" si="247"/>
        <v>5612985.0455083959</v>
      </c>
      <c r="F225" s="53">
        <f t="shared" si="197"/>
        <v>214226.78952593161</v>
      </c>
      <c r="G225" s="53">
        <f t="shared" si="198"/>
        <v>26034.895636083111</v>
      </c>
      <c r="H225" s="60">
        <f t="shared" si="199"/>
        <v>188191.89388984849</v>
      </c>
      <c r="I225" s="54">
        <f>IF(A225&lt;=(30-(240-$K$8)),((A225+(240-$K$7))/30)*$K$6,$K$6)*($K$5/100)</f>
        <v>0.10979999999999999</v>
      </c>
      <c r="J225" s="61">
        <f t="shared" si="200"/>
        <v>9.6456066865724388E-3</v>
      </c>
      <c r="K225" s="62">
        <f t="shared" si="201"/>
        <v>52325.421096524238</v>
      </c>
      <c r="L225" s="62">
        <f t="shared" si="202"/>
        <v>266552.21062245581</v>
      </c>
      <c r="M225" s="55">
        <f t="shared" si="203"/>
        <v>240517.31498637269</v>
      </c>
      <c r="N225" s="55">
        <f t="shared" si="204"/>
        <v>54160.073350453342</v>
      </c>
      <c r="O225" s="55">
        <f t="shared" si="205"/>
        <v>186357.24163591934</v>
      </c>
      <c r="P225" s="59">
        <f t="shared" si="248"/>
        <v>0</v>
      </c>
      <c r="Q225" s="52">
        <f t="shared" si="206"/>
        <v>0</v>
      </c>
      <c r="R225" s="57">
        <f t="shared" si="207"/>
        <v>0</v>
      </c>
      <c r="S225" s="59">
        <f t="shared" si="249"/>
        <v>0</v>
      </c>
      <c r="T225" s="56">
        <f t="shared" si="208"/>
        <v>0</v>
      </c>
      <c r="U225" s="57">
        <f t="shared" si="209"/>
        <v>0</v>
      </c>
      <c r="V225" s="59">
        <f t="shared" si="250"/>
        <v>0</v>
      </c>
      <c r="W225" s="52">
        <f t="shared" si="194"/>
        <v>0</v>
      </c>
      <c r="X225" s="57">
        <f t="shared" si="210"/>
        <v>0</v>
      </c>
      <c r="Y225" s="59">
        <f t="shared" si="251"/>
        <v>0</v>
      </c>
      <c r="Z225" s="56">
        <f t="shared" si="252"/>
        <v>0</v>
      </c>
      <c r="AA225" s="57">
        <f t="shared" si="211"/>
        <v>0</v>
      </c>
      <c r="AB225" s="63">
        <f t="shared" si="253"/>
        <v>0</v>
      </c>
      <c r="AC225" s="74">
        <f t="shared" si="212"/>
        <v>0</v>
      </c>
      <c r="AD225" s="57">
        <f t="shared" si="213"/>
        <v>0</v>
      </c>
      <c r="AE225" s="59">
        <f t="shared" si="254"/>
        <v>0</v>
      </c>
      <c r="AF225" s="54">
        <f t="shared" si="214"/>
        <v>0</v>
      </c>
      <c r="AG225" s="57">
        <f t="shared" si="215"/>
        <v>0</v>
      </c>
      <c r="AH225" s="59">
        <f t="shared" si="255"/>
        <v>1263940.9424417317</v>
      </c>
      <c r="AI225" s="54">
        <f t="shared" si="216"/>
        <v>54160.073350453342</v>
      </c>
      <c r="AJ225" s="57">
        <f t="shared" si="217"/>
        <v>5266.420593507215</v>
      </c>
      <c r="AK225" s="59">
        <f t="shared" si="256"/>
        <v>4622633.4754612148</v>
      </c>
      <c r="AL225" s="56">
        <f t="shared" si="257"/>
        <v>186357.24163591934</v>
      </c>
      <c r="AM225" s="75">
        <f t="shared" si="218"/>
        <v>19260.97281442173</v>
      </c>
      <c r="AN225">
        <f t="shared" si="219"/>
        <v>3.385853617630287E-2</v>
      </c>
      <c r="AO225" s="119">
        <f t="shared" si="220"/>
        <v>0</v>
      </c>
      <c r="AP225" s="119">
        <f t="shared" si="221"/>
        <v>0</v>
      </c>
      <c r="AQ225">
        <f t="shared" si="222"/>
        <v>0.40118824600013697</v>
      </c>
      <c r="AR225" s="41">
        <f t="shared" si="223"/>
        <v>0</v>
      </c>
      <c r="AS225" s="41">
        <f t="shared" si="224"/>
        <v>0</v>
      </c>
      <c r="AT225">
        <f t="shared" si="225"/>
        <v>0.40120700938073184</v>
      </c>
      <c r="AU225" s="41">
        <f t="shared" si="226"/>
        <v>0</v>
      </c>
      <c r="AV225" s="41">
        <f t="shared" si="227"/>
        <v>0</v>
      </c>
      <c r="AW225">
        <f t="shared" si="228"/>
        <v>0.40364601490580115</v>
      </c>
      <c r="AX225">
        <f t="shared" si="229"/>
        <v>0</v>
      </c>
      <c r="AY225" s="121">
        <f t="shared" si="230"/>
        <v>0</v>
      </c>
      <c r="AZ225">
        <f t="shared" si="231"/>
        <v>0.51560286123642629</v>
      </c>
      <c r="BA225" s="39">
        <f t="shared" si="232"/>
        <v>0</v>
      </c>
      <c r="BB225" s="39">
        <f t="shared" si="233"/>
        <v>0</v>
      </c>
      <c r="BC225">
        <f t="shared" si="234"/>
        <v>0.40804779867519958</v>
      </c>
      <c r="BD225" s="41">
        <f t="shared" si="235"/>
        <v>0</v>
      </c>
      <c r="BE225" s="41">
        <f t="shared" si="236"/>
        <v>0</v>
      </c>
      <c r="BF225">
        <f t="shared" si="237"/>
        <v>0.40375967818979308</v>
      </c>
      <c r="BG225" s="41">
        <f t="shared" si="238"/>
        <v>59426.493943960559</v>
      </c>
      <c r="BH225" s="41">
        <f t="shared" si="239"/>
        <v>11536095.623646561</v>
      </c>
      <c r="BI225">
        <f t="shared" si="240"/>
        <v>0.41291349601761784</v>
      </c>
      <c r="BJ225">
        <f t="shared" si="241"/>
        <v>205618.21445034107</v>
      </c>
      <c r="BK225" s="121">
        <f t="shared" si="242"/>
        <v>39694092.468450822</v>
      </c>
      <c r="BL225">
        <f t="shared" si="243"/>
        <v>0.41793232499169047</v>
      </c>
      <c r="BM225" s="119">
        <f t="shared" si="244"/>
        <v>265044.70839430165</v>
      </c>
      <c r="BN225" s="119">
        <f t="shared" si="245"/>
        <v>50027601.517165519</v>
      </c>
      <c r="BO225">
        <f t="shared" si="246"/>
        <v>0.409335768637966</v>
      </c>
    </row>
    <row r="226" spans="1:67">
      <c r="A226">
        <v>214</v>
      </c>
      <c r="B226" s="64">
        <v>209</v>
      </c>
      <c r="C226" s="56">
        <f t="shared" si="195"/>
        <v>5646057.1029165741</v>
      </c>
      <c r="D226" s="56">
        <f t="shared" si="196"/>
        <v>273589.37239455059</v>
      </c>
      <c r="E226" s="59">
        <f t="shared" si="247"/>
        <v>5372467.7305220235</v>
      </c>
      <c r="F226" s="53">
        <f t="shared" si="197"/>
        <v>212160.44217243735</v>
      </c>
      <c r="G226" s="53">
        <f t="shared" si="198"/>
        <v>24919.296156737986</v>
      </c>
      <c r="H226" s="66">
        <f t="shared" si="199"/>
        <v>187241.14601569937</v>
      </c>
      <c r="I226" s="54">
        <f>IF(A226&lt;=(30-(240-$K$8)),((A226+(240-$K$7))/30)*$K$6,$K$6)*($K$5/100)</f>
        <v>0.10979999999999999</v>
      </c>
      <c r="J226" s="67">
        <f t="shared" si="200"/>
        <v>9.6456066865724388E-3</v>
      </c>
      <c r="K226" s="68">
        <f t="shared" si="201"/>
        <v>50014.656214907372</v>
      </c>
      <c r="L226" s="68">
        <f t="shared" si="202"/>
        <v>262175.09838734474</v>
      </c>
      <c r="M226" s="55">
        <f t="shared" si="203"/>
        <v>237255.80223060676</v>
      </c>
      <c r="N226" s="55">
        <f t="shared" si="204"/>
        <v>53425.640696007111</v>
      </c>
      <c r="O226" s="55">
        <f t="shared" si="205"/>
        <v>183830.16153459964</v>
      </c>
      <c r="P226" s="65">
        <f t="shared" si="248"/>
        <v>0</v>
      </c>
      <c r="Q226" s="52">
        <f t="shared" si="206"/>
        <v>0</v>
      </c>
      <c r="R226" s="57">
        <f t="shared" si="207"/>
        <v>0</v>
      </c>
      <c r="S226" s="59">
        <f t="shared" si="249"/>
        <v>0</v>
      </c>
      <c r="T226" s="56">
        <f t="shared" si="208"/>
        <v>0</v>
      </c>
      <c r="U226" s="57">
        <f t="shared" si="209"/>
        <v>0</v>
      </c>
      <c r="V226" s="59">
        <f t="shared" si="250"/>
        <v>0</v>
      </c>
      <c r="W226" s="52">
        <f t="shared" si="194"/>
        <v>0</v>
      </c>
      <c r="X226" s="57">
        <f t="shared" si="210"/>
        <v>0</v>
      </c>
      <c r="Y226" s="59">
        <f t="shared" si="251"/>
        <v>0</v>
      </c>
      <c r="Z226" s="56">
        <f t="shared" si="252"/>
        <v>0</v>
      </c>
      <c r="AA226" s="57">
        <f t="shared" si="211"/>
        <v>0</v>
      </c>
      <c r="AB226" s="63">
        <f t="shared" si="253"/>
        <v>0</v>
      </c>
      <c r="AC226" s="74">
        <f t="shared" si="212"/>
        <v>0</v>
      </c>
      <c r="AD226" s="57">
        <f t="shared" si="213"/>
        <v>0</v>
      </c>
      <c r="AE226" s="59">
        <f t="shared" si="254"/>
        <v>0</v>
      </c>
      <c r="AF226" s="54">
        <f t="shared" si="214"/>
        <v>0</v>
      </c>
      <c r="AG226" s="57">
        <f t="shared" si="215"/>
        <v>0</v>
      </c>
      <c r="AH226" s="59">
        <f t="shared" si="255"/>
        <v>1209780.8690912784</v>
      </c>
      <c r="AI226" s="54">
        <f t="shared" si="216"/>
        <v>53425.640696007111</v>
      </c>
      <c r="AJ226" s="57">
        <f t="shared" si="217"/>
        <v>5040.7536212136602</v>
      </c>
      <c r="AK226" s="59">
        <f t="shared" si="256"/>
        <v>4436276.2338252952</v>
      </c>
      <c r="AL226" s="56">
        <f t="shared" si="257"/>
        <v>183830.16153459964</v>
      </c>
      <c r="AM226" s="75">
        <f t="shared" si="218"/>
        <v>18484.484307605395</v>
      </c>
      <c r="AN226">
        <f t="shared" si="219"/>
        <v>3.3874646958194032E-2</v>
      </c>
      <c r="AO226" s="119">
        <f t="shared" si="220"/>
        <v>0</v>
      </c>
      <c r="AP226" s="119">
        <f t="shared" si="221"/>
        <v>0</v>
      </c>
      <c r="AQ226">
        <f t="shared" si="222"/>
        <v>0.39931892514033251</v>
      </c>
      <c r="AR226" s="41">
        <f t="shared" si="223"/>
        <v>0</v>
      </c>
      <c r="AS226" s="41">
        <f t="shared" si="224"/>
        <v>0</v>
      </c>
      <c r="AT226">
        <f t="shared" si="225"/>
        <v>0.39933769085896886</v>
      </c>
      <c r="AU226" s="41">
        <f t="shared" si="226"/>
        <v>0</v>
      </c>
      <c r="AV226" s="41">
        <f t="shared" si="227"/>
        <v>0</v>
      </c>
      <c r="AW226">
        <f t="shared" si="228"/>
        <v>0.40177703613767757</v>
      </c>
      <c r="AX226">
        <f t="shared" si="229"/>
        <v>0</v>
      </c>
      <c r="AY226" s="121">
        <f t="shared" si="230"/>
        <v>0</v>
      </c>
      <c r="AZ226">
        <f t="shared" si="231"/>
        <v>0.51381969322312371</v>
      </c>
      <c r="BA226" s="39">
        <f t="shared" si="232"/>
        <v>0</v>
      </c>
      <c r="BB226" s="39">
        <f t="shared" si="233"/>
        <v>0</v>
      </c>
      <c r="BC226">
        <f t="shared" si="234"/>
        <v>0.40617961209151809</v>
      </c>
      <c r="BD226" s="41">
        <f t="shared" si="235"/>
        <v>0</v>
      </c>
      <c r="BE226" s="41">
        <f t="shared" si="236"/>
        <v>0</v>
      </c>
      <c r="BF226">
        <f t="shared" si="237"/>
        <v>0.40189071698595885</v>
      </c>
      <c r="BG226" s="41">
        <f t="shared" si="238"/>
        <v>58466.394317220773</v>
      </c>
      <c r="BH226" s="41">
        <f t="shared" si="239"/>
        <v>11433087.108945522</v>
      </c>
      <c r="BI226">
        <f t="shared" si="240"/>
        <v>0.41104645063957013</v>
      </c>
      <c r="BJ226">
        <f t="shared" si="241"/>
        <v>202314.64584220503</v>
      </c>
      <c r="BK226" s="121">
        <f t="shared" si="242"/>
        <v>39339654.568404324</v>
      </c>
      <c r="BL226">
        <f t="shared" si="243"/>
        <v>0.41606674550682676</v>
      </c>
      <c r="BM226" s="119">
        <f t="shared" si="244"/>
        <v>260781.04015942581</v>
      </c>
      <c r="BN226" s="119">
        <f t="shared" si="245"/>
        <v>49586462.666196816</v>
      </c>
      <c r="BO226">
        <f t="shared" si="246"/>
        <v>0.40746785712686306</v>
      </c>
    </row>
    <row r="227" spans="1:67">
      <c r="A227">
        <v>215</v>
      </c>
      <c r="B227" s="58">
        <v>210</v>
      </c>
      <c r="C227" s="56">
        <f t="shared" si="195"/>
        <v>5408801.3006859664</v>
      </c>
      <c r="D227" s="56">
        <f t="shared" si="196"/>
        <v>273589.37239454966</v>
      </c>
      <c r="E227" s="59">
        <f t="shared" si="247"/>
        <v>5135211.9282914167</v>
      </c>
      <c r="F227" s="53">
        <f t="shared" si="197"/>
        <v>210114.02599279271</v>
      </c>
      <c r="G227" s="53">
        <f t="shared" si="198"/>
        <v>23818.824660725022</v>
      </c>
      <c r="H227" s="60">
        <f t="shared" si="199"/>
        <v>186295.20133206769</v>
      </c>
      <c r="I227" s="54">
        <f>IF(A227&lt;=(30-(240-$K$8)),((A227+(240-$K$7))/30)*$K$6,$K$6)*($K$5/100)</f>
        <v>0.10979999999999999</v>
      </c>
      <c r="J227" s="61">
        <f t="shared" si="200"/>
        <v>9.6456066865724388E-3</v>
      </c>
      <c r="K227" s="62">
        <f t="shared" si="201"/>
        <v>47735.30427284928</v>
      </c>
      <c r="L227" s="62">
        <f t="shared" si="202"/>
        <v>257849.330265642</v>
      </c>
      <c r="M227" s="55">
        <f t="shared" si="203"/>
        <v>234030.50560491698</v>
      </c>
      <c r="N227" s="55">
        <f t="shared" si="204"/>
        <v>52699.363247607085</v>
      </c>
      <c r="O227" s="55">
        <f t="shared" si="205"/>
        <v>181331.1423573099</v>
      </c>
      <c r="P227" s="59">
        <f t="shared" si="248"/>
        <v>0</v>
      </c>
      <c r="Q227" s="52">
        <f t="shared" si="206"/>
        <v>0</v>
      </c>
      <c r="R227" s="57">
        <f t="shared" si="207"/>
        <v>0</v>
      </c>
      <c r="S227" s="59">
        <f t="shared" si="249"/>
        <v>0</v>
      </c>
      <c r="T227" s="56">
        <f t="shared" si="208"/>
        <v>0</v>
      </c>
      <c r="U227" s="57">
        <f t="shared" si="209"/>
        <v>0</v>
      </c>
      <c r="V227" s="59">
        <f t="shared" si="250"/>
        <v>0</v>
      </c>
      <c r="W227" s="52">
        <f t="shared" si="194"/>
        <v>0</v>
      </c>
      <c r="X227" s="57">
        <f t="shared" si="210"/>
        <v>0</v>
      </c>
      <c r="Y227" s="59">
        <f t="shared" si="251"/>
        <v>0</v>
      </c>
      <c r="Z227" s="56">
        <f t="shared" si="252"/>
        <v>0</v>
      </c>
      <c r="AA227" s="57">
        <f t="shared" si="211"/>
        <v>0</v>
      </c>
      <c r="AB227" s="63">
        <f t="shared" si="253"/>
        <v>0</v>
      </c>
      <c r="AC227" s="74">
        <f t="shared" si="212"/>
        <v>0</v>
      </c>
      <c r="AD227" s="57">
        <f t="shared" si="213"/>
        <v>0</v>
      </c>
      <c r="AE227" s="59">
        <f t="shared" si="254"/>
        <v>0</v>
      </c>
      <c r="AF227" s="54">
        <f t="shared" si="214"/>
        <v>0</v>
      </c>
      <c r="AG227" s="57">
        <f t="shared" si="215"/>
        <v>0</v>
      </c>
      <c r="AH227" s="59">
        <f t="shared" si="255"/>
        <v>1156355.2283952713</v>
      </c>
      <c r="AI227" s="54">
        <f t="shared" si="216"/>
        <v>52699.363247607085</v>
      </c>
      <c r="AJ227" s="57">
        <f t="shared" si="217"/>
        <v>4818.1467849802975</v>
      </c>
      <c r="AK227" s="59">
        <f t="shared" si="256"/>
        <v>4252446.0722906953</v>
      </c>
      <c r="AL227" s="56">
        <f t="shared" si="257"/>
        <v>181331.1423573099</v>
      </c>
      <c r="AM227" s="75">
        <f t="shared" si="218"/>
        <v>17718.52530121123</v>
      </c>
      <c r="AN227">
        <f t="shared" si="219"/>
        <v>3.3890757740085195E-2</v>
      </c>
      <c r="AO227" s="119">
        <f t="shared" si="220"/>
        <v>0</v>
      </c>
      <c r="AP227" s="119">
        <f t="shared" si="221"/>
        <v>0</v>
      </c>
      <c r="AQ227">
        <f t="shared" si="222"/>
        <v>0.39745725190738795</v>
      </c>
      <c r="AR227" s="41">
        <f t="shared" si="223"/>
        <v>0</v>
      </c>
      <c r="AS227" s="41">
        <f t="shared" si="224"/>
        <v>0</v>
      </c>
      <c r="AT227">
        <f t="shared" si="225"/>
        <v>0.39747601948450112</v>
      </c>
      <c r="AU227" s="41">
        <f t="shared" si="226"/>
        <v>0</v>
      </c>
      <c r="AV227" s="41">
        <f t="shared" si="227"/>
        <v>0</v>
      </c>
      <c r="AW227">
        <f t="shared" si="228"/>
        <v>0.39991564219083436</v>
      </c>
      <c r="AX227">
        <f t="shared" si="229"/>
        <v>0</v>
      </c>
      <c r="AY227" s="121">
        <f t="shared" si="230"/>
        <v>0</v>
      </c>
      <c r="AZ227">
        <f t="shared" si="231"/>
        <v>0.51204132180825979</v>
      </c>
      <c r="BA227" s="39">
        <f t="shared" si="232"/>
        <v>0</v>
      </c>
      <c r="BB227" s="39">
        <f t="shared" si="233"/>
        <v>0</v>
      </c>
      <c r="BC227">
        <f t="shared" si="234"/>
        <v>0.40431889789478209</v>
      </c>
      <c r="BD227" s="41">
        <f t="shared" si="235"/>
        <v>0</v>
      </c>
      <c r="BE227" s="41">
        <f t="shared" si="236"/>
        <v>0</v>
      </c>
      <c r="BF227">
        <f t="shared" si="237"/>
        <v>0.40002933769929216</v>
      </c>
      <c r="BG227" s="41">
        <f t="shared" si="238"/>
        <v>57517.510032587379</v>
      </c>
      <c r="BH227" s="41">
        <f t="shared" si="239"/>
        <v>11330363.098235523</v>
      </c>
      <c r="BI227">
        <f t="shared" si="240"/>
        <v>0.40918675346041583</v>
      </c>
      <c r="BJ227">
        <f t="shared" si="241"/>
        <v>199049.66765852112</v>
      </c>
      <c r="BK227" s="121">
        <f t="shared" si="242"/>
        <v>38986195.606821626</v>
      </c>
      <c r="BL227">
        <f t="shared" si="243"/>
        <v>0.41420838626099304</v>
      </c>
      <c r="BM227" s="119">
        <f t="shared" si="244"/>
        <v>256567.17769110849</v>
      </c>
      <c r="BN227" s="119">
        <f t="shared" si="245"/>
        <v>49146406.177032568</v>
      </c>
      <c r="BO227">
        <f t="shared" si="246"/>
        <v>0.40560738511868083</v>
      </c>
    </row>
    <row r="228" spans="1:67">
      <c r="A228">
        <v>216</v>
      </c>
      <c r="B228" s="64">
        <v>211</v>
      </c>
      <c r="C228" s="56">
        <f t="shared" si="195"/>
        <v>5174770.7950810492</v>
      </c>
      <c r="D228" s="56">
        <f t="shared" si="196"/>
        <v>273589.37239454966</v>
      </c>
      <c r="E228" s="59">
        <f t="shared" si="247"/>
        <v>4901181.4226864995</v>
      </c>
      <c r="F228" s="53">
        <f t="shared" si="197"/>
        <v>208087.34873873394</v>
      </c>
      <c r="G228" s="53">
        <f t="shared" si="198"/>
        <v>22733.313165560878</v>
      </c>
      <c r="H228" s="66">
        <f t="shared" si="199"/>
        <v>185354.03557317305</v>
      </c>
      <c r="I228" s="54">
        <f>IF(A228&lt;=(30-(240-$K$8)),((A228+(240-$K$7))/30)*$K$6,$K$6)*($K$5/100)</f>
        <v>0.10979999999999999</v>
      </c>
      <c r="J228" s="67">
        <f t="shared" si="200"/>
        <v>9.6456066865724388E-3</v>
      </c>
      <c r="K228" s="68">
        <f t="shared" si="201"/>
        <v>45487.016177861733</v>
      </c>
      <c r="L228" s="68">
        <f t="shared" si="202"/>
        <v>253574.36491659569</v>
      </c>
      <c r="M228" s="55">
        <f t="shared" si="203"/>
        <v>230841.0517510348</v>
      </c>
      <c r="N228" s="55">
        <f t="shared" si="204"/>
        <v>51981.156931841702</v>
      </c>
      <c r="O228" s="55">
        <f t="shared" si="205"/>
        <v>178859.89481919311</v>
      </c>
      <c r="P228" s="65">
        <f t="shared" si="248"/>
        <v>0</v>
      </c>
      <c r="Q228" s="52">
        <f t="shared" si="206"/>
        <v>0</v>
      </c>
      <c r="R228" s="57">
        <f t="shared" si="207"/>
        <v>0</v>
      </c>
      <c r="S228" s="59">
        <f t="shared" si="249"/>
        <v>0</v>
      </c>
      <c r="T228" s="56">
        <f t="shared" si="208"/>
        <v>0</v>
      </c>
      <c r="U228" s="57">
        <f t="shared" si="209"/>
        <v>0</v>
      </c>
      <c r="V228" s="59">
        <f t="shared" si="250"/>
        <v>0</v>
      </c>
      <c r="W228" s="52">
        <f t="shared" si="194"/>
        <v>0</v>
      </c>
      <c r="X228" s="57">
        <f t="shared" si="210"/>
        <v>0</v>
      </c>
      <c r="Y228" s="59">
        <f t="shared" si="251"/>
        <v>0</v>
      </c>
      <c r="Z228" s="56">
        <f t="shared" si="252"/>
        <v>0</v>
      </c>
      <c r="AA228" s="57">
        <f t="shared" si="211"/>
        <v>0</v>
      </c>
      <c r="AB228" s="63">
        <f t="shared" si="253"/>
        <v>0</v>
      </c>
      <c r="AC228" s="74">
        <f t="shared" si="212"/>
        <v>0</v>
      </c>
      <c r="AD228" s="57">
        <f t="shared" si="213"/>
        <v>0</v>
      </c>
      <c r="AE228" s="59">
        <f t="shared" si="254"/>
        <v>0</v>
      </c>
      <c r="AF228" s="54">
        <f t="shared" si="214"/>
        <v>0</v>
      </c>
      <c r="AG228" s="57">
        <f t="shared" si="215"/>
        <v>0</v>
      </c>
      <c r="AH228" s="59">
        <f t="shared" si="255"/>
        <v>1103655.8651476642</v>
      </c>
      <c r="AI228" s="54">
        <f t="shared" si="216"/>
        <v>51981.156931841702</v>
      </c>
      <c r="AJ228" s="57">
        <f t="shared" si="217"/>
        <v>4598.566104781934</v>
      </c>
      <c r="AK228" s="59">
        <f t="shared" si="256"/>
        <v>4071114.9299333855</v>
      </c>
      <c r="AL228" s="56">
        <f t="shared" si="257"/>
        <v>178859.89481919311</v>
      </c>
      <c r="AM228" s="75">
        <f t="shared" si="218"/>
        <v>16962.978874722437</v>
      </c>
      <c r="AN228">
        <f t="shared" si="219"/>
        <v>3.3906868521976365E-2</v>
      </c>
      <c r="AO228" s="119">
        <f t="shared" si="220"/>
        <v>0</v>
      </c>
      <c r="AP228" s="119">
        <f t="shared" si="221"/>
        <v>0</v>
      </c>
      <c r="AQ228">
        <f t="shared" si="222"/>
        <v>0.39560320057849452</v>
      </c>
      <c r="AR228" s="41">
        <f t="shared" si="223"/>
        <v>0</v>
      </c>
      <c r="AS228" s="41">
        <f t="shared" si="224"/>
        <v>0</v>
      </c>
      <c r="AT228">
        <f t="shared" si="225"/>
        <v>0.39562196953851042</v>
      </c>
      <c r="AU228" s="41">
        <f t="shared" si="226"/>
        <v>0</v>
      </c>
      <c r="AV228" s="41">
        <f t="shared" si="227"/>
        <v>0</v>
      </c>
      <c r="AW228">
        <f t="shared" si="228"/>
        <v>0.39806180785591172</v>
      </c>
      <c r="AX228">
        <f t="shared" si="229"/>
        <v>0</v>
      </c>
      <c r="AY228" s="121">
        <f t="shared" si="230"/>
        <v>0</v>
      </c>
      <c r="AZ228">
        <f t="shared" si="231"/>
        <v>0.51026773989522256</v>
      </c>
      <c r="BA228" s="39">
        <f t="shared" si="232"/>
        <v>0</v>
      </c>
      <c r="BB228" s="39">
        <f t="shared" si="233"/>
        <v>0</v>
      </c>
      <c r="BC228">
        <f t="shared" si="234"/>
        <v>0.40246563178142691</v>
      </c>
      <c r="BD228" s="41">
        <f t="shared" si="235"/>
        <v>0</v>
      </c>
      <c r="BE228" s="41">
        <f t="shared" si="236"/>
        <v>0</v>
      </c>
      <c r="BF228">
        <f t="shared" si="237"/>
        <v>0.39817551514403726</v>
      </c>
      <c r="BG228" s="41">
        <f t="shared" si="238"/>
        <v>56579.723036623633</v>
      </c>
      <c r="BH228" s="41">
        <f t="shared" si="239"/>
        <v>11227929.897277808</v>
      </c>
      <c r="BI228">
        <f t="shared" si="240"/>
        <v>0.40733438115763981</v>
      </c>
      <c r="BJ228">
        <f t="shared" si="241"/>
        <v>195822.87369391555</v>
      </c>
      <c r="BK228" s="121">
        <f t="shared" si="242"/>
        <v>38633737.280945711</v>
      </c>
      <c r="BL228">
        <f t="shared" si="243"/>
        <v>0.41235722492172877</v>
      </c>
      <c r="BM228" s="119">
        <f t="shared" si="244"/>
        <v>252402.59673053917</v>
      </c>
      <c r="BN228" s="119">
        <f t="shared" si="245"/>
        <v>48707461.919468343</v>
      </c>
      <c r="BO228">
        <f t="shared" si="246"/>
        <v>0.40375432857152777</v>
      </c>
    </row>
    <row r="229" spans="1:67">
      <c r="A229">
        <v>217</v>
      </c>
      <c r="B229" s="58">
        <v>212</v>
      </c>
      <c r="C229" s="56">
        <f t="shared" si="195"/>
        <v>4943929.7433300149</v>
      </c>
      <c r="D229" s="56">
        <f t="shared" si="196"/>
        <v>273589.37239455059</v>
      </c>
      <c r="E229" s="59">
        <f t="shared" si="247"/>
        <v>4670340.3709354643</v>
      </c>
      <c r="F229" s="53">
        <f t="shared" si="197"/>
        <v>206080.2200163485</v>
      </c>
      <c r="G229" s="53">
        <f t="shared" si="198"/>
        <v>21662.595420522328</v>
      </c>
      <c r="H229" s="60">
        <f t="shared" si="199"/>
        <v>184417.62459582617</v>
      </c>
      <c r="I229" s="54">
        <f>IF(A229&lt;=(30-(240-$K$8)),((A229+(240-$K$7))/30)*$K$6,$K$6)*($K$5/100)</f>
        <v>0.10979999999999999</v>
      </c>
      <c r="J229" s="61">
        <f t="shared" si="200"/>
        <v>9.6456066865724388E-3</v>
      </c>
      <c r="K229" s="62">
        <f t="shared" si="201"/>
        <v>43269.44643754101</v>
      </c>
      <c r="L229" s="62">
        <f t="shared" si="202"/>
        <v>249349.66645388951</v>
      </c>
      <c r="M229" s="55">
        <f t="shared" si="203"/>
        <v>227687.07103336719</v>
      </c>
      <c r="N229" s="55">
        <f t="shared" si="204"/>
        <v>51270.938513577421</v>
      </c>
      <c r="O229" s="55">
        <f t="shared" si="205"/>
        <v>176416.13251978977</v>
      </c>
      <c r="P229" s="59">
        <f t="shared" si="248"/>
        <v>0</v>
      </c>
      <c r="Q229" s="52">
        <f t="shared" si="206"/>
        <v>0</v>
      </c>
      <c r="R229" s="57">
        <f t="shared" si="207"/>
        <v>0</v>
      </c>
      <c r="S229" s="59">
        <f t="shared" si="249"/>
        <v>0</v>
      </c>
      <c r="T229" s="56">
        <f t="shared" si="208"/>
        <v>0</v>
      </c>
      <c r="U229" s="57">
        <f t="shared" si="209"/>
        <v>0</v>
      </c>
      <c r="V229" s="59">
        <f t="shared" si="250"/>
        <v>0</v>
      </c>
      <c r="W229" s="52">
        <f t="shared" si="194"/>
        <v>0</v>
      </c>
      <c r="X229" s="57">
        <f t="shared" si="210"/>
        <v>0</v>
      </c>
      <c r="Y229" s="59">
        <f t="shared" si="251"/>
        <v>0</v>
      </c>
      <c r="Z229" s="56">
        <f t="shared" si="252"/>
        <v>0</v>
      </c>
      <c r="AA229" s="57">
        <f t="shared" si="211"/>
        <v>0</v>
      </c>
      <c r="AB229" s="63">
        <f t="shared" si="253"/>
        <v>0</v>
      </c>
      <c r="AC229" s="74">
        <f t="shared" si="212"/>
        <v>0</v>
      </c>
      <c r="AD229" s="57">
        <f t="shared" si="213"/>
        <v>0</v>
      </c>
      <c r="AE229" s="59">
        <f t="shared" si="254"/>
        <v>0</v>
      </c>
      <c r="AF229" s="54">
        <f t="shared" si="214"/>
        <v>0</v>
      </c>
      <c r="AG229" s="57">
        <f t="shared" si="215"/>
        <v>0</v>
      </c>
      <c r="AH229" s="59">
        <f t="shared" si="255"/>
        <v>1051674.7082158225</v>
      </c>
      <c r="AI229" s="54">
        <f t="shared" si="216"/>
        <v>51270.938513577421</v>
      </c>
      <c r="AJ229" s="57">
        <f t="shared" si="217"/>
        <v>4381.9779508992606</v>
      </c>
      <c r="AK229" s="59">
        <f t="shared" si="256"/>
        <v>3892255.0351141924</v>
      </c>
      <c r="AL229" s="56">
        <f t="shared" si="257"/>
        <v>176416.13251978977</v>
      </c>
      <c r="AM229" s="75">
        <f t="shared" si="218"/>
        <v>16217.729312975802</v>
      </c>
      <c r="AN229">
        <f t="shared" si="219"/>
        <v>3.3922979303867527E-2</v>
      </c>
      <c r="AO229" s="119">
        <f t="shared" si="220"/>
        <v>0</v>
      </c>
      <c r="AP229" s="119">
        <f t="shared" si="221"/>
        <v>0</v>
      </c>
      <c r="AQ229">
        <f t="shared" si="222"/>
        <v>0.39375674548982115</v>
      </c>
      <c r="AR229" s="41">
        <f t="shared" si="223"/>
        <v>0</v>
      </c>
      <c r="AS229" s="41">
        <f t="shared" si="224"/>
        <v>0</v>
      </c>
      <c r="AT229">
        <f t="shared" si="225"/>
        <v>0.39377551536105093</v>
      </c>
      <c r="AU229" s="41">
        <f t="shared" si="226"/>
        <v>0</v>
      </c>
      <c r="AV229" s="41">
        <f t="shared" si="227"/>
        <v>0</v>
      </c>
      <c r="AW229">
        <f t="shared" si="228"/>
        <v>0.39621550797978722</v>
      </c>
      <c r="AX229">
        <f t="shared" si="229"/>
        <v>0</v>
      </c>
      <c r="AY229" s="121">
        <f t="shared" si="230"/>
        <v>0</v>
      </c>
      <c r="AZ229">
        <f t="shared" si="231"/>
        <v>0.50849894037367338</v>
      </c>
      <c r="BA229" s="39">
        <f t="shared" si="232"/>
        <v>0</v>
      </c>
      <c r="BB229" s="39">
        <f t="shared" si="233"/>
        <v>0</v>
      </c>
      <c r="BC229">
        <f t="shared" si="234"/>
        <v>0.40061978949954713</v>
      </c>
      <c r="BD229" s="41">
        <f t="shared" si="235"/>
        <v>0</v>
      </c>
      <c r="BE229" s="41">
        <f t="shared" si="236"/>
        <v>0</v>
      </c>
      <c r="BF229">
        <f t="shared" si="237"/>
        <v>0.39632922419053396</v>
      </c>
      <c r="BG229" s="41">
        <f t="shared" si="238"/>
        <v>55652.916464476679</v>
      </c>
      <c r="BH229" s="41">
        <f t="shared" si="239"/>
        <v>11125793.657446301</v>
      </c>
      <c r="BI229">
        <f t="shared" si="240"/>
        <v>0.4054893104556877</v>
      </c>
      <c r="BJ229">
        <f t="shared" si="241"/>
        <v>192633.86183276557</v>
      </c>
      <c r="BK229" s="121">
        <f t="shared" si="242"/>
        <v>38282300.756794378</v>
      </c>
      <c r="BL229">
        <f t="shared" si="243"/>
        <v>0.41051323919870392</v>
      </c>
      <c r="BM229" s="119">
        <f t="shared" si="244"/>
        <v>248286.77829724224</v>
      </c>
      <c r="BN229" s="119">
        <f t="shared" si="245"/>
        <v>48269659.059073843</v>
      </c>
      <c r="BO229">
        <f t="shared" si="246"/>
        <v>0.40190866349404625</v>
      </c>
    </row>
    <row r="230" spans="1:67">
      <c r="A230">
        <v>218</v>
      </c>
      <c r="B230" s="64">
        <v>213</v>
      </c>
      <c r="C230" s="56">
        <f t="shared" si="195"/>
        <v>4716242.672296647</v>
      </c>
      <c r="D230" s="56">
        <f t="shared" si="196"/>
        <v>273589.37239455059</v>
      </c>
      <c r="E230" s="59">
        <f t="shared" si="247"/>
        <v>4442653.2999020964</v>
      </c>
      <c r="F230" s="53">
        <f t="shared" si="197"/>
        <v>204092.45126818845</v>
      </c>
      <c r="G230" s="53">
        <f t="shared" si="198"/>
        <v>20606.506889379223</v>
      </c>
      <c r="H230" s="66">
        <f t="shared" si="199"/>
        <v>183485.94437880922</v>
      </c>
      <c r="I230" s="54">
        <f>IF(A230&lt;=(30-(240-$K$8)),((A230+(240-$K$7))/30)*$K$6,$K$6)*($K$5/100)</f>
        <v>0.10979999999999999</v>
      </c>
      <c r="J230" s="67">
        <f t="shared" si="200"/>
        <v>9.6456066865724388E-3</v>
      </c>
      <c r="K230" s="68">
        <f t="shared" si="201"/>
        <v>41082.253123666473</v>
      </c>
      <c r="L230" s="68">
        <f t="shared" si="202"/>
        <v>245174.70439185493</v>
      </c>
      <c r="M230" s="55">
        <f t="shared" si="203"/>
        <v>224568.1975024757</v>
      </c>
      <c r="N230" s="55">
        <f t="shared" si="204"/>
        <v>50568.625587734881</v>
      </c>
      <c r="O230" s="55">
        <f t="shared" si="205"/>
        <v>173999.57191474081</v>
      </c>
      <c r="P230" s="65">
        <f t="shared" si="248"/>
        <v>0</v>
      </c>
      <c r="Q230" s="52">
        <f t="shared" si="206"/>
        <v>0</v>
      </c>
      <c r="R230" s="57">
        <f t="shared" si="207"/>
        <v>0</v>
      </c>
      <c r="S230" s="59">
        <f t="shared" si="249"/>
        <v>0</v>
      </c>
      <c r="T230" s="56">
        <f t="shared" si="208"/>
        <v>0</v>
      </c>
      <c r="U230" s="57">
        <f t="shared" si="209"/>
        <v>0</v>
      </c>
      <c r="V230" s="59">
        <f t="shared" si="250"/>
        <v>0</v>
      </c>
      <c r="W230" s="52">
        <f t="shared" si="194"/>
        <v>0</v>
      </c>
      <c r="X230" s="57">
        <f t="shared" si="210"/>
        <v>0</v>
      </c>
      <c r="Y230" s="59">
        <f t="shared" si="251"/>
        <v>0</v>
      </c>
      <c r="Z230" s="56">
        <f t="shared" si="252"/>
        <v>0</v>
      </c>
      <c r="AA230" s="57">
        <f t="shared" si="211"/>
        <v>0</v>
      </c>
      <c r="AB230" s="63">
        <f t="shared" si="253"/>
        <v>0</v>
      </c>
      <c r="AC230" s="74">
        <f t="shared" si="212"/>
        <v>0</v>
      </c>
      <c r="AD230" s="57">
        <f t="shared" si="213"/>
        <v>0</v>
      </c>
      <c r="AE230" s="59">
        <f t="shared" si="254"/>
        <v>0</v>
      </c>
      <c r="AF230" s="54">
        <f t="shared" si="214"/>
        <v>0</v>
      </c>
      <c r="AG230" s="57">
        <f t="shared" si="215"/>
        <v>0</v>
      </c>
      <c r="AH230" s="59">
        <f t="shared" si="255"/>
        <v>1000403.769702245</v>
      </c>
      <c r="AI230" s="54">
        <f t="shared" si="216"/>
        <v>50568.625587734881</v>
      </c>
      <c r="AJ230" s="57">
        <f t="shared" si="217"/>
        <v>4168.349040426021</v>
      </c>
      <c r="AK230" s="59">
        <f t="shared" si="256"/>
        <v>3715838.9025944024</v>
      </c>
      <c r="AL230" s="56">
        <f t="shared" si="257"/>
        <v>173999.57191474081</v>
      </c>
      <c r="AM230" s="75">
        <f t="shared" si="218"/>
        <v>15482.662094143343</v>
      </c>
      <c r="AN230">
        <f t="shared" si="219"/>
        <v>3.393909008575869E-2</v>
      </c>
      <c r="AO230" s="119">
        <f t="shared" si="220"/>
        <v>0</v>
      </c>
      <c r="AP230" s="119">
        <f t="shared" si="221"/>
        <v>0</v>
      </c>
      <c r="AQ230">
        <f t="shared" si="222"/>
        <v>0.39191786103646203</v>
      </c>
      <c r="AR230" s="41">
        <f t="shared" si="223"/>
        <v>0</v>
      </c>
      <c r="AS230" s="41">
        <f t="shared" si="224"/>
        <v>0</v>
      </c>
      <c r="AT230">
        <f t="shared" si="225"/>
        <v>0.39193663135115309</v>
      </c>
      <c r="AU230" s="41">
        <f t="shared" si="226"/>
        <v>0</v>
      </c>
      <c r="AV230" s="41">
        <f t="shared" si="227"/>
        <v>0</v>
      </c>
      <c r="AW230">
        <f t="shared" si="228"/>
        <v>0.39437671746571845</v>
      </c>
      <c r="AX230">
        <f t="shared" si="229"/>
        <v>0</v>
      </c>
      <c r="AY230" s="121">
        <f t="shared" si="230"/>
        <v>0</v>
      </c>
      <c r="AZ230">
        <f t="shared" si="231"/>
        <v>0.50673491611945043</v>
      </c>
      <c r="BA230" s="39">
        <f t="shared" si="232"/>
        <v>0</v>
      </c>
      <c r="BB230" s="39">
        <f t="shared" si="233"/>
        <v>0</v>
      </c>
      <c r="BC230">
        <f t="shared" si="234"/>
        <v>0.39878134684909983</v>
      </c>
      <c r="BD230" s="41">
        <f t="shared" si="235"/>
        <v>0</v>
      </c>
      <c r="BE230" s="41">
        <f t="shared" si="236"/>
        <v>0</v>
      </c>
      <c r="BF230">
        <f t="shared" si="237"/>
        <v>0.39449043976543691</v>
      </c>
      <c r="BG230" s="41">
        <f t="shared" si="238"/>
        <v>54736.974628160904</v>
      </c>
      <c r="BH230" s="41">
        <f t="shared" si="239"/>
        <v>11023960.378126204</v>
      </c>
      <c r="BI230">
        <f t="shared" si="240"/>
        <v>0.40365151812586497</v>
      </c>
      <c r="BJ230">
        <f t="shared" si="241"/>
        <v>189482.23400888414</v>
      </c>
      <c r="BK230" s="121">
        <f t="shared" si="242"/>
        <v>37931906.677413493</v>
      </c>
      <c r="BL230">
        <f t="shared" si="243"/>
        <v>0.4086764068438708</v>
      </c>
      <c r="BM230" s="119">
        <f t="shared" si="244"/>
        <v>244219.20863704506</v>
      </c>
      <c r="BN230" s="119">
        <f t="shared" si="245"/>
        <v>47833026.068027325</v>
      </c>
      <c r="BO230">
        <f t="shared" si="246"/>
        <v>0.40007036594524464</v>
      </c>
    </row>
    <row r="231" spans="1:67">
      <c r="A231">
        <v>219</v>
      </c>
      <c r="B231" s="58">
        <v>214</v>
      </c>
      <c r="C231" s="56">
        <f t="shared" si="195"/>
        <v>4491674.4747941718</v>
      </c>
      <c r="D231" s="56">
        <f t="shared" si="196"/>
        <v>273589.37239455059</v>
      </c>
      <c r="E231" s="59">
        <f t="shared" si="247"/>
        <v>4218085.1023996212</v>
      </c>
      <c r="F231" s="53">
        <f t="shared" si="197"/>
        <v>202123.8557555571</v>
      </c>
      <c r="G231" s="53">
        <f t="shared" si="198"/>
        <v>19564.884733296909</v>
      </c>
      <c r="H231" s="60">
        <f t="shared" si="199"/>
        <v>182558.9710222602</v>
      </c>
      <c r="I231" s="54">
        <f>IF(A231&lt;=(30-(240-$K$8)),((A231+(240-$K$7))/30)*$K$6,$K$6)*($K$5/100)</f>
        <v>0.10979999999999999</v>
      </c>
      <c r="J231" s="61">
        <f t="shared" si="200"/>
        <v>9.6456066865724388E-3</v>
      </c>
      <c r="K231" s="62">
        <f t="shared" si="201"/>
        <v>38925.097836651279</v>
      </c>
      <c r="L231" s="62">
        <f t="shared" si="202"/>
        <v>241048.95359220839</v>
      </c>
      <c r="M231" s="55">
        <f t="shared" si="203"/>
        <v>221484.06885891149</v>
      </c>
      <c r="N231" s="55">
        <f t="shared" si="204"/>
        <v>49874.136571145224</v>
      </c>
      <c r="O231" s="55">
        <f t="shared" si="205"/>
        <v>171609.93228776628</v>
      </c>
      <c r="P231" s="59">
        <f t="shared" si="248"/>
        <v>0</v>
      </c>
      <c r="Q231" s="52">
        <f t="shared" si="206"/>
        <v>0</v>
      </c>
      <c r="R231" s="57">
        <f t="shared" si="207"/>
        <v>0</v>
      </c>
      <c r="S231" s="59">
        <f t="shared" si="249"/>
        <v>0</v>
      </c>
      <c r="T231" s="56">
        <f t="shared" si="208"/>
        <v>0</v>
      </c>
      <c r="U231" s="57">
        <f t="shared" si="209"/>
        <v>0</v>
      </c>
      <c r="V231" s="59">
        <f t="shared" si="250"/>
        <v>0</v>
      </c>
      <c r="W231" s="52">
        <f t="shared" si="194"/>
        <v>0</v>
      </c>
      <c r="X231" s="57">
        <f t="shared" si="210"/>
        <v>0</v>
      </c>
      <c r="Y231" s="59">
        <f t="shared" si="251"/>
        <v>0</v>
      </c>
      <c r="Z231" s="56">
        <f t="shared" si="252"/>
        <v>0</v>
      </c>
      <c r="AA231" s="57">
        <f t="shared" si="211"/>
        <v>0</v>
      </c>
      <c r="AB231" s="63">
        <f t="shared" si="253"/>
        <v>0</v>
      </c>
      <c r="AC231" s="74">
        <f t="shared" si="212"/>
        <v>0</v>
      </c>
      <c r="AD231" s="57">
        <f t="shared" si="213"/>
        <v>0</v>
      </c>
      <c r="AE231" s="59">
        <f t="shared" si="254"/>
        <v>0</v>
      </c>
      <c r="AF231" s="54">
        <f t="shared" si="214"/>
        <v>0</v>
      </c>
      <c r="AG231" s="57">
        <f t="shared" si="215"/>
        <v>0</v>
      </c>
      <c r="AH231" s="59">
        <f t="shared" si="255"/>
        <v>949835.14411451016</v>
      </c>
      <c r="AI231" s="54">
        <f t="shared" si="216"/>
        <v>49874.136571145224</v>
      </c>
      <c r="AJ231" s="57">
        <f t="shared" si="217"/>
        <v>3957.6464338104588</v>
      </c>
      <c r="AK231" s="59">
        <f t="shared" si="256"/>
        <v>3541839.3306796616</v>
      </c>
      <c r="AL231" s="56">
        <f t="shared" si="257"/>
        <v>171609.93228776628</v>
      </c>
      <c r="AM231" s="75">
        <f t="shared" si="218"/>
        <v>14757.663877831923</v>
      </c>
      <c r="AN231">
        <f t="shared" si="219"/>
        <v>3.3955200867649853E-2</v>
      </c>
      <c r="AO231" s="119">
        <f t="shared" si="220"/>
        <v>0</v>
      </c>
      <c r="AP231" s="119">
        <f t="shared" si="221"/>
        <v>0</v>
      </c>
      <c r="AQ231">
        <f t="shared" si="222"/>
        <v>0.39008652167249203</v>
      </c>
      <c r="AR231" s="41">
        <f t="shared" si="223"/>
        <v>0</v>
      </c>
      <c r="AS231" s="41">
        <f t="shared" si="224"/>
        <v>0</v>
      </c>
      <c r="AT231">
        <f t="shared" si="225"/>
        <v>0.39010529196670951</v>
      </c>
      <c r="AU231" s="41">
        <f t="shared" si="226"/>
        <v>0</v>
      </c>
      <c r="AV231" s="41">
        <f t="shared" si="227"/>
        <v>0</v>
      </c>
      <c r="AW231">
        <f t="shared" si="228"/>
        <v>0.39254541127323272</v>
      </c>
      <c r="AX231">
        <f t="shared" si="229"/>
        <v>0</v>
      </c>
      <c r="AY231" s="121">
        <f t="shared" si="230"/>
        <v>0</v>
      </c>
      <c r="AZ231">
        <f t="shared" si="231"/>
        <v>0.50497565999488658</v>
      </c>
      <c r="BA231" s="39">
        <f t="shared" si="232"/>
        <v>0</v>
      </c>
      <c r="BB231" s="39">
        <f t="shared" si="233"/>
        <v>0</v>
      </c>
      <c r="BC231">
        <f t="shared" si="234"/>
        <v>0.39695027968175417</v>
      </c>
      <c r="BD231" s="41">
        <f t="shared" si="235"/>
        <v>0</v>
      </c>
      <c r="BE231" s="41">
        <f t="shared" si="236"/>
        <v>0</v>
      </c>
      <c r="BF231">
        <f t="shared" si="237"/>
        <v>0.39265913685150172</v>
      </c>
      <c r="BG231" s="41">
        <f t="shared" si="238"/>
        <v>53831.78300495568</v>
      </c>
      <c r="BH231" s="41">
        <f t="shared" si="239"/>
        <v>10922435.909080803</v>
      </c>
      <c r="BI231">
        <f t="shared" si="240"/>
        <v>0.40182098098655439</v>
      </c>
      <c r="BJ231">
        <f t="shared" si="241"/>
        <v>186367.5961655982</v>
      </c>
      <c r="BK231" s="121">
        <f t="shared" si="242"/>
        <v>37582575.171020813</v>
      </c>
      <c r="BL231">
        <f t="shared" si="243"/>
        <v>0.40684670565133368</v>
      </c>
      <c r="BM231" s="119">
        <f t="shared" si="244"/>
        <v>240199.37917055388</v>
      </c>
      <c r="BN231" s="119">
        <f t="shared" si="245"/>
        <v>47397590.735807061</v>
      </c>
      <c r="BO231">
        <f t="shared" si="246"/>
        <v>0.39823941203473395</v>
      </c>
    </row>
    <row r="232" spans="1:67">
      <c r="A232">
        <v>220</v>
      </c>
      <c r="B232" s="64">
        <v>215</v>
      </c>
      <c r="C232" s="56">
        <f t="shared" si="195"/>
        <v>4270190.4059352605</v>
      </c>
      <c r="D232" s="56">
        <f t="shared" si="196"/>
        <v>273589.37239455106</v>
      </c>
      <c r="E232" s="59">
        <f t="shared" si="247"/>
        <v>3996601.0335407094</v>
      </c>
      <c r="F232" s="53">
        <f t="shared" si="197"/>
        <v>200174.24854096546</v>
      </c>
      <c r="G232" s="53">
        <f t="shared" si="198"/>
        <v>18537.567793906324</v>
      </c>
      <c r="H232" s="66">
        <f t="shared" si="199"/>
        <v>181636.68074705914</v>
      </c>
      <c r="I232" s="54">
        <f>IF(A232&lt;=(30-(240-$K$8)),((A232+(240-$K$7))/30)*$K$6,$K$6)*($K$5/100)</f>
        <v>0.10979999999999999</v>
      </c>
      <c r="J232" s="67">
        <f t="shared" si="200"/>
        <v>9.6456066865724388E-3</v>
      </c>
      <c r="K232" s="68">
        <f t="shared" si="201"/>
        <v>36797.645670341932</v>
      </c>
      <c r="L232" s="68">
        <f t="shared" si="202"/>
        <v>236971.8942113074</v>
      </c>
      <c r="M232" s="55">
        <f t="shared" si="203"/>
        <v>218434.32641740108</v>
      </c>
      <c r="N232" s="55">
        <f t="shared" si="204"/>
        <v>49187.390694485352</v>
      </c>
      <c r="O232" s="55">
        <f t="shared" si="205"/>
        <v>169246.93572291575</v>
      </c>
      <c r="P232" s="65">
        <f t="shared" si="248"/>
        <v>0</v>
      </c>
      <c r="Q232" s="52">
        <f t="shared" si="206"/>
        <v>0</v>
      </c>
      <c r="R232" s="57">
        <f t="shared" si="207"/>
        <v>0</v>
      </c>
      <c r="S232" s="59">
        <f t="shared" si="249"/>
        <v>0</v>
      </c>
      <c r="T232" s="56">
        <f t="shared" si="208"/>
        <v>0</v>
      </c>
      <c r="U232" s="57">
        <f t="shared" si="209"/>
        <v>0</v>
      </c>
      <c r="V232" s="59">
        <f t="shared" si="250"/>
        <v>0</v>
      </c>
      <c r="W232" s="52">
        <f t="shared" si="194"/>
        <v>0</v>
      </c>
      <c r="X232" s="57">
        <f t="shared" si="210"/>
        <v>0</v>
      </c>
      <c r="Y232" s="59">
        <f t="shared" si="251"/>
        <v>0</v>
      </c>
      <c r="Z232" s="56">
        <f t="shared" si="252"/>
        <v>0</v>
      </c>
      <c r="AA232" s="57">
        <f t="shared" si="211"/>
        <v>0</v>
      </c>
      <c r="AB232" s="63">
        <f t="shared" si="253"/>
        <v>0</v>
      </c>
      <c r="AC232" s="74">
        <f t="shared" si="212"/>
        <v>0</v>
      </c>
      <c r="AD232" s="57">
        <f t="shared" si="213"/>
        <v>0</v>
      </c>
      <c r="AE232" s="59">
        <f t="shared" si="254"/>
        <v>0</v>
      </c>
      <c r="AF232" s="54">
        <f t="shared" si="214"/>
        <v>0</v>
      </c>
      <c r="AG232" s="57">
        <f t="shared" si="215"/>
        <v>0</v>
      </c>
      <c r="AH232" s="59">
        <f t="shared" si="255"/>
        <v>899961.00754336489</v>
      </c>
      <c r="AI232" s="54">
        <f t="shared" si="216"/>
        <v>49187.390694485352</v>
      </c>
      <c r="AJ232" s="57">
        <f t="shared" si="217"/>
        <v>3749.8375314306868</v>
      </c>
      <c r="AK232" s="59">
        <f t="shared" si="256"/>
        <v>3370229.3983918955</v>
      </c>
      <c r="AL232" s="56">
        <f t="shared" si="257"/>
        <v>169246.93572291575</v>
      </c>
      <c r="AM232" s="75">
        <f t="shared" si="218"/>
        <v>14042.622493299565</v>
      </c>
      <c r="AN232">
        <f t="shared" si="219"/>
        <v>3.3971311649541015E-2</v>
      </c>
      <c r="AO232" s="119">
        <f t="shared" si="220"/>
        <v>0</v>
      </c>
      <c r="AP232" s="119">
        <f t="shared" si="221"/>
        <v>0</v>
      </c>
      <c r="AQ232">
        <f t="shared" si="222"/>
        <v>0.38826270191087658</v>
      </c>
      <c r="AR232" s="41">
        <f t="shared" si="223"/>
        <v>0</v>
      </c>
      <c r="AS232" s="41">
        <f t="shared" si="224"/>
        <v>0</v>
      </c>
      <c r="AT232">
        <f t="shared" si="225"/>
        <v>0.38828147172462446</v>
      </c>
      <c r="AU232" s="41">
        <f t="shared" si="226"/>
        <v>0</v>
      </c>
      <c r="AV232" s="41">
        <f t="shared" si="227"/>
        <v>0</v>
      </c>
      <c r="AW232">
        <f t="shared" si="228"/>
        <v>0.39072156441824973</v>
      </c>
      <c r="AX232">
        <f t="shared" si="229"/>
        <v>0</v>
      </c>
      <c r="AY232" s="121">
        <f t="shared" si="230"/>
        <v>0</v>
      </c>
      <c r="AZ232">
        <f t="shared" si="231"/>
        <v>0.50322116484875457</v>
      </c>
      <c r="BA232" s="39">
        <f t="shared" si="232"/>
        <v>0</v>
      </c>
      <c r="BB232" s="39">
        <f t="shared" si="233"/>
        <v>0</v>
      </c>
      <c r="BC232">
        <f t="shared" si="234"/>
        <v>0.39512656390103917</v>
      </c>
      <c r="BD232" s="41">
        <f t="shared" si="235"/>
        <v>0</v>
      </c>
      <c r="BE232" s="41">
        <f t="shared" si="236"/>
        <v>0</v>
      </c>
      <c r="BF232">
        <f t="shared" si="237"/>
        <v>0.3908352904878038</v>
      </c>
      <c r="BG232" s="41">
        <f t="shared" si="238"/>
        <v>52937.228225916042</v>
      </c>
      <c r="BH232" s="41">
        <f t="shared" si="239"/>
        <v>10821225.952786777</v>
      </c>
      <c r="BI232">
        <f t="shared" si="240"/>
        <v>0.39999767590303598</v>
      </c>
      <c r="BJ232">
        <f t="shared" si="241"/>
        <v>183289.55821621532</v>
      </c>
      <c r="BK232" s="121">
        <f t="shared" si="242"/>
        <v>37234325.859041467</v>
      </c>
      <c r="BL232">
        <f t="shared" si="243"/>
        <v>0.40502411345755851</v>
      </c>
      <c r="BM232" s="119">
        <f t="shared" si="244"/>
        <v>236226.78644213136</v>
      </c>
      <c r="BN232" s="119">
        <f t="shared" si="245"/>
        <v>46963380.179741234</v>
      </c>
      <c r="BO232">
        <f t="shared" si="246"/>
        <v>0.39641577792254518</v>
      </c>
    </row>
    <row r="233" spans="1:67">
      <c r="A233">
        <v>221</v>
      </c>
      <c r="B233" s="58">
        <v>216</v>
      </c>
      <c r="C233" s="56">
        <f t="shared" si="195"/>
        <v>4051756.079517859</v>
      </c>
      <c r="D233" s="56">
        <f t="shared" si="196"/>
        <v>273589.37239455059</v>
      </c>
      <c r="E233" s="59">
        <f t="shared" si="247"/>
        <v>3778166.7071233084</v>
      </c>
      <c r="F233" s="53">
        <f t="shared" si="197"/>
        <v>198243.44647075914</v>
      </c>
      <c r="G233" s="53">
        <f t="shared" si="198"/>
        <v>17524.396576540279</v>
      </c>
      <c r="H233" s="60">
        <f t="shared" si="199"/>
        <v>180719.04989421886</v>
      </c>
      <c r="I233" s="54">
        <f>IF(A233&lt;=(30-(240-$K$8)),((A233+(240-$K$7))/30)*$K$6,$K$6)*($K$5/100)</f>
        <v>0.10979999999999999</v>
      </c>
      <c r="J233" s="61">
        <f t="shared" si="200"/>
        <v>9.6456066865724388E-3</v>
      </c>
      <c r="K233" s="62">
        <f t="shared" si="201"/>
        <v>34699.565177163262</v>
      </c>
      <c r="L233" s="62">
        <f t="shared" si="202"/>
        <v>232943.01164792239</v>
      </c>
      <c r="M233" s="55">
        <f t="shared" si="203"/>
        <v>215418.61507138211</v>
      </c>
      <c r="N233" s="55">
        <f t="shared" si="204"/>
        <v>48508.307994292081</v>
      </c>
      <c r="O233" s="55">
        <f t="shared" si="205"/>
        <v>166910.30707709002</v>
      </c>
      <c r="P233" s="59">
        <f t="shared" si="248"/>
        <v>0</v>
      </c>
      <c r="Q233" s="52">
        <f t="shared" si="206"/>
        <v>0</v>
      </c>
      <c r="R233" s="57">
        <f t="shared" si="207"/>
        <v>0</v>
      </c>
      <c r="S233" s="59">
        <f t="shared" si="249"/>
        <v>0</v>
      </c>
      <c r="T233" s="56">
        <f t="shared" si="208"/>
        <v>0</v>
      </c>
      <c r="U233" s="57">
        <f t="shared" si="209"/>
        <v>0</v>
      </c>
      <c r="V233" s="59">
        <f t="shared" si="250"/>
        <v>0</v>
      </c>
      <c r="W233" s="52">
        <f t="shared" si="194"/>
        <v>0</v>
      </c>
      <c r="X233" s="57">
        <f t="shared" si="210"/>
        <v>0</v>
      </c>
      <c r="Y233" s="59">
        <f t="shared" si="251"/>
        <v>0</v>
      </c>
      <c r="Z233" s="56">
        <f t="shared" si="252"/>
        <v>0</v>
      </c>
      <c r="AA233" s="57">
        <f t="shared" si="211"/>
        <v>0</v>
      </c>
      <c r="AB233" s="63">
        <f t="shared" si="253"/>
        <v>0</v>
      </c>
      <c r="AC233" s="74">
        <f t="shared" si="212"/>
        <v>0</v>
      </c>
      <c r="AD233" s="57">
        <f t="shared" si="213"/>
        <v>0</v>
      </c>
      <c r="AE233" s="59">
        <f t="shared" si="254"/>
        <v>0</v>
      </c>
      <c r="AF233" s="54">
        <f t="shared" si="214"/>
        <v>0</v>
      </c>
      <c r="AG233" s="57">
        <f t="shared" si="215"/>
        <v>0</v>
      </c>
      <c r="AH233" s="59">
        <f t="shared" si="255"/>
        <v>850773.61684887949</v>
      </c>
      <c r="AI233" s="54">
        <f t="shared" si="216"/>
        <v>48508.307994292081</v>
      </c>
      <c r="AJ233" s="57">
        <f t="shared" si="217"/>
        <v>3544.8900702036644</v>
      </c>
      <c r="AK233" s="59">
        <f t="shared" si="256"/>
        <v>3200982.4626689795</v>
      </c>
      <c r="AL233" s="56">
        <f t="shared" si="257"/>
        <v>166910.30707709002</v>
      </c>
      <c r="AM233" s="75">
        <f t="shared" si="218"/>
        <v>13337.426927787414</v>
      </c>
      <c r="AN233">
        <f t="shared" si="219"/>
        <v>3.3987422431432178E-2</v>
      </c>
      <c r="AO233" s="119">
        <f t="shared" si="220"/>
        <v>0</v>
      </c>
      <c r="AP233" s="119">
        <f t="shared" si="221"/>
        <v>0</v>
      </c>
      <c r="AQ233">
        <f t="shared" si="222"/>
        <v>0.38644637632358969</v>
      </c>
      <c r="AR233" s="41">
        <f t="shared" si="223"/>
        <v>0</v>
      </c>
      <c r="AS233" s="41">
        <f t="shared" si="224"/>
        <v>0</v>
      </c>
      <c r="AT233">
        <f t="shared" si="225"/>
        <v>0.38646514520063036</v>
      </c>
      <c r="AU233" s="41">
        <f t="shared" si="226"/>
        <v>0</v>
      </c>
      <c r="AV233" s="41">
        <f t="shared" si="227"/>
        <v>0</v>
      </c>
      <c r="AW233">
        <f t="shared" si="228"/>
        <v>0.3889051519729772</v>
      </c>
      <c r="AX233">
        <f t="shared" si="229"/>
        <v>0</v>
      </c>
      <c r="AY233" s="121">
        <f t="shared" si="230"/>
        <v>0</v>
      </c>
      <c r="AZ233">
        <f t="shared" si="231"/>
        <v>0.50147142351657836</v>
      </c>
      <c r="BA233" s="39">
        <f t="shared" si="232"/>
        <v>0</v>
      </c>
      <c r="BB233" s="39">
        <f t="shared" si="233"/>
        <v>0</v>
      </c>
      <c r="BC233">
        <f t="shared" si="234"/>
        <v>0.39331017546225783</v>
      </c>
      <c r="BD233" s="41">
        <f t="shared" si="235"/>
        <v>0</v>
      </c>
      <c r="BE233" s="41">
        <f t="shared" si="236"/>
        <v>0</v>
      </c>
      <c r="BF233">
        <f t="shared" si="237"/>
        <v>0.38901887576956223</v>
      </c>
      <c r="BG233" s="41">
        <f t="shared" si="238"/>
        <v>52053.198064495744</v>
      </c>
      <c r="BH233" s="41">
        <f t="shared" si="239"/>
        <v>10720336.06673855</v>
      </c>
      <c r="BI233">
        <f t="shared" si="240"/>
        <v>0.39818157978775448</v>
      </c>
      <c r="BJ233">
        <f t="shared" si="241"/>
        <v>180247.73400487745</v>
      </c>
      <c r="BK233" s="121">
        <f t="shared" si="242"/>
        <v>36887177.864036895</v>
      </c>
      <c r="BL233">
        <f t="shared" si="243"/>
        <v>0.4032086081412975</v>
      </c>
      <c r="BM233" s="119">
        <f t="shared" si="244"/>
        <v>232300.9320693732</v>
      </c>
      <c r="BN233" s="119">
        <f t="shared" si="245"/>
        <v>46530420.855418533</v>
      </c>
      <c r="BO233">
        <f t="shared" si="246"/>
        <v>0.39459943981931428</v>
      </c>
    </row>
    <row r="234" spans="1:67">
      <c r="A234">
        <v>222</v>
      </c>
      <c r="B234" s="64">
        <v>217</v>
      </c>
      <c r="C234" s="56">
        <f t="shared" si="195"/>
        <v>3836337.4644464767</v>
      </c>
      <c r="D234" s="56">
        <f t="shared" si="196"/>
        <v>273589.37239455013</v>
      </c>
      <c r="E234" s="59">
        <f t="shared" si="247"/>
        <v>3562748.0920519265</v>
      </c>
      <c r="F234" s="53">
        <f t="shared" si="197"/>
        <v>196331.26815791157</v>
      </c>
      <c r="G234" s="53">
        <f t="shared" si="198"/>
        <v>16525.213233634186</v>
      </c>
      <c r="H234" s="66">
        <f t="shared" si="199"/>
        <v>179806.05492427738</v>
      </c>
      <c r="I234" s="54">
        <f>IF(A234&lt;=(30-(240-$K$8)),((A234+(240-$K$7))/30)*$K$6,$K$6)*($K$5/100)</f>
        <v>0.10979999999999999</v>
      </c>
      <c r="J234" s="67">
        <f t="shared" si="200"/>
        <v>9.6456066865724388E-3</v>
      </c>
      <c r="K234" s="68">
        <f t="shared" si="201"/>
        <v>32630.528333605438</v>
      </c>
      <c r="L234" s="68">
        <f t="shared" si="202"/>
        <v>228961.79649151702</v>
      </c>
      <c r="M234" s="55">
        <f t="shared" si="203"/>
        <v>212436.58325788283</v>
      </c>
      <c r="N234" s="55">
        <f t="shared" si="204"/>
        <v>47836.809305053604</v>
      </c>
      <c r="O234" s="55">
        <f t="shared" si="205"/>
        <v>164599.77395282921</v>
      </c>
      <c r="P234" s="65">
        <f t="shared" si="248"/>
        <v>0</v>
      </c>
      <c r="Q234" s="52">
        <f t="shared" si="206"/>
        <v>0</v>
      </c>
      <c r="R234" s="57">
        <f t="shared" si="207"/>
        <v>0</v>
      </c>
      <c r="S234" s="59">
        <f t="shared" si="249"/>
        <v>0</v>
      </c>
      <c r="T234" s="56">
        <f t="shared" si="208"/>
        <v>0</v>
      </c>
      <c r="U234" s="57">
        <f t="shared" si="209"/>
        <v>0</v>
      </c>
      <c r="V234" s="59">
        <f t="shared" si="250"/>
        <v>0</v>
      </c>
      <c r="W234" s="52">
        <f t="shared" si="194"/>
        <v>0</v>
      </c>
      <c r="X234" s="57">
        <f t="shared" si="210"/>
        <v>0</v>
      </c>
      <c r="Y234" s="59">
        <f t="shared" si="251"/>
        <v>0</v>
      </c>
      <c r="Z234" s="56">
        <f t="shared" si="252"/>
        <v>0</v>
      </c>
      <c r="AA234" s="57">
        <f t="shared" si="211"/>
        <v>0</v>
      </c>
      <c r="AB234" s="63">
        <f t="shared" si="253"/>
        <v>0</v>
      </c>
      <c r="AC234" s="74">
        <f t="shared" si="212"/>
        <v>0</v>
      </c>
      <c r="AD234" s="57">
        <f t="shared" si="213"/>
        <v>0</v>
      </c>
      <c r="AE234" s="59">
        <f t="shared" si="254"/>
        <v>0</v>
      </c>
      <c r="AF234" s="54">
        <f t="shared" si="214"/>
        <v>0</v>
      </c>
      <c r="AG234" s="57">
        <f t="shared" si="215"/>
        <v>0</v>
      </c>
      <c r="AH234" s="59">
        <f t="shared" si="255"/>
        <v>802265.30885458738</v>
      </c>
      <c r="AI234" s="54">
        <f t="shared" si="216"/>
        <v>47836.809305053604</v>
      </c>
      <c r="AJ234" s="57">
        <f t="shared" si="217"/>
        <v>3342.7721202274474</v>
      </c>
      <c r="AK234" s="59">
        <f t="shared" si="256"/>
        <v>3034072.1555918893</v>
      </c>
      <c r="AL234" s="56">
        <f t="shared" si="257"/>
        <v>164599.77395282921</v>
      </c>
      <c r="AM234" s="75">
        <f t="shared" si="218"/>
        <v>12641.967314966205</v>
      </c>
      <c r="AN234">
        <f t="shared" si="219"/>
        <v>3.4003533213323341E-2</v>
      </c>
      <c r="AO234" s="119">
        <f t="shared" si="220"/>
        <v>0</v>
      </c>
      <c r="AP234" s="119">
        <f t="shared" si="221"/>
        <v>0</v>
      </c>
      <c r="AQ234">
        <f t="shared" si="222"/>
        <v>0.38463751954149128</v>
      </c>
      <c r="AR234" s="41">
        <f t="shared" si="223"/>
        <v>0</v>
      </c>
      <c r="AS234" s="41">
        <f t="shared" si="224"/>
        <v>0</v>
      </c>
      <c r="AT234">
        <f t="shared" si="225"/>
        <v>0.38465628702947435</v>
      </c>
      <c r="AU234" s="41">
        <f t="shared" si="226"/>
        <v>0</v>
      </c>
      <c r="AV234" s="41">
        <f t="shared" si="227"/>
        <v>0</v>
      </c>
      <c r="AW234">
        <f t="shared" si="228"/>
        <v>0.38709614906603246</v>
      </c>
      <c r="AX234">
        <f t="shared" si="229"/>
        <v>0</v>
      </c>
      <c r="AY234" s="121">
        <f t="shared" si="230"/>
        <v>0</v>
      </c>
      <c r="AZ234">
        <f t="shared" si="231"/>
        <v>0.49972642882053492</v>
      </c>
      <c r="BA234" s="39">
        <f t="shared" si="232"/>
        <v>0</v>
      </c>
      <c r="BB234" s="39">
        <f t="shared" si="233"/>
        <v>0</v>
      </c>
      <c r="BC234">
        <f t="shared" si="234"/>
        <v>0.39150109037261288</v>
      </c>
      <c r="BD234" s="41">
        <f t="shared" si="235"/>
        <v>0</v>
      </c>
      <c r="BE234" s="41">
        <f t="shared" si="236"/>
        <v>0</v>
      </c>
      <c r="BF234">
        <f t="shared" si="237"/>
        <v>0.38720986784822337</v>
      </c>
      <c r="BG234" s="41">
        <f t="shared" si="238"/>
        <v>51179.581425281052</v>
      </c>
      <c r="BH234" s="41">
        <f t="shared" si="239"/>
        <v>10619771.665721901</v>
      </c>
      <c r="BI234">
        <f t="shared" si="240"/>
        <v>0.39637266960014228</v>
      </c>
      <c r="BJ234">
        <f t="shared" si="241"/>
        <v>177241.74126779541</v>
      </c>
      <c r="BK234" s="121">
        <f t="shared" si="242"/>
        <v>36541149.817528084</v>
      </c>
      <c r="BL234">
        <f t="shared" si="243"/>
        <v>0.40140016762373182</v>
      </c>
      <c r="BM234" s="119">
        <f t="shared" si="244"/>
        <v>228421.32269307645</v>
      </c>
      <c r="BN234" s="119">
        <f t="shared" si="245"/>
        <v>46098738.566960573</v>
      </c>
      <c r="BO234">
        <f t="shared" si="246"/>
        <v>0.39279037398619249</v>
      </c>
    </row>
    <row r="235" spans="1:67">
      <c r="A235">
        <v>223</v>
      </c>
      <c r="B235" s="58">
        <v>218</v>
      </c>
      <c r="C235" s="56">
        <f t="shared" si="195"/>
        <v>3623900.8811885938</v>
      </c>
      <c r="D235" s="56">
        <f t="shared" si="196"/>
        <v>273589.37239455013</v>
      </c>
      <c r="E235" s="59">
        <f t="shared" si="247"/>
        <v>3350311.5087940437</v>
      </c>
      <c r="F235" s="53">
        <f t="shared" si="197"/>
        <v>194437.53396498438</v>
      </c>
      <c r="G235" s="53">
        <f t="shared" si="198"/>
        <v>15539.861548289706</v>
      </c>
      <c r="H235" s="60">
        <f t="shared" si="199"/>
        <v>178897.67241669467</v>
      </c>
      <c r="I235" s="54">
        <f>IF(A235&lt;=(30-(240-$K$8)),((A235+(240-$K$7))/30)*$K$6,$K$6)*($K$5/100)</f>
        <v>0.10979999999999999</v>
      </c>
      <c r="J235" s="61">
        <f t="shared" si="200"/>
        <v>9.6456066865724388E-3</v>
      </c>
      <c r="K235" s="62">
        <f t="shared" si="201"/>
        <v>30590.210506049709</v>
      </c>
      <c r="L235" s="62">
        <f t="shared" si="202"/>
        <v>225027.74447103409</v>
      </c>
      <c r="M235" s="55">
        <f t="shared" si="203"/>
        <v>209487.88292274438</v>
      </c>
      <c r="N235" s="55">
        <f t="shared" si="204"/>
        <v>47172.81625137823</v>
      </c>
      <c r="O235" s="55">
        <f t="shared" si="205"/>
        <v>162315.06667136616</v>
      </c>
      <c r="P235" s="59">
        <f t="shared" si="248"/>
        <v>0</v>
      </c>
      <c r="Q235" s="52">
        <f t="shared" si="206"/>
        <v>0</v>
      </c>
      <c r="R235" s="57">
        <f t="shared" si="207"/>
        <v>0</v>
      </c>
      <c r="S235" s="59">
        <f t="shared" si="249"/>
        <v>0</v>
      </c>
      <c r="T235" s="56">
        <f t="shared" si="208"/>
        <v>0</v>
      </c>
      <c r="U235" s="57">
        <f t="shared" si="209"/>
        <v>0</v>
      </c>
      <c r="V235" s="59">
        <f t="shared" si="250"/>
        <v>0</v>
      </c>
      <c r="W235" s="52">
        <f t="shared" si="194"/>
        <v>0</v>
      </c>
      <c r="X235" s="57">
        <f t="shared" si="210"/>
        <v>0</v>
      </c>
      <c r="Y235" s="59">
        <f t="shared" si="251"/>
        <v>0</v>
      </c>
      <c r="Z235" s="56">
        <f t="shared" si="252"/>
        <v>0</v>
      </c>
      <c r="AA235" s="57">
        <f t="shared" si="211"/>
        <v>0</v>
      </c>
      <c r="AB235" s="63">
        <f t="shared" si="253"/>
        <v>0</v>
      </c>
      <c r="AC235" s="74">
        <f t="shared" si="212"/>
        <v>0</v>
      </c>
      <c r="AD235" s="57">
        <f t="shared" si="213"/>
        <v>0</v>
      </c>
      <c r="AE235" s="59">
        <f t="shared" si="254"/>
        <v>0</v>
      </c>
      <c r="AF235" s="54">
        <f t="shared" si="214"/>
        <v>0</v>
      </c>
      <c r="AG235" s="57">
        <f t="shared" si="215"/>
        <v>0</v>
      </c>
      <c r="AH235" s="59">
        <f t="shared" si="255"/>
        <v>754428.49954953382</v>
      </c>
      <c r="AI235" s="54">
        <f t="shared" si="216"/>
        <v>47172.81625137823</v>
      </c>
      <c r="AJ235" s="57">
        <f t="shared" si="217"/>
        <v>3143.4520814563907</v>
      </c>
      <c r="AK235" s="59">
        <f t="shared" si="256"/>
        <v>2869472.3816390601</v>
      </c>
      <c r="AL235" s="56">
        <f t="shared" si="257"/>
        <v>162315.06667136616</v>
      </c>
      <c r="AM235" s="75">
        <f t="shared" si="218"/>
        <v>11956.134923496084</v>
      </c>
      <c r="AN235">
        <f t="shared" si="219"/>
        <v>3.401964399521451E-2</v>
      </c>
      <c r="AO235" s="119">
        <f t="shared" si="220"/>
        <v>0</v>
      </c>
      <c r="AP235" s="119">
        <f t="shared" si="221"/>
        <v>0</v>
      </c>
      <c r="AQ235">
        <f t="shared" si="222"/>
        <v>0.38283610625440412</v>
      </c>
      <c r="AR235" s="41">
        <f t="shared" si="223"/>
        <v>0</v>
      </c>
      <c r="AS235" s="41">
        <f t="shared" si="224"/>
        <v>0</v>
      </c>
      <c r="AT235">
        <f t="shared" si="225"/>
        <v>0.38285487190471956</v>
      </c>
      <c r="AU235" s="41">
        <f t="shared" si="226"/>
        <v>0</v>
      </c>
      <c r="AV235" s="41">
        <f t="shared" si="227"/>
        <v>0</v>
      </c>
      <c r="AW235">
        <f t="shared" si="228"/>
        <v>0.38529453088230031</v>
      </c>
      <c r="AX235">
        <f t="shared" si="229"/>
        <v>0</v>
      </c>
      <c r="AY235" s="121">
        <f t="shared" si="230"/>
        <v>0</v>
      </c>
      <c r="AZ235">
        <f t="shared" si="231"/>
        <v>0.49798617356983577</v>
      </c>
      <c r="BA235" s="39">
        <f t="shared" si="232"/>
        <v>0</v>
      </c>
      <c r="BB235" s="39">
        <f t="shared" si="233"/>
        <v>0</v>
      </c>
      <c r="BC235">
        <f t="shared" si="234"/>
        <v>0.38969928469111742</v>
      </c>
      <c r="BD235" s="41">
        <f t="shared" si="235"/>
        <v>0</v>
      </c>
      <c r="BE235" s="41">
        <f t="shared" si="236"/>
        <v>0</v>
      </c>
      <c r="BF235">
        <f t="shared" si="237"/>
        <v>0.38540824193154083</v>
      </c>
      <c r="BG235" s="41">
        <f t="shared" si="238"/>
        <v>50316.268332834617</v>
      </c>
      <c r="BH235" s="41">
        <f t="shared" si="239"/>
        <v>10519538.024057345</v>
      </c>
      <c r="BI235">
        <f t="shared" si="240"/>
        <v>0.39457092234680835</v>
      </c>
      <c r="BJ235">
        <f t="shared" si="241"/>
        <v>174271.20159486224</v>
      </c>
      <c r="BK235" s="121">
        <f t="shared" si="242"/>
        <v>36196259.867714651</v>
      </c>
      <c r="BL235">
        <f t="shared" si="243"/>
        <v>0.399598769868445</v>
      </c>
      <c r="BM235" s="119">
        <f t="shared" si="244"/>
        <v>224587.46992769686</v>
      </c>
      <c r="BN235" s="119">
        <f t="shared" si="245"/>
        <v>45668358.477158278</v>
      </c>
      <c r="BO235">
        <f t="shared" si="246"/>
        <v>0.39098855673497279</v>
      </c>
    </row>
    <row r="236" spans="1:67">
      <c r="A236">
        <v>224</v>
      </c>
      <c r="B236" s="64">
        <v>219</v>
      </c>
      <c r="C236" s="56">
        <f t="shared" si="195"/>
        <v>3414412.9982658494</v>
      </c>
      <c r="D236" s="56">
        <f t="shared" si="196"/>
        <v>273589.37239455013</v>
      </c>
      <c r="E236" s="59">
        <f t="shared" si="247"/>
        <v>3140823.6258712993</v>
      </c>
      <c r="F236" s="53">
        <f t="shared" si="197"/>
        <v>192562.06598725109</v>
      </c>
      <c r="G236" s="53">
        <f t="shared" si="198"/>
        <v>14568.18691799971</v>
      </c>
      <c r="H236" s="66">
        <f t="shared" si="199"/>
        <v>177993.87906925139</v>
      </c>
      <c r="I236" s="54">
        <f>IF(A236&lt;=(30-(240-$K$8)),((A236+(240-$K$7))/30)*$K$6,$K$6)*($K$5/100)</f>
        <v>0.10979999999999999</v>
      </c>
      <c r="J236" s="67">
        <f t="shared" si="200"/>
        <v>9.6456066865724388E-3</v>
      </c>
      <c r="K236" s="68">
        <f t="shared" si="201"/>
        <v>28578.290416929558</v>
      </c>
      <c r="L236" s="68">
        <f t="shared" si="202"/>
        <v>221140.35640418064</v>
      </c>
      <c r="M236" s="55">
        <f t="shared" si="203"/>
        <v>206572.16948618094</v>
      </c>
      <c r="N236" s="55">
        <f t="shared" si="204"/>
        <v>46516.251240239108</v>
      </c>
      <c r="O236" s="55">
        <f t="shared" si="205"/>
        <v>160055.91824594184</v>
      </c>
      <c r="P236" s="65">
        <f t="shared" si="248"/>
        <v>0</v>
      </c>
      <c r="Q236" s="52">
        <f t="shared" si="206"/>
        <v>0</v>
      </c>
      <c r="R236" s="57">
        <f t="shared" si="207"/>
        <v>0</v>
      </c>
      <c r="S236" s="59">
        <f t="shared" si="249"/>
        <v>0</v>
      </c>
      <c r="T236" s="56">
        <f t="shared" si="208"/>
        <v>0</v>
      </c>
      <c r="U236" s="57">
        <f t="shared" si="209"/>
        <v>0</v>
      </c>
      <c r="V236" s="59">
        <f t="shared" si="250"/>
        <v>0</v>
      </c>
      <c r="W236" s="52">
        <f t="shared" si="194"/>
        <v>0</v>
      </c>
      <c r="X236" s="57">
        <f t="shared" si="210"/>
        <v>0</v>
      </c>
      <c r="Y236" s="59">
        <f t="shared" si="251"/>
        <v>0</v>
      </c>
      <c r="Z236" s="56">
        <f t="shared" si="252"/>
        <v>0</v>
      </c>
      <c r="AA236" s="57">
        <f t="shared" si="211"/>
        <v>0</v>
      </c>
      <c r="AB236" s="63">
        <f t="shared" si="253"/>
        <v>0</v>
      </c>
      <c r="AC236" s="74">
        <f t="shared" si="212"/>
        <v>0</v>
      </c>
      <c r="AD236" s="57">
        <f t="shared" si="213"/>
        <v>0</v>
      </c>
      <c r="AE236" s="59">
        <f t="shared" si="254"/>
        <v>0</v>
      </c>
      <c r="AF236" s="54">
        <f t="shared" si="214"/>
        <v>0</v>
      </c>
      <c r="AG236" s="57">
        <f t="shared" si="215"/>
        <v>0</v>
      </c>
      <c r="AH236" s="59">
        <f t="shared" si="255"/>
        <v>707255.68329815555</v>
      </c>
      <c r="AI236" s="54">
        <f t="shared" si="216"/>
        <v>46516.251240239108</v>
      </c>
      <c r="AJ236" s="57">
        <f t="shared" si="217"/>
        <v>2946.8986804089814</v>
      </c>
      <c r="AK236" s="59">
        <f t="shared" si="256"/>
        <v>2707157.3149676938</v>
      </c>
      <c r="AL236" s="56">
        <f t="shared" si="257"/>
        <v>160055.91824594184</v>
      </c>
      <c r="AM236" s="75">
        <f t="shared" si="218"/>
        <v>11279.822145698723</v>
      </c>
      <c r="AN236">
        <f t="shared" si="219"/>
        <v>3.4035754777105673E-2</v>
      </c>
      <c r="AO236" s="119">
        <f t="shared" si="220"/>
        <v>0</v>
      </c>
      <c r="AP236" s="119">
        <f t="shared" si="221"/>
        <v>0</v>
      </c>
      <c r="AQ236">
        <f t="shared" si="222"/>
        <v>0.38104211121103304</v>
      </c>
      <c r="AR236" s="41">
        <f t="shared" si="223"/>
        <v>0</v>
      </c>
      <c r="AS236" s="41">
        <f t="shared" si="224"/>
        <v>0</v>
      </c>
      <c r="AT236">
        <f t="shared" si="225"/>
        <v>0.3810608745789133</v>
      </c>
      <c r="AU236" s="41">
        <f t="shared" si="226"/>
        <v>0</v>
      </c>
      <c r="AV236" s="41">
        <f t="shared" si="227"/>
        <v>0</v>
      </c>
      <c r="AW236">
        <f t="shared" si="228"/>
        <v>0.38350027266309311</v>
      </c>
      <c r="AX236">
        <f t="shared" si="229"/>
        <v>0</v>
      </c>
      <c r="AY236" s="121">
        <f t="shared" si="230"/>
        <v>0</v>
      </c>
      <c r="AZ236">
        <f t="shared" si="231"/>
        <v>0.49625065056056339</v>
      </c>
      <c r="BA236" s="39">
        <f t="shared" si="232"/>
        <v>0</v>
      </c>
      <c r="BB236" s="39">
        <f t="shared" si="233"/>
        <v>0</v>
      </c>
      <c r="BC236">
        <f t="shared" si="234"/>
        <v>0.38790473452871099</v>
      </c>
      <c r="BD236" s="41">
        <f t="shared" si="235"/>
        <v>0</v>
      </c>
      <c r="BE236" s="41">
        <f t="shared" si="236"/>
        <v>0</v>
      </c>
      <c r="BF236">
        <f t="shared" si="237"/>
        <v>0.38361397328341146</v>
      </c>
      <c r="BG236" s="41">
        <f t="shared" si="238"/>
        <v>49463.149920648088</v>
      </c>
      <c r="BH236" s="41">
        <f t="shared" si="239"/>
        <v>10419640.277813559</v>
      </c>
      <c r="BI236">
        <f t="shared" si="240"/>
        <v>0.39277631508143435</v>
      </c>
      <c r="BJ236">
        <f t="shared" si="241"/>
        <v>171335.74039164057</v>
      </c>
      <c r="BK236" s="121">
        <f t="shared" si="242"/>
        <v>35852525.687090971</v>
      </c>
      <c r="BL236">
        <f t="shared" si="243"/>
        <v>0.39780439288152214</v>
      </c>
      <c r="BM236" s="119">
        <f t="shared" si="244"/>
        <v>220798.89031228865</v>
      </c>
      <c r="BN236" s="119">
        <f t="shared" si="245"/>
        <v>45239305.117473625</v>
      </c>
      <c r="BO236">
        <f t="shared" si="246"/>
        <v>0.3891939644279736</v>
      </c>
    </row>
    <row r="237" spans="1:67">
      <c r="A237">
        <v>225</v>
      </c>
      <c r="B237" s="58">
        <v>220</v>
      </c>
      <c r="C237" s="56">
        <f t="shared" si="195"/>
        <v>3207840.8287796685</v>
      </c>
      <c r="D237" s="56">
        <f t="shared" si="196"/>
        <v>273589.37239455013</v>
      </c>
      <c r="E237" s="59">
        <f t="shared" si="247"/>
        <v>2934251.4563851184</v>
      </c>
      <c r="F237" s="53">
        <f t="shared" si="197"/>
        <v>190704.68803598426</v>
      </c>
      <c r="G237" s="53">
        <f t="shared" si="198"/>
        <v>13610.036338532975</v>
      </c>
      <c r="H237" s="60">
        <f t="shared" si="199"/>
        <v>177094.65169745128</v>
      </c>
      <c r="I237" s="54">
        <f>IF(A237&lt;=(30-(240-$K$8)),((A237+(240-$K$7))/30)*$K$6,$K$6)*($K$5/100)</f>
        <v>0.10979999999999999</v>
      </c>
      <c r="J237" s="61">
        <f t="shared" si="200"/>
        <v>9.6456066865724388E-3</v>
      </c>
      <c r="K237" s="62">
        <f t="shared" si="201"/>
        <v>26594.450111224061</v>
      </c>
      <c r="L237" s="62">
        <f t="shared" si="202"/>
        <v>217299.13814720832</v>
      </c>
      <c r="M237" s="55">
        <f t="shared" si="203"/>
        <v>203689.10180867533</v>
      </c>
      <c r="N237" s="55">
        <f t="shared" si="204"/>
        <v>45867.037453294615</v>
      </c>
      <c r="O237" s="55">
        <f t="shared" si="205"/>
        <v>157822.06435538072</v>
      </c>
      <c r="P237" s="59">
        <f t="shared" si="248"/>
        <v>0</v>
      </c>
      <c r="Q237" s="52">
        <f t="shared" si="206"/>
        <v>0</v>
      </c>
      <c r="R237" s="57">
        <f t="shared" si="207"/>
        <v>0</v>
      </c>
      <c r="S237" s="59">
        <f t="shared" si="249"/>
        <v>0</v>
      </c>
      <c r="T237" s="56">
        <f t="shared" si="208"/>
        <v>0</v>
      </c>
      <c r="U237" s="57">
        <f t="shared" si="209"/>
        <v>0</v>
      </c>
      <c r="V237" s="59">
        <f t="shared" si="250"/>
        <v>0</v>
      </c>
      <c r="W237" s="52">
        <f t="shared" si="194"/>
        <v>0</v>
      </c>
      <c r="X237" s="57">
        <f t="shared" si="210"/>
        <v>0</v>
      </c>
      <c r="Y237" s="59">
        <f t="shared" si="251"/>
        <v>0</v>
      </c>
      <c r="Z237" s="56">
        <f t="shared" si="252"/>
        <v>0</v>
      </c>
      <c r="AA237" s="57">
        <f t="shared" si="211"/>
        <v>0</v>
      </c>
      <c r="AB237" s="63">
        <f t="shared" si="253"/>
        <v>0</v>
      </c>
      <c r="AC237" s="74">
        <f t="shared" si="212"/>
        <v>0</v>
      </c>
      <c r="AD237" s="57">
        <f t="shared" si="213"/>
        <v>0</v>
      </c>
      <c r="AE237" s="59">
        <f t="shared" si="254"/>
        <v>0</v>
      </c>
      <c r="AF237" s="54">
        <f t="shared" si="214"/>
        <v>0</v>
      </c>
      <c r="AG237" s="57">
        <f t="shared" si="215"/>
        <v>0</v>
      </c>
      <c r="AH237" s="59">
        <f t="shared" si="255"/>
        <v>660739.43205791642</v>
      </c>
      <c r="AI237" s="54">
        <f t="shared" si="216"/>
        <v>45867.037453294615</v>
      </c>
      <c r="AJ237" s="57">
        <f t="shared" si="217"/>
        <v>2753.0809669079849</v>
      </c>
      <c r="AK237" s="59">
        <f t="shared" si="256"/>
        <v>2547101.3967217519</v>
      </c>
      <c r="AL237" s="56">
        <f t="shared" si="257"/>
        <v>157822.06435538072</v>
      </c>
      <c r="AM237" s="75">
        <f t="shared" si="218"/>
        <v>10612.922486340633</v>
      </c>
      <c r="AN237">
        <f t="shared" si="219"/>
        <v>3.4051865558996836E-2</v>
      </c>
      <c r="AO237" s="119">
        <f t="shared" si="220"/>
        <v>0</v>
      </c>
      <c r="AP237" s="119">
        <f t="shared" si="221"/>
        <v>0</v>
      </c>
      <c r="AQ237">
        <f t="shared" si="222"/>
        <v>0.3792555092190838</v>
      </c>
      <c r="AR237" s="41">
        <f t="shared" si="223"/>
        <v>0</v>
      </c>
      <c r="AS237" s="41">
        <f t="shared" si="224"/>
        <v>0</v>
      </c>
      <c r="AT237">
        <f t="shared" si="225"/>
        <v>0.37927426986347001</v>
      </c>
      <c r="AU237" s="41">
        <f t="shared" si="226"/>
        <v>0</v>
      </c>
      <c r="AV237" s="41">
        <f t="shared" si="227"/>
        <v>0</v>
      </c>
      <c r="AW237">
        <f t="shared" si="228"/>
        <v>0.38171334970603088</v>
      </c>
      <c r="AX237">
        <f t="shared" si="229"/>
        <v>0</v>
      </c>
      <c r="AY237" s="121">
        <f t="shared" si="230"/>
        <v>0</v>
      </c>
      <c r="AZ237">
        <f t="shared" si="231"/>
        <v>0.49451985257609127</v>
      </c>
      <c r="BA237" s="39">
        <f t="shared" si="232"/>
        <v>0</v>
      </c>
      <c r="BB237" s="39">
        <f t="shared" si="233"/>
        <v>0</v>
      </c>
      <c r="BC237">
        <f t="shared" si="234"/>
        <v>0.38611741604818678</v>
      </c>
      <c r="BD237" s="41">
        <f t="shared" si="235"/>
        <v>0</v>
      </c>
      <c r="BE237" s="41">
        <f t="shared" si="236"/>
        <v>0</v>
      </c>
      <c r="BF237">
        <f t="shared" si="237"/>
        <v>0.38182703722403483</v>
      </c>
      <c r="BG237" s="41">
        <f t="shared" si="238"/>
        <v>48620.118420202598</v>
      </c>
      <c r="BH237" s="41">
        <f t="shared" si="239"/>
        <v>10320083.426991288</v>
      </c>
      <c r="BI237">
        <f t="shared" si="240"/>
        <v>0.3909888249049589</v>
      </c>
      <c r="BJ237">
        <f t="shared" si="241"/>
        <v>168434.98684172134</v>
      </c>
      <c r="BK237" s="121">
        <f t="shared" si="242"/>
        <v>35509964.479960658</v>
      </c>
      <c r="BL237">
        <f t="shared" si="243"/>
        <v>0.39601701471153838</v>
      </c>
      <c r="BM237" s="119">
        <f t="shared" si="244"/>
        <v>217055.10526192395</v>
      </c>
      <c r="BN237" s="119">
        <f t="shared" si="245"/>
        <v>44811602.397908576</v>
      </c>
      <c r="BO237">
        <f t="shared" si="246"/>
        <v>0.38740657347823704</v>
      </c>
    </row>
    <row r="238" spans="1:67">
      <c r="A238">
        <v>226</v>
      </c>
      <c r="B238" s="64">
        <v>221</v>
      </c>
      <c r="C238" s="56">
        <f t="shared" si="195"/>
        <v>3004151.726970993</v>
      </c>
      <c r="D238" s="56">
        <f t="shared" si="196"/>
        <v>273589.37239454966</v>
      </c>
      <c r="E238" s="59">
        <f t="shared" si="247"/>
        <v>2730562.3545764433</v>
      </c>
      <c r="F238" s="53">
        <f t="shared" si="197"/>
        <v>188865.22562190369</v>
      </c>
      <c r="G238" s="53">
        <f t="shared" si="198"/>
        <v>12665.25838797707</v>
      </c>
      <c r="H238" s="66">
        <f t="shared" si="199"/>
        <v>176199.96723392661</v>
      </c>
      <c r="I238" s="54">
        <f>IF(A238&lt;=(30-(240-$K$8)),((A238+(240-$K$7))/30)*$K$6,$K$6)*($K$5/100)</f>
        <v>0.10979999999999999</v>
      </c>
      <c r="J238" s="67">
        <f t="shared" si="200"/>
        <v>9.6456066865724388E-3</v>
      </c>
      <c r="K238" s="68">
        <f t="shared" si="201"/>
        <v>24638.374923280116</v>
      </c>
      <c r="L238" s="68">
        <f t="shared" si="202"/>
        <v>213503.60054518381</v>
      </c>
      <c r="M238" s="55">
        <f t="shared" si="203"/>
        <v>200838.34215720673</v>
      </c>
      <c r="N238" s="55">
        <f t="shared" si="204"/>
        <v>45225.098839283397</v>
      </c>
      <c r="O238" s="55">
        <f t="shared" si="205"/>
        <v>155613.24331792333</v>
      </c>
      <c r="P238" s="65">
        <f t="shared" si="248"/>
        <v>0</v>
      </c>
      <c r="Q238" s="52">
        <f t="shared" si="206"/>
        <v>0</v>
      </c>
      <c r="R238" s="57">
        <f t="shared" si="207"/>
        <v>0</v>
      </c>
      <c r="S238" s="59">
        <f t="shared" si="249"/>
        <v>0</v>
      </c>
      <c r="T238" s="56">
        <f t="shared" si="208"/>
        <v>0</v>
      </c>
      <c r="U238" s="57">
        <f t="shared" si="209"/>
        <v>0</v>
      </c>
      <c r="V238" s="59">
        <f t="shared" si="250"/>
        <v>0</v>
      </c>
      <c r="W238" s="52">
        <f t="shared" si="194"/>
        <v>0</v>
      </c>
      <c r="X238" s="57">
        <f t="shared" si="210"/>
        <v>0</v>
      </c>
      <c r="Y238" s="59">
        <f t="shared" si="251"/>
        <v>0</v>
      </c>
      <c r="Z238" s="56">
        <f t="shared" si="252"/>
        <v>0</v>
      </c>
      <c r="AA238" s="57">
        <f t="shared" si="211"/>
        <v>0</v>
      </c>
      <c r="AB238" s="63">
        <f t="shared" si="253"/>
        <v>0</v>
      </c>
      <c r="AC238" s="74">
        <f t="shared" si="212"/>
        <v>0</v>
      </c>
      <c r="AD238" s="57">
        <f t="shared" si="213"/>
        <v>0</v>
      </c>
      <c r="AE238" s="59">
        <f t="shared" si="254"/>
        <v>0</v>
      </c>
      <c r="AF238" s="54">
        <f t="shared" si="214"/>
        <v>0</v>
      </c>
      <c r="AG238" s="57">
        <f t="shared" si="215"/>
        <v>0</v>
      </c>
      <c r="AH238" s="59">
        <f t="shared" si="255"/>
        <v>614872.3946046218</v>
      </c>
      <c r="AI238" s="54">
        <f t="shared" si="216"/>
        <v>45225.098839283397</v>
      </c>
      <c r="AJ238" s="57">
        <f t="shared" si="217"/>
        <v>2561.968310852591</v>
      </c>
      <c r="AK238" s="59">
        <f t="shared" si="256"/>
        <v>2389279.3323663711</v>
      </c>
      <c r="AL238" s="56">
        <f t="shared" si="257"/>
        <v>155613.24331792333</v>
      </c>
      <c r="AM238" s="75">
        <f t="shared" si="218"/>
        <v>9955.3305515265456</v>
      </c>
      <c r="AN238">
        <f t="shared" si="219"/>
        <v>3.4067976340887998E-2</v>
      </c>
      <c r="AO238" s="119">
        <f t="shared" si="220"/>
        <v>0</v>
      </c>
      <c r="AP238" s="119">
        <f t="shared" si="221"/>
        <v>0</v>
      </c>
      <c r="AQ238">
        <f t="shared" si="222"/>
        <v>0.37747627514508231</v>
      </c>
      <c r="AR238" s="41">
        <f t="shared" si="223"/>
        <v>0</v>
      </c>
      <c r="AS238" s="41">
        <f t="shared" si="224"/>
        <v>0</v>
      </c>
      <c r="AT238">
        <f t="shared" si="225"/>
        <v>0.37749503262866752</v>
      </c>
      <c r="AU238" s="41">
        <f t="shared" si="226"/>
        <v>0</v>
      </c>
      <c r="AV238" s="41">
        <f t="shared" si="227"/>
        <v>0</v>
      </c>
      <c r="AW238">
        <f t="shared" si="228"/>
        <v>0.37993373736507696</v>
      </c>
      <c r="AX238">
        <f t="shared" si="229"/>
        <v>0</v>
      </c>
      <c r="AY238" s="121">
        <f t="shared" si="230"/>
        <v>0</v>
      </c>
      <c r="AZ238">
        <f t="shared" si="231"/>
        <v>0.49279377238691957</v>
      </c>
      <c r="BA238" s="39">
        <f t="shared" si="232"/>
        <v>0</v>
      </c>
      <c r="BB238" s="39">
        <f t="shared" si="233"/>
        <v>0</v>
      </c>
      <c r="BC238">
        <f t="shared" si="234"/>
        <v>0.38433730546429573</v>
      </c>
      <c r="BD238" s="41">
        <f t="shared" si="235"/>
        <v>0</v>
      </c>
      <c r="BE238" s="41">
        <f t="shared" si="236"/>
        <v>0</v>
      </c>
      <c r="BF238">
        <f t="shared" si="237"/>
        <v>0.38004740912978335</v>
      </c>
      <c r="BG238" s="41">
        <f t="shared" si="238"/>
        <v>47787.06715013599</v>
      </c>
      <c r="BH238" s="41">
        <f t="shared" si="239"/>
        <v>10220872.337678047</v>
      </c>
      <c r="BI238">
        <f t="shared" si="240"/>
        <v>0.38920842896545088</v>
      </c>
      <c r="BJ238">
        <f t="shared" si="241"/>
        <v>165568.57386944987</v>
      </c>
      <c r="BK238" s="121">
        <f t="shared" si="242"/>
        <v>35168592.98985067</v>
      </c>
      <c r="BL238">
        <f t="shared" si="243"/>
        <v>0.3942366134496807</v>
      </c>
      <c r="BM238" s="119">
        <f t="shared" si="244"/>
        <v>213355.64101958586</v>
      </c>
      <c r="BN238" s="119">
        <f t="shared" si="245"/>
        <v>44385273.616742685</v>
      </c>
      <c r="BO238">
        <f t="shared" si="246"/>
        <v>0.38562636034933928</v>
      </c>
    </row>
    <row r="239" spans="1:67">
      <c r="A239">
        <v>227</v>
      </c>
      <c r="B239" s="58">
        <v>222</v>
      </c>
      <c r="C239" s="56">
        <f t="shared" si="195"/>
        <v>2803313.384813786</v>
      </c>
      <c r="D239" s="56">
        <f t="shared" si="196"/>
        <v>273589.37239454919</v>
      </c>
      <c r="E239" s="59">
        <f t="shared" si="247"/>
        <v>2529724.0124192368</v>
      </c>
      <c r="F239" s="53">
        <f t="shared" si="197"/>
        <v>187043.50593878407</v>
      </c>
      <c r="G239" s="53">
        <f t="shared" si="198"/>
        <v>11733.703210937894</v>
      </c>
      <c r="H239" s="60">
        <f t="shared" si="199"/>
        <v>175309.80272784617</v>
      </c>
      <c r="I239" s="54">
        <f>IF(A239&lt;=(30-(240-$K$8)),((A239+(240-$K$7))/30)*$K$6,$K$6)*($K$5/100)</f>
        <v>0.10979999999999999</v>
      </c>
      <c r="J239" s="61">
        <f t="shared" si="200"/>
        <v>9.6456066865724388E-3</v>
      </c>
      <c r="K239" s="62">
        <f t="shared" si="201"/>
        <v>22709.753443960442</v>
      </c>
      <c r="L239" s="62">
        <f t="shared" si="202"/>
        <v>209753.25938274452</v>
      </c>
      <c r="M239" s="55">
        <f t="shared" si="203"/>
        <v>198019.55617180662</v>
      </c>
      <c r="N239" s="55">
        <f t="shared" si="204"/>
        <v>44590.360106493412</v>
      </c>
      <c r="O239" s="55">
        <f t="shared" si="205"/>
        <v>153429.19606531321</v>
      </c>
      <c r="P239" s="59">
        <f t="shared" si="248"/>
        <v>0</v>
      </c>
      <c r="Q239" s="52">
        <f t="shared" si="206"/>
        <v>0</v>
      </c>
      <c r="R239" s="57">
        <f t="shared" si="207"/>
        <v>0</v>
      </c>
      <c r="S239" s="59">
        <f t="shared" si="249"/>
        <v>0</v>
      </c>
      <c r="T239" s="56">
        <f t="shared" si="208"/>
        <v>0</v>
      </c>
      <c r="U239" s="57">
        <f t="shared" si="209"/>
        <v>0</v>
      </c>
      <c r="V239" s="59">
        <f t="shared" si="250"/>
        <v>0</v>
      </c>
      <c r="W239" s="52">
        <f t="shared" si="194"/>
        <v>0</v>
      </c>
      <c r="X239" s="57">
        <f t="shared" si="210"/>
        <v>0</v>
      </c>
      <c r="Y239" s="59">
        <f t="shared" si="251"/>
        <v>0</v>
      </c>
      <c r="Z239" s="56">
        <f t="shared" si="252"/>
        <v>0</v>
      </c>
      <c r="AA239" s="57">
        <f t="shared" si="211"/>
        <v>0</v>
      </c>
      <c r="AB239" s="63">
        <f t="shared" si="253"/>
        <v>0</v>
      </c>
      <c r="AC239" s="74">
        <f t="shared" si="212"/>
        <v>0</v>
      </c>
      <c r="AD239" s="57">
        <f t="shared" si="213"/>
        <v>0</v>
      </c>
      <c r="AE239" s="59">
        <f t="shared" si="254"/>
        <v>0</v>
      </c>
      <c r="AF239" s="54">
        <f t="shared" si="214"/>
        <v>0</v>
      </c>
      <c r="AG239" s="57">
        <f t="shared" si="215"/>
        <v>0</v>
      </c>
      <c r="AH239" s="59">
        <f t="shared" si="255"/>
        <v>569647.29576533847</v>
      </c>
      <c r="AI239" s="54">
        <f t="shared" si="216"/>
        <v>44590.360106493412</v>
      </c>
      <c r="AJ239" s="57">
        <f t="shared" si="217"/>
        <v>2373.5303990222437</v>
      </c>
      <c r="AK239" s="59">
        <f t="shared" si="256"/>
        <v>2233666.0890484476</v>
      </c>
      <c r="AL239" s="56">
        <f t="shared" si="257"/>
        <v>153429.19606531321</v>
      </c>
      <c r="AM239" s="75">
        <f t="shared" si="218"/>
        <v>9306.942037701865</v>
      </c>
      <c r="AN239">
        <f t="shared" si="219"/>
        <v>3.4084087122779161E-2</v>
      </c>
      <c r="AO239" s="119">
        <f t="shared" si="220"/>
        <v>0</v>
      </c>
      <c r="AP239" s="119">
        <f t="shared" si="221"/>
        <v>0</v>
      </c>
      <c r="AQ239">
        <f t="shared" si="222"/>
        <v>0.37570438391453387</v>
      </c>
      <c r="AR239" s="41">
        <f t="shared" si="223"/>
        <v>0</v>
      </c>
      <c r="AS239" s="41">
        <f t="shared" si="224"/>
        <v>0</v>
      </c>
      <c r="AT239">
        <f t="shared" si="225"/>
        <v>0.3757231378037395</v>
      </c>
      <c r="AU239" s="41">
        <f t="shared" si="226"/>
        <v>0</v>
      </c>
      <c r="AV239" s="41">
        <f t="shared" si="227"/>
        <v>0</v>
      </c>
      <c r="AW239">
        <f t="shared" si="228"/>
        <v>0.3781614110506204</v>
      </c>
      <c r="AX239">
        <f t="shared" si="229"/>
        <v>0</v>
      </c>
      <c r="AY239" s="121">
        <f t="shared" si="230"/>
        <v>0</v>
      </c>
      <c r="AZ239">
        <f t="shared" si="231"/>
        <v>0.49107240275105779</v>
      </c>
      <c r="BA239" s="39">
        <f t="shared" si="232"/>
        <v>0</v>
      </c>
      <c r="BB239" s="39">
        <f t="shared" si="233"/>
        <v>0</v>
      </c>
      <c r="BC239">
        <f t="shared" si="234"/>
        <v>0.38256437904366708</v>
      </c>
      <c r="BD239" s="41">
        <f t="shared" si="235"/>
        <v>0</v>
      </c>
      <c r="BE239" s="41">
        <f t="shared" si="236"/>
        <v>0</v>
      </c>
      <c r="BF239">
        <f t="shared" si="237"/>
        <v>0.3782750644333539</v>
      </c>
      <c r="BG239" s="41">
        <f t="shared" si="238"/>
        <v>46963.890505515657</v>
      </c>
      <c r="BH239" s="41">
        <f t="shared" si="239"/>
        <v>10122011.744174004</v>
      </c>
      <c r="BI239">
        <f t="shared" si="240"/>
        <v>0.38743510445826712</v>
      </c>
      <c r="BJ239">
        <f t="shared" si="241"/>
        <v>162736.13810301508</v>
      </c>
      <c r="BK239" s="121">
        <f t="shared" si="242"/>
        <v>34828427.506826103</v>
      </c>
      <c r="BL239">
        <f t="shared" si="243"/>
        <v>0.39246316722968028</v>
      </c>
      <c r="BM239" s="119">
        <f t="shared" si="244"/>
        <v>209700.02860853073</v>
      </c>
      <c r="BN239" s="119">
        <f t="shared" si="245"/>
        <v>43960341.470141068</v>
      </c>
      <c r="BO239">
        <f t="shared" si="246"/>
        <v>0.38385330155563957</v>
      </c>
    </row>
    <row r="240" spans="1:67">
      <c r="A240">
        <v>228</v>
      </c>
      <c r="B240" s="64">
        <v>223</v>
      </c>
      <c r="C240" s="56">
        <f t="shared" si="195"/>
        <v>2605293.8286419795</v>
      </c>
      <c r="D240" s="56">
        <f t="shared" si="196"/>
        <v>273589.37239454919</v>
      </c>
      <c r="E240" s="59">
        <f t="shared" si="247"/>
        <v>2331704.4562474303</v>
      </c>
      <c r="F240" s="53">
        <f t="shared" si="197"/>
        <v>185239.35784722096</v>
      </c>
      <c r="G240" s="53">
        <f t="shared" si="198"/>
        <v>10815.22250289433</v>
      </c>
      <c r="H240" s="66">
        <f t="shared" si="199"/>
        <v>174424.13534432664</v>
      </c>
      <c r="I240" s="54">
        <f>IF(A240&lt;=(30-(240-$K$8)),((A240+(240-$K$7))/30)*$K$6,$K$6)*($K$5/100)</f>
        <v>0.10979999999999999</v>
      </c>
      <c r="J240" s="67">
        <f t="shared" si="200"/>
        <v>9.6456066865724388E-3</v>
      </c>
      <c r="K240" s="68">
        <f t="shared" si="201"/>
        <v>20808.277488114116</v>
      </c>
      <c r="L240" s="68">
        <f t="shared" si="202"/>
        <v>206047.63533533507</v>
      </c>
      <c r="M240" s="55">
        <f t="shared" si="203"/>
        <v>195232.41283244075</v>
      </c>
      <c r="N240" s="55">
        <f t="shared" si="204"/>
        <v>43962.746715304354</v>
      </c>
      <c r="O240" s="55">
        <f t="shared" si="205"/>
        <v>151269.6661171364</v>
      </c>
      <c r="P240" s="65">
        <f t="shared" si="248"/>
        <v>0</v>
      </c>
      <c r="Q240" s="52">
        <f t="shared" si="206"/>
        <v>0</v>
      </c>
      <c r="R240" s="57">
        <f t="shared" si="207"/>
        <v>0</v>
      </c>
      <c r="S240" s="59">
        <f t="shared" si="249"/>
        <v>0</v>
      </c>
      <c r="T240" s="56">
        <f t="shared" si="208"/>
        <v>0</v>
      </c>
      <c r="U240" s="57">
        <f t="shared" si="209"/>
        <v>0</v>
      </c>
      <c r="V240" s="59">
        <f t="shared" si="250"/>
        <v>0</v>
      </c>
      <c r="W240" s="52">
        <f t="shared" si="194"/>
        <v>0</v>
      </c>
      <c r="X240" s="57">
        <f t="shared" si="210"/>
        <v>0</v>
      </c>
      <c r="Y240" s="59">
        <f t="shared" si="251"/>
        <v>0</v>
      </c>
      <c r="Z240" s="56">
        <f t="shared" si="252"/>
        <v>0</v>
      </c>
      <c r="AA240" s="57">
        <f t="shared" si="211"/>
        <v>0</v>
      </c>
      <c r="AB240" s="63">
        <f t="shared" si="253"/>
        <v>0</v>
      </c>
      <c r="AC240" s="74">
        <f t="shared" si="212"/>
        <v>0</v>
      </c>
      <c r="AD240" s="57">
        <f t="shared" si="213"/>
        <v>0</v>
      </c>
      <c r="AE240" s="59">
        <f t="shared" si="254"/>
        <v>0</v>
      </c>
      <c r="AF240" s="54">
        <f t="shared" si="214"/>
        <v>0</v>
      </c>
      <c r="AG240" s="57">
        <f t="shared" si="215"/>
        <v>0</v>
      </c>
      <c r="AH240" s="59">
        <f t="shared" si="255"/>
        <v>525056.935658845</v>
      </c>
      <c r="AI240" s="54">
        <f t="shared" si="216"/>
        <v>43962.746715304354</v>
      </c>
      <c r="AJ240" s="57">
        <f t="shared" si="217"/>
        <v>2187.737231911854</v>
      </c>
      <c r="AK240" s="59">
        <f t="shared" si="256"/>
        <v>2080236.8929831344</v>
      </c>
      <c r="AL240" s="56">
        <f t="shared" si="257"/>
        <v>151269.6661171364</v>
      </c>
      <c r="AM240" s="75">
        <f t="shared" si="218"/>
        <v>8667.653720763059</v>
      </c>
      <c r="AN240">
        <f t="shared" si="219"/>
        <v>3.4100197904670324E-2</v>
      </c>
      <c r="AO240" s="119">
        <f t="shared" si="220"/>
        <v>0</v>
      </c>
      <c r="AP240" s="119">
        <f t="shared" si="221"/>
        <v>0</v>
      </c>
      <c r="AQ240">
        <f t="shared" si="222"/>
        <v>0.37393981051181202</v>
      </c>
      <c r="AR240" s="41">
        <f t="shared" si="223"/>
        <v>0</v>
      </c>
      <c r="AS240" s="41">
        <f t="shared" si="224"/>
        <v>0</v>
      </c>
      <c r="AT240">
        <f t="shared" si="225"/>
        <v>0.37395856037674163</v>
      </c>
      <c r="AU240" s="41">
        <f t="shared" si="226"/>
        <v>0</v>
      </c>
      <c r="AV240" s="41">
        <f t="shared" si="227"/>
        <v>0</v>
      </c>
      <c r="AW240">
        <f t="shared" si="228"/>
        <v>0.37639634622931661</v>
      </c>
      <c r="AX240">
        <f t="shared" si="229"/>
        <v>0</v>
      </c>
      <c r="AY240" s="121">
        <f t="shared" si="230"/>
        <v>0</v>
      </c>
      <c r="AZ240">
        <f t="shared" si="231"/>
        <v>0.48935573641391805</v>
      </c>
      <c r="BA240" s="39">
        <f t="shared" si="232"/>
        <v>0</v>
      </c>
      <c r="BB240" s="39">
        <f t="shared" si="233"/>
        <v>0</v>
      </c>
      <c r="BC240">
        <f t="shared" si="234"/>
        <v>0.38079861310492202</v>
      </c>
      <c r="BD240" s="41">
        <f t="shared" si="235"/>
        <v>0</v>
      </c>
      <c r="BE240" s="41">
        <f t="shared" si="236"/>
        <v>0</v>
      </c>
      <c r="BF240">
        <f t="shared" si="237"/>
        <v>0.37650997862359503</v>
      </c>
      <c r="BG240" s="41">
        <f t="shared" si="238"/>
        <v>46150.483947216206</v>
      </c>
      <c r="BH240" s="41">
        <f t="shared" si="239"/>
        <v>10023506.251089392</v>
      </c>
      <c r="BI240">
        <f t="shared" si="240"/>
        <v>0.38566882862598201</v>
      </c>
      <c r="BJ240">
        <f t="shared" si="241"/>
        <v>159937.31983789944</v>
      </c>
      <c r="BK240" s="121">
        <f t="shared" si="242"/>
        <v>34489483.874707095</v>
      </c>
      <c r="BL240">
        <f t="shared" si="243"/>
        <v>0.39069665422798516</v>
      </c>
      <c r="BM240" s="119">
        <f t="shared" si="244"/>
        <v>206087.80378511566</v>
      </c>
      <c r="BN240" s="119">
        <f t="shared" si="245"/>
        <v>43536828.061634287</v>
      </c>
      <c r="BO240">
        <f t="shared" si="246"/>
        <v>0.38208737366208273</v>
      </c>
    </row>
    <row r="241" spans="1:67">
      <c r="A241">
        <v>229</v>
      </c>
      <c r="B241" s="58">
        <v>224</v>
      </c>
      <c r="C241" s="56">
        <f t="shared" si="195"/>
        <v>2410061.4158095387</v>
      </c>
      <c r="D241" s="56">
        <f t="shared" si="196"/>
        <v>273589.37239454919</v>
      </c>
      <c r="E241" s="59">
        <f t="shared" si="247"/>
        <v>2136472.0434149895</v>
      </c>
      <c r="F241" s="53">
        <f t="shared" si="197"/>
        <v>183452.61185855343</v>
      </c>
      <c r="G241" s="53">
        <f t="shared" si="198"/>
        <v>9909.6694947065262</v>
      </c>
      <c r="H241" s="60">
        <f t="shared" si="199"/>
        <v>173542.9423638469</v>
      </c>
      <c r="I241" s="54">
        <f>IF(A241&lt;=(30-(240-$K$8)),((A241+(240-$K$7))/30)*$K$6,$K$6)*($K$5/100)</f>
        <v>0.10979999999999999</v>
      </c>
      <c r="J241" s="61">
        <f t="shared" si="200"/>
        <v>9.6456066865724388E-3</v>
      </c>
      <c r="K241" s="62">
        <f t="shared" si="201"/>
        <v>18933.642062366529</v>
      </c>
      <c r="L241" s="62">
        <f t="shared" si="202"/>
        <v>202386.25392091996</v>
      </c>
      <c r="M241" s="55">
        <f t="shared" si="203"/>
        <v>192476.58442621343</v>
      </c>
      <c r="N241" s="55">
        <f t="shared" si="204"/>
        <v>43342.184870802681</v>
      </c>
      <c r="O241" s="55">
        <f t="shared" si="205"/>
        <v>149134.39955541075</v>
      </c>
      <c r="P241" s="59">
        <f t="shared" si="248"/>
        <v>0</v>
      </c>
      <c r="Q241" s="52">
        <f t="shared" si="206"/>
        <v>0</v>
      </c>
      <c r="R241" s="57">
        <f t="shared" si="207"/>
        <v>0</v>
      </c>
      <c r="S241" s="59">
        <f t="shared" si="249"/>
        <v>0</v>
      </c>
      <c r="T241" s="56">
        <f t="shared" si="208"/>
        <v>0</v>
      </c>
      <c r="U241" s="57">
        <f t="shared" si="209"/>
        <v>0</v>
      </c>
      <c r="V241" s="59">
        <f t="shared" si="250"/>
        <v>0</v>
      </c>
      <c r="W241" s="52">
        <f t="shared" si="194"/>
        <v>0</v>
      </c>
      <c r="X241" s="57">
        <f t="shared" si="210"/>
        <v>0</v>
      </c>
      <c r="Y241" s="59">
        <f t="shared" si="251"/>
        <v>0</v>
      </c>
      <c r="Z241" s="56">
        <f t="shared" si="252"/>
        <v>0</v>
      </c>
      <c r="AA241" s="57">
        <f t="shared" si="211"/>
        <v>0</v>
      </c>
      <c r="AB241" s="63">
        <f t="shared" si="253"/>
        <v>0</v>
      </c>
      <c r="AC241" s="74">
        <f t="shared" si="212"/>
        <v>0</v>
      </c>
      <c r="AD241" s="57">
        <f t="shared" si="213"/>
        <v>0</v>
      </c>
      <c r="AE241" s="59">
        <f t="shared" si="254"/>
        <v>0</v>
      </c>
      <c r="AF241" s="54">
        <f t="shared" si="214"/>
        <v>0</v>
      </c>
      <c r="AG241" s="57">
        <f t="shared" si="215"/>
        <v>0</v>
      </c>
      <c r="AH241" s="59">
        <f t="shared" si="255"/>
        <v>481094.18894354068</v>
      </c>
      <c r="AI241" s="54">
        <f t="shared" si="216"/>
        <v>43342.184870802681</v>
      </c>
      <c r="AJ241" s="57">
        <f t="shared" si="217"/>
        <v>2004.5591205980861</v>
      </c>
      <c r="AK241" s="59">
        <f t="shared" si="256"/>
        <v>1928967.226865998</v>
      </c>
      <c r="AL241" s="56">
        <f t="shared" si="257"/>
        <v>149134.39955541075</v>
      </c>
      <c r="AM241" s="75">
        <f t="shared" si="218"/>
        <v>8037.3634452749911</v>
      </c>
      <c r="AN241">
        <f t="shared" si="219"/>
        <v>3.4116308686561486E-2</v>
      </c>
      <c r="AO241" s="119">
        <f t="shared" si="220"/>
        <v>0</v>
      </c>
      <c r="AP241" s="119">
        <f t="shared" si="221"/>
        <v>0</v>
      </c>
      <c r="AQ241">
        <f t="shared" si="222"/>
        <v>0.37218252998015022</v>
      </c>
      <c r="AR241" s="41">
        <f t="shared" si="223"/>
        <v>0</v>
      </c>
      <c r="AS241" s="41">
        <f t="shared" si="224"/>
        <v>0</v>
      </c>
      <c r="AT241">
        <f t="shared" si="225"/>
        <v>0.37220127539462605</v>
      </c>
      <c r="AU241" s="41">
        <f t="shared" si="226"/>
        <v>0</v>
      </c>
      <c r="AV241" s="41">
        <f t="shared" si="227"/>
        <v>0</v>
      </c>
      <c r="AW241">
        <f t="shared" si="228"/>
        <v>0.37463851842424395</v>
      </c>
      <c r="AX241">
        <f t="shared" si="229"/>
        <v>0</v>
      </c>
      <c r="AY241" s="121">
        <f t="shared" si="230"/>
        <v>0</v>
      </c>
      <c r="AZ241">
        <f t="shared" si="231"/>
        <v>0.48764376610861793</v>
      </c>
      <c r="BA241" s="39">
        <f t="shared" si="232"/>
        <v>0</v>
      </c>
      <c r="BB241" s="39">
        <f t="shared" si="233"/>
        <v>0</v>
      </c>
      <c r="BC241">
        <f t="shared" si="234"/>
        <v>0.37903998401857003</v>
      </c>
      <c r="BD241" s="41">
        <f t="shared" si="235"/>
        <v>0</v>
      </c>
      <c r="BE241" s="41">
        <f t="shared" si="236"/>
        <v>0</v>
      </c>
      <c r="BF241">
        <f t="shared" si="237"/>
        <v>0.3747521272456581</v>
      </c>
      <c r="BG241" s="41">
        <f t="shared" si="238"/>
        <v>45346.74399140077</v>
      </c>
      <c r="BH241" s="41">
        <f t="shared" si="239"/>
        <v>9925360.3354138136</v>
      </c>
      <c r="BI241">
        <f t="shared" si="240"/>
        <v>0.38390957875851661</v>
      </c>
      <c r="BJ241">
        <f t="shared" si="241"/>
        <v>157171.76300068575</v>
      </c>
      <c r="BK241" s="121">
        <f t="shared" si="242"/>
        <v>34151777.498189062</v>
      </c>
      <c r="BL241">
        <f t="shared" si="243"/>
        <v>0.38893705266368095</v>
      </c>
      <c r="BM241" s="119">
        <f t="shared" si="244"/>
        <v>202518.50699208654</v>
      </c>
      <c r="BN241" s="119">
        <f t="shared" si="245"/>
        <v>43114754.911471806</v>
      </c>
      <c r="BO241">
        <f t="shared" si="246"/>
        <v>0.38032855328433579</v>
      </c>
    </row>
    <row r="242" spans="1:67">
      <c r="A242">
        <v>230</v>
      </c>
      <c r="B242" s="64">
        <v>225</v>
      </c>
      <c r="C242" s="56">
        <f t="shared" si="195"/>
        <v>2217584.8313833252</v>
      </c>
      <c r="D242" s="56">
        <f t="shared" si="196"/>
        <v>273589.37239454896</v>
      </c>
      <c r="E242" s="59">
        <f t="shared" si="247"/>
        <v>1943995.4589887762</v>
      </c>
      <c r="F242" s="53">
        <f t="shared" si="197"/>
        <v>181683.10011894142</v>
      </c>
      <c r="G242" s="53">
        <f t="shared" si="198"/>
        <v>9016.8989372762735</v>
      </c>
      <c r="H242" s="66">
        <f t="shared" si="199"/>
        <v>172666.20118166515</v>
      </c>
      <c r="I242" s="54">
        <f>IF(A242&lt;=(30-(240-$K$8)),((A242+(240-$K$7))/30)*$K$6,$K$6)*($K$5/100)</f>
        <v>0.10979999999999999</v>
      </c>
      <c r="J242" s="67">
        <f t="shared" si="200"/>
        <v>9.6456066865724388E-3</v>
      </c>
      <c r="K242" s="68">
        <f t="shared" si="201"/>
        <v>17085.545333225666</v>
      </c>
      <c r="L242" s="68">
        <f t="shared" si="202"/>
        <v>198768.64545216708</v>
      </c>
      <c r="M242" s="55">
        <f t="shared" si="203"/>
        <v>189751.74651489081</v>
      </c>
      <c r="N242" s="55">
        <f t="shared" si="204"/>
        <v>42728.601515468406</v>
      </c>
      <c r="O242" s="55">
        <f t="shared" si="205"/>
        <v>147023.14499942242</v>
      </c>
      <c r="P242" s="65">
        <f t="shared" si="248"/>
        <v>0</v>
      </c>
      <c r="Q242" s="52">
        <f t="shared" si="206"/>
        <v>0</v>
      </c>
      <c r="R242" s="57">
        <f t="shared" si="207"/>
        <v>0</v>
      </c>
      <c r="S242" s="59">
        <f t="shared" si="249"/>
        <v>0</v>
      </c>
      <c r="T242" s="56">
        <f t="shared" si="208"/>
        <v>0</v>
      </c>
      <c r="U242" s="57">
        <f t="shared" si="209"/>
        <v>0</v>
      </c>
      <c r="V242" s="59">
        <f t="shared" si="250"/>
        <v>0</v>
      </c>
      <c r="W242" s="52">
        <f t="shared" si="194"/>
        <v>0</v>
      </c>
      <c r="X242" s="57">
        <f t="shared" si="210"/>
        <v>0</v>
      </c>
      <c r="Y242" s="59">
        <f t="shared" si="251"/>
        <v>0</v>
      </c>
      <c r="Z242" s="56">
        <f t="shared" si="252"/>
        <v>0</v>
      </c>
      <c r="AA242" s="57">
        <f t="shared" si="211"/>
        <v>0</v>
      </c>
      <c r="AB242" s="63">
        <f t="shared" si="253"/>
        <v>0</v>
      </c>
      <c r="AC242" s="74">
        <f t="shared" si="212"/>
        <v>0</v>
      </c>
      <c r="AD242" s="57">
        <f t="shared" si="213"/>
        <v>0</v>
      </c>
      <c r="AE242" s="59">
        <f t="shared" si="254"/>
        <v>0</v>
      </c>
      <c r="AF242" s="54">
        <f t="shared" si="214"/>
        <v>0</v>
      </c>
      <c r="AG242" s="57">
        <f t="shared" si="215"/>
        <v>0</v>
      </c>
      <c r="AH242" s="59">
        <f t="shared" si="255"/>
        <v>437752.004072738</v>
      </c>
      <c r="AI242" s="54">
        <f t="shared" si="216"/>
        <v>42728.601515468406</v>
      </c>
      <c r="AJ242" s="57">
        <f t="shared" si="217"/>
        <v>1823.9666836364083</v>
      </c>
      <c r="AK242" s="59">
        <f t="shared" si="256"/>
        <v>1779832.8273105873</v>
      </c>
      <c r="AL242" s="56">
        <f t="shared" si="257"/>
        <v>147023.14499942242</v>
      </c>
      <c r="AM242" s="75">
        <f t="shared" si="218"/>
        <v>7415.9701137941138</v>
      </c>
      <c r="AN242">
        <f t="shared" si="219"/>
        <v>3.4132419468452649E-2</v>
      </c>
      <c r="AO242" s="119">
        <f t="shared" si="220"/>
        <v>0</v>
      </c>
      <c r="AP242" s="119">
        <f t="shared" si="221"/>
        <v>0</v>
      </c>
      <c r="AQ242">
        <f t="shared" si="222"/>
        <v>0.37043251742171646</v>
      </c>
      <c r="AR242" s="41">
        <f t="shared" si="223"/>
        <v>0</v>
      </c>
      <c r="AS242" s="41">
        <f t="shared" si="224"/>
        <v>0</v>
      </c>
      <c r="AT242">
        <f t="shared" si="225"/>
        <v>0.37045125796317674</v>
      </c>
      <c r="AU242" s="41">
        <f t="shared" si="226"/>
        <v>0</v>
      </c>
      <c r="AV242" s="41">
        <f t="shared" si="227"/>
        <v>0</v>
      </c>
      <c r="AW242">
        <f t="shared" si="228"/>
        <v>0.37288790321477766</v>
      </c>
      <c r="AX242">
        <f t="shared" si="229"/>
        <v>0</v>
      </c>
      <c r="AY242" s="121">
        <f t="shared" si="230"/>
        <v>0</v>
      </c>
      <c r="AZ242">
        <f t="shared" si="231"/>
        <v>0.48593648455599009</v>
      </c>
      <c r="BA242" s="39">
        <f t="shared" si="232"/>
        <v>0</v>
      </c>
      <c r="BB242" s="39">
        <f t="shared" si="233"/>
        <v>0</v>
      </c>
      <c r="BC242">
        <f t="shared" si="234"/>
        <v>0.37728846820717954</v>
      </c>
      <c r="BD242" s="41">
        <f t="shared" si="235"/>
        <v>0</v>
      </c>
      <c r="BE242" s="41">
        <f t="shared" si="236"/>
        <v>0</v>
      </c>
      <c r="BF242">
        <f t="shared" si="237"/>
        <v>0.37300148590087545</v>
      </c>
      <c r="BG242" s="41">
        <f t="shared" si="238"/>
        <v>44552.568199104811</v>
      </c>
      <c r="BH242" s="41">
        <f t="shared" si="239"/>
        <v>9827578.348557733</v>
      </c>
      <c r="BI242">
        <f t="shared" si="240"/>
        <v>0.38215733219302528</v>
      </c>
      <c r="BJ242">
        <f t="shared" si="241"/>
        <v>154439.11511321654</v>
      </c>
      <c r="BK242" s="121">
        <f t="shared" si="242"/>
        <v>33815323.349867158</v>
      </c>
      <c r="BL242">
        <f t="shared" si="243"/>
        <v>0.38718434079862979</v>
      </c>
      <c r="BM242" s="119">
        <f t="shared" si="244"/>
        <v>198991.68331232134</v>
      </c>
      <c r="BN242" s="119">
        <f t="shared" si="245"/>
        <v>42694142.965850435</v>
      </c>
      <c r="BO242">
        <f t="shared" si="246"/>
        <v>0.37857681708883734</v>
      </c>
    </row>
    <row r="243" spans="1:67">
      <c r="A243">
        <v>231</v>
      </c>
      <c r="B243" s="58">
        <v>226</v>
      </c>
      <c r="C243" s="56">
        <f t="shared" si="195"/>
        <v>2027833.0848684346</v>
      </c>
      <c r="D243" s="56">
        <f t="shared" si="196"/>
        <v>273589.37239454919</v>
      </c>
      <c r="E243" s="59">
        <f t="shared" si="247"/>
        <v>1754243.7124738854</v>
      </c>
      <c r="F243" s="53">
        <f t="shared" si="197"/>
        <v>179930.65639359693</v>
      </c>
      <c r="G243" s="53">
        <f t="shared" si="198"/>
        <v>8136.7670863580388</v>
      </c>
      <c r="H243" s="60">
        <f t="shared" si="199"/>
        <v>171793.88930723889</v>
      </c>
      <c r="I243" s="54">
        <f>IF(A243&lt;=(30-(240-$K$8)),((A243+(240-$K$7))/30)*$K$6,$K$6)*($K$5/100)</f>
        <v>0.10979999999999999</v>
      </c>
      <c r="J243" s="61">
        <f t="shared" si="200"/>
        <v>9.6456066865724388E-3</v>
      </c>
      <c r="K243" s="62">
        <f t="shared" si="201"/>
        <v>15263.688595501579</v>
      </c>
      <c r="L243" s="62">
        <f t="shared" si="202"/>
        <v>195194.34498909852</v>
      </c>
      <c r="M243" s="55">
        <f t="shared" si="203"/>
        <v>187057.57790274048</v>
      </c>
      <c r="N243" s="55">
        <f t="shared" si="204"/>
        <v>42121.92432193322</v>
      </c>
      <c r="O243" s="55">
        <f t="shared" si="205"/>
        <v>144935.65358080727</v>
      </c>
      <c r="P243" s="59">
        <f t="shared" si="248"/>
        <v>0</v>
      </c>
      <c r="Q243" s="52">
        <f t="shared" si="206"/>
        <v>0</v>
      </c>
      <c r="R243" s="57">
        <f t="shared" si="207"/>
        <v>0</v>
      </c>
      <c r="S243" s="59">
        <f t="shared" si="249"/>
        <v>0</v>
      </c>
      <c r="T243" s="56">
        <f t="shared" si="208"/>
        <v>0</v>
      </c>
      <c r="U243" s="57">
        <f t="shared" si="209"/>
        <v>0</v>
      </c>
      <c r="V243" s="59">
        <f t="shared" si="250"/>
        <v>0</v>
      </c>
      <c r="W243" s="52">
        <f t="shared" si="194"/>
        <v>0</v>
      </c>
      <c r="X243" s="57">
        <f t="shared" si="210"/>
        <v>0</v>
      </c>
      <c r="Y243" s="59">
        <f t="shared" si="251"/>
        <v>0</v>
      </c>
      <c r="Z243" s="56">
        <f t="shared" si="252"/>
        <v>0</v>
      </c>
      <c r="AA243" s="57">
        <f t="shared" si="211"/>
        <v>0</v>
      </c>
      <c r="AB243" s="63">
        <f t="shared" si="253"/>
        <v>0</v>
      </c>
      <c r="AC243" s="74">
        <f t="shared" si="212"/>
        <v>0</v>
      </c>
      <c r="AD243" s="57">
        <f t="shared" si="213"/>
        <v>0</v>
      </c>
      <c r="AE243" s="59">
        <f t="shared" si="254"/>
        <v>0</v>
      </c>
      <c r="AF243" s="54">
        <f t="shared" si="214"/>
        <v>0</v>
      </c>
      <c r="AG243" s="57">
        <f t="shared" si="215"/>
        <v>0</v>
      </c>
      <c r="AH243" s="59">
        <f t="shared" si="255"/>
        <v>395023.40255726961</v>
      </c>
      <c r="AI243" s="54">
        <f t="shared" si="216"/>
        <v>42121.92432193322</v>
      </c>
      <c r="AJ243" s="57">
        <f t="shared" si="217"/>
        <v>1645.9308439886233</v>
      </c>
      <c r="AK243" s="59">
        <f t="shared" si="256"/>
        <v>1632809.6823111649</v>
      </c>
      <c r="AL243" s="56">
        <f t="shared" si="257"/>
        <v>144935.65358080727</v>
      </c>
      <c r="AM243" s="75">
        <f t="shared" si="218"/>
        <v>6803.37367629652</v>
      </c>
      <c r="AN243">
        <f t="shared" si="219"/>
        <v>3.4148530250343818E-2</v>
      </c>
      <c r="AO243" s="119">
        <f t="shared" si="220"/>
        <v>0</v>
      </c>
      <c r="AP243" s="119">
        <f t="shared" si="221"/>
        <v>0</v>
      </c>
      <c r="AQ243">
        <f t="shared" si="222"/>
        <v>0.36868974799748416</v>
      </c>
      <c r="AR243" s="41">
        <f t="shared" si="223"/>
        <v>0</v>
      </c>
      <c r="AS243" s="41">
        <f t="shared" si="224"/>
        <v>0</v>
      </c>
      <c r="AT243">
        <f t="shared" si="225"/>
        <v>0.36870848324705785</v>
      </c>
      <c r="AU243" s="41">
        <f t="shared" si="226"/>
        <v>0</v>
      </c>
      <c r="AV243" s="41">
        <f t="shared" si="227"/>
        <v>0</v>
      </c>
      <c r="AW243">
        <f t="shared" si="228"/>
        <v>0.37114447623670438</v>
      </c>
      <c r="AX243">
        <f t="shared" si="229"/>
        <v>0</v>
      </c>
      <c r="AY243" s="121">
        <f t="shared" si="230"/>
        <v>0</v>
      </c>
      <c r="AZ243">
        <f t="shared" si="231"/>
        <v>0.48423388446470544</v>
      </c>
      <c r="BA243" s="39">
        <f t="shared" si="232"/>
        <v>0</v>
      </c>
      <c r="BB243" s="39">
        <f t="shared" si="233"/>
        <v>0</v>
      </c>
      <c r="BC243">
        <f t="shared" si="234"/>
        <v>0.37554404214517584</v>
      </c>
      <c r="BD243" s="41">
        <f t="shared" si="235"/>
        <v>0</v>
      </c>
      <c r="BE243" s="41">
        <f t="shared" si="236"/>
        <v>0</v>
      </c>
      <c r="BF243">
        <f t="shared" si="237"/>
        <v>0.37125803024687404</v>
      </c>
      <c r="BG243" s="41">
        <f t="shared" si="238"/>
        <v>43767.855165921843</v>
      </c>
      <c r="BH243" s="41">
        <f t="shared" si="239"/>
        <v>9730164.5183665734</v>
      </c>
      <c r="BI243">
        <f t="shared" si="240"/>
        <v>0.38041206631409463</v>
      </c>
      <c r="BJ243">
        <f t="shared" si="241"/>
        <v>151739.02725710379</v>
      </c>
      <c r="BK243" s="121">
        <f t="shared" si="242"/>
        <v>33480135.977166478</v>
      </c>
      <c r="BL243">
        <f t="shared" si="243"/>
        <v>0.38543849693741611</v>
      </c>
      <c r="BM243" s="119">
        <f t="shared" si="244"/>
        <v>195506.88242302564</v>
      </c>
      <c r="BN243" s="119">
        <f t="shared" si="245"/>
        <v>42275012.606019348</v>
      </c>
      <c r="BO243">
        <f t="shared" si="246"/>
        <v>0.37683214179266128</v>
      </c>
    </row>
    <row r="244" spans="1:67">
      <c r="A244">
        <v>232</v>
      </c>
      <c r="B244" s="64">
        <v>227</v>
      </c>
      <c r="C244" s="56">
        <f t="shared" si="195"/>
        <v>1840775.506965694</v>
      </c>
      <c r="D244" s="56">
        <f t="shared" si="196"/>
        <v>273589.37239454896</v>
      </c>
      <c r="E244" s="59">
        <f t="shared" si="247"/>
        <v>1567186.1345711451</v>
      </c>
      <c r="F244" s="53">
        <f t="shared" si="197"/>
        <v>178195.11605116751</v>
      </c>
      <c r="G244" s="53">
        <f t="shared" si="198"/>
        <v>7269.1316875191615</v>
      </c>
      <c r="H244" s="66">
        <f t="shared" si="199"/>
        <v>170925.98436364834</v>
      </c>
      <c r="I244" s="54">
        <f>IF(A244&lt;=(30-(240-$K$8)),((A244+(240-$K$7))/30)*$K$6,$K$6)*($K$5/100)</f>
        <v>0.10979999999999999</v>
      </c>
      <c r="J244" s="67">
        <f t="shared" si="200"/>
        <v>9.6456066865724388E-3</v>
      </c>
      <c r="K244" s="68">
        <f t="shared" si="201"/>
        <v>13467.776241036068</v>
      </c>
      <c r="L244" s="68">
        <f t="shared" si="202"/>
        <v>191662.89229220359</v>
      </c>
      <c r="M244" s="55">
        <f t="shared" si="203"/>
        <v>184393.76060468442</v>
      </c>
      <c r="N244" s="55">
        <f t="shared" si="204"/>
        <v>41522.081685809091</v>
      </c>
      <c r="O244" s="55">
        <f t="shared" si="205"/>
        <v>142871.67891887532</v>
      </c>
      <c r="P244" s="65">
        <f t="shared" si="248"/>
        <v>0</v>
      </c>
      <c r="Q244" s="52">
        <f t="shared" si="206"/>
        <v>0</v>
      </c>
      <c r="R244" s="57">
        <f t="shared" si="207"/>
        <v>0</v>
      </c>
      <c r="S244" s="59">
        <f t="shared" si="249"/>
        <v>0</v>
      </c>
      <c r="T244" s="56">
        <f t="shared" si="208"/>
        <v>0</v>
      </c>
      <c r="U244" s="57">
        <f t="shared" si="209"/>
        <v>0</v>
      </c>
      <c r="V244" s="59">
        <f t="shared" si="250"/>
        <v>0</v>
      </c>
      <c r="W244" s="52">
        <f t="shared" si="194"/>
        <v>0</v>
      </c>
      <c r="X244" s="57">
        <f t="shared" si="210"/>
        <v>0</v>
      </c>
      <c r="Y244" s="59">
        <f t="shared" si="251"/>
        <v>0</v>
      </c>
      <c r="Z244" s="56">
        <f t="shared" si="252"/>
        <v>0</v>
      </c>
      <c r="AA244" s="57">
        <f t="shared" si="211"/>
        <v>0</v>
      </c>
      <c r="AB244" s="63">
        <f t="shared" si="253"/>
        <v>0</v>
      </c>
      <c r="AC244" s="74">
        <f t="shared" si="212"/>
        <v>0</v>
      </c>
      <c r="AD244" s="57">
        <f t="shared" si="213"/>
        <v>0</v>
      </c>
      <c r="AE244" s="59">
        <f t="shared" si="254"/>
        <v>0</v>
      </c>
      <c r="AF244" s="54">
        <f t="shared" si="214"/>
        <v>0</v>
      </c>
      <c r="AG244" s="57">
        <f t="shared" si="215"/>
        <v>0</v>
      </c>
      <c r="AH244" s="59">
        <f t="shared" si="255"/>
        <v>352901.47823533637</v>
      </c>
      <c r="AI244" s="54">
        <f t="shared" si="216"/>
        <v>41522.081685809091</v>
      </c>
      <c r="AJ244" s="57">
        <f t="shared" si="217"/>
        <v>1470.4228259805682</v>
      </c>
      <c r="AK244" s="59">
        <f t="shared" si="256"/>
        <v>1487874.0287303575</v>
      </c>
      <c r="AL244" s="56">
        <f t="shared" si="257"/>
        <v>142871.67891887532</v>
      </c>
      <c r="AM244" s="75">
        <f t="shared" si="218"/>
        <v>6199.475119709823</v>
      </c>
      <c r="AN244">
        <f t="shared" si="219"/>
        <v>3.4164641032234981E-2</v>
      </c>
      <c r="AO244" s="119">
        <f t="shared" si="220"/>
        <v>0</v>
      </c>
      <c r="AP244" s="119">
        <f t="shared" si="221"/>
        <v>0</v>
      </c>
      <c r="AQ244">
        <f t="shared" si="222"/>
        <v>0.36695419692735193</v>
      </c>
      <c r="AR244" s="41">
        <f t="shared" si="223"/>
        <v>0</v>
      </c>
      <c r="AS244" s="41">
        <f t="shared" si="224"/>
        <v>0</v>
      </c>
      <c r="AT244">
        <f t="shared" si="225"/>
        <v>0.36697292646972995</v>
      </c>
      <c r="AU244" s="41">
        <f t="shared" si="226"/>
        <v>0</v>
      </c>
      <c r="AV244" s="41">
        <f t="shared" si="227"/>
        <v>0</v>
      </c>
      <c r="AW244">
        <f t="shared" si="228"/>
        <v>0.36940821318209466</v>
      </c>
      <c r="AX244">
        <f t="shared" si="229"/>
        <v>0</v>
      </c>
      <c r="AY244" s="121">
        <f t="shared" si="230"/>
        <v>0</v>
      </c>
      <c r="AZ244">
        <f t="shared" si="231"/>
        <v>0.48253595853151121</v>
      </c>
      <c r="BA244" s="39">
        <f t="shared" si="232"/>
        <v>0</v>
      </c>
      <c r="BB244" s="39">
        <f t="shared" si="233"/>
        <v>0</v>
      </c>
      <c r="BC244">
        <f t="shared" si="234"/>
        <v>0.37380668235910147</v>
      </c>
      <c r="BD244" s="41">
        <f t="shared" si="235"/>
        <v>0</v>
      </c>
      <c r="BE244" s="41">
        <f t="shared" si="236"/>
        <v>0</v>
      </c>
      <c r="BF244">
        <f t="shared" si="237"/>
        <v>0.36952173599746185</v>
      </c>
      <c r="BG244" s="41">
        <f t="shared" si="238"/>
        <v>42992.504511789659</v>
      </c>
      <c r="BH244" s="41">
        <f t="shared" si="239"/>
        <v>9633122.9511077087</v>
      </c>
      <c r="BI244">
        <f t="shared" si="240"/>
        <v>0.37867375855359875</v>
      </c>
      <c r="BJ244">
        <f t="shared" si="241"/>
        <v>149071.15403858514</v>
      </c>
      <c r="BK244" s="121">
        <f t="shared" si="242"/>
        <v>33146229.509179074</v>
      </c>
      <c r="BL244">
        <f t="shared" si="243"/>
        <v>0.38369949942749049</v>
      </c>
      <c r="BM244" s="119">
        <f t="shared" si="244"/>
        <v>192063.65855037479</v>
      </c>
      <c r="BN244" s="119">
        <f t="shared" si="245"/>
        <v>41857383.657263361</v>
      </c>
      <c r="BO244">
        <f t="shared" si="246"/>
        <v>0.37509450416372303</v>
      </c>
    </row>
    <row r="245" spans="1:67">
      <c r="A245">
        <v>233</v>
      </c>
      <c r="B245" s="58">
        <v>228</v>
      </c>
      <c r="C245" s="56">
        <f t="shared" si="195"/>
        <v>1656381.7463610095</v>
      </c>
      <c r="D245" s="56">
        <f t="shared" si="196"/>
        <v>273589.37239454896</v>
      </c>
      <c r="E245" s="59">
        <f t="shared" si="247"/>
        <v>1382792.3739664606</v>
      </c>
      <c r="F245" s="53">
        <f t="shared" si="197"/>
        <v>176476.3160482698</v>
      </c>
      <c r="G245" s="53">
        <f t="shared" si="198"/>
        <v>6413.8519612477658</v>
      </c>
      <c r="H245" s="60">
        <f t="shared" si="199"/>
        <v>170062.46408702203</v>
      </c>
      <c r="I245" s="54">
        <f>IF(A245&lt;=(30-(240-$K$8)),((A245+(240-$K$7))/30)*$K$6,$K$6)*($K$5/100)</f>
        <v>0.10979999999999999</v>
      </c>
      <c r="J245" s="61">
        <f t="shared" si="200"/>
        <v>9.6456066865724388E-3</v>
      </c>
      <c r="K245" s="62">
        <f t="shared" si="201"/>
        <v>11697.515727739505</v>
      </c>
      <c r="L245" s="62">
        <f t="shared" si="202"/>
        <v>188173.83177600932</v>
      </c>
      <c r="M245" s="55">
        <f t="shared" si="203"/>
        <v>181759.97981476155</v>
      </c>
      <c r="N245" s="55">
        <f t="shared" si="204"/>
        <v>40929.002718586627</v>
      </c>
      <c r="O245" s="55">
        <f t="shared" si="205"/>
        <v>140830.97709617493</v>
      </c>
      <c r="P245" s="59">
        <f t="shared" si="248"/>
        <v>0</v>
      </c>
      <c r="Q245" s="52">
        <f t="shared" si="206"/>
        <v>0</v>
      </c>
      <c r="R245" s="57">
        <f t="shared" si="207"/>
        <v>0</v>
      </c>
      <c r="S245" s="59">
        <f t="shared" si="249"/>
        <v>0</v>
      </c>
      <c r="T245" s="56">
        <f t="shared" si="208"/>
        <v>0</v>
      </c>
      <c r="U245" s="57">
        <f t="shared" si="209"/>
        <v>0</v>
      </c>
      <c r="V245" s="59">
        <f t="shared" si="250"/>
        <v>0</v>
      </c>
      <c r="W245" s="52">
        <f t="shared" si="194"/>
        <v>0</v>
      </c>
      <c r="X245" s="57">
        <f t="shared" si="210"/>
        <v>0</v>
      </c>
      <c r="Y245" s="59">
        <f t="shared" si="251"/>
        <v>0</v>
      </c>
      <c r="Z245" s="56">
        <f t="shared" si="252"/>
        <v>0</v>
      </c>
      <c r="AA245" s="57">
        <f t="shared" si="211"/>
        <v>0</v>
      </c>
      <c r="AB245" s="63">
        <f t="shared" si="253"/>
        <v>0</v>
      </c>
      <c r="AC245" s="74">
        <f t="shared" si="212"/>
        <v>0</v>
      </c>
      <c r="AD245" s="57">
        <f t="shared" si="213"/>
        <v>0</v>
      </c>
      <c r="AE245" s="59">
        <f t="shared" si="254"/>
        <v>0</v>
      </c>
      <c r="AF245" s="54">
        <f t="shared" si="214"/>
        <v>0</v>
      </c>
      <c r="AG245" s="57">
        <f t="shared" si="215"/>
        <v>0</v>
      </c>
      <c r="AH245" s="59">
        <f t="shared" si="255"/>
        <v>311379.3965495273</v>
      </c>
      <c r="AI245" s="54">
        <f t="shared" si="216"/>
        <v>40929.002718586627</v>
      </c>
      <c r="AJ245" s="57">
        <f t="shared" si="217"/>
        <v>1297.4141522896971</v>
      </c>
      <c r="AK245" s="59">
        <f t="shared" si="256"/>
        <v>1345002.3498114822</v>
      </c>
      <c r="AL245" s="56">
        <f t="shared" si="257"/>
        <v>140830.97709617493</v>
      </c>
      <c r="AM245" s="75">
        <f t="shared" si="218"/>
        <v>5604.1764575478428</v>
      </c>
      <c r="AN245">
        <f t="shared" si="219"/>
        <v>3.4180751814126144E-2</v>
      </c>
      <c r="AO245" s="119">
        <f t="shared" si="220"/>
        <v>0</v>
      </c>
      <c r="AP245" s="119">
        <f t="shared" si="221"/>
        <v>0</v>
      </c>
      <c r="AQ245">
        <f t="shared" si="222"/>
        <v>0.36522583948998155</v>
      </c>
      <c r="AR245" s="41">
        <f t="shared" si="223"/>
        <v>0</v>
      </c>
      <c r="AS245" s="41">
        <f t="shared" si="224"/>
        <v>0</v>
      </c>
      <c r="AT245">
        <f t="shared" si="225"/>
        <v>0.36524456291352597</v>
      </c>
      <c r="AU245" s="41">
        <f t="shared" si="226"/>
        <v>0</v>
      </c>
      <c r="AV245" s="41">
        <f t="shared" si="227"/>
        <v>0</v>
      </c>
      <c r="AW245">
        <f t="shared" si="228"/>
        <v>0.36767908979941588</v>
      </c>
      <c r="AX245">
        <f t="shared" si="229"/>
        <v>0</v>
      </c>
      <c r="AY245" s="121">
        <f t="shared" si="230"/>
        <v>0</v>
      </c>
      <c r="AZ245">
        <f t="shared" si="231"/>
        <v>0.48084269944116703</v>
      </c>
      <c r="BA245" s="39">
        <f t="shared" si="232"/>
        <v>0</v>
      </c>
      <c r="BB245" s="39">
        <f t="shared" si="233"/>
        <v>0</v>
      </c>
      <c r="BC245">
        <f t="shared" si="234"/>
        <v>0.37207636542738581</v>
      </c>
      <c r="BD245" s="41">
        <f t="shared" si="235"/>
        <v>0</v>
      </c>
      <c r="BE245" s="41">
        <f t="shared" si="236"/>
        <v>0</v>
      </c>
      <c r="BF245">
        <f t="shared" si="237"/>
        <v>0.36779257892271761</v>
      </c>
      <c r="BG245" s="41">
        <f t="shared" si="238"/>
        <v>42226.416870876325</v>
      </c>
      <c r="BH245" s="41">
        <f t="shared" si="239"/>
        <v>9536457.633430684</v>
      </c>
      <c r="BI245">
        <f t="shared" si="240"/>
        <v>0.37694238639087563</v>
      </c>
      <c r="BJ245">
        <f t="shared" si="241"/>
        <v>146435.15355372278</v>
      </c>
      <c r="BK245" s="121">
        <f t="shared" si="242"/>
        <v>32813617.66340876</v>
      </c>
      <c r="BL245">
        <f t="shared" si="243"/>
        <v>0.3819673266590905</v>
      </c>
      <c r="BM245" s="119">
        <f t="shared" si="244"/>
        <v>188661.57042459911</v>
      </c>
      <c r="BN245" s="119">
        <f t="shared" si="245"/>
        <v>41441275.397765636</v>
      </c>
      <c r="BO245">
        <f t="shared" si="246"/>
        <v>0.37336388102062307</v>
      </c>
    </row>
    <row r="246" spans="1:67">
      <c r="A246">
        <v>234</v>
      </c>
      <c r="B246" s="64">
        <v>229</v>
      </c>
      <c r="C246" s="56">
        <f t="shared" si="195"/>
        <v>1474621.766546248</v>
      </c>
      <c r="D246" s="56">
        <f t="shared" si="196"/>
        <v>273589.37239454896</v>
      </c>
      <c r="E246" s="59">
        <f t="shared" si="247"/>
        <v>1201032.394151699</v>
      </c>
      <c r="F246" s="53">
        <f t="shared" si="197"/>
        <v>174774.09491417298</v>
      </c>
      <c r="G246" s="53">
        <f t="shared" si="198"/>
        <v>5570.7885882069641</v>
      </c>
      <c r="H246" s="66">
        <f t="shared" si="199"/>
        <v>169203.30632596603</v>
      </c>
      <c r="I246" s="54">
        <f>IF(A246&lt;=(30-(240-$K$8)),((A246+(240-$K$7))/30)*$K$6,$K$6)*($K$5/100)</f>
        <v>0.10979999999999999</v>
      </c>
      <c r="J246" s="67">
        <f t="shared" si="200"/>
        <v>9.6456066865724388E-3</v>
      </c>
      <c r="K246" s="68">
        <f t="shared" si="201"/>
        <v>9952.6175489318302</v>
      </c>
      <c r="L246" s="68">
        <f t="shared" si="202"/>
        <v>184726.71246310481</v>
      </c>
      <c r="M246" s="55">
        <f t="shared" si="203"/>
        <v>179155.92387489785</v>
      </c>
      <c r="N246" s="55">
        <f t="shared" si="204"/>
        <v>40342.617240602674</v>
      </c>
      <c r="O246" s="55">
        <f t="shared" si="205"/>
        <v>138813.30663429518</v>
      </c>
      <c r="P246" s="65">
        <f t="shared" si="248"/>
        <v>0</v>
      </c>
      <c r="Q246" s="52">
        <f t="shared" si="206"/>
        <v>0</v>
      </c>
      <c r="R246" s="57">
        <f t="shared" si="207"/>
        <v>0</v>
      </c>
      <c r="S246" s="59">
        <f t="shared" si="249"/>
        <v>0</v>
      </c>
      <c r="T246" s="56">
        <f t="shared" si="208"/>
        <v>0</v>
      </c>
      <c r="U246" s="57">
        <f t="shared" si="209"/>
        <v>0</v>
      </c>
      <c r="V246" s="59">
        <f t="shared" si="250"/>
        <v>0</v>
      </c>
      <c r="W246" s="52">
        <f t="shared" si="194"/>
        <v>0</v>
      </c>
      <c r="X246" s="57">
        <f t="shared" si="210"/>
        <v>0</v>
      </c>
      <c r="Y246" s="59">
        <f t="shared" si="251"/>
        <v>0</v>
      </c>
      <c r="Z246" s="56">
        <f t="shared" si="252"/>
        <v>0</v>
      </c>
      <c r="AA246" s="57">
        <f t="shared" si="211"/>
        <v>0</v>
      </c>
      <c r="AB246" s="63">
        <f t="shared" si="253"/>
        <v>0</v>
      </c>
      <c r="AC246" s="74">
        <f t="shared" si="212"/>
        <v>0</v>
      </c>
      <c r="AD246" s="57">
        <f t="shared" si="213"/>
        <v>0</v>
      </c>
      <c r="AE246" s="59">
        <f t="shared" si="254"/>
        <v>0</v>
      </c>
      <c r="AF246" s="54">
        <f t="shared" si="214"/>
        <v>0</v>
      </c>
      <c r="AG246" s="57">
        <f t="shared" si="215"/>
        <v>0</v>
      </c>
      <c r="AH246" s="59">
        <f t="shared" si="255"/>
        <v>270450.39383094065</v>
      </c>
      <c r="AI246" s="54">
        <f t="shared" si="216"/>
        <v>40342.617240602674</v>
      </c>
      <c r="AJ246" s="57">
        <f t="shared" si="217"/>
        <v>1126.8766409622526</v>
      </c>
      <c r="AK246" s="59">
        <f t="shared" si="256"/>
        <v>1204171.3727153074</v>
      </c>
      <c r="AL246" s="56">
        <f t="shared" si="257"/>
        <v>138813.30663429518</v>
      </c>
      <c r="AM246" s="75">
        <f t="shared" si="218"/>
        <v>5017.3807196471143</v>
      </c>
      <c r="AN246">
        <f t="shared" si="219"/>
        <v>3.4196862596017306E-2</v>
      </c>
      <c r="AO246" s="119">
        <f t="shared" si="220"/>
        <v>0</v>
      </c>
      <c r="AP246" s="119">
        <f t="shared" si="221"/>
        <v>0</v>
      </c>
      <c r="AQ246">
        <f t="shared" si="222"/>
        <v>0.36350465102294371</v>
      </c>
      <c r="AR246" s="41">
        <f t="shared" si="223"/>
        <v>0</v>
      </c>
      <c r="AS246" s="41">
        <f t="shared" si="224"/>
        <v>0</v>
      </c>
      <c r="AT246">
        <f t="shared" si="225"/>
        <v>0.36352336791953493</v>
      </c>
      <c r="AU246" s="41">
        <f t="shared" si="226"/>
        <v>0</v>
      </c>
      <c r="AV246" s="41">
        <f t="shared" si="227"/>
        <v>0</v>
      </c>
      <c r="AW246">
        <f t="shared" si="228"/>
        <v>0.36595708189342341</v>
      </c>
      <c r="AX246">
        <f t="shared" si="229"/>
        <v>0</v>
      </c>
      <c r="AY246" s="121">
        <f t="shared" si="230"/>
        <v>0</v>
      </c>
      <c r="AZ246">
        <f t="shared" si="231"/>
        <v>0.47915409986677665</v>
      </c>
      <c r="BA246" s="39">
        <f t="shared" si="232"/>
        <v>0</v>
      </c>
      <c r="BB246" s="39">
        <f t="shared" si="233"/>
        <v>0</v>
      </c>
      <c r="BC246">
        <f t="shared" si="234"/>
        <v>0.37035306798056333</v>
      </c>
      <c r="BD246" s="41">
        <f t="shared" si="235"/>
        <v>0</v>
      </c>
      <c r="BE246" s="41">
        <f t="shared" si="236"/>
        <v>0</v>
      </c>
      <c r="BF246">
        <f t="shared" si="237"/>
        <v>0.36607053484888619</v>
      </c>
      <c r="BG246" s="41">
        <f t="shared" si="238"/>
        <v>41469.493881564929</v>
      </c>
      <c r="BH246" s="41">
        <f t="shared" si="239"/>
        <v>9440172.4343010262</v>
      </c>
      <c r="BI246">
        <f t="shared" si="240"/>
        <v>0.3752179273526165</v>
      </c>
      <c r="BJ246">
        <f t="shared" si="241"/>
        <v>143830.68735394228</v>
      </c>
      <c r="BK246" s="121">
        <f t="shared" si="242"/>
        <v>32482313.752425071</v>
      </c>
      <c r="BL246">
        <f t="shared" si="243"/>
        <v>0.38024195706540292</v>
      </c>
      <c r="BM246" s="119">
        <f t="shared" si="244"/>
        <v>185300.18123550722</v>
      </c>
      <c r="BN246" s="119">
        <f t="shared" si="245"/>
        <v>41026706.567351609</v>
      </c>
      <c r="BO246">
        <f t="shared" si="246"/>
        <v>0.3716402492328057</v>
      </c>
    </row>
    <row r="247" spans="1:67">
      <c r="A247">
        <v>235</v>
      </c>
      <c r="B247" s="58">
        <v>230</v>
      </c>
      <c r="C247" s="56">
        <f t="shared" si="195"/>
        <v>1295465.8426713501</v>
      </c>
      <c r="D247" s="56">
        <f t="shared" si="196"/>
        <v>273589.37239454896</v>
      </c>
      <c r="E247" s="59">
        <f t="shared" si="247"/>
        <v>1021876.4702768011</v>
      </c>
      <c r="F247" s="53">
        <f t="shared" si="197"/>
        <v>173088.2927356291</v>
      </c>
      <c r="G247" s="53">
        <f t="shared" si="198"/>
        <v>4739.8036946338962</v>
      </c>
      <c r="H247" s="60">
        <f t="shared" si="199"/>
        <v>168348.48904099522</v>
      </c>
      <c r="I247" s="54">
        <f>IF(A247&lt;=(30-(240-$K$8)),((A247+(240-$K$7))/30)*$K$6,$K$6)*($K$5/100)</f>
        <v>0.10979999999999999</v>
      </c>
      <c r="J247" s="61">
        <f t="shared" si="200"/>
        <v>9.6456066865724388E-3</v>
      </c>
      <c r="K247" s="62">
        <f t="shared" si="201"/>
        <v>8232.7952029847638</v>
      </c>
      <c r="L247" s="62">
        <f t="shared" si="202"/>
        <v>181321.08793861387</v>
      </c>
      <c r="M247" s="55">
        <f t="shared" si="203"/>
        <v>176581.28424397999</v>
      </c>
      <c r="N247" s="55">
        <f t="shared" si="204"/>
        <v>39762.855774076255</v>
      </c>
      <c r="O247" s="55">
        <f t="shared" si="205"/>
        <v>136818.42846990374</v>
      </c>
      <c r="P247" s="59">
        <f t="shared" si="248"/>
        <v>0</v>
      </c>
      <c r="Q247" s="52">
        <f t="shared" si="206"/>
        <v>0</v>
      </c>
      <c r="R247" s="57">
        <f t="shared" si="207"/>
        <v>0</v>
      </c>
      <c r="S247" s="59">
        <f t="shared" si="249"/>
        <v>0</v>
      </c>
      <c r="T247" s="56">
        <f t="shared" si="208"/>
        <v>0</v>
      </c>
      <c r="U247" s="57">
        <f t="shared" si="209"/>
        <v>0</v>
      </c>
      <c r="V247" s="59">
        <f t="shared" si="250"/>
        <v>0</v>
      </c>
      <c r="W247" s="52">
        <f t="shared" si="194"/>
        <v>0</v>
      </c>
      <c r="X247" s="57">
        <f t="shared" si="210"/>
        <v>0</v>
      </c>
      <c r="Y247" s="59">
        <f t="shared" si="251"/>
        <v>0</v>
      </c>
      <c r="Z247" s="56">
        <f t="shared" si="252"/>
        <v>0</v>
      </c>
      <c r="AA247" s="57">
        <f t="shared" si="211"/>
        <v>0</v>
      </c>
      <c r="AB247" s="63">
        <f t="shared" si="253"/>
        <v>0</v>
      </c>
      <c r="AC247" s="74">
        <f t="shared" si="212"/>
        <v>0</v>
      </c>
      <c r="AD247" s="57">
        <f t="shared" si="213"/>
        <v>0</v>
      </c>
      <c r="AE247" s="59">
        <f t="shared" si="254"/>
        <v>0</v>
      </c>
      <c r="AF247" s="54">
        <f t="shared" si="214"/>
        <v>0</v>
      </c>
      <c r="AG247" s="57">
        <f t="shared" si="215"/>
        <v>0</v>
      </c>
      <c r="AH247" s="59">
        <f t="shared" si="255"/>
        <v>230107.77659033798</v>
      </c>
      <c r="AI247" s="54">
        <f t="shared" si="216"/>
        <v>39762.855774076255</v>
      </c>
      <c r="AJ247" s="57">
        <f t="shared" si="217"/>
        <v>958.78240245974155</v>
      </c>
      <c r="AK247" s="59">
        <f t="shared" si="256"/>
        <v>1065358.0660810121</v>
      </c>
      <c r="AL247" s="56">
        <f t="shared" si="257"/>
        <v>136818.42846990374</v>
      </c>
      <c r="AM247" s="75">
        <f t="shared" si="218"/>
        <v>4438.991942004217</v>
      </c>
      <c r="AN247">
        <f t="shared" si="219"/>
        <v>3.4212973377908469E-2</v>
      </c>
      <c r="AO247" s="119">
        <f t="shared" si="220"/>
        <v>0</v>
      </c>
      <c r="AP247" s="119">
        <f t="shared" si="221"/>
        <v>0</v>
      </c>
      <c r="AQ247">
        <f t="shared" si="222"/>
        <v>0.36179060692253923</v>
      </c>
      <c r="AR247" s="41">
        <f t="shared" si="223"/>
        <v>0</v>
      </c>
      <c r="AS247" s="41">
        <f t="shared" si="224"/>
        <v>0</v>
      </c>
      <c r="AT247">
        <f t="shared" si="225"/>
        <v>0.3618093168876873</v>
      </c>
      <c r="AU247" s="41">
        <f t="shared" si="226"/>
        <v>0</v>
      </c>
      <c r="AV247" s="41">
        <f t="shared" si="227"/>
        <v>0</v>
      </c>
      <c r="AW247">
        <f t="shared" si="228"/>
        <v>0.36424216532526577</v>
      </c>
      <c r="AX247">
        <f t="shared" si="229"/>
        <v>0</v>
      </c>
      <c r="AY247" s="121">
        <f t="shared" si="230"/>
        <v>0</v>
      </c>
      <c r="AZ247">
        <f t="shared" si="231"/>
        <v>0.47747015246966745</v>
      </c>
      <c r="BA247" s="39">
        <f t="shared" si="232"/>
        <v>0</v>
      </c>
      <c r="BB247" s="39">
        <f t="shared" si="233"/>
        <v>0</v>
      </c>
      <c r="BC247">
        <f t="shared" si="234"/>
        <v>0.36863676670111795</v>
      </c>
      <c r="BD247" s="41">
        <f t="shared" si="235"/>
        <v>0</v>
      </c>
      <c r="BE247" s="41">
        <f t="shared" si="236"/>
        <v>0</v>
      </c>
      <c r="BF247">
        <f t="shared" si="237"/>
        <v>0.36435557965852289</v>
      </c>
      <c r="BG247" s="41">
        <f t="shared" si="238"/>
        <v>40721.638176535998</v>
      </c>
      <c r="BH247" s="41">
        <f t="shared" si="239"/>
        <v>9344271.1069079209</v>
      </c>
      <c r="BI247">
        <f t="shared" si="240"/>
        <v>0.37350035901302236</v>
      </c>
      <c r="BJ247">
        <f t="shared" si="241"/>
        <v>141257.42041190795</v>
      </c>
      <c r="BK247" s="121">
        <f t="shared" si="242"/>
        <v>32152330.690427378</v>
      </c>
      <c r="BL247">
        <f t="shared" si="243"/>
        <v>0.37852336912248313</v>
      </c>
      <c r="BM247" s="119">
        <f t="shared" si="244"/>
        <v>181979.05858844396</v>
      </c>
      <c r="BN247" s="119">
        <f t="shared" si="245"/>
        <v>40613695.376115397</v>
      </c>
      <c r="BO247">
        <f t="shared" si="246"/>
        <v>0.36992358572042217</v>
      </c>
    </row>
    <row r="248" spans="1:67">
      <c r="A248">
        <v>236</v>
      </c>
      <c r="B248" s="64">
        <v>231</v>
      </c>
      <c r="C248" s="56">
        <f t="shared" si="195"/>
        <v>1118884.5584273702</v>
      </c>
      <c r="D248" s="56">
        <f t="shared" si="196"/>
        <v>273589.37239454896</v>
      </c>
      <c r="E248" s="59">
        <f t="shared" si="247"/>
        <v>845295.18603282119</v>
      </c>
      <c r="F248" s="53">
        <f t="shared" si="197"/>
        <v>171418.75114185095</v>
      </c>
      <c r="G248" s="53">
        <f t="shared" si="198"/>
        <v>3920.7608378822356</v>
      </c>
      <c r="H248" s="66">
        <f t="shared" si="199"/>
        <v>167497.99030396872</v>
      </c>
      <c r="I248" s="54">
        <f>IF(A248&lt;=(30-(240-$K$8)),((A248+(240-$K$7))/30)*$K$6,$K$6)*($K$5/100)</f>
        <v>0.10979999999999999</v>
      </c>
      <c r="J248" s="67">
        <f t="shared" si="200"/>
        <v>9.6456066865724388E-3</v>
      </c>
      <c r="K248" s="68">
        <f t="shared" si="201"/>
        <v>6537.7651632622665</v>
      </c>
      <c r="L248" s="68">
        <f t="shared" si="202"/>
        <v>177956.51630511321</v>
      </c>
      <c r="M248" s="55">
        <f t="shared" si="203"/>
        <v>174035.75546723098</v>
      </c>
      <c r="N248" s="55">
        <f t="shared" si="204"/>
        <v>39189.649536212564</v>
      </c>
      <c r="O248" s="55">
        <f t="shared" si="205"/>
        <v>134846.10593101842</v>
      </c>
      <c r="P248" s="65">
        <f t="shared" si="248"/>
        <v>0</v>
      </c>
      <c r="Q248" s="52">
        <f t="shared" si="206"/>
        <v>0</v>
      </c>
      <c r="R248" s="57">
        <f t="shared" si="207"/>
        <v>0</v>
      </c>
      <c r="S248" s="59">
        <f t="shared" si="249"/>
        <v>0</v>
      </c>
      <c r="T248" s="56">
        <f t="shared" si="208"/>
        <v>0</v>
      </c>
      <c r="U248" s="57">
        <f t="shared" si="209"/>
        <v>0</v>
      </c>
      <c r="V248" s="59">
        <f t="shared" si="250"/>
        <v>0</v>
      </c>
      <c r="W248" s="52">
        <f t="shared" si="194"/>
        <v>0</v>
      </c>
      <c r="X248" s="57">
        <f t="shared" si="210"/>
        <v>0</v>
      </c>
      <c r="Y248" s="59">
        <f t="shared" si="251"/>
        <v>0</v>
      </c>
      <c r="Z248" s="56">
        <f t="shared" si="252"/>
        <v>0</v>
      </c>
      <c r="AA248" s="57">
        <f t="shared" si="211"/>
        <v>0</v>
      </c>
      <c r="AB248" s="63">
        <f t="shared" si="253"/>
        <v>0</v>
      </c>
      <c r="AC248" s="74">
        <f t="shared" si="212"/>
        <v>0</v>
      </c>
      <c r="AD248" s="57">
        <f t="shared" si="213"/>
        <v>0</v>
      </c>
      <c r="AE248" s="59">
        <f t="shared" si="254"/>
        <v>0</v>
      </c>
      <c r="AF248" s="54">
        <f t="shared" si="214"/>
        <v>0</v>
      </c>
      <c r="AG248" s="57">
        <f t="shared" si="215"/>
        <v>0</v>
      </c>
      <c r="AH248" s="59">
        <f t="shared" si="255"/>
        <v>190344.92081626173</v>
      </c>
      <c r="AI248" s="54">
        <f t="shared" si="216"/>
        <v>39189.649536212564</v>
      </c>
      <c r="AJ248" s="57">
        <f t="shared" si="217"/>
        <v>793.10383673442391</v>
      </c>
      <c r="AK248" s="59">
        <f t="shared" si="256"/>
        <v>928539.63761110837</v>
      </c>
      <c r="AL248" s="56">
        <f t="shared" si="257"/>
        <v>134846.10593101842</v>
      </c>
      <c r="AM248" s="75">
        <f t="shared" si="218"/>
        <v>3868.9151567129516</v>
      </c>
      <c r="AN248">
        <f t="shared" si="219"/>
        <v>3.4229084159799632E-2</v>
      </c>
      <c r="AO248" s="119">
        <f t="shared" si="220"/>
        <v>0</v>
      </c>
      <c r="AP248" s="119">
        <f t="shared" si="221"/>
        <v>0</v>
      </c>
      <c r="AQ248">
        <f t="shared" si="222"/>
        <v>0.36008368264396118</v>
      </c>
      <c r="AR248" s="41">
        <f t="shared" si="223"/>
        <v>0</v>
      </c>
      <c r="AS248" s="41">
        <f t="shared" si="224"/>
        <v>0</v>
      </c>
      <c r="AT248">
        <f t="shared" si="225"/>
        <v>0.36010238527665628</v>
      </c>
      <c r="AU248" s="41">
        <f t="shared" si="226"/>
        <v>0</v>
      </c>
      <c r="AV248" s="41">
        <f t="shared" si="227"/>
        <v>0</v>
      </c>
      <c r="AW248">
        <f t="shared" si="228"/>
        <v>0.36253431601234581</v>
      </c>
      <c r="AX248">
        <f t="shared" si="229"/>
        <v>0</v>
      </c>
      <c r="AY248" s="121">
        <f t="shared" si="230"/>
        <v>0</v>
      </c>
      <c r="AZ248">
        <f t="shared" si="231"/>
        <v>0.47579084989975184</v>
      </c>
      <c r="BA248" s="39">
        <f t="shared" si="232"/>
        <v>0</v>
      </c>
      <c r="BB248" s="39">
        <f t="shared" si="233"/>
        <v>0</v>
      </c>
      <c r="BC248">
        <f t="shared" si="234"/>
        <v>0.36692743832357483</v>
      </c>
      <c r="BD248" s="41">
        <f t="shared" si="235"/>
        <v>0</v>
      </c>
      <c r="BE248" s="41">
        <f t="shared" si="236"/>
        <v>0</v>
      </c>
      <c r="BF248">
        <f t="shared" si="237"/>
        <v>0.36264768929028957</v>
      </c>
      <c r="BG248" s="41">
        <f t="shared" si="238"/>
        <v>39982.753372946987</v>
      </c>
      <c r="BH248" s="41">
        <f t="shared" si="239"/>
        <v>9248757.2905461658</v>
      </c>
      <c r="BI248">
        <f t="shared" si="240"/>
        <v>0.37178965899369121</v>
      </c>
      <c r="BJ248">
        <f t="shared" si="241"/>
        <v>138715.02108773138</v>
      </c>
      <c r="BK248" s="121">
        <f t="shared" si="242"/>
        <v>31823680.999720346</v>
      </c>
      <c r="BL248">
        <f t="shared" si="243"/>
        <v>0.37681154134935418</v>
      </c>
      <c r="BM248" s="119">
        <f t="shared" si="244"/>
        <v>178697.77446067837</v>
      </c>
      <c r="BN248" s="119">
        <f t="shared" si="245"/>
        <v>40202259.512930356</v>
      </c>
      <c r="BO248">
        <f t="shared" si="246"/>
        <v>0.3682138674545018</v>
      </c>
    </row>
    <row r="249" spans="1:67">
      <c r="A249">
        <v>237</v>
      </c>
      <c r="B249" s="58">
        <v>232</v>
      </c>
      <c r="C249" s="56">
        <f t="shared" si="195"/>
        <v>944848.802960139</v>
      </c>
      <c r="D249" s="56">
        <f t="shared" si="196"/>
        <v>273589.37239454885</v>
      </c>
      <c r="E249" s="59">
        <f t="shared" si="247"/>
        <v>671259.43056559016</v>
      </c>
      <c r="F249" s="53">
        <f t="shared" si="197"/>
        <v>169765.3132896332</v>
      </c>
      <c r="G249" s="53">
        <f t="shared" si="198"/>
        <v>3113.5249921067293</v>
      </c>
      <c r="H249" s="60">
        <f t="shared" si="199"/>
        <v>166651.78829752648</v>
      </c>
      <c r="I249" s="54">
        <f>IF(A249&lt;=(30-(240-$K$8)),((A249+(240-$K$7))/30)*$K$6,$K$6)*($K$5/100)</f>
        <v>0.10979999999999999</v>
      </c>
      <c r="J249" s="61">
        <f t="shared" si="200"/>
        <v>9.6456066865724388E-3</v>
      </c>
      <c r="K249" s="62">
        <f t="shared" si="201"/>
        <v>4867.246848356388</v>
      </c>
      <c r="L249" s="62">
        <f t="shared" si="202"/>
        <v>174632.56013798958</v>
      </c>
      <c r="M249" s="55">
        <f t="shared" si="203"/>
        <v>171519.03514588287</v>
      </c>
      <c r="N249" s="55">
        <f t="shared" si="204"/>
        <v>38622.930432373767</v>
      </c>
      <c r="O249" s="55">
        <f t="shared" si="205"/>
        <v>132896.10471350909</v>
      </c>
      <c r="P249" s="59">
        <f t="shared" si="248"/>
        <v>0</v>
      </c>
      <c r="Q249" s="52">
        <f t="shared" si="206"/>
        <v>0</v>
      </c>
      <c r="R249" s="57">
        <f t="shared" si="207"/>
        <v>0</v>
      </c>
      <c r="S249" s="59">
        <f t="shared" si="249"/>
        <v>0</v>
      </c>
      <c r="T249" s="56">
        <f t="shared" si="208"/>
        <v>0</v>
      </c>
      <c r="U249" s="57">
        <f t="shared" si="209"/>
        <v>0</v>
      </c>
      <c r="V249" s="59">
        <f t="shared" si="250"/>
        <v>0</v>
      </c>
      <c r="W249" s="52">
        <f t="shared" si="194"/>
        <v>0</v>
      </c>
      <c r="X249" s="57">
        <f t="shared" si="210"/>
        <v>0</v>
      </c>
      <c r="Y249" s="59">
        <f t="shared" si="251"/>
        <v>0</v>
      </c>
      <c r="Z249" s="56">
        <f t="shared" si="252"/>
        <v>0</v>
      </c>
      <c r="AA249" s="57">
        <f t="shared" si="211"/>
        <v>0</v>
      </c>
      <c r="AB249" s="63">
        <f t="shared" si="253"/>
        <v>0</v>
      </c>
      <c r="AC249" s="74">
        <f t="shared" si="212"/>
        <v>0</v>
      </c>
      <c r="AD249" s="57">
        <f t="shared" si="213"/>
        <v>0</v>
      </c>
      <c r="AE249" s="59">
        <f t="shared" si="254"/>
        <v>0</v>
      </c>
      <c r="AF249" s="54">
        <f t="shared" si="214"/>
        <v>0</v>
      </c>
      <c r="AG249" s="57">
        <f t="shared" si="215"/>
        <v>0</v>
      </c>
      <c r="AH249" s="59">
        <f t="shared" si="255"/>
        <v>151155.27128004917</v>
      </c>
      <c r="AI249" s="54">
        <f t="shared" si="216"/>
        <v>38622.930432373767</v>
      </c>
      <c r="AJ249" s="57">
        <f t="shared" si="217"/>
        <v>629.81363033353819</v>
      </c>
      <c r="AK249" s="59">
        <f t="shared" si="256"/>
        <v>793693.53168008989</v>
      </c>
      <c r="AL249" s="56">
        <f t="shared" si="257"/>
        <v>132896.10471350909</v>
      </c>
      <c r="AM249" s="75">
        <f t="shared" si="218"/>
        <v>3307.0563820003745</v>
      </c>
      <c r="AN249">
        <f t="shared" si="219"/>
        <v>3.4245194941690794E-2</v>
      </c>
      <c r="AO249" s="119">
        <f t="shared" si="220"/>
        <v>0</v>
      </c>
      <c r="AP249" s="119">
        <f t="shared" si="221"/>
        <v>0</v>
      </c>
      <c r="AQ249">
        <f t="shared" si="222"/>
        <v>0.35838385370110798</v>
      </c>
      <c r="AR249" s="41">
        <f t="shared" si="223"/>
        <v>0</v>
      </c>
      <c r="AS249" s="41">
        <f t="shared" si="224"/>
        <v>0</v>
      </c>
      <c r="AT249">
        <f t="shared" si="225"/>
        <v>0.35840254860393156</v>
      </c>
      <c r="AU249" s="41">
        <f t="shared" si="226"/>
        <v>0</v>
      </c>
      <c r="AV249" s="41">
        <f t="shared" si="227"/>
        <v>0</v>
      </c>
      <c r="AW249">
        <f t="shared" si="228"/>
        <v>0.36083350992845414</v>
      </c>
      <c r="AX249">
        <f t="shared" si="229"/>
        <v>0</v>
      </c>
      <c r="AY249" s="121">
        <f t="shared" si="230"/>
        <v>0</v>
      </c>
      <c r="AZ249">
        <f t="shared" si="231"/>
        <v>0.47411618479543288</v>
      </c>
      <c r="BA249" s="39">
        <f t="shared" si="232"/>
        <v>0</v>
      </c>
      <c r="BB249" s="39">
        <f t="shared" si="233"/>
        <v>0</v>
      </c>
      <c r="BC249">
        <f t="shared" si="234"/>
        <v>0.36522505963450896</v>
      </c>
      <c r="BD249" s="41">
        <f t="shared" si="235"/>
        <v>0</v>
      </c>
      <c r="BE249" s="41">
        <f t="shared" si="236"/>
        <v>0</v>
      </c>
      <c r="BF249">
        <f t="shared" si="237"/>
        <v>0.36094683973913994</v>
      </c>
      <c r="BG249" s="41">
        <f t="shared" si="238"/>
        <v>39252.744062707308</v>
      </c>
      <c r="BH249" s="41">
        <f t="shared" si="239"/>
        <v>9153634.512472583</v>
      </c>
      <c r="BI249">
        <f t="shared" si="240"/>
        <v>0.37008580496370752</v>
      </c>
      <c r="BJ249">
        <f t="shared" si="241"/>
        <v>136203.16109550948</v>
      </c>
      <c r="BK249" s="121">
        <f t="shared" si="242"/>
        <v>31496376.817101654</v>
      </c>
      <c r="BL249">
        <f t="shared" si="243"/>
        <v>0.3751064523080897</v>
      </c>
      <c r="BM249" s="119">
        <f t="shared" si="244"/>
        <v>175455.90515821677</v>
      </c>
      <c r="BN249" s="119">
        <f t="shared" si="245"/>
        <v>39792416.153844826</v>
      </c>
      <c r="BO249">
        <f t="shared" si="246"/>
        <v>0.36651107145679912</v>
      </c>
    </row>
    <row r="250" spans="1:67">
      <c r="A250">
        <v>238</v>
      </c>
      <c r="B250" s="64">
        <v>233</v>
      </c>
      <c r="C250" s="56">
        <f t="shared" si="195"/>
        <v>773329.76781425625</v>
      </c>
      <c r="D250" s="56">
        <f t="shared" si="196"/>
        <v>273589.37239454896</v>
      </c>
      <c r="E250" s="59">
        <f t="shared" si="247"/>
        <v>499740.39541970729</v>
      </c>
      <c r="F250" s="53">
        <f t="shared" si="197"/>
        <v>168127.82384861863</v>
      </c>
      <c r="G250" s="53">
        <f t="shared" si="198"/>
        <v>2317.962534088409</v>
      </c>
      <c r="H250" s="66">
        <f t="shared" si="199"/>
        <v>165809.86131453022</v>
      </c>
      <c r="I250" s="54">
        <f>IF(A250&lt;=(30-(240-$K$8)),((A250+(240-$K$7))/30)*$K$6,$K$6)*($K$5/100)</f>
        <v>0.10979999999999999</v>
      </c>
      <c r="J250" s="67">
        <f t="shared" si="200"/>
        <v>9.6456066865724388E-3</v>
      </c>
      <c r="K250" s="68">
        <f t="shared" si="201"/>
        <v>3220.9625926156014</v>
      </c>
      <c r="L250" s="68">
        <f t="shared" si="202"/>
        <v>171348.78644123423</v>
      </c>
      <c r="M250" s="55">
        <f t="shared" si="203"/>
        <v>169030.82390714582</v>
      </c>
      <c r="N250" s="55">
        <f t="shared" si="204"/>
        <v>38062.631049316646</v>
      </c>
      <c r="O250" s="55">
        <f t="shared" si="205"/>
        <v>130968.19285782918</v>
      </c>
      <c r="P250" s="65">
        <f t="shared" si="248"/>
        <v>0</v>
      </c>
      <c r="Q250" s="52">
        <f t="shared" si="206"/>
        <v>0</v>
      </c>
      <c r="R250" s="57">
        <f t="shared" si="207"/>
        <v>0</v>
      </c>
      <c r="S250" s="59">
        <f t="shared" si="249"/>
        <v>0</v>
      </c>
      <c r="T250" s="56">
        <f t="shared" si="208"/>
        <v>0</v>
      </c>
      <c r="U250" s="57">
        <f t="shared" si="209"/>
        <v>0</v>
      </c>
      <c r="V250" s="59">
        <f t="shared" si="250"/>
        <v>0</v>
      </c>
      <c r="W250" s="52">
        <f t="shared" si="194"/>
        <v>0</v>
      </c>
      <c r="X250" s="57">
        <f t="shared" si="210"/>
        <v>0</v>
      </c>
      <c r="Y250" s="59">
        <f t="shared" si="251"/>
        <v>0</v>
      </c>
      <c r="Z250" s="56">
        <f t="shared" si="252"/>
        <v>0</v>
      </c>
      <c r="AA250" s="57">
        <f t="shared" si="211"/>
        <v>0</v>
      </c>
      <c r="AB250" s="63">
        <f t="shared" si="253"/>
        <v>0</v>
      </c>
      <c r="AC250" s="74">
        <f t="shared" si="212"/>
        <v>0</v>
      </c>
      <c r="AD250" s="57">
        <f t="shared" si="213"/>
        <v>0</v>
      </c>
      <c r="AE250" s="59">
        <f t="shared" si="254"/>
        <v>0</v>
      </c>
      <c r="AF250" s="54">
        <f t="shared" si="214"/>
        <v>0</v>
      </c>
      <c r="AG250" s="57">
        <f t="shared" si="215"/>
        <v>0</v>
      </c>
      <c r="AH250" s="59">
        <f t="shared" si="255"/>
        <v>112532.3408476754</v>
      </c>
      <c r="AI250" s="54">
        <f t="shared" si="216"/>
        <v>38062.631049316646</v>
      </c>
      <c r="AJ250" s="57">
        <f t="shared" si="217"/>
        <v>468.88475353198083</v>
      </c>
      <c r="AK250" s="59">
        <f t="shared" si="256"/>
        <v>660797.4269665808</v>
      </c>
      <c r="AL250" s="56">
        <f t="shared" si="257"/>
        <v>130968.19285782918</v>
      </c>
      <c r="AM250" s="75">
        <f t="shared" si="218"/>
        <v>2753.3226123607533</v>
      </c>
      <c r="AN250">
        <f t="shared" si="219"/>
        <v>3.4261305723581964E-2</v>
      </c>
      <c r="AO250" s="119">
        <f t="shared" si="220"/>
        <v>0</v>
      </c>
      <c r="AP250" s="119">
        <f t="shared" si="221"/>
        <v>0</v>
      </c>
      <c r="AQ250">
        <f t="shared" si="222"/>
        <v>0.35669109566670965</v>
      </c>
      <c r="AR250" s="41">
        <f t="shared" si="223"/>
        <v>0</v>
      </c>
      <c r="AS250" s="41">
        <f t="shared" si="224"/>
        <v>0</v>
      </c>
      <c r="AT250">
        <f t="shared" si="225"/>
        <v>0.35670978244567819</v>
      </c>
      <c r="AU250" s="41">
        <f t="shared" si="226"/>
        <v>0</v>
      </c>
      <c r="AV250" s="41">
        <f t="shared" si="227"/>
        <v>0</v>
      </c>
      <c r="AW250">
        <f t="shared" si="228"/>
        <v>0.35913972310363462</v>
      </c>
      <c r="AX250">
        <f t="shared" si="229"/>
        <v>0</v>
      </c>
      <c r="AY250" s="121">
        <f t="shared" si="230"/>
        <v>0</v>
      </c>
      <c r="AZ250">
        <f t="shared" si="231"/>
        <v>0.47244614978391775</v>
      </c>
      <c r="BA250" s="39">
        <f t="shared" si="232"/>
        <v>0</v>
      </c>
      <c r="BB250" s="39">
        <f t="shared" si="233"/>
        <v>0</v>
      </c>
      <c r="BC250">
        <f t="shared" si="234"/>
        <v>0.3635296074725215</v>
      </c>
      <c r="BD250" s="41">
        <f t="shared" si="235"/>
        <v>0</v>
      </c>
      <c r="BE250" s="41">
        <f t="shared" si="236"/>
        <v>0</v>
      </c>
      <c r="BF250">
        <f t="shared" si="237"/>
        <v>0.35925300705617652</v>
      </c>
      <c r="BG250" s="41">
        <f t="shared" si="238"/>
        <v>38531.515802848626</v>
      </c>
      <c r="BH250" s="41">
        <f t="shared" si="239"/>
        <v>9058906.1897373609</v>
      </c>
      <c r="BI250">
        <f t="shared" si="240"/>
        <v>0.36838877463973074</v>
      </c>
      <c r="BJ250">
        <f t="shared" si="241"/>
        <v>133721.51547018994</v>
      </c>
      <c r="BK250" s="121">
        <f t="shared" si="242"/>
        <v>31170429.900163345</v>
      </c>
      <c r="BL250">
        <f t="shared" si="243"/>
        <v>0.37340808060369479</v>
      </c>
      <c r="BM250" s="119">
        <f t="shared" si="244"/>
        <v>172253.03127303856</v>
      </c>
      <c r="BN250" s="119">
        <f t="shared" si="245"/>
        <v>39384181.97036498</v>
      </c>
      <c r="BO250">
        <f t="shared" si="246"/>
        <v>0.36481517479998909</v>
      </c>
    </row>
    <row r="251" spans="1:67">
      <c r="A251">
        <v>239</v>
      </c>
      <c r="B251" s="58">
        <v>234</v>
      </c>
      <c r="C251" s="56">
        <f t="shared" si="195"/>
        <v>604298.94390711037</v>
      </c>
      <c r="D251" s="56">
        <f t="shared" si="196"/>
        <v>273589.37239454896</v>
      </c>
      <c r="E251" s="59">
        <f t="shared" si="247"/>
        <v>330709.57151256141</v>
      </c>
      <c r="F251" s="53">
        <f t="shared" si="197"/>
        <v>166506.12898670553</v>
      </c>
      <c r="G251" s="53">
        <f t="shared" si="198"/>
        <v>1533.9412291990975</v>
      </c>
      <c r="H251" s="60">
        <f t="shared" si="199"/>
        <v>164972.18775750644</v>
      </c>
      <c r="I251" s="54">
        <f>IF(A251&lt;=(30-(240-$K$8)),((A251+(240-$K$7))/30)*$K$6,$K$6)*($K$5/100)</f>
        <v>0.10979999999999999</v>
      </c>
      <c r="J251" s="61">
        <f t="shared" si="200"/>
        <v>9.6456066865724388E-3</v>
      </c>
      <c r="K251" s="62">
        <f t="shared" si="201"/>
        <v>1598.6376169627804</v>
      </c>
      <c r="L251" s="62">
        <f t="shared" si="202"/>
        <v>168104.76660366831</v>
      </c>
      <c r="M251" s="55">
        <f t="shared" si="203"/>
        <v>166570.82537446922</v>
      </c>
      <c r="N251" s="55">
        <f t="shared" si="204"/>
        <v>37508.684648495888</v>
      </c>
      <c r="O251" s="55">
        <f t="shared" si="205"/>
        <v>129062.14072597334</v>
      </c>
      <c r="P251" s="59">
        <f t="shared" si="248"/>
        <v>0</v>
      </c>
      <c r="Q251" s="52">
        <f t="shared" si="206"/>
        <v>0</v>
      </c>
      <c r="R251" s="57">
        <f t="shared" si="207"/>
        <v>0</v>
      </c>
      <c r="S251" s="59">
        <f t="shared" si="249"/>
        <v>0</v>
      </c>
      <c r="T251" s="56">
        <f t="shared" si="208"/>
        <v>0</v>
      </c>
      <c r="U251" s="57">
        <f t="shared" si="209"/>
        <v>0</v>
      </c>
      <c r="V251" s="59">
        <f t="shared" si="250"/>
        <v>0</v>
      </c>
      <c r="W251" s="52">
        <f t="shared" si="194"/>
        <v>0</v>
      </c>
      <c r="X251" s="57">
        <f t="shared" si="210"/>
        <v>0</v>
      </c>
      <c r="Y251" s="59">
        <f t="shared" si="251"/>
        <v>0</v>
      </c>
      <c r="Z251" s="56">
        <f t="shared" si="252"/>
        <v>0</v>
      </c>
      <c r="AA251" s="57">
        <f t="shared" si="211"/>
        <v>0</v>
      </c>
      <c r="AB251" s="63">
        <f t="shared" si="253"/>
        <v>0</v>
      </c>
      <c r="AC251" s="74">
        <f t="shared" si="212"/>
        <v>0</v>
      </c>
      <c r="AD251" s="57">
        <f t="shared" si="213"/>
        <v>0</v>
      </c>
      <c r="AE251" s="59">
        <f t="shared" si="254"/>
        <v>0</v>
      </c>
      <c r="AF251" s="54">
        <f t="shared" si="214"/>
        <v>0</v>
      </c>
      <c r="AG251" s="57">
        <f t="shared" si="215"/>
        <v>0</v>
      </c>
      <c r="AH251" s="59">
        <f t="shared" si="255"/>
        <v>74469.709798358759</v>
      </c>
      <c r="AI251" s="54">
        <f t="shared" si="216"/>
        <v>37508.684648495888</v>
      </c>
      <c r="AJ251" s="57">
        <f t="shared" si="217"/>
        <v>310.29045749316151</v>
      </c>
      <c r="AK251" s="59">
        <f t="shared" si="256"/>
        <v>529829.23410875164</v>
      </c>
      <c r="AL251" s="56">
        <f t="shared" si="257"/>
        <v>129062.14072597334</v>
      </c>
      <c r="AM251" s="75">
        <f t="shared" si="218"/>
        <v>2207.621808786465</v>
      </c>
      <c r="AN251">
        <f t="shared" si="219"/>
        <v>3.4277416505473127E-2</v>
      </c>
      <c r="AO251" s="119">
        <f t="shared" si="220"/>
        <v>0</v>
      </c>
      <c r="AP251" s="119">
        <f t="shared" si="221"/>
        <v>0</v>
      </c>
      <c r="AQ251">
        <f t="shared" si="222"/>
        <v>0.35500538417219307</v>
      </c>
      <c r="AR251" s="41">
        <f t="shared" si="223"/>
        <v>0</v>
      </c>
      <c r="AS251" s="41">
        <f t="shared" si="224"/>
        <v>0</v>
      </c>
      <c r="AT251">
        <f t="shared" si="225"/>
        <v>0.35502406243689572</v>
      </c>
      <c r="AU251" s="41">
        <f t="shared" si="226"/>
        <v>0</v>
      </c>
      <c r="AV251" s="41">
        <f t="shared" si="227"/>
        <v>0</v>
      </c>
      <c r="AW251">
        <f t="shared" si="228"/>
        <v>0.3574529316243017</v>
      </c>
      <c r="AX251">
        <f t="shared" si="229"/>
        <v>0</v>
      </c>
      <c r="AY251" s="121">
        <f t="shared" si="230"/>
        <v>0</v>
      </c>
      <c r="AZ251">
        <f t="shared" si="231"/>
        <v>0.47078073748116583</v>
      </c>
      <c r="BA251" s="39">
        <f t="shared" si="232"/>
        <v>0</v>
      </c>
      <c r="BB251" s="39">
        <f t="shared" si="233"/>
        <v>0</v>
      </c>
      <c r="BC251">
        <f t="shared" si="234"/>
        <v>0.36184105872828476</v>
      </c>
      <c r="BD251" s="41">
        <f t="shared" si="235"/>
        <v>0</v>
      </c>
      <c r="BE251" s="41">
        <f t="shared" si="236"/>
        <v>0</v>
      </c>
      <c r="BF251">
        <f t="shared" si="237"/>
        <v>0.35756616734873747</v>
      </c>
      <c r="BG251" s="41">
        <f t="shared" si="238"/>
        <v>37818.975105989048</v>
      </c>
      <c r="BH251" s="41">
        <f t="shared" si="239"/>
        <v>8964575.6309905164</v>
      </c>
      <c r="BI251">
        <f t="shared" si="240"/>
        <v>0.36669854578585404</v>
      </c>
      <c r="BJ251">
        <f t="shared" si="241"/>
        <v>131269.76253475979</v>
      </c>
      <c r="BK251" s="121">
        <f t="shared" si="242"/>
        <v>30845851.633507628</v>
      </c>
      <c r="BL251">
        <f t="shared" si="243"/>
        <v>0.37171640488433089</v>
      </c>
      <c r="BM251" s="119">
        <f t="shared" si="244"/>
        <v>169088.73764074885</v>
      </c>
      <c r="BN251" s="119">
        <f t="shared" si="245"/>
        <v>38977573.137625799</v>
      </c>
      <c r="BO251">
        <f t="shared" si="246"/>
        <v>0.36312615460748005</v>
      </c>
    </row>
    <row r="252" spans="1:67">
      <c r="A252">
        <v>240</v>
      </c>
      <c r="B252" s="69">
        <v>235</v>
      </c>
      <c r="C252" s="56">
        <f t="shared" si="195"/>
        <v>437728.11853264115</v>
      </c>
      <c r="D252" s="56">
        <f t="shared" si="196"/>
        <v>273589.37239454896</v>
      </c>
      <c r="E252" s="59">
        <f t="shared" si="247"/>
        <v>164138.74613809219</v>
      </c>
      <c r="F252" s="53">
        <f t="shared" si="197"/>
        <v>164900.07635559601</v>
      </c>
      <c r="G252" s="53">
        <f t="shared" si="198"/>
        <v>761.33021750385103</v>
      </c>
      <c r="H252" s="71">
        <f t="shared" si="199"/>
        <v>164138.74613809216</v>
      </c>
      <c r="I252" s="54">
        <f>IF(A252&lt;=(30-(240-$K$8)),((A252+(240-$K$7))/30)*$K$6,$K$6)*($K$5/100)</f>
        <v>0.10979999999999999</v>
      </c>
      <c r="J252" s="72">
        <f t="shared" si="200"/>
        <v>9.6456066865724388E-3</v>
      </c>
      <c r="K252" s="73">
        <f t="shared" si="201"/>
        <v>2.8072410165834121E-13</v>
      </c>
      <c r="L252" s="73">
        <f t="shared" si="202"/>
        <v>164900.07635559601</v>
      </c>
      <c r="M252" s="55">
        <f t="shared" si="203"/>
        <v>164138.74613809216</v>
      </c>
      <c r="N252" s="55">
        <f t="shared" si="204"/>
        <v>36961.025159432662</v>
      </c>
      <c r="O252" s="55">
        <f t="shared" si="205"/>
        <v>127177.7209786595</v>
      </c>
      <c r="P252" s="70">
        <f t="shared" si="248"/>
        <v>0</v>
      </c>
      <c r="Q252" s="52">
        <f t="shared" si="206"/>
        <v>0</v>
      </c>
      <c r="R252" s="57">
        <f t="shared" si="207"/>
        <v>0</v>
      </c>
      <c r="S252" s="59">
        <f t="shared" si="249"/>
        <v>0</v>
      </c>
      <c r="T252" s="56">
        <f t="shared" si="208"/>
        <v>0</v>
      </c>
      <c r="U252" s="57">
        <f t="shared" si="209"/>
        <v>0</v>
      </c>
      <c r="V252" s="59">
        <f t="shared" si="250"/>
        <v>0</v>
      </c>
      <c r="W252" s="52">
        <f t="shared" si="194"/>
        <v>0</v>
      </c>
      <c r="X252" s="57">
        <f t="shared" si="210"/>
        <v>0</v>
      </c>
      <c r="Y252" s="59">
        <f t="shared" si="251"/>
        <v>0</v>
      </c>
      <c r="Z252" s="56">
        <f t="shared" si="252"/>
        <v>0</v>
      </c>
      <c r="AA252" s="57">
        <f t="shared" si="211"/>
        <v>0</v>
      </c>
      <c r="AB252" s="63">
        <f t="shared" si="253"/>
        <v>0</v>
      </c>
      <c r="AC252" s="74">
        <f t="shared" si="212"/>
        <v>0</v>
      </c>
      <c r="AD252" s="57">
        <f t="shared" si="213"/>
        <v>0</v>
      </c>
      <c r="AE252" s="59">
        <f t="shared" si="254"/>
        <v>0</v>
      </c>
      <c r="AF252" s="54">
        <f t="shared" si="214"/>
        <v>0</v>
      </c>
      <c r="AG252" s="57">
        <f t="shared" si="215"/>
        <v>0</v>
      </c>
      <c r="AH252" s="59">
        <f t="shared" si="255"/>
        <v>36961.025149862871</v>
      </c>
      <c r="AI252" s="54">
        <f t="shared" si="216"/>
        <v>36961.025149862871</v>
      </c>
      <c r="AJ252" s="57">
        <f t="shared" si="217"/>
        <v>154.00427145776197</v>
      </c>
      <c r="AK252" s="59">
        <f t="shared" si="256"/>
        <v>400767.09338277829</v>
      </c>
      <c r="AL252" s="56">
        <f t="shared" si="257"/>
        <v>127177.7209786595</v>
      </c>
      <c r="AM252" s="75">
        <f t="shared" si="218"/>
        <v>1669.8628890949094</v>
      </c>
      <c r="AN252">
        <f t="shared" si="219"/>
        <v>3.4293527287364289E-2</v>
      </c>
      <c r="AO252" s="119">
        <f t="shared" si="220"/>
        <v>0</v>
      </c>
      <c r="AP252" s="119">
        <f t="shared" si="221"/>
        <v>0</v>
      </c>
      <c r="AQ252">
        <f t="shared" si="222"/>
        <v>0.35332669490778512</v>
      </c>
      <c r="AR252" s="41">
        <f t="shared" si="223"/>
        <v>0</v>
      </c>
      <c r="AS252" s="41">
        <f t="shared" si="224"/>
        <v>0</v>
      </c>
      <c r="AT252">
        <f t="shared" si="225"/>
        <v>0.353345364271203</v>
      </c>
      <c r="AU252" s="41">
        <f t="shared" si="226"/>
        <v>0</v>
      </c>
      <c r="AV252" s="41">
        <f t="shared" si="227"/>
        <v>0</v>
      </c>
      <c r="AW252">
        <f t="shared" si="228"/>
        <v>0.35577311163307507</v>
      </c>
      <c r="AX252">
        <f t="shared" si="229"/>
        <v>0</v>
      </c>
      <c r="AY252" s="121">
        <f t="shared" si="230"/>
        <v>0</v>
      </c>
      <c r="AZ252">
        <f t="shared" si="231"/>
        <v>0.46911994049212985</v>
      </c>
      <c r="BA252" s="39">
        <f t="shared" si="232"/>
        <v>0</v>
      </c>
      <c r="BB252" s="39">
        <f t="shared" si="233"/>
        <v>0</v>
      </c>
      <c r="BC252">
        <f t="shared" si="234"/>
        <v>0.36015939034446415</v>
      </c>
      <c r="BD252" s="41">
        <f t="shared" si="235"/>
        <v>0</v>
      </c>
      <c r="BE252" s="41">
        <f t="shared" si="236"/>
        <v>0</v>
      </c>
      <c r="BF252">
        <f t="shared" si="237"/>
        <v>0.35588629678030342</v>
      </c>
      <c r="BG252" s="41">
        <f t="shared" si="238"/>
        <v>37115.029421320636</v>
      </c>
      <c r="BH252" s="41">
        <f t="shared" si="239"/>
        <v>8870646.0359670892</v>
      </c>
      <c r="BI252">
        <f t="shared" si="240"/>
        <v>0.36501509621379385</v>
      </c>
      <c r="BJ252">
        <f t="shared" si="241"/>
        <v>128847.58386775441</v>
      </c>
      <c r="BK252" s="121">
        <f t="shared" si="242"/>
        <v>30522653.03487828</v>
      </c>
      <c r="BL252">
        <f t="shared" si="243"/>
        <v>0.37003140384118965</v>
      </c>
      <c r="BM252" s="119">
        <f t="shared" si="244"/>
        <v>165962.61328907503</v>
      </c>
      <c r="BN252" s="119">
        <f t="shared" si="245"/>
        <v>38572605.342451654</v>
      </c>
      <c r="BO252">
        <f t="shared" si="246"/>
        <v>0.36144398805360478</v>
      </c>
    </row>
    <row r="253" spans="1:67">
      <c r="T253" s="56"/>
      <c r="AJ253" s="133" t="s">
        <v>100</v>
      </c>
      <c r="AK253" s="100">
        <f>AK252-AL252</f>
        <v>273589.37240411877</v>
      </c>
      <c r="AM253" s="102"/>
      <c r="AP253" s="119"/>
    </row>
  </sheetData>
  <mergeCells count="8">
    <mergeCell ref="BA1:BR1"/>
    <mergeCell ref="L3:M3"/>
    <mergeCell ref="BT10:CC10"/>
    <mergeCell ref="AH16:AJ16"/>
    <mergeCell ref="AK16:AM16"/>
    <mergeCell ref="BG16:BI16"/>
    <mergeCell ref="BJ16:BL16"/>
    <mergeCell ref="BM16:BO16"/>
  </mergeCells>
  <hyperlinks>
    <hyperlink ref="A1" r:id="rId1" xr:uid="{55F90AC1-2C7F-4731-BB43-92A6125E8C26}"/>
  </hyperlinks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F427-6BBB-4ABF-8D86-BD33D03F98A0}">
  <dimension ref="A1:CC253"/>
  <sheetViews>
    <sheetView topLeftCell="BR1" zoomScale="85" zoomScaleNormal="85" workbookViewId="0">
      <selection activeCell="BT20" sqref="BT20"/>
    </sheetView>
  </sheetViews>
  <sheetFormatPr defaultColWidth="8.85546875" defaultRowHeight="15"/>
  <cols>
    <col min="2" max="2" width="11" customWidth="1"/>
    <col min="3" max="4" width="15" customWidth="1"/>
    <col min="5" max="8" width="18.28515625" customWidth="1"/>
    <col min="9" max="9" width="15" customWidth="1"/>
    <col min="10" max="10" width="13.28515625" customWidth="1"/>
    <col min="11" max="11" width="21.85546875" customWidth="1"/>
    <col min="12" max="12" width="18.28515625" customWidth="1"/>
    <col min="13" max="15" width="19.140625" customWidth="1"/>
    <col min="16" max="16" width="17.28515625" customWidth="1"/>
    <col min="17" max="17" width="20.85546875" customWidth="1"/>
    <col min="18" max="18" width="13.140625" customWidth="1"/>
    <col min="19" max="19" width="14.28515625" customWidth="1"/>
    <col min="20" max="20" width="17.7109375" bestFit="1" customWidth="1"/>
    <col min="21" max="21" width="16.28515625" customWidth="1"/>
    <col min="22" max="22" width="14.7109375" customWidth="1"/>
    <col min="23" max="23" width="19.7109375" customWidth="1"/>
    <col min="24" max="24" width="13.7109375" customWidth="1"/>
    <col min="25" max="25" width="16.28515625" customWidth="1"/>
    <col min="26" max="26" width="16.85546875" bestFit="1" customWidth="1"/>
    <col min="27" max="27" width="16.7109375" customWidth="1"/>
    <col min="28" max="28" width="18.85546875" customWidth="1"/>
    <col min="29" max="29" width="19.7109375" customWidth="1"/>
    <col min="30" max="30" width="15.7109375" customWidth="1"/>
    <col min="31" max="31" width="15" customWidth="1"/>
    <col min="32" max="32" width="15.140625" customWidth="1"/>
    <col min="33" max="33" width="18.28515625" customWidth="1"/>
    <col min="34" max="34" width="16.28515625" bestFit="1" customWidth="1"/>
    <col min="35" max="35" width="15.85546875" customWidth="1"/>
    <col min="36" max="36" width="17.7109375" bestFit="1" customWidth="1"/>
    <col min="37" max="37" width="13.85546875" customWidth="1"/>
    <col min="38" max="38" width="16.28515625" bestFit="1" customWidth="1"/>
    <col min="39" max="39" width="15.7109375" customWidth="1"/>
    <col min="40" max="40" width="15" bestFit="1" customWidth="1"/>
    <col min="41" max="41" width="18.140625" customWidth="1"/>
    <col min="42" max="42" width="17" customWidth="1"/>
    <col min="43" max="43" width="17.5703125" customWidth="1"/>
    <col min="44" max="44" width="17.7109375" customWidth="1"/>
    <col min="45" max="45" width="14.7109375" customWidth="1"/>
    <col min="47" max="47" width="14.7109375" customWidth="1"/>
    <col min="48" max="48" width="16" customWidth="1"/>
    <col min="51" max="51" width="17.140625" style="121" customWidth="1"/>
    <col min="53" max="53" width="14.7109375" customWidth="1"/>
    <col min="54" max="54" width="19.140625" customWidth="1"/>
    <col min="55" max="55" width="16.140625" bestFit="1" customWidth="1"/>
    <col min="56" max="56" width="14" bestFit="1" customWidth="1"/>
    <col min="57" max="57" width="15.28515625" customWidth="1"/>
    <col min="58" max="58" width="13" customWidth="1"/>
    <col min="59" max="59" width="14.140625" customWidth="1"/>
    <col min="60" max="60" width="20" customWidth="1"/>
    <col min="61" max="61" width="16.140625" bestFit="1" customWidth="1"/>
    <col min="62" max="62" width="11.85546875" customWidth="1"/>
    <col min="63" max="63" width="18.140625" style="121" customWidth="1"/>
    <col min="64" max="64" width="12.85546875" customWidth="1"/>
    <col min="65" max="65" width="16.140625" bestFit="1" customWidth="1"/>
    <col min="66" max="66" width="20.7109375" customWidth="1"/>
    <col min="67" max="67" width="16.140625" bestFit="1" customWidth="1"/>
    <col min="68" max="68" width="13.7109375" customWidth="1"/>
    <col min="72" max="72" width="21.140625" customWidth="1"/>
    <col min="73" max="73" width="12" bestFit="1" customWidth="1"/>
    <col min="74" max="74" width="12.28515625" customWidth="1"/>
    <col min="75" max="76" width="12" bestFit="1" customWidth="1"/>
    <col min="77" max="77" width="12.28515625" customWidth="1"/>
    <col min="78" max="78" width="17.140625" customWidth="1"/>
    <col min="79" max="80" width="12" bestFit="1" customWidth="1"/>
    <col min="81" max="81" width="13.28515625" customWidth="1"/>
  </cols>
  <sheetData>
    <row r="1" spans="1:81" ht="16.5" thickBot="1">
      <c r="A1" s="34" t="s">
        <v>0</v>
      </c>
      <c r="AB1" s="110" t="s">
        <v>1</v>
      </c>
      <c r="AC1" s="111" t="s">
        <v>2</v>
      </c>
      <c r="AD1" s="111" t="s">
        <v>3</v>
      </c>
      <c r="AE1" s="111" t="s">
        <v>4</v>
      </c>
      <c r="AF1" s="111" t="s">
        <v>5</v>
      </c>
      <c r="AG1" s="112" t="s">
        <v>6</v>
      </c>
      <c r="AL1" s="118" t="s">
        <v>7</v>
      </c>
      <c r="AM1" s="118">
        <v>1</v>
      </c>
      <c r="AN1" s="118">
        <v>2</v>
      </c>
      <c r="AO1" s="118">
        <v>3</v>
      </c>
      <c r="AP1" s="118">
        <v>4</v>
      </c>
      <c r="AQ1" s="118">
        <v>6</v>
      </c>
      <c r="AR1" s="118">
        <v>12</v>
      </c>
      <c r="AS1" s="118">
        <v>24</v>
      </c>
      <c r="AT1" s="118">
        <v>36</v>
      </c>
      <c r="AU1" s="118">
        <v>60</v>
      </c>
      <c r="AV1" s="118">
        <v>84</v>
      </c>
      <c r="AW1" s="118">
        <v>120</v>
      </c>
      <c r="AX1" s="118">
        <v>240</v>
      </c>
      <c r="AY1" s="123">
        <v>360</v>
      </c>
      <c r="BA1" s="166" t="s">
        <v>8</v>
      </c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</row>
    <row r="2" spans="1:81" ht="16.5" thickBot="1">
      <c r="B2" s="35"/>
      <c r="C2" s="35"/>
      <c r="D2" s="35"/>
      <c r="E2" s="25" t="s">
        <v>10</v>
      </c>
      <c r="F2" s="22" t="s">
        <v>11</v>
      </c>
      <c r="G2" s="23" t="s">
        <v>12</v>
      </c>
      <c r="H2" s="37" t="s">
        <v>13</v>
      </c>
      <c r="AB2" s="45">
        <v>1</v>
      </c>
      <c r="AC2" s="104">
        <f>F11</f>
        <v>206500000</v>
      </c>
      <c r="AD2" s="39">
        <f>PMT($K$4/12,$K$7-AB2+1,-AC2)</f>
        <v>1428195.9272029458</v>
      </c>
      <c r="AE2" s="100">
        <f>AC2*$K$4/12</f>
        <v>957815.83333333337</v>
      </c>
      <c r="AF2" s="39">
        <f>AD2-AE2</f>
        <v>470380.09386961244</v>
      </c>
      <c r="AG2" s="105">
        <f>AC2-AF2</f>
        <v>206029619.90613037</v>
      </c>
      <c r="AI2" s="113" t="s">
        <v>10</v>
      </c>
      <c r="AJ2" s="116" t="s">
        <v>14</v>
      </c>
      <c r="AL2" s="117" t="s">
        <v>103</v>
      </c>
      <c r="AM2" s="129">
        <f>0.0163+AO8</f>
        <v>2.3299999999999998E-2</v>
      </c>
      <c r="AN2" s="129">
        <f>FORECAST(AN1,$AN$11:$AO$11,$AN$10:$AO$10)</f>
        <v>2.3338997214484677E-2</v>
      </c>
      <c r="AO2" s="129">
        <f t="shared" ref="AO2:AX2" si="0">FORECAST(AO1,$AN$11:$AO$11,$AN$10:$AO$10)</f>
        <v>2.3377994428969359E-2</v>
      </c>
      <c r="AP2" s="129">
        <f t="shared" si="0"/>
        <v>2.3416991643454038E-2</v>
      </c>
      <c r="AQ2" s="129">
        <f t="shared" si="0"/>
        <v>2.3494986072423396E-2</v>
      </c>
      <c r="AR2" s="129">
        <f t="shared" si="0"/>
        <v>2.3728969359331473E-2</v>
      </c>
      <c r="AS2" s="129">
        <f t="shared" si="0"/>
        <v>2.4196935933147631E-2</v>
      </c>
      <c r="AT2" s="129">
        <f t="shared" si="0"/>
        <v>2.4664902506963786E-2</v>
      </c>
      <c r="AU2" s="129">
        <f t="shared" si="0"/>
        <v>2.5600835654596098E-2</v>
      </c>
      <c r="AV2" s="129">
        <f t="shared" si="0"/>
        <v>2.6536768802228411E-2</v>
      </c>
      <c r="AW2" s="129">
        <f t="shared" si="0"/>
        <v>2.7940668523676881E-2</v>
      </c>
      <c r="AX2" s="129">
        <f t="shared" si="0"/>
        <v>3.2620334261838441E-2</v>
      </c>
      <c r="AY2" s="129">
        <f>0.0443-AO8</f>
        <v>3.73E-2</v>
      </c>
      <c r="BA2" s="143" t="s">
        <v>16</v>
      </c>
      <c r="BB2" s="144" t="s">
        <v>17</v>
      </c>
      <c r="BC2" s="145" t="s">
        <v>16</v>
      </c>
      <c r="BD2" s="145" t="s">
        <v>18</v>
      </c>
      <c r="BE2" s="145" t="s">
        <v>16</v>
      </c>
      <c r="BF2" s="145" t="s">
        <v>19</v>
      </c>
      <c r="BG2" s="145" t="s">
        <v>16</v>
      </c>
      <c r="BH2" s="145" t="s">
        <v>20</v>
      </c>
      <c r="BI2" s="145" t="s">
        <v>16</v>
      </c>
      <c r="BJ2" s="145" t="s">
        <v>21</v>
      </c>
      <c r="BK2" s="145" t="s">
        <v>16</v>
      </c>
      <c r="BL2" s="145" t="s">
        <v>22</v>
      </c>
      <c r="BM2" s="145" t="s">
        <v>16</v>
      </c>
      <c r="BN2" s="145" t="s">
        <v>23</v>
      </c>
      <c r="BO2" s="145" t="s">
        <v>16</v>
      </c>
      <c r="BP2" s="145" t="s">
        <v>24</v>
      </c>
      <c r="BQ2" s="143" t="s">
        <v>16</v>
      </c>
      <c r="BR2" s="144" t="s">
        <v>25</v>
      </c>
      <c r="BT2" s="132"/>
      <c r="BU2" s="111" t="s">
        <v>26</v>
      </c>
      <c r="BV2" s="111" t="s">
        <v>27</v>
      </c>
      <c r="BW2" s="111" t="s">
        <v>28</v>
      </c>
      <c r="BX2" s="111" t="s">
        <v>29</v>
      </c>
      <c r="BY2" s="111" t="s">
        <v>30</v>
      </c>
      <c r="BZ2" s="111" t="s">
        <v>31</v>
      </c>
      <c r="CA2" s="111" t="s">
        <v>32</v>
      </c>
      <c r="CB2" s="111" t="s">
        <v>33</v>
      </c>
      <c r="CC2" s="112" t="s">
        <v>25</v>
      </c>
    </row>
    <row r="3" spans="1:81" ht="15.75" thickBot="1">
      <c r="B3" s="38"/>
      <c r="C3" s="38"/>
      <c r="D3" s="38"/>
      <c r="E3" s="26" t="s">
        <v>26</v>
      </c>
      <c r="F3" s="21">
        <v>32550000</v>
      </c>
      <c r="G3" s="24">
        <v>0.05</v>
      </c>
      <c r="H3" s="40">
        <f t="shared" ref="H3:H10" si="1">F3*G3</f>
        <v>1627500</v>
      </c>
      <c r="J3" s="28" t="s">
        <v>34</v>
      </c>
      <c r="K3" s="76"/>
      <c r="L3" s="171" t="s">
        <v>35</v>
      </c>
      <c r="M3" s="172"/>
      <c r="AB3" s="45">
        <v>2</v>
      </c>
      <c r="AC3" s="41">
        <f>AG2</f>
        <v>206029619.90613037</v>
      </c>
      <c r="AD3" s="39">
        <f>PMT($K$4/12,$K$7-AB3+1,-AC3)</f>
        <v>1428195.9272029456</v>
      </c>
      <c r="AE3" s="100">
        <f>AC3*$K$4/12</f>
        <v>955634.05366460141</v>
      </c>
      <c r="AF3" s="39">
        <f>AD3-AE3</f>
        <v>472561.87353834417</v>
      </c>
      <c r="AG3" s="105">
        <f>AC3-AF3</f>
        <v>205557058.03259203</v>
      </c>
      <c r="AI3" s="114" t="s">
        <v>26</v>
      </c>
      <c r="AJ3" s="20">
        <f>SUM(BE18:BE252)/(12*F3)</f>
        <v>4.2294641544616294</v>
      </c>
      <c r="AL3" s="117">
        <v>39689</v>
      </c>
      <c r="AM3" s="129">
        <v>1.6299999999999999E-2</v>
      </c>
      <c r="AN3" s="129" t="s">
        <v>15</v>
      </c>
      <c r="AO3" s="129">
        <v>1.72E-2</v>
      </c>
      <c r="AP3" s="129" t="s">
        <v>15</v>
      </c>
      <c r="AQ3" s="129">
        <v>1.9699999999999999E-2</v>
      </c>
      <c r="AR3" s="129">
        <v>2.1700000000000001E-2</v>
      </c>
      <c r="AS3" s="129">
        <v>2.3599999999999999E-2</v>
      </c>
      <c r="AT3" s="129">
        <v>2.5999999999999999E-2</v>
      </c>
      <c r="AU3" s="129">
        <v>3.1E-2</v>
      </c>
      <c r="AV3" s="129">
        <v>3.4500000000000003E-2</v>
      </c>
      <c r="AW3" s="129">
        <v>3.8300000000000001E-2</v>
      </c>
      <c r="AX3" s="129">
        <v>4.4699999999999997E-2</v>
      </c>
      <c r="AY3" s="129">
        <v>4.4299999999999999E-2</v>
      </c>
      <c r="BA3" s="137">
        <v>0</v>
      </c>
      <c r="BB3" s="138">
        <f>AJ3</f>
        <v>4.2294641544616294</v>
      </c>
      <c r="BC3" s="135">
        <v>0</v>
      </c>
      <c r="BD3" s="135">
        <f>AJ4</f>
        <v>2.7577516181025494</v>
      </c>
      <c r="BE3" s="137">
        <v>0</v>
      </c>
      <c r="BF3" s="135">
        <f>AJ5</f>
        <v>5.2415728464115174</v>
      </c>
      <c r="BG3" s="137">
        <v>0</v>
      </c>
      <c r="BH3" s="135">
        <f>AJ6</f>
        <v>12.803595540948562</v>
      </c>
      <c r="BI3" s="137">
        <v>0</v>
      </c>
      <c r="BJ3" s="135">
        <f>AJ7</f>
        <v>13.623821711548658</v>
      </c>
      <c r="BK3" s="137">
        <v>0</v>
      </c>
      <c r="BL3" s="135">
        <f>AJ8</f>
        <v>6.7645783429908635</v>
      </c>
      <c r="BM3" s="137">
        <v>0</v>
      </c>
      <c r="BN3" s="135">
        <f>AJ9</f>
        <v>8.8796982224848708</v>
      </c>
      <c r="BO3" s="137">
        <v>0</v>
      </c>
      <c r="BP3" s="135">
        <f>AJ10</f>
        <v>2.2429547208095069</v>
      </c>
      <c r="BQ3" s="45">
        <v>0</v>
      </c>
      <c r="BR3" s="18">
        <f>AJ11</f>
        <v>6.3850369037437424</v>
      </c>
      <c r="BT3" s="130" t="s">
        <v>36</v>
      </c>
      <c r="BU3">
        <f>SUMPRODUCT(BD$18:BD$252,BF$18:BF$252)</f>
        <v>32550000.000000011</v>
      </c>
      <c r="BV3">
        <f>SUMPRODUCT(AR$18:AR$252,AT$18:AT$252)</f>
        <v>74800000.000008747</v>
      </c>
      <c r="BW3">
        <f>SUMPRODUCT(AU$18:AU$252,AW$18:AW$252)</f>
        <v>14000000.000234688</v>
      </c>
      <c r="BX3">
        <f>SUMPRODUCT(BG$18:BG$252,BI$18:BI$252)</f>
        <v>13950000.000004055</v>
      </c>
      <c r="BY3">
        <f>SUMPRODUCT(BL$18:BL$252,BJ$18:BJ$252)</f>
        <v>24000000.000000134</v>
      </c>
      <c r="BZ3">
        <f>SUMPRODUCT(AX$18:AX$252,AZ$18:AZ$252)</f>
        <v>24000000.000010405</v>
      </c>
      <c r="CA3">
        <f>SUMPRODUCT(BA$18:BA$252,BC$18:BC$252)</f>
        <v>20000000.000000071</v>
      </c>
      <c r="CB3">
        <f>SUMPRODUCT(AO$18:AO$252,AQ$18:AQ$252)</f>
        <v>5200000.0000520526</v>
      </c>
      <c r="CC3">
        <f>SUMPRODUCT(BM$18:BM$252,BO$18:BO$252)</f>
        <v>206500000.00000015</v>
      </c>
    </row>
    <row r="4" spans="1:81">
      <c r="B4" s="38"/>
      <c r="C4" s="38"/>
      <c r="D4" s="38"/>
      <c r="E4" s="26" t="s">
        <v>27</v>
      </c>
      <c r="F4" s="21">
        <v>74800000</v>
      </c>
      <c r="G4" s="24">
        <v>0.05</v>
      </c>
      <c r="H4" s="40">
        <f t="shared" si="1"/>
        <v>3740000</v>
      </c>
      <c r="J4" s="29" t="s">
        <v>37</v>
      </c>
      <c r="K4" s="98">
        <f>5.566%</f>
        <v>5.5660000000000001E-2</v>
      </c>
      <c r="L4" s="45" t="s">
        <v>38</v>
      </c>
      <c r="M4" s="78">
        <v>0.225181598063</v>
      </c>
      <c r="N4" t="s">
        <v>39</v>
      </c>
      <c r="AB4" s="45">
        <v>3</v>
      </c>
      <c r="AC4" s="41">
        <f>AG3</f>
        <v>205557058.03259203</v>
      </c>
      <c r="AD4" s="39">
        <f>PMT($K$4/12,$K$7-AB4+1,-AC4)</f>
        <v>1428195.9272029456</v>
      </c>
      <c r="AE4" s="100">
        <f>AC4*$K$4/12</f>
        <v>953442.15417450608</v>
      </c>
      <c r="AF4" s="39">
        <f>AD4-AE4</f>
        <v>474753.77302843949</v>
      </c>
      <c r="AG4" s="105">
        <f>AC4-AF4</f>
        <v>205082304.2595636</v>
      </c>
      <c r="AI4" s="114" t="s">
        <v>27</v>
      </c>
      <c r="AJ4" s="20">
        <f>SUM(AS18:AS252)/(12*F4)</f>
        <v>2.7577516181025494</v>
      </c>
      <c r="AY4"/>
      <c r="BA4" s="137">
        <v>100</v>
      </c>
      <c r="BB4" s="138">
        <f t="dataTable" ref="BB4:BB7" dt2D="0" dtr="0" r1="K5" ca="1"/>
        <v>5.6659898671702464</v>
      </c>
      <c r="BC4" s="135">
        <v>100</v>
      </c>
      <c r="BD4" s="135">
        <f t="dataTable" ref="BD4:BD7" dt2D="0" dtr="0" r1="K5"/>
        <v>3.512033616234894</v>
      </c>
      <c r="BE4" s="137">
        <v>100</v>
      </c>
      <c r="BF4" s="135">
        <f t="dataTable" ref="BF4:BF7" dt2D="0" dtr="0" r1="K5" ca="1"/>
        <v>6.6123423942851893</v>
      </c>
      <c r="BG4" s="137">
        <v>100</v>
      </c>
      <c r="BH4" s="135">
        <f t="dataTable" ref="BH4:BH7" dt2D="0" dtr="0" r1="K5" ca="1"/>
        <v>15.400691784251281</v>
      </c>
      <c r="BI4" s="137">
        <v>100</v>
      </c>
      <c r="BJ4" s="135">
        <f t="dataTable" ref="BJ4:BJ7" dt2D="0" dtr="0" r1="K5" ca="1"/>
        <v>15.711021385686207</v>
      </c>
      <c r="BK4" s="137">
        <v>100</v>
      </c>
      <c r="BL4" s="135">
        <f t="dataTable" ref="BL4:BL7" dt2D="0" dtr="0" r1="K5" ca="1"/>
        <v>8.7081094400816763</v>
      </c>
      <c r="BM4" s="137">
        <v>100</v>
      </c>
      <c r="BN4" s="135">
        <f t="dataTable" ref="BN4:BN7" dt2D="0" dtr="0" r1="K5" ca="1"/>
        <v>11.20244129823269</v>
      </c>
      <c r="BO4" s="137">
        <v>100</v>
      </c>
      <c r="BP4" s="135">
        <f t="dataTable" ref="BP4:BP7" dt2D="0" dtr="0" r1="K5" ca="1"/>
        <v>2.2429547208095069</v>
      </c>
      <c r="BQ4" s="45">
        <v>100</v>
      </c>
      <c r="BR4" s="18">
        <f t="dataTable" ref="BR4:BR7" dt2D="0" dtr="0" r1="K5" ca="1"/>
        <v>8.169733775630224</v>
      </c>
      <c r="BT4" s="130" t="s">
        <v>40</v>
      </c>
      <c r="BU4" s="100">
        <f>BU3-F3</f>
        <v>0</v>
      </c>
      <c r="BV4" s="100">
        <f>BV3-F4</f>
        <v>8.7469816207885742E-6</v>
      </c>
      <c r="BW4" s="100">
        <f>BW3-F5</f>
        <v>2.3468770086765289E-4</v>
      </c>
      <c r="BX4" s="100">
        <f>BX3-F6</f>
        <v>4.0549784898757935E-6</v>
      </c>
      <c r="BY4" s="100">
        <f>BY3-F7</f>
        <v>1.3411045074462891E-7</v>
      </c>
      <c r="BZ4" s="100">
        <f>BZ3-F7</f>
        <v>1.0404735803604126E-5</v>
      </c>
      <c r="CA4" s="100">
        <f>CA3-F9</f>
        <v>7.0780515670776367E-8</v>
      </c>
      <c r="CB4" s="100">
        <f>CB3-F10</f>
        <v>5.205255001783371E-5</v>
      </c>
      <c r="CC4" s="134">
        <f>CC3-F11</f>
        <v>0</v>
      </c>
    </row>
    <row r="5" spans="1:81" ht="15.75" thickBot="1">
      <c r="B5" s="38"/>
      <c r="C5" s="38"/>
      <c r="D5" s="38"/>
      <c r="E5" s="26" t="s">
        <v>28</v>
      </c>
      <c r="F5" s="21">
        <v>14000000</v>
      </c>
      <c r="G5" s="24">
        <v>0.05</v>
      </c>
      <c r="H5" s="40">
        <f t="shared" si="1"/>
        <v>700000</v>
      </c>
      <c r="J5" s="30" t="s">
        <v>41</v>
      </c>
      <c r="K5" s="77">
        <v>183</v>
      </c>
      <c r="L5" s="47" t="s">
        <v>42</v>
      </c>
      <c r="M5" s="79">
        <v>0.77481840193700002</v>
      </c>
      <c r="N5" t="s">
        <v>43</v>
      </c>
      <c r="AB5" s="45">
        <v>4</v>
      </c>
      <c r="AC5" s="41">
        <f>AG4</f>
        <v>205082304.2595636</v>
      </c>
      <c r="AD5" s="39">
        <f>PMT($K$4/12,$K$7-AB5+1,-AC5)</f>
        <v>1428195.9272029456</v>
      </c>
      <c r="AE5" s="100">
        <f>AC5*$K$4/12</f>
        <v>951240.08792394248</v>
      </c>
      <c r="AF5" s="39">
        <f>AD5-AE5</f>
        <v>476955.83927900309</v>
      </c>
      <c r="AG5" s="105">
        <f>AC5-AF5</f>
        <v>204605348.4202846</v>
      </c>
      <c r="AI5" s="114" t="s">
        <v>28</v>
      </c>
      <c r="AJ5" s="20">
        <f>SUM(AV18:AV252)/(12*F5)</f>
        <v>5.2415728464115174</v>
      </c>
      <c r="AY5"/>
      <c r="BA5" s="137">
        <v>183</v>
      </c>
      <c r="BB5" s="138">
        <v>4.2294641544616294</v>
      </c>
      <c r="BC5" s="135">
        <v>183</v>
      </c>
      <c r="BD5" s="135">
        <v>2.7577516181025494</v>
      </c>
      <c r="BE5" s="137">
        <v>183</v>
      </c>
      <c r="BF5" s="135">
        <v>5.2415728464115174</v>
      </c>
      <c r="BG5" s="137">
        <v>183</v>
      </c>
      <c r="BH5" s="135">
        <v>12.803595540948562</v>
      </c>
      <c r="BI5" s="137">
        <v>183</v>
      </c>
      <c r="BJ5" s="135">
        <v>13.623821711548658</v>
      </c>
      <c r="BK5" s="137">
        <v>183</v>
      </c>
      <c r="BL5" s="135">
        <v>6.7645783429908635</v>
      </c>
      <c r="BM5" s="137">
        <v>183</v>
      </c>
      <c r="BN5" s="135">
        <v>8.8796982224848708</v>
      </c>
      <c r="BO5" s="137">
        <v>183</v>
      </c>
      <c r="BP5" s="135">
        <v>2.2429547208095069</v>
      </c>
      <c r="BQ5" s="45">
        <v>183</v>
      </c>
      <c r="BR5" s="18">
        <v>6.3850369037437424</v>
      </c>
      <c r="BT5" s="131" t="s">
        <v>44</v>
      </c>
      <c r="BU5" s="150">
        <v>2.4528739364222375E-2</v>
      </c>
      <c r="BV5" s="150">
        <v>2.5417296193839506E-2</v>
      </c>
      <c r="BW5" s="150">
        <v>2.456711981830392E-2</v>
      </c>
      <c r="BX5" s="150">
        <v>2.1393673409800001E-2</v>
      </c>
      <c r="BY5" s="150">
        <v>2.0174820343923733E-2</v>
      </c>
      <c r="BZ5" s="150">
        <v>9.9139264956438697E-3</v>
      </c>
      <c r="CA5" s="150">
        <v>2.3046557764017872E-2</v>
      </c>
      <c r="CB5" s="150">
        <v>2.542384659553542E-2</v>
      </c>
      <c r="CC5" s="151">
        <v>2.275698457471494E-2</v>
      </c>
    </row>
    <row r="6" spans="1:81" ht="15.75" thickBot="1">
      <c r="B6" s="38"/>
      <c r="C6" s="38"/>
      <c r="D6" s="38"/>
      <c r="E6" s="26" t="s">
        <v>29</v>
      </c>
      <c r="F6" s="21">
        <v>13950000</v>
      </c>
      <c r="G6" s="24">
        <v>0.05</v>
      </c>
      <c r="H6" s="40">
        <f t="shared" si="1"/>
        <v>697500</v>
      </c>
      <c r="J6" s="29" t="s">
        <v>45</v>
      </c>
      <c r="K6" s="31">
        <v>0.06</v>
      </c>
      <c r="AB6" s="47">
        <v>5</v>
      </c>
      <c r="AC6" s="106">
        <f>AG5</f>
        <v>204605348.4202846</v>
      </c>
      <c r="AD6" s="107">
        <f>PMT($K$4/12,$K$7-AB6+1,-AC6)</f>
        <v>1428195.9272029458</v>
      </c>
      <c r="AE6" s="108">
        <f>AC6*$K$4/12</f>
        <v>949027.80775608681</v>
      </c>
      <c r="AF6" s="107">
        <f>AD6-AE6</f>
        <v>479168.119446859</v>
      </c>
      <c r="AG6" s="109">
        <f>AC6-AF6</f>
        <v>204126180.30083773</v>
      </c>
      <c r="AI6" s="114" t="s">
        <v>29</v>
      </c>
      <c r="AJ6" s="20">
        <f>SUM(BH18:BH252)/(12*F6)</f>
        <v>12.803595540948562</v>
      </c>
      <c r="AO6">
        <f>AY3-AM3</f>
        <v>2.8000000000000001E-2</v>
      </c>
      <c r="AY6"/>
      <c r="BA6" s="137">
        <v>300</v>
      </c>
      <c r="BB6" s="138">
        <v>3.2045166674152923</v>
      </c>
      <c r="BC6" s="135">
        <v>300</v>
      </c>
      <c r="BD6" s="135">
        <v>2.2238213714243513</v>
      </c>
      <c r="BE6" s="137">
        <v>300</v>
      </c>
      <c r="BF6" s="135">
        <v>4.0695958584158909</v>
      </c>
      <c r="BG6" s="137">
        <v>300</v>
      </c>
      <c r="BH6" s="135">
        <v>9.8504400957358964</v>
      </c>
      <c r="BI6" s="137">
        <v>300</v>
      </c>
      <c r="BJ6" s="135">
        <v>10.938475712049319</v>
      </c>
      <c r="BK6" s="137">
        <v>300</v>
      </c>
      <c r="BL6" s="135">
        <v>5.164606081534675</v>
      </c>
      <c r="BM6" s="137">
        <v>300</v>
      </c>
      <c r="BN6" s="135">
        <v>6.7897130685054261</v>
      </c>
      <c r="BO6" s="137">
        <v>300</v>
      </c>
      <c r="BP6" s="135">
        <v>2.1231628060910674</v>
      </c>
      <c r="BQ6" s="45">
        <v>300</v>
      </c>
      <c r="BR6" s="18">
        <v>4.7816270292478249</v>
      </c>
    </row>
    <row r="7" spans="1:81" ht="15.75" thickBot="1">
      <c r="B7" s="38"/>
      <c r="C7" s="38"/>
      <c r="D7" s="38"/>
      <c r="E7" s="26" t="s">
        <v>30</v>
      </c>
      <c r="F7" s="21">
        <v>24000000</v>
      </c>
      <c r="G7" s="27">
        <v>0.05</v>
      </c>
      <c r="H7" s="40">
        <f t="shared" si="1"/>
        <v>1200000</v>
      </c>
      <c r="J7" s="32" t="s">
        <v>46</v>
      </c>
      <c r="K7" s="33">
        <v>240</v>
      </c>
      <c r="X7" s="119"/>
      <c r="AI7" s="114" t="s">
        <v>30</v>
      </c>
      <c r="AJ7" s="20">
        <f>SUM(BK18:BK252)/(12*AL12)</f>
        <v>13.623821711548658</v>
      </c>
      <c r="AO7">
        <f>AO6/2</f>
        <v>1.4E-2</v>
      </c>
      <c r="AY7"/>
      <c r="BA7" s="139">
        <v>400</v>
      </c>
      <c r="BB7" s="140">
        <v>2.7191158954205248</v>
      </c>
      <c r="BC7" s="136">
        <v>400</v>
      </c>
      <c r="BD7" s="136">
        <v>1.9634823358293576</v>
      </c>
      <c r="BE7" s="139">
        <v>400</v>
      </c>
      <c r="BF7" s="136">
        <v>3.4720980466380125</v>
      </c>
      <c r="BG7" s="139">
        <v>400</v>
      </c>
      <c r="BH7" s="136">
        <v>8.0637162346093891</v>
      </c>
      <c r="BI7" s="139">
        <v>400</v>
      </c>
      <c r="BJ7" s="136">
        <v>9.1532973158820017</v>
      </c>
      <c r="BK7" s="139">
        <v>400</v>
      </c>
      <c r="BL7" s="136">
        <v>4.3320605507717866</v>
      </c>
      <c r="BM7" s="139">
        <v>400</v>
      </c>
      <c r="BN7" s="136">
        <v>5.6467827128600989</v>
      </c>
      <c r="BO7" s="139">
        <v>400</v>
      </c>
      <c r="BP7" s="136">
        <v>1.9474083511392013</v>
      </c>
      <c r="BQ7" s="47">
        <v>400</v>
      </c>
      <c r="BR7" s="128">
        <v>3.9058293305137148</v>
      </c>
    </row>
    <row r="8" spans="1:81">
      <c r="B8" s="38"/>
      <c r="C8" s="38"/>
      <c r="D8" s="38"/>
      <c r="E8" s="26" t="s">
        <v>31</v>
      </c>
      <c r="F8" s="21">
        <v>22000000</v>
      </c>
      <c r="G8" s="27">
        <v>0.05</v>
      </c>
      <c r="H8" s="40">
        <f t="shared" si="1"/>
        <v>1100000</v>
      </c>
      <c r="J8" t="s">
        <v>47</v>
      </c>
      <c r="K8">
        <v>235</v>
      </c>
      <c r="AI8" s="114" t="s">
        <v>31</v>
      </c>
      <c r="AJ8" s="20">
        <f>SUM(AY18:AY252)/(12*AL11)</f>
        <v>6.7645783429908635</v>
      </c>
      <c r="AO8">
        <f>AO7/2</f>
        <v>7.0000000000000001E-3</v>
      </c>
      <c r="AY8"/>
    </row>
    <row r="9" spans="1:81" ht="15.75" thickBot="1">
      <c r="B9" s="38"/>
      <c r="C9" s="38"/>
      <c r="D9" s="38"/>
      <c r="E9" s="26" t="s">
        <v>32</v>
      </c>
      <c r="F9" s="21">
        <v>20000000</v>
      </c>
      <c r="G9" s="27">
        <v>0.05</v>
      </c>
      <c r="H9" s="40">
        <f t="shared" si="1"/>
        <v>1000000</v>
      </c>
      <c r="AI9" s="114" t="s">
        <v>32</v>
      </c>
      <c r="AJ9" s="20">
        <f>SUM(BB18:BB252)/(12*F9)</f>
        <v>8.8796982224848708</v>
      </c>
      <c r="AY9"/>
    </row>
    <row r="10" spans="1:81" ht="15.75" thickBot="1">
      <c r="B10" s="38"/>
      <c r="C10" s="38"/>
      <c r="D10" s="38"/>
      <c r="E10" s="26" t="s">
        <v>33</v>
      </c>
      <c r="F10" s="21">
        <v>5200000</v>
      </c>
      <c r="G10" s="27">
        <v>0.05</v>
      </c>
      <c r="H10" s="40">
        <f t="shared" si="1"/>
        <v>260000</v>
      </c>
      <c r="J10" s="44"/>
      <c r="K10" s="48" t="s">
        <v>48</v>
      </c>
      <c r="AI10" s="114" t="s">
        <v>33</v>
      </c>
      <c r="AJ10" s="120">
        <f>SUM(AP18:AP252)/(12*F10)</f>
        <v>2.2429547208095069</v>
      </c>
      <c r="AN10">
        <f>AM1</f>
        <v>1</v>
      </c>
      <c r="AO10">
        <f>AY1</f>
        <v>360</v>
      </c>
      <c r="AY10"/>
      <c r="BT10" s="168" t="s">
        <v>102</v>
      </c>
      <c r="BU10" s="169"/>
      <c r="BV10" s="169"/>
      <c r="BW10" s="169"/>
      <c r="BX10" s="169"/>
      <c r="BY10" s="169"/>
      <c r="BZ10" s="169"/>
      <c r="CA10" s="169"/>
      <c r="CB10" s="169"/>
      <c r="CC10" s="170"/>
    </row>
    <row r="11" spans="1:81" ht="15.75" thickBot="1">
      <c r="B11" s="38"/>
      <c r="C11" s="38"/>
      <c r="D11" s="38"/>
      <c r="E11" s="95" t="s">
        <v>50</v>
      </c>
      <c r="F11" s="96">
        <f>SUM(F3:F10)</f>
        <v>206500000</v>
      </c>
      <c r="G11" s="101">
        <v>0.05</v>
      </c>
      <c r="H11" s="97">
        <f>SUM(H3:H10)</f>
        <v>10325000</v>
      </c>
      <c r="I11" s="43"/>
      <c r="J11" s="45" t="s">
        <v>51</v>
      </c>
      <c r="K11" s="46">
        <v>206500000</v>
      </c>
      <c r="AI11" s="115" t="s">
        <v>25</v>
      </c>
      <c r="AJ11" s="146">
        <f>SUM(BN18:BN252)/(12*F11)</f>
        <v>6.3850369037437424</v>
      </c>
      <c r="AK11" s="44" t="s">
        <v>52</v>
      </c>
      <c r="AL11" s="147">
        <f>MAX(Y18:Y252)</f>
        <v>28469663.523187093</v>
      </c>
      <c r="AN11">
        <f>AM2</f>
        <v>2.3299999999999998E-2</v>
      </c>
      <c r="AO11">
        <f>AY2</f>
        <v>3.73E-2</v>
      </c>
      <c r="AY11"/>
      <c r="BT11" s="19" t="s">
        <v>16</v>
      </c>
      <c r="BU11" s="19" t="s">
        <v>17</v>
      </c>
      <c r="BV11" s="19" t="s">
        <v>18</v>
      </c>
      <c r="BW11" s="19" t="s">
        <v>19</v>
      </c>
      <c r="BX11" s="19" t="s">
        <v>20</v>
      </c>
      <c r="BY11" s="19" t="s">
        <v>21</v>
      </c>
      <c r="BZ11" s="19" t="s">
        <v>22</v>
      </c>
      <c r="CA11" s="19" t="s">
        <v>23</v>
      </c>
      <c r="CB11" s="19" t="s">
        <v>24</v>
      </c>
      <c r="CC11" s="19" t="s">
        <v>25</v>
      </c>
    </row>
    <row r="12" spans="1:81" ht="15.75" thickBot="1">
      <c r="H12" s="42"/>
      <c r="J12" s="45" t="s">
        <v>53</v>
      </c>
      <c r="K12" s="18">
        <v>235</v>
      </c>
      <c r="AK12" s="47" t="s">
        <v>54</v>
      </c>
      <c r="AL12" s="148">
        <f>MAX(AK18:AK252)</f>
        <v>38394298.697327405</v>
      </c>
      <c r="BT12" s="19">
        <v>0</v>
      </c>
      <c r="BU12" s="149">
        <f t="shared" ref="BU12:CC12" si="2">BU5</f>
        <v>2.4528739364222375E-2</v>
      </c>
      <c r="BV12" s="149">
        <f t="shared" si="2"/>
        <v>2.5417296193839506E-2</v>
      </c>
      <c r="BW12" s="149">
        <f t="shared" si="2"/>
        <v>2.456711981830392E-2</v>
      </c>
      <c r="BX12" s="149">
        <f t="shared" si="2"/>
        <v>2.1393673409800001E-2</v>
      </c>
      <c r="BY12" s="149">
        <f t="shared" si="2"/>
        <v>2.0174820343923733E-2</v>
      </c>
      <c r="BZ12" s="149">
        <f t="shared" si="2"/>
        <v>9.9139264956438697E-3</v>
      </c>
      <c r="CA12" s="149">
        <f t="shared" si="2"/>
        <v>2.3046557764017872E-2</v>
      </c>
      <c r="CB12" s="149">
        <f t="shared" si="2"/>
        <v>2.542384659553542E-2</v>
      </c>
      <c r="CC12" s="149">
        <f t="shared" si="2"/>
        <v>2.275698457471494E-2</v>
      </c>
    </row>
    <row r="13" spans="1:81" ht="15.75" thickBot="1">
      <c r="J13" s="47" t="s">
        <v>55</v>
      </c>
      <c r="K13" s="99">
        <v>5.5660000000000001E-2</v>
      </c>
      <c r="Q13" t="s">
        <v>56</v>
      </c>
      <c r="T13" t="s">
        <v>56</v>
      </c>
      <c r="W13" t="s">
        <v>56</v>
      </c>
      <c r="Z13" t="s">
        <v>56</v>
      </c>
      <c r="AC13" t="s">
        <v>56</v>
      </c>
      <c r="AF13" t="s">
        <v>56</v>
      </c>
      <c r="AI13" t="s">
        <v>56</v>
      </c>
      <c r="AL13" t="s">
        <v>56</v>
      </c>
      <c r="BT13" s="19">
        <v>100</v>
      </c>
      <c r="BU13" s="149">
        <f>'PSA 100 vs X'!BU5</f>
        <v>2.1920389565115005E-2</v>
      </c>
      <c r="BV13" s="149">
        <f>'PSA 100 vs X'!BV5</f>
        <v>2.4446805744868613E-2</v>
      </c>
      <c r="BW13" s="149">
        <f>'PSA 100 vs X'!BW5</f>
        <v>2.2364026348541798E-2</v>
      </c>
      <c r="BX13" s="149">
        <f>'PSA 100 vs X'!BX5</f>
        <v>1.5325082653699954E-2</v>
      </c>
      <c r="BY13" s="149">
        <f>'PSA 100 vs X'!BY5</f>
        <v>1.3014966105105318E-2</v>
      </c>
      <c r="BZ13" s="149">
        <f>'PSA 100 vs X'!BZ5</f>
        <v>9.4330705352668499E-3</v>
      </c>
      <c r="CA13" s="149">
        <f>'PSA 100 vs X'!CA5</f>
        <v>1.8586372620028557E-2</v>
      </c>
      <c r="CB13" s="149">
        <f>'PSA 100 vs X'!CB5</f>
        <v>2.5358489190307688E-2</v>
      </c>
      <c r="CC13" s="149">
        <f>'PSA 100 vs X'!CC5</f>
        <v>1.8573831902473255E-2</v>
      </c>
    </row>
    <row r="14" spans="1:81">
      <c r="I14" s="39"/>
      <c r="Q14" s="119">
        <f>SUM(Q18:Q252)</f>
        <v>5200000</v>
      </c>
      <c r="T14" s="100">
        <f>SUM(T18:T252)</f>
        <v>74800000.00000003</v>
      </c>
      <c r="W14" s="119">
        <f>SUM(W18:W252)</f>
        <v>14000000</v>
      </c>
      <c r="Z14" s="119">
        <f>SUM(Z18:Z252)</f>
        <v>28469663.523187101</v>
      </c>
      <c r="AC14" s="39">
        <f>SUM(AC18:AC252)</f>
        <v>20000000</v>
      </c>
      <c r="AF14" s="119">
        <f>SUM(AF18:AF252)</f>
        <v>32549999.999999993</v>
      </c>
      <c r="AI14" s="119">
        <f>SUM(AI18:AI252)</f>
        <v>13950000</v>
      </c>
      <c r="AL14" s="119">
        <f>SUM(AL18:AL252)</f>
        <v>38120709.324923128</v>
      </c>
      <c r="AP14" s="119"/>
      <c r="BT14" s="19">
        <v>183</v>
      </c>
      <c r="BU14" s="149" cm="1">
        <f t="array" ref="BU14:CC14">'PSA 183 on X'!BU5:CC5</f>
        <v>2.3516729463949844E-2</v>
      </c>
      <c r="BV14" s="149">
        <v>2.5345018240064531E-2</v>
      </c>
      <c r="BW14" s="149">
        <v>2.3591729028013826E-2</v>
      </c>
      <c r="BX14" s="149">
        <v>1.7086335759985517E-2</v>
      </c>
      <c r="BY14" s="149">
        <v>1.4918713995556932E-2</v>
      </c>
      <c r="BZ14" s="149">
        <v>8.0760900039294654E-3</v>
      </c>
      <c r="CA14" s="149">
        <v>2.0458943406668414E-2</v>
      </c>
      <c r="CB14" s="149">
        <v>2.5358489190307688E-2</v>
      </c>
      <c r="CC14" s="149">
        <v>2.0014572296909065E-2</v>
      </c>
    </row>
    <row r="15" spans="1:81" ht="15.75" thickBot="1">
      <c r="G15" s="41"/>
      <c r="H15" s="41"/>
      <c r="I15" s="41"/>
      <c r="BT15" s="19">
        <v>300</v>
      </c>
      <c r="BU15" s="149" cm="1">
        <f t="array" ref="BU15:CC15">'PSA 300 vs X'!BU5:CC5</f>
        <v>2.475376960304362E-2</v>
      </c>
      <c r="BV15" s="149">
        <v>2.5986937317322829E-2</v>
      </c>
      <c r="BW15" s="149">
        <v>2.4644633497402233E-2</v>
      </c>
      <c r="BX15" s="149">
        <v>1.9234934898120816E-2</v>
      </c>
      <c r="BY15" s="149">
        <v>1.7050755562238031E-2</v>
      </c>
      <c r="BZ15" s="149">
        <v>5.000756761902367E-3</v>
      </c>
      <c r="CA15" s="149">
        <v>2.222341512691349E-2</v>
      </c>
      <c r="CB15" s="149">
        <v>2.5575241946317214E-2</v>
      </c>
      <c r="CC15" s="149">
        <v>2.1548057839764899E-2</v>
      </c>
    </row>
    <row r="16" spans="1:81" ht="24.75" thickBot="1">
      <c r="F16" s="39"/>
      <c r="G16" s="41"/>
      <c r="H16" s="41"/>
      <c r="M16" s="1"/>
      <c r="N16" s="94" t="s">
        <v>57</v>
      </c>
      <c r="O16" s="93"/>
      <c r="P16" s="8"/>
      <c r="Q16" s="8" t="s">
        <v>24</v>
      </c>
      <c r="R16" s="9"/>
      <c r="S16" s="2"/>
      <c r="T16" s="3" t="s">
        <v>18</v>
      </c>
      <c r="U16" s="4"/>
      <c r="V16" s="11"/>
      <c r="W16" s="12" t="s">
        <v>19</v>
      </c>
      <c r="X16" s="13"/>
      <c r="Y16" s="14"/>
      <c r="Z16" s="5" t="s">
        <v>22</v>
      </c>
      <c r="AA16" s="6"/>
      <c r="AB16" s="15"/>
      <c r="AC16" s="16" t="s">
        <v>23</v>
      </c>
      <c r="AD16" s="17"/>
      <c r="AE16" s="10"/>
      <c r="AF16" s="7" t="s">
        <v>17</v>
      </c>
      <c r="AG16" s="36"/>
      <c r="AH16" s="173" t="s">
        <v>20</v>
      </c>
      <c r="AI16" s="174"/>
      <c r="AJ16" s="175"/>
      <c r="AK16" s="176" t="s">
        <v>21</v>
      </c>
      <c r="AL16" s="177"/>
      <c r="AM16" s="178"/>
      <c r="AN16" s="19" t="s">
        <v>58</v>
      </c>
      <c r="AO16" s="8"/>
      <c r="AP16" s="8" t="s">
        <v>24</v>
      </c>
      <c r="AQ16" s="9"/>
      <c r="AR16" s="2"/>
      <c r="AS16" s="3" t="s">
        <v>18</v>
      </c>
      <c r="AT16" s="4"/>
      <c r="AU16" s="11"/>
      <c r="AV16" s="12" t="s">
        <v>19</v>
      </c>
      <c r="AW16" s="13"/>
      <c r="AX16" s="14"/>
      <c r="AY16" s="124" t="s">
        <v>22</v>
      </c>
      <c r="AZ16" s="6"/>
      <c r="BA16" s="15"/>
      <c r="BB16" s="16" t="s">
        <v>23</v>
      </c>
      <c r="BC16" s="17"/>
      <c r="BD16" s="10"/>
      <c r="BE16" s="7" t="s">
        <v>17</v>
      </c>
      <c r="BF16" s="36"/>
      <c r="BG16" s="173" t="s">
        <v>20</v>
      </c>
      <c r="BH16" s="174"/>
      <c r="BI16" s="175"/>
      <c r="BJ16" s="176" t="s">
        <v>21</v>
      </c>
      <c r="BK16" s="177"/>
      <c r="BL16" s="178"/>
      <c r="BM16" s="179" t="s">
        <v>25</v>
      </c>
      <c r="BN16" s="180"/>
      <c r="BO16" s="181"/>
      <c r="BT16" s="19">
        <v>400</v>
      </c>
      <c r="BU16" s="149" cm="1">
        <f t="array" ref="BU16:CC16">'PSA 400 on X'!BU5:CC5</f>
        <v>2.5355313315530328E-2</v>
      </c>
      <c r="BV16" s="149">
        <v>2.6294326853513045E-2</v>
      </c>
      <c r="BW16" s="149">
        <v>2.5190420377748837E-2</v>
      </c>
      <c r="BX16" s="149">
        <v>2.0661745550484327E-2</v>
      </c>
      <c r="BY16" s="149">
        <v>1.8584184038753077E-2</v>
      </c>
      <c r="BZ16" s="149">
        <v>1.9096310390995638E-3</v>
      </c>
      <c r="CA16" s="149">
        <v>2.3220943000288201E-2</v>
      </c>
      <c r="CB16" s="149">
        <v>2.5850063909209464E-2</v>
      </c>
      <c r="CC16" s="149">
        <v>2.2559103712047498E-2</v>
      </c>
    </row>
    <row r="17" spans="1:72">
      <c r="A17" t="s">
        <v>59</v>
      </c>
      <c r="B17" s="49" t="s">
        <v>60</v>
      </c>
      <c r="C17" s="49" t="s">
        <v>61</v>
      </c>
      <c r="D17" s="49"/>
      <c r="E17" s="49" t="s">
        <v>62</v>
      </c>
      <c r="F17" s="49" t="s">
        <v>63</v>
      </c>
      <c r="G17" s="49" t="s">
        <v>64</v>
      </c>
      <c r="H17" s="49" t="s">
        <v>61</v>
      </c>
      <c r="I17" s="49" t="s">
        <v>45</v>
      </c>
      <c r="J17" s="49" t="s">
        <v>65</v>
      </c>
      <c r="K17" s="49" t="s">
        <v>66</v>
      </c>
      <c r="L17" s="49" t="s">
        <v>67</v>
      </c>
      <c r="M17" s="49" t="s">
        <v>68</v>
      </c>
      <c r="N17" s="92" t="s">
        <v>69</v>
      </c>
      <c r="O17" s="92" t="s">
        <v>70</v>
      </c>
      <c r="P17" s="49" t="s">
        <v>51</v>
      </c>
      <c r="Q17" s="49" t="s">
        <v>71</v>
      </c>
      <c r="R17" s="49" t="s">
        <v>72</v>
      </c>
      <c r="S17" s="49" t="s">
        <v>73</v>
      </c>
      <c r="T17" s="49" t="s">
        <v>74</v>
      </c>
      <c r="U17" s="49" t="s">
        <v>75</v>
      </c>
      <c r="V17" s="49" t="s">
        <v>76</v>
      </c>
      <c r="W17" s="49" t="s">
        <v>77</v>
      </c>
      <c r="X17" s="49" t="s">
        <v>72</v>
      </c>
      <c r="Y17" s="49" t="s">
        <v>78</v>
      </c>
      <c r="Z17" s="49" t="s">
        <v>79</v>
      </c>
      <c r="AA17" s="49" t="s">
        <v>80</v>
      </c>
      <c r="AB17" s="49" t="s">
        <v>81</v>
      </c>
      <c r="AC17" s="49" t="s">
        <v>82</v>
      </c>
      <c r="AD17" s="49" t="s">
        <v>83</v>
      </c>
      <c r="AE17" s="49" t="s">
        <v>84</v>
      </c>
      <c r="AF17" s="49" t="s">
        <v>85</v>
      </c>
      <c r="AG17" s="49" t="s">
        <v>86</v>
      </c>
      <c r="AH17" s="49" t="s">
        <v>87</v>
      </c>
      <c r="AI17" s="49" t="s">
        <v>88</v>
      </c>
      <c r="AJ17" s="49" t="s">
        <v>89</v>
      </c>
      <c r="AK17" s="49" t="s">
        <v>90</v>
      </c>
      <c r="AL17" s="49" t="s">
        <v>91</v>
      </c>
      <c r="AM17" s="50" t="s">
        <v>80</v>
      </c>
      <c r="AN17" s="103" t="s">
        <v>92</v>
      </c>
      <c r="AO17" s="103" t="s">
        <v>93</v>
      </c>
      <c r="AP17" s="103" t="s">
        <v>94</v>
      </c>
      <c r="AQ17" s="103" t="s">
        <v>95</v>
      </c>
      <c r="AR17" s="103" t="s">
        <v>93</v>
      </c>
      <c r="AS17" s="103" t="s">
        <v>94</v>
      </c>
      <c r="AT17" s="103" t="s">
        <v>95</v>
      </c>
      <c r="AU17" s="103" t="s">
        <v>93</v>
      </c>
      <c r="AV17" s="103" t="s">
        <v>94</v>
      </c>
      <c r="AW17" s="103" t="s">
        <v>95</v>
      </c>
      <c r="AX17" s="103" t="s">
        <v>93</v>
      </c>
      <c r="AY17" s="122" t="s">
        <v>94</v>
      </c>
      <c r="AZ17" s="103" t="s">
        <v>95</v>
      </c>
      <c r="BA17" s="103" t="s">
        <v>93</v>
      </c>
      <c r="BB17" s="103" t="s">
        <v>94</v>
      </c>
      <c r="BC17" s="103" t="s">
        <v>95</v>
      </c>
      <c r="BD17" s="103" t="s">
        <v>93</v>
      </c>
      <c r="BE17" s="103" t="s">
        <v>94</v>
      </c>
      <c r="BF17" s="103" t="s">
        <v>95</v>
      </c>
      <c r="BG17" s="103" t="s">
        <v>93</v>
      </c>
      <c r="BH17" s="103" t="s">
        <v>94</v>
      </c>
      <c r="BI17" s="103" t="s">
        <v>95</v>
      </c>
      <c r="BJ17" s="103" t="s">
        <v>93</v>
      </c>
      <c r="BK17" s="122" t="s">
        <v>94</v>
      </c>
      <c r="BL17" s="103" t="s">
        <v>95</v>
      </c>
      <c r="BM17" s="103" t="s">
        <v>93</v>
      </c>
      <c r="BN17" s="103" t="s">
        <v>94</v>
      </c>
      <c r="BO17" s="103" t="s">
        <v>95</v>
      </c>
    </row>
    <row r="18" spans="1:72">
      <c r="A18">
        <v>6</v>
      </c>
      <c r="B18" s="51">
        <v>1</v>
      </c>
      <c r="C18" s="56">
        <f t="shared" ref="C18:C81" si="3">P18+S18+V18+Y18+AB18+AE18+AH18+AK18</f>
        <v>206500000</v>
      </c>
      <c r="D18" s="56">
        <f t="shared" ref="D18:D81" si="4">C18-E18</f>
        <v>0</v>
      </c>
      <c r="E18" s="52">
        <f>$F$11</f>
        <v>206500000</v>
      </c>
      <c r="F18" s="53">
        <f t="shared" ref="F18:F81" si="5">PMT($K$13/12,$K$12-B18+1,-E18,0)</f>
        <v>1444804.6719571028</v>
      </c>
      <c r="G18" s="53">
        <f t="shared" ref="G18:G81" si="6">E18*$K$13/12</f>
        <v>957815.83333333337</v>
      </c>
      <c r="H18" s="53">
        <f t="shared" ref="H18:H81" si="7">F18-G18</f>
        <v>486988.83862376946</v>
      </c>
      <c r="I18" s="54">
        <f t="shared" ref="I18:I81" si="8">IF(A18&lt;=(30-(240-$K$8)),((A18+(240-$K$7))/30)*$K$6,$K$6)*($K$5/100)</f>
        <v>2.196E-2</v>
      </c>
      <c r="J18" s="54">
        <f t="shared" ref="J18:J81" si="9">1-(1-I18)^(1/12)</f>
        <v>1.8486815782702282E-3</v>
      </c>
      <c r="K18" s="55">
        <f t="shared" ref="K18:K81" si="10">(E18-H18)*J18</f>
        <v>380852.45861801517</v>
      </c>
      <c r="L18" s="55">
        <f t="shared" ref="L18:L81" si="11">K18+H18+G18</f>
        <v>1825657.1305751181</v>
      </c>
      <c r="M18" s="55">
        <f t="shared" ref="M18:M81" si="12">L18-G18</f>
        <v>867841.29724178475</v>
      </c>
      <c r="N18" s="55">
        <f t="shared" ref="N18:N81" si="13">M18*$M$4</f>
        <v>195421.89017797209</v>
      </c>
      <c r="O18" s="55">
        <f t="shared" ref="O18:O81" si="14">M18*$M$5</f>
        <v>672419.40706381272</v>
      </c>
      <c r="P18" s="56">
        <f>$F$10</f>
        <v>5200000</v>
      </c>
      <c r="Q18" s="52">
        <f t="shared" ref="Q18:Q81" si="15">MIN(IF(S18&gt;O18,0,MIN(P18,O18-S18))+IF(P18&gt;0,MIN(AA18,P18)),P18)</f>
        <v>91666.666666666672</v>
      </c>
      <c r="R18" s="57">
        <f t="shared" ref="R18:R81" si="16">P18*($G$10/12)</f>
        <v>21666.666666666668</v>
      </c>
      <c r="S18" s="56">
        <f>$F$4</f>
        <v>74800000</v>
      </c>
      <c r="T18" s="56">
        <f t="shared" ref="T18:T81" si="17">MIN(IF(S18&gt;O18,O18,S18)+IF(S18&gt;0,AM18,0),S18)</f>
        <v>772419.40706381272</v>
      </c>
      <c r="U18" s="57">
        <f t="shared" ref="U18:U81" si="18">S18*($G$4/12)</f>
        <v>311666.66666666669</v>
      </c>
      <c r="V18" s="56">
        <f>$F$5</f>
        <v>14000000</v>
      </c>
      <c r="W18" s="52">
        <f t="shared" ref="W18:W69" si="19">IF(T18+P18&lt;=O18+AM18+AA18,MIN(V18,O18-Q18+AA18-T18+AM18),0)</f>
        <v>0</v>
      </c>
      <c r="X18" s="57">
        <f t="shared" ref="X18:X81" si="20">V18*($G$5/12)</f>
        <v>58333.333333333336</v>
      </c>
      <c r="Y18" s="56">
        <f>$F$8</f>
        <v>22000000</v>
      </c>
      <c r="Z18" s="54">
        <f>IF(V18&gt;O18,0,MIN(Y18,O18-V18))</f>
        <v>0</v>
      </c>
      <c r="AA18" s="57">
        <f t="shared" ref="AA18:AA81" si="21">Y18*($G$8/12)</f>
        <v>91666.666666666672</v>
      </c>
      <c r="AB18" s="56">
        <f>F9</f>
        <v>20000000</v>
      </c>
      <c r="AC18" s="74">
        <f t="shared" ref="AC18:AC81" si="22">MIN(IF(Y18&gt;O18,0,MIN(AB18,O18+AM18-Y18)))</f>
        <v>0</v>
      </c>
      <c r="AD18" s="57">
        <f t="shared" ref="AD18:AD81" si="23">AB18*($G$9/12)</f>
        <v>83333.333333333328</v>
      </c>
      <c r="AE18" s="56">
        <f>F3</f>
        <v>32550000</v>
      </c>
      <c r="AF18" s="54">
        <f t="shared" ref="AF18:AF81" si="24">IF(AE18&gt;N18,N18,AE18)</f>
        <v>195421.89017797209</v>
      </c>
      <c r="AG18" s="57">
        <f t="shared" ref="AG18:AG81" si="25">AE18*($G$3/12)</f>
        <v>135625</v>
      </c>
      <c r="AH18" s="56">
        <f>F6</f>
        <v>13950000</v>
      </c>
      <c r="AI18" s="54">
        <f t="shared" ref="AI18:AI81" si="26">IF(AE18&gt;N18,0,MIN(AH18,N18-AE18))</f>
        <v>0</v>
      </c>
      <c r="AJ18" s="57">
        <f t="shared" ref="AJ18:AJ81" si="27">AH18*($G$6/12)</f>
        <v>58125</v>
      </c>
      <c r="AK18" s="56">
        <f>F7</f>
        <v>24000000</v>
      </c>
      <c r="AL18" s="54">
        <f>IF(AB18&gt;0,IF(AB18&gt;O18,0,MIN(AK18,O18-AB18)),O18)</f>
        <v>0</v>
      </c>
      <c r="AM18" s="75">
        <f t="shared" ref="AM18:AM81" si="28">AK18*($G$7/12)</f>
        <v>100000</v>
      </c>
      <c r="AN18">
        <f t="shared" ref="AN18:AN81" si="29">FORECAST(B18, $AM$2:$AY$2,$AM$1:$AY$1)</f>
        <v>2.3299999999999994E-2</v>
      </c>
      <c r="AO18" s="119">
        <f t="shared" ref="AO18:AO81" si="30">Q18+R18</f>
        <v>113333.33333333334</v>
      </c>
      <c r="AP18" s="119">
        <f t="shared" ref="AP18:AP81" si="31">Q18*B18</f>
        <v>91666.666666666672</v>
      </c>
      <c r="AQ18">
        <f t="shared" ref="AQ18:AQ81" si="32">1/(1+(AN18+$CB$5)/12)^$B18</f>
        <v>0.99595609898476489</v>
      </c>
      <c r="AR18" s="41">
        <f t="shared" ref="AR18:AR81" si="33">T18+U18</f>
        <v>1084086.0737304795</v>
      </c>
      <c r="AS18" s="41">
        <f t="shared" ref="AS18:AS81" si="34">T18*A18</f>
        <v>4634516.4423828758</v>
      </c>
      <c r="AT18">
        <f t="shared" ref="AT18:AT81" si="35">1/(1+(AN18+$BV$5)/12)^$B18</f>
        <v>0.99595664044593124</v>
      </c>
      <c r="AU18" s="41">
        <f t="shared" ref="AU18:AU81" si="36">W18+X18</f>
        <v>58333.333333333336</v>
      </c>
      <c r="AV18" s="41">
        <f t="shared" ref="AV18:AV81" si="37">W18*A18</f>
        <v>0</v>
      </c>
      <c r="AW18">
        <f t="shared" ref="AW18:AW81" si="38">1/(1+(AN18+$BW$5)/12)^$B18</f>
        <v>0.99602692166652762</v>
      </c>
      <c r="AX18">
        <f t="shared" ref="AX18:AX81" si="39">IF(Y19&gt;Y18,0,Z18+AA18)</f>
        <v>0</v>
      </c>
      <c r="AY18" s="121">
        <f t="shared" ref="AY18:AY81" si="40">A18*Z18</f>
        <v>0</v>
      </c>
      <c r="AZ18">
        <f t="shared" ref="AZ18:AZ81" si="41">1/(1+(AN18+$BZ$5)/12)^$B18</f>
        <v>0.99723981251405236</v>
      </c>
      <c r="BA18" s="39">
        <f t="shared" ref="BA18:BA81" si="42">AC18+AD18</f>
        <v>83333.333333333328</v>
      </c>
      <c r="BB18" s="39">
        <f t="shared" ref="BB18:BB81" si="43">AC18*A18</f>
        <v>0</v>
      </c>
      <c r="BC18">
        <f t="shared" ref="BC18:BC81" si="44">1/(1+(AN18+$CA$5)/12)^$B18</f>
        <v>0.99615264615360533</v>
      </c>
      <c r="BD18" s="41">
        <f t="shared" ref="BD18:BD81" si="45">AF18+AG18</f>
        <v>331046.89017797209</v>
      </c>
      <c r="BE18" s="41">
        <f t="shared" ref="BE18:BE81" si="46">AF18*A18</f>
        <v>1172531.3410678324</v>
      </c>
      <c r="BF18">
        <f t="shared" ref="BF18:BF81" si="47">1/(1+(AN18+$BU$5)/12)^$B18</f>
        <v>0.9960300946835382</v>
      </c>
      <c r="BG18" s="41">
        <f t="shared" ref="BG18:BG81" si="48">AI18+AJ18</f>
        <v>58125</v>
      </c>
      <c r="BH18" s="41">
        <f t="shared" ref="BH18:BH81" si="49">AI18*A18</f>
        <v>0</v>
      </c>
      <c r="BI18">
        <f t="shared" ref="BI18:BI81" si="50">1/(1+(AN18+$BX$5)/12)^$B18</f>
        <v>0.99628934744032005</v>
      </c>
      <c r="BJ18">
        <f t="shared" ref="BJ18:BJ81" si="51">IF(AK19&gt;AK18,0,AL18+AM18)</f>
        <v>0</v>
      </c>
      <c r="BK18" s="121">
        <f t="shared" ref="BK18:BK81" si="52">A18*AL18</f>
        <v>0</v>
      </c>
      <c r="BL18">
        <f t="shared" ref="BL18:BL81" si="53">1/(1+(AN18+$BY$5)/12)^$B18</f>
        <v>0.99639017634092719</v>
      </c>
      <c r="BM18" s="119">
        <f t="shared" ref="BM18:BM81" si="54">AO18+AR18+AU18+AX18+BA18+BD18+BG18+BJ18</f>
        <v>1728257.9639084514</v>
      </c>
      <c r="BN18" s="119">
        <f t="shared" ref="BN18:BN81" si="55">M18*B18</f>
        <v>867841.29724178475</v>
      </c>
      <c r="BO18">
        <f t="shared" ref="BO18:BO81" si="56">1/(1+(AN18+$CC$5)/12)^$B18</f>
        <v>0.9961765925037801</v>
      </c>
    </row>
    <row r="19" spans="1:72">
      <c r="A19">
        <v>7</v>
      </c>
      <c r="B19" s="58">
        <v>2</v>
      </c>
      <c r="C19" s="56">
        <f t="shared" si="3"/>
        <v>205632158.70275822</v>
      </c>
      <c r="D19" s="56">
        <f t="shared" si="4"/>
        <v>0</v>
      </c>
      <c r="E19" s="59">
        <f t="shared" ref="E19:E82" si="57">E18-H18-K18</f>
        <v>205632158.70275822</v>
      </c>
      <c r="F19" s="53">
        <f t="shared" si="5"/>
        <v>1442133.6881758571</v>
      </c>
      <c r="G19" s="53">
        <f t="shared" si="6"/>
        <v>953790.49611629359</v>
      </c>
      <c r="H19" s="60">
        <f t="shared" si="7"/>
        <v>488343.19205956347</v>
      </c>
      <c r="I19" s="54">
        <f t="shared" si="8"/>
        <v>2.562E-2</v>
      </c>
      <c r="J19" s="61">
        <f t="shared" si="9"/>
        <v>2.1604884186550155E-3</v>
      </c>
      <c r="K19" s="62">
        <f t="shared" si="10"/>
        <v>443210.83756956557</v>
      </c>
      <c r="L19" s="62">
        <f t="shared" si="11"/>
        <v>1885344.5257454226</v>
      </c>
      <c r="M19" s="55">
        <f t="shared" si="12"/>
        <v>931554.02962912899</v>
      </c>
      <c r="N19" s="55">
        <f t="shared" si="13"/>
        <v>209768.82507391452</v>
      </c>
      <c r="O19" s="55">
        <f t="shared" si="14"/>
        <v>721785.2045552145</v>
      </c>
      <c r="P19" s="59">
        <f t="shared" ref="P19:P82" si="58">P18-Q18</f>
        <v>5108333.333333333</v>
      </c>
      <c r="Q19" s="52">
        <f t="shared" si="15"/>
        <v>92048.611111111109</v>
      </c>
      <c r="R19" s="57">
        <f t="shared" si="16"/>
        <v>21284.722222222219</v>
      </c>
      <c r="S19" s="59">
        <f t="shared" ref="S19:S82" si="59">S18-T18</f>
        <v>74027580.592936188</v>
      </c>
      <c r="T19" s="56">
        <f t="shared" si="17"/>
        <v>822201.87122188113</v>
      </c>
      <c r="U19" s="57">
        <f t="shared" si="18"/>
        <v>308448.25247056747</v>
      </c>
      <c r="V19" s="59">
        <f t="shared" ref="V19:V82" si="60">V18-W18</f>
        <v>14000000</v>
      </c>
      <c r="W19" s="52">
        <f t="shared" si="19"/>
        <v>0</v>
      </c>
      <c r="X19" s="57">
        <f t="shared" si="20"/>
        <v>58333.333333333336</v>
      </c>
      <c r="Y19" s="59">
        <f t="shared" ref="Y19:Y82" si="61">IF(V18&gt;O18,(IF(V18&gt;AA18+O18+AM18,Y18+AA18,Y18+AA18-((AA18+O18+AM18)-V18))),Y18-Z18)</f>
        <v>22091666.666666668</v>
      </c>
      <c r="Z19" s="56">
        <f t="shared" ref="Z19:Z82" si="62">MIN(IF(V19&gt;O19,0,MIN(Y19,O19-V19))+IF(AM18&gt;V18,AM18,0),Y19)</f>
        <v>0</v>
      </c>
      <c r="AA19" s="57">
        <f t="shared" si="21"/>
        <v>92048.611111111109</v>
      </c>
      <c r="AB19" s="63">
        <f t="shared" ref="AB19:AB82" si="63">AB18-AC18</f>
        <v>20000000</v>
      </c>
      <c r="AC19" s="74">
        <f t="shared" si="22"/>
        <v>0</v>
      </c>
      <c r="AD19" s="57">
        <f t="shared" si="23"/>
        <v>83333.333333333328</v>
      </c>
      <c r="AE19" s="59">
        <f t="shared" ref="AE19:AE82" si="64">AE18-AF18</f>
        <v>32354578.109822027</v>
      </c>
      <c r="AF19" s="54">
        <f t="shared" si="24"/>
        <v>209768.82507391452</v>
      </c>
      <c r="AG19" s="57">
        <f t="shared" si="25"/>
        <v>134810.74212425845</v>
      </c>
      <c r="AH19" s="59">
        <f t="shared" ref="AH19:AH82" si="65">AH18-AI18</f>
        <v>13950000</v>
      </c>
      <c r="AI19" s="54">
        <f t="shared" si="26"/>
        <v>0</v>
      </c>
      <c r="AJ19" s="57">
        <f t="shared" si="27"/>
        <v>58125</v>
      </c>
      <c r="AK19" s="59">
        <f t="shared" ref="AK19:AK82" si="66">IF(AL18=0,AK18+AM18,AK18-AL18)</f>
        <v>24100000</v>
      </c>
      <c r="AL19" s="56">
        <f t="shared" ref="AL19:AL82" si="67">MIN(IF(AB19&gt;0,IF(AB19&gt;O19,0,MIN(AK19,O19-AB19)),O19),AK19)</f>
        <v>0</v>
      </c>
      <c r="AM19" s="75">
        <f t="shared" si="28"/>
        <v>100416.66666666667</v>
      </c>
      <c r="AN19">
        <f t="shared" si="29"/>
        <v>2.3338997214484673E-2</v>
      </c>
      <c r="AO19" s="119">
        <f t="shared" si="30"/>
        <v>113333.33333333333</v>
      </c>
      <c r="AP19" s="119">
        <f t="shared" si="31"/>
        <v>184097.22222222222</v>
      </c>
      <c r="AQ19">
        <f t="shared" si="32"/>
        <v>0.99192213013238106</v>
      </c>
      <c r="AR19" s="41">
        <f t="shared" si="33"/>
        <v>1130650.1236924487</v>
      </c>
      <c r="AS19" s="41">
        <f t="shared" si="34"/>
        <v>5755413.0985531677</v>
      </c>
      <c r="AT19">
        <f t="shared" si="35"/>
        <v>0.9919232086653037</v>
      </c>
      <c r="AU19" s="41">
        <f t="shared" si="36"/>
        <v>58333.333333333336</v>
      </c>
      <c r="AV19" s="41">
        <f t="shared" si="37"/>
        <v>0</v>
      </c>
      <c r="AW19">
        <f t="shared" si="38"/>
        <v>0.99206320634204315</v>
      </c>
      <c r="AX19">
        <f t="shared" si="39"/>
        <v>0</v>
      </c>
      <c r="AY19" s="121">
        <f t="shared" si="40"/>
        <v>0</v>
      </c>
      <c r="AZ19">
        <f t="shared" si="41"/>
        <v>0.99448079783004517</v>
      </c>
      <c r="BA19" s="39">
        <f t="shared" si="42"/>
        <v>83333.333333333328</v>
      </c>
      <c r="BB19" s="39">
        <f t="shared" si="43"/>
        <v>0</v>
      </c>
      <c r="BC19">
        <f t="shared" si="44"/>
        <v>0.99231366966407142</v>
      </c>
      <c r="BD19" s="41">
        <f t="shared" si="45"/>
        <v>344579.56719817297</v>
      </c>
      <c r="BE19" s="41">
        <f t="shared" si="46"/>
        <v>1468381.7755174015</v>
      </c>
      <c r="BF19">
        <f t="shared" si="47"/>
        <v>0.99206952711146379</v>
      </c>
      <c r="BG19" s="41">
        <f t="shared" si="48"/>
        <v>58125</v>
      </c>
      <c r="BH19" s="41">
        <f t="shared" si="49"/>
        <v>0</v>
      </c>
      <c r="BI19">
        <f t="shared" si="50"/>
        <v>0.99258603640293996</v>
      </c>
      <c r="BJ19">
        <f t="shared" si="51"/>
        <v>0</v>
      </c>
      <c r="BK19" s="121">
        <f t="shared" si="52"/>
        <v>0</v>
      </c>
      <c r="BL19">
        <f t="shared" si="53"/>
        <v>0.99278695413694085</v>
      </c>
      <c r="BM19" s="119">
        <f t="shared" si="54"/>
        <v>1788354.6908906214</v>
      </c>
      <c r="BN19" s="119">
        <f t="shared" si="55"/>
        <v>1863108.059258258</v>
      </c>
      <c r="BO19">
        <f t="shared" si="56"/>
        <v>0.99236137821434101</v>
      </c>
    </row>
    <row r="20" spans="1:72">
      <c r="A20">
        <v>8</v>
      </c>
      <c r="B20" s="64">
        <v>3</v>
      </c>
      <c r="C20" s="56">
        <f t="shared" si="3"/>
        <v>204700604.67312908</v>
      </c>
      <c r="D20" s="56">
        <f t="shared" si="4"/>
        <v>0</v>
      </c>
      <c r="E20" s="59">
        <f t="shared" si="57"/>
        <v>204700604.67312908</v>
      </c>
      <c r="F20" s="53">
        <f t="shared" si="5"/>
        <v>1439017.9750444007</v>
      </c>
      <c r="G20" s="53">
        <f t="shared" si="6"/>
        <v>949469.63800886378</v>
      </c>
      <c r="H20" s="66">
        <f t="shared" si="7"/>
        <v>489548.33703553688</v>
      </c>
      <c r="I20" s="54">
        <f t="shared" si="8"/>
        <v>2.928E-2</v>
      </c>
      <c r="J20" s="67">
        <f t="shared" si="9"/>
        <v>2.4733707312504238E-3</v>
      </c>
      <c r="K20" s="68">
        <f t="shared" si="10"/>
        <v>505089.64973942516</v>
      </c>
      <c r="L20" s="68">
        <f t="shared" si="11"/>
        <v>1944107.6247838258</v>
      </c>
      <c r="M20" s="55">
        <f t="shared" si="12"/>
        <v>994637.98677496205</v>
      </c>
      <c r="N20" s="55">
        <f t="shared" si="13"/>
        <v>223974.17135615103</v>
      </c>
      <c r="O20" s="55">
        <f t="shared" si="14"/>
        <v>770663.81541881105</v>
      </c>
      <c r="P20" s="65">
        <f t="shared" si="58"/>
        <v>5016284.722222222</v>
      </c>
      <c r="Q20" s="52">
        <f t="shared" si="15"/>
        <v>92432.146990740745</v>
      </c>
      <c r="R20" s="57">
        <f t="shared" si="16"/>
        <v>20901.186342592591</v>
      </c>
      <c r="S20" s="59">
        <f t="shared" si="59"/>
        <v>73205378.721714303</v>
      </c>
      <c r="T20" s="56">
        <f t="shared" si="17"/>
        <v>871498.88486325555</v>
      </c>
      <c r="U20" s="57">
        <f t="shared" si="18"/>
        <v>305022.41134047625</v>
      </c>
      <c r="V20" s="59">
        <f t="shared" si="60"/>
        <v>14000000</v>
      </c>
      <c r="W20" s="52">
        <f t="shared" si="19"/>
        <v>0</v>
      </c>
      <c r="X20" s="57">
        <f t="shared" si="20"/>
        <v>58333.333333333336</v>
      </c>
      <c r="Y20" s="59">
        <f t="shared" si="61"/>
        <v>22183715.27777778</v>
      </c>
      <c r="Z20" s="56">
        <f t="shared" si="62"/>
        <v>0</v>
      </c>
      <c r="AA20" s="57">
        <f t="shared" si="21"/>
        <v>92432.146990740745</v>
      </c>
      <c r="AB20" s="63">
        <f t="shared" si="63"/>
        <v>20000000</v>
      </c>
      <c r="AC20" s="74">
        <f t="shared" si="22"/>
        <v>0</v>
      </c>
      <c r="AD20" s="57">
        <f t="shared" si="23"/>
        <v>83333.333333333328</v>
      </c>
      <c r="AE20" s="59">
        <f t="shared" si="64"/>
        <v>32144809.284748115</v>
      </c>
      <c r="AF20" s="54">
        <f t="shared" si="24"/>
        <v>223974.17135615103</v>
      </c>
      <c r="AG20" s="57">
        <f t="shared" si="25"/>
        <v>133936.70535311714</v>
      </c>
      <c r="AH20" s="59">
        <f t="shared" si="65"/>
        <v>13950000</v>
      </c>
      <c r="AI20" s="54">
        <f t="shared" si="26"/>
        <v>0</v>
      </c>
      <c r="AJ20" s="57">
        <f t="shared" si="27"/>
        <v>58125</v>
      </c>
      <c r="AK20" s="59">
        <f t="shared" si="66"/>
        <v>24200416.666666668</v>
      </c>
      <c r="AL20" s="56">
        <f t="shared" si="67"/>
        <v>0</v>
      </c>
      <c r="AM20" s="75">
        <f t="shared" si="28"/>
        <v>100835.06944444445</v>
      </c>
      <c r="AN20">
        <f t="shared" si="29"/>
        <v>2.3377994428969356E-2</v>
      </c>
      <c r="AO20" s="119">
        <f t="shared" si="30"/>
        <v>113333.33333333334</v>
      </c>
      <c r="AP20" s="119">
        <f t="shared" si="31"/>
        <v>277296.44097222225</v>
      </c>
      <c r="AQ20">
        <f t="shared" si="32"/>
        <v>0.98789810536495515</v>
      </c>
      <c r="AR20" s="41">
        <f t="shared" si="33"/>
        <v>1176521.2962037318</v>
      </c>
      <c r="AS20" s="41">
        <f t="shared" si="34"/>
        <v>6971991.0789060444</v>
      </c>
      <c r="AT20">
        <f t="shared" si="35"/>
        <v>0.98789971659648146</v>
      </c>
      <c r="AU20" s="41">
        <f t="shared" si="36"/>
        <v>58333.333333333336</v>
      </c>
      <c r="AV20" s="41">
        <f t="shared" si="37"/>
        <v>0</v>
      </c>
      <c r="AW20">
        <f t="shared" si="38"/>
        <v>0.98810886801480868</v>
      </c>
      <c r="AX20">
        <f t="shared" si="39"/>
        <v>0</v>
      </c>
      <c r="AY20" s="121">
        <f t="shared" si="40"/>
        <v>0</v>
      </c>
      <c r="AZ20">
        <f t="shared" si="41"/>
        <v>0.99172298845047846</v>
      </c>
      <c r="BA20" s="39">
        <f t="shared" si="42"/>
        <v>83333.333333333328</v>
      </c>
      <c r="BB20" s="39">
        <f t="shared" si="43"/>
        <v>0</v>
      </c>
      <c r="BC20">
        <f t="shared" si="44"/>
        <v>0.98848308789289374</v>
      </c>
      <c r="BD20" s="41">
        <f t="shared" si="45"/>
        <v>357910.8767092682</v>
      </c>
      <c r="BE20" s="41">
        <f t="shared" si="46"/>
        <v>1791793.3708492082</v>
      </c>
      <c r="BF20">
        <f t="shared" si="47"/>
        <v>0.98811831136177863</v>
      </c>
      <c r="BG20" s="41">
        <f t="shared" si="48"/>
        <v>58125</v>
      </c>
      <c r="BH20" s="41">
        <f t="shared" si="49"/>
        <v>0</v>
      </c>
      <c r="BI20">
        <f t="shared" si="50"/>
        <v>0.98889008750136276</v>
      </c>
      <c r="BJ20">
        <f t="shared" si="51"/>
        <v>0</v>
      </c>
      <c r="BK20" s="121">
        <f t="shared" si="52"/>
        <v>0</v>
      </c>
      <c r="BL20">
        <f t="shared" si="53"/>
        <v>0.98919035613132289</v>
      </c>
      <c r="BM20" s="119">
        <f t="shared" si="54"/>
        <v>1847557.1729129998</v>
      </c>
      <c r="BN20" s="119">
        <f t="shared" si="55"/>
        <v>2983913.9603248863</v>
      </c>
      <c r="BO20">
        <f t="shared" si="56"/>
        <v>0.98855437509372901</v>
      </c>
    </row>
    <row r="21" spans="1:72">
      <c r="A21">
        <v>9</v>
      </c>
      <c r="B21" s="58">
        <v>4</v>
      </c>
      <c r="C21" s="56">
        <f t="shared" si="3"/>
        <v>203705966.6863541</v>
      </c>
      <c r="D21" s="56">
        <f t="shared" si="4"/>
        <v>0</v>
      </c>
      <c r="E21" s="59">
        <f t="shared" si="57"/>
        <v>203705966.68635413</v>
      </c>
      <c r="F21" s="53">
        <f t="shared" si="5"/>
        <v>1435458.7501031829</v>
      </c>
      <c r="G21" s="53">
        <f t="shared" si="6"/>
        <v>944856.17548020591</v>
      </c>
      <c r="H21" s="60">
        <f t="shared" si="7"/>
        <v>490602.57462297694</v>
      </c>
      <c r="I21" s="54">
        <f t="shared" si="8"/>
        <v>3.2939999999999997E-2</v>
      </c>
      <c r="J21" s="61">
        <f t="shared" si="9"/>
        <v>2.7873363015412655E-3</v>
      </c>
      <c r="K21" s="62">
        <f t="shared" si="10"/>
        <v>566429.56141955429</v>
      </c>
      <c r="L21" s="62">
        <f t="shared" si="11"/>
        <v>2001888.3115227371</v>
      </c>
      <c r="M21" s="55">
        <f t="shared" si="12"/>
        <v>1057032.1360425311</v>
      </c>
      <c r="N21" s="55">
        <f t="shared" si="13"/>
        <v>238024.18559800359</v>
      </c>
      <c r="O21" s="55">
        <f t="shared" si="14"/>
        <v>819007.95044452755</v>
      </c>
      <c r="P21" s="59">
        <f t="shared" si="58"/>
        <v>4923852.5752314813</v>
      </c>
      <c r="Q21" s="52">
        <f t="shared" si="15"/>
        <v>92817.280936535506</v>
      </c>
      <c r="R21" s="57">
        <f t="shared" si="16"/>
        <v>20516.052396797837</v>
      </c>
      <c r="S21" s="59">
        <f t="shared" si="59"/>
        <v>72333879.836851045</v>
      </c>
      <c r="T21" s="56">
        <f t="shared" si="17"/>
        <v>920263.16601165722</v>
      </c>
      <c r="U21" s="57">
        <f t="shared" si="18"/>
        <v>301391.16598687938</v>
      </c>
      <c r="V21" s="59">
        <f t="shared" si="60"/>
        <v>14000000</v>
      </c>
      <c r="W21" s="52">
        <f t="shared" si="19"/>
        <v>0</v>
      </c>
      <c r="X21" s="57">
        <f t="shared" si="20"/>
        <v>58333.333333333336</v>
      </c>
      <c r="Y21" s="59">
        <f t="shared" si="61"/>
        <v>22276147.424768522</v>
      </c>
      <c r="Z21" s="56">
        <f t="shared" si="62"/>
        <v>0</v>
      </c>
      <c r="AA21" s="57">
        <f t="shared" si="21"/>
        <v>92817.280936535506</v>
      </c>
      <c r="AB21" s="63">
        <f t="shared" si="63"/>
        <v>20000000</v>
      </c>
      <c r="AC21" s="74">
        <f t="shared" si="22"/>
        <v>0</v>
      </c>
      <c r="AD21" s="57">
        <f t="shared" si="23"/>
        <v>83333.333333333328</v>
      </c>
      <c r="AE21" s="59">
        <f t="shared" si="64"/>
        <v>31920835.113391962</v>
      </c>
      <c r="AF21" s="54">
        <f t="shared" si="24"/>
        <v>238024.18559800359</v>
      </c>
      <c r="AG21" s="57">
        <f t="shared" si="25"/>
        <v>133003.47963913318</v>
      </c>
      <c r="AH21" s="59">
        <f t="shared" si="65"/>
        <v>13950000</v>
      </c>
      <c r="AI21" s="54">
        <f t="shared" si="26"/>
        <v>0</v>
      </c>
      <c r="AJ21" s="57">
        <f t="shared" si="27"/>
        <v>58125</v>
      </c>
      <c r="AK21" s="59">
        <f t="shared" si="66"/>
        <v>24301251.736111112</v>
      </c>
      <c r="AL21" s="56">
        <f t="shared" si="67"/>
        <v>0</v>
      </c>
      <c r="AM21" s="75">
        <f t="shared" si="28"/>
        <v>101255.21556712964</v>
      </c>
      <c r="AN21">
        <f t="shared" si="29"/>
        <v>2.3416991643454035E-2</v>
      </c>
      <c r="AO21" s="119">
        <f t="shared" si="30"/>
        <v>113333.33333333334</v>
      </c>
      <c r="AP21" s="119">
        <f t="shared" si="31"/>
        <v>371269.12374614202</v>
      </c>
      <c r="AQ21">
        <f t="shared" si="32"/>
        <v>0.98388403636316868</v>
      </c>
      <c r="AR21" s="41">
        <f t="shared" si="33"/>
        <v>1221654.3319985366</v>
      </c>
      <c r="AS21" s="41">
        <f t="shared" si="34"/>
        <v>8282368.4941049153</v>
      </c>
      <c r="AT21">
        <f t="shared" si="35"/>
        <v>0.98388617593642913</v>
      </c>
      <c r="AU21" s="41">
        <f t="shared" si="36"/>
        <v>58333.333333333336</v>
      </c>
      <c r="AV21" s="41">
        <f t="shared" si="37"/>
        <v>0</v>
      </c>
      <c r="AW21">
        <f t="shared" si="38"/>
        <v>0.9841639204352538</v>
      </c>
      <c r="AX21">
        <f t="shared" si="39"/>
        <v>0</v>
      </c>
      <c r="AY21" s="121">
        <f t="shared" si="40"/>
        <v>0</v>
      </c>
      <c r="AZ21">
        <f t="shared" si="41"/>
        <v>0.98896641676415975</v>
      </c>
      <c r="BA21" s="39">
        <f t="shared" si="42"/>
        <v>83333.333333333328</v>
      </c>
      <c r="BB21" s="39">
        <f t="shared" si="43"/>
        <v>0</v>
      </c>
      <c r="BC21">
        <f t="shared" si="44"/>
        <v>0.98466091797150568</v>
      </c>
      <c r="BD21" s="41">
        <f t="shared" si="45"/>
        <v>371027.66523713677</v>
      </c>
      <c r="BE21" s="41">
        <f t="shared" si="46"/>
        <v>2142217.6703820322</v>
      </c>
      <c r="BF21">
        <f t="shared" si="47"/>
        <v>0.98417646127482783</v>
      </c>
      <c r="BG21" s="41">
        <f t="shared" si="48"/>
        <v>58125</v>
      </c>
      <c r="BH21" s="41">
        <f t="shared" si="49"/>
        <v>0</v>
      </c>
      <c r="BI21">
        <f t="shared" si="50"/>
        <v>0.98520152112930215</v>
      </c>
      <c r="BJ21">
        <f t="shared" si="51"/>
        <v>0</v>
      </c>
      <c r="BK21" s="121">
        <f t="shared" si="52"/>
        <v>0</v>
      </c>
      <c r="BL21">
        <f t="shared" si="53"/>
        <v>0.98560040485623457</v>
      </c>
      <c r="BM21" s="119">
        <f t="shared" si="54"/>
        <v>1905806.997235673</v>
      </c>
      <c r="BN21" s="119">
        <f t="shared" si="55"/>
        <v>4228128.5441701245</v>
      </c>
      <c r="BO21">
        <f t="shared" si="56"/>
        <v>0.98475560087559411</v>
      </c>
    </row>
    <row r="22" spans="1:72">
      <c r="A22">
        <v>10</v>
      </c>
      <c r="B22" s="64">
        <v>5</v>
      </c>
      <c r="C22" s="56">
        <f t="shared" si="3"/>
        <v>202648934.5503116</v>
      </c>
      <c r="D22" s="56">
        <f t="shared" si="4"/>
        <v>0</v>
      </c>
      <c r="E22" s="59">
        <f t="shared" si="57"/>
        <v>202648934.5503116</v>
      </c>
      <c r="F22" s="53">
        <f t="shared" si="5"/>
        <v>1431457.6438196551</v>
      </c>
      <c r="G22" s="53">
        <f t="shared" si="6"/>
        <v>939953.30808919528</v>
      </c>
      <c r="H22" s="66">
        <f t="shared" si="7"/>
        <v>491504.33573045977</v>
      </c>
      <c r="I22" s="54">
        <f t="shared" si="8"/>
        <v>3.6599999999999994E-2</v>
      </c>
      <c r="J22" s="67">
        <f t="shared" si="9"/>
        <v>3.1023930011032652E-3</v>
      </c>
      <c r="K22" s="68">
        <f t="shared" si="10"/>
        <v>627171.79661873821</v>
      </c>
      <c r="L22" s="68">
        <f t="shared" si="11"/>
        <v>2058629.4404383933</v>
      </c>
      <c r="M22" s="55">
        <f t="shared" si="12"/>
        <v>1118676.132349198</v>
      </c>
      <c r="N22" s="55">
        <f t="shared" si="13"/>
        <v>251905.27919732849</v>
      </c>
      <c r="O22" s="55">
        <f t="shared" si="14"/>
        <v>866770.85315186949</v>
      </c>
      <c r="P22" s="65">
        <f t="shared" si="58"/>
        <v>4831035.2942949459</v>
      </c>
      <c r="Q22" s="52">
        <f t="shared" si="15"/>
        <v>93204.019607104405</v>
      </c>
      <c r="R22" s="57">
        <f t="shared" si="16"/>
        <v>20129.313726228942</v>
      </c>
      <c r="S22" s="59">
        <f t="shared" si="59"/>
        <v>71413616.670839384</v>
      </c>
      <c r="T22" s="56">
        <f t="shared" si="17"/>
        <v>968447.96545052878</v>
      </c>
      <c r="U22" s="57">
        <f t="shared" si="18"/>
        <v>297556.7361284974</v>
      </c>
      <c r="V22" s="59">
        <f t="shared" si="60"/>
        <v>14000000</v>
      </c>
      <c r="W22" s="52">
        <f t="shared" si="19"/>
        <v>0</v>
      </c>
      <c r="X22" s="57">
        <f t="shared" si="20"/>
        <v>58333.333333333336</v>
      </c>
      <c r="Y22" s="59">
        <f t="shared" si="61"/>
        <v>22368964.705705058</v>
      </c>
      <c r="Z22" s="56">
        <f t="shared" si="62"/>
        <v>0</v>
      </c>
      <c r="AA22" s="57">
        <f t="shared" si="21"/>
        <v>93204.019607104405</v>
      </c>
      <c r="AB22" s="63">
        <f t="shared" si="63"/>
        <v>20000000</v>
      </c>
      <c r="AC22" s="74">
        <f t="shared" si="22"/>
        <v>0</v>
      </c>
      <c r="AD22" s="57">
        <f t="shared" si="23"/>
        <v>83333.333333333328</v>
      </c>
      <c r="AE22" s="59">
        <f t="shared" si="64"/>
        <v>31682810.927793957</v>
      </c>
      <c r="AF22" s="54">
        <f t="shared" si="24"/>
        <v>251905.27919732849</v>
      </c>
      <c r="AG22" s="57">
        <f t="shared" si="25"/>
        <v>132011.71219914148</v>
      </c>
      <c r="AH22" s="59">
        <f t="shared" si="65"/>
        <v>13950000</v>
      </c>
      <c r="AI22" s="54">
        <f t="shared" si="26"/>
        <v>0</v>
      </c>
      <c r="AJ22" s="57">
        <f t="shared" si="27"/>
        <v>58125</v>
      </c>
      <c r="AK22" s="59">
        <f t="shared" si="66"/>
        <v>24402506.951678243</v>
      </c>
      <c r="AL22" s="56">
        <f t="shared" si="67"/>
        <v>0</v>
      </c>
      <c r="AM22" s="75">
        <f t="shared" si="28"/>
        <v>101677.11229865934</v>
      </c>
      <c r="AN22">
        <f t="shared" si="29"/>
        <v>2.3455988857938714E-2</v>
      </c>
      <c r="AO22" s="119">
        <f t="shared" si="30"/>
        <v>113333.33333333334</v>
      </c>
      <c r="AP22" s="119">
        <f t="shared" si="31"/>
        <v>466020.09803552204</v>
      </c>
      <c r="AQ22">
        <f t="shared" si="32"/>
        <v>0.9798799345669611</v>
      </c>
      <c r="AR22" s="41">
        <f t="shared" si="33"/>
        <v>1266004.7015790262</v>
      </c>
      <c r="AS22" s="41">
        <f t="shared" si="34"/>
        <v>9684479.6545052882</v>
      </c>
      <c r="AT22">
        <f t="shared" si="35"/>
        <v>0.97988259814139334</v>
      </c>
      <c r="AU22" s="41">
        <f t="shared" si="36"/>
        <v>58333.333333333336</v>
      </c>
      <c r="AV22" s="41">
        <f t="shared" si="37"/>
        <v>0</v>
      </c>
      <c r="AW22">
        <f t="shared" si="38"/>
        <v>0.98022837711657151</v>
      </c>
      <c r="AX22">
        <f t="shared" si="39"/>
        <v>0</v>
      </c>
      <c r="AY22" s="121">
        <f t="shared" si="40"/>
        <v>0</v>
      </c>
      <c r="AZ22">
        <f t="shared" si="41"/>
        <v>0.98621111504568026</v>
      </c>
      <c r="BA22" s="39">
        <f t="shared" si="42"/>
        <v>83333.333333333328</v>
      </c>
      <c r="BB22" s="39">
        <f t="shared" si="43"/>
        <v>0</v>
      </c>
      <c r="BC22">
        <f t="shared" si="44"/>
        <v>0.98084717680172129</v>
      </c>
      <c r="BD22" s="41">
        <f t="shared" si="45"/>
        <v>383916.99139647</v>
      </c>
      <c r="BE22" s="41">
        <f t="shared" si="46"/>
        <v>2519052.7919732849</v>
      </c>
      <c r="BF22">
        <f t="shared" si="47"/>
        <v>0.98024399045389066</v>
      </c>
      <c r="BG22" s="41">
        <f t="shared" si="48"/>
        <v>58125</v>
      </c>
      <c r="BH22" s="41">
        <f t="shared" si="49"/>
        <v>0</v>
      </c>
      <c r="BI22">
        <f t="shared" si="50"/>
        <v>0.98152035746097599</v>
      </c>
      <c r="BJ22">
        <f t="shared" si="51"/>
        <v>0</v>
      </c>
      <c r="BK22" s="121">
        <f t="shared" si="52"/>
        <v>0</v>
      </c>
      <c r="BL22">
        <f t="shared" si="53"/>
        <v>0.98201712263289909</v>
      </c>
      <c r="BM22" s="119">
        <f t="shared" si="54"/>
        <v>1963046.6929754959</v>
      </c>
      <c r="BN22" s="119">
        <f t="shared" si="55"/>
        <v>5593380.6617459897</v>
      </c>
      <c r="BO22">
        <f t="shared" si="56"/>
        <v>0.98096507306561087</v>
      </c>
    </row>
    <row r="23" spans="1:72">
      <c r="A23">
        <v>11</v>
      </c>
      <c r="B23" s="58">
        <v>6</v>
      </c>
      <c r="C23" s="56">
        <f t="shared" si="3"/>
        <v>201530258.4179624</v>
      </c>
      <c r="D23" s="56">
        <f t="shared" si="4"/>
        <v>0</v>
      </c>
      <c r="E23" s="59">
        <f t="shared" si="57"/>
        <v>201530258.4179624</v>
      </c>
      <c r="F23" s="53">
        <f t="shared" si="5"/>
        <v>1427016.6996440932</v>
      </c>
      <c r="G23" s="53">
        <f t="shared" si="6"/>
        <v>934764.51529531565</v>
      </c>
      <c r="H23" s="60">
        <f t="shared" si="7"/>
        <v>492252.18434877752</v>
      </c>
      <c r="I23" s="54">
        <f t="shared" si="8"/>
        <v>4.0259999999999997E-2</v>
      </c>
      <c r="J23" s="61">
        <f t="shared" si="9"/>
        <v>3.4185487888859223E-3</v>
      </c>
      <c r="K23" s="62">
        <f t="shared" si="10"/>
        <v>687258.23272996035</v>
      </c>
      <c r="L23" s="62">
        <f t="shared" si="11"/>
        <v>2114274.9323740536</v>
      </c>
      <c r="M23" s="55">
        <f t="shared" si="12"/>
        <v>1179510.4170787381</v>
      </c>
      <c r="N23" s="55">
        <f t="shared" si="13"/>
        <v>265604.0406497459</v>
      </c>
      <c r="O23" s="55">
        <f t="shared" si="14"/>
        <v>913906.37642899225</v>
      </c>
      <c r="P23" s="59">
        <f t="shared" si="58"/>
        <v>4737831.2746878415</v>
      </c>
      <c r="Q23" s="52">
        <f t="shared" si="15"/>
        <v>93592.369688800682</v>
      </c>
      <c r="R23" s="57">
        <f t="shared" si="16"/>
        <v>19740.963644532672</v>
      </c>
      <c r="S23" s="59">
        <f t="shared" si="59"/>
        <v>70445168.705388859</v>
      </c>
      <c r="T23" s="56">
        <f t="shared" si="17"/>
        <v>1016007.1433622293</v>
      </c>
      <c r="U23" s="57">
        <f t="shared" si="18"/>
        <v>293521.53627245355</v>
      </c>
      <c r="V23" s="59">
        <f t="shared" si="60"/>
        <v>14000000</v>
      </c>
      <c r="W23" s="52">
        <f t="shared" si="19"/>
        <v>0</v>
      </c>
      <c r="X23" s="57">
        <f t="shared" si="20"/>
        <v>58333.333333333336</v>
      </c>
      <c r="Y23" s="59">
        <f t="shared" si="61"/>
        <v>22462168.725312162</v>
      </c>
      <c r="Z23" s="56">
        <f t="shared" si="62"/>
        <v>0</v>
      </c>
      <c r="AA23" s="57">
        <f t="shared" si="21"/>
        <v>93592.369688800682</v>
      </c>
      <c r="AB23" s="63">
        <f t="shared" si="63"/>
        <v>20000000</v>
      </c>
      <c r="AC23" s="74">
        <f t="shared" si="22"/>
        <v>0</v>
      </c>
      <c r="AD23" s="57">
        <f t="shared" si="23"/>
        <v>83333.333333333328</v>
      </c>
      <c r="AE23" s="59">
        <f t="shared" si="64"/>
        <v>31430905.64859663</v>
      </c>
      <c r="AF23" s="54">
        <f t="shared" si="24"/>
        <v>265604.0406497459</v>
      </c>
      <c r="AG23" s="57">
        <f t="shared" si="25"/>
        <v>130962.10686915262</v>
      </c>
      <c r="AH23" s="59">
        <f t="shared" si="65"/>
        <v>13950000</v>
      </c>
      <c r="AI23" s="54">
        <f t="shared" si="26"/>
        <v>0</v>
      </c>
      <c r="AJ23" s="57">
        <f t="shared" si="27"/>
        <v>58125</v>
      </c>
      <c r="AK23" s="59">
        <f t="shared" si="66"/>
        <v>24504184.063976903</v>
      </c>
      <c r="AL23" s="56">
        <f t="shared" si="67"/>
        <v>0</v>
      </c>
      <c r="AM23" s="75">
        <f t="shared" si="28"/>
        <v>102100.76693323709</v>
      </c>
      <c r="AN23">
        <f t="shared" si="29"/>
        <v>2.3494986072423393E-2</v>
      </c>
      <c r="AO23" s="119">
        <f t="shared" si="30"/>
        <v>113333.33333333336</v>
      </c>
      <c r="AP23" s="119">
        <f t="shared" si="31"/>
        <v>561554.21813280415</v>
      </c>
      <c r="AQ23">
        <f t="shared" si="32"/>
        <v>0.97588581117620787</v>
      </c>
      <c r="AR23" s="41">
        <f t="shared" si="33"/>
        <v>1309528.6796346828</v>
      </c>
      <c r="AS23" s="41">
        <f t="shared" si="34"/>
        <v>11176078.576984523</v>
      </c>
      <c r="AT23">
        <f t="shared" si="35"/>
        <v>0.97588899442758037</v>
      </c>
      <c r="AU23" s="41">
        <f t="shared" si="36"/>
        <v>58333.333333333336</v>
      </c>
      <c r="AV23" s="41">
        <f t="shared" si="37"/>
        <v>0</v>
      </c>
      <c r="AW23">
        <f t="shared" si="38"/>
        <v>0.97630225133531678</v>
      </c>
      <c r="AX23">
        <f t="shared" si="39"/>
        <v>0</v>
      </c>
      <c r="AY23" s="121">
        <f t="shared" si="40"/>
        <v>0</v>
      </c>
      <c r="AZ23">
        <f t="shared" si="41"/>
        <v>0.98345711545489956</v>
      </c>
      <c r="BA23" s="39">
        <f t="shared" si="42"/>
        <v>83333.333333333328</v>
      </c>
      <c r="BB23" s="39">
        <f t="shared" si="43"/>
        <v>0</v>
      </c>
      <c r="BC23">
        <f t="shared" si="44"/>
        <v>0.97704188105619072</v>
      </c>
      <c r="BD23" s="41">
        <f t="shared" si="45"/>
        <v>396566.14751889854</v>
      </c>
      <c r="BE23" s="41">
        <f t="shared" si="46"/>
        <v>2921644.447147205</v>
      </c>
      <c r="BF23">
        <f t="shared" si="47"/>
        <v>0.97632091226577422</v>
      </c>
      <c r="BG23" s="41">
        <f t="shared" si="48"/>
        <v>58125</v>
      </c>
      <c r="BH23" s="41">
        <f t="shared" si="49"/>
        <v>0</v>
      </c>
      <c r="BI23">
        <f t="shared" si="50"/>
        <v>0.97784661645140436</v>
      </c>
      <c r="BJ23">
        <f t="shared" si="51"/>
        <v>0</v>
      </c>
      <c r="BK23" s="121">
        <f t="shared" si="52"/>
        <v>0</v>
      </c>
      <c r="BL23">
        <f t="shared" si="53"/>
        <v>0.97844053157179434</v>
      </c>
      <c r="BM23" s="119">
        <f t="shared" si="54"/>
        <v>2019219.8271535812</v>
      </c>
      <c r="BN23" s="119">
        <f t="shared" si="55"/>
        <v>7077062.5024724286</v>
      </c>
      <c r="BO23">
        <f t="shared" si="56"/>
        <v>0.97718280894190102</v>
      </c>
    </row>
    <row r="24" spans="1:72">
      <c r="A24">
        <v>12</v>
      </c>
      <c r="B24" s="64">
        <v>7</v>
      </c>
      <c r="C24" s="56">
        <f t="shared" si="3"/>
        <v>200350748.00088367</v>
      </c>
      <c r="D24" s="56">
        <f t="shared" si="4"/>
        <v>0</v>
      </c>
      <c r="E24" s="59">
        <f t="shared" si="57"/>
        <v>200350748.00088364</v>
      </c>
      <c r="F24" s="53">
        <f t="shared" si="5"/>
        <v>1422138.3734338051</v>
      </c>
      <c r="G24" s="53">
        <f t="shared" si="6"/>
        <v>929293.55281076534</v>
      </c>
      <c r="H24" s="66">
        <f t="shared" si="7"/>
        <v>492844.82062303973</v>
      </c>
      <c r="I24" s="54">
        <f t="shared" si="8"/>
        <v>4.3920000000000001E-2</v>
      </c>
      <c r="J24" s="67">
        <f t="shared" si="9"/>
        <v>3.7358117125202428E-3</v>
      </c>
      <c r="K24" s="68">
        <f t="shared" si="10"/>
        <v>746631.49554055417</v>
      </c>
      <c r="L24" s="68">
        <f t="shared" si="11"/>
        <v>2168769.8689743592</v>
      </c>
      <c r="M24" s="55">
        <f t="shared" si="12"/>
        <v>1239476.3161635939</v>
      </c>
      <c r="N24" s="55">
        <f t="shared" si="13"/>
        <v>279107.25763495831</v>
      </c>
      <c r="O24" s="55">
        <f t="shared" si="14"/>
        <v>960369.05852863565</v>
      </c>
      <c r="P24" s="65">
        <f t="shared" si="58"/>
        <v>4644238.904999041</v>
      </c>
      <c r="Q24" s="52">
        <f t="shared" si="15"/>
        <v>93982.337895837351</v>
      </c>
      <c r="R24" s="57">
        <f t="shared" si="16"/>
        <v>19350.995437496003</v>
      </c>
      <c r="S24" s="59">
        <f t="shared" si="59"/>
        <v>69429161.562026635</v>
      </c>
      <c r="T24" s="56">
        <f t="shared" si="17"/>
        <v>1062895.2453240945</v>
      </c>
      <c r="U24" s="57">
        <f t="shared" si="18"/>
        <v>289288.17317511095</v>
      </c>
      <c r="V24" s="59">
        <f t="shared" si="60"/>
        <v>14000000</v>
      </c>
      <c r="W24" s="52">
        <f t="shared" si="19"/>
        <v>0</v>
      </c>
      <c r="X24" s="57">
        <f t="shared" si="20"/>
        <v>58333.333333333336</v>
      </c>
      <c r="Y24" s="59">
        <f t="shared" si="61"/>
        <v>22555761.095000964</v>
      </c>
      <c r="Z24" s="56">
        <f t="shared" si="62"/>
        <v>0</v>
      </c>
      <c r="AA24" s="57">
        <f t="shared" si="21"/>
        <v>93982.337895837351</v>
      </c>
      <c r="AB24" s="63">
        <f t="shared" si="63"/>
        <v>20000000</v>
      </c>
      <c r="AC24" s="74">
        <f t="shared" si="22"/>
        <v>0</v>
      </c>
      <c r="AD24" s="57">
        <f t="shared" si="23"/>
        <v>83333.333333333328</v>
      </c>
      <c r="AE24" s="59">
        <f t="shared" si="64"/>
        <v>31165301.607946884</v>
      </c>
      <c r="AF24" s="54">
        <f t="shared" si="24"/>
        <v>279107.25763495831</v>
      </c>
      <c r="AG24" s="57">
        <f t="shared" si="25"/>
        <v>129855.42336644535</v>
      </c>
      <c r="AH24" s="59">
        <f t="shared" si="65"/>
        <v>13950000</v>
      </c>
      <c r="AI24" s="54">
        <f t="shared" si="26"/>
        <v>0</v>
      </c>
      <c r="AJ24" s="57">
        <f t="shared" si="27"/>
        <v>58125</v>
      </c>
      <c r="AK24" s="59">
        <f t="shared" si="66"/>
        <v>24606284.830910139</v>
      </c>
      <c r="AL24" s="56">
        <f t="shared" si="67"/>
        <v>0</v>
      </c>
      <c r="AM24" s="75">
        <f t="shared" si="28"/>
        <v>102526.18679545891</v>
      </c>
      <c r="AN24">
        <f t="shared" si="29"/>
        <v>2.3533983286908072E-2</v>
      </c>
      <c r="AO24" s="119">
        <f t="shared" si="30"/>
        <v>113333.33333333336</v>
      </c>
      <c r="AP24" s="119">
        <f t="shared" si="31"/>
        <v>657876.36527086142</v>
      </c>
      <c r="AQ24">
        <f t="shared" si="32"/>
        <v>0.97190167715141484</v>
      </c>
      <c r="AR24" s="41">
        <f t="shared" si="33"/>
        <v>1352183.4184992055</v>
      </c>
      <c r="AS24" s="41">
        <f t="shared" si="34"/>
        <v>12754742.943889134</v>
      </c>
      <c r="AT24">
        <f t="shared" si="35"/>
        <v>0.97190537577185188</v>
      </c>
      <c r="AU24" s="41">
        <f t="shared" si="36"/>
        <v>58333.333333333336</v>
      </c>
      <c r="AV24" s="41">
        <f t="shared" si="37"/>
        <v>0</v>
      </c>
      <c r="AW24">
        <f t="shared" si="38"/>
        <v>0.97238555613201083</v>
      </c>
      <c r="AX24">
        <f t="shared" si="39"/>
        <v>0</v>
      </c>
      <c r="AY24" s="121">
        <f t="shared" si="40"/>
        <v>0</v>
      </c>
      <c r="AZ24">
        <f t="shared" si="41"/>
        <v>0.9807044500364287</v>
      </c>
      <c r="BA24" s="39">
        <f t="shared" si="42"/>
        <v>83333.333333333328</v>
      </c>
      <c r="BB24" s="39">
        <f t="shared" si="43"/>
        <v>0</v>
      </c>
      <c r="BC24">
        <f t="shared" si="44"/>
        <v>0.9732450471788574</v>
      </c>
      <c r="BD24" s="41">
        <f t="shared" si="45"/>
        <v>408962.68100140366</v>
      </c>
      <c r="BE24" s="41">
        <f t="shared" si="46"/>
        <v>3349287.0916195</v>
      </c>
      <c r="BF24">
        <f t="shared" si="47"/>
        <v>0.9724072398414173</v>
      </c>
      <c r="BG24" s="41">
        <f t="shared" si="48"/>
        <v>58125</v>
      </c>
      <c r="BH24" s="41">
        <f t="shared" si="49"/>
        <v>0</v>
      </c>
      <c r="BI24">
        <f t="shared" si="50"/>
        <v>0.97418031783671588</v>
      </c>
      <c r="BJ24">
        <f t="shared" si="51"/>
        <v>0</v>
      </c>
      <c r="BK24" s="121">
        <f t="shared" si="52"/>
        <v>0</v>
      </c>
      <c r="BL24">
        <f t="shared" si="53"/>
        <v>0.97487065357284375</v>
      </c>
      <c r="BM24" s="119">
        <f t="shared" si="54"/>
        <v>2074271.0995006089</v>
      </c>
      <c r="BN24" s="119">
        <f t="shared" si="55"/>
        <v>8676334.2131451573</v>
      </c>
      <c r="BO24">
        <f t="shared" si="56"/>
        <v>0.97340882555546926</v>
      </c>
    </row>
    <row r="25" spans="1:72">
      <c r="A25">
        <v>13</v>
      </c>
      <c r="B25" s="58">
        <v>8</v>
      </c>
      <c r="C25" s="56">
        <f t="shared" si="3"/>
        <v>199111271.68472007</v>
      </c>
      <c r="D25" s="56">
        <f t="shared" si="4"/>
        <v>0</v>
      </c>
      <c r="E25" s="59">
        <f t="shared" si="57"/>
        <v>199111271.68472004</v>
      </c>
      <c r="F25" s="53">
        <f t="shared" si="5"/>
        <v>1416825.532241506</v>
      </c>
      <c r="G25" s="53">
        <f t="shared" si="6"/>
        <v>923544.44849762646</v>
      </c>
      <c r="H25" s="60">
        <f t="shared" si="7"/>
        <v>493281.08374387957</v>
      </c>
      <c r="I25" s="54">
        <f t="shared" si="8"/>
        <v>4.7579999999999997E-2</v>
      </c>
      <c r="J25" s="61">
        <f t="shared" si="9"/>
        <v>4.0541899096504519E-3</v>
      </c>
      <c r="K25" s="62">
        <f t="shared" si="10"/>
        <v>805235.05336952594</v>
      </c>
      <c r="L25" s="62">
        <f t="shared" si="11"/>
        <v>2222060.5856110319</v>
      </c>
      <c r="M25" s="55">
        <f t="shared" si="12"/>
        <v>1298516.1371134054</v>
      </c>
      <c r="N25" s="55">
        <f t="shared" si="13"/>
        <v>292401.93886579026</v>
      </c>
      <c r="O25" s="55">
        <f t="shared" si="14"/>
        <v>1006114.1982476151</v>
      </c>
      <c r="P25" s="59">
        <f t="shared" si="58"/>
        <v>4550256.5671032034</v>
      </c>
      <c r="Q25" s="52">
        <f t="shared" si="15"/>
        <v>94373.930970403337</v>
      </c>
      <c r="R25" s="57">
        <f t="shared" si="16"/>
        <v>18959.402362930014</v>
      </c>
      <c r="S25" s="59">
        <f t="shared" si="59"/>
        <v>68366266.316702545</v>
      </c>
      <c r="T25" s="56">
        <f t="shared" si="17"/>
        <v>1109067.5774880552</v>
      </c>
      <c r="U25" s="57">
        <f t="shared" si="18"/>
        <v>284859.44298626058</v>
      </c>
      <c r="V25" s="59">
        <f t="shared" si="60"/>
        <v>14000000</v>
      </c>
      <c r="W25" s="52">
        <f t="shared" si="19"/>
        <v>0</v>
      </c>
      <c r="X25" s="57">
        <f t="shared" si="20"/>
        <v>58333.333333333336</v>
      </c>
      <c r="Y25" s="59">
        <f t="shared" si="61"/>
        <v>22649743.4328968</v>
      </c>
      <c r="Z25" s="56">
        <f t="shared" si="62"/>
        <v>0</v>
      </c>
      <c r="AA25" s="57">
        <f t="shared" si="21"/>
        <v>94373.930970403337</v>
      </c>
      <c r="AB25" s="63">
        <f t="shared" si="63"/>
        <v>20000000</v>
      </c>
      <c r="AC25" s="74">
        <f t="shared" si="22"/>
        <v>0</v>
      </c>
      <c r="AD25" s="57">
        <f t="shared" si="23"/>
        <v>83333.333333333328</v>
      </c>
      <c r="AE25" s="59">
        <f t="shared" si="64"/>
        <v>30886194.350311924</v>
      </c>
      <c r="AF25" s="54">
        <f t="shared" si="24"/>
        <v>292401.93886579026</v>
      </c>
      <c r="AG25" s="57">
        <f t="shared" si="25"/>
        <v>128692.47645963302</v>
      </c>
      <c r="AH25" s="59">
        <f t="shared" si="65"/>
        <v>13950000</v>
      </c>
      <c r="AI25" s="54">
        <f t="shared" si="26"/>
        <v>0</v>
      </c>
      <c r="AJ25" s="57">
        <f t="shared" si="27"/>
        <v>58125</v>
      </c>
      <c r="AK25" s="59">
        <f t="shared" si="66"/>
        <v>24708811.017705597</v>
      </c>
      <c r="AL25" s="56">
        <f t="shared" si="67"/>
        <v>0</v>
      </c>
      <c r="AM25" s="75">
        <f t="shared" si="28"/>
        <v>102953.37924043999</v>
      </c>
      <c r="AN25">
        <f t="shared" si="29"/>
        <v>2.3572980501392754E-2</v>
      </c>
      <c r="AO25" s="119">
        <f t="shared" si="30"/>
        <v>113333.33333333334</v>
      </c>
      <c r="AP25" s="119">
        <f t="shared" si="31"/>
        <v>754991.44776322669</v>
      </c>
      <c r="AQ25">
        <f t="shared" si="32"/>
        <v>0.96792754321441243</v>
      </c>
      <c r="AR25" s="41">
        <f t="shared" si="33"/>
        <v>1393927.0204743159</v>
      </c>
      <c r="AS25" s="41">
        <f t="shared" si="34"/>
        <v>14417878.507344717</v>
      </c>
      <c r="AT25">
        <f t="shared" si="35"/>
        <v>0.96793175291241296</v>
      </c>
      <c r="AU25" s="41">
        <f t="shared" si="36"/>
        <v>58333.333333333336</v>
      </c>
      <c r="AV25" s="41">
        <f t="shared" si="37"/>
        <v>0</v>
      </c>
      <c r="AW25">
        <f t="shared" si="38"/>
        <v>0.96847830431175586</v>
      </c>
      <c r="AX25">
        <f t="shared" si="39"/>
        <v>0</v>
      </c>
      <c r="AY25" s="121">
        <f t="shared" si="40"/>
        <v>0</v>
      </c>
      <c r="AZ25">
        <f t="shared" si="41"/>
        <v>0.97795315071912459</v>
      </c>
      <c r="BA25" s="39">
        <f t="shared" si="42"/>
        <v>83333.333333333328</v>
      </c>
      <c r="BB25" s="39">
        <f t="shared" si="43"/>
        <v>0</v>
      </c>
      <c r="BC25">
        <f t="shared" si="44"/>
        <v>0.96945669138542223</v>
      </c>
      <c r="BD25" s="41">
        <f t="shared" si="45"/>
        <v>421094.4153254233</v>
      </c>
      <c r="BE25" s="41">
        <f t="shared" si="46"/>
        <v>3801225.2052552733</v>
      </c>
      <c r="BF25">
        <f t="shared" si="47"/>
        <v>0.96850298607649776</v>
      </c>
      <c r="BG25" s="41">
        <f t="shared" si="48"/>
        <v>58125</v>
      </c>
      <c r="BH25" s="41">
        <f t="shared" si="49"/>
        <v>0</v>
      </c>
      <c r="BI25">
        <f t="shared" si="50"/>
        <v>0.97052148113445358</v>
      </c>
      <c r="BJ25">
        <f t="shared" si="51"/>
        <v>0</v>
      </c>
      <c r="BK25" s="121">
        <f t="shared" si="52"/>
        <v>0</v>
      </c>
      <c r="BL25">
        <f t="shared" si="53"/>
        <v>0.97130751032562324</v>
      </c>
      <c r="BM25" s="119">
        <f t="shared" si="54"/>
        <v>2128146.4357997389</v>
      </c>
      <c r="BN25" s="119">
        <f t="shared" si="55"/>
        <v>10388129.096907243</v>
      </c>
      <c r="BO25">
        <f t="shared" si="56"/>
        <v>0.96964313973063265</v>
      </c>
    </row>
    <row r="26" spans="1:72">
      <c r="A26">
        <v>14</v>
      </c>
      <c r="B26" s="64">
        <v>9</v>
      </c>
      <c r="C26" s="56">
        <f t="shared" si="3"/>
        <v>197812755.54760668</v>
      </c>
      <c r="D26" s="56">
        <f t="shared" si="4"/>
        <v>0</v>
      </c>
      <c r="E26" s="59">
        <f t="shared" si="57"/>
        <v>197812755.54760665</v>
      </c>
      <c r="F26" s="53">
        <f t="shared" si="5"/>
        <v>1411081.4524649577</v>
      </c>
      <c r="G26" s="53">
        <f t="shared" si="6"/>
        <v>917521.4978149822</v>
      </c>
      <c r="H26" s="66">
        <f t="shared" si="7"/>
        <v>493559.95464997552</v>
      </c>
      <c r="I26" s="54">
        <f t="shared" si="8"/>
        <v>5.1240000000000001E-2</v>
      </c>
      <c r="J26" s="67">
        <f t="shared" si="9"/>
        <v>4.3736916092912415E-3</v>
      </c>
      <c r="K26" s="68">
        <f t="shared" si="10"/>
        <v>863013.31011701189</v>
      </c>
      <c r="L26" s="68">
        <f t="shared" si="11"/>
        <v>2274094.7625819696</v>
      </c>
      <c r="M26" s="55">
        <f t="shared" si="12"/>
        <v>1356573.2647669874</v>
      </c>
      <c r="N26" s="55">
        <f t="shared" si="13"/>
        <v>305475.33564977144</v>
      </c>
      <c r="O26" s="55">
        <f t="shared" si="14"/>
        <v>1051097.929117216</v>
      </c>
      <c r="P26" s="65">
        <f t="shared" si="58"/>
        <v>4455882.6361328</v>
      </c>
      <c r="Q26" s="52">
        <f t="shared" si="15"/>
        <v>94767.155682780023</v>
      </c>
      <c r="R26" s="57">
        <f t="shared" si="16"/>
        <v>18566.177650553334</v>
      </c>
      <c r="S26" s="59">
        <f t="shared" si="59"/>
        <v>67257198.739214495</v>
      </c>
      <c r="T26" s="56">
        <f t="shared" si="17"/>
        <v>1154480.2807711579</v>
      </c>
      <c r="U26" s="57">
        <f t="shared" si="18"/>
        <v>280238.32808006037</v>
      </c>
      <c r="V26" s="59">
        <f t="shared" si="60"/>
        <v>14000000</v>
      </c>
      <c r="W26" s="52">
        <f t="shared" si="19"/>
        <v>0</v>
      </c>
      <c r="X26" s="57">
        <f t="shared" si="20"/>
        <v>58333.333333333336</v>
      </c>
      <c r="Y26" s="59">
        <f t="shared" si="61"/>
        <v>22744117.363867205</v>
      </c>
      <c r="Z26" s="56">
        <f t="shared" si="62"/>
        <v>0</v>
      </c>
      <c r="AA26" s="57">
        <f t="shared" si="21"/>
        <v>94767.155682780023</v>
      </c>
      <c r="AB26" s="63">
        <f t="shared" si="63"/>
        <v>20000000</v>
      </c>
      <c r="AC26" s="74">
        <f t="shared" si="22"/>
        <v>0</v>
      </c>
      <c r="AD26" s="57">
        <f t="shared" si="23"/>
        <v>83333.333333333328</v>
      </c>
      <c r="AE26" s="59">
        <f t="shared" si="64"/>
        <v>30593792.411446132</v>
      </c>
      <c r="AF26" s="54">
        <f t="shared" si="24"/>
        <v>305475.33564977144</v>
      </c>
      <c r="AG26" s="57">
        <f t="shared" si="25"/>
        <v>127474.13504769221</v>
      </c>
      <c r="AH26" s="59">
        <f t="shared" si="65"/>
        <v>13950000</v>
      </c>
      <c r="AI26" s="54">
        <f t="shared" si="26"/>
        <v>0</v>
      </c>
      <c r="AJ26" s="57">
        <f t="shared" si="27"/>
        <v>58125</v>
      </c>
      <c r="AK26" s="59">
        <f t="shared" si="66"/>
        <v>24811764.396946035</v>
      </c>
      <c r="AL26" s="56">
        <f t="shared" si="67"/>
        <v>0</v>
      </c>
      <c r="AM26" s="75">
        <f t="shared" si="28"/>
        <v>103382.35165394182</v>
      </c>
      <c r="AN26">
        <f t="shared" si="29"/>
        <v>2.3611977715877433E-2</v>
      </c>
      <c r="AO26" s="119">
        <f t="shared" si="30"/>
        <v>113333.33333333336</v>
      </c>
      <c r="AP26" s="119">
        <f t="shared" si="31"/>
        <v>852904.40114502027</v>
      </c>
      <c r="AQ26">
        <f t="shared" si="32"/>
        <v>0.96396341984905021</v>
      </c>
      <c r="AR26" s="41">
        <f t="shared" si="33"/>
        <v>1434718.6088512184</v>
      </c>
      <c r="AS26" s="41">
        <f t="shared" si="34"/>
        <v>16162723.930796212</v>
      </c>
      <c r="AT26">
        <f t="shared" si="35"/>
        <v>0.9639681363495135</v>
      </c>
      <c r="AU26" s="41">
        <f t="shared" si="36"/>
        <v>58333.333333333336</v>
      </c>
      <c r="AV26" s="41">
        <f t="shared" si="37"/>
        <v>0</v>
      </c>
      <c r="AW26">
        <f t="shared" si="38"/>
        <v>0.96458050844484433</v>
      </c>
      <c r="AX26">
        <f t="shared" si="39"/>
        <v>0</v>
      </c>
      <c r="AY26" s="121">
        <f t="shared" si="40"/>
        <v>0</v>
      </c>
      <c r="AZ26">
        <f t="shared" si="41"/>
        <v>0.97520324931558955</v>
      </c>
      <c r="BA26" s="39">
        <f t="shared" si="42"/>
        <v>83333.333333333328</v>
      </c>
      <c r="BB26" s="39">
        <f t="shared" si="43"/>
        <v>0</v>
      </c>
      <c r="BC26">
        <f t="shared" si="44"/>
        <v>0.96567682966381319</v>
      </c>
      <c r="BD26" s="41">
        <f t="shared" si="45"/>
        <v>432949.47069746366</v>
      </c>
      <c r="BE26" s="41">
        <f t="shared" si="46"/>
        <v>4276654.6990967998</v>
      </c>
      <c r="BF26">
        <f t="shared" si="47"/>
        <v>0.96460816363203783</v>
      </c>
      <c r="BG26" s="41">
        <f t="shared" si="48"/>
        <v>58125</v>
      </c>
      <c r="BH26" s="41">
        <f t="shared" si="49"/>
        <v>0</v>
      </c>
      <c r="BI26">
        <f t="shared" si="50"/>
        <v>0.96687012564389574</v>
      </c>
      <c r="BJ26">
        <f t="shared" si="51"/>
        <v>0</v>
      </c>
      <c r="BK26" s="121">
        <f t="shared" si="52"/>
        <v>0</v>
      </c>
      <c r="BL26">
        <f t="shared" si="53"/>
        <v>0.96775112330956359</v>
      </c>
      <c r="BM26" s="119">
        <f t="shared" si="54"/>
        <v>2180793.0795486816</v>
      </c>
      <c r="BN26" s="119">
        <f t="shared" si="55"/>
        <v>12209159.382902887</v>
      </c>
      <c r="BO26">
        <f t="shared" si="56"/>
        <v>0.96588576806546977</v>
      </c>
    </row>
    <row r="27" spans="1:72">
      <c r="A27">
        <v>15</v>
      </c>
      <c r="B27" s="58">
        <v>10</v>
      </c>
      <c r="C27" s="56">
        <f t="shared" si="3"/>
        <v>196456182.28283969</v>
      </c>
      <c r="D27" s="56">
        <f t="shared" si="4"/>
        <v>0</v>
      </c>
      <c r="E27" s="59">
        <f t="shared" si="57"/>
        <v>196456182.28283966</v>
      </c>
      <c r="F27" s="53">
        <f t="shared" si="5"/>
        <v>1404909.8173562854</v>
      </c>
      <c r="G27" s="53">
        <f t="shared" si="6"/>
        <v>911229.25882190466</v>
      </c>
      <c r="H27" s="60">
        <f t="shared" si="7"/>
        <v>493680.55853438075</v>
      </c>
      <c r="I27" s="54">
        <f t="shared" si="8"/>
        <v>5.4899999999999997E-2</v>
      </c>
      <c r="J27" s="61">
        <f t="shared" si="9"/>
        <v>4.6943251332106639E-3</v>
      </c>
      <c r="K27" s="62">
        <f t="shared" si="10"/>
        <v>919911.69701124425</v>
      </c>
      <c r="L27" s="62">
        <f t="shared" si="11"/>
        <v>2324821.5143675297</v>
      </c>
      <c r="M27" s="55">
        <f t="shared" si="12"/>
        <v>1413592.255545625</v>
      </c>
      <c r="N27" s="55">
        <f t="shared" si="13"/>
        <v>318314.96311324451</v>
      </c>
      <c r="O27" s="55">
        <f t="shared" si="14"/>
        <v>1095277.2924323806</v>
      </c>
      <c r="P27" s="59">
        <f t="shared" si="58"/>
        <v>4361115.4804500202</v>
      </c>
      <c r="Q27" s="52">
        <f t="shared" si="15"/>
        <v>95162.018831458263</v>
      </c>
      <c r="R27" s="57">
        <f t="shared" si="16"/>
        <v>18171.314501875084</v>
      </c>
      <c r="S27" s="59">
        <f t="shared" si="59"/>
        <v>66102718.458443336</v>
      </c>
      <c r="T27" s="56">
        <f t="shared" si="17"/>
        <v>1199090.4038848805</v>
      </c>
      <c r="U27" s="57">
        <f t="shared" si="18"/>
        <v>275427.99357684725</v>
      </c>
      <c r="V27" s="59">
        <f t="shared" si="60"/>
        <v>14000000</v>
      </c>
      <c r="W27" s="52">
        <f t="shared" si="19"/>
        <v>0</v>
      </c>
      <c r="X27" s="57">
        <f t="shared" si="20"/>
        <v>58333.333333333336</v>
      </c>
      <c r="Y27" s="59">
        <f t="shared" si="61"/>
        <v>22838884.519549984</v>
      </c>
      <c r="Z27" s="56">
        <f t="shared" si="62"/>
        <v>0</v>
      </c>
      <c r="AA27" s="57">
        <f t="shared" si="21"/>
        <v>95162.018831458263</v>
      </c>
      <c r="AB27" s="63">
        <f t="shared" si="63"/>
        <v>20000000</v>
      </c>
      <c r="AC27" s="74">
        <f t="shared" si="22"/>
        <v>0</v>
      </c>
      <c r="AD27" s="57">
        <f t="shared" si="23"/>
        <v>83333.333333333328</v>
      </c>
      <c r="AE27" s="59">
        <f t="shared" si="64"/>
        <v>30288317.075796362</v>
      </c>
      <c r="AF27" s="54">
        <f t="shared" si="24"/>
        <v>318314.96311324451</v>
      </c>
      <c r="AG27" s="57">
        <f t="shared" si="25"/>
        <v>126201.32114915151</v>
      </c>
      <c r="AH27" s="59">
        <f t="shared" si="65"/>
        <v>13950000</v>
      </c>
      <c r="AI27" s="54">
        <f t="shared" si="26"/>
        <v>0</v>
      </c>
      <c r="AJ27" s="57">
        <f t="shared" si="27"/>
        <v>58125</v>
      </c>
      <c r="AK27" s="59">
        <f t="shared" si="66"/>
        <v>24915146.748599976</v>
      </c>
      <c r="AL27" s="56">
        <f t="shared" si="67"/>
        <v>0</v>
      </c>
      <c r="AM27" s="75">
        <f t="shared" si="28"/>
        <v>103813.1114524999</v>
      </c>
      <c r="AN27">
        <f t="shared" si="29"/>
        <v>2.3650974930362112E-2</v>
      </c>
      <c r="AO27" s="119">
        <f t="shared" si="30"/>
        <v>113333.33333333334</v>
      </c>
      <c r="AP27" s="119">
        <f t="shared" si="31"/>
        <v>951620.18831458269</v>
      </c>
      <c r="AQ27">
        <f t="shared" si="32"/>
        <v>0.96000931730190819</v>
      </c>
      <c r="AR27" s="41">
        <f t="shared" si="33"/>
        <v>1474518.3974617277</v>
      </c>
      <c r="AS27" s="41">
        <f t="shared" si="34"/>
        <v>17986356.058273207</v>
      </c>
      <c r="AT27">
        <f t="shared" si="35"/>
        <v>0.96001453634615463</v>
      </c>
      <c r="AU27" s="41">
        <f t="shared" si="36"/>
        <v>58333.333333333336</v>
      </c>
      <c r="AV27" s="41">
        <f t="shared" si="37"/>
        <v>0</v>
      </c>
      <c r="AW27">
        <f t="shared" si="38"/>
        <v>0.96069218086738273</v>
      </c>
      <c r="AX27">
        <f t="shared" si="39"/>
        <v>0</v>
      </c>
      <c r="AY27" s="121">
        <f t="shared" si="40"/>
        <v>0</v>
      </c>
      <c r="AZ27">
        <f t="shared" si="41"/>
        <v>0.97245477752167064</v>
      </c>
      <c r="BA27" s="39">
        <f t="shared" si="42"/>
        <v>83333.333333333328</v>
      </c>
      <c r="BB27" s="39">
        <f t="shared" si="43"/>
        <v>0</v>
      </c>
      <c r="BC27">
        <f t="shared" si="44"/>
        <v>0.9619054777746574</v>
      </c>
      <c r="BD27" s="41">
        <f t="shared" si="45"/>
        <v>444516.28426239605</v>
      </c>
      <c r="BE27" s="41">
        <f t="shared" si="46"/>
        <v>4774724.4466986675</v>
      </c>
      <c r="BF27">
        <f t="shared" si="47"/>
        <v>0.96072278493502983</v>
      </c>
      <c r="BG27" s="41">
        <f t="shared" si="48"/>
        <v>58125</v>
      </c>
      <c r="BH27" s="41">
        <f t="shared" si="49"/>
        <v>0</v>
      </c>
      <c r="BI27">
        <f t="shared" si="50"/>
        <v>0.96322627044637887</v>
      </c>
      <c r="BJ27">
        <f t="shared" si="51"/>
        <v>0</v>
      </c>
      <c r="BK27" s="121">
        <f t="shared" si="52"/>
        <v>0</v>
      </c>
      <c r="BL27">
        <f t="shared" si="53"/>
        <v>0.96420151379417263</v>
      </c>
      <c r="BM27" s="119">
        <f t="shared" si="54"/>
        <v>2232159.6817241237</v>
      </c>
      <c r="BN27" s="119">
        <f t="shared" si="55"/>
        <v>14135922.555456251</v>
      </c>
      <c r="BO27">
        <f t="shared" si="56"/>
        <v>0.96213672693226326</v>
      </c>
      <c r="BT27" s="100"/>
    </row>
    <row r="28" spans="1:72">
      <c r="A28">
        <v>16</v>
      </c>
      <c r="B28" s="64">
        <v>11</v>
      </c>
      <c r="C28" s="56">
        <f t="shared" si="3"/>
        <v>195042590.02729404</v>
      </c>
      <c r="D28" s="56">
        <f t="shared" si="4"/>
        <v>0</v>
      </c>
      <c r="E28" s="59">
        <f t="shared" si="57"/>
        <v>195042590.02729404</v>
      </c>
      <c r="F28" s="53">
        <f t="shared" si="5"/>
        <v>1398314.7138907753</v>
      </c>
      <c r="G28" s="53">
        <f t="shared" si="6"/>
        <v>904672.54674326547</v>
      </c>
      <c r="H28" s="66">
        <f t="shared" si="7"/>
        <v>493642.16714750987</v>
      </c>
      <c r="I28" s="54">
        <f t="shared" si="8"/>
        <v>5.8560000000000001E-2</v>
      </c>
      <c r="J28" s="67">
        <f t="shared" si="9"/>
        <v>5.0160988973396714E-3</v>
      </c>
      <c r="K28" s="68">
        <f t="shared" si="10"/>
        <v>975876.76283987425</v>
      </c>
      <c r="L28" s="68">
        <f t="shared" si="11"/>
        <v>2374191.4767306494</v>
      </c>
      <c r="M28" s="55">
        <f t="shared" si="12"/>
        <v>1469518.929987384</v>
      </c>
      <c r="N28" s="55">
        <f t="shared" si="13"/>
        <v>330908.62103838893</v>
      </c>
      <c r="O28" s="55">
        <f t="shared" si="14"/>
        <v>1138610.3089489951</v>
      </c>
      <c r="P28" s="65">
        <f t="shared" si="58"/>
        <v>4265953.4616185622</v>
      </c>
      <c r="Q28" s="52">
        <f t="shared" si="15"/>
        <v>95558.527243256016</v>
      </c>
      <c r="R28" s="57">
        <f t="shared" si="16"/>
        <v>17774.806090077342</v>
      </c>
      <c r="S28" s="59">
        <f t="shared" si="59"/>
        <v>64903628.054558456</v>
      </c>
      <c r="T28" s="56">
        <f t="shared" si="17"/>
        <v>1242855.975032547</v>
      </c>
      <c r="U28" s="57">
        <f t="shared" si="18"/>
        <v>270431.7835606602</v>
      </c>
      <c r="V28" s="59">
        <f t="shared" si="60"/>
        <v>14000000</v>
      </c>
      <c r="W28" s="52">
        <f t="shared" si="19"/>
        <v>0</v>
      </c>
      <c r="X28" s="57">
        <f t="shared" si="20"/>
        <v>58333.333333333336</v>
      </c>
      <c r="Y28" s="59">
        <f t="shared" si="61"/>
        <v>22934046.538381442</v>
      </c>
      <c r="Z28" s="56">
        <f t="shared" si="62"/>
        <v>0</v>
      </c>
      <c r="AA28" s="57">
        <f t="shared" si="21"/>
        <v>95558.527243256016</v>
      </c>
      <c r="AB28" s="63">
        <f t="shared" si="63"/>
        <v>20000000</v>
      </c>
      <c r="AC28" s="74">
        <f t="shared" si="22"/>
        <v>0</v>
      </c>
      <c r="AD28" s="57">
        <f t="shared" si="23"/>
        <v>83333.333333333328</v>
      </c>
      <c r="AE28" s="59">
        <f t="shared" si="64"/>
        <v>29970002.112683117</v>
      </c>
      <c r="AF28" s="54">
        <f t="shared" si="24"/>
        <v>330908.62103838893</v>
      </c>
      <c r="AG28" s="57">
        <f t="shared" si="25"/>
        <v>124875.00880284632</v>
      </c>
      <c r="AH28" s="59">
        <f t="shared" si="65"/>
        <v>13950000</v>
      </c>
      <c r="AI28" s="54">
        <f t="shared" si="26"/>
        <v>0</v>
      </c>
      <c r="AJ28" s="57">
        <f t="shared" si="27"/>
        <v>58125</v>
      </c>
      <c r="AK28" s="59">
        <f t="shared" si="66"/>
        <v>25018959.860052478</v>
      </c>
      <c r="AL28" s="56">
        <f t="shared" si="67"/>
        <v>0</v>
      </c>
      <c r="AM28" s="75">
        <f t="shared" si="28"/>
        <v>104245.66608355199</v>
      </c>
      <c r="AN28">
        <f t="shared" si="29"/>
        <v>2.3689972144846791E-2</v>
      </c>
      <c r="AO28" s="119">
        <f t="shared" si="30"/>
        <v>113333.33333333336</v>
      </c>
      <c r="AP28" s="119">
        <f t="shared" si="31"/>
        <v>1051143.7996758162</v>
      </c>
      <c r="AQ28">
        <f t="shared" si="32"/>
        <v>0.95606524558299566</v>
      </c>
      <c r="AR28" s="41">
        <f t="shared" si="33"/>
        <v>1513287.7585932072</v>
      </c>
      <c r="AS28" s="41">
        <f t="shared" si="34"/>
        <v>19885695.600520752</v>
      </c>
      <c r="AT28">
        <f t="shared" si="35"/>
        <v>0.95607096292878679</v>
      </c>
      <c r="AU28" s="41">
        <f t="shared" si="36"/>
        <v>58333.333333333336</v>
      </c>
      <c r="AV28" s="41">
        <f t="shared" si="37"/>
        <v>0</v>
      </c>
      <c r="AW28">
        <f t="shared" si="38"/>
        <v>0.95681333368191479</v>
      </c>
      <c r="AX28">
        <f t="shared" si="39"/>
        <v>0</v>
      </c>
      <c r="AY28" s="121">
        <f t="shared" si="40"/>
        <v>0</v>
      </c>
      <c r="AZ28">
        <f t="shared" si="41"/>
        <v>0.96970776691597105</v>
      </c>
      <c r="BA28" s="39">
        <f t="shared" si="42"/>
        <v>83333.333333333328</v>
      </c>
      <c r="BB28" s="39">
        <f t="shared" si="43"/>
        <v>0</v>
      </c>
      <c r="BC28">
        <f t="shared" si="44"/>
        <v>0.958142651251771</v>
      </c>
      <c r="BD28" s="41">
        <f t="shared" si="45"/>
        <v>455783.62984123523</v>
      </c>
      <c r="BE28" s="41">
        <f t="shared" si="46"/>
        <v>5294537.9366142228</v>
      </c>
      <c r="BF28">
        <f t="shared" si="47"/>
        <v>0.95684686217905035</v>
      </c>
      <c r="BG28" s="41">
        <f t="shared" si="48"/>
        <v>58125</v>
      </c>
      <c r="BH28" s="41">
        <f t="shared" si="49"/>
        <v>0</v>
      </c>
      <c r="BI28">
        <f t="shared" si="50"/>
        <v>0.95958993440562312</v>
      </c>
      <c r="BJ28">
        <f t="shared" si="51"/>
        <v>0</v>
      </c>
      <c r="BK28" s="121">
        <f t="shared" si="52"/>
        <v>0</v>
      </c>
      <c r="BL28">
        <f t="shared" si="53"/>
        <v>0.96065870283924604</v>
      </c>
      <c r="BM28" s="119">
        <f t="shared" si="54"/>
        <v>2282196.3884344422</v>
      </c>
      <c r="BN28" s="119">
        <f t="shared" si="55"/>
        <v>16164708.229861224</v>
      </c>
      <c r="BO28">
        <f t="shared" si="56"/>
        <v>0.95839603247795568</v>
      </c>
      <c r="BT28" s="100"/>
    </row>
    <row r="29" spans="1:72">
      <c r="A29">
        <v>17</v>
      </c>
      <c r="B29" s="58">
        <v>12</v>
      </c>
      <c r="C29" s="56">
        <f t="shared" si="3"/>
        <v>193573071.0973067</v>
      </c>
      <c r="D29" s="56">
        <f t="shared" si="4"/>
        <v>0</v>
      </c>
      <c r="E29" s="59">
        <f t="shared" si="57"/>
        <v>193573071.09730664</v>
      </c>
      <c r="F29" s="53">
        <f t="shared" si="5"/>
        <v>1391300.6289962938</v>
      </c>
      <c r="G29" s="53">
        <f t="shared" si="6"/>
        <v>897856.42810634058</v>
      </c>
      <c r="H29" s="60">
        <f t="shared" si="7"/>
        <v>493444.20088995318</v>
      </c>
      <c r="I29" s="54">
        <f t="shared" si="8"/>
        <v>6.2219999999999998E-2</v>
      </c>
      <c r="J29" s="61">
        <f t="shared" si="9"/>
        <v>5.3390214132086333E-3</v>
      </c>
      <c r="K29" s="62">
        <f t="shared" si="10"/>
        <v>1030856.2624543023</v>
      </c>
      <c r="L29" s="62">
        <f t="shared" si="11"/>
        <v>2422156.891450596</v>
      </c>
      <c r="M29" s="55">
        <f t="shared" si="12"/>
        <v>1524300.4633442555</v>
      </c>
      <c r="N29" s="55">
        <f t="shared" si="13"/>
        <v>343244.41426403081</v>
      </c>
      <c r="O29" s="55">
        <f t="shared" si="14"/>
        <v>1181056.0490802247</v>
      </c>
      <c r="P29" s="59">
        <f t="shared" si="58"/>
        <v>4170394.9343753061</v>
      </c>
      <c r="Q29" s="52">
        <f t="shared" si="15"/>
        <v>95956.68777343625</v>
      </c>
      <c r="R29" s="57">
        <f t="shared" si="16"/>
        <v>17376.645559897108</v>
      </c>
      <c r="S29" s="59">
        <f t="shared" si="59"/>
        <v>63660772.07952591</v>
      </c>
      <c r="T29" s="56">
        <f t="shared" si="17"/>
        <v>1285736.0721057914</v>
      </c>
      <c r="U29" s="57">
        <f t="shared" si="18"/>
        <v>265253.21699802461</v>
      </c>
      <c r="V29" s="59">
        <f t="shared" si="60"/>
        <v>14000000</v>
      </c>
      <c r="W29" s="52">
        <f t="shared" si="19"/>
        <v>0</v>
      </c>
      <c r="X29" s="57">
        <f t="shared" si="20"/>
        <v>58333.333333333336</v>
      </c>
      <c r="Y29" s="59">
        <f t="shared" si="61"/>
        <v>23029605.065624699</v>
      </c>
      <c r="Z29" s="56">
        <f t="shared" si="62"/>
        <v>0</v>
      </c>
      <c r="AA29" s="57">
        <f t="shared" si="21"/>
        <v>95956.68777343625</v>
      </c>
      <c r="AB29" s="63">
        <f t="shared" si="63"/>
        <v>20000000</v>
      </c>
      <c r="AC29" s="74">
        <f t="shared" si="22"/>
        <v>0</v>
      </c>
      <c r="AD29" s="57">
        <f t="shared" si="23"/>
        <v>83333.333333333328</v>
      </c>
      <c r="AE29" s="59">
        <f t="shared" si="64"/>
        <v>29639093.491644729</v>
      </c>
      <c r="AF29" s="54">
        <f t="shared" si="24"/>
        <v>343244.41426403081</v>
      </c>
      <c r="AG29" s="57">
        <f t="shared" si="25"/>
        <v>123496.22288185304</v>
      </c>
      <c r="AH29" s="59">
        <f t="shared" si="65"/>
        <v>13950000</v>
      </c>
      <c r="AI29" s="54">
        <f t="shared" si="26"/>
        <v>0</v>
      </c>
      <c r="AJ29" s="57">
        <f t="shared" si="27"/>
        <v>58125</v>
      </c>
      <c r="AK29" s="59">
        <f t="shared" si="66"/>
        <v>25123205.52613603</v>
      </c>
      <c r="AL29" s="56">
        <f t="shared" si="67"/>
        <v>0</v>
      </c>
      <c r="AM29" s="75">
        <f t="shared" si="28"/>
        <v>104680.02302556678</v>
      </c>
      <c r="AN29">
        <f t="shared" si="29"/>
        <v>2.372896935933147E-2</v>
      </c>
      <c r="AO29" s="119">
        <f t="shared" si="30"/>
        <v>113333.33333333336</v>
      </c>
      <c r="AP29" s="119">
        <f t="shared" si="31"/>
        <v>1151480.253281235</v>
      </c>
      <c r="AQ29">
        <f t="shared" si="32"/>
        <v>0.95213121446648274</v>
      </c>
      <c r="AR29" s="41">
        <f t="shared" si="33"/>
        <v>1550989.289103816</v>
      </c>
      <c r="AS29" s="41">
        <f t="shared" si="34"/>
        <v>21857513.225798454</v>
      </c>
      <c r="AT29">
        <f t="shared" si="35"/>
        <v>0.95213742588803885</v>
      </c>
      <c r="AU29" s="41">
        <f t="shared" si="36"/>
        <v>58333.333333333336</v>
      </c>
      <c r="AV29" s="41">
        <f t="shared" si="37"/>
        <v>0</v>
      </c>
      <c r="AW29">
        <f t="shared" si="38"/>
        <v>0.95294397875805559</v>
      </c>
      <c r="AX29">
        <f t="shared" si="39"/>
        <v>0</v>
      </c>
      <c r="AY29" s="121">
        <f t="shared" si="40"/>
        <v>0</v>
      </c>
      <c r="AZ29">
        <f t="shared" si="41"/>
        <v>0.96696224895935801</v>
      </c>
      <c r="BA29" s="39">
        <f t="shared" si="42"/>
        <v>83333.333333333328</v>
      </c>
      <c r="BB29" s="39">
        <f t="shared" si="43"/>
        <v>0</v>
      </c>
      <c r="BC29">
        <f t="shared" si="44"/>
        <v>0.95438836540263217</v>
      </c>
      <c r="BD29" s="41">
        <f t="shared" si="45"/>
        <v>466740.63714588387</v>
      </c>
      <c r="BE29" s="41">
        <f t="shared" si="46"/>
        <v>5835155.0424885238</v>
      </c>
      <c r="BF29">
        <f t="shared" si="47"/>
        <v>0.95298040732489053</v>
      </c>
      <c r="BG29" s="41">
        <f t="shared" si="48"/>
        <v>58125</v>
      </c>
      <c r="BH29" s="41">
        <f t="shared" si="49"/>
        <v>0</v>
      </c>
      <c r="BI29">
        <f t="shared" si="50"/>
        <v>0.95596113616806311</v>
      </c>
      <c r="BJ29">
        <f t="shared" si="51"/>
        <v>0</v>
      </c>
      <c r="BK29" s="121">
        <f t="shared" si="52"/>
        <v>0</v>
      </c>
      <c r="BL29">
        <f t="shared" si="53"/>
        <v>0.95712271129509852</v>
      </c>
      <c r="BM29" s="119">
        <f t="shared" si="54"/>
        <v>2330854.9262496997</v>
      </c>
      <c r="BN29" s="119">
        <f t="shared" si="55"/>
        <v>18291605.560131066</v>
      </c>
      <c r="BO29">
        <f t="shared" si="56"/>
        <v>0.95466370062460837</v>
      </c>
      <c r="BT29" s="100"/>
    </row>
    <row r="30" spans="1:72">
      <c r="A30">
        <v>18</v>
      </c>
      <c r="B30" s="64">
        <v>13</v>
      </c>
      <c r="C30" s="56">
        <f t="shared" si="3"/>
        <v>192048770.63396245</v>
      </c>
      <c r="D30" s="56">
        <f t="shared" si="4"/>
        <v>0</v>
      </c>
      <c r="E30" s="59">
        <f t="shared" si="57"/>
        <v>192048770.63396239</v>
      </c>
      <c r="F30" s="53">
        <f t="shared" si="5"/>
        <v>1383872.4451458722</v>
      </c>
      <c r="G30" s="53">
        <f t="shared" si="6"/>
        <v>890786.2144571956</v>
      </c>
      <c r="H30" s="66">
        <f t="shared" si="7"/>
        <v>493086.23068867659</v>
      </c>
      <c r="I30" s="54">
        <f t="shared" si="8"/>
        <v>6.5879999999999994E-2</v>
      </c>
      <c r="J30" s="67">
        <f t="shared" si="9"/>
        <v>5.6631012894109434E-3</v>
      </c>
      <c r="K30" s="68">
        <f t="shared" si="10"/>
        <v>1084799.2433381751</v>
      </c>
      <c r="L30" s="68">
        <f t="shared" si="11"/>
        <v>2468671.6884840475</v>
      </c>
      <c r="M30" s="55">
        <f t="shared" si="12"/>
        <v>1577885.4740268518</v>
      </c>
      <c r="N30" s="55">
        <f t="shared" si="13"/>
        <v>355310.77260176081</v>
      </c>
      <c r="O30" s="55">
        <f t="shared" si="14"/>
        <v>1222574.7014250911</v>
      </c>
      <c r="P30" s="65">
        <f t="shared" si="58"/>
        <v>4074438.2466018698</v>
      </c>
      <c r="Q30" s="52">
        <f t="shared" si="15"/>
        <v>96356.507305825566</v>
      </c>
      <c r="R30" s="57">
        <f t="shared" si="16"/>
        <v>16976.826027507792</v>
      </c>
      <c r="S30" s="59">
        <f t="shared" si="59"/>
        <v>62375036.007420123</v>
      </c>
      <c r="T30" s="56">
        <f t="shared" si="17"/>
        <v>1327690.8912132645</v>
      </c>
      <c r="U30" s="57">
        <f t="shared" si="18"/>
        <v>259895.98336425051</v>
      </c>
      <c r="V30" s="59">
        <f t="shared" si="60"/>
        <v>14000000</v>
      </c>
      <c r="W30" s="52">
        <f t="shared" si="19"/>
        <v>0</v>
      </c>
      <c r="X30" s="57">
        <f t="shared" si="20"/>
        <v>58333.333333333336</v>
      </c>
      <c r="Y30" s="59">
        <f t="shared" si="61"/>
        <v>23125561.753398135</v>
      </c>
      <c r="Z30" s="56">
        <f t="shared" si="62"/>
        <v>0</v>
      </c>
      <c r="AA30" s="57">
        <f t="shared" si="21"/>
        <v>96356.507305825566</v>
      </c>
      <c r="AB30" s="63">
        <f t="shared" si="63"/>
        <v>20000000</v>
      </c>
      <c r="AC30" s="74">
        <f t="shared" si="22"/>
        <v>0</v>
      </c>
      <c r="AD30" s="57">
        <f t="shared" si="23"/>
        <v>83333.333333333328</v>
      </c>
      <c r="AE30" s="59">
        <f t="shared" si="64"/>
        <v>29295849.077380698</v>
      </c>
      <c r="AF30" s="54">
        <f t="shared" si="24"/>
        <v>355310.77260176081</v>
      </c>
      <c r="AG30" s="57">
        <f t="shared" si="25"/>
        <v>122066.03782241957</v>
      </c>
      <c r="AH30" s="59">
        <f t="shared" si="65"/>
        <v>13950000</v>
      </c>
      <c r="AI30" s="54">
        <f t="shared" si="26"/>
        <v>0</v>
      </c>
      <c r="AJ30" s="57">
        <f t="shared" si="27"/>
        <v>58125</v>
      </c>
      <c r="AK30" s="59">
        <f t="shared" si="66"/>
        <v>25227885.549161598</v>
      </c>
      <c r="AL30" s="56">
        <f t="shared" si="67"/>
        <v>0</v>
      </c>
      <c r="AM30" s="75">
        <f t="shared" si="28"/>
        <v>105116.18978817332</v>
      </c>
      <c r="AN30">
        <f t="shared" si="29"/>
        <v>2.3767966573816152E-2</v>
      </c>
      <c r="AO30" s="119">
        <f t="shared" si="30"/>
        <v>113333.33333333336</v>
      </c>
      <c r="AP30" s="119">
        <f t="shared" si="31"/>
        <v>1252634.5949757323</v>
      </c>
      <c r="AQ30">
        <f t="shared" si="32"/>
        <v>0.94820723349139568</v>
      </c>
      <c r="AR30" s="41">
        <f t="shared" si="33"/>
        <v>1587586.8745775151</v>
      </c>
      <c r="AS30" s="41">
        <f t="shared" si="34"/>
        <v>23898436.041838761</v>
      </c>
      <c r="AT30">
        <f t="shared" si="35"/>
        <v>0.94821393477941929</v>
      </c>
      <c r="AU30" s="41">
        <f t="shared" si="36"/>
        <v>58333.333333333336</v>
      </c>
      <c r="AV30" s="41">
        <f t="shared" si="37"/>
        <v>0</v>
      </c>
      <c r="AW30">
        <f t="shared" si="38"/>
        <v>0.94908412773312611</v>
      </c>
      <c r="AX30">
        <f t="shared" si="39"/>
        <v>0</v>
      </c>
      <c r="AY30" s="121">
        <f t="shared" si="40"/>
        <v>0</v>
      </c>
      <c r="AZ30">
        <f t="shared" si="41"/>
        <v>0.96421825499449121</v>
      </c>
      <c r="BA30" s="39">
        <f t="shared" si="42"/>
        <v>83333.333333333328</v>
      </c>
      <c r="BB30" s="39">
        <f t="shared" si="43"/>
        <v>0</v>
      </c>
      <c r="BC30">
        <f t="shared" si="44"/>
        <v>0.9506426353088796</v>
      </c>
      <c r="BD30" s="41">
        <f t="shared" si="45"/>
        <v>477376.81042418035</v>
      </c>
      <c r="BE30" s="41">
        <f t="shared" si="46"/>
        <v>6395593.9068316948</v>
      </c>
      <c r="BF30">
        <f t="shared" si="47"/>
        <v>0.94912343210118622</v>
      </c>
      <c r="BG30" s="41">
        <f t="shared" si="48"/>
        <v>58125</v>
      </c>
      <c r="BH30" s="41">
        <f t="shared" si="49"/>
        <v>0</v>
      </c>
      <c r="BI30">
        <f t="shared" si="50"/>
        <v>0.9523398941631952</v>
      </c>
      <c r="BJ30">
        <f t="shared" si="51"/>
        <v>0</v>
      </c>
      <c r="BK30" s="121">
        <f t="shared" si="52"/>
        <v>0</v>
      </c>
      <c r="BL30">
        <f t="shared" si="53"/>
        <v>0.95359355980279525</v>
      </c>
      <c r="BM30" s="119">
        <f t="shared" si="54"/>
        <v>2378088.6850016951</v>
      </c>
      <c r="BN30" s="119">
        <f t="shared" si="55"/>
        <v>20512511.162349075</v>
      </c>
      <c r="BO30">
        <f t="shared" si="56"/>
        <v>0.95093974706986228</v>
      </c>
      <c r="BT30" s="100"/>
    </row>
    <row r="31" spans="1:72">
      <c r="A31">
        <v>19</v>
      </c>
      <c r="B31" s="58">
        <v>14</v>
      </c>
      <c r="C31" s="56">
        <f t="shared" si="3"/>
        <v>190470885.15993559</v>
      </c>
      <c r="D31" s="56">
        <f t="shared" si="4"/>
        <v>0</v>
      </c>
      <c r="E31" s="59">
        <f t="shared" si="57"/>
        <v>190470885.15993553</v>
      </c>
      <c r="F31" s="53">
        <f t="shared" si="5"/>
        <v>1376035.4353173859</v>
      </c>
      <c r="G31" s="53">
        <f t="shared" si="6"/>
        <v>883467.45566683437</v>
      </c>
      <c r="H31" s="60">
        <f t="shared" si="7"/>
        <v>492567.97965055157</v>
      </c>
      <c r="I31" s="54">
        <f t="shared" si="8"/>
        <v>6.9540000000000005E-2</v>
      </c>
      <c r="J31" s="61">
        <f t="shared" si="9"/>
        <v>5.9883472330951593E-3</v>
      </c>
      <c r="K31" s="62">
        <f t="shared" si="10"/>
        <v>1137656.1300346341</v>
      </c>
      <c r="L31" s="62">
        <f t="shared" si="11"/>
        <v>2513691.5653520203</v>
      </c>
      <c r="M31" s="55">
        <f t="shared" si="12"/>
        <v>1630224.1096851858</v>
      </c>
      <c r="N31" s="55">
        <f t="shared" si="13"/>
        <v>367096.47021974158</v>
      </c>
      <c r="O31" s="55">
        <f t="shared" si="14"/>
        <v>1263127.6394654443</v>
      </c>
      <c r="P31" s="59">
        <f t="shared" si="58"/>
        <v>3978081.7392960442</v>
      </c>
      <c r="Q31" s="52">
        <f t="shared" si="15"/>
        <v>96757.992752933176</v>
      </c>
      <c r="R31" s="57">
        <f t="shared" si="16"/>
        <v>16575.340580400185</v>
      </c>
      <c r="S31" s="59">
        <f t="shared" si="59"/>
        <v>61047345.116206855</v>
      </c>
      <c r="T31" s="56">
        <f t="shared" si="17"/>
        <v>1368681.813377735</v>
      </c>
      <c r="U31" s="57">
        <f t="shared" si="18"/>
        <v>254363.93798419522</v>
      </c>
      <c r="V31" s="59">
        <f t="shared" si="60"/>
        <v>14000000</v>
      </c>
      <c r="W31" s="52">
        <f t="shared" si="19"/>
        <v>0</v>
      </c>
      <c r="X31" s="57">
        <f t="shared" si="20"/>
        <v>58333.333333333336</v>
      </c>
      <c r="Y31" s="59">
        <f t="shared" si="61"/>
        <v>23221918.260703962</v>
      </c>
      <c r="Z31" s="56">
        <f t="shared" si="62"/>
        <v>0</v>
      </c>
      <c r="AA31" s="57">
        <f t="shared" si="21"/>
        <v>96757.992752933176</v>
      </c>
      <c r="AB31" s="63">
        <f t="shared" si="63"/>
        <v>20000000</v>
      </c>
      <c r="AC31" s="74">
        <f t="shared" si="22"/>
        <v>0</v>
      </c>
      <c r="AD31" s="57">
        <f t="shared" si="23"/>
        <v>83333.333333333328</v>
      </c>
      <c r="AE31" s="59">
        <f t="shared" si="64"/>
        <v>28940538.304778937</v>
      </c>
      <c r="AF31" s="54">
        <f t="shared" si="24"/>
        <v>367096.47021974158</v>
      </c>
      <c r="AG31" s="57">
        <f t="shared" si="25"/>
        <v>120585.57626991224</v>
      </c>
      <c r="AH31" s="59">
        <f t="shared" si="65"/>
        <v>13950000</v>
      </c>
      <c r="AI31" s="54">
        <f t="shared" si="26"/>
        <v>0</v>
      </c>
      <c r="AJ31" s="57">
        <f t="shared" si="27"/>
        <v>58125</v>
      </c>
      <c r="AK31" s="59">
        <f t="shared" si="66"/>
        <v>25333001.738949772</v>
      </c>
      <c r="AL31" s="56">
        <f t="shared" si="67"/>
        <v>0</v>
      </c>
      <c r="AM31" s="75">
        <f t="shared" si="28"/>
        <v>105554.17391229072</v>
      </c>
      <c r="AN31">
        <f t="shared" si="29"/>
        <v>2.3806963788300831E-2</v>
      </c>
      <c r="AO31" s="119">
        <f t="shared" si="30"/>
        <v>113333.33333333336</v>
      </c>
      <c r="AP31" s="119">
        <f t="shared" si="31"/>
        <v>1354611.8985410645</v>
      </c>
      <c r="AQ31">
        <f t="shared" si="32"/>
        <v>0.94429331196235577</v>
      </c>
      <c r="AR31" s="41">
        <f t="shared" si="33"/>
        <v>1623045.7513619303</v>
      </c>
      <c r="AS31" s="41">
        <f t="shared" si="34"/>
        <v>26004954.454176966</v>
      </c>
      <c r="AT31">
        <f t="shared" si="35"/>
        <v>0.9443004989240481</v>
      </c>
      <c r="AU31" s="41">
        <f t="shared" si="36"/>
        <v>58333.333333333336</v>
      </c>
      <c r="AV31" s="41">
        <f t="shared" si="37"/>
        <v>0</v>
      </c>
      <c r="AW31">
        <f t="shared" si="38"/>
        <v>0.94523379201278457</v>
      </c>
      <c r="AX31">
        <f t="shared" si="39"/>
        <v>0</v>
      </c>
      <c r="AY31" s="121">
        <f t="shared" si="40"/>
        <v>0</v>
      </c>
      <c r="AZ31">
        <f t="shared" si="41"/>
        <v>0.96147581624533629</v>
      </c>
      <c r="BA31" s="39">
        <f t="shared" si="42"/>
        <v>83333.333333333328</v>
      </c>
      <c r="BB31" s="39">
        <f t="shared" si="43"/>
        <v>0</v>
      </c>
      <c r="BC31">
        <f t="shared" si="44"/>
        <v>0.94690547582681117</v>
      </c>
      <c r="BD31" s="41">
        <f t="shared" si="45"/>
        <v>487682.04648965382</v>
      </c>
      <c r="BE31" s="41">
        <f t="shared" si="46"/>
        <v>6974832.9341750899</v>
      </c>
      <c r="BF31">
        <f t="shared" si="47"/>
        <v>0.94527594800505788</v>
      </c>
      <c r="BG31" s="41">
        <f t="shared" si="48"/>
        <v>58125</v>
      </c>
      <c r="BH31" s="41">
        <f t="shared" si="49"/>
        <v>0</v>
      </c>
      <c r="BI31">
        <f t="shared" si="50"/>
        <v>0.94872622660391726</v>
      </c>
      <c r="BJ31">
        <f t="shared" si="51"/>
        <v>0</v>
      </c>
      <c r="BK31" s="121">
        <f t="shared" si="52"/>
        <v>0</v>
      </c>
      <c r="BL31">
        <f t="shared" si="53"/>
        <v>0.95007126879438852</v>
      </c>
      <c r="BM31" s="119">
        <f t="shared" si="54"/>
        <v>2423852.7978515839</v>
      </c>
      <c r="BN31" s="119">
        <f t="shared" si="55"/>
        <v>22823137.535592601</v>
      </c>
      <c r="BO31">
        <f t="shared" si="56"/>
        <v>0.94722418728741942</v>
      </c>
    </row>
    <row r="32" spans="1:72">
      <c r="A32">
        <v>20</v>
      </c>
      <c r="B32" s="64">
        <v>15</v>
      </c>
      <c r="C32" s="56">
        <f t="shared" si="3"/>
        <v>188840661.05025038</v>
      </c>
      <c r="D32" s="56">
        <f t="shared" si="4"/>
        <v>0</v>
      </c>
      <c r="E32" s="59">
        <f t="shared" si="57"/>
        <v>188840661.05025035</v>
      </c>
      <c r="F32" s="53">
        <f t="shared" si="5"/>
        <v>1367795.2573256623</v>
      </c>
      <c r="G32" s="53">
        <f t="shared" si="6"/>
        <v>875905.93283807801</v>
      </c>
      <c r="H32" s="66">
        <f t="shared" si="7"/>
        <v>491889.32448758429</v>
      </c>
      <c r="I32" s="54">
        <f t="shared" si="8"/>
        <v>7.3199999999999987E-2</v>
      </c>
      <c r="J32" s="67">
        <f t="shared" si="9"/>
        <v>6.3147680514866744E-3</v>
      </c>
      <c r="K32" s="68">
        <f t="shared" si="10"/>
        <v>1189378.8062306033</v>
      </c>
      <c r="L32" s="68">
        <f t="shared" si="11"/>
        <v>2557174.0635562656</v>
      </c>
      <c r="M32" s="55">
        <f t="shared" si="12"/>
        <v>1681268.1307181874</v>
      </c>
      <c r="N32" s="55">
        <f t="shared" si="13"/>
        <v>378590.64444751421</v>
      </c>
      <c r="O32" s="55">
        <f t="shared" si="14"/>
        <v>1302677.4862706733</v>
      </c>
      <c r="P32" s="65">
        <f t="shared" si="58"/>
        <v>3881323.7465431113</v>
      </c>
      <c r="Q32" s="52">
        <f t="shared" si="15"/>
        <v>97161.15105607039</v>
      </c>
      <c r="R32" s="57">
        <f t="shared" si="16"/>
        <v>16172.182277262964</v>
      </c>
      <c r="S32" s="59">
        <f t="shared" si="59"/>
        <v>59678663.302829117</v>
      </c>
      <c r="T32" s="56">
        <f t="shared" si="17"/>
        <v>1408671.469240932</v>
      </c>
      <c r="U32" s="57">
        <f t="shared" si="18"/>
        <v>248661.09709512131</v>
      </c>
      <c r="V32" s="59">
        <f t="shared" si="60"/>
        <v>14000000</v>
      </c>
      <c r="W32" s="52">
        <f t="shared" si="19"/>
        <v>0</v>
      </c>
      <c r="X32" s="57">
        <f t="shared" si="20"/>
        <v>58333.333333333336</v>
      </c>
      <c r="Y32" s="59">
        <f t="shared" si="61"/>
        <v>23318676.253456894</v>
      </c>
      <c r="Z32" s="56">
        <f t="shared" si="62"/>
        <v>0</v>
      </c>
      <c r="AA32" s="57">
        <f t="shared" si="21"/>
        <v>97161.15105607039</v>
      </c>
      <c r="AB32" s="63">
        <f t="shared" si="63"/>
        <v>20000000</v>
      </c>
      <c r="AC32" s="74">
        <f t="shared" si="22"/>
        <v>0</v>
      </c>
      <c r="AD32" s="57">
        <f t="shared" si="23"/>
        <v>83333.333333333328</v>
      </c>
      <c r="AE32" s="59">
        <f t="shared" si="64"/>
        <v>28573441.834559195</v>
      </c>
      <c r="AF32" s="54">
        <f t="shared" si="24"/>
        <v>378590.64444751421</v>
      </c>
      <c r="AG32" s="57">
        <f t="shared" si="25"/>
        <v>119056.00764399664</v>
      </c>
      <c r="AH32" s="59">
        <f t="shared" si="65"/>
        <v>13950000</v>
      </c>
      <c r="AI32" s="54">
        <f t="shared" si="26"/>
        <v>0</v>
      </c>
      <c r="AJ32" s="57">
        <f t="shared" si="27"/>
        <v>58125</v>
      </c>
      <c r="AK32" s="59">
        <f t="shared" si="66"/>
        <v>25438555.912862062</v>
      </c>
      <c r="AL32" s="56">
        <f t="shared" si="67"/>
        <v>0</v>
      </c>
      <c r="AM32" s="75">
        <f t="shared" si="28"/>
        <v>105993.98297025858</v>
      </c>
      <c r="AN32">
        <f t="shared" si="29"/>
        <v>2.384596100278551E-2</v>
      </c>
      <c r="AO32" s="119">
        <f t="shared" si="30"/>
        <v>113333.33333333336</v>
      </c>
      <c r="AP32" s="119">
        <f t="shared" si="31"/>
        <v>1457417.2658410559</v>
      </c>
      <c r="AQ32">
        <f t="shared" si="32"/>
        <v>0.94038945895030224</v>
      </c>
      <c r="AR32" s="41">
        <f t="shared" si="33"/>
        <v>1657332.5663360534</v>
      </c>
      <c r="AS32" s="41">
        <f t="shared" si="34"/>
        <v>28173429.38481864</v>
      </c>
      <c r="AT32">
        <f t="shared" si="35"/>
        <v>0.94039712740938142</v>
      </c>
      <c r="AU32" s="41">
        <f t="shared" si="36"/>
        <v>58333.333333333336</v>
      </c>
      <c r="AV32" s="41">
        <f t="shared" si="37"/>
        <v>0</v>
      </c>
      <c r="AW32">
        <f t="shared" si="38"/>
        <v>0.94139298277169481</v>
      </c>
      <c r="AX32">
        <f t="shared" si="39"/>
        <v>0</v>
      </c>
      <c r="AY32" s="121">
        <f t="shared" si="40"/>
        <v>0</v>
      </c>
      <c r="AZ32">
        <f t="shared" si="41"/>
        <v>0.95873496381669698</v>
      </c>
      <c r="BA32" s="39">
        <f t="shared" si="42"/>
        <v>83333.333333333328</v>
      </c>
      <c r="BB32" s="39">
        <f t="shared" si="43"/>
        <v>0</v>
      </c>
      <c r="BC32">
        <f t="shared" si="44"/>
        <v>0.94317690158787848</v>
      </c>
      <c r="BD32" s="41">
        <f t="shared" si="45"/>
        <v>497646.65209151083</v>
      </c>
      <c r="BE32" s="41">
        <f t="shared" si="46"/>
        <v>7571812.8889502846</v>
      </c>
      <c r="BF32">
        <f t="shared" si="47"/>
        <v>0.94143796630275367</v>
      </c>
      <c r="BG32" s="41">
        <f t="shared" si="48"/>
        <v>58125</v>
      </c>
      <c r="BH32" s="41">
        <f t="shared" si="49"/>
        <v>0</v>
      </c>
      <c r="BI32">
        <f t="shared" si="50"/>
        <v>0.94512015148688</v>
      </c>
      <c r="BJ32">
        <f t="shared" si="51"/>
        <v>0</v>
      </c>
      <c r="BK32" s="121">
        <f t="shared" si="52"/>
        <v>0</v>
      </c>
      <c r="BL32">
        <f t="shared" si="53"/>
        <v>0.94655585849316315</v>
      </c>
      <c r="BM32" s="119">
        <f t="shared" si="54"/>
        <v>2468104.218427564</v>
      </c>
      <c r="BN32" s="119">
        <f t="shared" si="55"/>
        <v>25219021.960772812</v>
      </c>
      <c r="BO32">
        <f t="shared" si="56"/>
        <v>0.94351703652750052</v>
      </c>
    </row>
    <row r="33" spans="1:67">
      <c r="A33">
        <v>21</v>
      </c>
      <c r="B33" s="58">
        <v>16</v>
      </c>
      <c r="C33" s="56">
        <f t="shared" si="3"/>
        <v>187159392.91953221</v>
      </c>
      <c r="D33" s="56">
        <f t="shared" si="4"/>
        <v>0</v>
      </c>
      <c r="E33" s="59">
        <f t="shared" si="57"/>
        <v>187159392.91953215</v>
      </c>
      <c r="F33" s="53">
        <f t="shared" si="5"/>
        <v>1359157.9475337269</v>
      </c>
      <c r="G33" s="53">
        <f t="shared" si="6"/>
        <v>868107.65082509664</v>
      </c>
      <c r="H33" s="60">
        <f t="shared" si="7"/>
        <v>491050.29670863028</v>
      </c>
      <c r="I33" s="54">
        <f t="shared" si="8"/>
        <v>7.6859999999999998E-2</v>
      </c>
      <c r="J33" s="61">
        <f t="shared" si="9"/>
        <v>6.6423726534379224E-3</v>
      </c>
      <c r="K33" s="62">
        <f t="shared" si="10"/>
        <v>1239920.6943004234</v>
      </c>
      <c r="L33" s="62">
        <f t="shared" si="11"/>
        <v>2599078.6418341505</v>
      </c>
      <c r="M33" s="55">
        <f t="shared" si="12"/>
        <v>1730970.9910090538</v>
      </c>
      <c r="N33" s="55">
        <f t="shared" si="13"/>
        <v>389782.81395611353</v>
      </c>
      <c r="O33" s="55">
        <f t="shared" si="14"/>
        <v>1341188.1770529402</v>
      </c>
      <c r="P33" s="59">
        <f t="shared" si="58"/>
        <v>3784162.5954870409</v>
      </c>
      <c r="Q33" s="52">
        <f t="shared" si="15"/>
        <v>97565.98918547068</v>
      </c>
      <c r="R33" s="57">
        <f t="shared" si="16"/>
        <v>15767.34414786267</v>
      </c>
      <c r="S33" s="59">
        <f t="shared" si="59"/>
        <v>58269991.833588183</v>
      </c>
      <c r="T33" s="56">
        <f t="shared" si="17"/>
        <v>1447623.8016189083</v>
      </c>
      <c r="U33" s="57">
        <f t="shared" si="18"/>
        <v>242791.63263995075</v>
      </c>
      <c r="V33" s="59">
        <f t="shared" si="60"/>
        <v>14000000</v>
      </c>
      <c r="W33" s="52">
        <f t="shared" si="19"/>
        <v>0</v>
      </c>
      <c r="X33" s="57">
        <f t="shared" si="20"/>
        <v>58333.333333333336</v>
      </c>
      <c r="Y33" s="59">
        <f t="shared" si="61"/>
        <v>23415837.404512964</v>
      </c>
      <c r="Z33" s="56">
        <f t="shared" si="62"/>
        <v>0</v>
      </c>
      <c r="AA33" s="57">
        <f t="shared" si="21"/>
        <v>97565.98918547068</v>
      </c>
      <c r="AB33" s="63">
        <f t="shared" si="63"/>
        <v>20000000</v>
      </c>
      <c r="AC33" s="74">
        <f t="shared" si="22"/>
        <v>0</v>
      </c>
      <c r="AD33" s="57">
        <f t="shared" si="23"/>
        <v>83333.333333333328</v>
      </c>
      <c r="AE33" s="59">
        <f t="shared" si="64"/>
        <v>28194851.190111682</v>
      </c>
      <c r="AF33" s="54">
        <f t="shared" si="24"/>
        <v>389782.81395611353</v>
      </c>
      <c r="AG33" s="57">
        <f t="shared" si="25"/>
        <v>117478.54662546534</v>
      </c>
      <c r="AH33" s="59">
        <f t="shared" si="65"/>
        <v>13950000</v>
      </c>
      <c r="AI33" s="54">
        <f t="shared" si="26"/>
        <v>0</v>
      </c>
      <c r="AJ33" s="57">
        <f t="shared" si="27"/>
        <v>58125</v>
      </c>
      <c r="AK33" s="59">
        <f t="shared" si="66"/>
        <v>25544549.895832323</v>
      </c>
      <c r="AL33" s="56">
        <f t="shared" si="67"/>
        <v>0</v>
      </c>
      <c r="AM33" s="75">
        <f t="shared" si="28"/>
        <v>106435.62456596801</v>
      </c>
      <c r="AN33">
        <f t="shared" si="29"/>
        <v>2.3884958217270189E-2</v>
      </c>
      <c r="AO33" s="119">
        <f t="shared" si="30"/>
        <v>113333.33333333334</v>
      </c>
      <c r="AP33" s="119">
        <f t="shared" si="31"/>
        <v>1561055.8269675309</v>
      </c>
      <c r="AQ33">
        <f t="shared" si="32"/>
        <v>0.93649568329322219</v>
      </c>
      <c r="AR33" s="41">
        <f t="shared" si="33"/>
        <v>1690415.4342588591</v>
      </c>
      <c r="AS33" s="41">
        <f t="shared" si="34"/>
        <v>30400099.833997075</v>
      </c>
      <c r="AT33">
        <f t="shared" si="35"/>
        <v>0.9365038290899419</v>
      </c>
      <c r="AU33" s="41">
        <f t="shared" si="36"/>
        <v>58333.333333333336</v>
      </c>
      <c r="AV33" s="41">
        <f t="shared" si="37"/>
        <v>0</v>
      </c>
      <c r="AW33">
        <f t="shared" si="38"/>
        <v>0.93756171095415164</v>
      </c>
      <c r="AX33">
        <f t="shared" si="39"/>
        <v>0</v>
      </c>
      <c r="AY33" s="121">
        <f t="shared" si="40"/>
        <v>0</v>
      </c>
      <c r="AZ33">
        <f t="shared" si="41"/>
        <v>0.95599572869374871</v>
      </c>
      <c r="BA33" s="39">
        <f t="shared" si="42"/>
        <v>83333.333333333328</v>
      </c>
      <c r="BB33" s="39">
        <f t="shared" si="43"/>
        <v>0</v>
      </c>
      <c r="BC33">
        <f t="shared" si="44"/>
        <v>0.93945692699920202</v>
      </c>
      <c r="BD33" s="41">
        <f t="shared" si="45"/>
        <v>507261.36058157886</v>
      </c>
      <c r="BE33" s="41">
        <f t="shared" si="46"/>
        <v>8185439.0930783842</v>
      </c>
      <c r="BF33">
        <f t="shared" si="47"/>
        <v>0.93760949803028681</v>
      </c>
      <c r="BG33" s="41">
        <f t="shared" si="48"/>
        <v>58125</v>
      </c>
      <c r="BH33" s="41">
        <f t="shared" si="49"/>
        <v>0</v>
      </c>
      <c r="BI33">
        <f t="shared" si="50"/>
        <v>0.9415216865928453</v>
      </c>
      <c r="BJ33">
        <f t="shared" si="51"/>
        <v>0</v>
      </c>
      <c r="BK33" s="121">
        <f t="shared" si="52"/>
        <v>0</v>
      </c>
      <c r="BL33">
        <f t="shared" si="53"/>
        <v>0.94304734891387776</v>
      </c>
      <c r="BM33" s="119">
        <f t="shared" si="54"/>
        <v>2510801.7948404378</v>
      </c>
      <c r="BN33" s="119">
        <f t="shared" si="55"/>
        <v>27695535.85614486</v>
      </c>
      <c r="BO33">
        <f t="shared" si="56"/>
        <v>0.93981830981733838</v>
      </c>
    </row>
    <row r="34" spans="1:67">
      <c r="A34">
        <v>22</v>
      </c>
      <c r="B34" s="64">
        <v>17</v>
      </c>
      <c r="C34" s="56">
        <f t="shared" si="3"/>
        <v>185428421.92852315</v>
      </c>
      <c r="D34" s="56">
        <f t="shared" si="4"/>
        <v>0</v>
      </c>
      <c r="E34" s="59">
        <f t="shared" si="57"/>
        <v>185428421.92852309</v>
      </c>
      <c r="F34" s="53">
        <f t="shared" si="5"/>
        <v>1350129.9139513262</v>
      </c>
      <c r="G34" s="53">
        <f t="shared" si="6"/>
        <v>860078.83037846629</v>
      </c>
      <c r="H34" s="66">
        <f t="shared" si="7"/>
        <v>490051.08357285988</v>
      </c>
      <c r="I34" s="54">
        <f t="shared" si="8"/>
        <v>8.0519999999999994E-2</v>
      </c>
      <c r="J34" s="67">
        <f t="shared" si="9"/>
        <v>6.9711700510097785E-3</v>
      </c>
      <c r="K34" s="68">
        <f t="shared" si="10"/>
        <v>1289236.8321168569</v>
      </c>
      <c r="L34" s="68">
        <f t="shared" si="11"/>
        <v>2639366.7460681833</v>
      </c>
      <c r="M34" s="55">
        <f t="shared" si="12"/>
        <v>1779287.915689717</v>
      </c>
      <c r="N34" s="55">
        <f t="shared" si="13"/>
        <v>400662.8962691949</v>
      </c>
      <c r="O34" s="55">
        <f t="shared" si="14"/>
        <v>1378625.0194205223</v>
      </c>
      <c r="P34" s="65">
        <f t="shared" si="58"/>
        <v>3686596.6063015703</v>
      </c>
      <c r="Q34" s="52">
        <f t="shared" si="15"/>
        <v>97972.514140410145</v>
      </c>
      <c r="R34" s="57">
        <f t="shared" si="16"/>
        <v>15360.819192923209</v>
      </c>
      <c r="S34" s="59">
        <f t="shared" si="59"/>
        <v>56822368.031969272</v>
      </c>
      <c r="T34" s="56">
        <f t="shared" si="17"/>
        <v>1485504.1257555152</v>
      </c>
      <c r="U34" s="57">
        <f t="shared" si="18"/>
        <v>236759.86679987196</v>
      </c>
      <c r="V34" s="59">
        <f t="shared" si="60"/>
        <v>14000000</v>
      </c>
      <c r="W34" s="52">
        <f t="shared" si="19"/>
        <v>0</v>
      </c>
      <c r="X34" s="57">
        <f t="shared" si="20"/>
        <v>58333.333333333336</v>
      </c>
      <c r="Y34" s="59">
        <f t="shared" si="61"/>
        <v>23513403.393698435</v>
      </c>
      <c r="Z34" s="56">
        <f t="shared" si="62"/>
        <v>0</v>
      </c>
      <c r="AA34" s="57">
        <f t="shared" si="21"/>
        <v>97972.514140410145</v>
      </c>
      <c r="AB34" s="63">
        <f t="shared" si="63"/>
        <v>20000000</v>
      </c>
      <c r="AC34" s="74">
        <f t="shared" si="22"/>
        <v>0</v>
      </c>
      <c r="AD34" s="57">
        <f t="shared" si="23"/>
        <v>83333.333333333328</v>
      </c>
      <c r="AE34" s="59">
        <f t="shared" si="64"/>
        <v>27805068.37615557</v>
      </c>
      <c r="AF34" s="54">
        <f t="shared" si="24"/>
        <v>400662.8962691949</v>
      </c>
      <c r="AG34" s="57">
        <f t="shared" si="25"/>
        <v>115854.45156731487</v>
      </c>
      <c r="AH34" s="59">
        <f t="shared" si="65"/>
        <v>13950000</v>
      </c>
      <c r="AI34" s="54">
        <f t="shared" si="26"/>
        <v>0</v>
      </c>
      <c r="AJ34" s="57">
        <f t="shared" si="27"/>
        <v>58125</v>
      </c>
      <c r="AK34" s="59">
        <f t="shared" si="66"/>
        <v>25650985.520398289</v>
      </c>
      <c r="AL34" s="56">
        <f t="shared" si="67"/>
        <v>0</v>
      </c>
      <c r="AM34" s="75">
        <f t="shared" si="28"/>
        <v>106879.10633499287</v>
      </c>
      <c r="AN34">
        <f t="shared" si="29"/>
        <v>2.3923955431754868E-2</v>
      </c>
      <c r="AO34" s="119">
        <f t="shared" si="30"/>
        <v>113333.33333333336</v>
      </c>
      <c r="AP34" s="119">
        <f t="shared" si="31"/>
        <v>1665532.7403869724</v>
      </c>
      <c r="AQ34">
        <f t="shared" si="32"/>
        <v>0.93261199359689273</v>
      </c>
      <c r="AR34" s="41">
        <f t="shared" si="33"/>
        <v>1722263.9925553871</v>
      </c>
      <c r="AS34" s="41">
        <f t="shared" si="34"/>
        <v>32681090.766621333</v>
      </c>
      <c r="AT34">
        <f t="shared" si="35"/>
        <v>0.93262061258805773</v>
      </c>
      <c r="AU34" s="41">
        <f t="shared" si="36"/>
        <v>58333.333333333336</v>
      </c>
      <c r="AV34" s="41">
        <f t="shared" si="37"/>
        <v>0</v>
      </c>
      <c r="AW34">
        <f t="shared" si="38"/>
        <v>0.93373998727474394</v>
      </c>
      <c r="AX34">
        <f t="shared" si="39"/>
        <v>0</v>
      </c>
      <c r="AY34" s="121">
        <f t="shared" si="40"/>
        <v>0</v>
      </c>
      <c r="AZ34">
        <f t="shared" si="41"/>
        <v>0.9532581417415813</v>
      </c>
      <c r="BA34" s="39">
        <f t="shared" si="42"/>
        <v>83333.333333333328</v>
      </c>
      <c r="BB34" s="39">
        <f t="shared" si="43"/>
        <v>0</v>
      </c>
      <c r="BC34">
        <f t="shared" si="44"/>
        <v>0.93574556624407823</v>
      </c>
      <c r="BD34" s="41">
        <f t="shared" si="45"/>
        <v>516517.34783650975</v>
      </c>
      <c r="BE34" s="41">
        <f t="shared" si="46"/>
        <v>8814583.7179222871</v>
      </c>
      <c r="BF34">
        <f t="shared" si="47"/>
        <v>0.93379055399409561</v>
      </c>
      <c r="BG34" s="41">
        <f t="shared" si="48"/>
        <v>58125</v>
      </c>
      <c r="BH34" s="41">
        <f t="shared" si="49"/>
        <v>0</v>
      </c>
      <c r="BI34">
        <f t="shared" si="50"/>
        <v>0.93793084948705541</v>
      </c>
      <c r="BJ34">
        <f t="shared" si="51"/>
        <v>0</v>
      </c>
      <c r="BK34" s="121">
        <f t="shared" si="52"/>
        <v>0</v>
      </c>
      <c r="BL34">
        <f t="shared" si="53"/>
        <v>0.93954575986304067</v>
      </c>
      <c r="BM34" s="119">
        <f t="shared" si="54"/>
        <v>2551906.3403918967</v>
      </c>
      <c r="BN34" s="119">
        <f t="shared" si="55"/>
        <v>30247894.566725191</v>
      </c>
      <c r="BO34">
        <f t="shared" si="56"/>
        <v>0.93612802196166023</v>
      </c>
    </row>
    <row r="35" spans="1:67">
      <c r="A35">
        <v>23</v>
      </c>
      <c r="B35" s="58">
        <v>18</v>
      </c>
      <c r="C35" s="56">
        <f t="shared" si="3"/>
        <v>183649134.01283342</v>
      </c>
      <c r="D35" s="56">
        <f t="shared" si="4"/>
        <v>0</v>
      </c>
      <c r="E35" s="59">
        <f t="shared" si="57"/>
        <v>183649134.01283339</v>
      </c>
      <c r="F35" s="53">
        <f t="shared" si="5"/>
        <v>1340717.9287302166</v>
      </c>
      <c r="G35" s="53">
        <f t="shared" si="6"/>
        <v>851825.89992952545</v>
      </c>
      <c r="H35" s="60">
        <f t="shared" si="7"/>
        <v>488892.02880069113</v>
      </c>
      <c r="I35" s="54">
        <f t="shared" si="8"/>
        <v>8.4180000000000005E-2</v>
      </c>
      <c r="J35" s="61">
        <f t="shared" si="9"/>
        <v>7.3011693610831596E-3</v>
      </c>
      <c r="K35" s="62">
        <f t="shared" si="10"/>
        <v>1337283.9469423969</v>
      </c>
      <c r="L35" s="62">
        <f t="shared" si="11"/>
        <v>2678001.8756726133</v>
      </c>
      <c r="M35" s="55">
        <f t="shared" si="12"/>
        <v>1826175.9757430879</v>
      </c>
      <c r="N35" s="55">
        <f t="shared" si="13"/>
        <v>411221.22456208686</v>
      </c>
      <c r="O35" s="55">
        <f t="shared" si="14"/>
        <v>1414954.7511810011</v>
      </c>
      <c r="P35" s="59">
        <f t="shared" si="58"/>
        <v>3588624.09216116</v>
      </c>
      <c r="Q35" s="52">
        <f t="shared" si="15"/>
        <v>98380.732949328521</v>
      </c>
      <c r="R35" s="57">
        <f t="shared" si="16"/>
        <v>14952.600384004832</v>
      </c>
      <c r="S35" s="59">
        <f t="shared" si="59"/>
        <v>55336863.906213753</v>
      </c>
      <c r="T35" s="56">
        <f t="shared" si="17"/>
        <v>1522279.1871257231</v>
      </c>
      <c r="U35" s="57">
        <f t="shared" si="18"/>
        <v>230570.26627589064</v>
      </c>
      <c r="V35" s="59">
        <f t="shared" si="60"/>
        <v>14000000</v>
      </c>
      <c r="W35" s="52">
        <f t="shared" si="19"/>
        <v>0</v>
      </c>
      <c r="X35" s="57">
        <f t="shared" si="20"/>
        <v>58333.333333333336</v>
      </c>
      <c r="Y35" s="59">
        <f t="shared" si="61"/>
        <v>23611375.907838844</v>
      </c>
      <c r="Z35" s="56">
        <f t="shared" si="62"/>
        <v>0</v>
      </c>
      <c r="AA35" s="57">
        <f t="shared" si="21"/>
        <v>98380.732949328521</v>
      </c>
      <c r="AB35" s="63">
        <f t="shared" si="63"/>
        <v>20000000</v>
      </c>
      <c r="AC35" s="74">
        <f t="shared" si="22"/>
        <v>0</v>
      </c>
      <c r="AD35" s="57">
        <f t="shared" si="23"/>
        <v>83333.333333333328</v>
      </c>
      <c r="AE35" s="59">
        <f t="shared" si="64"/>
        <v>27404405.479886375</v>
      </c>
      <c r="AF35" s="54">
        <f t="shared" si="24"/>
        <v>411221.22456208686</v>
      </c>
      <c r="AG35" s="57">
        <f t="shared" si="25"/>
        <v>114185.02283285989</v>
      </c>
      <c r="AH35" s="59">
        <f t="shared" si="65"/>
        <v>13950000</v>
      </c>
      <c r="AI35" s="54">
        <f t="shared" si="26"/>
        <v>0</v>
      </c>
      <c r="AJ35" s="57">
        <f t="shared" si="27"/>
        <v>58125</v>
      </c>
      <c r="AK35" s="59">
        <f t="shared" si="66"/>
        <v>25757864.626733281</v>
      </c>
      <c r="AL35" s="56">
        <f t="shared" si="67"/>
        <v>0</v>
      </c>
      <c r="AM35" s="75">
        <f t="shared" si="28"/>
        <v>107324.435944722</v>
      </c>
      <c r="AN35">
        <f t="shared" si="29"/>
        <v>2.3962952646239551E-2</v>
      </c>
      <c r="AO35" s="119">
        <f t="shared" si="30"/>
        <v>113333.33333333336</v>
      </c>
      <c r="AP35" s="119">
        <f t="shared" si="31"/>
        <v>1770853.1930879133</v>
      </c>
      <c r="AQ35">
        <f t="shared" si="32"/>
        <v>0.92873839823560955</v>
      </c>
      <c r="AR35" s="41">
        <f t="shared" si="33"/>
        <v>1752849.4534016137</v>
      </c>
      <c r="AS35" s="41">
        <f t="shared" si="34"/>
        <v>35012421.303891629</v>
      </c>
      <c r="AT35">
        <f t="shared" si="35"/>
        <v>0.92874748629459469</v>
      </c>
      <c r="AU35" s="41">
        <f t="shared" si="36"/>
        <v>58333.333333333336</v>
      </c>
      <c r="AV35" s="41">
        <f t="shared" si="37"/>
        <v>0</v>
      </c>
      <c r="AW35">
        <f t="shared" si="38"/>
        <v>0.92992782221902381</v>
      </c>
      <c r="AX35">
        <f t="shared" si="39"/>
        <v>0</v>
      </c>
      <c r="AY35" s="121">
        <f t="shared" si="40"/>
        <v>0</v>
      </c>
      <c r="AZ35">
        <f t="shared" si="41"/>
        <v>0.95052223370473765</v>
      </c>
      <c r="BA35" s="39">
        <f t="shared" si="42"/>
        <v>83333.333333333328</v>
      </c>
      <c r="BB35" s="39">
        <f t="shared" si="43"/>
        <v>0</v>
      </c>
      <c r="BC35">
        <f t="shared" si="44"/>
        <v>0.93204283328250548</v>
      </c>
      <c r="BD35" s="41">
        <f t="shared" si="45"/>
        <v>525406.24739494675</v>
      </c>
      <c r="BE35" s="41">
        <f t="shared" si="46"/>
        <v>9458088.1649279986</v>
      </c>
      <c r="BF35">
        <f t="shared" si="47"/>
        <v>0.92998114477169647</v>
      </c>
      <c r="BG35" s="41">
        <f t="shared" si="48"/>
        <v>58125</v>
      </c>
      <c r="BH35" s="41">
        <f t="shared" si="49"/>
        <v>0</v>
      </c>
      <c r="BI35">
        <f t="shared" si="50"/>
        <v>0.93434765751958637</v>
      </c>
      <c r="BJ35">
        <f t="shared" si="51"/>
        <v>0</v>
      </c>
      <c r="BK35" s="121">
        <f t="shared" si="52"/>
        <v>0</v>
      </c>
      <c r="BL35">
        <f t="shared" si="53"/>
        <v>0.9360511109391505</v>
      </c>
      <c r="BM35" s="119">
        <f t="shared" si="54"/>
        <v>2591380.7007965604</v>
      </c>
      <c r="BN35" s="119">
        <f t="shared" si="55"/>
        <v>32871167.563375585</v>
      </c>
      <c r="BO35">
        <f t="shared" si="56"/>
        <v>0.93244618754317776</v>
      </c>
    </row>
    <row r="36" spans="1:67">
      <c r="A36">
        <v>24</v>
      </c>
      <c r="B36" s="64">
        <v>19</v>
      </c>
      <c r="C36" s="56">
        <f t="shared" si="3"/>
        <v>181822958.03709033</v>
      </c>
      <c r="D36" s="56">
        <f t="shared" si="4"/>
        <v>0</v>
      </c>
      <c r="E36" s="59">
        <f t="shared" si="57"/>
        <v>181822958.0370903</v>
      </c>
      <c r="F36" s="53">
        <f t="shared" si="5"/>
        <v>1330929.1200671166</v>
      </c>
      <c r="G36" s="53">
        <f t="shared" si="6"/>
        <v>843355.48702870391</v>
      </c>
      <c r="H36" s="66">
        <f t="shared" si="7"/>
        <v>487573.63303841266</v>
      </c>
      <c r="I36" s="54">
        <f t="shared" si="8"/>
        <v>8.7840000000000001E-2</v>
      </c>
      <c r="J36" s="67">
        <f t="shared" si="9"/>
        <v>7.6323798070031534E-3</v>
      </c>
      <c r="K36" s="68">
        <f t="shared" si="10"/>
        <v>1384020.5262206402</v>
      </c>
      <c r="L36" s="68">
        <f t="shared" si="11"/>
        <v>2714949.646287757</v>
      </c>
      <c r="M36" s="55">
        <f t="shared" si="12"/>
        <v>1871594.1592590529</v>
      </c>
      <c r="N36" s="55">
        <f t="shared" si="13"/>
        <v>421448.5637073305</v>
      </c>
      <c r="O36" s="55">
        <f t="shared" si="14"/>
        <v>1450145.5955517225</v>
      </c>
      <c r="P36" s="65">
        <f t="shared" si="58"/>
        <v>3490243.3592118314</v>
      </c>
      <c r="Q36" s="52">
        <f t="shared" si="15"/>
        <v>98790.652669950709</v>
      </c>
      <c r="R36" s="57">
        <f t="shared" si="16"/>
        <v>14542.680663382631</v>
      </c>
      <c r="S36" s="59">
        <f t="shared" si="59"/>
        <v>53814584.719088033</v>
      </c>
      <c r="T36" s="56">
        <f t="shared" si="17"/>
        <v>1557917.216646214</v>
      </c>
      <c r="U36" s="57">
        <f t="shared" si="18"/>
        <v>224227.43632953346</v>
      </c>
      <c r="V36" s="59">
        <f t="shared" si="60"/>
        <v>14000000</v>
      </c>
      <c r="W36" s="52">
        <f t="shared" si="19"/>
        <v>0</v>
      </c>
      <c r="X36" s="57">
        <f t="shared" si="20"/>
        <v>58333.333333333336</v>
      </c>
      <c r="Y36" s="59">
        <f t="shared" si="61"/>
        <v>23709756.640788171</v>
      </c>
      <c r="Z36" s="56">
        <f t="shared" si="62"/>
        <v>0</v>
      </c>
      <c r="AA36" s="57">
        <f t="shared" si="21"/>
        <v>98790.652669950709</v>
      </c>
      <c r="AB36" s="63">
        <f t="shared" si="63"/>
        <v>20000000</v>
      </c>
      <c r="AC36" s="74">
        <f t="shared" si="22"/>
        <v>0</v>
      </c>
      <c r="AD36" s="57">
        <f t="shared" si="23"/>
        <v>83333.333333333328</v>
      </c>
      <c r="AE36" s="59">
        <f t="shared" si="64"/>
        <v>26993184.255324289</v>
      </c>
      <c r="AF36" s="54">
        <f t="shared" si="24"/>
        <v>421448.5637073305</v>
      </c>
      <c r="AG36" s="57">
        <f t="shared" si="25"/>
        <v>112471.60106385121</v>
      </c>
      <c r="AH36" s="59">
        <f t="shared" si="65"/>
        <v>13950000</v>
      </c>
      <c r="AI36" s="54">
        <f t="shared" si="26"/>
        <v>0</v>
      </c>
      <c r="AJ36" s="57">
        <f t="shared" si="27"/>
        <v>58125</v>
      </c>
      <c r="AK36" s="59">
        <f t="shared" si="66"/>
        <v>25865189.062678002</v>
      </c>
      <c r="AL36" s="56">
        <f t="shared" si="67"/>
        <v>0</v>
      </c>
      <c r="AM36" s="75">
        <f t="shared" si="28"/>
        <v>107771.62109449167</v>
      </c>
      <c r="AN36">
        <f t="shared" si="29"/>
        <v>2.400194986072423E-2</v>
      </c>
      <c r="AO36" s="119">
        <f t="shared" si="30"/>
        <v>113333.33333333334</v>
      </c>
      <c r="AP36" s="119">
        <f t="shared" si="31"/>
        <v>1877022.4007290634</v>
      </c>
      <c r="AQ36">
        <f t="shared" si="32"/>
        <v>0.92487490535296035</v>
      </c>
      <c r="AR36" s="41">
        <f t="shared" si="33"/>
        <v>1782144.6529757474</v>
      </c>
      <c r="AS36" s="41">
        <f t="shared" si="34"/>
        <v>37390013.199509136</v>
      </c>
      <c r="AT36">
        <f t="shared" si="35"/>
        <v>0.924884458369721</v>
      </c>
      <c r="AU36" s="41">
        <f t="shared" si="36"/>
        <v>58333.333333333336</v>
      </c>
      <c r="AV36" s="41">
        <f t="shared" si="37"/>
        <v>0</v>
      </c>
      <c r="AW36">
        <f t="shared" si="38"/>
        <v>0.92612522604415781</v>
      </c>
      <c r="AX36">
        <f t="shared" si="39"/>
        <v>0</v>
      </c>
      <c r="AY36" s="121">
        <f t="shared" si="40"/>
        <v>0</v>
      </c>
      <c r="AZ36">
        <f t="shared" si="41"/>
        <v>0.94778803520676358</v>
      </c>
      <c r="BA36" s="39">
        <f t="shared" si="42"/>
        <v>83333.333333333328</v>
      </c>
      <c r="BB36" s="39">
        <f t="shared" si="43"/>
        <v>0</v>
      </c>
      <c r="BC36">
        <f t="shared" si="44"/>
        <v>0.92834874185169614</v>
      </c>
      <c r="BD36" s="41">
        <f t="shared" si="45"/>
        <v>533920.16477118176</v>
      </c>
      <c r="BE36" s="41">
        <f t="shared" si="46"/>
        <v>10114765.528975932</v>
      </c>
      <c r="BF36">
        <f t="shared" si="47"/>
        <v>0.92618128071234551</v>
      </c>
      <c r="BG36" s="41">
        <f t="shared" si="48"/>
        <v>58125</v>
      </c>
      <c r="BH36" s="41">
        <f t="shared" si="49"/>
        <v>0</v>
      </c>
      <c r="BI36">
        <f t="shared" si="50"/>
        <v>0.93077212782572905</v>
      </c>
      <c r="BJ36">
        <f t="shared" si="51"/>
        <v>0</v>
      </c>
      <c r="BK36" s="121">
        <f t="shared" si="52"/>
        <v>0</v>
      </c>
      <c r="BL36">
        <f t="shared" si="53"/>
        <v>0.93256342153296545</v>
      </c>
      <c r="BM36" s="119">
        <f t="shared" si="54"/>
        <v>2629189.8177469289</v>
      </c>
      <c r="BN36" s="119">
        <f t="shared" si="55"/>
        <v>35560289.025922008</v>
      </c>
      <c r="BO36">
        <f t="shared" si="56"/>
        <v>0.92877282092308311</v>
      </c>
    </row>
    <row r="37" spans="1:67">
      <c r="A37">
        <v>25</v>
      </c>
      <c r="B37" s="58">
        <v>20</v>
      </c>
      <c r="C37" s="56">
        <f t="shared" si="3"/>
        <v>179951363.87783128</v>
      </c>
      <c r="D37" s="56">
        <f t="shared" si="4"/>
        <v>0</v>
      </c>
      <c r="E37" s="59">
        <f t="shared" si="57"/>
        <v>179951363.87783125</v>
      </c>
      <c r="F37" s="53">
        <f t="shared" si="5"/>
        <v>1320770.9635265637</v>
      </c>
      <c r="G37" s="53">
        <f t="shared" si="6"/>
        <v>834674.40945334069</v>
      </c>
      <c r="H37" s="60">
        <f t="shared" si="7"/>
        <v>486096.55407322303</v>
      </c>
      <c r="I37" s="54">
        <f t="shared" si="8"/>
        <v>9.1500000000000012E-2</v>
      </c>
      <c r="J37" s="61">
        <f t="shared" si="9"/>
        <v>7.9648107202547891E-3</v>
      </c>
      <c r="K37" s="62">
        <f t="shared" si="10"/>
        <v>1429406.8850936594</v>
      </c>
      <c r="L37" s="62">
        <f t="shared" si="11"/>
        <v>2750177.8486202233</v>
      </c>
      <c r="M37" s="55">
        <f t="shared" si="12"/>
        <v>1915503.4391668825</v>
      </c>
      <c r="N37" s="55">
        <f t="shared" si="13"/>
        <v>431336.12552677112</v>
      </c>
      <c r="O37" s="55">
        <f t="shared" si="14"/>
        <v>1484167.3136401114</v>
      </c>
      <c r="P37" s="59">
        <f t="shared" si="58"/>
        <v>3391452.7065418805</v>
      </c>
      <c r="Q37" s="52">
        <f t="shared" si="15"/>
        <v>99202.280389408843</v>
      </c>
      <c r="R37" s="57">
        <f t="shared" si="16"/>
        <v>14131.052943924502</v>
      </c>
      <c r="S37" s="59">
        <f t="shared" si="59"/>
        <v>52256667.502441816</v>
      </c>
      <c r="T37" s="56">
        <f t="shared" si="17"/>
        <v>1592387.9831558301</v>
      </c>
      <c r="U37" s="57">
        <f t="shared" si="18"/>
        <v>217736.11459350758</v>
      </c>
      <c r="V37" s="59">
        <f t="shared" si="60"/>
        <v>14000000</v>
      </c>
      <c r="W37" s="52">
        <f t="shared" si="19"/>
        <v>0</v>
      </c>
      <c r="X37" s="57">
        <f t="shared" si="20"/>
        <v>58333.333333333336</v>
      </c>
      <c r="Y37" s="59">
        <f t="shared" si="61"/>
        <v>23808547.293458123</v>
      </c>
      <c r="Z37" s="56">
        <f t="shared" si="62"/>
        <v>0</v>
      </c>
      <c r="AA37" s="57">
        <f t="shared" si="21"/>
        <v>99202.280389408843</v>
      </c>
      <c r="AB37" s="63">
        <f t="shared" si="63"/>
        <v>20000000</v>
      </c>
      <c r="AC37" s="74">
        <f t="shared" si="22"/>
        <v>0</v>
      </c>
      <c r="AD37" s="57">
        <f t="shared" si="23"/>
        <v>83333.333333333328</v>
      </c>
      <c r="AE37" s="59">
        <f t="shared" si="64"/>
        <v>26571735.69161696</v>
      </c>
      <c r="AF37" s="54">
        <f t="shared" si="24"/>
        <v>431336.12552677112</v>
      </c>
      <c r="AG37" s="57">
        <f t="shared" si="25"/>
        <v>110715.56538173732</v>
      </c>
      <c r="AH37" s="59">
        <f t="shared" si="65"/>
        <v>13950000</v>
      </c>
      <c r="AI37" s="54">
        <f t="shared" si="26"/>
        <v>0</v>
      </c>
      <c r="AJ37" s="57">
        <f t="shared" si="27"/>
        <v>58125</v>
      </c>
      <c r="AK37" s="59">
        <f t="shared" si="66"/>
        <v>25972960.683772493</v>
      </c>
      <c r="AL37" s="56">
        <f t="shared" si="67"/>
        <v>0</v>
      </c>
      <c r="AM37" s="75">
        <f t="shared" si="28"/>
        <v>108220.66951571872</v>
      </c>
      <c r="AN37">
        <f t="shared" si="29"/>
        <v>2.4040947075208909E-2</v>
      </c>
      <c r="AO37" s="119">
        <f t="shared" si="30"/>
        <v>113333.33333333334</v>
      </c>
      <c r="AP37" s="119">
        <f t="shared" si="31"/>
        <v>1984045.6077881767</v>
      </c>
      <c r="AQ37">
        <f t="shared" si="32"/>
        <v>0.92102152286253769</v>
      </c>
      <c r="AR37" s="41">
        <f t="shared" si="33"/>
        <v>1810124.0977493376</v>
      </c>
      <c r="AS37" s="41">
        <f t="shared" si="34"/>
        <v>39809699.578895755</v>
      </c>
      <c r="AT37">
        <f t="shared" si="35"/>
        <v>0.92103153674362936</v>
      </c>
      <c r="AU37" s="41">
        <f t="shared" si="36"/>
        <v>58333.333333333336</v>
      </c>
      <c r="AV37" s="41">
        <f t="shared" si="37"/>
        <v>0</v>
      </c>
      <c r="AW37">
        <f t="shared" si="38"/>
        <v>0.9223322087796012</v>
      </c>
      <c r="AX37">
        <f t="shared" si="39"/>
        <v>0</v>
      </c>
      <c r="AY37" s="121">
        <f t="shared" si="40"/>
        <v>0</v>
      </c>
      <c r="AZ37">
        <f t="shared" si="41"/>
        <v>0.94505557674977814</v>
      </c>
      <c r="BA37" s="39">
        <f t="shared" si="42"/>
        <v>83333.333333333328</v>
      </c>
      <c r="BB37" s="39">
        <f t="shared" si="43"/>
        <v>0</v>
      </c>
      <c r="BC37">
        <f t="shared" si="44"/>
        <v>0.92466330546660735</v>
      </c>
      <c r="BD37" s="41">
        <f t="shared" si="45"/>
        <v>542051.69090850849</v>
      </c>
      <c r="BE37" s="41">
        <f t="shared" si="46"/>
        <v>10783403.138169277</v>
      </c>
      <c r="BF37">
        <f t="shared" si="47"/>
        <v>0.92239097193770547</v>
      </c>
      <c r="BG37" s="41">
        <f t="shared" si="48"/>
        <v>58125</v>
      </c>
      <c r="BH37" s="41">
        <f t="shared" si="49"/>
        <v>0</v>
      </c>
      <c r="BI37">
        <f t="shared" si="50"/>
        <v>0.92720427732637034</v>
      </c>
      <c r="BJ37">
        <f t="shared" si="51"/>
        <v>0</v>
      </c>
      <c r="BK37" s="121">
        <f t="shared" si="52"/>
        <v>0</v>
      </c>
      <c r="BL37">
        <f t="shared" si="53"/>
        <v>0.92908271082778759</v>
      </c>
      <c r="BM37" s="119">
        <f t="shared" si="54"/>
        <v>2665300.7886578459</v>
      </c>
      <c r="BN37" s="119">
        <f t="shared" si="55"/>
        <v>38310068.783337653</v>
      </c>
      <c r="BO37">
        <f t="shared" si="56"/>
        <v>0.92510793624154963</v>
      </c>
    </row>
    <row r="38" spans="1:67">
      <c r="A38">
        <v>26</v>
      </c>
      <c r="B38" s="64">
        <v>21</v>
      </c>
      <c r="C38" s="56">
        <f t="shared" si="3"/>
        <v>178035860.43866438</v>
      </c>
      <c r="D38" s="56">
        <f t="shared" si="4"/>
        <v>0</v>
      </c>
      <c r="E38" s="59">
        <f t="shared" si="57"/>
        <v>178035860.43866438</v>
      </c>
      <c r="F38" s="53">
        <f t="shared" si="5"/>
        <v>1310251.2727972663</v>
      </c>
      <c r="G38" s="53">
        <f t="shared" si="6"/>
        <v>825789.6660013384</v>
      </c>
      <c r="H38" s="66">
        <f t="shared" si="7"/>
        <v>484461.60679592786</v>
      </c>
      <c r="I38" s="54">
        <f t="shared" si="8"/>
        <v>0.10979999999999999</v>
      </c>
      <c r="J38" s="67">
        <f t="shared" si="9"/>
        <v>9.6456066865724388E-3</v>
      </c>
      <c r="K38" s="68">
        <f t="shared" si="10"/>
        <v>1712590.9597829601</v>
      </c>
      <c r="L38" s="68">
        <f t="shared" si="11"/>
        <v>3022842.2325802264</v>
      </c>
      <c r="M38" s="55">
        <f t="shared" si="12"/>
        <v>2197052.5665788879</v>
      </c>
      <c r="N38" s="55">
        <f t="shared" si="13"/>
        <v>494735.80797064968</v>
      </c>
      <c r="O38" s="55">
        <f t="shared" si="14"/>
        <v>1702316.7586082383</v>
      </c>
      <c r="P38" s="65">
        <f t="shared" si="58"/>
        <v>3292250.4261524715</v>
      </c>
      <c r="Q38" s="52">
        <f t="shared" si="15"/>
        <v>99615.62322436471</v>
      </c>
      <c r="R38" s="57">
        <f t="shared" si="16"/>
        <v>13717.710108968631</v>
      </c>
      <c r="S38" s="59">
        <f t="shared" si="59"/>
        <v>50664279.519285984</v>
      </c>
      <c r="T38" s="56">
        <f t="shared" si="17"/>
        <v>1810988.3475802725</v>
      </c>
      <c r="U38" s="57">
        <f t="shared" si="18"/>
        <v>211101.1646636916</v>
      </c>
      <c r="V38" s="59">
        <f t="shared" si="60"/>
        <v>14000000</v>
      </c>
      <c r="W38" s="52">
        <f t="shared" si="19"/>
        <v>0</v>
      </c>
      <c r="X38" s="57">
        <f t="shared" si="20"/>
        <v>58333.333333333336</v>
      </c>
      <c r="Y38" s="59">
        <f t="shared" si="61"/>
        <v>23907749.573847532</v>
      </c>
      <c r="Z38" s="56">
        <f t="shared" si="62"/>
        <v>0</v>
      </c>
      <c r="AA38" s="57">
        <f t="shared" si="21"/>
        <v>99615.62322436471</v>
      </c>
      <c r="AB38" s="63">
        <f t="shared" si="63"/>
        <v>20000000</v>
      </c>
      <c r="AC38" s="74">
        <f t="shared" si="22"/>
        <v>0</v>
      </c>
      <c r="AD38" s="57">
        <f t="shared" si="23"/>
        <v>83333.333333333328</v>
      </c>
      <c r="AE38" s="59">
        <f t="shared" si="64"/>
        <v>26140399.566090189</v>
      </c>
      <c r="AF38" s="54">
        <f t="shared" si="24"/>
        <v>494735.80797064968</v>
      </c>
      <c r="AG38" s="57">
        <f t="shared" si="25"/>
        <v>108918.33152537579</v>
      </c>
      <c r="AH38" s="59">
        <f t="shared" si="65"/>
        <v>13950000</v>
      </c>
      <c r="AI38" s="54">
        <f t="shared" si="26"/>
        <v>0</v>
      </c>
      <c r="AJ38" s="57">
        <f t="shared" si="27"/>
        <v>58125</v>
      </c>
      <c r="AK38" s="59">
        <f t="shared" si="66"/>
        <v>26081181.353288211</v>
      </c>
      <c r="AL38" s="56">
        <f t="shared" si="67"/>
        <v>0</v>
      </c>
      <c r="AM38" s="75">
        <f t="shared" si="28"/>
        <v>108671.58897203421</v>
      </c>
      <c r="AN38">
        <f t="shared" si="29"/>
        <v>2.4079944289693588E-2</v>
      </c>
      <c r="AO38" s="119">
        <f t="shared" si="30"/>
        <v>113333.33333333334</v>
      </c>
      <c r="AP38" s="119">
        <f t="shared" si="31"/>
        <v>2091928.0877116588</v>
      </c>
      <c r="AQ38">
        <f t="shared" si="32"/>
        <v>0.91717825844871959</v>
      </c>
      <c r="AR38" s="41">
        <f t="shared" si="33"/>
        <v>2022089.512243964</v>
      </c>
      <c r="AS38" s="41">
        <f t="shared" si="34"/>
        <v>47085697.037087083</v>
      </c>
      <c r="AT38">
        <f t="shared" si="35"/>
        <v>0.91718872911730998</v>
      </c>
      <c r="AU38" s="41">
        <f t="shared" si="36"/>
        <v>58333.333333333336</v>
      </c>
      <c r="AV38" s="41">
        <f t="shared" si="37"/>
        <v>0</v>
      </c>
      <c r="AW38">
        <f t="shared" si="38"/>
        <v>0.91854878022777664</v>
      </c>
      <c r="AX38">
        <f t="shared" si="39"/>
        <v>0</v>
      </c>
      <c r="AY38" s="121">
        <f t="shared" si="40"/>
        <v>0</v>
      </c>
      <c r="AZ38">
        <f t="shared" si="41"/>
        <v>0.94232488871400877</v>
      </c>
      <c r="BA38" s="39">
        <f t="shared" si="42"/>
        <v>83333.333333333328</v>
      </c>
      <c r="BB38" s="39">
        <f t="shared" si="43"/>
        <v>0</v>
      </c>
      <c r="BC38">
        <f t="shared" si="44"/>
        <v>0.92098653742048575</v>
      </c>
      <c r="BD38" s="41">
        <f t="shared" si="45"/>
        <v>603654.13949602551</v>
      </c>
      <c r="BE38" s="41">
        <f t="shared" si="46"/>
        <v>12863131.007236892</v>
      </c>
      <c r="BF38">
        <f t="shared" si="47"/>
        <v>0.91861022834250361</v>
      </c>
      <c r="BG38" s="41">
        <f t="shared" si="48"/>
        <v>58125</v>
      </c>
      <c r="BH38" s="41">
        <f t="shared" si="49"/>
        <v>0</v>
      </c>
      <c r="BI38">
        <f t="shared" si="50"/>
        <v>0.92364412272837715</v>
      </c>
      <c r="BJ38">
        <f t="shared" si="51"/>
        <v>0</v>
      </c>
      <c r="BK38" s="121">
        <f t="shared" si="52"/>
        <v>0</v>
      </c>
      <c r="BL38">
        <f t="shared" si="53"/>
        <v>0.92560899779973516</v>
      </c>
      <c r="BM38" s="119">
        <f t="shared" si="54"/>
        <v>2938868.6517399899</v>
      </c>
      <c r="BN38" s="119">
        <f t="shared" si="55"/>
        <v>46138103.898156643</v>
      </c>
      <c r="BO38">
        <f t="shared" si="56"/>
        <v>0.92145154741825697</v>
      </c>
    </row>
    <row r="39" spans="1:67">
      <c r="A39">
        <v>27</v>
      </c>
      <c r="B39" s="58">
        <v>22</v>
      </c>
      <c r="C39" s="56">
        <f t="shared" si="3"/>
        <v>175838807.87208548</v>
      </c>
      <c r="D39" s="56">
        <f t="shared" si="4"/>
        <v>0</v>
      </c>
      <c r="E39" s="59">
        <f t="shared" si="57"/>
        <v>175838807.87208548</v>
      </c>
      <c r="F39" s="53">
        <f t="shared" si="5"/>
        <v>1297613.1043592831</v>
      </c>
      <c r="G39" s="53">
        <f t="shared" si="6"/>
        <v>815599.00384668994</v>
      </c>
      <c r="H39" s="60">
        <f t="shared" si="7"/>
        <v>482014.10051259317</v>
      </c>
      <c r="I39" s="54">
        <f t="shared" si="8"/>
        <v>0.10979999999999999</v>
      </c>
      <c r="J39" s="61">
        <f t="shared" si="9"/>
        <v>9.6456066865724388E-3</v>
      </c>
      <c r="K39" s="62">
        <f t="shared" si="10"/>
        <v>1691422.6625389876</v>
      </c>
      <c r="L39" s="62">
        <f t="shared" si="11"/>
        <v>2989035.7668982707</v>
      </c>
      <c r="M39" s="55">
        <f t="shared" si="12"/>
        <v>2173436.7630515806</v>
      </c>
      <c r="N39" s="55">
        <f t="shared" si="13"/>
        <v>489417.96359282883</v>
      </c>
      <c r="O39" s="55">
        <f t="shared" si="14"/>
        <v>1684018.7994587519</v>
      </c>
      <c r="P39" s="59">
        <f t="shared" si="58"/>
        <v>3192634.8029281069</v>
      </c>
      <c r="Q39" s="52">
        <f t="shared" si="15"/>
        <v>100030.68832113291</v>
      </c>
      <c r="R39" s="57">
        <f t="shared" si="16"/>
        <v>13302.645012200444</v>
      </c>
      <c r="S39" s="59">
        <f t="shared" si="59"/>
        <v>48853291.171705715</v>
      </c>
      <c r="T39" s="56">
        <f t="shared" si="17"/>
        <v>1793143.1867181696</v>
      </c>
      <c r="U39" s="57">
        <f t="shared" si="18"/>
        <v>203555.37988210714</v>
      </c>
      <c r="V39" s="59">
        <f t="shared" si="60"/>
        <v>14000000</v>
      </c>
      <c r="W39" s="52">
        <f t="shared" si="19"/>
        <v>0</v>
      </c>
      <c r="X39" s="57">
        <f t="shared" si="20"/>
        <v>58333.333333333336</v>
      </c>
      <c r="Y39" s="59">
        <f t="shared" si="61"/>
        <v>24007365.197071899</v>
      </c>
      <c r="Z39" s="56">
        <f t="shared" si="62"/>
        <v>0</v>
      </c>
      <c r="AA39" s="57">
        <f t="shared" si="21"/>
        <v>100030.68832113291</v>
      </c>
      <c r="AB39" s="63">
        <f t="shared" si="63"/>
        <v>20000000</v>
      </c>
      <c r="AC39" s="74">
        <f t="shared" si="22"/>
        <v>0</v>
      </c>
      <c r="AD39" s="57">
        <f t="shared" si="23"/>
        <v>83333.333333333328</v>
      </c>
      <c r="AE39" s="59">
        <f t="shared" si="64"/>
        <v>25645663.758119538</v>
      </c>
      <c r="AF39" s="54">
        <f t="shared" si="24"/>
        <v>489417.96359282883</v>
      </c>
      <c r="AG39" s="57">
        <f t="shared" si="25"/>
        <v>106856.93232549807</v>
      </c>
      <c r="AH39" s="59">
        <f t="shared" si="65"/>
        <v>13950000</v>
      </c>
      <c r="AI39" s="54">
        <f t="shared" si="26"/>
        <v>0</v>
      </c>
      <c r="AJ39" s="57">
        <f t="shared" si="27"/>
        <v>58125</v>
      </c>
      <c r="AK39" s="59">
        <f t="shared" si="66"/>
        <v>26189852.942260247</v>
      </c>
      <c r="AL39" s="56">
        <f t="shared" si="67"/>
        <v>0</v>
      </c>
      <c r="AM39" s="75">
        <f t="shared" si="28"/>
        <v>109124.38725941769</v>
      </c>
      <c r="AN39">
        <f t="shared" si="29"/>
        <v>2.4118941504178266E-2</v>
      </c>
      <c r="AO39" s="119">
        <f t="shared" si="30"/>
        <v>113333.33333333336</v>
      </c>
      <c r="AP39" s="119">
        <f t="shared" si="31"/>
        <v>2200675.1430649241</v>
      </c>
      <c r="AQ39">
        <f t="shared" si="32"/>
        <v>0.91334511956741726</v>
      </c>
      <c r="AR39" s="41">
        <f t="shared" si="33"/>
        <v>1996698.5666002766</v>
      </c>
      <c r="AS39" s="41">
        <f t="shared" si="34"/>
        <v>48414866.041390583</v>
      </c>
      <c r="AT39">
        <f t="shared" si="35"/>
        <v>0.91335604296330009</v>
      </c>
      <c r="AU39" s="41">
        <f t="shared" si="36"/>
        <v>58333.333333333336</v>
      </c>
      <c r="AV39" s="41">
        <f t="shared" si="37"/>
        <v>0</v>
      </c>
      <c r="AW39">
        <f t="shared" si="38"/>
        <v>0.91477494996475162</v>
      </c>
      <c r="AX39">
        <f t="shared" si="39"/>
        <v>0</v>
      </c>
      <c r="AY39" s="121">
        <f t="shared" si="40"/>
        <v>0</v>
      </c>
      <c r="AZ39">
        <f t="shared" si="41"/>
        <v>0.93959600135737098</v>
      </c>
      <c r="BA39" s="39">
        <f t="shared" si="42"/>
        <v>83333.333333333328</v>
      </c>
      <c r="BB39" s="39">
        <f t="shared" si="43"/>
        <v>0</v>
      </c>
      <c r="BC39">
        <f t="shared" si="44"/>
        <v>0.91731845078538476</v>
      </c>
      <c r="BD39" s="41">
        <f t="shared" si="45"/>
        <v>596274.89591832692</v>
      </c>
      <c r="BE39" s="41">
        <f t="shared" si="46"/>
        <v>13214285.017006379</v>
      </c>
      <c r="BF39">
        <f t="shared" si="47"/>
        <v>0.91483905959523859</v>
      </c>
      <c r="BG39" s="41">
        <f t="shared" si="48"/>
        <v>58125</v>
      </c>
      <c r="BH39" s="41">
        <f t="shared" si="49"/>
        <v>0</v>
      </c>
      <c r="BI39">
        <f t="shared" si="50"/>
        <v>0.92009168052498103</v>
      </c>
      <c r="BJ39">
        <f t="shared" si="51"/>
        <v>0</v>
      </c>
      <c r="BK39" s="121">
        <f t="shared" si="52"/>
        <v>0</v>
      </c>
      <c r="BL39">
        <f t="shared" si="53"/>
        <v>0.92214230121801766</v>
      </c>
      <c r="BM39" s="119">
        <f t="shared" si="54"/>
        <v>2906098.462518604</v>
      </c>
      <c r="BN39" s="119">
        <f t="shared" si="55"/>
        <v>47815608.787134774</v>
      </c>
      <c r="BO39">
        <f t="shared" si="56"/>
        <v>0.91780366815286651</v>
      </c>
    </row>
    <row r="40" spans="1:67">
      <c r="A40">
        <v>28</v>
      </c>
      <c r="B40" s="64">
        <v>23</v>
      </c>
      <c r="C40" s="56">
        <f t="shared" si="3"/>
        <v>173665371.10903391</v>
      </c>
      <c r="D40" s="56">
        <f t="shared" si="4"/>
        <v>0</v>
      </c>
      <c r="E40" s="59">
        <f t="shared" si="57"/>
        <v>173665371.10903391</v>
      </c>
      <c r="F40" s="53">
        <f t="shared" si="5"/>
        <v>1285096.8387232912</v>
      </c>
      <c r="G40" s="53">
        <f t="shared" si="6"/>
        <v>805517.87966073572</v>
      </c>
      <c r="H40" s="66">
        <f t="shared" si="7"/>
        <v>479578.95906255546</v>
      </c>
      <c r="I40" s="54">
        <f t="shared" si="8"/>
        <v>0.10979999999999999</v>
      </c>
      <c r="J40" s="67">
        <f t="shared" si="9"/>
        <v>9.6456066865724388E-3</v>
      </c>
      <c r="K40" s="68">
        <f t="shared" si="10"/>
        <v>1670482.0347811084</v>
      </c>
      <c r="L40" s="68">
        <f t="shared" si="11"/>
        <v>2955578.8735043998</v>
      </c>
      <c r="M40" s="55">
        <f t="shared" si="12"/>
        <v>2150060.9938436639</v>
      </c>
      <c r="N40" s="55">
        <f t="shared" si="13"/>
        <v>484154.17052663828</v>
      </c>
      <c r="O40" s="55">
        <f t="shared" si="14"/>
        <v>1665906.8233170258</v>
      </c>
      <c r="P40" s="65">
        <f t="shared" si="58"/>
        <v>3092604.1146069737</v>
      </c>
      <c r="Q40" s="52">
        <f t="shared" si="15"/>
        <v>100447.48285580429</v>
      </c>
      <c r="R40" s="57">
        <f t="shared" si="16"/>
        <v>12885.850477529057</v>
      </c>
      <c r="S40" s="59">
        <f t="shared" si="59"/>
        <v>47060147.984987542</v>
      </c>
      <c r="T40" s="56">
        <f t="shared" si="17"/>
        <v>1775485.8955233577</v>
      </c>
      <c r="U40" s="57">
        <f t="shared" si="18"/>
        <v>196083.94993744808</v>
      </c>
      <c r="V40" s="59">
        <f t="shared" si="60"/>
        <v>14000000</v>
      </c>
      <c r="W40" s="52">
        <f t="shared" si="19"/>
        <v>0</v>
      </c>
      <c r="X40" s="57">
        <f t="shared" si="20"/>
        <v>58333.333333333336</v>
      </c>
      <c r="Y40" s="59">
        <f t="shared" si="61"/>
        <v>24107395.885393031</v>
      </c>
      <c r="Z40" s="56">
        <f t="shared" si="62"/>
        <v>0</v>
      </c>
      <c r="AA40" s="57">
        <f t="shared" si="21"/>
        <v>100447.48285580429</v>
      </c>
      <c r="AB40" s="63">
        <f t="shared" si="63"/>
        <v>20000000</v>
      </c>
      <c r="AC40" s="74">
        <f t="shared" si="22"/>
        <v>0</v>
      </c>
      <c r="AD40" s="57">
        <f t="shared" si="23"/>
        <v>83333.333333333328</v>
      </c>
      <c r="AE40" s="59">
        <f t="shared" si="64"/>
        <v>25156245.794526711</v>
      </c>
      <c r="AF40" s="54">
        <f t="shared" si="24"/>
        <v>484154.17052663828</v>
      </c>
      <c r="AG40" s="57">
        <f t="shared" si="25"/>
        <v>104817.69081052796</v>
      </c>
      <c r="AH40" s="59">
        <f t="shared" si="65"/>
        <v>13950000</v>
      </c>
      <c r="AI40" s="54">
        <f t="shared" si="26"/>
        <v>0</v>
      </c>
      <c r="AJ40" s="57">
        <f t="shared" si="27"/>
        <v>58125</v>
      </c>
      <c r="AK40" s="59">
        <f t="shared" si="66"/>
        <v>26298977.329519663</v>
      </c>
      <c r="AL40" s="56">
        <f t="shared" si="67"/>
        <v>0</v>
      </c>
      <c r="AM40" s="75">
        <f t="shared" si="28"/>
        <v>109579.07220633193</v>
      </c>
      <c r="AN40">
        <f t="shared" si="29"/>
        <v>2.4157938718662949E-2</v>
      </c>
      <c r="AO40" s="119">
        <f t="shared" si="30"/>
        <v>113333.33333333334</v>
      </c>
      <c r="AP40" s="119">
        <f t="shared" si="31"/>
        <v>2310292.1056834986</v>
      </c>
      <c r="AQ40">
        <f t="shared" si="32"/>
        <v>0.9095221134468382</v>
      </c>
      <c r="AR40" s="41">
        <f t="shared" si="33"/>
        <v>1971569.8454608058</v>
      </c>
      <c r="AS40" s="41">
        <f t="shared" si="34"/>
        <v>49713605.074654013</v>
      </c>
      <c r="AT40">
        <f t="shared" si="35"/>
        <v>0.90953348552644975</v>
      </c>
      <c r="AU40" s="41">
        <f t="shared" si="36"/>
        <v>58333.333333333336</v>
      </c>
      <c r="AV40" s="41">
        <f t="shared" si="37"/>
        <v>0</v>
      </c>
      <c r="AW40">
        <f t="shared" si="38"/>
        <v>0.91101072734091004</v>
      </c>
      <c r="AX40">
        <f t="shared" si="39"/>
        <v>0</v>
      </c>
      <c r="AY40" s="121">
        <f t="shared" si="40"/>
        <v>0</v>
      </c>
      <c r="AZ40">
        <f t="shared" si="41"/>
        <v>0.93686894481504024</v>
      </c>
      <c r="BA40" s="39">
        <f t="shared" si="42"/>
        <v>83333.333333333328</v>
      </c>
      <c r="BB40" s="39">
        <f t="shared" si="43"/>
        <v>0</v>
      </c>
      <c r="BC40">
        <f t="shared" si="44"/>
        <v>0.91365905841273065</v>
      </c>
      <c r="BD40" s="41">
        <f t="shared" si="45"/>
        <v>588971.86133716628</v>
      </c>
      <c r="BE40" s="41">
        <f t="shared" si="46"/>
        <v>13556316.774745872</v>
      </c>
      <c r="BF40">
        <f t="shared" si="47"/>
        <v>0.91107747513882043</v>
      </c>
      <c r="BG40" s="41">
        <f t="shared" si="48"/>
        <v>58125</v>
      </c>
      <c r="BH40" s="41">
        <f t="shared" si="49"/>
        <v>0</v>
      </c>
      <c r="BI40">
        <f t="shared" si="50"/>
        <v>0.9165469669961761</v>
      </c>
      <c r="BJ40">
        <f t="shared" si="51"/>
        <v>0</v>
      </c>
      <c r="BK40" s="121">
        <f t="shared" si="52"/>
        <v>0</v>
      </c>
      <c r="BL40">
        <f t="shared" si="53"/>
        <v>0.91868263964523844</v>
      </c>
      <c r="BM40" s="119">
        <f t="shared" si="54"/>
        <v>2873666.7067979723</v>
      </c>
      <c r="BN40" s="119">
        <f t="shared" si="55"/>
        <v>49451402.858404271</v>
      </c>
      <c r="BO40">
        <f t="shared" si="56"/>
        <v>0.91416431192557135</v>
      </c>
    </row>
    <row r="41" spans="1:67">
      <c r="A41">
        <v>29</v>
      </c>
      <c r="B41" s="58">
        <v>24</v>
      </c>
      <c r="C41" s="56">
        <f t="shared" si="3"/>
        <v>171515310.11519027</v>
      </c>
      <c r="D41" s="56">
        <f t="shared" si="4"/>
        <v>0</v>
      </c>
      <c r="E41" s="59">
        <f t="shared" si="57"/>
        <v>171515310.11519027</v>
      </c>
      <c r="F41" s="53">
        <f t="shared" si="5"/>
        <v>1272701.3000628089</v>
      </c>
      <c r="G41" s="53">
        <f t="shared" si="6"/>
        <v>795545.18008429091</v>
      </c>
      <c r="H41" s="60">
        <f t="shared" si="7"/>
        <v>477156.11997851799</v>
      </c>
      <c r="I41" s="54">
        <f t="shared" si="8"/>
        <v>0.10979999999999999</v>
      </c>
      <c r="J41" s="61">
        <f t="shared" si="9"/>
        <v>9.6456066865724388E-3</v>
      </c>
      <c r="K41" s="62">
        <f t="shared" si="10"/>
        <v>1649766.761835221</v>
      </c>
      <c r="L41" s="62">
        <f t="shared" si="11"/>
        <v>2922468.0618980299</v>
      </c>
      <c r="M41" s="55">
        <f t="shared" si="12"/>
        <v>2126922.881813739</v>
      </c>
      <c r="N41" s="55">
        <f t="shared" si="13"/>
        <v>478943.89348357904</v>
      </c>
      <c r="O41" s="55">
        <f t="shared" si="14"/>
        <v>1647978.98833016</v>
      </c>
      <c r="P41" s="59">
        <f t="shared" si="58"/>
        <v>2992156.6317511695</v>
      </c>
      <c r="Q41" s="52">
        <f t="shared" si="15"/>
        <v>100866.01403437015</v>
      </c>
      <c r="R41" s="57">
        <f t="shared" si="16"/>
        <v>12467.319298963206</v>
      </c>
      <c r="S41" s="59">
        <f t="shared" si="59"/>
        <v>45284662.089464188</v>
      </c>
      <c r="T41" s="56">
        <f t="shared" si="17"/>
        <v>1758014.6400040183</v>
      </c>
      <c r="U41" s="57">
        <f t="shared" si="18"/>
        <v>188686.09203943412</v>
      </c>
      <c r="V41" s="59">
        <f t="shared" si="60"/>
        <v>14000000</v>
      </c>
      <c r="W41" s="52">
        <f t="shared" si="19"/>
        <v>0</v>
      </c>
      <c r="X41" s="57">
        <f t="shared" si="20"/>
        <v>58333.333333333336</v>
      </c>
      <c r="Y41" s="59">
        <f t="shared" si="61"/>
        <v>24207843.368248835</v>
      </c>
      <c r="Z41" s="56">
        <f t="shared" si="62"/>
        <v>0</v>
      </c>
      <c r="AA41" s="57">
        <f t="shared" si="21"/>
        <v>100866.01403437015</v>
      </c>
      <c r="AB41" s="63">
        <f t="shared" si="63"/>
        <v>20000000</v>
      </c>
      <c r="AC41" s="74">
        <f t="shared" si="22"/>
        <v>0</v>
      </c>
      <c r="AD41" s="57">
        <f t="shared" si="23"/>
        <v>83333.333333333328</v>
      </c>
      <c r="AE41" s="59">
        <f t="shared" si="64"/>
        <v>24672091.624000072</v>
      </c>
      <c r="AF41" s="54">
        <f t="shared" si="24"/>
        <v>478943.89348357904</v>
      </c>
      <c r="AG41" s="57">
        <f t="shared" si="25"/>
        <v>102800.38176666696</v>
      </c>
      <c r="AH41" s="59">
        <f t="shared" si="65"/>
        <v>13950000</v>
      </c>
      <c r="AI41" s="54">
        <f t="shared" si="26"/>
        <v>0</v>
      </c>
      <c r="AJ41" s="57">
        <f t="shared" si="27"/>
        <v>58125</v>
      </c>
      <c r="AK41" s="59">
        <f t="shared" si="66"/>
        <v>26408556.401725996</v>
      </c>
      <c r="AL41" s="56">
        <f t="shared" si="67"/>
        <v>0</v>
      </c>
      <c r="AM41" s="75">
        <f t="shared" si="28"/>
        <v>110035.65167385832</v>
      </c>
      <c r="AN41">
        <f t="shared" si="29"/>
        <v>2.4196935933147628E-2</v>
      </c>
      <c r="AO41" s="119">
        <f t="shared" si="30"/>
        <v>113333.33333333336</v>
      </c>
      <c r="AP41" s="119">
        <f t="shared" si="31"/>
        <v>2420784.3368248837</v>
      </c>
      <c r="AQ41">
        <f t="shared" si="32"/>
        <v>0.9057092470882574</v>
      </c>
      <c r="AR41" s="41">
        <f t="shared" si="33"/>
        <v>1946700.7320434526</v>
      </c>
      <c r="AS41" s="41">
        <f t="shared" si="34"/>
        <v>50982424.560116529</v>
      </c>
      <c r="AT41">
        <f t="shared" si="35"/>
        <v>0.90572106382468665</v>
      </c>
      <c r="AU41" s="41">
        <f t="shared" si="36"/>
        <v>58333.333333333336</v>
      </c>
      <c r="AV41" s="41">
        <f t="shared" si="37"/>
        <v>0</v>
      </c>
      <c r="AW41">
        <f t="shared" si="38"/>
        <v>0.90725612148164803</v>
      </c>
      <c r="AX41">
        <f t="shared" si="39"/>
        <v>0</v>
      </c>
      <c r="AY41" s="121">
        <f t="shared" si="40"/>
        <v>0</v>
      </c>
      <c r="AZ41">
        <f t="shared" si="41"/>
        <v>0.93414374909901787</v>
      </c>
      <c r="BA41" s="39">
        <f t="shared" si="42"/>
        <v>83333.333333333328</v>
      </c>
      <c r="BB41" s="39">
        <f t="shared" si="43"/>
        <v>0</v>
      </c>
      <c r="BC41">
        <f t="shared" si="44"/>
        <v>0.91000837293385028</v>
      </c>
      <c r="BD41" s="41">
        <f t="shared" si="45"/>
        <v>581744.27525024605</v>
      </c>
      <c r="BE41" s="41">
        <f t="shared" si="46"/>
        <v>13889372.911023792</v>
      </c>
      <c r="BF41">
        <f t="shared" si="47"/>
        <v>0.90732548419127956</v>
      </c>
      <c r="BG41" s="41">
        <f t="shared" si="48"/>
        <v>58125</v>
      </c>
      <c r="BH41" s="41">
        <f t="shared" si="49"/>
        <v>0</v>
      </c>
      <c r="BI41">
        <f t="shared" si="50"/>
        <v>0.91300999820913165</v>
      </c>
      <c r="BJ41">
        <f t="shared" si="51"/>
        <v>0</v>
      </c>
      <c r="BK41" s="121">
        <f t="shared" si="52"/>
        <v>0</v>
      </c>
      <c r="BL41">
        <f t="shared" si="53"/>
        <v>0.91523003143769444</v>
      </c>
      <c r="BM41" s="119">
        <f t="shared" si="54"/>
        <v>2841570.0072936984</v>
      </c>
      <c r="BN41" s="119">
        <f t="shared" si="55"/>
        <v>51046149.163529739</v>
      </c>
      <c r="BO41">
        <f t="shared" si="56"/>
        <v>0.91053349199759737</v>
      </c>
    </row>
    <row r="42" spans="1:67">
      <c r="A42">
        <v>30</v>
      </c>
      <c r="B42" s="64">
        <v>25</v>
      </c>
      <c r="C42" s="56">
        <f t="shared" si="3"/>
        <v>169388387.23337653</v>
      </c>
      <c r="D42" s="56">
        <f t="shared" si="4"/>
        <v>0</v>
      </c>
      <c r="E42" s="59">
        <f t="shared" si="57"/>
        <v>169388387.23337653</v>
      </c>
      <c r="F42" s="53">
        <f t="shared" si="5"/>
        <v>1260425.3238929135</v>
      </c>
      <c r="G42" s="53">
        <f t="shared" si="6"/>
        <v>785679.80278414488</v>
      </c>
      <c r="H42" s="66">
        <f t="shared" si="7"/>
        <v>474745.52110876865</v>
      </c>
      <c r="I42" s="54">
        <f t="shared" si="8"/>
        <v>0.10979999999999999</v>
      </c>
      <c r="J42" s="67">
        <f t="shared" si="9"/>
        <v>9.6456066865724388E-3</v>
      </c>
      <c r="K42" s="68">
        <f t="shared" si="10"/>
        <v>1629274.5519531511</v>
      </c>
      <c r="L42" s="68">
        <f t="shared" si="11"/>
        <v>2889699.8758460646</v>
      </c>
      <c r="M42" s="55">
        <f t="shared" si="12"/>
        <v>2104020.0730619198</v>
      </c>
      <c r="N42" s="55">
        <f t="shared" si="13"/>
        <v>473786.60240871314</v>
      </c>
      <c r="O42" s="55">
        <f t="shared" si="14"/>
        <v>1630233.4706532068</v>
      </c>
      <c r="P42" s="65">
        <f t="shared" si="58"/>
        <v>2891290.6177167995</v>
      </c>
      <c r="Q42" s="52">
        <f t="shared" si="15"/>
        <v>101286.28909284669</v>
      </c>
      <c r="R42" s="57">
        <f t="shared" si="16"/>
        <v>12047.044240486664</v>
      </c>
      <c r="S42" s="59">
        <f t="shared" si="59"/>
        <v>43526647.449460171</v>
      </c>
      <c r="T42" s="56">
        <f t="shared" si="17"/>
        <v>1740727.6042090396</v>
      </c>
      <c r="U42" s="57">
        <f t="shared" si="18"/>
        <v>181361.03103941737</v>
      </c>
      <c r="V42" s="59">
        <f t="shared" si="60"/>
        <v>14000000</v>
      </c>
      <c r="W42" s="52">
        <f t="shared" si="19"/>
        <v>0</v>
      </c>
      <c r="X42" s="57">
        <f t="shared" si="20"/>
        <v>58333.333333333336</v>
      </c>
      <c r="Y42" s="59">
        <f t="shared" si="61"/>
        <v>24308709.382283207</v>
      </c>
      <c r="Z42" s="56">
        <f t="shared" si="62"/>
        <v>0</v>
      </c>
      <c r="AA42" s="57">
        <f t="shared" si="21"/>
        <v>101286.28909284669</v>
      </c>
      <c r="AB42" s="63">
        <f t="shared" si="63"/>
        <v>20000000</v>
      </c>
      <c r="AC42" s="74">
        <f t="shared" si="22"/>
        <v>0</v>
      </c>
      <c r="AD42" s="57">
        <f t="shared" si="23"/>
        <v>83333.333333333328</v>
      </c>
      <c r="AE42" s="59">
        <f t="shared" si="64"/>
        <v>24193147.730516493</v>
      </c>
      <c r="AF42" s="54">
        <f t="shared" si="24"/>
        <v>473786.60240871314</v>
      </c>
      <c r="AG42" s="57">
        <f t="shared" si="25"/>
        <v>100804.78221048538</v>
      </c>
      <c r="AH42" s="59">
        <f t="shared" si="65"/>
        <v>13950000</v>
      </c>
      <c r="AI42" s="54">
        <f t="shared" si="26"/>
        <v>0</v>
      </c>
      <c r="AJ42" s="57">
        <f t="shared" si="27"/>
        <v>58125</v>
      </c>
      <c r="AK42" s="59">
        <f t="shared" si="66"/>
        <v>26518592.053399853</v>
      </c>
      <c r="AL42" s="56">
        <f t="shared" si="67"/>
        <v>0</v>
      </c>
      <c r="AM42" s="75">
        <f t="shared" si="28"/>
        <v>110494.13355583273</v>
      </c>
      <c r="AN42">
        <f t="shared" si="29"/>
        <v>2.4235933147632307E-2</v>
      </c>
      <c r="AO42" s="119">
        <f t="shared" si="30"/>
        <v>113333.33333333336</v>
      </c>
      <c r="AP42" s="119">
        <f t="shared" si="31"/>
        <v>2532157.2273211675</v>
      </c>
      <c r="AQ42">
        <f t="shared" si="32"/>
        <v>0.90190652726678122</v>
      </c>
      <c r="AR42" s="41">
        <f t="shared" si="33"/>
        <v>1922088.6352484571</v>
      </c>
      <c r="AS42" s="41">
        <f t="shared" si="34"/>
        <v>52221828.126271188</v>
      </c>
      <c r="AT42">
        <f t="shared" si="35"/>
        <v>0.90191878464977804</v>
      </c>
      <c r="AU42" s="41">
        <f t="shared" si="36"/>
        <v>58333.333333333336</v>
      </c>
      <c r="AV42" s="41">
        <f t="shared" si="37"/>
        <v>0</v>
      </c>
      <c r="AW42">
        <f t="shared" si="38"/>
        <v>0.90351114128807308</v>
      </c>
      <c r="AX42">
        <f t="shared" si="39"/>
        <v>0</v>
      </c>
      <c r="AY42" s="121">
        <f t="shared" si="40"/>
        <v>0</v>
      </c>
      <c r="AZ42">
        <f t="shared" si="41"/>
        <v>0.93142044409772407</v>
      </c>
      <c r="BA42" s="39">
        <f t="shared" si="42"/>
        <v>83333.333333333328</v>
      </c>
      <c r="BB42" s="39">
        <f t="shared" si="43"/>
        <v>0</v>
      </c>
      <c r="BC42">
        <f t="shared" si="44"/>
        <v>0.90636640676054792</v>
      </c>
      <c r="BD42" s="41">
        <f t="shared" si="45"/>
        <v>574591.38461919851</v>
      </c>
      <c r="BE42" s="41">
        <f t="shared" si="46"/>
        <v>14213598.072261395</v>
      </c>
      <c r="BF42">
        <f t="shared" si="47"/>
        <v>0.9035830957464438</v>
      </c>
      <c r="BG42" s="41">
        <f t="shared" si="48"/>
        <v>58125</v>
      </c>
      <c r="BH42" s="41">
        <f t="shared" si="49"/>
        <v>0</v>
      </c>
      <c r="BI42">
        <f t="shared" si="50"/>
        <v>0.90948079001857707</v>
      </c>
      <c r="BJ42">
        <f t="shared" si="51"/>
        <v>0</v>
      </c>
      <c r="BK42" s="121">
        <f t="shared" si="52"/>
        <v>0</v>
      </c>
      <c r="BL42">
        <f t="shared" si="53"/>
        <v>0.9117844947456516</v>
      </c>
      <c r="BM42" s="119">
        <f t="shared" si="54"/>
        <v>2809805.0198676558</v>
      </c>
      <c r="BN42" s="119">
        <f t="shared" si="55"/>
        <v>52600501.826547995</v>
      </c>
      <c r="BO42">
        <f t="shared" si="56"/>
        <v>0.90691122141174929</v>
      </c>
    </row>
    <row r="43" spans="1:67">
      <c r="A43">
        <v>31</v>
      </c>
      <c r="B43" s="58">
        <v>26</v>
      </c>
      <c r="C43" s="56">
        <f t="shared" si="3"/>
        <v>167284367.16031459</v>
      </c>
      <c r="D43" s="56">
        <f t="shared" si="4"/>
        <v>0</v>
      </c>
      <c r="E43" s="59">
        <f t="shared" si="57"/>
        <v>167284367.16031462</v>
      </c>
      <c r="F43" s="53">
        <f t="shared" si="5"/>
        <v>1248267.7569608467</v>
      </c>
      <c r="G43" s="53">
        <f t="shared" si="6"/>
        <v>775920.6563452594</v>
      </c>
      <c r="H43" s="60">
        <f t="shared" si="7"/>
        <v>472347.10061558732</v>
      </c>
      <c r="I43" s="54">
        <f t="shared" si="8"/>
        <v>0.10979999999999999</v>
      </c>
      <c r="J43" s="61">
        <f t="shared" si="9"/>
        <v>9.6456066865724388E-3</v>
      </c>
      <c r="K43" s="62">
        <f t="shared" si="10"/>
        <v>1609003.1360884889</v>
      </c>
      <c r="L43" s="62">
        <f t="shared" si="11"/>
        <v>2857270.8930493356</v>
      </c>
      <c r="M43" s="55">
        <f t="shared" si="12"/>
        <v>2081350.2367040762</v>
      </c>
      <c r="N43" s="55">
        <f t="shared" si="13"/>
        <v>468681.77242982719</v>
      </c>
      <c r="O43" s="55">
        <f t="shared" si="14"/>
        <v>1612668.464274249</v>
      </c>
      <c r="P43" s="59">
        <f t="shared" si="58"/>
        <v>2790004.3286239528</v>
      </c>
      <c r="Q43" s="52">
        <f t="shared" si="15"/>
        <v>101708.31529740022</v>
      </c>
      <c r="R43" s="57">
        <f t="shared" si="16"/>
        <v>11625.018035933137</v>
      </c>
      <c r="S43" s="59">
        <f t="shared" si="59"/>
        <v>41785919.845251128</v>
      </c>
      <c r="T43" s="56">
        <f t="shared" si="17"/>
        <v>1723622.9900532311</v>
      </c>
      <c r="U43" s="57">
        <f t="shared" si="18"/>
        <v>174107.99935521302</v>
      </c>
      <c r="V43" s="59">
        <f t="shared" si="60"/>
        <v>14000000</v>
      </c>
      <c r="W43" s="52">
        <f t="shared" si="19"/>
        <v>0</v>
      </c>
      <c r="X43" s="57">
        <f t="shared" si="20"/>
        <v>58333.333333333336</v>
      </c>
      <c r="Y43" s="59">
        <f t="shared" si="61"/>
        <v>24409995.671376053</v>
      </c>
      <c r="Z43" s="56">
        <f t="shared" si="62"/>
        <v>0</v>
      </c>
      <c r="AA43" s="57">
        <f t="shared" si="21"/>
        <v>101708.31529740022</v>
      </c>
      <c r="AB43" s="63">
        <f t="shared" si="63"/>
        <v>20000000</v>
      </c>
      <c r="AC43" s="74">
        <f t="shared" si="22"/>
        <v>0</v>
      </c>
      <c r="AD43" s="57">
        <f t="shared" si="23"/>
        <v>83333.333333333328</v>
      </c>
      <c r="AE43" s="59">
        <f t="shared" si="64"/>
        <v>23719361.128107779</v>
      </c>
      <c r="AF43" s="54">
        <f t="shared" si="24"/>
        <v>468681.77242982719</v>
      </c>
      <c r="AG43" s="57">
        <f t="shared" si="25"/>
        <v>98830.671367115749</v>
      </c>
      <c r="AH43" s="59">
        <f t="shared" si="65"/>
        <v>13950000</v>
      </c>
      <c r="AI43" s="54">
        <f t="shared" si="26"/>
        <v>0</v>
      </c>
      <c r="AJ43" s="57">
        <f t="shared" si="27"/>
        <v>58125</v>
      </c>
      <c r="AK43" s="59">
        <f t="shared" si="66"/>
        <v>26629086.186955687</v>
      </c>
      <c r="AL43" s="56">
        <f t="shared" si="67"/>
        <v>0</v>
      </c>
      <c r="AM43" s="75">
        <f t="shared" si="28"/>
        <v>110954.52577898203</v>
      </c>
      <c r="AN43">
        <f t="shared" si="29"/>
        <v>2.4274930362116986E-2</v>
      </c>
      <c r="AO43" s="119">
        <f t="shared" si="30"/>
        <v>113333.33333333336</v>
      </c>
      <c r="AP43" s="119">
        <f t="shared" si="31"/>
        <v>2644416.1977324057</v>
      </c>
      <c r="AQ43">
        <f t="shared" si="32"/>
        <v>0.89811396053213777</v>
      </c>
      <c r="AR43" s="41">
        <f t="shared" si="33"/>
        <v>1897730.9894084441</v>
      </c>
      <c r="AS43" s="41">
        <f t="shared" si="34"/>
        <v>53432312.691650167</v>
      </c>
      <c r="AT43">
        <f t="shared" si="35"/>
        <v>0.89812665456813445</v>
      </c>
      <c r="AU43" s="41">
        <f t="shared" si="36"/>
        <v>58333.333333333336</v>
      </c>
      <c r="AV43" s="41">
        <f t="shared" si="37"/>
        <v>0</v>
      </c>
      <c r="AW43">
        <f t="shared" si="38"/>
        <v>0.89977579543768571</v>
      </c>
      <c r="AX43">
        <f t="shared" si="39"/>
        <v>0</v>
      </c>
      <c r="AY43" s="121">
        <f t="shared" si="40"/>
        <v>0</v>
      </c>
      <c r="AZ43">
        <f t="shared" si="41"/>
        <v>0.92869905957557108</v>
      </c>
      <c r="BA43" s="39">
        <f t="shared" si="42"/>
        <v>83333.333333333328</v>
      </c>
      <c r="BB43" s="39">
        <f t="shared" si="43"/>
        <v>0</v>
      </c>
      <c r="BC43">
        <f t="shared" si="44"/>
        <v>0.90273317208563408</v>
      </c>
      <c r="BD43" s="41">
        <f t="shared" si="45"/>
        <v>567512.44379694294</v>
      </c>
      <c r="BE43" s="41">
        <f t="shared" si="46"/>
        <v>14529134.945324643</v>
      </c>
      <c r="BF43">
        <f t="shared" si="47"/>
        <v>0.89985031857464004</v>
      </c>
      <c r="BG43" s="41">
        <f t="shared" si="48"/>
        <v>58125</v>
      </c>
      <c r="BH43" s="41">
        <f t="shared" si="49"/>
        <v>0</v>
      </c>
      <c r="BI43">
        <f t="shared" si="50"/>
        <v>0.90595935806722716</v>
      </c>
      <c r="BJ43">
        <f t="shared" si="51"/>
        <v>0</v>
      </c>
      <c r="BK43" s="121">
        <f t="shared" si="52"/>
        <v>0</v>
      </c>
      <c r="BL43">
        <f t="shared" si="53"/>
        <v>0.90834604751367964</v>
      </c>
      <c r="BM43" s="119">
        <f t="shared" si="54"/>
        <v>2778368.4332053871</v>
      </c>
      <c r="BN43" s="119">
        <f t="shared" si="55"/>
        <v>54115106.15430598</v>
      </c>
      <c r="BO43">
        <f t="shared" si="56"/>
        <v>0.90329751299292371</v>
      </c>
    </row>
    <row r="44" spans="1:67">
      <c r="A44">
        <v>32</v>
      </c>
      <c r="B44" s="64">
        <v>27</v>
      </c>
      <c r="C44" s="56">
        <f t="shared" si="3"/>
        <v>165203016.92361054</v>
      </c>
      <c r="D44" s="56">
        <f t="shared" si="4"/>
        <v>0</v>
      </c>
      <c r="E44" s="59">
        <f t="shared" si="57"/>
        <v>165203016.92361054</v>
      </c>
      <c r="F44" s="53">
        <f t="shared" si="5"/>
        <v>1236227.4571376725</v>
      </c>
      <c r="G44" s="53">
        <f t="shared" si="6"/>
        <v>766266.6601640135</v>
      </c>
      <c r="H44" s="66">
        <f t="shared" si="7"/>
        <v>469960.79697365896</v>
      </c>
      <c r="I44" s="54">
        <f t="shared" si="8"/>
        <v>0.10979999999999999</v>
      </c>
      <c r="J44" s="67">
        <f t="shared" si="9"/>
        <v>9.6456066865724388E-3</v>
      </c>
      <c r="K44" s="68">
        <f t="shared" si="10"/>
        <v>1588950.2676746016</v>
      </c>
      <c r="L44" s="68">
        <f t="shared" si="11"/>
        <v>2825177.7248122739</v>
      </c>
      <c r="M44" s="55">
        <f t="shared" si="12"/>
        <v>2058911.0646482604</v>
      </c>
      <c r="N44" s="55">
        <f t="shared" si="13"/>
        <v>463628.88380708796</v>
      </c>
      <c r="O44" s="55">
        <f t="shared" si="14"/>
        <v>1595282.1808411723</v>
      </c>
      <c r="P44" s="65">
        <f t="shared" si="58"/>
        <v>2688296.0133265527</v>
      </c>
      <c r="Q44" s="52">
        <f t="shared" si="15"/>
        <v>102132.09994447272</v>
      </c>
      <c r="R44" s="57">
        <f t="shared" si="16"/>
        <v>11201.233388860635</v>
      </c>
      <c r="S44" s="59">
        <f t="shared" si="59"/>
        <v>40062296.855197899</v>
      </c>
      <c r="T44" s="56">
        <f t="shared" si="17"/>
        <v>1706699.0171442335</v>
      </c>
      <c r="U44" s="57">
        <f t="shared" si="18"/>
        <v>166926.23689665791</v>
      </c>
      <c r="V44" s="59">
        <f t="shared" si="60"/>
        <v>14000000</v>
      </c>
      <c r="W44" s="52">
        <f t="shared" si="19"/>
        <v>0</v>
      </c>
      <c r="X44" s="57">
        <f t="shared" si="20"/>
        <v>58333.333333333336</v>
      </c>
      <c r="Y44" s="59">
        <f t="shared" si="61"/>
        <v>24511703.986673452</v>
      </c>
      <c r="Z44" s="56">
        <f t="shared" si="62"/>
        <v>0</v>
      </c>
      <c r="AA44" s="57">
        <f t="shared" si="21"/>
        <v>102132.09994447272</v>
      </c>
      <c r="AB44" s="63">
        <f t="shared" si="63"/>
        <v>20000000</v>
      </c>
      <c r="AC44" s="74">
        <f t="shared" si="22"/>
        <v>0</v>
      </c>
      <c r="AD44" s="57">
        <f t="shared" si="23"/>
        <v>83333.333333333328</v>
      </c>
      <c r="AE44" s="59">
        <f t="shared" si="64"/>
        <v>23250679.355677951</v>
      </c>
      <c r="AF44" s="54">
        <f t="shared" si="24"/>
        <v>463628.88380708796</v>
      </c>
      <c r="AG44" s="57">
        <f t="shared" si="25"/>
        <v>96877.830648658128</v>
      </c>
      <c r="AH44" s="59">
        <f t="shared" si="65"/>
        <v>13950000</v>
      </c>
      <c r="AI44" s="54">
        <f t="shared" si="26"/>
        <v>0</v>
      </c>
      <c r="AJ44" s="57">
        <f t="shared" si="27"/>
        <v>58125</v>
      </c>
      <c r="AK44" s="59">
        <f t="shared" si="66"/>
        <v>26740040.712734669</v>
      </c>
      <c r="AL44" s="56">
        <f t="shared" si="67"/>
        <v>0</v>
      </c>
      <c r="AM44" s="75">
        <f t="shared" si="28"/>
        <v>111416.83630306112</v>
      </c>
      <c r="AN44">
        <f t="shared" si="29"/>
        <v>2.4313927576601668E-2</v>
      </c>
      <c r="AO44" s="119">
        <f t="shared" si="30"/>
        <v>113333.33333333336</v>
      </c>
      <c r="AP44" s="119">
        <f t="shared" si="31"/>
        <v>2757566.6985007636</v>
      </c>
      <c r="AQ44">
        <f t="shared" si="32"/>
        <v>0.89433155320943836</v>
      </c>
      <c r="AR44" s="41">
        <f t="shared" si="33"/>
        <v>1873625.2540408913</v>
      </c>
      <c r="AS44" s="41">
        <f t="shared" si="34"/>
        <v>54614368.548615471</v>
      </c>
      <c r="AT44">
        <f t="shared" si="35"/>
        <v>0.89434467992154298</v>
      </c>
      <c r="AU44" s="41">
        <f t="shared" si="36"/>
        <v>58333.333333333336</v>
      </c>
      <c r="AV44" s="41">
        <f t="shared" si="37"/>
        <v>0</v>
      </c>
      <c r="AW44">
        <f t="shared" si="38"/>
        <v>0.89605009238509004</v>
      </c>
      <c r="AX44">
        <f t="shared" si="39"/>
        <v>0</v>
      </c>
      <c r="AY44" s="121">
        <f t="shared" si="40"/>
        <v>0</v>
      </c>
      <c r="AZ44">
        <f t="shared" si="41"/>
        <v>0.92597962517257393</v>
      </c>
      <c r="BA44" s="39">
        <f t="shared" si="42"/>
        <v>83333.333333333328</v>
      </c>
      <c r="BB44" s="39">
        <f t="shared" si="43"/>
        <v>0</v>
      </c>
      <c r="BC44">
        <f t="shared" si="44"/>
        <v>0.89910868088351348</v>
      </c>
      <c r="BD44" s="41">
        <f t="shared" si="45"/>
        <v>560506.71445574611</v>
      </c>
      <c r="BE44" s="41">
        <f t="shared" si="46"/>
        <v>14836124.281826815</v>
      </c>
      <c r="BF44">
        <f t="shared" si="47"/>
        <v>0.89612716122338176</v>
      </c>
      <c r="BG44" s="41">
        <f t="shared" si="48"/>
        <v>58125</v>
      </c>
      <c r="BH44" s="41">
        <f t="shared" si="49"/>
        <v>0</v>
      </c>
      <c r="BI44">
        <f t="shared" si="50"/>
        <v>0.90244571778619753</v>
      </c>
      <c r="BJ44">
        <f t="shared" si="51"/>
        <v>0</v>
      </c>
      <c r="BK44" s="121">
        <f t="shared" si="52"/>
        <v>0</v>
      </c>
      <c r="BL44">
        <f t="shared" si="53"/>
        <v>0.90491470748094471</v>
      </c>
      <c r="BM44" s="119">
        <f t="shared" si="54"/>
        <v>2747256.9684966374</v>
      </c>
      <c r="BN44" s="119">
        <f t="shared" si="55"/>
        <v>55590598.745503031</v>
      </c>
      <c r="BO44">
        <f t="shared" si="56"/>
        <v>0.89969237934865565</v>
      </c>
    </row>
    <row r="45" spans="1:67">
      <c r="A45">
        <v>33</v>
      </c>
      <c r="B45" s="58">
        <v>28</v>
      </c>
      <c r="C45" s="56">
        <f t="shared" si="3"/>
        <v>163144105.85896227</v>
      </c>
      <c r="D45" s="56">
        <f t="shared" si="4"/>
        <v>0</v>
      </c>
      <c r="E45" s="59">
        <f t="shared" si="57"/>
        <v>163144105.8589623</v>
      </c>
      <c r="F45" s="53">
        <f t="shared" si="5"/>
        <v>1224303.2933109808</v>
      </c>
      <c r="G45" s="53">
        <f t="shared" si="6"/>
        <v>756716.74434248684</v>
      </c>
      <c r="H45" s="60">
        <f t="shared" si="7"/>
        <v>467586.54896849394</v>
      </c>
      <c r="I45" s="54">
        <f t="shared" si="8"/>
        <v>0.10979999999999999</v>
      </c>
      <c r="J45" s="61">
        <f t="shared" si="9"/>
        <v>9.6456066865724388E-3</v>
      </c>
      <c r="K45" s="62">
        <f t="shared" si="10"/>
        <v>1569113.7224048066</v>
      </c>
      <c r="L45" s="62">
        <f t="shared" si="11"/>
        <v>2793417.0157157872</v>
      </c>
      <c r="M45" s="55">
        <f t="shared" si="12"/>
        <v>2036700.2713733003</v>
      </c>
      <c r="N45" s="55">
        <f t="shared" si="13"/>
        <v>458627.42188318557</v>
      </c>
      <c r="O45" s="55">
        <f t="shared" si="14"/>
        <v>1578072.849490115</v>
      </c>
      <c r="P45" s="59">
        <f t="shared" si="58"/>
        <v>2586163.9133820799</v>
      </c>
      <c r="Q45" s="52">
        <f t="shared" si="15"/>
        <v>102557.65036090801</v>
      </c>
      <c r="R45" s="57">
        <f t="shared" si="16"/>
        <v>10775.682972425333</v>
      </c>
      <c r="S45" s="59">
        <f t="shared" si="59"/>
        <v>38355597.838053666</v>
      </c>
      <c r="T45" s="56">
        <f t="shared" si="17"/>
        <v>1689953.9226111055</v>
      </c>
      <c r="U45" s="57">
        <f t="shared" si="18"/>
        <v>159814.99099189028</v>
      </c>
      <c r="V45" s="59">
        <f t="shared" si="60"/>
        <v>14000000</v>
      </c>
      <c r="W45" s="52">
        <f t="shared" si="19"/>
        <v>0</v>
      </c>
      <c r="X45" s="57">
        <f t="shared" si="20"/>
        <v>58333.333333333336</v>
      </c>
      <c r="Y45" s="59">
        <f t="shared" si="61"/>
        <v>24613836.086617924</v>
      </c>
      <c r="Z45" s="56">
        <f t="shared" si="62"/>
        <v>0</v>
      </c>
      <c r="AA45" s="57">
        <f t="shared" si="21"/>
        <v>102557.65036090801</v>
      </c>
      <c r="AB45" s="63">
        <f t="shared" si="63"/>
        <v>20000000</v>
      </c>
      <c r="AC45" s="74">
        <f t="shared" si="22"/>
        <v>0</v>
      </c>
      <c r="AD45" s="57">
        <f t="shared" si="23"/>
        <v>83333.333333333328</v>
      </c>
      <c r="AE45" s="59">
        <f t="shared" si="64"/>
        <v>22787050.471870862</v>
      </c>
      <c r="AF45" s="54">
        <f t="shared" si="24"/>
        <v>458627.42188318557</v>
      </c>
      <c r="AG45" s="57">
        <f t="shared" si="25"/>
        <v>94946.043632795263</v>
      </c>
      <c r="AH45" s="59">
        <f t="shared" si="65"/>
        <v>13950000</v>
      </c>
      <c r="AI45" s="54">
        <f t="shared" si="26"/>
        <v>0</v>
      </c>
      <c r="AJ45" s="57">
        <f t="shared" si="27"/>
        <v>58125</v>
      </c>
      <c r="AK45" s="59">
        <f t="shared" si="66"/>
        <v>26851457.549037732</v>
      </c>
      <c r="AL45" s="56">
        <f t="shared" si="67"/>
        <v>0</v>
      </c>
      <c r="AM45" s="75">
        <f t="shared" si="28"/>
        <v>111881.07312099055</v>
      </c>
      <c r="AN45">
        <f t="shared" si="29"/>
        <v>2.4352924791086347E-2</v>
      </c>
      <c r="AO45" s="119">
        <f t="shared" si="30"/>
        <v>113333.33333333334</v>
      </c>
      <c r="AP45" s="119">
        <f t="shared" si="31"/>
        <v>2871614.2101054243</v>
      </c>
      <c r="AQ45">
        <f t="shared" si="32"/>
        <v>0.89055931139996247</v>
      </c>
      <c r="AR45" s="41">
        <f t="shared" si="33"/>
        <v>1849768.9136029957</v>
      </c>
      <c r="AS45" s="41">
        <f t="shared" si="34"/>
        <v>55768479.446166478</v>
      </c>
      <c r="AT45">
        <f t="shared" si="35"/>
        <v>0.89057286682798897</v>
      </c>
      <c r="AU45" s="41">
        <f t="shared" si="36"/>
        <v>58333.333333333336</v>
      </c>
      <c r="AV45" s="41">
        <f t="shared" si="37"/>
        <v>0</v>
      </c>
      <c r="AW45">
        <f t="shared" si="38"/>
        <v>0.89233404036268615</v>
      </c>
      <c r="AX45">
        <f t="shared" si="39"/>
        <v>0</v>
      </c>
      <c r="AY45" s="121">
        <f t="shared" si="40"/>
        <v>0</v>
      </c>
      <c r="AZ45">
        <f t="shared" si="41"/>
        <v>0.923262170403928</v>
      </c>
      <c r="BA45" s="39">
        <f t="shared" si="42"/>
        <v>83333.333333333328</v>
      </c>
      <c r="BB45" s="39">
        <f t="shared" si="43"/>
        <v>0</v>
      </c>
      <c r="BC45">
        <f t="shared" si="44"/>
        <v>0.89549294491074072</v>
      </c>
      <c r="BD45" s="41">
        <f t="shared" si="45"/>
        <v>553573.46551598085</v>
      </c>
      <c r="BE45" s="41">
        <f t="shared" si="46"/>
        <v>15134704.922145125</v>
      </c>
      <c r="BF45">
        <f t="shared" si="47"/>
        <v>0.89241363201807355</v>
      </c>
      <c r="BG45" s="41">
        <f t="shared" si="48"/>
        <v>58125</v>
      </c>
      <c r="BH45" s="41">
        <f t="shared" si="49"/>
        <v>0</v>
      </c>
      <c r="BI45">
        <f t="shared" si="50"/>
        <v>0.89893988439541717</v>
      </c>
      <c r="BJ45">
        <f t="shared" si="51"/>
        <v>0</v>
      </c>
      <c r="BK45" s="121">
        <f t="shared" si="52"/>
        <v>0</v>
      </c>
      <c r="BL45">
        <f t="shared" si="53"/>
        <v>0.90149049218153521</v>
      </c>
      <c r="BM45" s="119">
        <f t="shared" si="54"/>
        <v>2716467.3791189766</v>
      </c>
      <c r="BN45" s="119">
        <f t="shared" si="55"/>
        <v>57027607.598452412</v>
      </c>
      <c r="BO45">
        <f t="shared" si="56"/>
        <v>0.89609583286967276</v>
      </c>
    </row>
    <row r="46" spans="1:67">
      <c r="A46">
        <v>34</v>
      </c>
      <c r="B46" s="64">
        <v>29</v>
      </c>
      <c r="C46" s="56">
        <f t="shared" si="3"/>
        <v>161107405.58758897</v>
      </c>
      <c r="D46" s="56">
        <f t="shared" si="4"/>
        <v>0</v>
      </c>
      <c r="E46" s="59">
        <f t="shared" si="57"/>
        <v>161107405.587589</v>
      </c>
      <c r="F46" s="53">
        <f t="shared" si="5"/>
        <v>1212494.1452786278</v>
      </c>
      <c r="G46" s="53">
        <f t="shared" si="6"/>
        <v>747269.84958376701</v>
      </c>
      <c r="H46" s="66">
        <f t="shared" si="7"/>
        <v>465224.29569486075</v>
      </c>
      <c r="I46" s="54">
        <f t="shared" si="8"/>
        <v>0.10979999999999999</v>
      </c>
      <c r="J46" s="67">
        <f t="shared" si="9"/>
        <v>9.6456066865724388E-3</v>
      </c>
      <c r="K46" s="68">
        <f t="shared" si="10"/>
        <v>1549491.298014676</v>
      </c>
      <c r="L46" s="68">
        <f t="shared" si="11"/>
        <v>2761985.4432933037</v>
      </c>
      <c r="M46" s="55">
        <f t="shared" si="12"/>
        <v>2014715.5937095368</v>
      </c>
      <c r="N46" s="55">
        <f t="shared" si="13"/>
        <v>453676.87703395932</v>
      </c>
      <c r="O46" s="55">
        <f t="shared" si="14"/>
        <v>1561038.7166755775</v>
      </c>
      <c r="P46" s="65">
        <f t="shared" si="58"/>
        <v>2483606.263021172</v>
      </c>
      <c r="Q46" s="52">
        <f t="shared" si="15"/>
        <v>102984.97390407846</v>
      </c>
      <c r="R46" s="57">
        <f t="shared" si="16"/>
        <v>10348.359429254884</v>
      </c>
      <c r="S46" s="59">
        <f t="shared" si="59"/>
        <v>36665643.915442564</v>
      </c>
      <c r="T46" s="56">
        <f t="shared" si="17"/>
        <v>1673385.9609345722</v>
      </c>
      <c r="U46" s="57">
        <f t="shared" si="18"/>
        <v>152773.51631434401</v>
      </c>
      <c r="V46" s="59">
        <f t="shared" si="60"/>
        <v>14000000</v>
      </c>
      <c r="W46" s="52">
        <f t="shared" si="19"/>
        <v>0</v>
      </c>
      <c r="X46" s="57">
        <f t="shared" si="20"/>
        <v>58333.333333333336</v>
      </c>
      <c r="Y46" s="59">
        <f t="shared" si="61"/>
        <v>24716393.736978833</v>
      </c>
      <c r="Z46" s="56">
        <f t="shared" si="62"/>
        <v>0</v>
      </c>
      <c r="AA46" s="57">
        <f t="shared" si="21"/>
        <v>102984.97390407846</v>
      </c>
      <c r="AB46" s="63">
        <f t="shared" si="63"/>
        <v>20000000</v>
      </c>
      <c r="AC46" s="74">
        <f t="shared" si="22"/>
        <v>0</v>
      </c>
      <c r="AD46" s="57">
        <f t="shared" si="23"/>
        <v>83333.333333333328</v>
      </c>
      <c r="AE46" s="59">
        <f t="shared" si="64"/>
        <v>22328423.049987677</v>
      </c>
      <c r="AF46" s="54">
        <f t="shared" si="24"/>
        <v>453676.87703395932</v>
      </c>
      <c r="AG46" s="57">
        <f t="shared" si="25"/>
        <v>93035.096041615325</v>
      </c>
      <c r="AH46" s="59">
        <f t="shared" si="65"/>
        <v>13950000</v>
      </c>
      <c r="AI46" s="54">
        <f t="shared" si="26"/>
        <v>0</v>
      </c>
      <c r="AJ46" s="57">
        <f t="shared" si="27"/>
        <v>58125</v>
      </c>
      <c r="AK46" s="59">
        <f t="shared" si="66"/>
        <v>26963338.622158721</v>
      </c>
      <c r="AL46" s="56">
        <f t="shared" si="67"/>
        <v>0</v>
      </c>
      <c r="AM46" s="75">
        <f t="shared" si="28"/>
        <v>112347.24425899467</v>
      </c>
      <c r="AN46">
        <f t="shared" si="29"/>
        <v>2.4391922005571026E-2</v>
      </c>
      <c r="AO46" s="119">
        <f t="shared" si="30"/>
        <v>113333.33333333334</v>
      </c>
      <c r="AP46" s="119">
        <f t="shared" si="31"/>
        <v>2986564.2432182753</v>
      </c>
      <c r="AQ46">
        <f t="shared" si="32"/>
        <v>0.88679724098195334</v>
      </c>
      <c r="AR46" s="41">
        <f t="shared" si="33"/>
        <v>1826159.4772489162</v>
      </c>
      <c r="AS46" s="41">
        <f t="shared" si="34"/>
        <v>56895122.671775453</v>
      </c>
      <c r="AT46">
        <f t="shared" si="35"/>
        <v>0.88681122118241773</v>
      </c>
      <c r="AU46" s="41">
        <f t="shared" si="36"/>
        <v>58333.333333333336</v>
      </c>
      <c r="AV46" s="41">
        <f t="shared" si="37"/>
        <v>0</v>
      </c>
      <c r="AW46">
        <f t="shared" si="38"/>
        <v>0.88862764738141287</v>
      </c>
      <c r="AX46">
        <f t="shared" si="39"/>
        <v>0</v>
      </c>
      <c r="AY46" s="121">
        <f t="shared" si="40"/>
        <v>0</v>
      </c>
      <c r="AZ46">
        <f t="shared" si="41"/>
        <v>0.9205467246596104</v>
      </c>
      <c r="BA46" s="39">
        <f t="shared" si="42"/>
        <v>83333.333333333328</v>
      </c>
      <c r="BB46" s="39">
        <f t="shared" si="43"/>
        <v>0</v>
      </c>
      <c r="BC46">
        <f t="shared" si="44"/>
        <v>0.89188597570659178</v>
      </c>
      <c r="BD46" s="41">
        <f t="shared" si="45"/>
        <v>546711.97307557461</v>
      </c>
      <c r="BE46" s="41">
        <f t="shared" si="46"/>
        <v>15425013.819154616</v>
      </c>
      <c r="BF46">
        <f t="shared" si="47"/>
        <v>0.88870973906273043</v>
      </c>
      <c r="BG46" s="41">
        <f t="shared" si="48"/>
        <v>58125</v>
      </c>
      <c r="BH46" s="41">
        <f t="shared" si="49"/>
        <v>0</v>
      </c>
      <c r="BI46">
        <f t="shared" si="50"/>
        <v>0.8954418729040694</v>
      </c>
      <c r="BJ46">
        <f t="shared" si="51"/>
        <v>0</v>
      </c>
      <c r="BK46" s="121">
        <f t="shared" si="52"/>
        <v>0</v>
      </c>
      <c r="BL46">
        <f t="shared" si="53"/>
        <v>0.89807341894478498</v>
      </c>
      <c r="BM46" s="119">
        <f t="shared" si="54"/>
        <v>2685996.4503244907</v>
      </c>
      <c r="BN46" s="119">
        <f t="shared" si="55"/>
        <v>58426752.217576571</v>
      </c>
      <c r="BO46">
        <f t="shared" si="56"/>
        <v>0.89250788573041206</v>
      </c>
    </row>
    <row r="47" spans="1:67">
      <c r="A47">
        <v>35</v>
      </c>
      <c r="B47" s="58">
        <v>30</v>
      </c>
      <c r="C47" s="56">
        <f t="shared" si="3"/>
        <v>159092689.99387941</v>
      </c>
      <c r="D47" s="56">
        <f t="shared" si="4"/>
        <v>0</v>
      </c>
      <c r="E47" s="59">
        <f t="shared" si="57"/>
        <v>159092689.99387947</v>
      </c>
      <c r="F47" s="53">
        <f t="shared" si="5"/>
        <v>1200798.9036434989</v>
      </c>
      <c r="G47" s="53">
        <f t="shared" si="6"/>
        <v>737924.92708827753</v>
      </c>
      <c r="H47" s="60">
        <f t="shared" si="7"/>
        <v>462873.97655522136</v>
      </c>
      <c r="I47" s="54">
        <f t="shared" si="8"/>
        <v>0.10979999999999999</v>
      </c>
      <c r="J47" s="61">
        <f t="shared" si="9"/>
        <v>9.6456066865724388E-3</v>
      </c>
      <c r="K47" s="62">
        <f t="shared" si="10"/>
        <v>1530080.8140664585</v>
      </c>
      <c r="L47" s="62">
        <f t="shared" si="11"/>
        <v>2730879.7177099572</v>
      </c>
      <c r="M47" s="55">
        <f t="shared" si="12"/>
        <v>1992954.7906216797</v>
      </c>
      <c r="N47" s="55">
        <f t="shared" si="13"/>
        <v>448776.74461950141</v>
      </c>
      <c r="O47" s="55">
        <f t="shared" si="14"/>
        <v>1544178.0460021785</v>
      </c>
      <c r="P47" s="59">
        <f t="shared" si="58"/>
        <v>2380621.2891170937</v>
      </c>
      <c r="Q47" s="52">
        <f t="shared" si="15"/>
        <v>103414.07796201212</v>
      </c>
      <c r="R47" s="57">
        <f t="shared" si="16"/>
        <v>9919.2553713212237</v>
      </c>
      <c r="S47" s="59">
        <f t="shared" si="59"/>
        <v>34992257.954507992</v>
      </c>
      <c r="T47" s="56">
        <f t="shared" si="17"/>
        <v>1656993.403778919</v>
      </c>
      <c r="U47" s="57">
        <f t="shared" si="18"/>
        <v>145801.07481044997</v>
      </c>
      <c r="V47" s="59">
        <f t="shared" si="60"/>
        <v>14000000</v>
      </c>
      <c r="W47" s="52">
        <f t="shared" si="19"/>
        <v>0</v>
      </c>
      <c r="X47" s="57">
        <f t="shared" si="20"/>
        <v>58333.333333333336</v>
      </c>
      <c r="Y47" s="59">
        <f t="shared" si="61"/>
        <v>24819378.71088291</v>
      </c>
      <c r="Z47" s="56">
        <f t="shared" si="62"/>
        <v>0</v>
      </c>
      <c r="AA47" s="57">
        <f t="shared" si="21"/>
        <v>103414.07796201212</v>
      </c>
      <c r="AB47" s="63">
        <f t="shared" si="63"/>
        <v>20000000</v>
      </c>
      <c r="AC47" s="74">
        <f t="shared" si="22"/>
        <v>0</v>
      </c>
      <c r="AD47" s="57">
        <f t="shared" si="23"/>
        <v>83333.333333333328</v>
      </c>
      <c r="AE47" s="59">
        <f t="shared" si="64"/>
        <v>21874746.172953717</v>
      </c>
      <c r="AF47" s="54">
        <f t="shared" si="24"/>
        <v>448776.74461950141</v>
      </c>
      <c r="AG47" s="57">
        <f t="shared" si="25"/>
        <v>91144.775720640493</v>
      </c>
      <c r="AH47" s="59">
        <f t="shared" si="65"/>
        <v>13950000</v>
      </c>
      <c r="AI47" s="54">
        <f t="shared" si="26"/>
        <v>0</v>
      </c>
      <c r="AJ47" s="57">
        <f t="shared" si="27"/>
        <v>58125</v>
      </c>
      <c r="AK47" s="59">
        <f t="shared" si="66"/>
        <v>27075685.866417717</v>
      </c>
      <c r="AL47" s="56">
        <f t="shared" si="67"/>
        <v>0</v>
      </c>
      <c r="AM47" s="75">
        <f t="shared" si="28"/>
        <v>112815.35777674049</v>
      </c>
      <c r="AN47">
        <f t="shared" si="29"/>
        <v>2.4430919220055705E-2</v>
      </c>
      <c r="AO47" s="119">
        <f t="shared" si="30"/>
        <v>113333.33333333334</v>
      </c>
      <c r="AP47" s="119">
        <f t="shared" si="31"/>
        <v>3102422.3388603637</v>
      </c>
      <c r="AQ47">
        <f t="shared" si="32"/>
        <v>0.88304534761140729</v>
      </c>
      <c r="AR47" s="41">
        <f t="shared" si="33"/>
        <v>1802794.478589369</v>
      </c>
      <c r="AS47" s="41">
        <f t="shared" si="34"/>
        <v>57994769.132262163</v>
      </c>
      <c r="AT47">
        <f t="shared" si="35"/>
        <v>0.88305974865754344</v>
      </c>
      <c r="AU47" s="41">
        <f t="shared" si="36"/>
        <v>58333.333333333336</v>
      </c>
      <c r="AV47" s="41">
        <f t="shared" si="37"/>
        <v>0</v>
      </c>
      <c r="AW47">
        <f t="shared" si="38"/>
        <v>0.88493092123141115</v>
      </c>
      <c r="AX47">
        <f t="shared" si="39"/>
        <v>0</v>
      </c>
      <c r="AY47" s="121">
        <f t="shared" si="40"/>
        <v>0</v>
      </c>
      <c r="AZ47">
        <f t="shared" si="41"/>
        <v>0.91783331720400596</v>
      </c>
      <c r="BA47" s="39">
        <f t="shared" si="42"/>
        <v>83333.333333333328</v>
      </c>
      <c r="BB47" s="39">
        <f t="shared" si="43"/>
        <v>0</v>
      </c>
      <c r="BC47">
        <f t="shared" si="44"/>
        <v>0.88828778459364821</v>
      </c>
      <c r="BD47" s="41">
        <f t="shared" si="45"/>
        <v>539921.52034014184</v>
      </c>
      <c r="BE47" s="41">
        <f t="shared" si="46"/>
        <v>15707186.061682548</v>
      </c>
      <c r="BF47">
        <f t="shared" si="47"/>
        <v>0.88501549024066717</v>
      </c>
      <c r="BG47" s="41">
        <f t="shared" si="48"/>
        <v>58125</v>
      </c>
      <c r="BH47" s="41">
        <f t="shared" si="49"/>
        <v>0</v>
      </c>
      <c r="BI47">
        <f t="shared" si="50"/>
        <v>0.89195169811101283</v>
      </c>
      <c r="BJ47">
        <f t="shared" si="51"/>
        <v>0</v>
      </c>
      <c r="BK47" s="121">
        <f t="shared" si="52"/>
        <v>0</v>
      </c>
      <c r="BL47">
        <f t="shared" si="53"/>
        <v>0.8946635048955911</v>
      </c>
      <c r="BM47" s="119">
        <f t="shared" si="54"/>
        <v>2655840.9989295108</v>
      </c>
      <c r="BN47" s="119">
        <f t="shared" si="55"/>
        <v>59788643.718650393</v>
      </c>
      <c r="BO47">
        <f t="shared" si="56"/>
        <v>0.8889285498895938</v>
      </c>
    </row>
    <row r="48" spans="1:67">
      <c r="A48">
        <v>36</v>
      </c>
      <c r="B48" s="64">
        <v>31</v>
      </c>
      <c r="C48" s="56">
        <f t="shared" si="3"/>
        <v>157099735.20325774</v>
      </c>
      <c r="D48" s="56">
        <f t="shared" si="4"/>
        <v>0</v>
      </c>
      <c r="E48" s="59">
        <f t="shared" si="57"/>
        <v>157099735.20325777</v>
      </c>
      <c r="F48" s="53">
        <f t="shared" si="5"/>
        <v>1189216.4697092858</v>
      </c>
      <c r="G48" s="53">
        <f t="shared" si="6"/>
        <v>728680.93845111073</v>
      </c>
      <c r="H48" s="66">
        <f t="shared" si="7"/>
        <v>460535.53125817503</v>
      </c>
      <c r="I48" s="54">
        <f t="shared" si="8"/>
        <v>0.10979999999999999</v>
      </c>
      <c r="J48" s="67">
        <f t="shared" si="9"/>
        <v>9.6456066865724388E-3</v>
      </c>
      <c r="K48" s="68">
        <f t="shared" si="10"/>
        <v>1510880.1117355947</v>
      </c>
      <c r="L48" s="68">
        <f t="shared" si="11"/>
        <v>2700096.5814448805</v>
      </c>
      <c r="M48" s="55">
        <f t="shared" si="12"/>
        <v>1971415.6429937696</v>
      </c>
      <c r="N48" s="55">
        <f t="shared" si="13"/>
        <v>443926.52493573376</v>
      </c>
      <c r="O48" s="55">
        <f t="shared" si="14"/>
        <v>1527489.1180580358</v>
      </c>
      <c r="P48" s="65">
        <f t="shared" si="58"/>
        <v>2277207.2111550816</v>
      </c>
      <c r="Q48" s="52">
        <f t="shared" si="15"/>
        <v>103844.9699535205</v>
      </c>
      <c r="R48" s="57">
        <f t="shared" si="16"/>
        <v>9488.3633798128394</v>
      </c>
      <c r="S48" s="59">
        <f t="shared" si="59"/>
        <v>33335264.550729074</v>
      </c>
      <c r="T48" s="56">
        <f t="shared" si="17"/>
        <v>1640774.5398255128</v>
      </c>
      <c r="U48" s="57">
        <f t="shared" si="18"/>
        <v>138896.93562803781</v>
      </c>
      <c r="V48" s="59">
        <f t="shared" si="60"/>
        <v>14000000</v>
      </c>
      <c r="W48" s="52">
        <f t="shared" si="19"/>
        <v>0</v>
      </c>
      <c r="X48" s="57">
        <f t="shared" si="20"/>
        <v>58333.333333333336</v>
      </c>
      <c r="Y48" s="59">
        <f t="shared" si="61"/>
        <v>24922792.788844921</v>
      </c>
      <c r="Z48" s="56">
        <f t="shared" si="62"/>
        <v>0</v>
      </c>
      <c r="AA48" s="57">
        <f t="shared" si="21"/>
        <v>103844.9699535205</v>
      </c>
      <c r="AB48" s="63">
        <f t="shared" si="63"/>
        <v>20000000</v>
      </c>
      <c r="AC48" s="74">
        <f t="shared" si="22"/>
        <v>0</v>
      </c>
      <c r="AD48" s="57">
        <f t="shared" si="23"/>
        <v>83333.333333333328</v>
      </c>
      <c r="AE48" s="59">
        <f t="shared" si="64"/>
        <v>21425969.428334218</v>
      </c>
      <c r="AF48" s="54">
        <f t="shared" si="24"/>
        <v>443926.52493573376</v>
      </c>
      <c r="AG48" s="57">
        <f t="shared" si="25"/>
        <v>89274.872618059235</v>
      </c>
      <c r="AH48" s="59">
        <f t="shared" si="65"/>
        <v>13950000</v>
      </c>
      <c r="AI48" s="54">
        <f t="shared" si="26"/>
        <v>0</v>
      </c>
      <c r="AJ48" s="57">
        <f t="shared" si="27"/>
        <v>58125</v>
      </c>
      <c r="AK48" s="59">
        <f t="shared" si="66"/>
        <v>27188501.224194456</v>
      </c>
      <c r="AL48" s="56">
        <f t="shared" si="67"/>
        <v>0</v>
      </c>
      <c r="AM48" s="75">
        <f t="shared" si="28"/>
        <v>113285.4217674769</v>
      </c>
      <c r="AN48">
        <f t="shared" si="29"/>
        <v>2.4469916434540384E-2</v>
      </c>
      <c r="AO48" s="119">
        <f t="shared" si="30"/>
        <v>113333.33333333334</v>
      </c>
      <c r="AP48" s="119">
        <f t="shared" si="31"/>
        <v>3219194.0685591353</v>
      </c>
      <c r="AQ48">
        <f t="shared" si="32"/>
        <v>0.87930363672285983</v>
      </c>
      <c r="AR48" s="41">
        <f t="shared" si="33"/>
        <v>1779671.4754535507</v>
      </c>
      <c r="AS48" s="41">
        <f t="shared" si="34"/>
        <v>59067883.433718458</v>
      </c>
      <c r="AT48">
        <f t="shared" si="35"/>
        <v>0.87931845470462455</v>
      </c>
      <c r="AU48" s="41">
        <f t="shared" si="36"/>
        <v>58333.333333333336</v>
      </c>
      <c r="AV48" s="41">
        <f t="shared" si="37"/>
        <v>0</v>
      </c>
      <c r="AW48">
        <f t="shared" si="38"/>
        <v>0.88124386948277844</v>
      </c>
      <c r="AX48">
        <f t="shared" si="39"/>
        <v>0</v>
      </c>
      <c r="AY48" s="121">
        <f t="shared" si="40"/>
        <v>0</v>
      </c>
      <c r="AZ48">
        <f t="shared" si="41"/>
        <v>0.91512197717549748</v>
      </c>
      <c r="BA48" s="39">
        <f t="shared" si="42"/>
        <v>83333.333333333328</v>
      </c>
      <c r="BB48" s="39">
        <f t="shared" si="43"/>
        <v>0</v>
      </c>
      <c r="BC48">
        <f t="shared" si="44"/>
        <v>0.88469838267836998</v>
      </c>
      <c r="BD48" s="41">
        <f t="shared" si="45"/>
        <v>533201.39755379304</v>
      </c>
      <c r="BE48" s="41">
        <f t="shared" si="46"/>
        <v>15981354.897686414</v>
      </c>
      <c r="BF48">
        <f t="shared" si="47"/>
        <v>0.88133089321521807</v>
      </c>
      <c r="BG48" s="41">
        <f t="shared" si="48"/>
        <v>58125</v>
      </c>
      <c r="BH48" s="41">
        <f t="shared" si="49"/>
        <v>0</v>
      </c>
      <c r="BI48">
        <f t="shared" si="50"/>
        <v>0.88846937460523567</v>
      </c>
      <c r="BJ48">
        <f t="shared" si="51"/>
        <v>0</v>
      </c>
      <c r="BK48" s="121">
        <f t="shared" si="52"/>
        <v>0</v>
      </c>
      <c r="BL48">
        <f t="shared" si="53"/>
        <v>0.89126076695477341</v>
      </c>
      <c r="BM48" s="119">
        <f t="shared" si="54"/>
        <v>2625997.8730073436</v>
      </c>
      <c r="BN48" s="119">
        <f t="shared" si="55"/>
        <v>61113884.932806857</v>
      </c>
      <c r="BO48">
        <f t="shared" si="56"/>
        <v>0.88535783709077787</v>
      </c>
    </row>
    <row r="49" spans="1:67">
      <c r="A49">
        <v>37</v>
      </c>
      <c r="B49" s="58">
        <v>32</v>
      </c>
      <c r="C49" s="56">
        <f t="shared" si="3"/>
        <v>155128319.56026399</v>
      </c>
      <c r="D49" s="56">
        <f t="shared" si="4"/>
        <v>0</v>
      </c>
      <c r="E49" s="59">
        <f t="shared" si="57"/>
        <v>155128319.56026402</v>
      </c>
      <c r="F49" s="53">
        <f t="shared" si="5"/>
        <v>1177745.7553772761</v>
      </c>
      <c r="G49" s="53">
        <f t="shared" si="6"/>
        <v>719536.85556035803</v>
      </c>
      <c r="H49" s="60">
        <f t="shared" si="7"/>
        <v>458208.89981691807</v>
      </c>
      <c r="I49" s="54">
        <f t="shared" si="8"/>
        <v>0.10979999999999999</v>
      </c>
      <c r="J49" s="61">
        <f t="shared" si="9"/>
        <v>9.6456066865724388E-3</v>
      </c>
      <c r="K49" s="62">
        <f t="shared" si="10"/>
        <v>1491887.0535993075</v>
      </c>
      <c r="L49" s="62">
        <f t="shared" si="11"/>
        <v>2669632.8089765836</v>
      </c>
      <c r="M49" s="55">
        <f t="shared" si="12"/>
        <v>1950095.9534162255</v>
      </c>
      <c r="N49" s="55">
        <f t="shared" si="13"/>
        <v>439125.72316645528</v>
      </c>
      <c r="O49" s="55">
        <f t="shared" si="14"/>
        <v>1510970.2302497702</v>
      </c>
      <c r="P49" s="59">
        <f t="shared" si="58"/>
        <v>2173362.2412015609</v>
      </c>
      <c r="Q49" s="52">
        <f t="shared" si="15"/>
        <v>104277.65732832684</v>
      </c>
      <c r="R49" s="57">
        <f t="shared" si="16"/>
        <v>9055.6760050065041</v>
      </c>
      <c r="S49" s="59">
        <f t="shared" si="59"/>
        <v>31694490.01090356</v>
      </c>
      <c r="T49" s="56">
        <f t="shared" si="17"/>
        <v>1624727.6746079449</v>
      </c>
      <c r="U49" s="57">
        <f t="shared" si="18"/>
        <v>132060.37504543149</v>
      </c>
      <c r="V49" s="59">
        <f t="shared" si="60"/>
        <v>14000000</v>
      </c>
      <c r="W49" s="52">
        <f t="shared" si="19"/>
        <v>0</v>
      </c>
      <c r="X49" s="57">
        <f t="shared" si="20"/>
        <v>58333.333333333336</v>
      </c>
      <c r="Y49" s="59">
        <f t="shared" si="61"/>
        <v>25026637.758798443</v>
      </c>
      <c r="Z49" s="56">
        <f t="shared" si="62"/>
        <v>0</v>
      </c>
      <c r="AA49" s="57">
        <f t="shared" si="21"/>
        <v>104277.65732832684</v>
      </c>
      <c r="AB49" s="63">
        <f t="shared" si="63"/>
        <v>20000000</v>
      </c>
      <c r="AC49" s="74">
        <f t="shared" si="22"/>
        <v>0</v>
      </c>
      <c r="AD49" s="57">
        <f t="shared" si="23"/>
        <v>83333.333333333328</v>
      </c>
      <c r="AE49" s="59">
        <f t="shared" si="64"/>
        <v>20982042.903398484</v>
      </c>
      <c r="AF49" s="54">
        <f t="shared" si="24"/>
        <v>439125.72316645528</v>
      </c>
      <c r="AG49" s="57">
        <f t="shared" si="25"/>
        <v>87425.178764160344</v>
      </c>
      <c r="AH49" s="59">
        <f t="shared" si="65"/>
        <v>13950000</v>
      </c>
      <c r="AI49" s="54">
        <f t="shared" si="26"/>
        <v>0</v>
      </c>
      <c r="AJ49" s="57">
        <f t="shared" si="27"/>
        <v>58125</v>
      </c>
      <c r="AK49" s="59">
        <f t="shared" si="66"/>
        <v>27301786.645961933</v>
      </c>
      <c r="AL49" s="56">
        <f t="shared" si="67"/>
        <v>0</v>
      </c>
      <c r="AM49" s="75">
        <f t="shared" si="28"/>
        <v>113757.44435817472</v>
      </c>
      <c r="AN49">
        <f t="shared" si="29"/>
        <v>2.4508913649025063E-2</v>
      </c>
      <c r="AO49" s="119">
        <f t="shared" si="30"/>
        <v>113333.33333333334</v>
      </c>
      <c r="AP49" s="119">
        <f t="shared" si="31"/>
        <v>3336885.0345064588</v>
      </c>
      <c r="AQ49">
        <f t="shared" si="32"/>
        <v>0.87557211353019104</v>
      </c>
      <c r="AR49" s="41">
        <f t="shared" si="33"/>
        <v>1756788.0496533765</v>
      </c>
      <c r="AS49" s="41">
        <f t="shared" si="34"/>
        <v>60114923.960493959</v>
      </c>
      <c r="AT49">
        <f t="shared" si="35"/>
        <v>0.87558734455427079</v>
      </c>
      <c r="AU49" s="41">
        <f t="shared" si="36"/>
        <v>58333.333333333336</v>
      </c>
      <c r="AV49" s="41">
        <f t="shared" si="37"/>
        <v>0</v>
      </c>
      <c r="AW49">
        <f t="shared" si="38"/>
        <v>0.87756649948627918</v>
      </c>
      <c r="AX49">
        <f t="shared" si="39"/>
        <v>0</v>
      </c>
      <c r="AY49" s="121">
        <f t="shared" si="40"/>
        <v>0</v>
      </c>
      <c r="AZ49">
        <f t="shared" si="41"/>
        <v>0.9124127335861052</v>
      </c>
      <c r="BA49" s="39">
        <f t="shared" si="42"/>
        <v>83333.333333333328</v>
      </c>
      <c r="BB49" s="39">
        <f t="shared" si="43"/>
        <v>0</v>
      </c>
      <c r="BC49">
        <f t="shared" si="44"/>
        <v>0.88111778085170112</v>
      </c>
      <c r="BD49" s="41">
        <f t="shared" si="45"/>
        <v>526550.90193061566</v>
      </c>
      <c r="BE49" s="41">
        <f t="shared" si="46"/>
        <v>16247651.757158846</v>
      </c>
      <c r="BF49">
        <f t="shared" si="47"/>
        <v>0.87765595543046249</v>
      </c>
      <c r="BG49" s="41">
        <f t="shared" si="48"/>
        <v>58125</v>
      </c>
      <c r="BH49" s="41">
        <f t="shared" si="49"/>
        <v>0</v>
      </c>
      <c r="BI49">
        <f t="shared" si="50"/>
        <v>0.88499491676627162</v>
      </c>
      <c r="BJ49">
        <f t="shared" si="51"/>
        <v>0</v>
      </c>
      <c r="BK49" s="121">
        <f t="shared" si="52"/>
        <v>0</v>
      </c>
      <c r="BL49">
        <f t="shared" si="53"/>
        <v>0.88786522183938277</v>
      </c>
      <c r="BM49" s="119">
        <f t="shared" si="54"/>
        <v>2596463.9515839918</v>
      </c>
      <c r="BN49" s="119">
        <f t="shared" si="55"/>
        <v>62403070.509319216</v>
      </c>
      <c r="BO49">
        <f t="shared" si="56"/>
        <v>0.8817957588629125</v>
      </c>
    </row>
    <row r="50" spans="1:67">
      <c r="A50">
        <v>38</v>
      </c>
      <c r="B50" s="64">
        <v>33</v>
      </c>
      <c r="C50" s="56">
        <f t="shared" si="3"/>
        <v>153178223.60684776</v>
      </c>
      <c r="D50" s="56">
        <f t="shared" si="4"/>
        <v>0</v>
      </c>
      <c r="E50" s="59">
        <f t="shared" si="57"/>
        <v>153178223.60684779</v>
      </c>
      <c r="F50" s="53">
        <f t="shared" si="5"/>
        <v>1166385.6830441265</v>
      </c>
      <c r="G50" s="53">
        <f t="shared" si="6"/>
        <v>710491.66049642907</v>
      </c>
      <c r="H50" s="66">
        <f t="shared" si="7"/>
        <v>455894.02254769742</v>
      </c>
      <c r="I50" s="54">
        <f t="shared" si="8"/>
        <v>0.10979999999999999</v>
      </c>
      <c r="J50" s="67">
        <f t="shared" si="9"/>
        <v>9.6456066865724388E-3</v>
      </c>
      <c r="K50" s="68">
        <f t="shared" si="10"/>
        <v>1473099.5234272447</v>
      </c>
      <c r="L50" s="68">
        <f t="shared" si="11"/>
        <v>2639485.2064713715</v>
      </c>
      <c r="M50" s="55">
        <f t="shared" si="12"/>
        <v>1928993.5459749424</v>
      </c>
      <c r="N50" s="55">
        <f t="shared" si="13"/>
        <v>434373.84933585062</v>
      </c>
      <c r="O50" s="55">
        <f t="shared" si="14"/>
        <v>1494619.6966390919</v>
      </c>
      <c r="P50" s="65">
        <f t="shared" si="58"/>
        <v>2069084.5838732342</v>
      </c>
      <c r="Q50" s="52">
        <f t="shared" si="15"/>
        <v>104712.14756719487</v>
      </c>
      <c r="R50" s="57">
        <f t="shared" si="16"/>
        <v>8621.1857661384765</v>
      </c>
      <c r="S50" s="59">
        <f t="shared" si="59"/>
        <v>30069762.336295616</v>
      </c>
      <c r="T50" s="56">
        <f t="shared" si="17"/>
        <v>1608851.130348759</v>
      </c>
      <c r="U50" s="57">
        <f t="shared" si="18"/>
        <v>125290.67640123173</v>
      </c>
      <c r="V50" s="59">
        <f t="shared" si="60"/>
        <v>14000000</v>
      </c>
      <c r="W50" s="52">
        <f t="shared" si="19"/>
        <v>0</v>
      </c>
      <c r="X50" s="57">
        <f t="shared" si="20"/>
        <v>58333.333333333336</v>
      </c>
      <c r="Y50" s="59">
        <f t="shared" si="61"/>
        <v>25130915.416126769</v>
      </c>
      <c r="Z50" s="56">
        <f t="shared" si="62"/>
        <v>0</v>
      </c>
      <c r="AA50" s="57">
        <f t="shared" si="21"/>
        <v>104712.14756719487</v>
      </c>
      <c r="AB50" s="63">
        <f t="shared" si="63"/>
        <v>20000000</v>
      </c>
      <c r="AC50" s="74">
        <f t="shared" si="22"/>
        <v>0</v>
      </c>
      <c r="AD50" s="57">
        <f t="shared" si="23"/>
        <v>83333.333333333328</v>
      </c>
      <c r="AE50" s="59">
        <f t="shared" si="64"/>
        <v>20542917.180232029</v>
      </c>
      <c r="AF50" s="54">
        <f t="shared" si="24"/>
        <v>434373.84933585062</v>
      </c>
      <c r="AG50" s="57">
        <f t="shared" si="25"/>
        <v>85595.488250966795</v>
      </c>
      <c r="AH50" s="59">
        <f t="shared" si="65"/>
        <v>13950000</v>
      </c>
      <c r="AI50" s="54">
        <f t="shared" si="26"/>
        <v>0</v>
      </c>
      <c r="AJ50" s="57">
        <f t="shared" si="27"/>
        <v>58125</v>
      </c>
      <c r="AK50" s="59">
        <f t="shared" si="66"/>
        <v>27415544.090320107</v>
      </c>
      <c r="AL50" s="56">
        <f t="shared" si="67"/>
        <v>0</v>
      </c>
      <c r="AM50" s="75">
        <f t="shared" si="28"/>
        <v>114231.43370966711</v>
      </c>
      <c r="AN50">
        <f t="shared" si="29"/>
        <v>2.4547910863509746E-2</v>
      </c>
      <c r="AO50" s="119">
        <f t="shared" si="30"/>
        <v>113333.33333333334</v>
      </c>
      <c r="AP50" s="119">
        <f t="shared" si="31"/>
        <v>3455500.8697174308</v>
      </c>
      <c r="AQ50">
        <f t="shared" si="32"/>
        <v>0.87185078302744079</v>
      </c>
      <c r="AR50" s="41">
        <f t="shared" si="33"/>
        <v>1734141.8067499907</v>
      </c>
      <c r="AS50" s="41">
        <f t="shared" si="34"/>
        <v>61136342.953252845</v>
      </c>
      <c r="AT50">
        <f t="shared" si="35"/>
        <v>0.87186642321725838</v>
      </c>
      <c r="AU50" s="41">
        <f t="shared" si="36"/>
        <v>58333.333333333336</v>
      </c>
      <c r="AV50" s="41">
        <f t="shared" si="37"/>
        <v>0</v>
      </c>
      <c r="AW50">
        <f t="shared" si="38"/>
        <v>0.87389881837406869</v>
      </c>
      <c r="AX50">
        <f t="shared" si="39"/>
        <v>0</v>
      </c>
      <c r="AY50" s="121">
        <f t="shared" si="40"/>
        <v>0</v>
      </c>
      <c r="AZ50">
        <f t="shared" si="41"/>
        <v>0.90970561532108263</v>
      </c>
      <c r="BA50" s="39">
        <f t="shared" si="42"/>
        <v>83333.333333333328</v>
      </c>
      <c r="BB50" s="39">
        <f t="shared" si="43"/>
        <v>0</v>
      </c>
      <c r="BC50">
        <f t="shared" si="44"/>
        <v>0.87754598978963727</v>
      </c>
      <c r="BD50" s="41">
        <f t="shared" si="45"/>
        <v>519969.33758681745</v>
      </c>
      <c r="BE50" s="41">
        <f t="shared" si="46"/>
        <v>16506206.274762323</v>
      </c>
      <c r="BF50">
        <f t="shared" si="47"/>
        <v>0.87399068411193526</v>
      </c>
      <c r="BG50" s="41">
        <f t="shared" si="48"/>
        <v>58125</v>
      </c>
      <c r="BH50" s="41">
        <f t="shared" si="49"/>
        <v>0</v>
      </c>
      <c r="BI50">
        <f t="shared" si="50"/>
        <v>0.88152833876466552</v>
      </c>
      <c r="BJ50">
        <f t="shared" si="51"/>
        <v>0</v>
      </c>
      <c r="BK50" s="121">
        <f t="shared" si="52"/>
        <v>0</v>
      </c>
      <c r="BL50">
        <f t="shared" si="53"/>
        <v>0.8844768860630573</v>
      </c>
      <c r="BM50" s="119">
        <f t="shared" si="54"/>
        <v>2567236.144336808</v>
      </c>
      <c r="BN50" s="119">
        <f t="shared" si="55"/>
        <v>63656787.017173097</v>
      </c>
      <c r="BO50">
        <f t="shared" si="56"/>
        <v>0.87824232652091005</v>
      </c>
    </row>
    <row r="51" spans="1:67">
      <c r="A51">
        <v>39</v>
      </c>
      <c r="B51" s="58">
        <v>34</v>
      </c>
      <c r="C51" s="56">
        <f t="shared" si="3"/>
        <v>151249230.06087282</v>
      </c>
      <c r="D51" s="56">
        <f t="shared" si="4"/>
        <v>0</v>
      </c>
      <c r="E51" s="59">
        <f t="shared" si="57"/>
        <v>151249230.06087285</v>
      </c>
      <c r="F51" s="53">
        <f t="shared" si="5"/>
        <v>1155135.1855006339</v>
      </c>
      <c r="G51" s="53">
        <f t="shared" si="6"/>
        <v>701544.34543234855</v>
      </c>
      <c r="H51" s="60">
        <f t="shared" si="7"/>
        <v>453590.84006828535</v>
      </c>
      <c r="I51" s="54">
        <f t="shared" si="8"/>
        <v>0.10979999999999999</v>
      </c>
      <c r="J51" s="61">
        <f t="shared" si="9"/>
        <v>9.6456066865724388E-3</v>
      </c>
      <c r="K51" s="62">
        <f t="shared" si="10"/>
        <v>1454515.4259741576</v>
      </c>
      <c r="L51" s="62">
        <f t="shared" si="11"/>
        <v>2609650.6114747915</v>
      </c>
      <c r="M51" s="55">
        <f t="shared" si="12"/>
        <v>1908106.266042443</v>
      </c>
      <c r="N51" s="55">
        <f t="shared" si="13"/>
        <v>429670.41826146113</v>
      </c>
      <c r="O51" s="55">
        <f t="shared" si="14"/>
        <v>1478435.8477809818</v>
      </c>
      <c r="P51" s="59">
        <f t="shared" si="58"/>
        <v>1964372.4363060393</v>
      </c>
      <c r="Q51" s="52">
        <f t="shared" si="15"/>
        <v>105148.44818205817</v>
      </c>
      <c r="R51" s="57">
        <f t="shared" si="16"/>
        <v>8184.8851512751635</v>
      </c>
      <c r="S51" s="59">
        <f t="shared" si="59"/>
        <v>28460911.205946855</v>
      </c>
      <c r="T51" s="56">
        <f t="shared" si="17"/>
        <v>1593143.2457977724</v>
      </c>
      <c r="U51" s="57">
        <f t="shared" si="18"/>
        <v>118587.13002477855</v>
      </c>
      <c r="V51" s="59">
        <f t="shared" si="60"/>
        <v>14000000</v>
      </c>
      <c r="W51" s="52">
        <f t="shared" si="19"/>
        <v>0</v>
      </c>
      <c r="X51" s="57">
        <f t="shared" si="20"/>
        <v>58333.333333333336</v>
      </c>
      <c r="Y51" s="59">
        <f t="shared" si="61"/>
        <v>25235627.563693963</v>
      </c>
      <c r="Z51" s="56">
        <f t="shared" si="62"/>
        <v>0</v>
      </c>
      <c r="AA51" s="57">
        <f t="shared" si="21"/>
        <v>105148.44818205817</v>
      </c>
      <c r="AB51" s="63">
        <f t="shared" si="63"/>
        <v>20000000</v>
      </c>
      <c r="AC51" s="74">
        <f t="shared" si="22"/>
        <v>0</v>
      </c>
      <c r="AD51" s="57">
        <f t="shared" si="23"/>
        <v>83333.333333333328</v>
      </c>
      <c r="AE51" s="59">
        <f t="shared" si="64"/>
        <v>20108543.33089618</v>
      </c>
      <c r="AF51" s="54">
        <f t="shared" si="24"/>
        <v>429670.41826146113</v>
      </c>
      <c r="AG51" s="57">
        <f t="shared" si="25"/>
        <v>83785.597212067412</v>
      </c>
      <c r="AH51" s="59">
        <f t="shared" si="65"/>
        <v>13950000</v>
      </c>
      <c r="AI51" s="54">
        <f t="shared" si="26"/>
        <v>0</v>
      </c>
      <c r="AJ51" s="57">
        <f t="shared" si="27"/>
        <v>58125</v>
      </c>
      <c r="AK51" s="59">
        <f t="shared" si="66"/>
        <v>27529775.524029773</v>
      </c>
      <c r="AL51" s="56">
        <f t="shared" si="67"/>
        <v>0</v>
      </c>
      <c r="AM51" s="75">
        <f t="shared" si="28"/>
        <v>114707.39801679071</v>
      </c>
      <c r="AN51">
        <f t="shared" si="29"/>
        <v>2.4586908077994424E-2</v>
      </c>
      <c r="AO51" s="119">
        <f t="shared" si="30"/>
        <v>113333.33333333333</v>
      </c>
      <c r="AP51" s="119">
        <f t="shared" si="31"/>
        <v>3575047.2381899776</v>
      </c>
      <c r="AQ51">
        <f t="shared" si="32"/>
        <v>0.86813964998958026</v>
      </c>
      <c r="AR51" s="41">
        <f t="shared" si="33"/>
        <v>1711730.3758225511</v>
      </c>
      <c r="AS51" s="41">
        <f t="shared" si="34"/>
        <v>62132586.586113125</v>
      </c>
      <c r="AT51">
        <f t="shared" si="35"/>
        <v>0.86815569548531102</v>
      </c>
      <c r="AU51" s="41">
        <f t="shared" si="36"/>
        <v>58333.333333333336</v>
      </c>
      <c r="AV51" s="41">
        <f t="shared" si="37"/>
        <v>0</v>
      </c>
      <c r="AW51">
        <f t="shared" si="38"/>
        <v>0.8702408330604291</v>
      </c>
      <c r="AX51">
        <f t="shared" si="39"/>
        <v>0</v>
      </c>
      <c r="AY51" s="121">
        <f t="shared" si="40"/>
        <v>0</v>
      </c>
      <c r="AZ51">
        <f t="shared" si="41"/>
        <v>0.90700065113857797</v>
      </c>
      <c r="BA51" s="39">
        <f t="shared" si="42"/>
        <v>83333.333333333328</v>
      </c>
      <c r="BB51" s="39">
        <f t="shared" si="43"/>
        <v>0</v>
      </c>
      <c r="BC51">
        <f t="shared" si="44"/>
        <v>0.87398301995382355</v>
      </c>
      <c r="BD51" s="41">
        <f t="shared" si="45"/>
        <v>513456.01547352853</v>
      </c>
      <c r="BE51" s="41">
        <f t="shared" si="46"/>
        <v>16757146.312196985</v>
      </c>
      <c r="BF51">
        <f t="shared" si="47"/>
        <v>0.87033508626737643</v>
      </c>
      <c r="BG51" s="41">
        <f t="shared" si="48"/>
        <v>58125</v>
      </c>
      <c r="BH51" s="41">
        <f t="shared" si="49"/>
        <v>0</v>
      </c>
      <c r="BI51">
        <f t="shared" si="50"/>
        <v>0.87806965456242736</v>
      </c>
      <c r="BJ51">
        <f t="shared" si="51"/>
        <v>0</v>
      </c>
      <c r="BK51" s="121">
        <f t="shared" si="52"/>
        <v>0</v>
      </c>
      <c r="BL51">
        <f t="shared" si="53"/>
        <v>0.88109577593637645</v>
      </c>
      <c r="BM51" s="119">
        <f t="shared" si="54"/>
        <v>2538311.3912960794</v>
      </c>
      <c r="BN51" s="119">
        <f t="shared" si="55"/>
        <v>64875613.045443058</v>
      </c>
      <c r="BO51">
        <f t="shared" si="56"/>
        <v>0.87469755116620707</v>
      </c>
    </row>
    <row r="52" spans="1:67">
      <c r="A52">
        <v>40</v>
      </c>
      <c r="B52" s="64">
        <v>35</v>
      </c>
      <c r="C52" s="56">
        <f t="shared" si="3"/>
        <v>149341123.79483035</v>
      </c>
      <c r="D52" s="56">
        <f t="shared" si="4"/>
        <v>0</v>
      </c>
      <c r="E52" s="59">
        <f t="shared" si="57"/>
        <v>149341123.79483041</v>
      </c>
      <c r="F52" s="53">
        <f t="shared" si="5"/>
        <v>1143993.2058314739</v>
      </c>
      <c r="G52" s="53">
        <f t="shared" si="6"/>
        <v>692693.91253502166</v>
      </c>
      <c r="H52" s="66">
        <f t="shared" si="7"/>
        <v>451299.29329645226</v>
      </c>
      <c r="I52" s="54">
        <f t="shared" si="8"/>
        <v>0.10979999999999999</v>
      </c>
      <c r="J52" s="67">
        <f t="shared" si="9"/>
        <v>9.6456066865724388E-3</v>
      </c>
      <c r="K52" s="68">
        <f t="shared" si="10"/>
        <v>1436132.6867745928</v>
      </c>
      <c r="L52" s="68">
        <f t="shared" si="11"/>
        <v>2580125.8926060665</v>
      </c>
      <c r="M52" s="55">
        <f t="shared" si="12"/>
        <v>1887431.980071045</v>
      </c>
      <c r="N52" s="55">
        <f t="shared" si="13"/>
        <v>425014.94950761029</v>
      </c>
      <c r="O52" s="55">
        <f t="shared" si="14"/>
        <v>1462417.0305634348</v>
      </c>
      <c r="P52" s="65">
        <f t="shared" si="58"/>
        <v>1859223.9881239813</v>
      </c>
      <c r="Q52" s="52">
        <f t="shared" si="15"/>
        <v>105586.56671615009</v>
      </c>
      <c r="R52" s="57">
        <f t="shared" si="16"/>
        <v>7746.7666171832552</v>
      </c>
      <c r="S52" s="59">
        <f t="shared" si="59"/>
        <v>26867767.960149083</v>
      </c>
      <c r="T52" s="56">
        <f t="shared" si="17"/>
        <v>1577602.3760719621</v>
      </c>
      <c r="U52" s="57">
        <f t="shared" si="18"/>
        <v>111949.03316728784</v>
      </c>
      <c r="V52" s="59">
        <f t="shared" si="60"/>
        <v>14000000</v>
      </c>
      <c r="W52" s="52">
        <f t="shared" si="19"/>
        <v>0</v>
      </c>
      <c r="X52" s="57">
        <f t="shared" si="20"/>
        <v>58333.333333333336</v>
      </c>
      <c r="Y52" s="59">
        <f t="shared" si="61"/>
        <v>25340776.011876021</v>
      </c>
      <c r="Z52" s="56">
        <f t="shared" si="62"/>
        <v>0</v>
      </c>
      <c r="AA52" s="57">
        <f t="shared" si="21"/>
        <v>105586.56671615009</v>
      </c>
      <c r="AB52" s="63">
        <f t="shared" si="63"/>
        <v>20000000</v>
      </c>
      <c r="AC52" s="74">
        <f t="shared" si="22"/>
        <v>0</v>
      </c>
      <c r="AD52" s="57">
        <f t="shared" si="23"/>
        <v>83333.333333333328</v>
      </c>
      <c r="AE52" s="59">
        <f t="shared" si="64"/>
        <v>19678872.912634719</v>
      </c>
      <c r="AF52" s="54">
        <f t="shared" si="24"/>
        <v>425014.94950761029</v>
      </c>
      <c r="AG52" s="57">
        <f t="shared" si="25"/>
        <v>81995.303802644659</v>
      </c>
      <c r="AH52" s="59">
        <f t="shared" si="65"/>
        <v>13950000</v>
      </c>
      <c r="AI52" s="54">
        <f t="shared" si="26"/>
        <v>0</v>
      </c>
      <c r="AJ52" s="57">
        <f t="shared" si="27"/>
        <v>58125</v>
      </c>
      <c r="AK52" s="59">
        <f t="shared" si="66"/>
        <v>27644482.922046565</v>
      </c>
      <c r="AL52" s="56">
        <f t="shared" si="67"/>
        <v>0</v>
      </c>
      <c r="AM52" s="75">
        <f t="shared" si="28"/>
        <v>115185.34550852735</v>
      </c>
      <c r="AN52">
        <f t="shared" si="29"/>
        <v>2.4625905292479103E-2</v>
      </c>
      <c r="AO52" s="119">
        <f t="shared" si="30"/>
        <v>113333.33333333334</v>
      </c>
      <c r="AP52" s="119">
        <f t="shared" si="31"/>
        <v>3695529.8350652531</v>
      </c>
      <c r="AQ52">
        <f t="shared" si="32"/>
        <v>0.86443871897335645</v>
      </c>
      <c r="AR52" s="41">
        <f t="shared" si="33"/>
        <v>1689551.40923925</v>
      </c>
      <c r="AS52" s="41">
        <f t="shared" si="34"/>
        <v>63104095.042878479</v>
      </c>
      <c r="AT52">
        <f t="shared" si="35"/>
        <v>0.86445516593191862</v>
      </c>
      <c r="AU52" s="41">
        <f t="shared" si="36"/>
        <v>58333.333333333336</v>
      </c>
      <c r="AV52" s="41">
        <f t="shared" si="37"/>
        <v>0</v>
      </c>
      <c r="AW52">
        <f t="shared" si="38"/>
        <v>0.86659255024249204</v>
      </c>
      <c r="AX52">
        <f t="shared" si="39"/>
        <v>0</v>
      </c>
      <c r="AY52" s="121">
        <f t="shared" si="40"/>
        <v>0</v>
      </c>
      <c r="AZ52">
        <f t="shared" si="41"/>
        <v>0.90429786966924219</v>
      </c>
      <c r="BA52" s="39">
        <f t="shared" si="42"/>
        <v>83333.333333333328</v>
      </c>
      <c r="BB52" s="39">
        <f t="shared" si="43"/>
        <v>0</v>
      </c>
      <c r="BC52">
        <f t="shared" si="44"/>
        <v>0.87042888159217646</v>
      </c>
      <c r="BD52" s="41">
        <f t="shared" si="45"/>
        <v>507010.25331025495</v>
      </c>
      <c r="BE52" s="41">
        <f t="shared" si="46"/>
        <v>17000597.980304413</v>
      </c>
      <c r="BF52">
        <f t="shared" si="47"/>
        <v>0.86668916868742907</v>
      </c>
      <c r="BG52" s="41">
        <f t="shared" si="48"/>
        <v>58125</v>
      </c>
      <c r="BH52" s="41">
        <f t="shared" si="49"/>
        <v>0</v>
      </c>
      <c r="BI52">
        <f t="shared" si="50"/>
        <v>0.87461887791347803</v>
      </c>
      <c r="BJ52">
        <f t="shared" si="51"/>
        <v>0</v>
      </c>
      <c r="BK52" s="121">
        <f t="shared" si="52"/>
        <v>0</v>
      </c>
      <c r="BL52">
        <f t="shared" si="53"/>
        <v>0.87772190756721247</v>
      </c>
      <c r="BM52" s="119">
        <f t="shared" si="54"/>
        <v>2509686.6625495045</v>
      </c>
      <c r="BN52" s="119">
        <f t="shared" si="55"/>
        <v>66060119.302486576</v>
      </c>
      <c r="BO52">
        <f t="shared" si="56"/>
        <v>0.87116144368736603</v>
      </c>
    </row>
    <row r="53" spans="1:67">
      <c r="A53">
        <v>41</v>
      </c>
      <c r="B53" s="58">
        <v>36</v>
      </c>
      <c r="C53" s="56">
        <f t="shared" si="3"/>
        <v>147453691.81475931</v>
      </c>
      <c r="D53" s="56">
        <f t="shared" si="4"/>
        <v>0</v>
      </c>
      <c r="E53" s="59">
        <f t="shared" si="57"/>
        <v>147453691.81475937</v>
      </c>
      <c r="F53" s="53">
        <f t="shared" si="5"/>
        <v>1132958.6973159125</v>
      </c>
      <c r="G53" s="53">
        <f t="shared" si="6"/>
        <v>683939.3738674589</v>
      </c>
      <c r="H53" s="60">
        <f t="shared" si="7"/>
        <v>449019.32344845356</v>
      </c>
      <c r="I53" s="54">
        <f t="shared" si="8"/>
        <v>0.10979999999999999</v>
      </c>
      <c r="J53" s="61">
        <f t="shared" si="9"/>
        <v>9.6456066865724388E-3</v>
      </c>
      <c r="K53" s="62">
        <f t="shared" si="10"/>
        <v>1417949.2519395801</v>
      </c>
      <c r="L53" s="62">
        <f t="shared" si="11"/>
        <v>2550907.9492554925</v>
      </c>
      <c r="M53" s="55">
        <f t="shared" si="12"/>
        <v>1866968.5753880336</v>
      </c>
      <c r="N53" s="55">
        <f t="shared" si="13"/>
        <v>420406.96733927989</v>
      </c>
      <c r="O53" s="55">
        <f t="shared" si="14"/>
        <v>1446561.6080487538</v>
      </c>
      <c r="P53" s="59">
        <f t="shared" si="58"/>
        <v>1753637.4214078311</v>
      </c>
      <c r="Q53" s="52">
        <f t="shared" si="15"/>
        <v>106026.51074413404</v>
      </c>
      <c r="R53" s="57">
        <f t="shared" si="16"/>
        <v>7306.8225891992961</v>
      </c>
      <c r="S53" s="59">
        <f t="shared" si="59"/>
        <v>25290165.58407712</v>
      </c>
      <c r="T53" s="56">
        <f t="shared" si="17"/>
        <v>1562226.8924968999</v>
      </c>
      <c r="U53" s="57">
        <f t="shared" si="18"/>
        <v>105375.68993365466</v>
      </c>
      <c r="V53" s="59">
        <f t="shared" si="60"/>
        <v>14000000</v>
      </c>
      <c r="W53" s="52">
        <f t="shared" si="19"/>
        <v>0</v>
      </c>
      <c r="X53" s="57">
        <f t="shared" si="20"/>
        <v>58333.333333333336</v>
      </c>
      <c r="Y53" s="59">
        <f t="shared" si="61"/>
        <v>25446362.57859217</v>
      </c>
      <c r="Z53" s="56">
        <f t="shared" si="62"/>
        <v>0</v>
      </c>
      <c r="AA53" s="57">
        <f t="shared" si="21"/>
        <v>106026.51074413404</v>
      </c>
      <c r="AB53" s="63">
        <f t="shared" si="63"/>
        <v>20000000</v>
      </c>
      <c r="AC53" s="74">
        <f t="shared" si="22"/>
        <v>0</v>
      </c>
      <c r="AD53" s="57">
        <f t="shared" si="23"/>
        <v>83333.333333333328</v>
      </c>
      <c r="AE53" s="59">
        <f t="shared" si="64"/>
        <v>19253857.96312711</v>
      </c>
      <c r="AF53" s="54">
        <f t="shared" si="24"/>
        <v>420406.96733927989</v>
      </c>
      <c r="AG53" s="57">
        <f t="shared" si="25"/>
        <v>80224.408179696286</v>
      </c>
      <c r="AH53" s="59">
        <f t="shared" si="65"/>
        <v>13950000</v>
      </c>
      <c r="AI53" s="54">
        <f t="shared" si="26"/>
        <v>0</v>
      </c>
      <c r="AJ53" s="57">
        <f t="shared" si="27"/>
        <v>58125</v>
      </c>
      <c r="AK53" s="59">
        <f t="shared" si="66"/>
        <v>27759668.267555092</v>
      </c>
      <c r="AL53" s="56">
        <f t="shared" si="67"/>
        <v>0</v>
      </c>
      <c r="AM53" s="75">
        <f t="shared" si="28"/>
        <v>115665.28444814621</v>
      </c>
      <c r="AN53">
        <f t="shared" si="29"/>
        <v>2.4664902506963782E-2</v>
      </c>
      <c r="AO53" s="119">
        <f t="shared" si="30"/>
        <v>113333.33333333333</v>
      </c>
      <c r="AP53" s="119">
        <f t="shared" si="31"/>
        <v>3816954.3867888255</v>
      </c>
      <c r="AQ53">
        <f t="shared" si="32"/>
        <v>0.86074799431808136</v>
      </c>
      <c r="AR53" s="41">
        <f t="shared" si="33"/>
        <v>1667602.5824305546</v>
      </c>
      <c r="AS53" s="41">
        <f t="shared" si="34"/>
        <v>64051302.592372894</v>
      </c>
      <c r="AT53">
        <f t="shared" si="35"/>
        <v>0.86076483891315692</v>
      </c>
      <c r="AU53" s="41">
        <f t="shared" si="36"/>
        <v>58333.333333333336</v>
      </c>
      <c r="AV53" s="41">
        <f t="shared" si="37"/>
        <v>0</v>
      </c>
      <c r="AW53">
        <f t="shared" si="38"/>
        <v>0.8629539764009837</v>
      </c>
      <c r="AX53">
        <f t="shared" si="39"/>
        <v>0</v>
      </c>
      <c r="AY53" s="121">
        <f t="shared" si="40"/>
        <v>0</v>
      </c>
      <c r="AZ53">
        <f t="shared" si="41"/>
        <v>0.90159729941586808</v>
      </c>
      <c r="BA53" s="39">
        <f t="shared" si="42"/>
        <v>83333.333333333328</v>
      </c>
      <c r="BB53" s="39">
        <f t="shared" si="43"/>
        <v>0</v>
      </c>
      <c r="BC53">
        <f t="shared" si="44"/>
        <v>0.86688358473946814</v>
      </c>
      <c r="BD53" s="41">
        <f t="shared" si="45"/>
        <v>500631.37551897619</v>
      </c>
      <c r="BE53" s="41">
        <f t="shared" si="46"/>
        <v>17236685.660910476</v>
      </c>
      <c r="BF53">
        <f t="shared" si="47"/>
        <v>0.86305293794639493</v>
      </c>
      <c r="BG53" s="41">
        <f t="shared" si="48"/>
        <v>58125</v>
      </c>
      <c r="BH53" s="41">
        <f t="shared" si="49"/>
        <v>0</v>
      </c>
      <c r="BI53">
        <f t="shared" si="50"/>
        <v>0.87117602236411606</v>
      </c>
      <c r="BJ53">
        <f t="shared" si="51"/>
        <v>0</v>
      </c>
      <c r="BK53" s="121">
        <f t="shared" si="52"/>
        <v>0</v>
      </c>
      <c r="BL53">
        <f t="shared" si="53"/>
        <v>0.87435529686108782</v>
      </c>
      <c r="BM53" s="119">
        <f t="shared" si="54"/>
        <v>2481358.9579495303</v>
      </c>
      <c r="BN53" s="119">
        <f t="shared" si="55"/>
        <v>67210868.713969216</v>
      </c>
      <c r="BO53">
        <f t="shared" si="56"/>
        <v>0.86763401476061686</v>
      </c>
    </row>
    <row r="54" spans="1:67">
      <c r="A54">
        <v>42</v>
      </c>
      <c r="B54" s="64">
        <v>37</v>
      </c>
      <c r="C54" s="56">
        <f t="shared" si="3"/>
        <v>145586723.2393713</v>
      </c>
      <c r="D54" s="56">
        <f t="shared" si="4"/>
        <v>0</v>
      </c>
      <c r="E54" s="59">
        <f t="shared" si="57"/>
        <v>145586723.23937133</v>
      </c>
      <c r="F54" s="53">
        <f t="shared" si="5"/>
        <v>1122030.6233294716</v>
      </c>
      <c r="G54" s="53">
        <f t="shared" si="6"/>
        <v>675279.7512919507</v>
      </c>
      <c r="H54" s="66">
        <f t="shared" si="7"/>
        <v>446750.87203752086</v>
      </c>
      <c r="I54" s="54">
        <f t="shared" si="8"/>
        <v>0.10979999999999999</v>
      </c>
      <c r="J54" s="67">
        <f t="shared" si="9"/>
        <v>9.6456066865724388E-3</v>
      </c>
      <c r="K54" s="68">
        <f t="shared" si="10"/>
        <v>1399963.0879552939</v>
      </c>
      <c r="L54" s="68">
        <f t="shared" si="11"/>
        <v>2521993.7112847655</v>
      </c>
      <c r="M54" s="55">
        <f t="shared" si="12"/>
        <v>1846713.9599928148</v>
      </c>
      <c r="N54" s="55">
        <f t="shared" si="13"/>
        <v>415846.00067643309</v>
      </c>
      <c r="O54" s="55">
        <f t="shared" si="14"/>
        <v>1430867.9593163817</v>
      </c>
      <c r="P54" s="65">
        <f t="shared" si="58"/>
        <v>1647610.9106636972</v>
      </c>
      <c r="Q54" s="52">
        <f t="shared" si="15"/>
        <v>106468.28787223461</v>
      </c>
      <c r="R54" s="57">
        <f t="shared" si="16"/>
        <v>6865.0454610987381</v>
      </c>
      <c r="S54" s="59">
        <f t="shared" si="59"/>
        <v>23727938.691580221</v>
      </c>
      <c r="T54" s="56">
        <f t="shared" si="17"/>
        <v>1547015.1824497285</v>
      </c>
      <c r="U54" s="57">
        <f t="shared" si="18"/>
        <v>98866.411214917593</v>
      </c>
      <c r="V54" s="59">
        <f t="shared" si="60"/>
        <v>14000000</v>
      </c>
      <c r="W54" s="52">
        <f t="shared" si="19"/>
        <v>0</v>
      </c>
      <c r="X54" s="57">
        <f t="shared" si="20"/>
        <v>58333.333333333336</v>
      </c>
      <c r="Y54" s="59">
        <f t="shared" si="61"/>
        <v>25552389.089336306</v>
      </c>
      <c r="Z54" s="56">
        <f t="shared" si="62"/>
        <v>0</v>
      </c>
      <c r="AA54" s="57">
        <f t="shared" si="21"/>
        <v>106468.28787223461</v>
      </c>
      <c r="AB54" s="63">
        <f t="shared" si="63"/>
        <v>20000000</v>
      </c>
      <c r="AC54" s="74">
        <f t="shared" si="22"/>
        <v>0</v>
      </c>
      <c r="AD54" s="57">
        <f t="shared" si="23"/>
        <v>83333.333333333328</v>
      </c>
      <c r="AE54" s="59">
        <f t="shared" si="64"/>
        <v>18833450.995787829</v>
      </c>
      <c r="AF54" s="54">
        <f t="shared" si="24"/>
        <v>415846.00067643309</v>
      </c>
      <c r="AG54" s="57">
        <f t="shared" si="25"/>
        <v>78472.712482449293</v>
      </c>
      <c r="AH54" s="59">
        <f t="shared" si="65"/>
        <v>13950000</v>
      </c>
      <c r="AI54" s="54">
        <f t="shared" si="26"/>
        <v>0</v>
      </c>
      <c r="AJ54" s="57">
        <f t="shared" si="27"/>
        <v>58125</v>
      </c>
      <c r="AK54" s="59">
        <f t="shared" si="66"/>
        <v>27875333.552003238</v>
      </c>
      <c r="AL54" s="56">
        <f t="shared" si="67"/>
        <v>0</v>
      </c>
      <c r="AM54" s="75">
        <f t="shared" si="28"/>
        <v>116147.22313334682</v>
      </c>
      <c r="AN54">
        <f t="shared" si="29"/>
        <v>2.4703899721448465E-2</v>
      </c>
      <c r="AO54" s="119">
        <f t="shared" si="30"/>
        <v>113333.33333333334</v>
      </c>
      <c r="AP54" s="119">
        <f t="shared" si="31"/>
        <v>3939326.6512726806</v>
      </c>
      <c r="AQ54">
        <f t="shared" si="32"/>
        <v>0.85706748014645984</v>
      </c>
      <c r="AR54" s="41">
        <f t="shared" si="33"/>
        <v>1645881.5936646461</v>
      </c>
      <c r="AS54" s="41">
        <f t="shared" si="34"/>
        <v>64974637.662888594</v>
      </c>
      <c r="AT54">
        <f t="shared" si="35"/>
        <v>0.85708471856849267</v>
      </c>
      <c r="AU54" s="41">
        <f t="shared" si="36"/>
        <v>58333.333333333336</v>
      </c>
      <c r="AV54" s="41">
        <f t="shared" si="37"/>
        <v>0</v>
      </c>
      <c r="AW54">
        <f t="shared" si="38"/>
        <v>0.85932511780097776</v>
      </c>
      <c r="AX54">
        <f t="shared" si="39"/>
        <v>0</v>
      </c>
      <c r="AY54" s="121">
        <f t="shared" si="40"/>
        <v>0</v>
      </c>
      <c r="AZ54">
        <f t="shared" si="41"/>
        <v>0.89889896875304565</v>
      </c>
      <c r="BA54" s="39">
        <f t="shared" si="42"/>
        <v>83333.333333333328</v>
      </c>
      <c r="BB54" s="39">
        <f t="shared" si="43"/>
        <v>0</v>
      </c>
      <c r="BC54">
        <f t="shared" si="44"/>
        <v>0.86334713921794426</v>
      </c>
      <c r="BD54" s="41">
        <f t="shared" si="45"/>
        <v>494318.7131588824</v>
      </c>
      <c r="BE54" s="41">
        <f t="shared" si="46"/>
        <v>17465532.028410189</v>
      </c>
      <c r="BF54">
        <f t="shared" si="47"/>
        <v>0.85942640040297968</v>
      </c>
      <c r="BG54" s="41">
        <f t="shared" si="48"/>
        <v>58125</v>
      </c>
      <c r="BH54" s="41">
        <f t="shared" si="49"/>
        <v>0</v>
      </c>
      <c r="BI54">
        <f t="shared" si="50"/>
        <v>0.86774110125349335</v>
      </c>
      <c r="BJ54">
        <f t="shared" si="51"/>
        <v>0</v>
      </c>
      <c r="BK54" s="121">
        <f t="shared" si="52"/>
        <v>0</v>
      </c>
      <c r="BL54">
        <f t="shared" si="53"/>
        <v>0.87099595952153663</v>
      </c>
      <c r="BM54" s="119">
        <f t="shared" si="54"/>
        <v>2453325.3068235284</v>
      </c>
      <c r="BN54" s="119">
        <f t="shared" si="55"/>
        <v>68328416.519734144</v>
      </c>
      <c r="BO54">
        <f t="shared" si="56"/>
        <v>0.86411527485046602</v>
      </c>
    </row>
    <row r="55" spans="1:67">
      <c r="A55">
        <v>43</v>
      </c>
      <c r="B55" s="58">
        <v>38</v>
      </c>
      <c r="C55" s="56">
        <f t="shared" si="3"/>
        <v>143740009.27937847</v>
      </c>
      <c r="D55" s="56">
        <f t="shared" si="4"/>
        <v>0</v>
      </c>
      <c r="E55" s="59">
        <f t="shared" si="57"/>
        <v>143740009.2793785</v>
      </c>
      <c r="F55" s="53">
        <f t="shared" si="5"/>
        <v>1111207.9572465457</v>
      </c>
      <c r="G55" s="53">
        <f t="shared" si="6"/>
        <v>666714.07637418399</v>
      </c>
      <c r="H55" s="60">
        <f t="shared" si="7"/>
        <v>444493.88087236171</v>
      </c>
      <c r="I55" s="54">
        <f t="shared" si="8"/>
        <v>0.10979999999999999</v>
      </c>
      <c r="J55" s="61">
        <f t="shared" si="9"/>
        <v>9.6456066865724388E-3</v>
      </c>
      <c r="K55" s="62">
        <f t="shared" si="10"/>
        <v>1382172.1814836746</v>
      </c>
      <c r="L55" s="62">
        <f t="shared" si="11"/>
        <v>2493380.13873022</v>
      </c>
      <c r="M55" s="55">
        <f t="shared" si="12"/>
        <v>1826666.0623560362</v>
      </c>
      <c r="N55" s="55">
        <f t="shared" si="13"/>
        <v>411331.58304877981</v>
      </c>
      <c r="O55" s="55">
        <f t="shared" si="14"/>
        <v>1415334.4793072564</v>
      </c>
      <c r="P55" s="59">
        <f t="shared" si="58"/>
        <v>1541142.6227914626</v>
      </c>
      <c r="Q55" s="52">
        <f t="shared" si="15"/>
        <v>106911.90573836892</v>
      </c>
      <c r="R55" s="57">
        <f t="shared" si="16"/>
        <v>6421.427594964427</v>
      </c>
      <c r="S55" s="59">
        <f t="shared" si="59"/>
        <v>22180923.509130493</v>
      </c>
      <c r="T55" s="56">
        <f t="shared" si="17"/>
        <v>1531965.6492036588</v>
      </c>
      <c r="U55" s="57">
        <f t="shared" si="18"/>
        <v>92420.514621377049</v>
      </c>
      <c r="V55" s="59">
        <f t="shared" si="60"/>
        <v>14000000</v>
      </c>
      <c r="W55" s="52">
        <f t="shared" si="19"/>
        <v>0</v>
      </c>
      <c r="X55" s="57">
        <f t="shared" si="20"/>
        <v>58333.333333333336</v>
      </c>
      <c r="Y55" s="59">
        <f t="shared" si="61"/>
        <v>25658857.377208542</v>
      </c>
      <c r="Z55" s="56">
        <f t="shared" si="62"/>
        <v>0</v>
      </c>
      <c r="AA55" s="57">
        <f t="shared" si="21"/>
        <v>106911.90573836892</v>
      </c>
      <c r="AB55" s="63">
        <f t="shared" si="63"/>
        <v>20000000</v>
      </c>
      <c r="AC55" s="74">
        <f t="shared" si="22"/>
        <v>0</v>
      </c>
      <c r="AD55" s="57">
        <f t="shared" si="23"/>
        <v>83333.333333333328</v>
      </c>
      <c r="AE55" s="59">
        <f t="shared" si="64"/>
        <v>18417604.995111395</v>
      </c>
      <c r="AF55" s="54">
        <f t="shared" si="24"/>
        <v>411331.58304877981</v>
      </c>
      <c r="AG55" s="57">
        <f t="shared" si="25"/>
        <v>76740.02081296414</v>
      </c>
      <c r="AH55" s="59">
        <f t="shared" si="65"/>
        <v>13950000</v>
      </c>
      <c r="AI55" s="54">
        <f t="shared" si="26"/>
        <v>0</v>
      </c>
      <c r="AJ55" s="57">
        <f t="shared" si="27"/>
        <v>58125</v>
      </c>
      <c r="AK55" s="59">
        <f t="shared" si="66"/>
        <v>27991480.775136586</v>
      </c>
      <c r="AL55" s="56">
        <f t="shared" si="67"/>
        <v>0</v>
      </c>
      <c r="AM55" s="75">
        <f t="shared" si="28"/>
        <v>116631.16989640244</v>
      </c>
      <c r="AN55">
        <f t="shared" si="29"/>
        <v>2.4742896935933144E-2</v>
      </c>
      <c r="AO55" s="119">
        <f t="shared" si="30"/>
        <v>113333.33333333334</v>
      </c>
      <c r="AP55" s="119">
        <f t="shared" si="31"/>
        <v>4062652.4180580191</v>
      </c>
      <c r="AQ55">
        <f t="shared" si="32"/>
        <v>0.85339718036541956</v>
      </c>
      <c r="AR55" s="41">
        <f t="shared" si="33"/>
        <v>1624386.1638250358</v>
      </c>
      <c r="AS55" s="41">
        <f t="shared" si="34"/>
        <v>65874522.915757328</v>
      </c>
      <c r="AT55">
        <f t="shared" si="35"/>
        <v>0.85341480882161025</v>
      </c>
      <c r="AU55" s="41">
        <f t="shared" si="36"/>
        <v>58333.333333333336</v>
      </c>
      <c r="AV55" s="41">
        <f t="shared" si="37"/>
        <v>0</v>
      </c>
      <c r="AW55">
        <f t="shared" si="38"/>
        <v>0.85570598049262125</v>
      </c>
      <c r="AX55">
        <f t="shared" si="39"/>
        <v>0</v>
      </c>
      <c r="AY55" s="121">
        <f t="shared" si="40"/>
        <v>0</v>
      </c>
      <c r="AZ55">
        <f t="shared" si="41"/>
        <v>0.89620290592680418</v>
      </c>
      <c r="BA55" s="39">
        <f t="shared" si="42"/>
        <v>83333.333333333328</v>
      </c>
      <c r="BB55" s="39">
        <f t="shared" si="43"/>
        <v>0</v>
      </c>
      <c r="BC55">
        <f t="shared" si="44"/>
        <v>0.85981955463792104</v>
      </c>
      <c r="BD55" s="41">
        <f t="shared" si="45"/>
        <v>488071.60386174393</v>
      </c>
      <c r="BE55" s="41">
        <f t="shared" si="46"/>
        <v>17687258.07109753</v>
      </c>
      <c r="BF55">
        <f t="shared" si="47"/>
        <v>0.85580956220100934</v>
      </c>
      <c r="BG55" s="41">
        <f t="shared" si="48"/>
        <v>58125</v>
      </c>
      <c r="BH55" s="41">
        <f t="shared" si="49"/>
        <v>0</v>
      </c>
      <c r="BI55">
        <f t="shared" si="50"/>
        <v>0.86431412771408844</v>
      </c>
      <c r="BJ55">
        <f t="shared" si="51"/>
        <v>0</v>
      </c>
      <c r="BK55" s="121">
        <f t="shared" si="52"/>
        <v>0</v>
      </c>
      <c r="BL55">
        <f t="shared" si="53"/>
        <v>0.86764391105050254</v>
      </c>
      <c r="BM55" s="119">
        <f t="shared" si="54"/>
        <v>2425582.7676867796</v>
      </c>
      <c r="BN55" s="119">
        <f t="shared" si="55"/>
        <v>69413310.369529366</v>
      </c>
      <c r="BO55">
        <f t="shared" si="56"/>
        <v>0.86060523421027302</v>
      </c>
    </row>
    <row r="56" spans="1:67">
      <c r="A56">
        <v>44</v>
      </c>
      <c r="B56" s="64">
        <v>39</v>
      </c>
      <c r="C56" s="56">
        <f t="shared" si="3"/>
        <v>141913343.21702245</v>
      </c>
      <c r="D56" s="56">
        <f t="shared" si="4"/>
        <v>0</v>
      </c>
      <c r="E56" s="59">
        <f t="shared" si="57"/>
        <v>141913343.21702245</v>
      </c>
      <c r="F56" s="53">
        <f t="shared" si="5"/>
        <v>1100489.6823439561</v>
      </c>
      <c r="G56" s="53">
        <f t="shared" si="6"/>
        <v>658241.39028828917</v>
      </c>
      <c r="H56" s="66">
        <f t="shared" si="7"/>
        <v>442248.29205566691</v>
      </c>
      <c r="I56" s="54">
        <f t="shared" si="8"/>
        <v>0.10979999999999999</v>
      </c>
      <c r="J56" s="67">
        <f t="shared" si="9"/>
        <v>9.6456066865724388E-3</v>
      </c>
      <c r="K56" s="68">
        <f t="shared" si="10"/>
        <v>1364574.5391649839</v>
      </c>
      <c r="L56" s="68">
        <f t="shared" si="11"/>
        <v>2465064.2215089398</v>
      </c>
      <c r="M56" s="55">
        <f t="shared" si="12"/>
        <v>1806822.8312206506</v>
      </c>
      <c r="N56" s="55">
        <f t="shared" si="13"/>
        <v>406863.25255098025</v>
      </c>
      <c r="O56" s="55">
        <f t="shared" si="14"/>
        <v>1399959.5786696705</v>
      </c>
      <c r="P56" s="65">
        <f t="shared" si="58"/>
        <v>1434230.7170530937</v>
      </c>
      <c r="Q56" s="52">
        <f t="shared" si="15"/>
        <v>107357.37201227879</v>
      </c>
      <c r="R56" s="57">
        <f t="shared" si="16"/>
        <v>5975.9613210545567</v>
      </c>
      <c r="S56" s="59">
        <f t="shared" si="59"/>
        <v>20648957.859926835</v>
      </c>
      <c r="T56" s="56">
        <f t="shared" si="17"/>
        <v>1517076.7117739746</v>
      </c>
      <c r="U56" s="57">
        <f t="shared" si="18"/>
        <v>86037.324416361807</v>
      </c>
      <c r="V56" s="59">
        <f t="shared" si="60"/>
        <v>14000000</v>
      </c>
      <c r="W56" s="52">
        <f t="shared" si="19"/>
        <v>0</v>
      </c>
      <c r="X56" s="57">
        <f t="shared" si="20"/>
        <v>58333.333333333336</v>
      </c>
      <c r="Y56" s="59">
        <f t="shared" si="61"/>
        <v>25765769.282946911</v>
      </c>
      <c r="Z56" s="56">
        <f t="shared" si="62"/>
        <v>0</v>
      </c>
      <c r="AA56" s="57">
        <f t="shared" si="21"/>
        <v>107357.37201227879</v>
      </c>
      <c r="AB56" s="63">
        <f t="shared" si="63"/>
        <v>20000000</v>
      </c>
      <c r="AC56" s="74">
        <f t="shared" si="22"/>
        <v>0</v>
      </c>
      <c r="AD56" s="57">
        <f t="shared" si="23"/>
        <v>83333.333333333328</v>
      </c>
      <c r="AE56" s="59">
        <f t="shared" si="64"/>
        <v>18006273.412062615</v>
      </c>
      <c r="AF56" s="54">
        <f t="shared" si="24"/>
        <v>406863.25255098025</v>
      </c>
      <c r="AG56" s="57">
        <f t="shared" si="25"/>
        <v>75026.139216927564</v>
      </c>
      <c r="AH56" s="59">
        <f t="shared" si="65"/>
        <v>13950000</v>
      </c>
      <c r="AI56" s="54">
        <f t="shared" si="26"/>
        <v>0</v>
      </c>
      <c r="AJ56" s="57">
        <f t="shared" si="27"/>
        <v>58125</v>
      </c>
      <c r="AK56" s="59">
        <f t="shared" si="66"/>
        <v>28108111.945032988</v>
      </c>
      <c r="AL56" s="56">
        <f t="shared" si="67"/>
        <v>0</v>
      </c>
      <c r="AM56" s="75">
        <f t="shared" si="28"/>
        <v>117117.13310430411</v>
      </c>
      <c r="AN56">
        <f t="shared" si="29"/>
        <v>2.4781894150417823E-2</v>
      </c>
      <c r="AO56" s="119">
        <f t="shared" si="30"/>
        <v>113333.33333333334</v>
      </c>
      <c r="AP56" s="119">
        <f t="shared" si="31"/>
        <v>4186937.5084788729</v>
      </c>
      <c r="AQ56">
        <f t="shared" si="32"/>
        <v>0.84973709866690006</v>
      </c>
      <c r="AR56" s="41">
        <f t="shared" si="33"/>
        <v>1603114.0361903363</v>
      </c>
      <c r="AS56" s="41">
        <f t="shared" si="34"/>
        <v>66751375.318054885</v>
      </c>
      <c r="AT56">
        <f t="shared" si="35"/>
        <v>0.8497551133812371</v>
      </c>
      <c r="AU56" s="41">
        <f t="shared" si="36"/>
        <v>58333.333333333336</v>
      </c>
      <c r="AV56" s="41">
        <f t="shared" si="37"/>
        <v>0</v>
      </c>
      <c r="AW56">
        <f t="shared" si="38"/>
        <v>0.85209657031188279</v>
      </c>
      <c r="AX56">
        <f t="shared" si="39"/>
        <v>0</v>
      </c>
      <c r="AY56" s="121">
        <f t="shared" si="40"/>
        <v>0</v>
      </c>
      <c r="AZ56">
        <f t="shared" si="41"/>
        <v>0.89350913905427065</v>
      </c>
      <c r="BA56" s="39">
        <f t="shared" si="42"/>
        <v>83333.333333333328</v>
      </c>
      <c r="BB56" s="39">
        <f t="shared" si="43"/>
        <v>0</v>
      </c>
      <c r="BC56">
        <f t="shared" si="44"/>
        <v>0.85630084039844989</v>
      </c>
      <c r="BD56" s="41">
        <f t="shared" si="45"/>
        <v>481889.39176790783</v>
      </c>
      <c r="BE56" s="41">
        <f t="shared" si="46"/>
        <v>17901983.112243131</v>
      </c>
      <c r="BF56">
        <f t="shared" si="47"/>
        <v>0.85220242927019618</v>
      </c>
      <c r="BG56" s="41">
        <f t="shared" si="48"/>
        <v>58125</v>
      </c>
      <c r="BH56" s="41">
        <f t="shared" si="49"/>
        <v>0</v>
      </c>
      <c r="BI56">
        <f t="shared" si="50"/>
        <v>0.86089511467215929</v>
      </c>
      <c r="BJ56">
        <f t="shared" si="51"/>
        <v>0</v>
      </c>
      <c r="BK56" s="121">
        <f t="shared" si="52"/>
        <v>0</v>
      </c>
      <c r="BL56">
        <f t="shared" si="53"/>
        <v>0.86429916674866147</v>
      </c>
      <c r="BM56" s="119">
        <f t="shared" si="54"/>
        <v>2398128.427958244</v>
      </c>
      <c r="BN56" s="119">
        <f t="shared" si="55"/>
        <v>70466090.41760537</v>
      </c>
      <c r="BO56">
        <f t="shared" si="56"/>
        <v>0.85710390288285465</v>
      </c>
    </row>
    <row r="57" spans="1:67">
      <c r="A57">
        <v>45</v>
      </c>
      <c r="B57" s="58">
        <v>40</v>
      </c>
      <c r="C57" s="56">
        <f t="shared" si="3"/>
        <v>140106520.38580179</v>
      </c>
      <c r="D57" s="56">
        <f t="shared" si="4"/>
        <v>0</v>
      </c>
      <c r="E57" s="59">
        <f t="shared" si="57"/>
        <v>140106520.38580179</v>
      </c>
      <c r="F57" s="53">
        <f t="shared" si="5"/>
        <v>1089874.7917054349</v>
      </c>
      <c r="G57" s="53">
        <f t="shared" si="6"/>
        <v>649860.74372281064</v>
      </c>
      <c r="H57" s="60">
        <f t="shared" si="7"/>
        <v>440014.04798262427</v>
      </c>
      <c r="I57" s="54">
        <f t="shared" si="8"/>
        <v>0.10979999999999999</v>
      </c>
      <c r="J57" s="61">
        <f t="shared" si="9"/>
        <v>9.6456066865724388E-3</v>
      </c>
      <c r="K57" s="62">
        <f t="shared" si="10"/>
        <v>1347168.1874222804</v>
      </c>
      <c r="L57" s="62">
        <f t="shared" si="11"/>
        <v>2437042.9791277153</v>
      </c>
      <c r="M57" s="55">
        <f t="shared" si="12"/>
        <v>1787182.2354049047</v>
      </c>
      <c r="N57" s="55">
        <f t="shared" si="13"/>
        <v>402440.55179828109</v>
      </c>
      <c r="O57" s="55">
        <f t="shared" si="14"/>
        <v>1384741.6836066237</v>
      </c>
      <c r="P57" s="59">
        <f t="shared" si="58"/>
        <v>1326873.345040815</v>
      </c>
      <c r="Q57" s="52">
        <f t="shared" si="15"/>
        <v>107804.69439566329</v>
      </c>
      <c r="R57" s="57">
        <f t="shared" si="16"/>
        <v>5528.6389376700627</v>
      </c>
      <c r="S57" s="59">
        <f t="shared" si="59"/>
        <v>19131881.148152862</v>
      </c>
      <c r="T57" s="56">
        <f t="shared" si="17"/>
        <v>1502346.804765529</v>
      </c>
      <c r="U57" s="57">
        <f t="shared" si="18"/>
        <v>79716.171450636917</v>
      </c>
      <c r="V57" s="59">
        <f t="shared" si="60"/>
        <v>14000000</v>
      </c>
      <c r="W57" s="52">
        <f t="shared" si="19"/>
        <v>0</v>
      </c>
      <c r="X57" s="57">
        <f t="shared" si="20"/>
        <v>58333.333333333336</v>
      </c>
      <c r="Y57" s="59">
        <f t="shared" si="61"/>
        <v>25873126.654959191</v>
      </c>
      <c r="Z57" s="56">
        <f t="shared" si="62"/>
        <v>0</v>
      </c>
      <c r="AA57" s="57">
        <f t="shared" si="21"/>
        <v>107804.69439566329</v>
      </c>
      <c r="AB57" s="63">
        <f t="shared" si="63"/>
        <v>20000000</v>
      </c>
      <c r="AC57" s="74">
        <f t="shared" si="22"/>
        <v>0</v>
      </c>
      <c r="AD57" s="57">
        <f t="shared" si="23"/>
        <v>83333.333333333328</v>
      </c>
      <c r="AE57" s="59">
        <f t="shared" si="64"/>
        <v>17599410.159511633</v>
      </c>
      <c r="AF57" s="54">
        <f t="shared" si="24"/>
        <v>402440.55179828109</v>
      </c>
      <c r="AG57" s="57">
        <f t="shared" si="25"/>
        <v>73330.875664631807</v>
      </c>
      <c r="AH57" s="59">
        <f t="shared" si="65"/>
        <v>13950000</v>
      </c>
      <c r="AI57" s="54">
        <f t="shared" si="26"/>
        <v>0</v>
      </c>
      <c r="AJ57" s="57">
        <f t="shared" si="27"/>
        <v>58125</v>
      </c>
      <c r="AK57" s="59">
        <f t="shared" si="66"/>
        <v>28225229.078137293</v>
      </c>
      <c r="AL57" s="56">
        <f t="shared" si="67"/>
        <v>0</v>
      </c>
      <c r="AM57" s="75">
        <f t="shared" si="28"/>
        <v>117605.12115890539</v>
      </c>
      <c r="AN57">
        <f t="shared" si="29"/>
        <v>2.4820891364902502E-2</v>
      </c>
      <c r="AO57" s="119">
        <f t="shared" si="30"/>
        <v>113333.33333333336</v>
      </c>
      <c r="AP57" s="119">
        <f t="shared" si="31"/>
        <v>4312187.7758265315</v>
      </c>
      <c r="AQ57">
        <f t="shared" si="32"/>
        <v>0.84608723852873446</v>
      </c>
      <c r="AR57" s="41">
        <f t="shared" si="33"/>
        <v>1582062.9762161658</v>
      </c>
      <c r="AS57" s="41">
        <f t="shared" si="34"/>
        <v>67605606.21444881</v>
      </c>
      <c r="AT57">
        <f t="shared" si="35"/>
        <v>0.84610563574194897</v>
      </c>
      <c r="AU57" s="41">
        <f t="shared" si="36"/>
        <v>58333.333333333336</v>
      </c>
      <c r="AV57" s="41">
        <f t="shared" si="37"/>
        <v>0</v>
      </c>
      <c r="AW57">
        <f t="shared" si="38"/>
        <v>0.84849689288133201</v>
      </c>
      <c r="AX57">
        <f t="shared" si="39"/>
        <v>0</v>
      </c>
      <c r="AY57" s="121">
        <f t="shared" si="40"/>
        <v>0</v>
      </c>
      <c r="AZ57">
        <f t="shared" si="41"/>
        <v>0.89081769612331563</v>
      </c>
      <c r="BA57" s="39">
        <f t="shared" si="42"/>
        <v>83333.333333333328</v>
      </c>
      <c r="BB57" s="39">
        <f t="shared" si="43"/>
        <v>0</v>
      </c>
      <c r="BC57">
        <f t="shared" si="44"/>
        <v>0.85279100568787369</v>
      </c>
      <c r="BD57" s="41">
        <f t="shared" si="45"/>
        <v>475771.42746291286</v>
      </c>
      <c r="BE57" s="41">
        <f t="shared" si="46"/>
        <v>18109824.830922648</v>
      </c>
      <c r="BF57">
        <f t="shared" si="47"/>
        <v>0.84860500732687871</v>
      </c>
      <c r="BG57" s="41">
        <f t="shared" si="48"/>
        <v>58125</v>
      </c>
      <c r="BH57" s="41">
        <f t="shared" si="49"/>
        <v>0</v>
      </c>
      <c r="BI57">
        <f t="shared" si="50"/>
        <v>0.85748407484824996</v>
      </c>
      <c r="BJ57">
        <f t="shared" si="51"/>
        <v>0</v>
      </c>
      <c r="BK57" s="121">
        <f t="shared" si="52"/>
        <v>0</v>
      </c>
      <c r="BL57">
        <f t="shared" si="53"/>
        <v>0.86096174171585571</v>
      </c>
      <c r="BM57" s="119">
        <f t="shared" si="54"/>
        <v>2370959.4036790784</v>
      </c>
      <c r="BN57" s="119">
        <f t="shared" si="55"/>
        <v>71487289.416196182</v>
      </c>
      <c r="BO57">
        <f t="shared" si="56"/>
        <v>0.85361129070107489</v>
      </c>
    </row>
    <row r="58" spans="1:67">
      <c r="A58">
        <v>46</v>
      </c>
      <c r="B58" s="64">
        <v>41</v>
      </c>
      <c r="C58" s="56">
        <f t="shared" si="3"/>
        <v>138319338.15039688</v>
      </c>
      <c r="D58" s="56">
        <f t="shared" si="4"/>
        <v>0</v>
      </c>
      <c r="E58" s="59">
        <f t="shared" si="57"/>
        <v>138319338.15039688</v>
      </c>
      <c r="F58" s="53">
        <f t="shared" si="5"/>
        <v>1079362.2881270342</v>
      </c>
      <c r="G58" s="53">
        <f t="shared" si="6"/>
        <v>641571.19678759086</v>
      </c>
      <c r="H58" s="66">
        <f t="shared" si="7"/>
        <v>437791.09133944334</v>
      </c>
      <c r="I58" s="54">
        <f t="shared" si="8"/>
        <v>0.10979999999999999</v>
      </c>
      <c r="J58" s="67">
        <f t="shared" si="9"/>
        <v>9.6456066865724388E-3</v>
      </c>
      <c r="K58" s="68">
        <f t="shared" si="10"/>
        <v>1329951.1722677969</v>
      </c>
      <c r="L58" s="68">
        <f t="shared" si="11"/>
        <v>2409313.4603948314</v>
      </c>
      <c r="M58" s="55">
        <f t="shared" si="12"/>
        <v>1767742.2636072405</v>
      </c>
      <c r="N58" s="55">
        <f t="shared" si="13"/>
        <v>398063.02788258344</v>
      </c>
      <c r="O58" s="55">
        <f t="shared" si="14"/>
        <v>1369679.2357246571</v>
      </c>
      <c r="P58" s="65">
        <f t="shared" si="58"/>
        <v>1219068.6506451517</v>
      </c>
      <c r="Q58" s="52">
        <f t="shared" si="15"/>
        <v>108253.8806223119</v>
      </c>
      <c r="R58" s="57">
        <f t="shared" si="16"/>
        <v>5079.4527110214658</v>
      </c>
      <c r="S58" s="59">
        <f t="shared" si="59"/>
        <v>17629534.343387332</v>
      </c>
      <c r="T58" s="56">
        <f t="shared" si="17"/>
        <v>1487774.3782217246</v>
      </c>
      <c r="U58" s="57">
        <f t="shared" si="18"/>
        <v>73456.393097447217</v>
      </c>
      <c r="V58" s="59">
        <f t="shared" si="60"/>
        <v>14000000</v>
      </c>
      <c r="W58" s="52">
        <f t="shared" si="19"/>
        <v>0</v>
      </c>
      <c r="X58" s="57">
        <f t="shared" si="20"/>
        <v>58333.333333333336</v>
      </c>
      <c r="Y58" s="59">
        <f t="shared" si="61"/>
        <v>25980931.349354856</v>
      </c>
      <c r="Z58" s="56">
        <f t="shared" si="62"/>
        <v>0</v>
      </c>
      <c r="AA58" s="57">
        <f t="shared" si="21"/>
        <v>108253.8806223119</v>
      </c>
      <c r="AB58" s="63">
        <f t="shared" si="63"/>
        <v>20000000</v>
      </c>
      <c r="AC58" s="74">
        <f t="shared" si="22"/>
        <v>0</v>
      </c>
      <c r="AD58" s="57">
        <f t="shared" si="23"/>
        <v>83333.333333333328</v>
      </c>
      <c r="AE58" s="59">
        <f t="shared" si="64"/>
        <v>17196969.607713353</v>
      </c>
      <c r="AF58" s="54">
        <f t="shared" si="24"/>
        <v>398063.02788258344</v>
      </c>
      <c r="AG58" s="57">
        <f t="shared" si="25"/>
        <v>71654.040032138975</v>
      </c>
      <c r="AH58" s="59">
        <f t="shared" si="65"/>
        <v>13950000</v>
      </c>
      <c r="AI58" s="54">
        <f t="shared" si="26"/>
        <v>0</v>
      </c>
      <c r="AJ58" s="57">
        <f t="shared" si="27"/>
        <v>58125</v>
      </c>
      <c r="AK58" s="59">
        <f t="shared" si="66"/>
        <v>28342834.199296199</v>
      </c>
      <c r="AL58" s="56">
        <f t="shared" si="67"/>
        <v>0</v>
      </c>
      <c r="AM58" s="75">
        <f t="shared" si="28"/>
        <v>118095.1424970675</v>
      </c>
      <c r="AN58">
        <f t="shared" si="29"/>
        <v>2.4859888579387181E-2</v>
      </c>
      <c r="AO58" s="119">
        <f t="shared" si="30"/>
        <v>113333.33333333337</v>
      </c>
      <c r="AP58" s="119">
        <f t="shared" si="31"/>
        <v>4438409.1055147881</v>
      </c>
      <c r="AQ58">
        <f t="shared" si="32"/>
        <v>0.84244760321542322</v>
      </c>
      <c r="AR58" s="41">
        <f t="shared" si="33"/>
        <v>1561230.7713191719</v>
      </c>
      <c r="AS58" s="41">
        <f t="shared" si="34"/>
        <v>68437621.398199335</v>
      </c>
      <c r="AT58">
        <f t="shared" si="35"/>
        <v>0.84246637918504552</v>
      </c>
      <c r="AU58" s="41">
        <f t="shared" si="36"/>
        <v>58333.333333333336</v>
      </c>
      <c r="AV58" s="41">
        <f t="shared" si="37"/>
        <v>0</v>
      </c>
      <c r="AW58">
        <f t="shared" si="38"/>
        <v>0.8449069536108651</v>
      </c>
      <c r="AX58">
        <f t="shared" si="39"/>
        <v>0</v>
      </c>
      <c r="AY58" s="121">
        <f t="shared" si="40"/>
        <v>0</v>
      </c>
      <c r="AZ58">
        <f t="shared" si="41"/>
        <v>0.88812860499225232</v>
      </c>
      <c r="BA58" s="39">
        <f t="shared" si="42"/>
        <v>83333.333333333328</v>
      </c>
      <c r="BB58" s="39">
        <f t="shared" si="43"/>
        <v>0</v>
      </c>
      <c r="BC58">
        <f t="shared" si="44"/>
        <v>0.84929005948450731</v>
      </c>
      <c r="BD58" s="41">
        <f t="shared" si="45"/>
        <v>469717.06791472243</v>
      </c>
      <c r="BE58" s="41">
        <f t="shared" si="46"/>
        <v>18310899.282598838</v>
      </c>
      <c r="BF58">
        <f t="shared" si="47"/>
        <v>0.8450173018747893</v>
      </c>
      <c r="BG58" s="41">
        <f t="shared" si="48"/>
        <v>58125</v>
      </c>
      <c r="BH58" s="41">
        <f t="shared" si="49"/>
        <v>0</v>
      </c>
      <c r="BI58">
        <f t="shared" si="50"/>
        <v>0.85408102075766679</v>
      </c>
      <c r="BJ58">
        <f t="shared" si="51"/>
        <v>0</v>
      </c>
      <c r="BK58" s="121">
        <f t="shared" si="52"/>
        <v>0</v>
      </c>
      <c r="BL58">
        <f t="shared" si="53"/>
        <v>0.85763165085143733</v>
      </c>
      <c r="BM58" s="119">
        <f t="shared" si="54"/>
        <v>2344072.8392338944</v>
      </c>
      <c r="BN58" s="119">
        <f t="shared" si="55"/>
        <v>72477432.807896867</v>
      </c>
      <c r="BO58">
        <f t="shared" si="56"/>
        <v>0.85012740728844405</v>
      </c>
    </row>
    <row r="59" spans="1:67">
      <c r="A59">
        <v>47</v>
      </c>
      <c r="B59" s="58">
        <v>42</v>
      </c>
      <c r="C59" s="56">
        <f t="shared" si="3"/>
        <v>136551595.88678965</v>
      </c>
      <c r="D59" s="56">
        <f t="shared" si="4"/>
        <v>0</v>
      </c>
      <c r="E59" s="59">
        <f t="shared" si="57"/>
        <v>136551595.88678965</v>
      </c>
      <c r="F59" s="53">
        <f t="shared" si="5"/>
        <v>1068951.1840234422</v>
      </c>
      <c r="G59" s="53">
        <f t="shared" si="6"/>
        <v>633371.81892155937</v>
      </c>
      <c r="H59" s="60">
        <f t="shared" si="7"/>
        <v>435579.36510188284</v>
      </c>
      <c r="I59" s="54">
        <f t="shared" si="8"/>
        <v>0.10979999999999999</v>
      </c>
      <c r="J59" s="61">
        <f t="shared" si="9"/>
        <v>9.6456066865724388E-3</v>
      </c>
      <c r="K59" s="62">
        <f t="shared" si="10"/>
        <v>1312921.5591111961</v>
      </c>
      <c r="L59" s="62">
        <f t="shared" si="11"/>
        <v>2381872.7431346383</v>
      </c>
      <c r="M59" s="55">
        <f t="shared" si="12"/>
        <v>1748500.9242130788</v>
      </c>
      <c r="N59" s="55">
        <f t="shared" si="13"/>
        <v>393730.23232893355</v>
      </c>
      <c r="O59" s="55">
        <f t="shared" si="14"/>
        <v>1354770.6918841454</v>
      </c>
      <c r="P59" s="59">
        <f t="shared" si="58"/>
        <v>1110814.7700228398</v>
      </c>
      <c r="Q59" s="52">
        <f t="shared" si="15"/>
        <v>108704.9384582382</v>
      </c>
      <c r="R59" s="57">
        <f t="shared" si="16"/>
        <v>4628.3948750951658</v>
      </c>
      <c r="S59" s="59">
        <f t="shared" si="59"/>
        <v>16141759.965165608</v>
      </c>
      <c r="T59" s="56">
        <f t="shared" si="17"/>
        <v>1473357.8974749506</v>
      </c>
      <c r="U59" s="57">
        <f t="shared" si="18"/>
        <v>67257.333188190038</v>
      </c>
      <c r="V59" s="59">
        <f t="shared" si="60"/>
        <v>14000000</v>
      </c>
      <c r="W59" s="52">
        <f t="shared" si="19"/>
        <v>0</v>
      </c>
      <c r="X59" s="57">
        <f t="shared" si="20"/>
        <v>58333.333333333336</v>
      </c>
      <c r="Y59" s="59">
        <f t="shared" si="61"/>
        <v>26089185.229977168</v>
      </c>
      <c r="Z59" s="56">
        <f t="shared" si="62"/>
        <v>0</v>
      </c>
      <c r="AA59" s="57">
        <f t="shared" si="21"/>
        <v>108704.9384582382</v>
      </c>
      <c r="AB59" s="63">
        <f t="shared" si="63"/>
        <v>20000000</v>
      </c>
      <c r="AC59" s="74">
        <f t="shared" si="22"/>
        <v>0</v>
      </c>
      <c r="AD59" s="57">
        <f t="shared" si="23"/>
        <v>83333.333333333328</v>
      </c>
      <c r="AE59" s="59">
        <f t="shared" si="64"/>
        <v>16798906.579830769</v>
      </c>
      <c r="AF59" s="54">
        <f t="shared" si="24"/>
        <v>393730.23232893355</v>
      </c>
      <c r="AG59" s="57">
        <f t="shared" si="25"/>
        <v>69995.444082628208</v>
      </c>
      <c r="AH59" s="59">
        <f t="shared" si="65"/>
        <v>13950000</v>
      </c>
      <c r="AI59" s="54">
        <f t="shared" si="26"/>
        <v>0</v>
      </c>
      <c r="AJ59" s="57">
        <f t="shared" si="27"/>
        <v>58125</v>
      </c>
      <c r="AK59" s="59">
        <f t="shared" si="66"/>
        <v>28460929.341793265</v>
      </c>
      <c r="AL59" s="56">
        <f t="shared" si="67"/>
        <v>0</v>
      </c>
      <c r="AM59" s="75">
        <f t="shared" si="28"/>
        <v>118587.20559080527</v>
      </c>
      <c r="AN59">
        <f t="shared" si="29"/>
        <v>2.489888579387186E-2</v>
      </c>
      <c r="AO59" s="119">
        <f t="shared" si="30"/>
        <v>113333.33333333337</v>
      </c>
      <c r="AP59" s="119">
        <f t="shared" si="31"/>
        <v>4565607.4152460042</v>
      </c>
      <c r="AQ59">
        <f t="shared" si="32"/>
        <v>0.83881819577900463</v>
      </c>
      <c r="AR59" s="41">
        <f t="shared" si="33"/>
        <v>1540615.2306631408</v>
      </c>
      <c r="AS59" s="41">
        <f t="shared" si="34"/>
        <v>69247821.181322679</v>
      </c>
      <c r="AT59">
        <f t="shared" si="35"/>
        <v>0.83883734677933575</v>
      </c>
      <c r="AU59" s="41">
        <f t="shared" si="36"/>
        <v>58333.333333333336</v>
      </c>
      <c r="AV59" s="41">
        <f t="shared" si="37"/>
        <v>0</v>
      </c>
      <c r="AW59">
        <f t="shared" si="38"/>
        <v>0.84132675769848053</v>
      </c>
      <c r="AX59">
        <f t="shared" si="39"/>
        <v>0</v>
      </c>
      <c r="AY59" s="121">
        <f t="shared" si="40"/>
        <v>0</v>
      </c>
      <c r="AZ59">
        <f t="shared" si="41"/>
        <v>0.885441893389462</v>
      </c>
      <c r="BA59" s="39">
        <f t="shared" si="42"/>
        <v>83333.333333333328</v>
      </c>
      <c r="BB59" s="39">
        <f t="shared" si="43"/>
        <v>0</v>
      </c>
      <c r="BC59">
        <f t="shared" si="44"/>
        <v>0.84579801055722659</v>
      </c>
      <c r="BD59" s="41">
        <f t="shared" si="45"/>
        <v>463725.67641156178</v>
      </c>
      <c r="BE59" s="41">
        <f t="shared" si="46"/>
        <v>18505320.919459876</v>
      </c>
      <c r="BF59">
        <f t="shared" si="47"/>
        <v>0.84143931820578266</v>
      </c>
      <c r="BG59" s="41">
        <f t="shared" si="48"/>
        <v>58125</v>
      </c>
      <c r="BH59" s="41">
        <f t="shared" si="49"/>
        <v>0</v>
      </c>
      <c r="BI59">
        <f t="shared" si="50"/>
        <v>0.85068596471097724</v>
      </c>
      <c r="BJ59">
        <f t="shared" si="51"/>
        <v>0</v>
      </c>
      <c r="BK59" s="121">
        <f t="shared" si="52"/>
        <v>0</v>
      </c>
      <c r="BL59">
        <f t="shared" si="53"/>
        <v>0.85430890885469646</v>
      </c>
      <c r="BM59" s="119">
        <f t="shared" si="54"/>
        <v>2317465.9070747024</v>
      </c>
      <c r="BN59" s="119">
        <f t="shared" si="55"/>
        <v>73437038.816949308</v>
      </c>
      <c r="BO59">
        <f t="shared" si="56"/>
        <v>0.84665226205974142</v>
      </c>
    </row>
    <row r="60" spans="1:67">
      <c r="A60">
        <v>48</v>
      </c>
      <c r="B60" s="64">
        <v>43</v>
      </c>
      <c r="C60" s="56">
        <f t="shared" si="3"/>
        <v>134803094.9625766</v>
      </c>
      <c r="D60" s="56">
        <f t="shared" si="4"/>
        <v>0</v>
      </c>
      <c r="E60" s="59">
        <f t="shared" si="57"/>
        <v>134803094.96257657</v>
      </c>
      <c r="F60" s="53">
        <f t="shared" si="5"/>
        <v>1058640.5013352057</v>
      </c>
      <c r="G60" s="53">
        <f t="shared" si="6"/>
        <v>625261.68880141771</v>
      </c>
      <c r="H60" s="66">
        <f t="shared" si="7"/>
        <v>433378.81253378803</v>
      </c>
      <c r="I60" s="54">
        <f t="shared" si="8"/>
        <v>0.10979999999999999</v>
      </c>
      <c r="J60" s="67">
        <f t="shared" si="9"/>
        <v>9.6456066865724388E-3</v>
      </c>
      <c r="K60" s="68">
        <f t="shared" si="10"/>
        <v>1296077.4325696931</v>
      </c>
      <c r="L60" s="68">
        <f t="shared" si="11"/>
        <v>2354717.9339048988</v>
      </c>
      <c r="M60" s="55">
        <f t="shared" si="12"/>
        <v>1729456.2451034812</v>
      </c>
      <c r="N60" s="55">
        <f t="shared" si="13"/>
        <v>389441.72105243732</v>
      </c>
      <c r="O60" s="55">
        <f t="shared" si="14"/>
        <v>1340014.5240510439</v>
      </c>
      <c r="P60" s="65">
        <f t="shared" si="58"/>
        <v>1002109.8315646015</v>
      </c>
      <c r="Q60" s="52">
        <f t="shared" si="15"/>
        <v>109157.87570181419</v>
      </c>
      <c r="R60" s="57">
        <f t="shared" si="16"/>
        <v>4175.4576315191725</v>
      </c>
      <c r="S60" s="59">
        <f t="shared" si="59"/>
        <v>14668402.067690657</v>
      </c>
      <c r="T60" s="56">
        <f t="shared" si="17"/>
        <v>1459095.8429984776</v>
      </c>
      <c r="U60" s="57">
        <f t="shared" si="18"/>
        <v>61118.341948711073</v>
      </c>
      <c r="V60" s="59">
        <f t="shared" si="60"/>
        <v>14000000</v>
      </c>
      <c r="W60" s="52">
        <f t="shared" si="19"/>
        <v>0</v>
      </c>
      <c r="X60" s="57">
        <f t="shared" si="20"/>
        <v>58333.333333333336</v>
      </c>
      <c r="Y60" s="59">
        <f t="shared" si="61"/>
        <v>26197890.168435406</v>
      </c>
      <c r="Z60" s="56">
        <f t="shared" si="62"/>
        <v>0</v>
      </c>
      <c r="AA60" s="57">
        <f t="shared" si="21"/>
        <v>109157.87570181419</v>
      </c>
      <c r="AB60" s="63">
        <f t="shared" si="63"/>
        <v>20000000</v>
      </c>
      <c r="AC60" s="74">
        <f t="shared" si="22"/>
        <v>0</v>
      </c>
      <c r="AD60" s="57">
        <f t="shared" si="23"/>
        <v>83333.333333333328</v>
      </c>
      <c r="AE60" s="59">
        <f t="shared" si="64"/>
        <v>16405176.347501837</v>
      </c>
      <c r="AF60" s="54">
        <f t="shared" si="24"/>
        <v>389441.72105243732</v>
      </c>
      <c r="AG60" s="57">
        <f t="shared" si="25"/>
        <v>68354.90144792432</v>
      </c>
      <c r="AH60" s="59">
        <f t="shared" si="65"/>
        <v>13950000</v>
      </c>
      <c r="AI60" s="54">
        <f t="shared" si="26"/>
        <v>0</v>
      </c>
      <c r="AJ60" s="57">
        <f t="shared" si="27"/>
        <v>58125</v>
      </c>
      <c r="AK60" s="59">
        <f t="shared" si="66"/>
        <v>28579516.547384072</v>
      </c>
      <c r="AL60" s="56">
        <f t="shared" si="67"/>
        <v>0</v>
      </c>
      <c r="AM60" s="75">
        <f t="shared" si="28"/>
        <v>119081.31894743362</v>
      </c>
      <c r="AN60">
        <f t="shared" si="29"/>
        <v>2.4937883008356542E-2</v>
      </c>
      <c r="AO60" s="119">
        <f t="shared" si="30"/>
        <v>113333.33333333336</v>
      </c>
      <c r="AP60" s="119">
        <f t="shared" si="31"/>
        <v>4693788.6551780105</v>
      </c>
      <c r="AQ60">
        <f t="shared" si="32"/>
        <v>0.83519901905987515</v>
      </c>
      <c r="AR60" s="41">
        <f t="shared" si="33"/>
        <v>1520214.1849471887</v>
      </c>
      <c r="AS60" s="41">
        <f t="shared" si="34"/>
        <v>70036600.463926926</v>
      </c>
      <c r="AT60">
        <f t="shared" si="35"/>
        <v>0.8352185413819998</v>
      </c>
      <c r="AU60" s="41">
        <f t="shared" si="36"/>
        <v>58333.333333333336</v>
      </c>
      <c r="AV60" s="41">
        <f t="shared" si="37"/>
        <v>0</v>
      </c>
      <c r="AW60">
        <f t="shared" si="38"/>
        <v>0.83775631013104479</v>
      </c>
      <c r="AX60">
        <f t="shared" si="39"/>
        <v>0</v>
      </c>
      <c r="AY60" s="121">
        <f t="shared" si="40"/>
        <v>0</v>
      </c>
      <c r="AZ60">
        <f t="shared" si="41"/>
        <v>0.88275758891309397</v>
      </c>
      <c r="BA60" s="39">
        <f t="shared" si="42"/>
        <v>83333.333333333328</v>
      </c>
      <c r="BB60" s="39">
        <f t="shared" si="43"/>
        <v>0</v>
      </c>
      <c r="BC60">
        <f t="shared" si="44"/>
        <v>0.84231486746615025</v>
      </c>
      <c r="BD60" s="41">
        <f t="shared" si="45"/>
        <v>457796.62250036164</v>
      </c>
      <c r="BE60" s="41">
        <f t="shared" si="46"/>
        <v>18693202.610516991</v>
      </c>
      <c r="BF60">
        <f t="shared" si="47"/>
        <v>0.8378710614006224</v>
      </c>
      <c r="BG60" s="41">
        <f t="shared" si="48"/>
        <v>58125</v>
      </c>
      <c r="BH60" s="41">
        <f t="shared" si="49"/>
        <v>0</v>
      </c>
      <c r="BI60">
        <f t="shared" si="50"/>
        <v>0.84729891881449215</v>
      </c>
      <c r="BJ60">
        <f t="shared" si="51"/>
        <v>0</v>
      </c>
      <c r="BK60" s="121">
        <f t="shared" si="52"/>
        <v>0</v>
      </c>
      <c r="BL60">
        <f t="shared" si="53"/>
        <v>0.85099353022521351</v>
      </c>
      <c r="BM60" s="119">
        <f t="shared" si="54"/>
        <v>2291135.8074475499</v>
      </c>
      <c r="BN60" s="119">
        <f t="shared" si="55"/>
        <v>74366618.539449692</v>
      </c>
      <c r="BO60">
        <f t="shared" si="56"/>
        <v>0.84318586422160058</v>
      </c>
    </row>
    <row r="61" spans="1:67">
      <c r="A61">
        <v>49</v>
      </c>
      <c r="B61" s="58">
        <v>44</v>
      </c>
      <c r="C61" s="56">
        <f t="shared" si="3"/>
        <v>133073638.7174731</v>
      </c>
      <c r="D61" s="56">
        <f t="shared" si="4"/>
        <v>0</v>
      </c>
      <c r="E61" s="59">
        <f t="shared" si="57"/>
        <v>133073638.71747307</v>
      </c>
      <c r="F61" s="53">
        <f t="shared" si="5"/>
        <v>1048429.2714368508</v>
      </c>
      <c r="G61" s="53">
        <f t="shared" si="6"/>
        <v>617239.89425121259</v>
      </c>
      <c r="H61" s="60">
        <f t="shared" si="7"/>
        <v>431189.37718563818</v>
      </c>
      <c r="I61" s="54">
        <f t="shared" si="8"/>
        <v>0.10979999999999999</v>
      </c>
      <c r="J61" s="61">
        <f t="shared" si="9"/>
        <v>9.6456066865724388E-3</v>
      </c>
      <c r="K61" s="62">
        <f t="shared" si="10"/>
        <v>1279416.8962800223</v>
      </c>
      <c r="L61" s="62">
        <f t="shared" si="11"/>
        <v>2327846.1677168729</v>
      </c>
      <c r="M61" s="55">
        <f t="shared" si="12"/>
        <v>1710606.2734656604</v>
      </c>
      <c r="N61" s="55">
        <f t="shared" si="13"/>
        <v>385197.05431559059</v>
      </c>
      <c r="O61" s="55">
        <f t="shared" si="14"/>
        <v>1325409.2191500699</v>
      </c>
      <c r="P61" s="59">
        <f t="shared" si="58"/>
        <v>892951.95586278732</v>
      </c>
      <c r="Q61" s="52">
        <f t="shared" si="15"/>
        <v>109612.70018390508</v>
      </c>
      <c r="R61" s="57">
        <f t="shared" si="16"/>
        <v>3720.6331494282804</v>
      </c>
      <c r="S61" s="59">
        <f t="shared" si="59"/>
        <v>13209306.224692181</v>
      </c>
      <c r="T61" s="56">
        <f t="shared" si="17"/>
        <v>1444986.7102597845</v>
      </c>
      <c r="U61" s="57">
        <f t="shared" si="18"/>
        <v>55038.775936217418</v>
      </c>
      <c r="V61" s="59">
        <f t="shared" si="60"/>
        <v>14000000</v>
      </c>
      <c r="W61" s="52">
        <f t="shared" si="19"/>
        <v>0</v>
      </c>
      <c r="X61" s="57">
        <f t="shared" si="20"/>
        <v>58333.333333333336</v>
      </c>
      <c r="Y61" s="59">
        <f t="shared" si="61"/>
        <v>26307048.044137221</v>
      </c>
      <c r="Z61" s="56">
        <f t="shared" si="62"/>
        <v>0</v>
      </c>
      <c r="AA61" s="57">
        <f t="shared" si="21"/>
        <v>109612.70018390508</v>
      </c>
      <c r="AB61" s="63">
        <f t="shared" si="63"/>
        <v>20000000</v>
      </c>
      <c r="AC61" s="74">
        <f t="shared" si="22"/>
        <v>0</v>
      </c>
      <c r="AD61" s="57">
        <f t="shared" si="23"/>
        <v>83333.333333333328</v>
      </c>
      <c r="AE61" s="59">
        <f t="shared" si="64"/>
        <v>16015734.626449399</v>
      </c>
      <c r="AF61" s="54">
        <f t="shared" si="24"/>
        <v>385197.05431559059</v>
      </c>
      <c r="AG61" s="57">
        <f t="shared" si="25"/>
        <v>66732.227610205824</v>
      </c>
      <c r="AH61" s="59">
        <f t="shared" si="65"/>
        <v>13950000</v>
      </c>
      <c r="AI61" s="54">
        <f t="shared" si="26"/>
        <v>0</v>
      </c>
      <c r="AJ61" s="57">
        <f t="shared" si="27"/>
        <v>58125</v>
      </c>
      <c r="AK61" s="59">
        <f t="shared" si="66"/>
        <v>28698597.866331507</v>
      </c>
      <c r="AL61" s="56">
        <f t="shared" si="67"/>
        <v>0</v>
      </c>
      <c r="AM61" s="75">
        <f t="shared" si="28"/>
        <v>119577.49110971461</v>
      </c>
      <c r="AN61">
        <f t="shared" si="29"/>
        <v>2.4976880222841221E-2</v>
      </c>
      <c r="AO61" s="119">
        <f t="shared" si="30"/>
        <v>113333.33333333336</v>
      </c>
      <c r="AP61" s="119">
        <f t="shared" si="31"/>
        <v>4822958.808091823</v>
      </c>
      <c r="AQ61">
        <f t="shared" si="32"/>
        <v>0.83159007568763832</v>
      </c>
      <c r="AR61" s="41">
        <f t="shared" si="33"/>
        <v>1500025.486196002</v>
      </c>
      <c r="AS61" s="41">
        <f t="shared" si="34"/>
        <v>70804348.802729443</v>
      </c>
      <c r="AT61">
        <f t="shared" si="35"/>
        <v>0.83160996563941125</v>
      </c>
      <c r="AU61" s="41">
        <f t="shared" si="36"/>
        <v>58333.333333333336</v>
      </c>
      <c r="AV61" s="41">
        <f t="shared" si="37"/>
        <v>0</v>
      </c>
      <c r="AW61">
        <f t="shared" si="38"/>
        <v>0.83419561568507072</v>
      </c>
      <c r="AX61">
        <f t="shared" si="39"/>
        <v>0</v>
      </c>
      <c r="AY61" s="121">
        <f t="shared" si="40"/>
        <v>0</v>
      </c>
      <c r="AZ61">
        <f t="shared" si="41"/>
        <v>0.88007571903074244</v>
      </c>
      <c r="BA61" s="39">
        <f t="shared" si="42"/>
        <v>83333.333333333328</v>
      </c>
      <c r="BB61" s="39">
        <f t="shared" si="43"/>
        <v>0</v>
      </c>
      <c r="BC61">
        <f t="shared" si="44"/>
        <v>0.83884063856323088</v>
      </c>
      <c r="BD61" s="41">
        <f t="shared" si="45"/>
        <v>451929.28192579641</v>
      </c>
      <c r="BE61" s="41">
        <f t="shared" si="46"/>
        <v>18874655.661463939</v>
      </c>
      <c r="BF61">
        <f t="shared" si="47"/>
        <v>0.83431253632975966</v>
      </c>
      <c r="BG61" s="41">
        <f t="shared" si="48"/>
        <v>58125</v>
      </c>
      <c r="BH61" s="41">
        <f t="shared" si="49"/>
        <v>0</v>
      </c>
      <c r="BI61">
        <f t="shared" si="50"/>
        <v>0.8439198949707708</v>
      </c>
      <c r="BJ61">
        <f t="shared" si="51"/>
        <v>0</v>
      </c>
      <c r="BK61" s="121">
        <f t="shared" si="52"/>
        <v>0</v>
      </c>
      <c r="BL61">
        <f t="shared" si="53"/>
        <v>0.84768552926330243</v>
      </c>
      <c r="BM61" s="119">
        <f t="shared" si="54"/>
        <v>2265079.7681217981</v>
      </c>
      <c r="BN61" s="119">
        <f t="shared" si="55"/>
        <v>75266676.032489061</v>
      </c>
      <c r="BO61">
        <f t="shared" si="56"/>
        <v>0.83972822277314385</v>
      </c>
    </row>
    <row r="62" spans="1:67">
      <c r="A62">
        <v>50</v>
      </c>
      <c r="B62" s="64">
        <v>45</v>
      </c>
      <c r="C62" s="56">
        <f t="shared" si="3"/>
        <v>131363032.44400743</v>
      </c>
      <c r="D62" s="56">
        <f t="shared" si="4"/>
        <v>0</v>
      </c>
      <c r="E62" s="59">
        <f t="shared" si="57"/>
        <v>131363032.44400741</v>
      </c>
      <c r="F62" s="53">
        <f t="shared" si="5"/>
        <v>1038316.5350458812</v>
      </c>
      <c r="G62" s="53">
        <f t="shared" si="6"/>
        <v>609305.53215278767</v>
      </c>
      <c r="H62" s="66">
        <f t="shared" si="7"/>
        <v>429011.00289309351</v>
      </c>
      <c r="I62" s="54">
        <f t="shared" si="8"/>
        <v>0.10979999999999999</v>
      </c>
      <c r="J62" s="67">
        <f t="shared" si="9"/>
        <v>9.6456066865724388E-3</v>
      </c>
      <c r="K62" s="68">
        <f t="shared" si="10"/>
        <v>1262938.0727122314</v>
      </c>
      <c r="L62" s="68">
        <f t="shared" si="11"/>
        <v>2301254.6077581127</v>
      </c>
      <c r="M62" s="55">
        <f t="shared" si="12"/>
        <v>1691949.0756053249</v>
      </c>
      <c r="N62" s="55">
        <f t="shared" si="13"/>
        <v>380995.79668602266</v>
      </c>
      <c r="O62" s="55">
        <f t="shared" si="14"/>
        <v>1310953.2789193024</v>
      </c>
      <c r="P62" s="65">
        <f t="shared" si="58"/>
        <v>783339.25567888224</v>
      </c>
      <c r="Q62" s="52">
        <f t="shared" si="15"/>
        <v>110069.41976800469</v>
      </c>
      <c r="R62" s="57">
        <f t="shared" si="16"/>
        <v>3263.9135653286758</v>
      </c>
      <c r="S62" s="59">
        <f t="shared" si="59"/>
        <v>11764319.514432397</v>
      </c>
      <c r="T62" s="56">
        <f t="shared" si="17"/>
        <v>1431029.0095753074</v>
      </c>
      <c r="U62" s="57">
        <f t="shared" si="18"/>
        <v>49017.997976801649</v>
      </c>
      <c r="V62" s="59">
        <f t="shared" si="60"/>
        <v>14000000</v>
      </c>
      <c r="W62" s="52">
        <f t="shared" si="19"/>
        <v>0</v>
      </c>
      <c r="X62" s="57">
        <f t="shared" si="20"/>
        <v>58333.333333333336</v>
      </c>
      <c r="Y62" s="59">
        <f t="shared" si="61"/>
        <v>26416660.744321126</v>
      </c>
      <c r="Z62" s="56">
        <f t="shared" si="62"/>
        <v>0</v>
      </c>
      <c r="AA62" s="57">
        <f t="shared" si="21"/>
        <v>110069.41976800469</v>
      </c>
      <c r="AB62" s="63">
        <f t="shared" si="63"/>
        <v>20000000</v>
      </c>
      <c r="AC62" s="74">
        <f t="shared" si="22"/>
        <v>0</v>
      </c>
      <c r="AD62" s="57">
        <f t="shared" si="23"/>
        <v>83333.333333333328</v>
      </c>
      <c r="AE62" s="59">
        <f t="shared" si="64"/>
        <v>15630537.572133807</v>
      </c>
      <c r="AF62" s="54">
        <f t="shared" si="24"/>
        <v>380995.79668602266</v>
      </c>
      <c r="AG62" s="57">
        <f t="shared" si="25"/>
        <v>65127.239883890863</v>
      </c>
      <c r="AH62" s="59">
        <f t="shared" si="65"/>
        <v>13950000</v>
      </c>
      <c r="AI62" s="54">
        <f t="shared" si="26"/>
        <v>0</v>
      </c>
      <c r="AJ62" s="57">
        <f t="shared" si="27"/>
        <v>58125</v>
      </c>
      <c r="AK62" s="59">
        <f t="shared" si="66"/>
        <v>28818175.35744122</v>
      </c>
      <c r="AL62" s="56">
        <f t="shared" si="67"/>
        <v>0</v>
      </c>
      <c r="AM62" s="75">
        <f t="shared" si="28"/>
        <v>120075.73065600508</v>
      </c>
      <c r="AN62">
        <f t="shared" si="29"/>
        <v>2.50158774373259E-2</v>
      </c>
      <c r="AO62" s="119">
        <f t="shared" si="30"/>
        <v>113333.33333333337</v>
      </c>
      <c r="AP62" s="119">
        <f t="shared" si="31"/>
        <v>4953123.8895602114</v>
      </c>
      <c r="AQ62">
        <f t="shared" si="32"/>
        <v>0.82799136808194862</v>
      </c>
      <c r="AR62" s="41">
        <f t="shared" si="33"/>
        <v>1480047.007552109</v>
      </c>
      <c r="AS62" s="41">
        <f t="shared" si="34"/>
        <v>71551450.478765368</v>
      </c>
      <c r="AT62">
        <f t="shared" si="35"/>
        <v>0.82801162198800971</v>
      </c>
      <c r="AU62" s="41">
        <f t="shared" si="36"/>
        <v>58333.333333333336</v>
      </c>
      <c r="AV62" s="41">
        <f t="shared" si="37"/>
        <v>0</v>
      </c>
      <c r="AW62">
        <f t="shared" si="38"/>
        <v>0.83064467892744898</v>
      </c>
      <c r="AX62">
        <f t="shared" si="39"/>
        <v>0</v>
      </c>
      <c r="AY62" s="121">
        <f t="shared" si="40"/>
        <v>0</v>
      </c>
      <c r="AZ62">
        <f t="shared" si="41"/>
        <v>0.87739631107912874</v>
      </c>
      <c r="BA62" s="39">
        <f t="shared" si="42"/>
        <v>83333.333333333328</v>
      </c>
      <c r="BB62" s="39">
        <f t="shared" si="43"/>
        <v>0</v>
      </c>
      <c r="BC62">
        <f t="shared" si="44"/>
        <v>0.83537533199291558</v>
      </c>
      <c r="BD62" s="41">
        <f t="shared" si="45"/>
        <v>446123.0365699135</v>
      </c>
      <c r="BE62" s="41">
        <f t="shared" si="46"/>
        <v>19049789.834301133</v>
      </c>
      <c r="BF62">
        <f t="shared" si="47"/>
        <v>0.83076374765405603</v>
      </c>
      <c r="BG62" s="41">
        <f t="shared" si="48"/>
        <v>58125</v>
      </c>
      <c r="BH62" s="41">
        <f t="shared" si="49"/>
        <v>0</v>
      </c>
      <c r="BI62">
        <f t="shared" si="50"/>
        <v>0.84054890487915768</v>
      </c>
      <c r="BJ62">
        <f t="shared" si="51"/>
        <v>0</v>
      </c>
      <c r="BK62" s="121">
        <f t="shared" si="52"/>
        <v>0</v>
      </c>
      <c r="BL62">
        <f t="shared" si="53"/>
        <v>0.84438492007039245</v>
      </c>
      <c r="BM62" s="119">
        <f t="shared" si="54"/>
        <v>2239295.0441220221</v>
      </c>
      <c r="BN62" s="119">
        <f t="shared" si="55"/>
        <v>76137708.402239621</v>
      </c>
      <c r="BO62">
        <f t="shared" si="56"/>
        <v>0.83627934650658298</v>
      </c>
    </row>
    <row r="63" spans="1:67">
      <c r="A63">
        <v>51</v>
      </c>
      <c r="B63" s="58">
        <v>46</v>
      </c>
      <c r="C63" s="56">
        <f t="shared" si="3"/>
        <v>129671083.36840211</v>
      </c>
      <c r="D63" s="56">
        <f t="shared" si="4"/>
        <v>0</v>
      </c>
      <c r="E63" s="59">
        <f t="shared" si="57"/>
        <v>129671083.36840209</v>
      </c>
      <c r="F63" s="53">
        <f t="shared" si="5"/>
        <v>1028301.3421326636</v>
      </c>
      <c r="G63" s="53">
        <f t="shared" si="6"/>
        <v>601457.70835710503</v>
      </c>
      <c r="H63" s="60">
        <f t="shared" si="7"/>
        <v>426843.63377555856</v>
      </c>
      <c r="I63" s="54">
        <f t="shared" si="8"/>
        <v>0.10979999999999999</v>
      </c>
      <c r="J63" s="61">
        <f t="shared" si="9"/>
        <v>9.6456066865724388E-3</v>
      </c>
      <c r="K63" s="62">
        <f t="shared" si="10"/>
        <v>1246639.102985285</v>
      </c>
      <c r="L63" s="62">
        <f t="shared" si="11"/>
        <v>2274940.4451179486</v>
      </c>
      <c r="M63" s="55">
        <f t="shared" si="12"/>
        <v>1673482.7367608435</v>
      </c>
      <c r="N63" s="55">
        <f t="shared" si="13"/>
        <v>376837.51699464949</v>
      </c>
      <c r="O63" s="55">
        <f t="shared" si="14"/>
        <v>1296645.219766194</v>
      </c>
      <c r="P63" s="59">
        <f t="shared" si="58"/>
        <v>673269.83591087756</v>
      </c>
      <c r="Q63" s="52">
        <f t="shared" si="15"/>
        <v>110528.04235037138</v>
      </c>
      <c r="R63" s="57">
        <f t="shared" si="16"/>
        <v>2805.2909829619898</v>
      </c>
      <c r="S63" s="59">
        <f t="shared" si="59"/>
        <v>10333290.504857089</v>
      </c>
      <c r="T63" s="56">
        <f t="shared" si="17"/>
        <v>1417221.2659665991</v>
      </c>
      <c r="U63" s="57">
        <f t="shared" si="18"/>
        <v>43055.377103571205</v>
      </c>
      <c r="V63" s="59">
        <f t="shared" si="60"/>
        <v>14000000</v>
      </c>
      <c r="W63" s="52">
        <f t="shared" si="19"/>
        <v>0</v>
      </c>
      <c r="X63" s="57">
        <f t="shared" si="20"/>
        <v>58333.333333333336</v>
      </c>
      <c r="Y63" s="59">
        <f t="shared" si="61"/>
        <v>26526730.164089132</v>
      </c>
      <c r="Z63" s="56">
        <f t="shared" si="62"/>
        <v>0</v>
      </c>
      <c r="AA63" s="57">
        <f t="shared" si="21"/>
        <v>110528.04235037138</v>
      </c>
      <c r="AB63" s="63">
        <f t="shared" si="63"/>
        <v>20000000</v>
      </c>
      <c r="AC63" s="74">
        <f t="shared" si="22"/>
        <v>0</v>
      </c>
      <c r="AD63" s="57">
        <f t="shared" si="23"/>
        <v>83333.333333333328</v>
      </c>
      <c r="AE63" s="59">
        <f t="shared" si="64"/>
        <v>15249541.775447784</v>
      </c>
      <c r="AF63" s="54">
        <f t="shared" si="24"/>
        <v>376837.51699464949</v>
      </c>
      <c r="AG63" s="57">
        <f t="shared" si="25"/>
        <v>63539.757397699097</v>
      </c>
      <c r="AH63" s="59">
        <f t="shared" si="65"/>
        <v>13950000</v>
      </c>
      <c r="AI63" s="54">
        <f t="shared" si="26"/>
        <v>0</v>
      </c>
      <c r="AJ63" s="57">
        <f t="shared" si="27"/>
        <v>58125</v>
      </c>
      <c r="AK63" s="59">
        <f t="shared" si="66"/>
        <v>28938251.088097226</v>
      </c>
      <c r="AL63" s="56">
        <f t="shared" si="67"/>
        <v>0</v>
      </c>
      <c r="AM63" s="75">
        <f t="shared" si="28"/>
        <v>120576.04620040511</v>
      </c>
      <c r="AN63">
        <f t="shared" si="29"/>
        <v>2.5054874651810579E-2</v>
      </c>
      <c r="AO63" s="119">
        <f t="shared" si="30"/>
        <v>113333.33333333337</v>
      </c>
      <c r="AP63" s="119">
        <f t="shared" si="31"/>
        <v>5084289.9481170839</v>
      </c>
      <c r="AQ63">
        <f t="shared" si="32"/>
        <v>0.82440289845333448</v>
      </c>
      <c r="AR63" s="41">
        <f t="shared" si="33"/>
        <v>1460276.6430701704</v>
      </c>
      <c r="AS63" s="41">
        <f t="shared" si="34"/>
        <v>72278284.564296558</v>
      </c>
      <c r="AT63">
        <f t="shared" si="35"/>
        <v>0.82442351265511693</v>
      </c>
      <c r="AU63" s="41">
        <f t="shared" si="36"/>
        <v>58333.333333333336</v>
      </c>
      <c r="AV63" s="41">
        <f t="shared" si="37"/>
        <v>0</v>
      </c>
      <c r="AW63">
        <f t="shared" si="38"/>
        <v>0.82710350421626666</v>
      </c>
      <c r="AX63">
        <f t="shared" si="39"/>
        <v>0</v>
      </c>
      <c r="AY63" s="121">
        <f t="shared" si="40"/>
        <v>0</v>
      </c>
      <c r="AZ63">
        <f t="shared" si="41"/>
        <v>0.87471939226379147</v>
      </c>
      <c r="BA63" s="39">
        <f t="shared" si="42"/>
        <v>83333.333333333328</v>
      </c>
      <c r="BB63" s="39">
        <f t="shared" si="43"/>
        <v>0</v>
      </c>
      <c r="BC63">
        <f t="shared" si="44"/>
        <v>0.83191895569283381</v>
      </c>
      <c r="BD63" s="41">
        <f t="shared" si="45"/>
        <v>440377.2743923486</v>
      </c>
      <c r="BE63" s="41">
        <f t="shared" si="46"/>
        <v>19218713.366727125</v>
      </c>
      <c r="BF63">
        <f t="shared" si="47"/>
        <v>0.82722469982557667</v>
      </c>
      <c r="BG63" s="41">
        <f t="shared" si="48"/>
        <v>58125</v>
      </c>
      <c r="BH63" s="41">
        <f t="shared" si="49"/>
        <v>0</v>
      </c>
      <c r="BI63">
        <f t="shared" si="50"/>
        <v>0.83718596003623336</v>
      </c>
      <c r="BJ63">
        <f t="shared" si="51"/>
        <v>0</v>
      </c>
      <c r="BK63" s="121">
        <f t="shared" si="52"/>
        <v>0</v>
      </c>
      <c r="BL63">
        <f t="shared" si="53"/>
        <v>0.84109171654944481</v>
      </c>
      <c r="BM63" s="119">
        <f t="shared" si="54"/>
        <v>2213778.9174625189</v>
      </c>
      <c r="BN63" s="119">
        <f t="shared" si="55"/>
        <v>76980205.890998811</v>
      </c>
      <c r="BO63">
        <f t="shared" si="56"/>
        <v>0.83283924400786713</v>
      </c>
    </row>
    <row r="64" spans="1:67">
      <c r="A64">
        <v>52</v>
      </c>
      <c r="B64" s="64">
        <v>47</v>
      </c>
      <c r="C64" s="56">
        <f t="shared" si="3"/>
        <v>127997600.63164127</v>
      </c>
      <c r="D64" s="56">
        <f t="shared" si="4"/>
        <v>0</v>
      </c>
      <c r="E64" s="59">
        <f t="shared" si="57"/>
        <v>127997600.63164125</v>
      </c>
      <c r="F64" s="53">
        <f t="shared" si="5"/>
        <v>1018382.7518311777</v>
      </c>
      <c r="G64" s="53">
        <f t="shared" si="6"/>
        <v>593695.53759642935</v>
      </c>
      <c r="H64" s="66">
        <f t="shared" si="7"/>
        <v>424687.21423474839</v>
      </c>
      <c r="I64" s="54">
        <f t="shared" si="8"/>
        <v>0.10979999999999999</v>
      </c>
      <c r="J64" s="67">
        <f t="shared" si="9"/>
        <v>9.6456066865724388E-3</v>
      </c>
      <c r="K64" s="68">
        <f t="shared" si="10"/>
        <v>1230518.1466844629</v>
      </c>
      <c r="L64" s="68">
        <f t="shared" si="11"/>
        <v>2248900.8985156408</v>
      </c>
      <c r="M64" s="55">
        <f t="shared" si="12"/>
        <v>1655205.3609192115</v>
      </c>
      <c r="N64" s="55">
        <f t="shared" si="13"/>
        <v>372721.78829423274</v>
      </c>
      <c r="O64" s="55">
        <f t="shared" si="14"/>
        <v>1282483.5726249788</v>
      </c>
      <c r="P64" s="65">
        <f t="shared" si="58"/>
        <v>562741.79356050619</v>
      </c>
      <c r="Q64" s="52">
        <f t="shared" si="15"/>
        <v>110988.57586016459</v>
      </c>
      <c r="R64" s="57">
        <f t="shared" si="16"/>
        <v>2344.757473168776</v>
      </c>
      <c r="S64" s="59">
        <f t="shared" si="59"/>
        <v>8916069.2388904896</v>
      </c>
      <c r="T64" s="56">
        <f t="shared" si="17"/>
        <v>1403562.0190178857</v>
      </c>
      <c r="U64" s="57">
        <f t="shared" si="18"/>
        <v>37150.288495377041</v>
      </c>
      <c r="V64" s="59">
        <f t="shared" si="60"/>
        <v>14000000</v>
      </c>
      <c r="W64" s="52">
        <f t="shared" si="19"/>
        <v>0</v>
      </c>
      <c r="X64" s="57">
        <f t="shared" si="20"/>
        <v>58333.333333333336</v>
      </c>
      <c r="Y64" s="59">
        <f t="shared" si="61"/>
        <v>26637258.206439503</v>
      </c>
      <c r="Z64" s="56">
        <f t="shared" si="62"/>
        <v>0</v>
      </c>
      <c r="AA64" s="57">
        <f t="shared" si="21"/>
        <v>110988.57586016459</v>
      </c>
      <c r="AB64" s="63">
        <f t="shared" si="63"/>
        <v>20000000</v>
      </c>
      <c r="AC64" s="74">
        <f t="shared" si="22"/>
        <v>0</v>
      </c>
      <c r="AD64" s="57">
        <f t="shared" si="23"/>
        <v>83333.333333333328</v>
      </c>
      <c r="AE64" s="59">
        <f t="shared" si="64"/>
        <v>14872704.258453134</v>
      </c>
      <c r="AF64" s="54">
        <f t="shared" si="24"/>
        <v>372721.78829423274</v>
      </c>
      <c r="AG64" s="57">
        <f t="shared" si="25"/>
        <v>61969.601076888059</v>
      </c>
      <c r="AH64" s="59">
        <f t="shared" si="65"/>
        <v>13950000</v>
      </c>
      <c r="AI64" s="54">
        <f t="shared" si="26"/>
        <v>0</v>
      </c>
      <c r="AJ64" s="57">
        <f t="shared" si="27"/>
        <v>58125</v>
      </c>
      <c r="AK64" s="59">
        <f t="shared" si="66"/>
        <v>29058827.134297632</v>
      </c>
      <c r="AL64" s="56">
        <f t="shared" si="67"/>
        <v>0</v>
      </c>
      <c r="AM64" s="75">
        <f t="shared" si="28"/>
        <v>121078.4463929068</v>
      </c>
      <c r="AN64">
        <f t="shared" si="29"/>
        <v>2.5093871866295261E-2</v>
      </c>
      <c r="AO64" s="119">
        <f t="shared" si="30"/>
        <v>113333.33333333337</v>
      </c>
      <c r="AP64" s="119">
        <f t="shared" si="31"/>
        <v>5216463.0654277354</v>
      </c>
      <c r="AQ64">
        <f t="shared" si="32"/>
        <v>0.82082466880410476</v>
      </c>
      <c r="AR64" s="41">
        <f t="shared" si="33"/>
        <v>1440712.3075132626</v>
      </c>
      <c r="AS64" s="41">
        <f t="shared" si="34"/>
        <v>72985224.988930061</v>
      </c>
      <c r="AT64">
        <f t="shared" si="35"/>
        <v>0.82084563965979063</v>
      </c>
      <c r="AU64" s="41">
        <f t="shared" si="36"/>
        <v>58333.333333333336</v>
      </c>
      <c r="AV64" s="41">
        <f t="shared" si="37"/>
        <v>0</v>
      </c>
      <c r="AW64">
        <f t="shared" si="38"/>
        <v>0.82357209570155776</v>
      </c>
      <c r="AX64">
        <f t="shared" si="39"/>
        <v>0</v>
      </c>
      <c r="AY64" s="121">
        <f t="shared" si="40"/>
        <v>0</v>
      </c>
      <c r="AZ64">
        <f t="shared" si="41"/>
        <v>0.87204498965878885</v>
      </c>
      <c r="BA64" s="39">
        <f t="shared" si="42"/>
        <v>83333.333333333328</v>
      </c>
      <c r="BB64" s="39">
        <f t="shared" si="43"/>
        <v>0</v>
      </c>
      <c r="BC64">
        <f t="shared" si="44"/>
        <v>0.82847151739437519</v>
      </c>
      <c r="BD64" s="41">
        <f t="shared" si="45"/>
        <v>434691.38937112078</v>
      </c>
      <c r="BE64" s="41">
        <f t="shared" si="46"/>
        <v>19381532.991300102</v>
      </c>
      <c r="BF64">
        <f t="shared" si="47"/>
        <v>0.82369539708838158</v>
      </c>
      <c r="BG64" s="41">
        <f t="shared" si="48"/>
        <v>58125</v>
      </c>
      <c r="BH64" s="41">
        <f t="shared" si="49"/>
        <v>0</v>
      </c>
      <c r="BI64">
        <f t="shared" si="50"/>
        <v>0.8338310717363705</v>
      </c>
      <c r="BJ64">
        <f t="shared" si="51"/>
        <v>0</v>
      </c>
      <c r="BK64" s="121">
        <f t="shared" si="52"/>
        <v>0</v>
      </c>
      <c r="BL64">
        <f t="shared" si="53"/>
        <v>0.83780593240535417</v>
      </c>
      <c r="BM64" s="119">
        <f t="shared" si="54"/>
        <v>2188528.6968843834</v>
      </c>
      <c r="BN64" s="119">
        <f t="shared" si="55"/>
        <v>77794651.963202938</v>
      </c>
      <c r="BO64">
        <f t="shared" si="56"/>
        <v>0.82940792365728799</v>
      </c>
    </row>
    <row r="65" spans="1:67">
      <c r="A65">
        <v>53</v>
      </c>
      <c r="B65" s="58">
        <v>48</v>
      </c>
      <c r="C65" s="56">
        <f t="shared" si="3"/>
        <v>126342395.27072205</v>
      </c>
      <c r="D65" s="56">
        <f t="shared" si="4"/>
        <v>0</v>
      </c>
      <c r="E65" s="59">
        <f t="shared" si="57"/>
        <v>126342395.27072203</v>
      </c>
      <c r="F65" s="53">
        <f t="shared" si="5"/>
        <v>1008559.8323506246</v>
      </c>
      <c r="G65" s="53">
        <f t="shared" si="6"/>
        <v>586018.1433973657</v>
      </c>
      <c r="H65" s="60">
        <f t="shared" si="7"/>
        <v>422541.68895325891</v>
      </c>
      <c r="I65" s="54">
        <f t="shared" si="8"/>
        <v>0.10979999999999999</v>
      </c>
      <c r="J65" s="61">
        <f t="shared" si="9"/>
        <v>9.6456066865724388E-3</v>
      </c>
      <c r="K65" s="62">
        <f t="shared" si="10"/>
        <v>1214573.3816805312</v>
      </c>
      <c r="L65" s="62">
        <f t="shared" si="11"/>
        <v>2223133.2140311557</v>
      </c>
      <c r="M65" s="55">
        <f t="shared" si="12"/>
        <v>1637115.07063379</v>
      </c>
      <c r="N65" s="55">
        <f t="shared" si="13"/>
        <v>368648.18781833799</v>
      </c>
      <c r="O65" s="55">
        <f t="shared" si="14"/>
        <v>1268466.8828154521</v>
      </c>
      <c r="P65" s="59">
        <f t="shared" si="58"/>
        <v>451753.2177003416</v>
      </c>
      <c r="Q65" s="52">
        <f t="shared" si="15"/>
        <v>111451.02825958194</v>
      </c>
      <c r="R65" s="57">
        <f t="shared" si="16"/>
        <v>1882.3050737514234</v>
      </c>
      <c r="S65" s="59">
        <f t="shared" si="59"/>
        <v>7512507.2198726041</v>
      </c>
      <c r="T65" s="56">
        <f t="shared" si="17"/>
        <v>1390049.822734996</v>
      </c>
      <c r="U65" s="57">
        <f t="shared" si="18"/>
        <v>31302.11341613585</v>
      </c>
      <c r="V65" s="59">
        <f t="shared" si="60"/>
        <v>14000000</v>
      </c>
      <c r="W65" s="52">
        <f t="shared" si="19"/>
        <v>0</v>
      </c>
      <c r="X65" s="57">
        <f t="shared" si="20"/>
        <v>58333.333333333336</v>
      </c>
      <c r="Y65" s="59">
        <f t="shared" si="61"/>
        <v>26748246.782299668</v>
      </c>
      <c r="Z65" s="56">
        <f t="shared" si="62"/>
        <v>0</v>
      </c>
      <c r="AA65" s="57">
        <f t="shared" si="21"/>
        <v>111451.02825958194</v>
      </c>
      <c r="AB65" s="63">
        <f t="shared" si="63"/>
        <v>20000000</v>
      </c>
      <c r="AC65" s="74">
        <f t="shared" si="22"/>
        <v>0</v>
      </c>
      <c r="AD65" s="57">
        <f t="shared" si="23"/>
        <v>83333.333333333328</v>
      </c>
      <c r="AE65" s="59">
        <f t="shared" si="64"/>
        <v>14499982.470158901</v>
      </c>
      <c r="AF65" s="54">
        <f t="shared" si="24"/>
        <v>368648.18781833799</v>
      </c>
      <c r="AG65" s="57">
        <f t="shared" si="25"/>
        <v>60416.593625662084</v>
      </c>
      <c r="AH65" s="59">
        <f t="shared" si="65"/>
        <v>13950000</v>
      </c>
      <c r="AI65" s="54">
        <f t="shared" si="26"/>
        <v>0</v>
      </c>
      <c r="AJ65" s="57">
        <f t="shared" si="27"/>
        <v>58125</v>
      </c>
      <c r="AK65" s="59">
        <f t="shared" si="66"/>
        <v>29179905.580690537</v>
      </c>
      <c r="AL65" s="56">
        <f t="shared" si="67"/>
        <v>0</v>
      </c>
      <c r="AM65" s="75">
        <f t="shared" si="28"/>
        <v>121582.9399195439</v>
      </c>
      <c r="AN65">
        <f t="shared" si="29"/>
        <v>2.513286908077994E-2</v>
      </c>
      <c r="AO65" s="119">
        <f t="shared" si="30"/>
        <v>113333.33333333337</v>
      </c>
      <c r="AP65" s="119">
        <f t="shared" si="31"/>
        <v>5349649.3564599333</v>
      </c>
      <c r="AQ65">
        <f t="shared" si="32"/>
        <v>0.81725668092913739</v>
      </c>
      <c r="AR65" s="41">
        <f t="shared" si="33"/>
        <v>1421351.9361511318</v>
      </c>
      <c r="AS65" s="41">
        <f t="shared" si="34"/>
        <v>73672640.604954794</v>
      </c>
      <c r="AT65">
        <f t="shared" si="35"/>
        <v>0.81727800481371549</v>
      </c>
      <c r="AU65" s="41">
        <f t="shared" si="36"/>
        <v>58333.333333333336</v>
      </c>
      <c r="AV65" s="41">
        <f t="shared" si="37"/>
        <v>0</v>
      </c>
      <c r="AW65">
        <f t="shared" si="38"/>
        <v>0.82005045732610204</v>
      </c>
      <c r="AX65">
        <f t="shared" si="39"/>
        <v>0</v>
      </c>
      <c r="AY65" s="121">
        <f t="shared" si="40"/>
        <v>0</v>
      </c>
      <c r="AZ65">
        <f t="shared" si="41"/>
        <v>0.8693731302064015</v>
      </c>
      <c r="BA65" s="39">
        <f t="shared" si="42"/>
        <v>83333.333333333328</v>
      </c>
      <c r="BB65" s="39">
        <f t="shared" si="43"/>
        <v>0</v>
      </c>
      <c r="BC65">
        <f t="shared" si="44"/>
        <v>0.8250330246233899</v>
      </c>
      <c r="BD65" s="41">
        <f t="shared" si="45"/>
        <v>429064.78144400008</v>
      </c>
      <c r="BE65" s="41">
        <f t="shared" si="46"/>
        <v>19538353.954371914</v>
      </c>
      <c r="BF65">
        <f t="shared" si="47"/>
        <v>0.8201758434792773</v>
      </c>
      <c r="BG65" s="41">
        <f t="shared" si="48"/>
        <v>58125</v>
      </c>
      <c r="BH65" s="41">
        <f t="shared" si="49"/>
        <v>0</v>
      </c>
      <c r="BI65">
        <f t="shared" si="50"/>
        <v>0.830484251072244</v>
      </c>
      <c r="BJ65">
        <f t="shared" si="51"/>
        <v>0</v>
      </c>
      <c r="BK65" s="121">
        <f t="shared" si="52"/>
        <v>0</v>
      </c>
      <c r="BL65">
        <f t="shared" si="53"/>
        <v>0.83452758114538284</v>
      </c>
      <c r="BM65" s="119">
        <f t="shared" si="54"/>
        <v>2163541.7175951316</v>
      </c>
      <c r="BN65" s="119">
        <f t="shared" si="55"/>
        <v>78581523.390421927</v>
      </c>
      <c r="BO65">
        <f t="shared" si="56"/>
        <v>0.82598539363009937</v>
      </c>
    </row>
    <row r="66" spans="1:67">
      <c r="A66">
        <v>54</v>
      </c>
      <c r="B66" s="64">
        <v>49</v>
      </c>
      <c r="C66" s="56">
        <f t="shared" si="3"/>
        <v>124705280.20008825</v>
      </c>
      <c r="D66" s="56">
        <f t="shared" si="4"/>
        <v>0</v>
      </c>
      <c r="E66" s="59">
        <f t="shared" si="57"/>
        <v>124705280.20008823</v>
      </c>
      <c r="F66" s="53">
        <f t="shared" si="5"/>
        <v>998831.66088789504</v>
      </c>
      <c r="G66" s="53">
        <f t="shared" si="6"/>
        <v>578424.65799474262</v>
      </c>
      <c r="H66" s="66">
        <f t="shared" si="7"/>
        <v>420407.00289315241</v>
      </c>
      <c r="I66" s="54">
        <f t="shared" si="8"/>
        <v>0.10979999999999999</v>
      </c>
      <c r="J66" s="67">
        <f t="shared" si="9"/>
        <v>9.6456066865724388E-3</v>
      </c>
      <c r="K66" s="68">
        <f t="shared" si="10"/>
        <v>1198803.0039506725</v>
      </c>
      <c r="L66" s="68">
        <f t="shared" si="11"/>
        <v>2197634.6648385674</v>
      </c>
      <c r="M66" s="55">
        <f t="shared" si="12"/>
        <v>1619210.0068438249</v>
      </c>
      <c r="N66" s="55">
        <f t="shared" si="13"/>
        <v>364616.29694069363</v>
      </c>
      <c r="O66" s="55">
        <f t="shared" si="14"/>
        <v>1254593.7099031312</v>
      </c>
      <c r="P66" s="65">
        <f t="shared" si="58"/>
        <v>340302.18944075966</v>
      </c>
      <c r="Q66" s="52">
        <f t="shared" si="15"/>
        <v>111915.40754399687</v>
      </c>
      <c r="R66" s="57">
        <f t="shared" si="16"/>
        <v>1417.9257893364986</v>
      </c>
      <c r="S66" s="59">
        <f t="shared" si="59"/>
        <v>6122457.3971376084</v>
      </c>
      <c r="T66" s="56">
        <f t="shared" si="17"/>
        <v>1376683.2454056733</v>
      </c>
      <c r="U66" s="57">
        <f t="shared" si="18"/>
        <v>25510.239154740033</v>
      </c>
      <c r="V66" s="59">
        <f t="shared" si="60"/>
        <v>14000000</v>
      </c>
      <c r="W66" s="52">
        <f t="shared" si="19"/>
        <v>0</v>
      </c>
      <c r="X66" s="57">
        <f t="shared" si="20"/>
        <v>58333.333333333336</v>
      </c>
      <c r="Y66" s="59">
        <f t="shared" si="61"/>
        <v>26859697.81055925</v>
      </c>
      <c r="Z66" s="56">
        <f t="shared" si="62"/>
        <v>0</v>
      </c>
      <c r="AA66" s="57">
        <f t="shared" si="21"/>
        <v>111915.40754399687</v>
      </c>
      <c r="AB66" s="63">
        <f t="shared" si="63"/>
        <v>20000000</v>
      </c>
      <c r="AC66" s="74">
        <f t="shared" si="22"/>
        <v>0</v>
      </c>
      <c r="AD66" s="57">
        <f t="shared" si="23"/>
        <v>83333.333333333328</v>
      </c>
      <c r="AE66" s="59">
        <f t="shared" si="64"/>
        <v>14131334.282340564</v>
      </c>
      <c r="AF66" s="54">
        <f t="shared" si="24"/>
        <v>364616.29694069363</v>
      </c>
      <c r="AG66" s="57">
        <f t="shared" si="25"/>
        <v>58880.559509752347</v>
      </c>
      <c r="AH66" s="59">
        <f t="shared" si="65"/>
        <v>13950000</v>
      </c>
      <c r="AI66" s="54">
        <f t="shared" si="26"/>
        <v>0</v>
      </c>
      <c r="AJ66" s="57">
        <f t="shared" si="27"/>
        <v>58125</v>
      </c>
      <c r="AK66" s="59">
        <f t="shared" si="66"/>
        <v>29301488.520610079</v>
      </c>
      <c r="AL66" s="56">
        <f t="shared" si="67"/>
        <v>0</v>
      </c>
      <c r="AM66" s="75">
        <f t="shared" si="28"/>
        <v>122089.535502542</v>
      </c>
      <c r="AN66">
        <f t="shared" si="29"/>
        <v>2.5171866295264619E-2</v>
      </c>
      <c r="AO66" s="119">
        <f t="shared" si="30"/>
        <v>113333.33333333337</v>
      </c>
      <c r="AP66" s="119">
        <f t="shared" si="31"/>
        <v>5483854.9696558472</v>
      </c>
      <c r="AQ66">
        <f t="shared" si="32"/>
        <v>0.81369893641677227</v>
      </c>
      <c r="AR66" s="41">
        <f t="shared" si="33"/>
        <v>1402193.4845604133</v>
      </c>
      <c r="AS66" s="41">
        <f t="shared" si="34"/>
        <v>74340895.25190635</v>
      </c>
      <c r="AT66">
        <f t="shared" si="35"/>
        <v>0.81372060972198901</v>
      </c>
      <c r="AU66" s="41">
        <f t="shared" si="36"/>
        <v>58333.333333333336</v>
      </c>
      <c r="AV66" s="41">
        <f t="shared" si="37"/>
        <v>0</v>
      </c>
      <c r="AW66">
        <f t="shared" si="38"/>
        <v>0.81653859282619423</v>
      </c>
      <c r="AX66">
        <f t="shared" si="39"/>
        <v>0</v>
      </c>
      <c r="AY66" s="121">
        <f t="shared" si="40"/>
        <v>0</v>
      </c>
      <c r="AZ66">
        <f t="shared" si="41"/>
        <v>0.86670384071682083</v>
      </c>
      <c r="BA66" s="39">
        <f t="shared" si="42"/>
        <v>83333.333333333328</v>
      </c>
      <c r="BB66" s="39">
        <f t="shared" si="43"/>
        <v>0</v>
      </c>
      <c r="BC66">
        <f t="shared" si="44"/>
        <v>0.82160348470084332</v>
      </c>
      <c r="BD66" s="41">
        <f t="shared" si="45"/>
        <v>423496.85645044595</v>
      </c>
      <c r="BE66" s="41">
        <f t="shared" si="46"/>
        <v>19689280.034797456</v>
      </c>
      <c r="BF66">
        <f t="shared" si="47"/>
        <v>0.81666604282861988</v>
      </c>
      <c r="BG66" s="41">
        <f t="shared" si="48"/>
        <v>58125</v>
      </c>
      <c r="BH66" s="41">
        <f t="shared" si="49"/>
        <v>0</v>
      </c>
      <c r="BI66">
        <f t="shared" si="50"/>
        <v>0.82714550893534367</v>
      </c>
      <c r="BJ66">
        <f t="shared" si="51"/>
        <v>0</v>
      </c>
      <c r="BK66" s="121">
        <f t="shared" si="52"/>
        <v>0</v>
      </c>
      <c r="BL66">
        <f t="shared" si="53"/>
        <v>0.83125667607957898</v>
      </c>
      <c r="BM66" s="119">
        <f t="shared" si="54"/>
        <v>2138815.3410108592</v>
      </c>
      <c r="BN66" s="119">
        <f t="shared" si="55"/>
        <v>79341290.335347414</v>
      </c>
      <c r="BO66">
        <f t="shared" si="56"/>
        <v>0.82257166189722208</v>
      </c>
    </row>
    <row r="67" spans="1:67">
      <c r="A67">
        <v>55</v>
      </c>
      <c r="B67" s="58">
        <v>50</v>
      </c>
      <c r="C67" s="56">
        <f t="shared" si="3"/>
        <v>123086070.19324443</v>
      </c>
      <c r="D67" s="56">
        <f t="shared" si="4"/>
        <v>0</v>
      </c>
      <c r="E67" s="59">
        <f t="shared" si="57"/>
        <v>123086070.19324441</v>
      </c>
      <c r="F67" s="53">
        <f t="shared" si="5"/>
        <v>989197.32354087452</v>
      </c>
      <c r="G67" s="53">
        <f t="shared" si="6"/>
        <v>570914.22224633198</v>
      </c>
      <c r="H67" s="60">
        <f t="shared" si="7"/>
        <v>418283.10129454255</v>
      </c>
      <c r="I67" s="54">
        <f t="shared" si="8"/>
        <v>0.10979999999999999</v>
      </c>
      <c r="J67" s="61">
        <f t="shared" si="9"/>
        <v>9.6456066865724388E-3</v>
      </c>
      <c r="K67" s="62">
        <f t="shared" si="10"/>
        <v>1183205.227401156</v>
      </c>
      <c r="L67" s="62">
        <f t="shared" si="11"/>
        <v>2172402.5509420307</v>
      </c>
      <c r="M67" s="55">
        <f t="shared" si="12"/>
        <v>1601488.3286956986</v>
      </c>
      <c r="N67" s="55">
        <f t="shared" si="13"/>
        <v>360625.70113494043</v>
      </c>
      <c r="O67" s="55">
        <f t="shared" si="14"/>
        <v>1240862.6275607583</v>
      </c>
      <c r="P67" s="59">
        <f t="shared" si="58"/>
        <v>228386.78189676278</v>
      </c>
      <c r="Q67" s="52">
        <f t="shared" si="15"/>
        <v>112381.72174209687</v>
      </c>
      <c r="R67" s="57">
        <f t="shared" si="16"/>
        <v>951.61159123651157</v>
      </c>
      <c r="S67" s="59">
        <f t="shared" si="59"/>
        <v>4745774.1517319353</v>
      </c>
      <c r="T67" s="56">
        <f t="shared" si="17"/>
        <v>1363460.8694612274</v>
      </c>
      <c r="U67" s="57">
        <f t="shared" si="18"/>
        <v>19774.058965549732</v>
      </c>
      <c r="V67" s="59">
        <f t="shared" si="60"/>
        <v>14000000</v>
      </c>
      <c r="W67" s="52">
        <f t="shared" si="19"/>
        <v>0</v>
      </c>
      <c r="X67" s="57">
        <f t="shared" si="20"/>
        <v>58333.333333333336</v>
      </c>
      <c r="Y67" s="59">
        <f t="shared" si="61"/>
        <v>26971613.218103249</v>
      </c>
      <c r="Z67" s="56">
        <f t="shared" si="62"/>
        <v>0</v>
      </c>
      <c r="AA67" s="57">
        <f t="shared" si="21"/>
        <v>112381.72174209687</v>
      </c>
      <c r="AB67" s="63">
        <f t="shared" si="63"/>
        <v>20000000</v>
      </c>
      <c r="AC67" s="74">
        <f t="shared" si="22"/>
        <v>0</v>
      </c>
      <c r="AD67" s="57">
        <f t="shared" si="23"/>
        <v>83333.333333333328</v>
      </c>
      <c r="AE67" s="59">
        <f t="shared" si="64"/>
        <v>13766717.98539987</v>
      </c>
      <c r="AF67" s="54">
        <f t="shared" si="24"/>
        <v>360625.70113494043</v>
      </c>
      <c r="AG67" s="57">
        <f t="shared" si="25"/>
        <v>57361.324939166123</v>
      </c>
      <c r="AH67" s="59">
        <f t="shared" si="65"/>
        <v>13950000</v>
      </c>
      <c r="AI67" s="54">
        <f t="shared" si="26"/>
        <v>0</v>
      </c>
      <c r="AJ67" s="57">
        <f t="shared" si="27"/>
        <v>58125</v>
      </c>
      <c r="AK67" s="59">
        <f t="shared" si="66"/>
        <v>29423578.056112621</v>
      </c>
      <c r="AL67" s="56">
        <f t="shared" si="67"/>
        <v>0</v>
      </c>
      <c r="AM67" s="75">
        <f t="shared" si="28"/>
        <v>122598.24190046925</v>
      </c>
      <c r="AN67">
        <f t="shared" si="29"/>
        <v>2.5210863509749298E-2</v>
      </c>
      <c r="AO67" s="119">
        <f t="shared" si="30"/>
        <v>113333.33333333337</v>
      </c>
      <c r="AP67" s="119">
        <f t="shared" si="31"/>
        <v>5619086.087104843</v>
      </c>
      <c r="AQ67">
        <f t="shared" si="32"/>
        <v>0.8101514366496515</v>
      </c>
      <c r="AR67" s="41">
        <f t="shared" si="33"/>
        <v>1383234.9284267772</v>
      </c>
      <c r="AS67" s="41">
        <f t="shared" si="34"/>
        <v>74990347.820367515</v>
      </c>
      <c r="AT67">
        <f t="shared" si="35"/>
        <v>0.81017345578404376</v>
      </c>
      <c r="AU67" s="41">
        <f t="shared" si="36"/>
        <v>58333.333333333336</v>
      </c>
      <c r="AV67" s="41">
        <f t="shared" si="37"/>
        <v>0</v>
      </c>
      <c r="AW67">
        <f t="shared" si="38"/>
        <v>0.81303650573243835</v>
      </c>
      <c r="AX67">
        <f t="shared" si="39"/>
        <v>0</v>
      </c>
      <c r="AY67" s="121">
        <f t="shared" si="40"/>
        <v>0</v>
      </c>
      <c r="AZ67">
        <f t="shared" si="41"/>
        <v>0.86403714786788033</v>
      </c>
      <c r="BA67" s="39">
        <f t="shared" si="42"/>
        <v>83333.333333333328</v>
      </c>
      <c r="BB67" s="39">
        <f t="shared" si="43"/>
        <v>0</v>
      </c>
      <c r="BC67">
        <f t="shared" si="44"/>
        <v>0.81818290474347199</v>
      </c>
      <c r="BD67" s="41">
        <f t="shared" si="45"/>
        <v>417987.02607410657</v>
      </c>
      <c r="BE67" s="41">
        <f t="shared" si="46"/>
        <v>19834413.562421724</v>
      </c>
      <c r="BF67">
        <f t="shared" si="47"/>
        <v>0.81316599876107498</v>
      </c>
      <c r="BG67" s="41">
        <f t="shared" si="48"/>
        <v>58125</v>
      </c>
      <c r="BH67" s="41">
        <f t="shared" si="49"/>
        <v>0</v>
      </c>
      <c r="BI67">
        <f t="shared" si="50"/>
        <v>0.82381485601651738</v>
      </c>
      <c r="BJ67">
        <f t="shared" si="51"/>
        <v>0</v>
      </c>
      <c r="BK67" s="121">
        <f t="shared" si="52"/>
        <v>0</v>
      </c>
      <c r="BL67">
        <f t="shared" si="53"/>
        <v>0.82799323032122174</v>
      </c>
      <c r="BM67" s="119">
        <f t="shared" si="54"/>
        <v>2114346.9545008838</v>
      </c>
      <c r="BN67" s="119">
        <f t="shared" si="55"/>
        <v>80074416.434784934</v>
      </c>
      <c r="BO67">
        <f t="shared" si="56"/>
        <v>0.8191667362257895</v>
      </c>
    </row>
    <row r="68" spans="1:67">
      <c r="A68">
        <v>56</v>
      </c>
      <c r="B68" s="64">
        <v>51</v>
      </c>
      <c r="C68" s="56">
        <f t="shared" si="3"/>
        <v>121484581.86454874</v>
      </c>
      <c r="D68" s="56">
        <f t="shared" si="4"/>
        <v>0</v>
      </c>
      <c r="E68" s="59">
        <f t="shared" si="57"/>
        <v>121484581.86454871</v>
      </c>
      <c r="F68" s="53">
        <f t="shared" si="5"/>
        <v>979655.91522258893</v>
      </c>
      <c r="G68" s="53">
        <f t="shared" si="6"/>
        <v>563485.98554839846</v>
      </c>
      <c r="H68" s="66">
        <f t="shared" si="7"/>
        <v>416169.92967419047</v>
      </c>
      <c r="I68" s="54">
        <f t="shared" si="8"/>
        <v>0.10979999999999999</v>
      </c>
      <c r="J68" s="67">
        <f t="shared" si="9"/>
        <v>9.6456066865724388E-3</v>
      </c>
      <c r="K68" s="68">
        <f t="shared" si="10"/>
        <v>1167778.2836917322</v>
      </c>
      <c r="L68" s="68">
        <f t="shared" si="11"/>
        <v>2147434.1989143211</v>
      </c>
      <c r="M68" s="55">
        <f t="shared" si="12"/>
        <v>1583948.2133659227</v>
      </c>
      <c r="N68" s="55">
        <f t="shared" si="13"/>
        <v>356675.98993477219</v>
      </c>
      <c r="O68" s="55">
        <f t="shared" si="14"/>
        <v>1227272.2234311507</v>
      </c>
      <c r="P68" s="65">
        <f t="shared" si="58"/>
        <v>116005.06015466592</v>
      </c>
      <c r="Q68" s="52">
        <f t="shared" si="15"/>
        <v>112849.97891602227</v>
      </c>
      <c r="R68" s="57">
        <f t="shared" si="16"/>
        <v>483.35441731110797</v>
      </c>
      <c r="S68" s="59">
        <f t="shared" si="59"/>
        <v>3382313.2822707081</v>
      </c>
      <c r="T68" s="56">
        <f t="shared" si="17"/>
        <v>1350381.2913395385</v>
      </c>
      <c r="U68" s="57">
        <f t="shared" si="18"/>
        <v>14092.972009461284</v>
      </c>
      <c r="V68" s="59">
        <f t="shared" si="60"/>
        <v>14000000</v>
      </c>
      <c r="W68" s="52">
        <f t="shared" si="19"/>
        <v>0</v>
      </c>
      <c r="X68" s="57">
        <f t="shared" si="20"/>
        <v>58333.333333333336</v>
      </c>
      <c r="Y68" s="59">
        <f t="shared" si="61"/>
        <v>27083994.939845346</v>
      </c>
      <c r="Z68" s="56">
        <f t="shared" si="62"/>
        <v>0</v>
      </c>
      <c r="AA68" s="57">
        <f t="shared" si="21"/>
        <v>112849.97891602227</v>
      </c>
      <c r="AB68" s="63">
        <f t="shared" si="63"/>
        <v>20000000</v>
      </c>
      <c r="AC68" s="74">
        <f t="shared" si="22"/>
        <v>0</v>
      </c>
      <c r="AD68" s="57">
        <f t="shared" si="23"/>
        <v>83333.333333333328</v>
      </c>
      <c r="AE68" s="59">
        <f t="shared" si="64"/>
        <v>13406092.28426493</v>
      </c>
      <c r="AF68" s="54">
        <f t="shared" si="24"/>
        <v>356675.98993477219</v>
      </c>
      <c r="AG68" s="57">
        <f t="shared" si="25"/>
        <v>55858.717851103873</v>
      </c>
      <c r="AH68" s="59">
        <f t="shared" si="65"/>
        <v>13950000</v>
      </c>
      <c r="AI68" s="54">
        <f t="shared" si="26"/>
        <v>0</v>
      </c>
      <c r="AJ68" s="57">
        <f t="shared" si="27"/>
        <v>58125</v>
      </c>
      <c r="AK68" s="59">
        <f t="shared" si="66"/>
        <v>29546176.298013091</v>
      </c>
      <c r="AL68" s="56">
        <f t="shared" si="67"/>
        <v>0</v>
      </c>
      <c r="AM68" s="75">
        <f t="shared" si="28"/>
        <v>123109.06790838788</v>
      </c>
      <c r="AN68">
        <f t="shared" si="29"/>
        <v>2.5249860724233977E-2</v>
      </c>
      <c r="AO68" s="119">
        <f t="shared" si="30"/>
        <v>113333.33333333339</v>
      </c>
      <c r="AP68" s="119">
        <f t="shared" si="31"/>
        <v>5755348.9247171357</v>
      </c>
      <c r="AQ68">
        <f t="shared" si="32"/>
        <v>0.80661418280560504</v>
      </c>
      <c r="AR68" s="41">
        <f t="shared" si="33"/>
        <v>1364474.2633489999</v>
      </c>
      <c r="AS68" s="41">
        <f t="shared" si="34"/>
        <v>75621352.315014154</v>
      </c>
      <c r="AT68">
        <f t="shared" si="35"/>
        <v>0.80663654419446562</v>
      </c>
      <c r="AU68" s="41">
        <f t="shared" si="36"/>
        <v>58333.333333333336</v>
      </c>
      <c r="AV68" s="41">
        <f t="shared" si="37"/>
        <v>0</v>
      </c>
      <c r="AW68">
        <f t="shared" si="38"/>
        <v>0.80954419937056554</v>
      </c>
      <c r="AX68">
        <f t="shared" si="39"/>
        <v>0</v>
      </c>
      <c r="AY68" s="121">
        <f t="shared" si="40"/>
        <v>0</v>
      </c>
      <c r="AZ68">
        <f t="shared" si="41"/>
        <v>0.86137307820475006</v>
      </c>
      <c r="BA68" s="39">
        <f t="shared" si="42"/>
        <v>83333.333333333328</v>
      </c>
      <c r="BB68" s="39">
        <f t="shared" si="43"/>
        <v>0</v>
      </c>
      <c r="BC68">
        <f t="shared" si="44"/>
        <v>0.81477129166445439</v>
      </c>
      <c r="BD68" s="41">
        <f t="shared" si="45"/>
        <v>412534.70778587606</v>
      </c>
      <c r="BE68" s="41">
        <f t="shared" si="46"/>
        <v>19973855.436347242</v>
      </c>
      <c r="BF68">
        <f t="shared" si="47"/>
        <v>0.8096757146964545</v>
      </c>
      <c r="BG68" s="41">
        <f t="shared" si="48"/>
        <v>58125</v>
      </c>
      <c r="BH68" s="41">
        <f t="shared" si="49"/>
        <v>0</v>
      </c>
      <c r="BI68">
        <f t="shared" si="50"/>
        <v>0.82049230280648999</v>
      </c>
      <c r="BJ68">
        <f t="shared" si="51"/>
        <v>0</v>
      </c>
      <c r="BK68" s="121">
        <f t="shared" si="52"/>
        <v>0</v>
      </c>
      <c r="BL68">
        <f t="shared" si="53"/>
        <v>0.82473725678721754</v>
      </c>
      <c r="BM68" s="119">
        <f t="shared" si="54"/>
        <v>2090133.9711348759</v>
      </c>
      <c r="BN68" s="119">
        <f t="shared" si="55"/>
        <v>80781358.881662056</v>
      </c>
      <c r="BO68">
        <f t="shared" si="56"/>
        <v>0.81577062417983792</v>
      </c>
    </row>
    <row r="69" spans="1:67">
      <c r="A69">
        <v>57</v>
      </c>
      <c r="B69" s="58">
        <v>52</v>
      </c>
      <c r="C69" s="56">
        <f t="shared" si="3"/>
        <v>119900633.65118282</v>
      </c>
      <c r="D69" s="56">
        <f t="shared" si="4"/>
        <v>0</v>
      </c>
      <c r="E69" s="59">
        <f t="shared" si="57"/>
        <v>119900633.65118279</v>
      </c>
      <c r="F69" s="53">
        <f t="shared" si="5"/>
        <v>970206.53957617783</v>
      </c>
      <c r="G69" s="53">
        <f t="shared" si="6"/>
        <v>556139.1057520695</v>
      </c>
      <c r="H69" s="60">
        <f t="shared" si="7"/>
        <v>414067.43382410833</v>
      </c>
      <c r="I69" s="54">
        <f t="shared" si="8"/>
        <v>0.10979999999999999</v>
      </c>
      <c r="J69" s="61">
        <f t="shared" si="9"/>
        <v>9.6456066865724388E-3</v>
      </c>
      <c r="K69" s="62">
        <f t="shared" si="10"/>
        <v>1152520.4220617353</v>
      </c>
      <c r="L69" s="62">
        <f t="shared" si="11"/>
        <v>2122726.9616379132</v>
      </c>
      <c r="M69" s="55">
        <f t="shared" si="12"/>
        <v>1566587.8558858437</v>
      </c>
      <c r="N69" s="55">
        <f t="shared" si="13"/>
        <v>352766.75689446303</v>
      </c>
      <c r="O69" s="55">
        <f t="shared" si="14"/>
        <v>1213821.0989913808</v>
      </c>
      <c r="P69" s="59">
        <f t="shared" si="58"/>
        <v>3155.0812386436446</v>
      </c>
      <c r="Q69" s="52">
        <f t="shared" si="15"/>
        <v>3155.0812386436446</v>
      </c>
      <c r="R69" s="57">
        <f t="shared" si="16"/>
        <v>13.146171827681853</v>
      </c>
      <c r="S69" s="59">
        <f t="shared" si="59"/>
        <v>2031931.9909311696</v>
      </c>
      <c r="T69" s="56">
        <f t="shared" si="17"/>
        <v>1337443.1213493869</v>
      </c>
      <c r="U69" s="57">
        <f t="shared" si="18"/>
        <v>8466.3832955465405</v>
      </c>
      <c r="V69" s="59">
        <f t="shared" si="60"/>
        <v>14000000</v>
      </c>
      <c r="W69" s="52">
        <f t="shared" si="19"/>
        <v>110165.10592286201</v>
      </c>
      <c r="X69" s="57">
        <f t="shared" si="20"/>
        <v>58333.333333333336</v>
      </c>
      <c r="Y69" s="59">
        <f t="shared" si="61"/>
        <v>27196844.918761369</v>
      </c>
      <c r="Z69" s="56">
        <f t="shared" si="62"/>
        <v>0</v>
      </c>
      <c r="AA69" s="57">
        <f t="shared" si="21"/>
        <v>113320.1871615057</v>
      </c>
      <c r="AB69" s="63">
        <f t="shared" si="63"/>
        <v>20000000</v>
      </c>
      <c r="AC69" s="74">
        <f t="shared" si="22"/>
        <v>0</v>
      </c>
      <c r="AD69" s="57">
        <f t="shared" si="23"/>
        <v>83333.333333333328</v>
      </c>
      <c r="AE69" s="59">
        <f t="shared" si="64"/>
        <v>13049416.294330157</v>
      </c>
      <c r="AF69" s="54">
        <f t="shared" si="24"/>
        <v>352766.75689446303</v>
      </c>
      <c r="AG69" s="57">
        <f t="shared" si="25"/>
        <v>54372.567893042324</v>
      </c>
      <c r="AH69" s="59">
        <f t="shared" si="65"/>
        <v>13950000</v>
      </c>
      <c r="AI69" s="54">
        <f t="shared" si="26"/>
        <v>0</v>
      </c>
      <c r="AJ69" s="57">
        <f t="shared" si="27"/>
        <v>58125</v>
      </c>
      <c r="AK69" s="59">
        <f t="shared" si="66"/>
        <v>29669285.365921479</v>
      </c>
      <c r="AL69" s="56">
        <f t="shared" si="67"/>
        <v>0</v>
      </c>
      <c r="AM69" s="75">
        <f t="shared" si="28"/>
        <v>123622.02235800616</v>
      </c>
      <c r="AN69">
        <f t="shared" si="29"/>
        <v>2.5288857938718656E-2</v>
      </c>
      <c r="AO69" s="119">
        <f t="shared" si="30"/>
        <v>3168.2274104713265</v>
      </c>
      <c r="AP69" s="119">
        <f t="shared" si="31"/>
        <v>164064.22440946952</v>
      </c>
      <c r="AQ69">
        <f t="shared" si="32"/>
        <v>0.80308717585847822</v>
      </c>
      <c r="AR69" s="41">
        <f t="shared" si="33"/>
        <v>1345909.5046449334</v>
      </c>
      <c r="AS69" s="41">
        <f t="shared" si="34"/>
        <v>76234257.916915059</v>
      </c>
      <c r="AT69">
        <f t="shared" si="35"/>
        <v>0.80310987594388095</v>
      </c>
      <c r="AU69" s="41">
        <f t="shared" si="36"/>
        <v>168498.43925619536</v>
      </c>
      <c r="AV69" s="41">
        <f t="shared" si="37"/>
        <v>6279411.0376031352</v>
      </c>
      <c r="AW69">
        <f t="shared" si="38"/>
        <v>0.80606167686217811</v>
      </c>
      <c r="AX69">
        <f t="shared" si="39"/>
        <v>0</v>
      </c>
      <c r="AY69" s="121">
        <f t="shared" si="40"/>
        <v>0</v>
      </c>
      <c r="AZ69">
        <f t="shared" si="41"/>
        <v>0.85871165813968775</v>
      </c>
      <c r="BA69" s="39">
        <f t="shared" si="42"/>
        <v>83333.333333333328</v>
      </c>
      <c r="BB69" s="39">
        <f t="shared" si="43"/>
        <v>0</v>
      </c>
      <c r="BC69">
        <f t="shared" si="44"/>
        <v>0.81136865217406795</v>
      </c>
      <c r="BD69" s="41">
        <f t="shared" si="45"/>
        <v>407139.32478750538</v>
      </c>
      <c r="BE69" s="41">
        <f t="shared" si="46"/>
        <v>20107705.142984394</v>
      </c>
      <c r="BF69">
        <f t="shared" si="47"/>
        <v>0.80619519385044469</v>
      </c>
      <c r="BG69" s="41">
        <f t="shared" si="48"/>
        <v>58125</v>
      </c>
      <c r="BH69" s="41">
        <f t="shared" si="49"/>
        <v>0</v>
      </c>
      <c r="BI69">
        <f t="shared" si="50"/>
        <v>0.81717785959641587</v>
      </c>
      <c r="BJ69">
        <f t="shared" si="51"/>
        <v>0</v>
      </c>
      <c r="BK69" s="121">
        <f t="shared" si="52"/>
        <v>0</v>
      </c>
      <c r="BL69">
        <f t="shared" si="53"/>
        <v>0.82148876819859362</v>
      </c>
      <c r="BM69" s="119">
        <f t="shared" si="54"/>
        <v>2066173.8294324388</v>
      </c>
      <c r="BN69" s="119">
        <f t="shared" si="55"/>
        <v>81462568.506063879</v>
      </c>
      <c r="BO69">
        <f t="shared" si="56"/>
        <v>0.81238333312096123</v>
      </c>
    </row>
    <row r="70" spans="1:67">
      <c r="A70">
        <v>58</v>
      </c>
      <c r="B70" s="64">
        <v>53</v>
      </c>
      <c r="C70" s="56">
        <f t="shared" si="3"/>
        <v>118334045.79529697</v>
      </c>
      <c r="D70" s="56">
        <f t="shared" si="4"/>
        <v>0</v>
      </c>
      <c r="E70" s="59">
        <f t="shared" si="57"/>
        <v>118334045.79529694</v>
      </c>
      <c r="F70" s="53">
        <f t="shared" si="5"/>
        <v>960848.30889068544</v>
      </c>
      <c r="G70" s="53">
        <f t="shared" si="6"/>
        <v>548872.74908051896</v>
      </c>
      <c r="H70" s="66">
        <f t="shared" si="7"/>
        <v>411975.55981016648</v>
      </c>
      <c r="I70" s="54">
        <f t="shared" si="8"/>
        <v>0.10979999999999999</v>
      </c>
      <c r="J70" s="67">
        <f t="shared" si="9"/>
        <v>9.6456066865724388E-3</v>
      </c>
      <c r="K70" s="68">
        <f t="shared" si="10"/>
        <v>1137429.9091578759</v>
      </c>
      <c r="L70" s="68">
        <f t="shared" si="11"/>
        <v>2098278.2180485614</v>
      </c>
      <c r="M70" s="55">
        <f t="shared" si="12"/>
        <v>1549405.4689680424</v>
      </c>
      <c r="N70" s="55">
        <f t="shared" si="13"/>
        <v>348897.59954977577</v>
      </c>
      <c r="O70" s="55">
        <f t="shared" si="14"/>
        <v>1200507.8694182667</v>
      </c>
      <c r="P70" s="65">
        <f t="shared" si="58"/>
        <v>0</v>
      </c>
      <c r="Q70" s="52">
        <f t="shared" si="15"/>
        <v>0</v>
      </c>
      <c r="R70" s="57">
        <f t="shared" si="16"/>
        <v>0</v>
      </c>
      <c r="S70" s="59">
        <f t="shared" si="59"/>
        <v>694488.86958178272</v>
      </c>
      <c r="T70" s="56">
        <f t="shared" si="17"/>
        <v>694488.86958178272</v>
      </c>
      <c r="U70" s="57">
        <f t="shared" si="18"/>
        <v>2893.7036232574278</v>
      </c>
      <c r="V70" s="59">
        <f t="shared" si="60"/>
        <v>13889834.894077137</v>
      </c>
      <c r="W70" s="52">
        <f t="shared" ref="W70:W133" si="68">IF(T70+P70&lt;=O70+AM70,MIN(V70,O70-Q70+AA70-T70+AM70),0)</f>
        <v>743948.46856232709</v>
      </c>
      <c r="X70" s="57">
        <f t="shared" si="20"/>
        <v>57874.312058654737</v>
      </c>
      <c r="Y70" s="59">
        <f t="shared" si="61"/>
        <v>27310165.105922874</v>
      </c>
      <c r="Z70" s="56">
        <f t="shared" si="62"/>
        <v>0</v>
      </c>
      <c r="AA70" s="57">
        <f t="shared" si="21"/>
        <v>113792.35460801197</v>
      </c>
      <c r="AB70" s="63">
        <f t="shared" si="63"/>
        <v>20000000</v>
      </c>
      <c r="AC70" s="74">
        <f t="shared" si="22"/>
        <v>0</v>
      </c>
      <c r="AD70" s="57">
        <f t="shared" si="23"/>
        <v>83333.333333333328</v>
      </c>
      <c r="AE70" s="59">
        <f t="shared" si="64"/>
        <v>12696649.537435694</v>
      </c>
      <c r="AF70" s="54">
        <f t="shared" si="24"/>
        <v>348897.59954977577</v>
      </c>
      <c r="AG70" s="57">
        <f t="shared" si="25"/>
        <v>52902.706405982055</v>
      </c>
      <c r="AH70" s="59">
        <f t="shared" si="65"/>
        <v>13950000</v>
      </c>
      <c r="AI70" s="54">
        <f t="shared" si="26"/>
        <v>0</v>
      </c>
      <c r="AJ70" s="57">
        <f t="shared" si="27"/>
        <v>58125</v>
      </c>
      <c r="AK70" s="59">
        <f t="shared" si="66"/>
        <v>29792907.388279486</v>
      </c>
      <c r="AL70" s="56">
        <f t="shared" si="67"/>
        <v>0</v>
      </c>
      <c r="AM70" s="75">
        <f t="shared" si="28"/>
        <v>124137.1141178312</v>
      </c>
      <c r="AN70">
        <f t="shared" si="29"/>
        <v>2.5327855153203339E-2</v>
      </c>
      <c r="AO70" s="119">
        <f t="shared" si="30"/>
        <v>0</v>
      </c>
      <c r="AP70" s="119">
        <f t="shared" si="31"/>
        <v>0</v>
      </c>
      <c r="AQ70">
        <f t="shared" si="32"/>
        <v>0.79957041657904093</v>
      </c>
      <c r="AR70" s="41">
        <f t="shared" si="33"/>
        <v>697382.57320504019</v>
      </c>
      <c r="AS70" s="41">
        <f t="shared" si="34"/>
        <v>40280354.435743399</v>
      </c>
      <c r="AT70">
        <f t="shared" si="35"/>
        <v>0.79959345181981434</v>
      </c>
      <c r="AU70" s="41">
        <f t="shared" si="36"/>
        <v>801822.78062098182</v>
      </c>
      <c r="AV70" s="41">
        <f t="shared" si="37"/>
        <v>43149011.17661497</v>
      </c>
      <c r="AW70">
        <f t="shared" si="38"/>
        <v>0.80258894112558044</v>
      </c>
      <c r="AX70">
        <f t="shared" si="39"/>
        <v>0</v>
      </c>
      <c r="AY70" s="121">
        <f t="shared" si="40"/>
        <v>0</v>
      </c>
      <c r="AZ70">
        <f t="shared" si="41"/>
        <v>0.85605291395174476</v>
      </c>
      <c r="BA70" s="39">
        <f t="shared" si="42"/>
        <v>83333.333333333328</v>
      </c>
      <c r="BB70" s="39">
        <f t="shared" si="43"/>
        <v>0</v>
      </c>
      <c r="BC70">
        <f t="shared" si="44"/>
        <v>0.80797499278040719</v>
      </c>
      <c r="BD70" s="41">
        <f t="shared" si="45"/>
        <v>401800.30595575785</v>
      </c>
      <c r="BE70" s="41">
        <f t="shared" si="46"/>
        <v>20236060.773886994</v>
      </c>
      <c r="BF70">
        <f t="shared" si="47"/>
        <v>0.80272443923544046</v>
      </c>
      <c r="BG70" s="41">
        <f t="shared" si="48"/>
        <v>58125</v>
      </c>
      <c r="BH70" s="41">
        <f t="shared" si="49"/>
        <v>0</v>
      </c>
      <c r="BI70">
        <f t="shared" si="50"/>
        <v>0.8138715364784016</v>
      </c>
      <c r="BJ70">
        <f t="shared" si="51"/>
        <v>0</v>
      </c>
      <c r="BK70" s="121">
        <f t="shared" si="52"/>
        <v>0</v>
      </c>
      <c r="BL70">
        <f t="shared" si="53"/>
        <v>0.81824777708088059</v>
      </c>
      <c r="BM70" s="119">
        <f t="shared" si="54"/>
        <v>2042463.9931151131</v>
      </c>
      <c r="BN70" s="119">
        <f t="shared" si="55"/>
        <v>82118489.855306253</v>
      </c>
      <c r="BO70">
        <f t="shared" si="56"/>
        <v>0.80900487020893852</v>
      </c>
    </row>
    <row r="71" spans="1:67">
      <c r="A71">
        <v>59</v>
      </c>
      <c r="B71" s="58">
        <v>54</v>
      </c>
      <c r="C71" s="56">
        <f t="shared" si="3"/>
        <v>116784640.32632892</v>
      </c>
      <c r="D71" s="56">
        <f t="shared" si="4"/>
        <v>0</v>
      </c>
      <c r="E71" s="59">
        <f t="shared" si="57"/>
        <v>116784640.3263289</v>
      </c>
      <c r="F71" s="53">
        <f t="shared" si="5"/>
        <v>951580.3440176677</v>
      </c>
      <c r="G71" s="53">
        <f t="shared" si="6"/>
        <v>541686.09004695562</v>
      </c>
      <c r="H71" s="60">
        <f t="shared" si="7"/>
        <v>409894.25397071207</v>
      </c>
      <c r="I71" s="54">
        <f t="shared" si="8"/>
        <v>0.10979999999999999</v>
      </c>
      <c r="J71" s="61">
        <f t="shared" si="9"/>
        <v>9.6456066865724388E-3</v>
      </c>
      <c r="K71" s="62">
        <f t="shared" si="10"/>
        <v>1122505.0288637078</v>
      </c>
      <c r="L71" s="62">
        <f t="shared" si="11"/>
        <v>2074085.3728813757</v>
      </c>
      <c r="M71" s="55">
        <f t="shared" si="12"/>
        <v>1532399.28283442</v>
      </c>
      <c r="N71" s="55">
        <f t="shared" si="13"/>
        <v>345068.11937924981</v>
      </c>
      <c r="O71" s="55">
        <f t="shared" si="14"/>
        <v>1187331.1634551701</v>
      </c>
      <c r="P71" s="59">
        <f t="shared" si="58"/>
        <v>0</v>
      </c>
      <c r="Q71" s="52">
        <f t="shared" si="15"/>
        <v>0</v>
      </c>
      <c r="R71" s="57">
        <f t="shared" si="16"/>
        <v>0</v>
      </c>
      <c r="S71" s="59">
        <f t="shared" si="59"/>
        <v>0</v>
      </c>
      <c r="T71" s="56">
        <f t="shared" si="17"/>
        <v>0</v>
      </c>
      <c r="U71" s="57">
        <f t="shared" si="18"/>
        <v>0</v>
      </c>
      <c r="V71" s="59">
        <f t="shared" si="60"/>
        <v>13145886.42551481</v>
      </c>
      <c r="W71" s="52">
        <f t="shared" si="68"/>
        <v>1426252.004967371</v>
      </c>
      <c r="X71" s="57">
        <f t="shared" si="20"/>
        <v>54774.526772978374</v>
      </c>
      <c r="Y71" s="59">
        <f t="shared" si="61"/>
        <v>27423957.460530885</v>
      </c>
      <c r="Z71" s="56">
        <f t="shared" si="62"/>
        <v>0</v>
      </c>
      <c r="AA71" s="57">
        <f t="shared" si="21"/>
        <v>114266.48941887869</v>
      </c>
      <c r="AB71" s="63">
        <f t="shared" si="63"/>
        <v>20000000</v>
      </c>
      <c r="AC71" s="74">
        <f t="shared" si="22"/>
        <v>0</v>
      </c>
      <c r="AD71" s="57">
        <f t="shared" si="23"/>
        <v>83333.333333333328</v>
      </c>
      <c r="AE71" s="59">
        <f t="shared" si="64"/>
        <v>12347751.937885918</v>
      </c>
      <c r="AF71" s="54">
        <f t="shared" si="24"/>
        <v>345068.11937924981</v>
      </c>
      <c r="AG71" s="57">
        <f t="shared" si="25"/>
        <v>51448.966407857988</v>
      </c>
      <c r="AH71" s="59">
        <f t="shared" si="65"/>
        <v>13950000</v>
      </c>
      <c r="AI71" s="54">
        <f t="shared" si="26"/>
        <v>0</v>
      </c>
      <c r="AJ71" s="57">
        <f t="shared" si="27"/>
        <v>58125</v>
      </c>
      <c r="AK71" s="59">
        <f t="shared" si="66"/>
        <v>29917044.502397317</v>
      </c>
      <c r="AL71" s="56">
        <f t="shared" si="67"/>
        <v>0</v>
      </c>
      <c r="AM71" s="75">
        <f t="shared" si="28"/>
        <v>124654.35209332216</v>
      </c>
      <c r="AN71">
        <f t="shared" si="29"/>
        <v>2.5366852367688018E-2</v>
      </c>
      <c r="AO71" s="119">
        <f t="shared" si="30"/>
        <v>0</v>
      </c>
      <c r="AP71" s="119">
        <f t="shared" si="31"/>
        <v>0</v>
      </c>
      <c r="AQ71">
        <f t="shared" si="32"/>
        <v>0.79606390553583439</v>
      </c>
      <c r="AR71" s="41">
        <f t="shared" si="33"/>
        <v>0</v>
      </c>
      <c r="AS71" s="41">
        <f t="shared" si="34"/>
        <v>0</v>
      </c>
      <c r="AT71">
        <f t="shared" si="35"/>
        <v>0.79608727240756116</v>
      </c>
      <c r="AU71" s="41">
        <f t="shared" si="36"/>
        <v>1481026.5317403495</v>
      </c>
      <c r="AV71" s="41">
        <f t="shared" si="37"/>
        <v>84148868.293074891</v>
      </c>
      <c r="AW71">
        <f t="shared" si="38"/>
        <v>0.79912599487658198</v>
      </c>
      <c r="AX71">
        <f t="shared" si="39"/>
        <v>0</v>
      </c>
      <c r="AY71" s="121">
        <f t="shared" si="40"/>
        <v>0</v>
      </c>
      <c r="AZ71">
        <f t="shared" si="41"/>
        <v>0.85339687178647927</v>
      </c>
      <c r="BA71" s="39">
        <f t="shared" si="42"/>
        <v>83333.333333333328</v>
      </c>
      <c r="BB71" s="39">
        <f t="shared" si="43"/>
        <v>0</v>
      </c>
      <c r="BC71">
        <f t="shared" si="44"/>
        <v>0.80459031978999884</v>
      </c>
      <c r="BD71" s="41">
        <f t="shared" si="45"/>
        <v>396517.08578710782</v>
      </c>
      <c r="BE71" s="41">
        <f t="shared" si="46"/>
        <v>20359019.043375738</v>
      </c>
      <c r="BF71">
        <f t="shared" si="47"/>
        <v>0.79926345366134421</v>
      </c>
      <c r="BG71" s="41">
        <f t="shared" si="48"/>
        <v>58125</v>
      </c>
      <c r="BH71" s="41">
        <f t="shared" si="49"/>
        <v>0</v>
      </c>
      <c r="BI71">
        <f t="shared" si="50"/>
        <v>0.81057334334605158</v>
      </c>
      <c r="BJ71">
        <f t="shared" si="51"/>
        <v>0</v>
      </c>
      <c r="BK71" s="121">
        <f t="shared" si="52"/>
        <v>0</v>
      </c>
      <c r="BL71">
        <f t="shared" si="53"/>
        <v>0.81501429576459894</v>
      </c>
      <c r="BM71" s="119">
        <f t="shared" si="54"/>
        <v>2019001.9508607904</v>
      </c>
      <c r="BN71" s="119">
        <f t="shared" si="55"/>
        <v>82749561.273058683</v>
      </c>
      <c r="BO71">
        <f t="shared" si="56"/>
        <v>0.80563524240240414</v>
      </c>
    </row>
    <row r="72" spans="1:67">
      <c r="A72">
        <v>60</v>
      </c>
      <c r="B72" s="64">
        <v>55</v>
      </c>
      <c r="C72" s="56">
        <f t="shared" si="3"/>
        <v>115252241.04349451</v>
      </c>
      <c r="D72" s="56">
        <f t="shared" si="4"/>
        <v>0</v>
      </c>
      <c r="E72" s="59">
        <f t="shared" si="57"/>
        <v>115252241.04349448</v>
      </c>
      <c r="F72" s="53">
        <f t="shared" si="5"/>
        <v>942401.77428860019</v>
      </c>
      <c r="G72" s="53">
        <f t="shared" si="6"/>
        <v>534578.31137340853</v>
      </c>
      <c r="H72" s="66">
        <f t="shared" si="7"/>
        <v>407823.46291519166</v>
      </c>
      <c r="I72" s="54">
        <f t="shared" si="8"/>
        <v>0.10979999999999999</v>
      </c>
      <c r="J72" s="67">
        <f t="shared" si="9"/>
        <v>9.6456066865724388E-3</v>
      </c>
      <c r="K72" s="68">
        <f t="shared" si="10"/>
        <v>1107744.082130753</v>
      </c>
      <c r="L72" s="68">
        <f t="shared" si="11"/>
        <v>2050145.8564193533</v>
      </c>
      <c r="M72" s="55">
        <f t="shared" si="12"/>
        <v>1515567.5450459449</v>
      </c>
      <c r="N72" s="55">
        <f t="shared" si="13"/>
        <v>341277.9217658636</v>
      </c>
      <c r="O72" s="55">
        <f t="shared" si="14"/>
        <v>1174289.6232800812</v>
      </c>
      <c r="P72" s="65">
        <f t="shared" si="58"/>
        <v>0</v>
      </c>
      <c r="Q72" s="52">
        <f t="shared" si="15"/>
        <v>0</v>
      </c>
      <c r="R72" s="57">
        <f t="shared" si="16"/>
        <v>0</v>
      </c>
      <c r="S72" s="59">
        <f t="shared" si="59"/>
        <v>0</v>
      </c>
      <c r="T72" s="56">
        <f t="shared" si="17"/>
        <v>0</v>
      </c>
      <c r="U72" s="57">
        <f t="shared" si="18"/>
        <v>0</v>
      </c>
      <c r="V72" s="59">
        <f t="shared" si="60"/>
        <v>11719634.420547439</v>
      </c>
      <c r="W72" s="52">
        <f t="shared" si="68"/>
        <v>1414205.9682985828</v>
      </c>
      <c r="X72" s="57">
        <f t="shared" si="20"/>
        <v>48831.810085614328</v>
      </c>
      <c r="Y72" s="59">
        <f t="shared" si="61"/>
        <v>27538223.949949764</v>
      </c>
      <c r="Z72" s="56">
        <f t="shared" si="62"/>
        <v>0</v>
      </c>
      <c r="AA72" s="57">
        <f t="shared" si="21"/>
        <v>114742.59979145735</v>
      </c>
      <c r="AB72" s="63">
        <f t="shared" si="63"/>
        <v>20000000</v>
      </c>
      <c r="AC72" s="74">
        <f t="shared" si="22"/>
        <v>0</v>
      </c>
      <c r="AD72" s="57">
        <f t="shared" si="23"/>
        <v>83333.333333333328</v>
      </c>
      <c r="AE72" s="59">
        <f t="shared" si="64"/>
        <v>12002683.818506667</v>
      </c>
      <c r="AF72" s="54">
        <f t="shared" si="24"/>
        <v>341277.9217658636</v>
      </c>
      <c r="AG72" s="57">
        <f t="shared" si="25"/>
        <v>50011.182577111111</v>
      </c>
      <c r="AH72" s="59">
        <f t="shared" si="65"/>
        <v>13950000</v>
      </c>
      <c r="AI72" s="54">
        <f t="shared" si="26"/>
        <v>0</v>
      </c>
      <c r="AJ72" s="57">
        <f t="shared" si="27"/>
        <v>58125</v>
      </c>
      <c r="AK72" s="59">
        <f t="shared" si="66"/>
        <v>30041698.854490638</v>
      </c>
      <c r="AL72" s="56">
        <f t="shared" si="67"/>
        <v>0</v>
      </c>
      <c r="AM72" s="75">
        <f t="shared" si="28"/>
        <v>125173.74522704432</v>
      </c>
      <c r="AN72">
        <f t="shared" si="29"/>
        <v>2.5405849582172697E-2</v>
      </c>
      <c r="AO72" s="119">
        <f t="shared" si="30"/>
        <v>0</v>
      </c>
      <c r="AP72" s="119">
        <f t="shared" si="31"/>
        <v>0</v>
      </c>
      <c r="AQ72">
        <f t="shared" si="32"/>
        <v>0.79256764309604821</v>
      </c>
      <c r="AR72" s="41">
        <f t="shared" si="33"/>
        <v>0</v>
      </c>
      <c r="AS72" s="41">
        <f t="shared" si="34"/>
        <v>0</v>
      </c>
      <c r="AT72">
        <f t="shared" si="35"/>
        <v>0.79259133809107474</v>
      </c>
      <c r="AU72" s="41">
        <f t="shared" si="36"/>
        <v>1463037.778384197</v>
      </c>
      <c r="AV72" s="41">
        <f t="shared" si="37"/>
        <v>84852358.097914964</v>
      </c>
      <c r="AW72">
        <f t="shared" si="38"/>
        <v>0.7956728406292749</v>
      </c>
      <c r="AX72">
        <f t="shared" si="39"/>
        <v>0</v>
      </c>
      <c r="AY72" s="121">
        <f t="shared" si="40"/>
        <v>0</v>
      </c>
      <c r="AZ72">
        <f t="shared" si="41"/>
        <v>0.85074355765577003</v>
      </c>
      <c r="BA72" s="39">
        <f t="shared" si="42"/>
        <v>83333.333333333328</v>
      </c>
      <c r="BB72" s="39">
        <f t="shared" si="43"/>
        <v>0</v>
      </c>
      <c r="BC72">
        <f t="shared" si="44"/>
        <v>0.80121463930852288</v>
      </c>
      <c r="BD72" s="41">
        <f t="shared" si="45"/>
        <v>391289.10434297472</v>
      </c>
      <c r="BE72" s="41">
        <f t="shared" si="46"/>
        <v>20476675.305951815</v>
      </c>
      <c r="BF72">
        <f t="shared" si="47"/>
        <v>0.79581223973634319</v>
      </c>
      <c r="BG72" s="41">
        <f t="shared" si="48"/>
        <v>58125</v>
      </c>
      <c r="BH72" s="41">
        <f t="shared" si="49"/>
        <v>0</v>
      </c>
      <c r="BI72">
        <f t="shared" si="50"/>
        <v>0.80728328989502274</v>
      </c>
      <c r="BJ72">
        <f t="shared" si="51"/>
        <v>0</v>
      </c>
      <c r="BK72" s="121">
        <f t="shared" si="52"/>
        <v>0</v>
      </c>
      <c r="BL72">
        <f t="shared" si="53"/>
        <v>0.81178833638570269</v>
      </c>
      <c r="BM72" s="119">
        <f t="shared" si="54"/>
        <v>1995785.216060505</v>
      </c>
      <c r="BN72" s="119">
        <f t="shared" si="55"/>
        <v>83356214.977526963</v>
      </c>
      <c r="BO72">
        <f t="shared" si="56"/>
        <v>0.80227445645950102</v>
      </c>
    </row>
    <row r="73" spans="1:67">
      <c r="A73">
        <v>61</v>
      </c>
      <c r="B73" s="58">
        <v>56</v>
      </c>
      <c r="C73" s="56">
        <f t="shared" si="3"/>
        <v>113736673.49844857</v>
      </c>
      <c r="D73" s="56">
        <f t="shared" si="4"/>
        <v>0</v>
      </c>
      <c r="E73" s="59">
        <f t="shared" si="57"/>
        <v>113736673.49844852</v>
      </c>
      <c r="F73" s="53">
        <f t="shared" si="5"/>
        <v>933311.73743308394</v>
      </c>
      <c r="G73" s="53">
        <f t="shared" si="6"/>
        <v>527548.60391030379</v>
      </c>
      <c r="H73" s="60">
        <f t="shared" si="7"/>
        <v>405763.13352278015</v>
      </c>
      <c r="I73" s="54">
        <f t="shared" si="8"/>
        <v>0.10979999999999999</v>
      </c>
      <c r="J73" s="61">
        <f t="shared" si="9"/>
        <v>9.6456066865724388E-3</v>
      </c>
      <c r="K73" s="62">
        <f t="shared" si="10"/>
        <v>1093145.3868112694</v>
      </c>
      <c r="L73" s="62">
        <f t="shared" si="11"/>
        <v>2026457.1242443533</v>
      </c>
      <c r="M73" s="55">
        <f t="shared" si="12"/>
        <v>1498908.5203340496</v>
      </c>
      <c r="N73" s="55">
        <f t="shared" si="13"/>
        <v>337526.615959068</v>
      </c>
      <c r="O73" s="55">
        <f t="shared" si="14"/>
        <v>1161381.9043749815</v>
      </c>
      <c r="P73" s="59">
        <f t="shared" si="58"/>
        <v>0</v>
      </c>
      <c r="Q73" s="52">
        <f t="shared" si="15"/>
        <v>0</v>
      </c>
      <c r="R73" s="57">
        <f t="shared" si="16"/>
        <v>0</v>
      </c>
      <c r="S73" s="59">
        <f t="shared" si="59"/>
        <v>0</v>
      </c>
      <c r="T73" s="56">
        <f t="shared" si="17"/>
        <v>0</v>
      </c>
      <c r="U73" s="57">
        <f t="shared" si="18"/>
        <v>0</v>
      </c>
      <c r="V73" s="59">
        <f t="shared" si="60"/>
        <v>10305428.452248856</v>
      </c>
      <c r="W73" s="52">
        <f t="shared" si="68"/>
        <v>1402297.9008310603</v>
      </c>
      <c r="X73" s="57">
        <f t="shared" si="20"/>
        <v>42939.285217703567</v>
      </c>
      <c r="Y73" s="59">
        <f t="shared" si="61"/>
        <v>27652966.54974122</v>
      </c>
      <c r="Z73" s="56">
        <f t="shared" si="62"/>
        <v>0</v>
      </c>
      <c r="AA73" s="57">
        <f t="shared" si="21"/>
        <v>115220.69395725508</v>
      </c>
      <c r="AB73" s="63">
        <f t="shared" si="63"/>
        <v>20000000</v>
      </c>
      <c r="AC73" s="74">
        <f t="shared" si="22"/>
        <v>0</v>
      </c>
      <c r="AD73" s="57">
        <f t="shared" si="23"/>
        <v>83333.333333333328</v>
      </c>
      <c r="AE73" s="59">
        <f t="shared" si="64"/>
        <v>11661405.896740803</v>
      </c>
      <c r="AF73" s="54">
        <f t="shared" si="24"/>
        <v>337526.615959068</v>
      </c>
      <c r="AG73" s="57">
        <f t="shared" si="25"/>
        <v>48589.191236420011</v>
      </c>
      <c r="AH73" s="59">
        <f t="shared" si="65"/>
        <v>13950000</v>
      </c>
      <c r="AI73" s="54">
        <f t="shared" si="26"/>
        <v>0</v>
      </c>
      <c r="AJ73" s="57">
        <f t="shared" si="27"/>
        <v>58125</v>
      </c>
      <c r="AK73" s="59">
        <f t="shared" si="66"/>
        <v>30166872.59971768</v>
      </c>
      <c r="AL73" s="56">
        <f t="shared" si="67"/>
        <v>0</v>
      </c>
      <c r="AM73" s="75">
        <f t="shared" si="28"/>
        <v>125695.30249882367</v>
      </c>
      <c r="AN73">
        <f t="shared" si="29"/>
        <v>2.5444846796657376E-2</v>
      </c>
      <c r="AO73" s="119">
        <f t="shared" si="30"/>
        <v>0</v>
      </c>
      <c r="AP73" s="119">
        <f t="shared" si="31"/>
        <v>0</v>
      </c>
      <c r="AQ73">
        <f t="shared" si="32"/>
        <v>0.7890816294263816</v>
      </c>
      <c r="AR73" s="41">
        <f t="shared" si="33"/>
        <v>0</v>
      </c>
      <c r="AS73" s="41">
        <f t="shared" si="34"/>
        <v>0</v>
      </c>
      <c r="AT73">
        <f t="shared" si="35"/>
        <v>0.78910564905380498</v>
      </c>
      <c r="AU73" s="41">
        <f t="shared" si="36"/>
        <v>1445237.1860487638</v>
      </c>
      <c r="AV73" s="41">
        <f t="shared" si="37"/>
        <v>85540171.95069468</v>
      </c>
      <c r="AW73">
        <f t="shared" si="38"/>
        <v>0.79222948069687493</v>
      </c>
      <c r="AX73">
        <f t="shared" si="39"/>
        <v>0</v>
      </c>
      <c r="AY73" s="121">
        <f t="shared" si="40"/>
        <v>0</v>
      </c>
      <c r="AZ73">
        <f t="shared" si="41"/>
        <v>0.84809299743746136</v>
      </c>
      <c r="BA73" s="39">
        <f t="shared" si="42"/>
        <v>83333.333333333328</v>
      </c>
      <c r="BB73" s="39">
        <f t="shared" si="43"/>
        <v>0</v>
      </c>
      <c r="BC73">
        <f t="shared" si="44"/>
        <v>0.79784795724150082</v>
      </c>
      <c r="BD73" s="41">
        <f t="shared" si="45"/>
        <v>386115.80719548801</v>
      </c>
      <c r="BE73" s="41">
        <f t="shared" si="46"/>
        <v>20589123.573503148</v>
      </c>
      <c r="BF73">
        <f t="shared" si="47"/>
        <v>0.79237079986773917</v>
      </c>
      <c r="BG73" s="41">
        <f t="shared" si="48"/>
        <v>58125</v>
      </c>
      <c r="BH73" s="41">
        <f t="shared" si="49"/>
        <v>0</v>
      </c>
      <c r="BI73">
        <f t="shared" si="50"/>
        <v>0.80400138562359647</v>
      </c>
      <c r="BJ73">
        <f t="shared" si="51"/>
        <v>0</v>
      </c>
      <c r="BK73" s="121">
        <f t="shared" si="52"/>
        <v>0</v>
      </c>
      <c r="BL73">
        <f t="shared" si="53"/>
        <v>0.80856991088604047</v>
      </c>
      <c r="BM73" s="119">
        <f t="shared" si="54"/>
        <v>1972811.3265775852</v>
      </c>
      <c r="BN73" s="119">
        <f t="shared" si="55"/>
        <v>83938877.138706774</v>
      </c>
      <c r="BO73">
        <f t="shared" si="56"/>
        <v>0.79892251893856181</v>
      </c>
    </row>
    <row r="74" spans="1:67">
      <c r="A74">
        <v>62</v>
      </c>
      <c r="B74" s="64">
        <v>57</v>
      </c>
      <c r="C74" s="56">
        <f t="shared" si="3"/>
        <v>112237764.97811452</v>
      </c>
      <c r="D74" s="56">
        <f t="shared" si="4"/>
        <v>0</v>
      </c>
      <c r="E74" s="59">
        <f t="shared" si="57"/>
        <v>112237764.97811447</v>
      </c>
      <c r="F74" s="53">
        <f t="shared" si="5"/>
        <v>924309.37949784286</v>
      </c>
      <c r="G74" s="53">
        <f t="shared" si="6"/>
        <v>520596.16655682097</v>
      </c>
      <c r="H74" s="66">
        <f t="shared" si="7"/>
        <v>403713.21294102189</v>
      </c>
      <c r="I74" s="54">
        <f t="shared" si="8"/>
        <v>0.10979999999999999</v>
      </c>
      <c r="J74" s="67">
        <f t="shared" si="9"/>
        <v>9.6456066865724388E-3</v>
      </c>
      <c r="K74" s="68">
        <f t="shared" si="10"/>
        <v>1078707.2774926452</v>
      </c>
      <c r="L74" s="68">
        <f t="shared" si="11"/>
        <v>2003016.6569904881</v>
      </c>
      <c r="M74" s="55">
        <f t="shared" si="12"/>
        <v>1482420.4904336671</v>
      </c>
      <c r="N74" s="55">
        <f t="shared" si="13"/>
        <v>333813.81503718934</v>
      </c>
      <c r="O74" s="55">
        <f t="shared" si="14"/>
        <v>1148606.6753964778</v>
      </c>
      <c r="P74" s="65">
        <f t="shared" si="58"/>
        <v>0</v>
      </c>
      <c r="Q74" s="52">
        <f t="shared" si="15"/>
        <v>0</v>
      </c>
      <c r="R74" s="57">
        <f t="shared" si="16"/>
        <v>0</v>
      </c>
      <c r="S74" s="59">
        <f t="shared" si="59"/>
        <v>0</v>
      </c>
      <c r="T74" s="56">
        <f t="shared" si="17"/>
        <v>0</v>
      </c>
      <c r="U74" s="57">
        <f t="shared" si="18"/>
        <v>0</v>
      </c>
      <c r="V74" s="59">
        <f t="shared" si="60"/>
        <v>8903130.5514177959</v>
      </c>
      <c r="W74" s="52">
        <f t="shared" si="68"/>
        <v>1390526.4885044571</v>
      </c>
      <c r="X74" s="57">
        <f t="shared" si="20"/>
        <v>37096.377297574152</v>
      </c>
      <c r="Y74" s="59">
        <f t="shared" si="61"/>
        <v>27768187.243698474</v>
      </c>
      <c r="Z74" s="56">
        <f t="shared" si="62"/>
        <v>0</v>
      </c>
      <c r="AA74" s="57">
        <f t="shared" si="21"/>
        <v>115700.78018207697</v>
      </c>
      <c r="AB74" s="63">
        <f t="shared" si="63"/>
        <v>20000000</v>
      </c>
      <c r="AC74" s="74">
        <f t="shared" si="22"/>
        <v>0</v>
      </c>
      <c r="AD74" s="57">
        <f t="shared" si="23"/>
        <v>83333.333333333328</v>
      </c>
      <c r="AE74" s="59">
        <f t="shared" si="64"/>
        <v>11323879.280781735</v>
      </c>
      <c r="AF74" s="54">
        <f t="shared" si="24"/>
        <v>333813.81503718934</v>
      </c>
      <c r="AG74" s="57">
        <f t="shared" si="25"/>
        <v>47182.830336590559</v>
      </c>
      <c r="AH74" s="59">
        <f t="shared" si="65"/>
        <v>13950000</v>
      </c>
      <c r="AI74" s="54">
        <f t="shared" si="26"/>
        <v>0</v>
      </c>
      <c r="AJ74" s="57">
        <f t="shared" si="27"/>
        <v>58125</v>
      </c>
      <c r="AK74" s="59">
        <f t="shared" si="66"/>
        <v>30292567.902216505</v>
      </c>
      <c r="AL74" s="56">
        <f t="shared" si="67"/>
        <v>0</v>
      </c>
      <c r="AM74" s="75">
        <f t="shared" si="28"/>
        <v>126219.03292590211</v>
      </c>
      <c r="AN74">
        <f t="shared" si="29"/>
        <v>2.5483844011142058E-2</v>
      </c>
      <c r="AO74" s="119">
        <f t="shared" si="30"/>
        <v>0</v>
      </c>
      <c r="AP74" s="119">
        <f t="shared" si="31"/>
        <v>0</v>
      </c>
      <c r="AQ74">
        <f t="shared" si="32"/>
        <v>0.78560586449394254</v>
      </c>
      <c r="AR74" s="41">
        <f t="shared" si="33"/>
        <v>0</v>
      </c>
      <c r="AS74" s="41">
        <f t="shared" si="34"/>
        <v>0</v>
      </c>
      <c r="AT74">
        <f t="shared" si="35"/>
        <v>0.78563020527959959</v>
      </c>
      <c r="AU74" s="41">
        <f t="shared" si="36"/>
        <v>1427622.8658020312</v>
      </c>
      <c r="AV74" s="41">
        <f t="shared" si="37"/>
        <v>86212642.287276343</v>
      </c>
      <c r="AW74">
        <f t="shared" si="38"/>
        <v>0.78879591719250763</v>
      </c>
      <c r="AX74">
        <f t="shared" si="39"/>
        <v>0</v>
      </c>
      <c r="AY74" s="121">
        <f t="shared" si="40"/>
        <v>0</v>
      </c>
      <c r="AZ74">
        <f t="shared" si="41"/>
        <v>0.84544521687516372</v>
      </c>
      <c r="BA74" s="39">
        <f t="shared" si="42"/>
        <v>83333.333333333328</v>
      </c>
      <c r="BB74" s="39">
        <f t="shared" si="43"/>
        <v>0</v>
      </c>
      <c r="BC74">
        <f t="shared" si="44"/>
        <v>0.79449027929494953</v>
      </c>
      <c r="BD74" s="41">
        <f t="shared" si="45"/>
        <v>380996.64537377993</v>
      </c>
      <c r="BE74" s="41">
        <f t="shared" si="46"/>
        <v>20696456.53230574</v>
      </c>
      <c r="BF74">
        <f t="shared" si="47"/>
        <v>0.78893913626273104</v>
      </c>
      <c r="BG74" s="41">
        <f t="shared" si="48"/>
        <v>58125</v>
      </c>
      <c r="BH74" s="41">
        <f t="shared" si="49"/>
        <v>0</v>
      </c>
      <c r="BI74">
        <f t="shared" si="50"/>
        <v>0.80072763983319473</v>
      </c>
      <c r="BJ74">
        <f t="shared" si="51"/>
        <v>0</v>
      </c>
      <c r="BK74" s="121">
        <f t="shared" si="52"/>
        <v>0</v>
      </c>
      <c r="BL74">
        <f t="shared" si="53"/>
        <v>0.80535903101379047</v>
      </c>
      <c r="BM74" s="119">
        <f t="shared" si="54"/>
        <v>1950077.8445091443</v>
      </c>
      <c r="BN74" s="119">
        <f t="shared" si="55"/>
        <v>84497967.954719022</v>
      </c>
      <c r="BO74">
        <f t="shared" si="56"/>
        <v>0.79557943619872107</v>
      </c>
    </row>
    <row r="75" spans="1:67">
      <c r="A75">
        <v>63</v>
      </c>
      <c r="B75" s="58">
        <v>58</v>
      </c>
      <c r="C75" s="56">
        <f t="shared" si="3"/>
        <v>110755344.48768085</v>
      </c>
      <c r="D75" s="56">
        <f t="shared" si="4"/>
        <v>0</v>
      </c>
      <c r="E75" s="59">
        <f t="shared" si="57"/>
        <v>110755344.48768081</v>
      </c>
      <c r="F75" s="53">
        <f t="shared" si="5"/>
        <v>915393.85476649692</v>
      </c>
      <c r="G75" s="53">
        <f t="shared" si="6"/>
        <v>513720.20618202613</v>
      </c>
      <c r="H75" s="60">
        <f t="shared" si="7"/>
        <v>401673.64858447079</v>
      </c>
      <c r="I75" s="54">
        <f t="shared" si="8"/>
        <v>0.10979999999999999</v>
      </c>
      <c r="J75" s="61">
        <f t="shared" si="9"/>
        <v>9.6456066865724388E-3</v>
      </c>
      <c r="K75" s="62">
        <f t="shared" si="10"/>
        <v>1064428.1053334016</v>
      </c>
      <c r="L75" s="62">
        <f t="shared" si="11"/>
        <v>1979821.9600998985</v>
      </c>
      <c r="M75" s="55">
        <f t="shared" si="12"/>
        <v>1466101.7539178724</v>
      </c>
      <c r="N75" s="55">
        <f t="shared" si="13"/>
        <v>330139.13587019371</v>
      </c>
      <c r="O75" s="55">
        <f t="shared" si="14"/>
        <v>1135962.6180476788</v>
      </c>
      <c r="P75" s="59">
        <f t="shared" si="58"/>
        <v>0</v>
      </c>
      <c r="Q75" s="52">
        <f t="shared" si="15"/>
        <v>0</v>
      </c>
      <c r="R75" s="57">
        <f t="shared" si="16"/>
        <v>0</v>
      </c>
      <c r="S75" s="59">
        <f t="shared" si="59"/>
        <v>0</v>
      </c>
      <c r="T75" s="56">
        <f t="shared" si="17"/>
        <v>0</v>
      </c>
      <c r="U75" s="57">
        <f t="shared" si="18"/>
        <v>0</v>
      </c>
      <c r="V75" s="59">
        <f t="shared" si="60"/>
        <v>7512604.0629133387</v>
      </c>
      <c r="W75" s="52">
        <f t="shared" si="68"/>
        <v>1378890.4303769411</v>
      </c>
      <c r="X75" s="57">
        <f t="shared" si="20"/>
        <v>31302.516928805577</v>
      </c>
      <c r="Y75" s="59">
        <f t="shared" si="61"/>
        <v>27883888.023880553</v>
      </c>
      <c r="Z75" s="56">
        <f t="shared" si="62"/>
        <v>0</v>
      </c>
      <c r="AA75" s="57">
        <f t="shared" si="21"/>
        <v>116182.86676616897</v>
      </c>
      <c r="AB75" s="63">
        <f t="shared" si="63"/>
        <v>20000000</v>
      </c>
      <c r="AC75" s="74">
        <f t="shared" si="22"/>
        <v>0</v>
      </c>
      <c r="AD75" s="57">
        <f t="shared" si="23"/>
        <v>83333.333333333328</v>
      </c>
      <c r="AE75" s="59">
        <f t="shared" si="64"/>
        <v>10990065.465744546</v>
      </c>
      <c r="AF75" s="54">
        <f t="shared" si="24"/>
        <v>330139.13587019371</v>
      </c>
      <c r="AG75" s="57">
        <f t="shared" si="25"/>
        <v>45791.939440602277</v>
      </c>
      <c r="AH75" s="59">
        <f t="shared" si="65"/>
        <v>13950000</v>
      </c>
      <c r="AI75" s="54">
        <f t="shared" si="26"/>
        <v>0</v>
      </c>
      <c r="AJ75" s="57">
        <f t="shared" si="27"/>
        <v>58125</v>
      </c>
      <c r="AK75" s="59">
        <f t="shared" si="66"/>
        <v>30418786.935142409</v>
      </c>
      <c r="AL75" s="56">
        <f t="shared" si="67"/>
        <v>0</v>
      </c>
      <c r="AM75" s="75">
        <f t="shared" si="28"/>
        <v>126744.94556309337</v>
      </c>
      <c r="AN75">
        <f t="shared" si="29"/>
        <v>2.5522841225626737E-2</v>
      </c>
      <c r="AO75" s="119">
        <f t="shared" si="30"/>
        <v>0</v>
      </c>
      <c r="AP75" s="119">
        <f t="shared" si="31"/>
        <v>0</v>
      </c>
      <c r="AQ75">
        <f t="shared" si="32"/>
        <v>0.78214034806712762</v>
      </c>
      <c r="AR75" s="41">
        <f t="shared" si="33"/>
        <v>0</v>
      </c>
      <c r="AS75" s="41">
        <f t="shared" si="34"/>
        <v>0</v>
      </c>
      <c r="AT75">
        <f t="shared" si="35"/>
        <v>0.78216500655358734</v>
      </c>
      <c r="AU75" s="41">
        <f t="shared" si="36"/>
        <v>1410192.9473057466</v>
      </c>
      <c r="AV75" s="41">
        <f t="shared" si="37"/>
        <v>86870097.113747284</v>
      </c>
      <c r="AW75">
        <f t="shared" si="38"/>
        <v>0.78537215203004151</v>
      </c>
      <c r="AX75">
        <f t="shared" si="39"/>
        <v>0</v>
      </c>
      <c r="AY75" s="121">
        <f t="shared" si="40"/>
        <v>0</v>
      </c>
      <c r="AZ75">
        <f t="shared" si="41"/>
        <v>0.84280024157800526</v>
      </c>
      <c r="BA75" s="39">
        <f t="shared" si="42"/>
        <v>83333.333333333328</v>
      </c>
      <c r="BB75" s="39">
        <f t="shared" si="43"/>
        <v>0</v>
      </c>
      <c r="BC75">
        <f t="shared" si="44"/>
        <v>0.79114161097612179</v>
      </c>
      <c r="BD75" s="41">
        <f t="shared" si="45"/>
        <v>375931.07531079598</v>
      </c>
      <c r="BE75" s="41">
        <f t="shared" si="46"/>
        <v>20798765.559822205</v>
      </c>
      <c r="BF75">
        <f t="shared" si="47"/>
        <v>0.78551725092926217</v>
      </c>
      <c r="BG75" s="41">
        <f t="shared" si="48"/>
        <v>58125</v>
      </c>
      <c r="BH75" s="41">
        <f t="shared" si="49"/>
        <v>0</v>
      </c>
      <c r="BI75">
        <f t="shared" si="50"/>
        <v>0.79746206162896049</v>
      </c>
      <c r="BJ75">
        <f t="shared" si="51"/>
        <v>0</v>
      </c>
      <c r="BK75" s="121">
        <f t="shared" si="52"/>
        <v>0</v>
      </c>
      <c r="BL75">
        <f t="shared" si="53"/>
        <v>0.80215570832395333</v>
      </c>
      <c r="BM75" s="119">
        <f t="shared" si="54"/>
        <v>1927582.3559498759</v>
      </c>
      <c r="BN75" s="119">
        <f t="shared" si="55"/>
        <v>85033901.727236599</v>
      </c>
      <c r="BO75">
        <f t="shared" si="56"/>
        <v>0.792245214400638</v>
      </c>
    </row>
    <row r="76" spans="1:67">
      <c r="A76">
        <v>64</v>
      </c>
      <c r="B76" s="64">
        <v>59</v>
      </c>
      <c r="C76" s="56">
        <f t="shared" si="3"/>
        <v>109289242.73376298</v>
      </c>
      <c r="D76" s="56">
        <f t="shared" si="4"/>
        <v>0</v>
      </c>
      <c r="E76" s="59">
        <f t="shared" si="57"/>
        <v>109289242.73376293</v>
      </c>
      <c r="F76" s="53">
        <f t="shared" si="5"/>
        <v>906564.32568011398</v>
      </c>
      <c r="G76" s="53">
        <f t="shared" si="6"/>
        <v>506919.93754677038</v>
      </c>
      <c r="H76" s="66">
        <f t="shared" si="7"/>
        <v>399644.3881333436</v>
      </c>
      <c r="I76" s="54">
        <f t="shared" si="8"/>
        <v>0.10979999999999999</v>
      </c>
      <c r="J76" s="67">
        <f t="shared" si="9"/>
        <v>9.6456066865724388E-3</v>
      </c>
      <c r="K76" s="68">
        <f t="shared" si="10"/>
        <v>1050306.2379007919</v>
      </c>
      <c r="L76" s="68">
        <f t="shared" si="11"/>
        <v>1956870.5635809058</v>
      </c>
      <c r="M76" s="55">
        <f t="shared" si="12"/>
        <v>1449950.6260341355</v>
      </c>
      <c r="N76" s="55">
        <f t="shared" si="13"/>
        <v>326502.19908281392</v>
      </c>
      <c r="O76" s="55">
        <f t="shared" si="14"/>
        <v>1123448.4269513215</v>
      </c>
      <c r="P76" s="65">
        <f t="shared" si="58"/>
        <v>0</v>
      </c>
      <c r="Q76" s="52">
        <f t="shared" si="15"/>
        <v>0</v>
      </c>
      <c r="R76" s="57">
        <f t="shared" si="16"/>
        <v>0</v>
      </c>
      <c r="S76" s="59">
        <f t="shared" si="59"/>
        <v>0</v>
      </c>
      <c r="T76" s="56">
        <f t="shared" si="17"/>
        <v>0</v>
      </c>
      <c r="U76" s="57">
        <f t="shared" si="18"/>
        <v>0</v>
      </c>
      <c r="V76" s="59">
        <f t="shared" si="60"/>
        <v>6133713.6325363973</v>
      </c>
      <c r="W76" s="52">
        <f t="shared" si="68"/>
        <v>1367388.4384986225</v>
      </c>
      <c r="X76" s="57">
        <f t="shared" si="20"/>
        <v>25557.140135568323</v>
      </c>
      <c r="Y76" s="59">
        <f t="shared" si="61"/>
        <v>28000070.890646722</v>
      </c>
      <c r="Z76" s="56">
        <f t="shared" si="62"/>
        <v>0</v>
      </c>
      <c r="AA76" s="57">
        <f t="shared" si="21"/>
        <v>116666.96204436134</v>
      </c>
      <c r="AB76" s="63">
        <f t="shared" si="63"/>
        <v>20000000</v>
      </c>
      <c r="AC76" s="74">
        <f t="shared" si="22"/>
        <v>0</v>
      </c>
      <c r="AD76" s="57">
        <f t="shared" si="23"/>
        <v>83333.333333333328</v>
      </c>
      <c r="AE76" s="59">
        <f t="shared" si="64"/>
        <v>10659926.329874352</v>
      </c>
      <c r="AF76" s="54">
        <f t="shared" si="24"/>
        <v>326502.19908281392</v>
      </c>
      <c r="AG76" s="57">
        <f t="shared" si="25"/>
        <v>44416.359707809796</v>
      </c>
      <c r="AH76" s="59">
        <f t="shared" si="65"/>
        <v>13950000</v>
      </c>
      <c r="AI76" s="54">
        <f t="shared" si="26"/>
        <v>0</v>
      </c>
      <c r="AJ76" s="57">
        <f t="shared" si="27"/>
        <v>58125</v>
      </c>
      <c r="AK76" s="59">
        <f t="shared" si="66"/>
        <v>30545531.880705502</v>
      </c>
      <c r="AL76" s="56">
        <f t="shared" si="67"/>
        <v>0</v>
      </c>
      <c r="AM76" s="75">
        <f t="shared" si="28"/>
        <v>127273.04950293958</v>
      </c>
      <c r="AN76">
        <f t="shared" si="29"/>
        <v>2.5561838440111416E-2</v>
      </c>
      <c r="AO76" s="119">
        <f t="shared" si="30"/>
        <v>0</v>
      </c>
      <c r="AP76" s="119">
        <f t="shared" si="31"/>
        <v>0</v>
      </c>
      <c r="AQ76">
        <f t="shared" si="32"/>
        <v>0.77868507971649237</v>
      </c>
      <c r="AR76" s="41">
        <f t="shared" si="33"/>
        <v>0</v>
      </c>
      <c r="AS76" s="41">
        <f t="shared" si="34"/>
        <v>0</v>
      </c>
      <c r="AT76">
        <f t="shared" si="35"/>
        <v>0.77871005246305436</v>
      </c>
      <c r="AU76" s="41">
        <f t="shared" si="36"/>
        <v>1392945.5786341908</v>
      </c>
      <c r="AV76" s="41">
        <f t="shared" si="37"/>
        <v>87512860.06391184</v>
      </c>
      <c r="AW76">
        <f t="shared" si="38"/>
        <v>0.78195818692488261</v>
      </c>
      <c r="AX76">
        <f t="shared" si="39"/>
        <v>0</v>
      </c>
      <c r="AY76" s="121">
        <f t="shared" si="40"/>
        <v>0</v>
      </c>
      <c r="AZ76">
        <f t="shared" si="41"/>
        <v>0.84015809702037292</v>
      </c>
      <c r="BA76" s="39">
        <f t="shared" si="42"/>
        <v>83333.333333333328</v>
      </c>
      <c r="BB76" s="39">
        <f t="shared" si="43"/>
        <v>0</v>
      </c>
      <c r="BC76">
        <f t="shared" si="44"/>
        <v>0.78780195759416061</v>
      </c>
      <c r="BD76" s="41">
        <f t="shared" si="45"/>
        <v>370918.55879062373</v>
      </c>
      <c r="BE76" s="41">
        <f t="shared" si="46"/>
        <v>20896140.741300091</v>
      </c>
      <c r="BF76">
        <f t="shared" si="47"/>
        <v>0.78210514567678835</v>
      </c>
      <c r="BG76" s="41">
        <f t="shared" si="48"/>
        <v>58125</v>
      </c>
      <c r="BH76" s="41">
        <f t="shared" si="49"/>
        <v>0</v>
      </c>
      <c r="BI76">
        <f t="shared" si="50"/>
        <v>0.79420465992037026</v>
      </c>
      <c r="BJ76">
        <f t="shared" si="51"/>
        <v>0</v>
      </c>
      <c r="BK76" s="121">
        <f t="shared" si="52"/>
        <v>0</v>
      </c>
      <c r="BL76">
        <f t="shared" si="53"/>
        <v>0.7989599541788418</v>
      </c>
      <c r="BM76" s="119">
        <f t="shared" si="54"/>
        <v>1905322.4707581478</v>
      </c>
      <c r="BN76" s="119">
        <f t="shared" si="55"/>
        <v>85547086.936013997</v>
      </c>
      <c r="BO76">
        <f t="shared" si="56"/>
        <v>0.78891985950715571</v>
      </c>
    </row>
    <row r="77" spans="1:67">
      <c r="A77">
        <v>65</v>
      </c>
      <c r="B77" s="58">
        <v>60</v>
      </c>
      <c r="C77" s="56">
        <f t="shared" si="3"/>
        <v>107839292.10772884</v>
      </c>
      <c r="D77" s="56">
        <f t="shared" si="4"/>
        <v>0</v>
      </c>
      <c r="E77" s="59">
        <f t="shared" si="57"/>
        <v>107839292.10772879</v>
      </c>
      <c r="F77" s="53">
        <f t="shared" si="5"/>
        <v>897819.96275852574</v>
      </c>
      <c r="G77" s="53">
        <f t="shared" si="6"/>
        <v>500194.58322634874</v>
      </c>
      <c r="H77" s="60">
        <f t="shared" si="7"/>
        <v>397625.379532177</v>
      </c>
      <c r="I77" s="54">
        <f t="shared" si="8"/>
        <v>0.10979999999999999</v>
      </c>
      <c r="J77" s="61">
        <f t="shared" si="9"/>
        <v>9.6456066865724388E-3</v>
      </c>
      <c r="K77" s="62">
        <f t="shared" si="10"/>
        <v>1036340.0590099809</v>
      </c>
      <c r="L77" s="62">
        <f t="shared" si="11"/>
        <v>1934160.0217685066</v>
      </c>
      <c r="M77" s="55">
        <f t="shared" si="12"/>
        <v>1433965.4385421579</v>
      </c>
      <c r="N77" s="55">
        <f t="shared" si="13"/>
        <v>322902.62901803374</v>
      </c>
      <c r="O77" s="55">
        <f t="shared" si="14"/>
        <v>1111062.8095241243</v>
      </c>
      <c r="P77" s="59">
        <f t="shared" si="58"/>
        <v>0</v>
      </c>
      <c r="Q77" s="52">
        <f t="shared" si="15"/>
        <v>0</v>
      </c>
      <c r="R77" s="57">
        <f t="shared" si="16"/>
        <v>0</v>
      </c>
      <c r="S77" s="59">
        <f t="shared" si="59"/>
        <v>0</v>
      </c>
      <c r="T77" s="56">
        <f t="shared" si="17"/>
        <v>0</v>
      </c>
      <c r="U77" s="57">
        <f t="shared" si="18"/>
        <v>0</v>
      </c>
      <c r="V77" s="59">
        <f t="shared" si="60"/>
        <v>4766325.1940377746</v>
      </c>
      <c r="W77" s="52">
        <f t="shared" si="68"/>
        <v>1356019.2377862055</v>
      </c>
      <c r="X77" s="57">
        <f t="shared" si="20"/>
        <v>19859.688308490728</v>
      </c>
      <c r="Y77" s="59">
        <f t="shared" si="61"/>
        <v>28116737.852691084</v>
      </c>
      <c r="Z77" s="56">
        <f t="shared" si="62"/>
        <v>0</v>
      </c>
      <c r="AA77" s="57">
        <f t="shared" si="21"/>
        <v>117153.07438621284</v>
      </c>
      <c r="AB77" s="63">
        <f t="shared" si="63"/>
        <v>20000000</v>
      </c>
      <c r="AC77" s="74">
        <f t="shared" si="22"/>
        <v>0</v>
      </c>
      <c r="AD77" s="57">
        <f t="shared" si="23"/>
        <v>83333.333333333328</v>
      </c>
      <c r="AE77" s="59">
        <f t="shared" si="64"/>
        <v>10333424.130791537</v>
      </c>
      <c r="AF77" s="54">
        <f t="shared" si="24"/>
        <v>322902.62901803374</v>
      </c>
      <c r="AG77" s="57">
        <f t="shared" si="25"/>
        <v>43055.93387829807</v>
      </c>
      <c r="AH77" s="59">
        <f t="shared" si="65"/>
        <v>13950000</v>
      </c>
      <c r="AI77" s="54">
        <f t="shared" si="26"/>
        <v>0</v>
      </c>
      <c r="AJ77" s="57">
        <f t="shared" si="27"/>
        <v>58125</v>
      </c>
      <c r="AK77" s="59">
        <f t="shared" si="66"/>
        <v>30672804.930208441</v>
      </c>
      <c r="AL77" s="56">
        <f t="shared" si="67"/>
        <v>0</v>
      </c>
      <c r="AM77" s="75">
        <f t="shared" si="28"/>
        <v>127803.3538758685</v>
      </c>
      <c r="AN77">
        <f t="shared" si="29"/>
        <v>2.5600835654596095E-2</v>
      </c>
      <c r="AO77" s="119">
        <f t="shared" si="30"/>
        <v>0</v>
      </c>
      <c r="AP77" s="119">
        <f t="shared" si="31"/>
        <v>0</v>
      </c>
      <c r="AQ77">
        <f t="shared" si="32"/>
        <v>0.77524005881562852</v>
      </c>
      <c r="AR77" s="41">
        <f t="shared" si="33"/>
        <v>0</v>
      </c>
      <c r="AS77" s="41">
        <f t="shared" si="34"/>
        <v>0</v>
      </c>
      <c r="AT77">
        <f t="shared" si="35"/>
        <v>0.77526534239832767</v>
      </c>
      <c r="AU77" s="41">
        <f t="shared" si="36"/>
        <v>1375878.9260946962</v>
      </c>
      <c r="AV77" s="41">
        <f t="shared" si="37"/>
        <v>88141250.456103355</v>
      </c>
      <c r="AW77">
        <f t="shared" si="38"/>
        <v>0.77855402339479951</v>
      </c>
      <c r="AX77">
        <f t="shared" si="39"/>
        <v>0</v>
      </c>
      <c r="AY77" s="121">
        <f t="shared" si="40"/>
        <v>0</v>
      </c>
      <c r="AZ77">
        <f t="shared" si="41"/>
        <v>0.83751880854169469</v>
      </c>
      <c r="BA77" s="39">
        <f t="shared" si="42"/>
        <v>83333.333333333328</v>
      </c>
      <c r="BB77" s="39">
        <f t="shared" si="43"/>
        <v>0</v>
      </c>
      <c r="BC77">
        <f t="shared" si="44"/>
        <v>0.7844713242608361</v>
      </c>
      <c r="BD77" s="41">
        <f t="shared" si="45"/>
        <v>365958.56289633183</v>
      </c>
      <c r="BE77" s="41">
        <f t="shared" si="46"/>
        <v>20988670.886172194</v>
      </c>
      <c r="BF77">
        <f t="shared" si="47"/>
        <v>0.77870282211712316</v>
      </c>
      <c r="BG77" s="41">
        <f t="shared" si="48"/>
        <v>58125</v>
      </c>
      <c r="BH77" s="41">
        <f t="shared" si="49"/>
        <v>0</v>
      </c>
      <c r="BI77">
        <f t="shared" si="50"/>
        <v>0.79095544342171686</v>
      </c>
      <c r="BJ77">
        <f t="shared" si="51"/>
        <v>0</v>
      </c>
      <c r="BK77" s="121">
        <f t="shared" si="52"/>
        <v>0</v>
      </c>
      <c r="BL77">
        <f t="shared" si="53"/>
        <v>0.79577177974850222</v>
      </c>
      <c r="BM77" s="119">
        <f t="shared" si="54"/>
        <v>1883295.8223243612</v>
      </c>
      <c r="BN77" s="119">
        <f t="shared" si="55"/>
        <v>86037926.312529474</v>
      </c>
      <c r="BO77">
        <f t="shared" si="56"/>
        <v>0.7856033772839629</v>
      </c>
    </row>
    <row r="78" spans="1:67">
      <c r="A78">
        <v>66</v>
      </c>
      <c r="B78" s="64">
        <v>61</v>
      </c>
      <c r="C78" s="56">
        <f t="shared" si="3"/>
        <v>106405326.66918668</v>
      </c>
      <c r="D78" s="56">
        <f t="shared" si="4"/>
        <v>0</v>
      </c>
      <c r="E78" s="59">
        <f t="shared" si="57"/>
        <v>106405326.66918664</v>
      </c>
      <c r="F78" s="53">
        <f t="shared" si="5"/>
        <v>889159.94452240376</v>
      </c>
      <c r="G78" s="53">
        <f t="shared" si="6"/>
        <v>493543.37353391066</v>
      </c>
      <c r="H78" s="66">
        <f t="shared" si="7"/>
        <v>395616.5709884931</v>
      </c>
      <c r="I78" s="54">
        <f t="shared" si="8"/>
        <v>0.10979999999999999</v>
      </c>
      <c r="J78" s="67">
        <f t="shared" si="9"/>
        <v>9.6456066865724388E-3</v>
      </c>
      <c r="K78" s="68">
        <f t="shared" si="10"/>
        <v>1022527.9685647858</v>
      </c>
      <c r="L78" s="68">
        <f t="shared" si="11"/>
        <v>1911687.9130871894</v>
      </c>
      <c r="M78" s="55">
        <f t="shared" si="12"/>
        <v>1418144.5395532788</v>
      </c>
      <c r="N78" s="55">
        <f t="shared" si="13"/>
        <v>319340.05370092462</v>
      </c>
      <c r="O78" s="55">
        <f t="shared" si="14"/>
        <v>1098804.4858523542</v>
      </c>
      <c r="P78" s="65">
        <f t="shared" si="58"/>
        <v>0</v>
      </c>
      <c r="Q78" s="52">
        <f t="shared" si="15"/>
        <v>0</v>
      </c>
      <c r="R78" s="57">
        <f t="shared" si="16"/>
        <v>0</v>
      </c>
      <c r="S78" s="59">
        <f t="shared" si="59"/>
        <v>0</v>
      </c>
      <c r="T78" s="56">
        <f t="shared" si="17"/>
        <v>0</v>
      </c>
      <c r="U78" s="57">
        <f t="shared" si="18"/>
        <v>0</v>
      </c>
      <c r="V78" s="59">
        <f t="shared" si="60"/>
        <v>3410305.9562515691</v>
      </c>
      <c r="W78" s="52">
        <f t="shared" si="68"/>
        <v>1344781.565898861</v>
      </c>
      <c r="X78" s="57">
        <f t="shared" si="20"/>
        <v>14209.608151048204</v>
      </c>
      <c r="Y78" s="59">
        <f t="shared" si="61"/>
        <v>28233890.927077297</v>
      </c>
      <c r="Z78" s="56">
        <f t="shared" si="62"/>
        <v>0</v>
      </c>
      <c r="AA78" s="57">
        <f t="shared" si="21"/>
        <v>117641.21219615541</v>
      </c>
      <c r="AB78" s="63">
        <f t="shared" si="63"/>
        <v>20000000</v>
      </c>
      <c r="AC78" s="74">
        <f t="shared" si="22"/>
        <v>0</v>
      </c>
      <c r="AD78" s="57">
        <f t="shared" si="23"/>
        <v>83333.333333333328</v>
      </c>
      <c r="AE78" s="59">
        <f t="shared" si="64"/>
        <v>10010521.501773505</v>
      </c>
      <c r="AF78" s="54">
        <f t="shared" si="24"/>
        <v>319340.05370092462</v>
      </c>
      <c r="AG78" s="57">
        <f t="shared" si="25"/>
        <v>41710.506257389599</v>
      </c>
      <c r="AH78" s="59">
        <f t="shared" si="65"/>
        <v>13950000</v>
      </c>
      <c r="AI78" s="54">
        <f t="shared" si="26"/>
        <v>0</v>
      </c>
      <c r="AJ78" s="57">
        <f t="shared" si="27"/>
        <v>58125</v>
      </c>
      <c r="AK78" s="59">
        <f t="shared" si="66"/>
        <v>30800608.284084309</v>
      </c>
      <c r="AL78" s="56">
        <f t="shared" si="67"/>
        <v>0</v>
      </c>
      <c r="AM78" s="75">
        <f t="shared" si="28"/>
        <v>128335.86785035128</v>
      </c>
      <c r="AN78">
        <f t="shared" si="29"/>
        <v>2.5639832869080774E-2</v>
      </c>
      <c r="AO78" s="119">
        <f t="shared" si="30"/>
        <v>0</v>
      </c>
      <c r="AP78" s="119">
        <f t="shared" si="31"/>
        <v>0</v>
      </c>
      <c r="AQ78">
        <f t="shared" si="32"/>
        <v>0.77180528454210295</v>
      </c>
      <c r="AR78" s="41">
        <f t="shared" si="33"/>
        <v>0</v>
      </c>
      <c r="AS78" s="41">
        <f t="shared" si="34"/>
        <v>0</v>
      </c>
      <c r="AT78">
        <f t="shared" si="35"/>
        <v>0.77183087555365693</v>
      </c>
      <c r="AU78" s="41">
        <f t="shared" si="36"/>
        <v>1358991.1740499092</v>
      </c>
      <c r="AV78" s="41">
        <f t="shared" si="37"/>
        <v>88755583.349324822</v>
      </c>
      <c r="AW78">
        <f t="shared" si="38"/>
        <v>0.77515966276074666</v>
      </c>
      <c r="AX78">
        <f t="shared" si="39"/>
        <v>0</v>
      </c>
      <c r="AY78" s="121">
        <f t="shared" si="40"/>
        <v>0</v>
      </c>
      <c r="AZ78">
        <f t="shared" si="41"/>
        <v>0.83488240134617309</v>
      </c>
      <c r="BA78" s="39">
        <f t="shared" si="42"/>
        <v>83333.333333333328</v>
      </c>
      <c r="BB78" s="39">
        <f t="shared" si="43"/>
        <v>0</v>
      </c>
      <c r="BC78">
        <f t="shared" si="44"/>
        <v>0.78114971589121385</v>
      </c>
      <c r="BD78" s="41">
        <f t="shared" si="45"/>
        <v>361050.55995831423</v>
      </c>
      <c r="BE78" s="41">
        <f t="shared" si="46"/>
        <v>21076443.544261023</v>
      </c>
      <c r="BF78">
        <f t="shared" si="47"/>
        <v>0.77531028166524207</v>
      </c>
      <c r="BG78" s="41">
        <f t="shared" si="48"/>
        <v>58125</v>
      </c>
      <c r="BH78" s="41">
        <f t="shared" si="49"/>
        <v>0</v>
      </c>
      <c r="BI78">
        <f t="shared" si="50"/>
        <v>0.78771442065273478</v>
      </c>
      <c r="BJ78">
        <f t="shared" si="51"/>
        <v>0</v>
      </c>
      <c r="BK78" s="121">
        <f t="shared" si="52"/>
        <v>0</v>
      </c>
      <c r="BL78">
        <f t="shared" si="53"/>
        <v>0.79259119601121153</v>
      </c>
      <c r="BM78" s="119">
        <f t="shared" si="54"/>
        <v>1861500.0673415568</v>
      </c>
      <c r="BN78" s="119">
        <f t="shared" si="55"/>
        <v>86506816.912750006</v>
      </c>
      <c r="BO78">
        <f t="shared" si="56"/>
        <v>0.78229577330029998</v>
      </c>
    </row>
    <row r="79" spans="1:67">
      <c r="A79">
        <v>67</v>
      </c>
      <c r="B79" s="58">
        <v>62</v>
      </c>
      <c r="C79" s="56">
        <f t="shared" si="3"/>
        <v>104987182.1296334</v>
      </c>
      <c r="D79" s="56">
        <f t="shared" si="4"/>
        <v>0</v>
      </c>
      <c r="E79" s="59">
        <f t="shared" si="57"/>
        <v>104987182.12963337</v>
      </c>
      <c r="F79" s="53">
        <f t="shared" si="5"/>
        <v>880583.45741608611</v>
      </c>
      <c r="G79" s="53">
        <f t="shared" si="6"/>
        <v>486965.54644461611</v>
      </c>
      <c r="H79" s="60">
        <f t="shared" si="7"/>
        <v>393617.91097147</v>
      </c>
      <c r="I79" s="54">
        <f t="shared" si="8"/>
        <v>0.10979999999999999</v>
      </c>
      <c r="J79" s="61">
        <f t="shared" si="9"/>
        <v>9.6456066865724388E-3</v>
      </c>
      <c r="K79" s="62">
        <f t="shared" si="10"/>
        <v>1008868.382399969</v>
      </c>
      <c r="L79" s="62">
        <f t="shared" si="11"/>
        <v>1889451.839816055</v>
      </c>
      <c r="M79" s="55">
        <f t="shared" si="12"/>
        <v>1402486.293371439</v>
      </c>
      <c r="N79" s="55">
        <f t="shared" si="13"/>
        <v>315814.1048028341</v>
      </c>
      <c r="O79" s="55">
        <f t="shared" si="14"/>
        <v>1086672.1885686049</v>
      </c>
      <c r="P79" s="59">
        <f t="shared" si="58"/>
        <v>0</v>
      </c>
      <c r="Q79" s="52">
        <f t="shared" si="15"/>
        <v>0</v>
      </c>
      <c r="R79" s="57">
        <f t="shared" si="16"/>
        <v>0</v>
      </c>
      <c r="S79" s="59">
        <f t="shared" si="59"/>
        <v>0</v>
      </c>
      <c r="T79" s="56">
        <f t="shared" si="17"/>
        <v>0</v>
      </c>
      <c r="U79" s="57">
        <f t="shared" si="18"/>
        <v>0</v>
      </c>
      <c r="V79" s="59">
        <f t="shared" si="60"/>
        <v>2065524.3903527081</v>
      </c>
      <c r="W79" s="52">
        <f t="shared" si="68"/>
        <v>1333674.1731153054</v>
      </c>
      <c r="X79" s="57">
        <f t="shared" si="20"/>
        <v>8606.3516264696173</v>
      </c>
      <c r="Y79" s="59">
        <f t="shared" si="61"/>
        <v>28351532.139273454</v>
      </c>
      <c r="Z79" s="56">
        <f t="shared" si="62"/>
        <v>0</v>
      </c>
      <c r="AA79" s="57">
        <f t="shared" si="21"/>
        <v>118131.38391363939</v>
      </c>
      <c r="AB79" s="63">
        <f t="shared" si="63"/>
        <v>20000000</v>
      </c>
      <c r="AC79" s="74">
        <f t="shared" si="22"/>
        <v>0</v>
      </c>
      <c r="AD79" s="57">
        <f t="shared" si="23"/>
        <v>83333.333333333328</v>
      </c>
      <c r="AE79" s="59">
        <f t="shared" si="64"/>
        <v>9691181.4480725806</v>
      </c>
      <c r="AF79" s="54">
        <f t="shared" si="24"/>
        <v>315814.1048028341</v>
      </c>
      <c r="AG79" s="57">
        <f t="shared" si="25"/>
        <v>40379.922700302421</v>
      </c>
      <c r="AH79" s="59">
        <f t="shared" si="65"/>
        <v>13950000</v>
      </c>
      <c r="AI79" s="54">
        <f t="shared" si="26"/>
        <v>0</v>
      </c>
      <c r="AJ79" s="57">
        <f t="shared" si="27"/>
        <v>58125</v>
      </c>
      <c r="AK79" s="59">
        <f t="shared" si="66"/>
        <v>30928944.151934661</v>
      </c>
      <c r="AL79" s="56">
        <f t="shared" si="67"/>
        <v>0</v>
      </c>
      <c r="AM79" s="75">
        <f t="shared" si="28"/>
        <v>128870.60063306108</v>
      </c>
      <c r="AN79">
        <f t="shared" si="29"/>
        <v>2.5678830083565456E-2</v>
      </c>
      <c r="AO79" s="119">
        <f t="shared" si="30"/>
        <v>0</v>
      </c>
      <c r="AP79" s="119">
        <f t="shared" si="31"/>
        <v>0</v>
      </c>
      <c r="AQ79">
        <f t="shared" si="32"/>
        <v>0.76838075587828225</v>
      </c>
      <c r="AR79" s="41">
        <f t="shared" si="33"/>
        <v>0</v>
      </c>
      <c r="AS79" s="41">
        <f t="shared" si="34"/>
        <v>0</v>
      </c>
      <c r="AT79">
        <f t="shared" si="35"/>
        <v>0.76840665092814353</v>
      </c>
      <c r="AU79" s="41">
        <f t="shared" si="36"/>
        <v>1342280.5247417749</v>
      </c>
      <c r="AV79" s="41">
        <f t="shared" si="37"/>
        <v>89356169.598725453</v>
      </c>
      <c r="AW79">
        <f t="shared" si="38"/>
        <v>0.77177510614770961</v>
      </c>
      <c r="AX79">
        <f t="shared" si="39"/>
        <v>0</v>
      </c>
      <c r="AY79" s="121">
        <f t="shared" si="40"/>
        <v>0</v>
      </c>
      <c r="AZ79">
        <f t="shared" si="41"/>
        <v>0.83224890050262312</v>
      </c>
      <c r="BA79" s="39">
        <f t="shared" si="42"/>
        <v>83333.333333333328</v>
      </c>
      <c r="BB79" s="39">
        <f t="shared" si="43"/>
        <v>0</v>
      </c>
      <c r="BC79">
        <f t="shared" si="44"/>
        <v>0.77783713720437275</v>
      </c>
      <c r="BD79" s="41">
        <f t="shared" si="45"/>
        <v>356194.02750313655</v>
      </c>
      <c r="BE79" s="41">
        <f t="shared" si="46"/>
        <v>21159545.021789886</v>
      </c>
      <c r="BF79">
        <f t="shared" si="47"/>
        <v>0.77192752554012034</v>
      </c>
      <c r="BG79" s="41">
        <f t="shared" si="48"/>
        <v>58125</v>
      </c>
      <c r="BH79" s="41">
        <f t="shared" si="49"/>
        <v>0</v>
      </c>
      <c r="BI79">
        <f t="shared" si="50"/>
        <v>0.78448159993917599</v>
      </c>
      <c r="BJ79">
        <f t="shared" si="51"/>
        <v>0</v>
      </c>
      <c r="BK79" s="121">
        <f t="shared" si="52"/>
        <v>0</v>
      </c>
      <c r="BL79">
        <f t="shared" si="53"/>
        <v>0.78941821375399024</v>
      </c>
      <c r="BM79" s="119">
        <f t="shared" si="54"/>
        <v>1839932.8855782447</v>
      </c>
      <c r="BN79" s="119">
        <f t="shared" si="55"/>
        <v>86954150.189029217</v>
      </c>
      <c r="BO79">
        <f t="shared" si="56"/>
        <v>0.77899705292959276</v>
      </c>
    </row>
    <row r="80" spans="1:67">
      <c r="A80">
        <v>68</v>
      </c>
      <c r="B80" s="64">
        <v>63</v>
      </c>
      <c r="C80" s="56">
        <f t="shared" si="3"/>
        <v>103584695.83626197</v>
      </c>
      <c r="D80" s="56">
        <f t="shared" si="4"/>
        <v>0</v>
      </c>
      <c r="E80" s="59">
        <f t="shared" si="57"/>
        <v>103584695.83626193</v>
      </c>
      <c r="F80" s="53">
        <f t="shared" si="5"/>
        <v>872089.69573114859</v>
      </c>
      <c r="G80" s="53">
        <f t="shared" si="6"/>
        <v>480460.3475205283</v>
      </c>
      <c r="H80" s="66">
        <f t="shared" si="7"/>
        <v>391629.34821062029</v>
      </c>
      <c r="I80" s="54">
        <f t="shared" si="8"/>
        <v>0.10979999999999999</v>
      </c>
      <c r="J80" s="67">
        <f t="shared" si="9"/>
        <v>9.6456066865724388E-3</v>
      </c>
      <c r="K80" s="68">
        <f t="shared" si="10"/>
        <v>995359.73212506203</v>
      </c>
      <c r="L80" s="68">
        <f t="shared" si="11"/>
        <v>1867449.4278562106</v>
      </c>
      <c r="M80" s="55">
        <f t="shared" si="12"/>
        <v>1386989.0803356823</v>
      </c>
      <c r="N80" s="55">
        <f t="shared" si="13"/>
        <v>312324.41760591965</v>
      </c>
      <c r="O80" s="55">
        <f t="shared" si="14"/>
        <v>1074664.6627297627</v>
      </c>
      <c r="P80" s="65">
        <f t="shared" si="58"/>
        <v>0</v>
      </c>
      <c r="Q80" s="52">
        <f t="shared" si="15"/>
        <v>0</v>
      </c>
      <c r="R80" s="57">
        <f t="shared" si="16"/>
        <v>0</v>
      </c>
      <c r="S80" s="59">
        <f t="shared" si="59"/>
        <v>0</v>
      </c>
      <c r="T80" s="56">
        <f t="shared" si="17"/>
        <v>0</v>
      </c>
      <c r="U80" s="57">
        <f t="shared" si="18"/>
        <v>0</v>
      </c>
      <c r="V80" s="59">
        <f t="shared" si="60"/>
        <v>731850.21723740268</v>
      </c>
      <c r="W80" s="52">
        <f t="shared" si="68"/>
        <v>731850.21723740268</v>
      </c>
      <c r="X80" s="57">
        <f t="shared" si="20"/>
        <v>3049.3759051558445</v>
      </c>
      <c r="Y80" s="59">
        <f t="shared" si="61"/>
        <v>28469663.523187093</v>
      </c>
      <c r="Z80" s="56">
        <f t="shared" si="62"/>
        <v>342814.44549236004</v>
      </c>
      <c r="AA80" s="57">
        <f t="shared" si="21"/>
        <v>118623.59801327955</v>
      </c>
      <c r="AB80" s="63">
        <f t="shared" si="63"/>
        <v>20000000</v>
      </c>
      <c r="AC80" s="74">
        <f t="shared" si="22"/>
        <v>0</v>
      </c>
      <c r="AD80" s="57">
        <f t="shared" si="23"/>
        <v>83333.333333333328</v>
      </c>
      <c r="AE80" s="59">
        <f t="shared" si="64"/>
        <v>9375367.3432697468</v>
      </c>
      <c r="AF80" s="54">
        <f t="shared" si="24"/>
        <v>312324.41760591965</v>
      </c>
      <c r="AG80" s="57">
        <f t="shared" si="25"/>
        <v>39064.03059695728</v>
      </c>
      <c r="AH80" s="59">
        <f t="shared" si="65"/>
        <v>13950000</v>
      </c>
      <c r="AI80" s="54">
        <f t="shared" si="26"/>
        <v>0</v>
      </c>
      <c r="AJ80" s="57">
        <f t="shared" si="27"/>
        <v>58125</v>
      </c>
      <c r="AK80" s="59">
        <f t="shared" si="66"/>
        <v>31057814.752567723</v>
      </c>
      <c r="AL80" s="56">
        <f t="shared" si="67"/>
        <v>0</v>
      </c>
      <c r="AM80" s="75">
        <f t="shared" si="28"/>
        <v>129407.56146903218</v>
      </c>
      <c r="AN80">
        <f t="shared" si="29"/>
        <v>2.5717827298050135E-2</v>
      </c>
      <c r="AO80" s="119">
        <f t="shared" si="30"/>
        <v>0</v>
      </c>
      <c r="AP80" s="119">
        <f t="shared" si="31"/>
        <v>0</v>
      </c>
      <c r="AQ80">
        <f t="shared" si="32"/>
        <v>0.7649664716122625</v>
      </c>
      <c r="AR80" s="41">
        <f t="shared" si="33"/>
        <v>0</v>
      </c>
      <c r="AS80" s="41">
        <f t="shared" si="34"/>
        <v>0</v>
      </c>
      <c r="AT80">
        <f t="shared" si="35"/>
        <v>0.76499266732656468</v>
      </c>
      <c r="AU80" s="41">
        <f t="shared" si="36"/>
        <v>734899.59314255859</v>
      </c>
      <c r="AV80" s="41">
        <f t="shared" si="37"/>
        <v>49765814.772143379</v>
      </c>
      <c r="AW80">
        <f t="shared" si="38"/>
        <v>0.76840035448549515</v>
      </c>
      <c r="AX80">
        <f t="shared" si="39"/>
        <v>461438.04350563959</v>
      </c>
      <c r="AY80" s="121">
        <f t="shared" si="40"/>
        <v>23311382.293480482</v>
      </c>
      <c r="AZ80">
        <f t="shared" si="41"/>
        <v>0.82961833094417681</v>
      </c>
      <c r="BA80" s="39">
        <f t="shared" si="42"/>
        <v>83333.333333333328</v>
      </c>
      <c r="BB80" s="39">
        <f t="shared" si="43"/>
        <v>0</v>
      </c>
      <c r="BC80">
        <f t="shared" si="44"/>
        <v>0.77453359272413003</v>
      </c>
      <c r="BD80" s="41">
        <f t="shared" si="45"/>
        <v>351388.44820287696</v>
      </c>
      <c r="BE80" s="41">
        <f t="shared" si="46"/>
        <v>21238060.397202536</v>
      </c>
      <c r="BF80">
        <f t="shared" si="47"/>
        <v>0.76855455476554135</v>
      </c>
      <c r="BG80" s="41">
        <f t="shared" si="48"/>
        <v>58125</v>
      </c>
      <c r="BH80" s="41">
        <f t="shared" si="49"/>
        <v>0</v>
      </c>
      <c r="BI80">
        <f t="shared" si="50"/>
        <v>0.78125698941338129</v>
      </c>
      <c r="BJ80">
        <f t="shared" si="51"/>
        <v>0</v>
      </c>
      <c r="BK80" s="121">
        <f t="shared" si="52"/>
        <v>0</v>
      </c>
      <c r="BL80">
        <f t="shared" si="53"/>
        <v>0.78625284357304326</v>
      </c>
      <c r="BM80" s="119">
        <f t="shared" si="54"/>
        <v>1689184.4181844085</v>
      </c>
      <c r="BN80" s="119">
        <f t="shared" si="55"/>
        <v>87380312.061147988</v>
      </c>
      <c r="BO80">
        <f t="shared" si="56"/>
        <v>0.77570722135022496</v>
      </c>
    </row>
    <row r="81" spans="1:67">
      <c r="A81">
        <v>69</v>
      </c>
      <c r="B81" s="58">
        <v>64</v>
      </c>
      <c r="C81" s="56">
        <f t="shared" si="3"/>
        <v>102327114.31739531</v>
      </c>
      <c r="D81" s="56">
        <f t="shared" si="4"/>
        <v>129407.56146906316</v>
      </c>
      <c r="E81" s="59">
        <f t="shared" si="57"/>
        <v>102197706.75592625</v>
      </c>
      <c r="F81" s="53">
        <f t="shared" si="5"/>
        <v>863677.86153071339</v>
      </c>
      <c r="G81" s="53">
        <f t="shared" si="6"/>
        <v>474027.02983623795</v>
      </c>
      <c r="H81" s="60">
        <f t="shared" si="7"/>
        <v>389650.83169447543</v>
      </c>
      <c r="I81" s="54">
        <f t="shared" si="8"/>
        <v>0.10979999999999999</v>
      </c>
      <c r="J81" s="61">
        <f t="shared" si="9"/>
        <v>9.6456066865724388E-3</v>
      </c>
      <c r="K81" s="62">
        <f t="shared" si="10"/>
        <v>982000.46496971091</v>
      </c>
      <c r="L81" s="62">
        <f t="shared" si="11"/>
        <v>1845678.3265004242</v>
      </c>
      <c r="M81" s="55">
        <f t="shared" si="12"/>
        <v>1371651.2966641863</v>
      </c>
      <c r="N81" s="55">
        <f t="shared" si="13"/>
        <v>308870.63096802757</v>
      </c>
      <c r="O81" s="55">
        <f t="shared" si="14"/>
        <v>1062780.6656961588</v>
      </c>
      <c r="P81" s="59">
        <f t="shared" si="58"/>
        <v>0</v>
      </c>
      <c r="Q81" s="52">
        <f t="shared" si="15"/>
        <v>0</v>
      </c>
      <c r="R81" s="57">
        <f t="shared" si="16"/>
        <v>0</v>
      </c>
      <c r="S81" s="59">
        <f t="shared" si="59"/>
        <v>0</v>
      </c>
      <c r="T81" s="56">
        <f t="shared" si="17"/>
        <v>0</v>
      </c>
      <c r="U81" s="57">
        <f t="shared" si="18"/>
        <v>0</v>
      </c>
      <c r="V81" s="59">
        <f t="shared" si="60"/>
        <v>0</v>
      </c>
      <c r="W81" s="52">
        <f t="shared" si="68"/>
        <v>0</v>
      </c>
      <c r="X81" s="57">
        <f t="shared" si="20"/>
        <v>0</v>
      </c>
      <c r="Y81" s="59">
        <f t="shared" si="61"/>
        <v>28126849.077694733</v>
      </c>
      <c r="Z81" s="56">
        <f t="shared" si="62"/>
        <v>1062780.6656961588</v>
      </c>
      <c r="AA81" s="57">
        <f t="shared" si="21"/>
        <v>117195.20449039472</v>
      </c>
      <c r="AB81" s="63">
        <f t="shared" si="63"/>
        <v>20000000</v>
      </c>
      <c r="AC81" s="74">
        <f t="shared" si="22"/>
        <v>0</v>
      </c>
      <c r="AD81" s="57">
        <f t="shared" si="23"/>
        <v>83333.333333333328</v>
      </c>
      <c r="AE81" s="59">
        <f t="shared" si="64"/>
        <v>9063042.925663827</v>
      </c>
      <c r="AF81" s="54">
        <f t="shared" si="24"/>
        <v>308870.63096802757</v>
      </c>
      <c r="AG81" s="57">
        <f t="shared" si="25"/>
        <v>37762.678856932609</v>
      </c>
      <c r="AH81" s="59">
        <f t="shared" si="65"/>
        <v>13950000</v>
      </c>
      <c r="AI81" s="54">
        <f t="shared" si="26"/>
        <v>0</v>
      </c>
      <c r="AJ81" s="57">
        <f t="shared" si="27"/>
        <v>58125</v>
      </c>
      <c r="AK81" s="59">
        <f t="shared" si="66"/>
        <v>31187222.314036757</v>
      </c>
      <c r="AL81" s="56">
        <f t="shared" si="67"/>
        <v>0</v>
      </c>
      <c r="AM81" s="75">
        <f t="shared" si="28"/>
        <v>129946.75964181982</v>
      </c>
      <c r="AN81">
        <f t="shared" si="29"/>
        <v>2.5756824512534814E-2</v>
      </c>
      <c r="AO81" s="119">
        <f t="shared" si="30"/>
        <v>0</v>
      </c>
      <c r="AP81" s="119">
        <f t="shared" si="31"/>
        <v>0</v>
      </c>
      <c r="AQ81">
        <f t="shared" si="32"/>
        <v>0.76156243033875559</v>
      </c>
      <c r="AR81" s="41">
        <f t="shared" si="33"/>
        <v>0</v>
      </c>
      <c r="AS81" s="41">
        <f t="shared" si="34"/>
        <v>0</v>
      </c>
      <c r="AT81">
        <f t="shared" si="35"/>
        <v>0.76158892336032569</v>
      </c>
      <c r="AU81" s="41">
        <f t="shared" si="36"/>
        <v>0</v>
      </c>
      <c r="AV81" s="41">
        <f t="shared" si="37"/>
        <v>0</v>
      </c>
      <c r="AW81">
        <f t="shared" si="38"/>
        <v>0.76503540850956753</v>
      </c>
      <c r="AX81">
        <f t="shared" si="39"/>
        <v>1179975.8701865536</v>
      </c>
      <c r="AY81" s="121">
        <f t="shared" si="40"/>
        <v>73331865.933034956</v>
      </c>
      <c r="AZ81">
        <f t="shared" si="41"/>
        <v>0.82699071746810282</v>
      </c>
      <c r="BA81" s="39">
        <f t="shared" si="42"/>
        <v>83333.333333333328</v>
      </c>
      <c r="BB81" s="39">
        <f t="shared" si="43"/>
        <v>0</v>
      </c>
      <c r="BC81">
        <f t="shared" si="44"/>
        <v>0.77123908677972708</v>
      </c>
      <c r="BD81" s="41">
        <f t="shared" si="45"/>
        <v>346633.30982496019</v>
      </c>
      <c r="BE81" s="41">
        <f t="shared" si="46"/>
        <v>21312073.536793903</v>
      </c>
      <c r="BF81">
        <f t="shared" si="47"/>
        <v>0.76519137017091221</v>
      </c>
      <c r="BG81" s="41">
        <f t="shared" si="48"/>
        <v>58125</v>
      </c>
      <c r="BH81" s="41">
        <f t="shared" si="49"/>
        <v>0</v>
      </c>
      <c r="BI81">
        <f t="shared" si="50"/>
        <v>0.77804059701486805</v>
      </c>
      <c r="BJ81">
        <f t="shared" si="51"/>
        <v>0</v>
      </c>
      <c r="BK81" s="121">
        <f t="shared" si="52"/>
        <v>0</v>
      </c>
      <c r="BL81">
        <f t="shared" si="53"/>
        <v>0.78309509587430315</v>
      </c>
      <c r="BM81" s="119">
        <f t="shared" si="54"/>
        <v>1668067.5133448471</v>
      </c>
      <c r="BN81" s="119">
        <f t="shared" si="55"/>
        <v>87785682.986507922</v>
      </c>
      <c r="BO81">
        <f t="shared" si="56"/>
        <v>0.77242628354614706</v>
      </c>
    </row>
    <row r="82" spans="1:67">
      <c r="A82">
        <v>70</v>
      </c>
      <c r="B82" s="64">
        <v>65</v>
      </c>
      <c r="C82" s="56">
        <f t="shared" ref="C82:C145" si="69">P82+S82+V82+Y82+AB82+AE82+AH82+AK82</f>
        <v>101085409.78037295</v>
      </c>
      <c r="D82" s="56">
        <f t="shared" ref="D82:D145" si="70">C82-E82</f>
        <v>259354.32111087441</v>
      </c>
      <c r="E82" s="59">
        <f t="shared" si="57"/>
        <v>100826055.45926207</v>
      </c>
      <c r="F82" s="53">
        <f t="shared" ref="F82:F145" si="71">PMT($K$13/12,$K$12-B82+1,-E82,0)</f>
        <v>855347.16457448807</v>
      </c>
      <c r="G82" s="53">
        <f t="shared" ref="G82:G145" si="72">E82*$K$13/12</f>
        <v>467664.85390521056</v>
      </c>
      <c r="H82" s="66">
        <f t="shared" ref="H82:H145" si="73">F82-G82</f>
        <v>387682.3106692775</v>
      </c>
      <c r="I82" s="54">
        <f t="shared" ref="I82:I145" si="74">IF(A82&lt;=(30-(240-$K$8)),((A82+(240-$K$7))/30)*$K$6,$K$6)*($K$5/100)</f>
        <v>0.10979999999999999</v>
      </c>
      <c r="J82" s="67">
        <f t="shared" ref="J82:J145" si="75">1-(1-I82)^(1/12)</f>
        <v>9.6456066865724388E-3</v>
      </c>
      <c r="K82" s="68">
        <f t="shared" ref="K82:K145" si="76">(E82-H82)*J82</f>
        <v>968789.04363052442</v>
      </c>
      <c r="L82" s="68">
        <f t="shared" ref="L82:L145" si="77">K82+H82+G82</f>
        <v>1824136.2082050124</v>
      </c>
      <c r="M82" s="55">
        <f t="shared" ref="M82:M145" si="78">L82-G82</f>
        <v>1356471.3542998019</v>
      </c>
      <c r="N82" s="55">
        <f t="shared" ref="N82:N145" si="79">M82*$M$4</f>
        <v>305452.38728791126</v>
      </c>
      <c r="O82" s="55">
        <f t="shared" ref="O82:O145" si="80">M82*$M$5</f>
        <v>1051018.9670118906</v>
      </c>
      <c r="P82" s="65">
        <f t="shared" si="58"/>
        <v>0</v>
      </c>
      <c r="Q82" s="52">
        <f t="shared" ref="Q82:Q145" si="81">MIN(IF(S82&gt;O82,0,MIN(P82,O82-S82))+IF(P82&gt;0,MIN(AA82,P82)),P82)</f>
        <v>0</v>
      </c>
      <c r="R82" s="57">
        <f t="shared" ref="R82:R145" si="82">P82*($G$10/12)</f>
        <v>0</v>
      </c>
      <c r="S82" s="59">
        <f t="shared" si="59"/>
        <v>0</v>
      </c>
      <c r="T82" s="56">
        <f t="shared" ref="T82:T145" si="83">MIN(IF(S82&gt;O82,O82,S82)+IF(S82&gt;0,AM82,0),S82)</f>
        <v>0</v>
      </c>
      <c r="U82" s="57">
        <f t="shared" ref="U82:U145" si="84">S82*($G$4/12)</f>
        <v>0</v>
      </c>
      <c r="V82" s="59">
        <f t="shared" si="60"/>
        <v>0</v>
      </c>
      <c r="W82" s="52">
        <f t="shared" si="68"/>
        <v>0</v>
      </c>
      <c r="X82" s="57">
        <f t="shared" ref="X82:X145" si="85">V82*($G$5/12)</f>
        <v>0</v>
      </c>
      <c r="Y82" s="59">
        <f t="shared" si="61"/>
        <v>27064068.411998574</v>
      </c>
      <c r="Z82" s="56">
        <f t="shared" si="62"/>
        <v>1180965.7266537105</v>
      </c>
      <c r="AA82" s="57">
        <f t="shared" ref="AA82:AA145" si="86">Y82*($G$8/12)</f>
        <v>112766.95171666073</v>
      </c>
      <c r="AB82" s="63">
        <f t="shared" si="63"/>
        <v>20000000</v>
      </c>
      <c r="AC82" s="74">
        <f t="shared" ref="AC82:AC145" si="87">MIN(IF(Y82&gt;O82,0,MIN(AB82,O82+AM82-Y82)))</f>
        <v>0</v>
      </c>
      <c r="AD82" s="57">
        <f t="shared" ref="AD82:AD145" si="88">AB82*($G$9/12)</f>
        <v>83333.333333333328</v>
      </c>
      <c r="AE82" s="59">
        <f t="shared" si="64"/>
        <v>8754172.2946958002</v>
      </c>
      <c r="AF82" s="54">
        <f t="shared" ref="AF82:AF145" si="89">IF(AE82&gt;N82,N82,AE82)</f>
        <v>305452.38728791126</v>
      </c>
      <c r="AG82" s="57">
        <f t="shared" ref="AG82:AG145" si="90">AE82*($G$3/12)</f>
        <v>36475.717894565831</v>
      </c>
      <c r="AH82" s="59">
        <f t="shared" si="65"/>
        <v>13950000</v>
      </c>
      <c r="AI82" s="54">
        <f t="shared" ref="AI82:AI145" si="91">IF(AE82&gt;N82,0,MIN(AH82,N82-AE82))</f>
        <v>0</v>
      </c>
      <c r="AJ82" s="57">
        <f t="shared" ref="AJ82:AJ145" si="92">AH82*($G$6/12)</f>
        <v>58125</v>
      </c>
      <c r="AK82" s="59">
        <f t="shared" si="66"/>
        <v>31317169.073678575</v>
      </c>
      <c r="AL82" s="56">
        <f t="shared" si="67"/>
        <v>0</v>
      </c>
      <c r="AM82" s="75">
        <f t="shared" ref="AM82:AM145" si="93">AK82*($G$7/12)</f>
        <v>130488.20447366073</v>
      </c>
      <c r="AN82">
        <f t="shared" ref="AN82:AN145" si="94">FORECAST(B82, $AM$2:$AY$2,$AM$1:$AY$1)</f>
        <v>2.5795821727019493E-2</v>
      </c>
      <c r="AO82" s="119">
        <f t="shared" ref="AO82:AO145" si="95">Q82+R82</f>
        <v>0</v>
      </c>
      <c r="AP82" s="119">
        <f t="shared" ref="AP82:AP145" si="96">Q82*B82</f>
        <v>0</v>
      </c>
      <c r="AQ82">
        <f t="shared" ref="AQ82:AQ145" si="97">1/(1+(AN82+$CB$5)/12)^$B82</f>
        <v>0.7581686304599945</v>
      </c>
      <c r="AR82" s="41">
        <f t="shared" ref="AR82:AR145" si="98">T82+U82</f>
        <v>0</v>
      </c>
      <c r="AS82" s="41">
        <f t="shared" ref="AS82:AS145" si="99">T82*A82</f>
        <v>0</v>
      </c>
      <c r="AT82">
        <f t="shared" ref="AT82:AT145" si="100">1/(1+(AN82+$BV$5)/12)^$B82</f>
        <v>0.75819541744833319</v>
      </c>
      <c r="AU82" s="41">
        <f t="shared" ref="AU82:AU145" si="101">W82+X82</f>
        <v>0</v>
      </c>
      <c r="AV82" s="41">
        <f t="shared" ref="AV82:AV145" si="102">W82*A82</f>
        <v>0</v>
      </c>
      <c r="AW82">
        <f t="shared" ref="AW82:AW145" si="103">1/(1+(AN82+$BW$5)/12)^$B82</f>
        <v>0.76168026876194594</v>
      </c>
      <c r="AX82">
        <f t="shared" ref="AX82:AX145" si="104">IF(Y83&gt;Y82,0,Z82+AA82)</f>
        <v>1293732.6783703712</v>
      </c>
      <c r="AY82" s="121">
        <f t="shared" ref="AY82:AY145" si="105">A82*Z82</f>
        <v>82667600.86575973</v>
      </c>
      <c r="AZ82">
        <f t="shared" ref="AZ82:AZ145" si="106">1/(1+(AN82+$BZ$5)/12)^$B82</f>
        <v>0.8243660847356008</v>
      </c>
      <c r="BA82" s="39">
        <f t="shared" ref="BA82:BA145" si="107">AC82+AD82</f>
        <v>83333.333333333328</v>
      </c>
      <c r="BB82" s="39">
        <f t="shared" ref="BB82:BB145" si="108">AC82*A82</f>
        <v>0</v>
      </c>
      <c r="BC82">
        <f t="shared" ref="BC82:BC145" si="109">1/(1+(AN82+$CA$5)/12)^$B82</f>
        <v>0.76795362350657637</v>
      </c>
      <c r="BD82" s="41">
        <f t="shared" ref="BD82:BD145" si="110">AF82+AG82</f>
        <v>341928.1051824771</v>
      </c>
      <c r="BE82" s="41">
        <f t="shared" ref="BE82:BE145" si="111">AF82*A82</f>
        <v>21381667.110153787</v>
      </c>
      <c r="BF82">
        <f t="shared" ref="BF82:BF145" si="112">1/(1+(AN82+$BU$5)/12)^$B82</f>
        <v>0.76183797239215589</v>
      </c>
      <c r="BG82" s="41">
        <f t="shared" ref="BG82:BG145" si="113">AI82+AJ82</f>
        <v>58125</v>
      </c>
      <c r="BH82" s="41">
        <f t="shared" ref="BH82:BH145" si="114">AI82*A82</f>
        <v>0</v>
      </c>
      <c r="BI82">
        <f t="shared" ref="BI82:BI145" si="115">1/(1+(AN82+$BX$5)/12)^$B82</f>
        <v>0.77483243049090844</v>
      </c>
      <c r="BJ82">
        <f t="shared" ref="BJ82:BJ145" si="116">IF(AK83&gt;AK82,0,AL82+AM82)</f>
        <v>0</v>
      </c>
      <c r="BK82" s="121">
        <f t="shared" ref="BK82:BK145" si="117">A82*AL82</f>
        <v>0</v>
      </c>
      <c r="BL82">
        <f t="shared" ref="BL82:BL145" si="118">1/(1+(AN82+$BY$5)/12)^$B82</f>
        <v>0.77994498087385211</v>
      </c>
      <c r="BM82" s="119">
        <f t="shared" ref="BM82:BM145" si="119">AO82+AR82+AU82+AX82+BA82+BD82+BG82+BJ82</f>
        <v>1777119.1168861815</v>
      </c>
      <c r="BN82" s="119">
        <f t="shared" ref="BN82:BN145" si="120">M82*B82</f>
        <v>88170638.029487118</v>
      </c>
      <c r="BO82">
        <f t="shared" ref="BO82:BO145" si="121">1/(1+(AN82+$CC$5)/12)^$B82</f>
        <v>0.76915424430759594</v>
      </c>
    </row>
    <row r="83" spans="1:67">
      <c r="A83">
        <v>71</v>
      </c>
      <c r="B83" s="58">
        <v>66</v>
      </c>
      <c r="C83" s="56">
        <f t="shared" si="69"/>
        <v>99729479.870904982</v>
      </c>
      <c r="D83" s="56">
        <f t="shared" si="70"/>
        <v>259895.76594270766</v>
      </c>
      <c r="E83" s="59">
        <f t="shared" ref="E83:E146" si="122">E82-H82-K82</f>
        <v>99469584.104962274</v>
      </c>
      <c r="F83" s="53">
        <f t="shared" si="71"/>
        <v>847096.82224452763</v>
      </c>
      <c r="G83" s="53">
        <f t="shared" si="72"/>
        <v>461373.08760685002</v>
      </c>
      <c r="H83" s="60">
        <f t="shared" si="73"/>
        <v>385723.73463767761</v>
      </c>
      <c r="I83" s="54">
        <f t="shared" si="74"/>
        <v>0.10979999999999999</v>
      </c>
      <c r="J83" s="61">
        <f t="shared" si="75"/>
        <v>9.6456066865724388E-3</v>
      </c>
      <c r="K83" s="62">
        <f t="shared" si="76"/>
        <v>955723.94611941278</v>
      </c>
      <c r="L83" s="62">
        <f t="shared" si="77"/>
        <v>1802820.7683639405</v>
      </c>
      <c r="M83" s="55">
        <f t="shared" si="78"/>
        <v>1341447.6807570904</v>
      </c>
      <c r="N83" s="55">
        <f t="shared" si="79"/>
        <v>302069.3324707867</v>
      </c>
      <c r="O83" s="55">
        <f t="shared" si="80"/>
        <v>1039378.3482863038</v>
      </c>
      <c r="P83" s="59">
        <f t="shared" ref="P83:P146" si="123">P82-Q82</f>
        <v>0</v>
      </c>
      <c r="Q83" s="52">
        <f t="shared" si="81"/>
        <v>0</v>
      </c>
      <c r="R83" s="57">
        <f t="shared" si="82"/>
        <v>0</v>
      </c>
      <c r="S83" s="59">
        <f t="shared" ref="S83:S146" si="124">S82-T82</f>
        <v>0</v>
      </c>
      <c r="T83" s="56">
        <f t="shared" si="83"/>
        <v>0</v>
      </c>
      <c r="U83" s="57">
        <f t="shared" si="84"/>
        <v>0</v>
      </c>
      <c r="V83" s="59">
        <f t="shared" ref="V83:V146" si="125">V82-W82</f>
        <v>0</v>
      </c>
      <c r="W83" s="52">
        <f t="shared" si="68"/>
        <v>0</v>
      </c>
      <c r="X83" s="57">
        <f t="shared" si="85"/>
        <v>0</v>
      </c>
      <c r="Y83" s="59">
        <f t="shared" ref="Y83:Y146" si="126">IF(V82&gt;O82,(IF(V82&gt;AA82+O82+AM82,Y82+AA82,Y82+AA82-((AA82+O82+AM82)-V82))),Y82-Z82)</f>
        <v>25883102.685344864</v>
      </c>
      <c r="Z83" s="56">
        <f t="shared" ref="Z83:Z146" si="127">MIN(IF(V83&gt;O83,0,MIN(Y83,O83-V83))+IF(AM82&gt;V82,AM82,0),Y83)</f>
        <v>1169866.5527599645</v>
      </c>
      <c r="AA83" s="57">
        <f t="shared" si="86"/>
        <v>107846.26118893693</v>
      </c>
      <c r="AB83" s="63">
        <f t="shared" ref="AB83:AB146" si="128">AB82-AC82</f>
        <v>20000000</v>
      </c>
      <c r="AC83" s="74">
        <f t="shared" si="87"/>
        <v>0</v>
      </c>
      <c r="AD83" s="57">
        <f t="shared" si="88"/>
        <v>83333.333333333328</v>
      </c>
      <c r="AE83" s="59">
        <f t="shared" ref="AE83:AE146" si="129">AE82-AF82</f>
        <v>8448719.9074078891</v>
      </c>
      <c r="AF83" s="54">
        <f t="shared" si="89"/>
        <v>302069.3324707867</v>
      </c>
      <c r="AG83" s="57">
        <f t="shared" si="90"/>
        <v>35202.999614199536</v>
      </c>
      <c r="AH83" s="59">
        <f t="shared" ref="AH83:AH146" si="130">AH82-AI82</f>
        <v>13950000</v>
      </c>
      <c r="AI83" s="54">
        <f t="shared" si="91"/>
        <v>0</v>
      </c>
      <c r="AJ83" s="57">
        <f t="shared" si="92"/>
        <v>58125</v>
      </c>
      <c r="AK83" s="59">
        <f t="shared" ref="AK83:AK146" si="131">IF(AL82=0,AK82+AM82,AK82-AL82)</f>
        <v>31447657.278152235</v>
      </c>
      <c r="AL83" s="56">
        <f t="shared" ref="AL83:AL146" si="132">MIN(IF(AB83&gt;0,IF(AB83&gt;O83,0,MIN(AK83,O83-AB83)),O83),AK83)</f>
        <v>0</v>
      </c>
      <c r="AM83" s="75">
        <f t="shared" si="93"/>
        <v>131031.9053256343</v>
      </c>
      <c r="AN83">
        <f t="shared" si="94"/>
        <v>2.5834818941504172E-2</v>
      </c>
      <c r="AO83" s="119">
        <f t="shared" si="95"/>
        <v>0</v>
      </c>
      <c r="AP83" s="119">
        <f t="shared" si="96"/>
        <v>0</v>
      </c>
      <c r="AQ83">
        <f t="shared" si="97"/>
        <v>0.75478507018662044</v>
      </c>
      <c r="AR83" s="41">
        <f t="shared" si="98"/>
        <v>0</v>
      </c>
      <c r="AS83" s="41">
        <f t="shared" si="99"/>
        <v>0</v>
      </c>
      <c r="AT83">
        <f t="shared" si="100"/>
        <v>0.75481214781789363</v>
      </c>
      <c r="AU83" s="41">
        <f t="shared" si="101"/>
        <v>0</v>
      </c>
      <c r="AV83" s="41">
        <f t="shared" si="102"/>
        <v>0</v>
      </c>
      <c r="AW83">
        <f t="shared" si="103"/>
        <v>0.75833493559193321</v>
      </c>
      <c r="AX83">
        <f t="shared" si="104"/>
        <v>1277712.8139489014</v>
      </c>
      <c r="AY83" s="121">
        <f t="shared" si="105"/>
        <v>83060525.245957479</v>
      </c>
      <c r="AZ83">
        <f t="shared" si="106"/>
        <v>0.82174445727157874</v>
      </c>
      <c r="BA83" s="39">
        <f t="shared" si="107"/>
        <v>83333.333333333328</v>
      </c>
      <c r="BB83" s="39">
        <f t="shared" si="108"/>
        <v>0</v>
      </c>
      <c r="BC83">
        <f t="shared" si="109"/>
        <v>0.76467720684695339</v>
      </c>
      <c r="BD83" s="41">
        <f t="shared" si="110"/>
        <v>337272.33208498626</v>
      </c>
      <c r="BE83" s="41">
        <f t="shared" si="111"/>
        <v>21446922.605425857</v>
      </c>
      <c r="BF83">
        <f t="shared" si="112"/>
        <v>0.75849436187246488</v>
      </c>
      <c r="BG83" s="41">
        <f t="shared" si="113"/>
        <v>58125</v>
      </c>
      <c r="BH83" s="41">
        <f t="shared" si="114"/>
        <v>0</v>
      </c>
      <c r="BI83">
        <f t="shared" si="115"/>
        <v>0.77163249739716688</v>
      </c>
      <c r="BJ83">
        <f t="shared" si="116"/>
        <v>0</v>
      </c>
      <c r="BK83" s="121">
        <f t="shared" si="117"/>
        <v>0</v>
      </c>
      <c r="BL83">
        <f t="shared" si="118"/>
        <v>0.77680250859853739</v>
      </c>
      <c r="BM83" s="119">
        <f t="shared" si="119"/>
        <v>1756443.4793672208</v>
      </c>
      <c r="BN83" s="119">
        <f t="shared" si="120"/>
        <v>88535546.92996797</v>
      </c>
      <c r="BO83">
        <f t="shared" si="121"/>
        <v>0.76589110823181983</v>
      </c>
    </row>
    <row r="84" spans="1:67">
      <c r="A84">
        <v>72</v>
      </c>
      <c r="B84" s="64">
        <v>67</v>
      </c>
      <c r="C84" s="56">
        <f t="shared" si="69"/>
        <v>98388575.890999869</v>
      </c>
      <c r="D84" s="56">
        <f t="shared" si="70"/>
        <v>260439.46679468453</v>
      </c>
      <c r="E84" s="59">
        <f t="shared" si="122"/>
        <v>98128136.424205184</v>
      </c>
      <c r="F84" s="53">
        <f t="shared" si="71"/>
        <v>838926.05947171175</v>
      </c>
      <c r="G84" s="53">
        <f t="shared" si="72"/>
        <v>455151.0061142717</v>
      </c>
      <c r="H84" s="66">
        <f t="shared" si="73"/>
        <v>383775.05335744005</v>
      </c>
      <c r="I84" s="54">
        <f t="shared" si="74"/>
        <v>0.10979999999999999</v>
      </c>
      <c r="J84" s="67">
        <f t="shared" si="75"/>
        <v>9.6456066865724388E-3</v>
      </c>
      <c r="K84" s="68">
        <f t="shared" si="76"/>
        <v>942803.6656134018</v>
      </c>
      <c r="L84" s="68">
        <f t="shared" si="77"/>
        <v>1781729.7250851134</v>
      </c>
      <c r="M84" s="55">
        <f t="shared" si="78"/>
        <v>1326578.7189708417</v>
      </c>
      <c r="N84" s="55">
        <f t="shared" si="79"/>
        <v>298721.11589422153</v>
      </c>
      <c r="O84" s="55">
        <f t="shared" si="80"/>
        <v>1027857.6030766203</v>
      </c>
      <c r="P84" s="65">
        <f t="shared" si="123"/>
        <v>0</v>
      </c>
      <c r="Q84" s="52">
        <f t="shared" si="81"/>
        <v>0</v>
      </c>
      <c r="R84" s="57">
        <f t="shared" si="82"/>
        <v>0</v>
      </c>
      <c r="S84" s="59">
        <f t="shared" si="124"/>
        <v>0</v>
      </c>
      <c r="T84" s="56">
        <f t="shared" si="83"/>
        <v>0</v>
      </c>
      <c r="U84" s="57">
        <f t="shared" si="84"/>
        <v>0</v>
      </c>
      <c r="V84" s="59">
        <f t="shared" si="125"/>
        <v>0</v>
      </c>
      <c r="W84" s="52">
        <f t="shared" si="68"/>
        <v>0</v>
      </c>
      <c r="X84" s="57">
        <f t="shared" si="85"/>
        <v>0</v>
      </c>
      <c r="Y84" s="59">
        <f t="shared" si="126"/>
        <v>24713236.1325849</v>
      </c>
      <c r="Z84" s="56">
        <f t="shared" si="127"/>
        <v>1158889.5084022547</v>
      </c>
      <c r="AA84" s="57">
        <f t="shared" si="86"/>
        <v>102971.81721910374</v>
      </c>
      <c r="AB84" s="63">
        <f t="shared" si="128"/>
        <v>20000000</v>
      </c>
      <c r="AC84" s="74">
        <f t="shared" si="87"/>
        <v>0</v>
      </c>
      <c r="AD84" s="57">
        <f t="shared" si="88"/>
        <v>83333.333333333328</v>
      </c>
      <c r="AE84" s="59">
        <f t="shared" si="129"/>
        <v>8146650.5749371024</v>
      </c>
      <c r="AF84" s="54">
        <f t="shared" si="89"/>
        <v>298721.11589422153</v>
      </c>
      <c r="AG84" s="57">
        <f t="shared" si="90"/>
        <v>33944.37739557126</v>
      </c>
      <c r="AH84" s="59">
        <f t="shared" si="130"/>
        <v>13950000</v>
      </c>
      <c r="AI84" s="54">
        <f t="shared" si="91"/>
        <v>0</v>
      </c>
      <c r="AJ84" s="57">
        <f t="shared" si="92"/>
        <v>58125</v>
      </c>
      <c r="AK84" s="59">
        <f t="shared" si="131"/>
        <v>31578689.183477867</v>
      </c>
      <c r="AL84" s="56">
        <f t="shared" si="132"/>
        <v>0</v>
      </c>
      <c r="AM84" s="75">
        <f t="shared" si="93"/>
        <v>131577.87159782444</v>
      </c>
      <c r="AN84">
        <f t="shared" si="94"/>
        <v>2.5873816155988855E-2</v>
      </c>
      <c r="AO84" s="119">
        <f t="shared" si="95"/>
        <v>0</v>
      </c>
      <c r="AP84" s="119">
        <f t="shared" si="96"/>
        <v>0</v>
      </c>
      <c r="AQ84">
        <f t="shared" si="97"/>
        <v>0.75141174753859208</v>
      </c>
      <c r="AR84" s="41">
        <f t="shared" si="98"/>
        <v>0</v>
      </c>
      <c r="AS84" s="41">
        <f t="shared" si="99"/>
        <v>0</v>
      </c>
      <c r="AT84">
        <f t="shared" si="100"/>
        <v>0.75143911250562212</v>
      </c>
      <c r="AU84" s="41">
        <f t="shared" si="101"/>
        <v>0</v>
      </c>
      <c r="AV84" s="41">
        <f t="shared" si="102"/>
        <v>0</v>
      </c>
      <c r="AW84">
        <f t="shared" si="103"/>
        <v>0.75499940915702457</v>
      </c>
      <c r="AX84">
        <f t="shared" si="104"/>
        <v>1261861.3256213584</v>
      </c>
      <c r="AY84" s="121">
        <f t="shared" si="105"/>
        <v>83440044.604962334</v>
      </c>
      <c r="AZ84">
        <f t="shared" si="106"/>
        <v>0.81912585946445093</v>
      </c>
      <c r="BA84" s="39">
        <f t="shared" si="107"/>
        <v>83333.333333333328</v>
      </c>
      <c r="BB84" s="39">
        <f t="shared" si="108"/>
        <v>0</v>
      </c>
      <c r="BC84">
        <f t="shared" si="109"/>
        <v>0.76140984055071947</v>
      </c>
      <c r="BD84" s="41">
        <f t="shared" si="110"/>
        <v>332665.49328979279</v>
      </c>
      <c r="BE84" s="41">
        <f t="shared" si="111"/>
        <v>21507920.344383951</v>
      </c>
      <c r="BF84">
        <f t="shared" si="112"/>
        <v>0.75516053886316381</v>
      </c>
      <c r="BG84" s="41">
        <f t="shared" si="113"/>
        <v>58125</v>
      </c>
      <c r="BH84" s="41">
        <f t="shared" si="114"/>
        <v>0</v>
      </c>
      <c r="BI84">
        <f t="shared" si="115"/>
        <v>0.76844080509822632</v>
      </c>
      <c r="BJ84">
        <f t="shared" si="116"/>
        <v>0</v>
      </c>
      <c r="BK84" s="121">
        <f t="shared" si="117"/>
        <v>0</v>
      </c>
      <c r="BL84">
        <f t="shared" si="118"/>
        <v>0.77366768888634219</v>
      </c>
      <c r="BM84" s="119">
        <f t="shared" si="119"/>
        <v>1735985.1522444845</v>
      </c>
      <c r="BN84" s="119">
        <f t="shared" si="120"/>
        <v>88880774.171046391</v>
      </c>
      <c r="BO84">
        <f t="shared" si="121"/>
        <v>0.76263687972372818</v>
      </c>
    </row>
    <row r="85" spans="1:67">
      <c r="A85">
        <v>73</v>
      </c>
      <c r="B85" s="58">
        <v>68</v>
      </c>
      <c r="C85" s="56">
        <f t="shared" si="69"/>
        <v>97062543.138301209</v>
      </c>
      <c r="D85" s="56">
        <f t="shared" si="70"/>
        <v>260985.43306685984</v>
      </c>
      <c r="E85" s="59">
        <f t="shared" si="122"/>
        <v>96801557.705234349</v>
      </c>
      <c r="F85" s="53">
        <f t="shared" si="71"/>
        <v>830834.10866293136</v>
      </c>
      <c r="G85" s="53">
        <f t="shared" si="72"/>
        <v>448997.89182277868</v>
      </c>
      <c r="H85" s="60">
        <f t="shared" si="73"/>
        <v>381836.21684015269</v>
      </c>
      <c r="I85" s="54">
        <f t="shared" si="74"/>
        <v>0.10979999999999999</v>
      </c>
      <c r="J85" s="61">
        <f t="shared" si="75"/>
        <v>9.6456066865724388E-3</v>
      </c>
      <c r="K85" s="62">
        <f t="shared" si="76"/>
        <v>930026.71030590741</v>
      </c>
      <c r="L85" s="62">
        <f t="shared" si="77"/>
        <v>1760860.8189688388</v>
      </c>
      <c r="M85" s="55">
        <f t="shared" si="78"/>
        <v>1311862.9271460602</v>
      </c>
      <c r="N85" s="55">
        <f t="shared" si="79"/>
        <v>295407.39037435479</v>
      </c>
      <c r="O85" s="55">
        <f t="shared" si="80"/>
        <v>1016455.5367717054</v>
      </c>
      <c r="P85" s="59">
        <f t="shared" si="123"/>
        <v>0</v>
      </c>
      <c r="Q85" s="52">
        <f t="shared" si="81"/>
        <v>0</v>
      </c>
      <c r="R85" s="57">
        <f t="shared" si="82"/>
        <v>0</v>
      </c>
      <c r="S85" s="59">
        <f t="shared" si="124"/>
        <v>0</v>
      </c>
      <c r="T85" s="56">
        <f t="shared" si="83"/>
        <v>0</v>
      </c>
      <c r="U85" s="57">
        <f t="shared" si="84"/>
        <v>0</v>
      </c>
      <c r="V85" s="59">
        <f t="shared" si="125"/>
        <v>0</v>
      </c>
      <c r="W85" s="52">
        <f t="shared" si="68"/>
        <v>0</v>
      </c>
      <c r="X85" s="57">
        <f t="shared" si="85"/>
        <v>0</v>
      </c>
      <c r="Y85" s="59">
        <f t="shared" si="126"/>
        <v>23554346.624182645</v>
      </c>
      <c r="Z85" s="56">
        <f t="shared" si="127"/>
        <v>1148033.4083695298</v>
      </c>
      <c r="AA85" s="57">
        <f t="shared" si="86"/>
        <v>98143.110934094351</v>
      </c>
      <c r="AB85" s="63">
        <f t="shared" si="128"/>
        <v>20000000</v>
      </c>
      <c r="AC85" s="74">
        <f t="shared" si="87"/>
        <v>0</v>
      </c>
      <c r="AD85" s="57">
        <f t="shared" si="88"/>
        <v>83333.333333333328</v>
      </c>
      <c r="AE85" s="59">
        <f t="shared" si="129"/>
        <v>7847929.4590428807</v>
      </c>
      <c r="AF85" s="54">
        <f t="shared" si="89"/>
        <v>295407.39037435479</v>
      </c>
      <c r="AG85" s="57">
        <f t="shared" si="90"/>
        <v>32699.706079345335</v>
      </c>
      <c r="AH85" s="59">
        <f t="shared" si="130"/>
        <v>13950000</v>
      </c>
      <c r="AI85" s="54">
        <f t="shared" si="91"/>
        <v>0</v>
      </c>
      <c r="AJ85" s="57">
        <f t="shared" si="92"/>
        <v>58125</v>
      </c>
      <c r="AK85" s="59">
        <f t="shared" si="131"/>
        <v>31710267.05507569</v>
      </c>
      <c r="AL85" s="56">
        <f t="shared" si="132"/>
        <v>0</v>
      </c>
      <c r="AM85" s="75">
        <f t="shared" si="93"/>
        <v>132126.11272948203</v>
      </c>
      <c r="AN85">
        <f t="shared" si="94"/>
        <v>2.5912813370473534E-2</v>
      </c>
      <c r="AO85" s="119">
        <f t="shared" si="95"/>
        <v>0</v>
      </c>
      <c r="AP85" s="119">
        <f t="shared" si="96"/>
        <v>0</v>
      </c>
      <c r="AQ85">
        <f t="shared" si="97"/>
        <v>0.74804866034610085</v>
      </c>
      <c r="AR85" s="41">
        <f t="shared" si="98"/>
        <v>0</v>
      </c>
      <c r="AS85" s="41">
        <f t="shared" si="99"/>
        <v>0</v>
      </c>
      <c r="AT85">
        <f t="shared" si="100"/>
        <v>0.74807630935834224</v>
      </c>
      <c r="AU85" s="41">
        <f t="shared" si="101"/>
        <v>0</v>
      </c>
      <c r="AV85" s="41">
        <f t="shared" si="102"/>
        <v>0</v>
      </c>
      <c r="AW85">
        <f t="shared" si="103"/>
        <v>0.75167368942373436</v>
      </c>
      <c r="AX85">
        <f t="shared" si="104"/>
        <v>1246176.5193036241</v>
      </c>
      <c r="AY85" s="121">
        <f t="shared" si="105"/>
        <v>83806438.810975671</v>
      </c>
      <c r="AZ85">
        <f t="shared" si="106"/>
        <v>0.81651031556594467</v>
      </c>
      <c r="BA85" s="39">
        <f t="shared" si="107"/>
        <v>83333.333333333328</v>
      </c>
      <c r="BB85" s="39">
        <f t="shared" si="108"/>
        <v>0</v>
      </c>
      <c r="BC85">
        <f t="shared" si="109"/>
        <v>0.75815152817610276</v>
      </c>
      <c r="BD85" s="41">
        <f t="shared" si="110"/>
        <v>328107.0964537001</v>
      </c>
      <c r="BE85" s="41">
        <f t="shared" si="111"/>
        <v>21564739.497327898</v>
      </c>
      <c r="BF85">
        <f t="shared" si="112"/>
        <v>0.75183650342457331</v>
      </c>
      <c r="BG85" s="41">
        <f t="shared" si="113"/>
        <v>58125</v>
      </c>
      <c r="BH85" s="41">
        <f t="shared" si="114"/>
        <v>0</v>
      </c>
      <c r="BI85">
        <f t="shared" si="115"/>
        <v>0.76525736076824857</v>
      </c>
      <c r="BJ85">
        <f t="shared" si="116"/>
        <v>0</v>
      </c>
      <c r="BK85" s="121">
        <f t="shared" si="117"/>
        <v>0</v>
      </c>
      <c r="BL85">
        <f t="shared" si="118"/>
        <v>0.7705405313869782</v>
      </c>
      <c r="BM85" s="119">
        <f t="shared" si="119"/>
        <v>1715741.9490906573</v>
      </c>
      <c r="BN85" s="119">
        <f t="shared" si="120"/>
        <v>89206679.045932084</v>
      </c>
      <c r="BO85">
        <f t="shared" si="121"/>
        <v>0.75939156299664956</v>
      </c>
    </row>
    <row r="86" spans="1:67">
      <c r="A86">
        <v>74</v>
      </c>
      <c r="B86" s="64">
        <v>69</v>
      </c>
      <c r="C86" s="56">
        <f t="shared" si="69"/>
        <v>95751228.45228681</v>
      </c>
      <c r="D86" s="56">
        <f t="shared" si="70"/>
        <v>261533.67419852316</v>
      </c>
      <c r="E86" s="59">
        <f t="shared" si="122"/>
        <v>95489694.778088287</v>
      </c>
      <c r="F86" s="53">
        <f t="shared" si="71"/>
        <v>822820.20962897991</v>
      </c>
      <c r="G86" s="53">
        <f t="shared" si="72"/>
        <v>442913.03427903284</v>
      </c>
      <c r="H86" s="66">
        <f t="shared" si="73"/>
        <v>379907.17534994707</v>
      </c>
      <c r="I86" s="54">
        <f t="shared" si="74"/>
        <v>0.10979999999999999</v>
      </c>
      <c r="J86" s="67">
        <f t="shared" si="75"/>
        <v>9.6456066865724388E-3</v>
      </c>
      <c r="K86" s="68">
        <f t="shared" si="76"/>
        <v>917391.60325945739</v>
      </c>
      <c r="L86" s="68">
        <f t="shared" si="77"/>
        <v>1740211.8128884372</v>
      </c>
      <c r="M86" s="55">
        <f t="shared" si="78"/>
        <v>1297298.7786094043</v>
      </c>
      <c r="N86" s="55">
        <f t="shared" si="79"/>
        <v>292127.81213244371</v>
      </c>
      <c r="O86" s="55">
        <f t="shared" si="80"/>
        <v>1005170.9664769607</v>
      </c>
      <c r="P86" s="65">
        <f t="shared" si="123"/>
        <v>0</v>
      </c>
      <c r="Q86" s="52">
        <f t="shared" si="81"/>
        <v>0</v>
      </c>
      <c r="R86" s="57">
        <f t="shared" si="82"/>
        <v>0</v>
      </c>
      <c r="S86" s="59">
        <f t="shared" si="124"/>
        <v>0</v>
      </c>
      <c r="T86" s="56">
        <f t="shared" si="83"/>
        <v>0</v>
      </c>
      <c r="U86" s="57">
        <f t="shared" si="84"/>
        <v>0</v>
      </c>
      <c r="V86" s="59">
        <f t="shared" si="125"/>
        <v>0</v>
      </c>
      <c r="W86" s="52">
        <f t="shared" si="68"/>
        <v>0</v>
      </c>
      <c r="X86" s="57">
        <f t="shared" si="85"/>
        <v>0</v>
      </c>
      <c r="Y86" s="59">
        <f t="shared" si="126"/>
        <v>22406313.215813115</v>
      </c>
      <c r="Z86" s="56">
        <f t="shared" si="127"/>
        <v>1137297.0792064427</v>
      </c>
      <c r="AA86" s="57">
        <f t="shared" si="86"/>
        <v>93359.638399221309</v>
      </c>
      <c r="AB86" s="63">
        <f t="shared" si="128"/>
        <v>20000000</v>
      </c>
      <c r="AC86" s="74">
        <f t="shared" si="87"/>
        <v>0</v>
      </c>
      <c r="AD86" s="57">
        <f t="shared" si="88"/>
        <v>83333.333333333328</v>
      </c>
      <c r="AE86" s="59">
        <f t="shared" si="129"/>
        <v>7552522.0686685257</v>
      </c>
      <c r="AF86" s="54">
        <f t="shared" si="89"/>
        <v>292127.81213244371</v>
      </c>
      <c r="AG86" s="57">
        <f t="shared" si="90"/>
        <v>31468.841952785522</v>
      </c>
      <c r="AH86" s="59">
        <f t="shared" si="130"/>
        <v>13950000</v>
      </c>
      <c r="AI86" s="54">
        <f t="shared" si="91"/>
        <v>0</v>
      </c>
      <c r="AJ86" s="57">
        <f t="shared" si="92"/>
        <v>58125</v>
      </c>
      <c r="AK86" s="59">
        <f t="shared" si="131"/>
        <v>31842393.167805173</v>
      </c>
      <c r="AL86" s="56">
        <f t="shared" si="132"/>
        <v>0</v>
      </c>
      <c r="AM86" s="75">
        <f t="shared" si="93"/>
        <v>132676.63819918822</v>
      </c>
      <c r="AN86">
        <f t="shared" si="94"/>
        <v>2.5951810584958213E-2</v>
      </c>
      <c r="AO86" s="119">
        <f t="shared" si="95"/>
        <v>0</v>
      </c>
      <c r="AP86" s="119">
        <f t="shared" si="96"/>
        <v>0</v>
      </c>
      <c r="AQ86">
        <f t="shared" si="97"/>
        <v>0.74469580625045173</v>
      </c>
      <c r="AR86" s="41">
        <f t="shared" si="98"/>
        <v>0</v>
      </c>
      <c r="AS86" s="41">
        <f t="shared" si="99"/>
        <v>0</v>
      </c>
      <c r="AT86">
        <f t="shared" si="100"/>
        <v>0.7447237360340081</v>
      </c>
      <c r="AU86" s="41">
        <f t="shared" si="101"/>
        <v>0</v>
      </c>
      <c r="AV86" s="41">
        <f t="shared" si="102"/>
        <v>0</v>
      </c>
      <c r="AW86">
        <f t="shared" si="103"/>
        <v>0.74835777616843002</v>
      </c>
      <c r="AX86">
        <f t="shared" si="104"/>
        <v>1230656.7176056639</v>
      </c>
      <c r="AY86" s="121">
        <f t="shared" si="105"/>
        <v>84159983.861276761</v>
      </c>
      <c r="AZ86">
        <f t="shared" si="106"/>
        <v>0.81389784969095358</v>
      </c>
      <c r="BA86" s="39">
        <f t="shared" si="107"/>
        <v>83333.333333333328</v>
      </c>
      <c r="BB86" s="39">
        <f t="shared" si="108"/>
        <v>0</v>
      </c>
      <c r="BC86">
        <f t="shared" si="109"/>
        <v>0.75490227309033697</v>
      </c>
      <c r="BD86" s="41">
        <f t="shared" si="110"/>
        <v>323596.65408522921</v>
      </c>
      <c r="BE86" s="41">
        <f t="shared" si="111"/>
        <v>21617458.097800836</v>
      </c>
      <c r="BF86">
        <f t="shared" si="112"/>
        <v>0.7485222554268206</v>
      </c>
      <c r="BG86" s="41">
        <f t="shared" si="113"/>
        <v>58125</v>
      </c>
      <c r="BH86" s="41">
        <f t="shared" si="114"/>
        <v>0</v>
      </c>
      <c r="BI86">
        <f t="shared" si="115"/>
        <v>0.76208217139153533</v>
      </c>
      <c r="BJ86">
        <f t="shared" si="116"/>
        <v>0</v>
      </c>
      <c r="BK86" s="121">
        <f t="shared" si="117"/>
        <v>0</v>
      </c>
      <c r="BL86">
        <f t="shared" si="118"/>
        <v>0.76742104556237667</v>
      </c>
      <c r="BM86" s="119">
        <f t="shared" si="119"/>
        <v>1695711.7050242263</v>
      </c>
      <c r="BN86" s="119">
        <f t="shared" si="120"/>
        <v>89513615.724048898</v>
      </c>
      <c r="BO86">
        <f t="shared" si="121"/>
        <v>0.7561551620730006</v>
      </c>
    </row>
    <row r="87" spans="1:67">
      <c r="A87">
        <v>75</v>
      </c>
      <c r="B87" s="58">
        <v>70</v>
      </c>
      <c r="C87" s="56">
        <f t="shared" si="69"/>
        <v>94454480.199147105</v>
      </c>
      <c r="D87" s="56">
        <f t="shared" si="70"/>
        <v>262084.19966822863</v>
      </c>
      <c r="E87" s="59">
        <f t="shared" si="122"/>
        <v>94192395.999478877</v>
      </c>
      <c r="F87" s="53">
        <f t="shared" si="71"/>
        <v>814883.60951313539</v>
      </c>
      <c r="G87" s="53">
        <f t="shared" si="72"/>
        <v>436895.73011091625</v>
      </c>
      <c r="H87" s="60">
        <f t="shared" si="73"/>
        <v>377987.87940221914</v>
      </c>
      <c r="I87" s="54">
        <f t="shared" si="74"/>
        <v>0.10979999999999999</v>
      </c>
      <c r="J87" s="61">
        <f t="shared" si="75"/>
        <v>9.6456066865724388E-3</v>
      </c>
      <c r="K87" s="62">
        <f t="shared" si="76"/>
        <v>904896.88225984713</v>
      </c>
      <c r="L87" s="62">
        <f t="shared" si="77"/>
        <v>1719780.4917729825</v>
      </c>
      <c r="M87" s="55">
        <f t="shared" si="78"/>
        <v>1282884.7616620662</v>
      </c>
      <c r="N87" s="55">
        <f t="shared" si="79"/>
        <v>288882.04076173494</v>
      </c>
      <c r="O87" s="55">
        <f t="shared" si="80"/>
        <v>994002.72090033127</v>
      </c>
      <c r="P87" s="59">
        <f t="shared" si="123"/>
        <v>0</v>
      </c>
      <c r="Q87" s="52">
        <f t="shared" si="81"/>
        <v>0</v>
      </c>
      <c r="R87" s="57">
        <f t="shared" si="82"/>
        <v>0</v>
      </c>
      <c r="S87" s="59">
        <f t="shared" si="124"/>
        <v>0</v>
      </c>
      <c r="T87" s="56">
        <f t="shared" si="83"/>
        <v>0</v>
      </c>
      <c r="U87" s="57">
        <f t="shared" si="84"/>
        <v>0</v>
      </c>
      <c r="V87" s="59">
        <f t="shared" si="125"/>
        <v>0</v>
      </c>
      <c r="W87" s="52">
        <f t="shared" si="68"/>
        <v>0</v>
      </c>
      <c r="X87" s="57">
        <f t="shared" si="85"/>
        <v>0</v>
      </c>
      <c r="Y87" s="59">
        <f t="shared" si="126"/>
        <v>21269016.136606671</v>
      </c>
      <c r="Z87" s="56">
        <f t="shared" si="127"/>
        <v>1126679.3590995194</v>
      </c>
      <c r="AA87" s="57">
        <f t="shared" si="86"/>
        <v>88620.900569194462</v>
      </c>
      <c r="AB87" s="63">
        <f t="shared" si="128"/>
        <v>20000000</v>
      </c>
      <c r="AC87" s="74">
        <f t="shared" si="87"/>
        <v>0</v>
      </c>
      <c r="AD87" s="57">
        <f t="shared" si="88"/>
        <v>83333.333333333328</v>
      </c>
      <c r="AE87" s="59">
        <f t="shared" si="129"/>
        <v>7260394.2565360824</v>
      </c>
      <c r="AF87" s="54">
        <f t="shared" si="89"/>
        <v>288882.04076173494</v>
      </c>
      <c r="AG87" s="57">
        <f t="shared" si="90"/>
        <v>30251.642735567009</v>
      </c>
      <c r="AH87" s="59">
        <f t="shared" si="130"/>
        <v>13950000</v>
      </c>
      <c r="AI87" s="54">
        <f t="shared" si="91"/>
        <v>0</v>
      </c>
      <c r="AJ87" s="57">
        <f t="shared" si="92"/>
        <v>58125</v>
      </c>
      <c r="AK87" s="59">
        <f t="shared" si="131"/>
        <v>31975069.80600436</v>
      </c>
      <c r="AL87" s="56">
        <f t="shared" si="132"/>
        <v>0</v>
      </c>
      <c r="AM87" s="75">
        <f t="shared" si="93"/>
        <v>133229.45752501817</v>
      </c>
      <c r="AN87">
        <f t="shared" si="94"/>
        <v>2.5990807799442892E-2</v>
      </c>
      <c r="AO87" s="119">
        <f t="shared" si="95"/>
        <v>0</v>
      </c>
      <c r="AP87" s="119">
        <f t="shared" si="96"/>
        <v>0</v>
      </c>
      <c r="AQ87">
        <f t="shared" si="97"/>
        <v>0.74135318270499151</v>
      </c>
      <c r="AR87" s="41">
        <f t="shared" si="98"/>
        <v>0</v>
      </c>
      <c r="AS87" s="41">
        <f t="shared" si="99"/>
        <v>0</v>
      </c>
      <c r="AT87">
        <f t="shared" si="100"/>
        <v>0.74138139000256709</v>
      </c>
      <c r="AU87" s="41">
        <f t="shared" si="101"/>
        <v>0</v>
      </c>
      <c r="AV87" s="41">
        <f t="shared" si="102"/>
        <v>0</v>
      </c>
      <c r="AW87">
        <f t="shared" si="103"/>
        <v>0.74505166897818798</v>
      </c>
      <c r="AX87">
        <f t="shared" si="104"/>
        <v>1215300.2596687139</v>
      </c>
      <c r="AY87" s="121">
        <f t="shared" si="105"/>
        <v>84500951.932463959</v>
      </c>
      <c r="AZ87">
        <f t="shared" si="106"/>
        <v>0.81128848581725233</v>
      </c>
      <c r="BA87" s="39">
        <f t="shared" si="107"/>
        <v>83333.333333333328</v>
      </c>
      <c r="BB87" s="39">
        <f t="shared" si="108"/>
        <v>0</v>
      </c>
      <c r="BC87">
        <f t="shared" si="109"/>
        <v>0.75166207847045952</v>
      </c>
      <c r="BD87" s="41">
        <f t="shared" si="110"/>
        <v>319133.68349730194</v>
      </c>
      <c r="BE87" s="41">
        <f t="shared" si="111"/>
        <v>21666153.057130121</v>
      </c>
      <c r="BF87">
        <f t="shared" si="112"/>
        <v>0.74521779455069237</v>
      </c>
      <c r="BG87" s="41">
        <f t="shared" si="113"/>
        <v>58125</v>
      </c>
      <c r="BH87" s="41">
        <f t="shared" si="114"/>
        <v>0</v>
      </c>
      <c r="BI87">
        <f t="shared" si="115"/>
        <v>0.75891524376316566</v>
      </c>
      <c r="BJ87">
        <f t="shared" si="116"/>
        <v>0</v>
      </c>
      <c r="BK87" s="121">
        <f t="shared" si="117"/>
        <v>0</v>
      </c>
      <c r="BL87">
        <f t="shared" si="118"/>
        <v>0.76430924068720496</v>
      </c>
      <c r="BM87" s="119">
        <f t="shared" si="119"/>
        <v>1675892.2764993492</v>
      </c>
      <c r="BN87" s="119">
        <f t="shared" si="120"/>
        <v>89801933.316344634</v>
      </c>
      <c r="BO87">
        <f t="shared" si="121"/>
        <v>0.75292768078498862</v>
      </c>
    </row>
    <row r="88" spans="1:67">
      <c r="A88">
        <v>76</v>
      </c>
      <c r="B88" s="64">
        <v>71</v>
      </c>
      <c r="C88" s="56">
        <f t="shared" si="69"/>
        <v>93172148.256810889</v>
      </c>
      <c r="D88" s="56">
        <f t="shared" si="70"/>
        <v>262637.01899407804</v>
      </c>
      <c r="E88" s="59">
        <f t="shared" si="122"/>
        <v>92909511.237816811</v>
      </c>
      <c r="F88" s="53">
        <f t="shared" si="71"/>
        <v>807023.56272043742</v>
      </c>
      <c r="G88" s="53">
        <f t="shared" si="72"/>
        <v>430945.2829580736</v>
      </c>
      <c r="H88" s="66">
        <f t="shared" si="73"/>
        <v>376078.27976236382</v>
      </c>
      <c r="I88" s="54">
        <f t="shared" si="74"/>
        <v>0.10979999999999999</v>
      </c>
      <c r="J88" s="67">
        <f t="shared" si="75"/>
        <v>9.6456066865724388E-3</v>
      </c>
      <c r="K88" s="68">
        <f t="shared" si="76"/>
        <v>892541.09967171249</v>
      </c>
      <c r="L88" s="68">
        <f t="shared" si="77"/>
        <v>1699564.6623921499</v>
      </c>
      <c r="M88" s="55">
        <f t="shared" si="78"/>
        <v>1268619.3794340764</v>
      </c>
      <c r="N88" s="55">
        <f t="shared" si="79"/>
        <v>285669.73919465666</v>
      </c>
      <c r="O88" s="55">
        <f t="shared" si="80"/>
        <v>982949.64023941976</v>
      </c>
      <c r="P88" s="65">
        <f t="shared" si="123"/>
        <v>0</v>
      </c>
      <c r="Q88" s="52">
        <f t="shared" si="81"/>
        <v>0</v>
      </c>
      <c r="R88" s="57">
        <f t="shared" si="82"/>
        <v>0</v>
      </c>
      <c r="S88" s="59">
        <f t="shared" si="124"/>
        <v>0</v>
      </c>
      <c r="T88" s="56">
        <f t="shared" si="83"/>
        <v>0</v>
      </c>
      <c r="U88" s="57">
        <f t="shared" si="84"/>
        <v>0</v>
      </c>
      <c r="V88" s="59">
        <f t="shared" si="125"/>
        <v>0</v>
      </c>
      <c r="W88" s="52">
        <f t="shared" si="68"/>
        <v>0</v>
      </c>
      <c r="X88" s="57">
        <f t="shared" si="85"/>
        <v>0</v>
      </c>
      <c r="Y88" s="59">
        <f t="shared" si="126"/>
        <v>20142336.777507152</v>
      </c>
      <c r="Z88" s="56">
        <f t="shared" si="127"/>
        <v>1116179.097764438</v>
      </c>
      <c r="AA88" s="57">
        <f t="shared" si="86"/>
        <v>83926.403239613137</v>
      </c>
      <c r="AB88" s="63">
        <f t="shared" si="128"/>
        <v>20000000</v>
      </c>
      <c r="AC88" s="74">
        <f t="shared" si="87"/>
        <v>0</v>
      </c>
      <c r="AD88" s="57">
        <f t="shared" si="88"/>
        <v>83333.333333333328</v>
      </c>
      <c r="AE88" s="59">
        <f t="shared" si="129"/>
        <v>6971512.2157743471</v>
      </c>
      <c r="AF88" s="54">
        <f t="shared" si="89"/>
        <v>285669.73919465666</v>
      </c>
      <c r="AG88" s="57">
        <f t="shared" si="90"/>
        <v>29047.967565726445</v>
      </c>
      <c r="AH88" s="59">
        <f t="shared" si="130"/>
        <v>13950000</v>
      </c>
      <c r="AI88" s="54">
        <f t="shared" si="91"/>
        <v>0</v>
      </c>
      <c r="AJ88" s="57">
        <f t="shared" si="92"/>
        <v>58125</v>
      </c>
      <c r="AK88" s="59">
        <f t="shared" si="131"/>
        <v>32108299.263529379</v>
      </c>
      <c r="AL88" s="56">
        <f t="shared" si="132"/>
        <v>0</v>
      </c>
      <c r="AM88" s="75">
        <f t="shared" si="93"/>
        <v>133784.58026470576</v>
      </c>
      <c r="AN88">
        <f t="shared" si="94"/>
        <v>2.6029805013927571E-2</v>
      </c>
      <c r="AO88" s="119">
        <f t="shared" si="95"/>
        <v>0</v>
      </c>
      <c r="AP88" s="119">
        <f t="shared" si="96"/>
        <v>0</v>
      </c>
      <c r="AQ88">
        <f t="shared" si="97"/>
        <v>0.73802078697600093</v>
      </c>
      <c r="AR88" s="41">
        <f t="shared" si="98"/>
        <v>0</v>
      </c>
      <c r="AS88" s="41">
        <f t="shared" si="99"/>
        <v>0</v>
      </c>
      <c r="AT88">
        <f t="shared" si="100"/>
        <v>0.73804926854692854</v>
      </c>
      <c r="AU88" s="41">
        <f t="shared" si="101"/>
        <v>0</v>
      </c>
      <c r="AV88" s="41">
        <f t="shared" si="102"/>
        <v>0</v>
      </c>
      <c r="AW88">
        <f t="shared" si="103"/>
        <v>0.7417553672516185</v>
      </c>
      <c r="AX88">
        <f t="shared" si="104"/>
        <v>1200105.5010040512</v>
      </c>
      <c r="AY88" s="121">
        <f t="shared" si="105"/>
        <v>84829611.430097282</v>
      </c>
      <c r="AZ88">
        <f t="shared" si="106"/>
        <v>0.80868224778541442</v>
      </c>
      <c r="BA88" s="39">
        <f t="shared" si="107"/>
        <v>83333.333333333328</v>
      </c>
      <c r="BB88" s="39">
        <f t="shared" si="108"/>
        <v>0</v>
      </c>
      <c r="BC88">
        <f t="shared" si="109"/>
        <v>0.74843094730401916</v>
      </c>
      <c r="BD88" s="41">
        <f t="shared" si="110"/>
        <v>314717.70676038309</v>
      </c>
      <c r="BE88" s="41">
        <f t="shared" si="111"/>
        <v>21710900.178793907</v>
      </c>
      <c r="BF88">
        <f t="shared" si="112"/>
        <v>0.74192312028845453</v>
      </c>
      <c r="BG88" s="41">
        <f t="shared" si="113"/>
        <v>58125</v>
      </c>
      <c r="BH88" s="41">
        <f t="shared" si="114"/>
        <v>0</v>
      </c>
      <c r="BI88">
        <f t="shared" si="115"/>
        <v>0.75575658448960703</v>
      </c>
      <c r="BJ88">
        <f t="shared" si="116"/>
        <v>0</v>
      </c>
      <c r="BK88" s="121">
        <f t="shared" si="117"/>
        <v>0</v>
      </c>
      <c r="BL88">
        <f t="shared" si="118"/>
        <v>0.76120512584937672</v>
      </c>
      <c r="BM88" s="119">
        <f t="shared" si="119"/>
        <v>1656281.5410977677</v>
      </c>
      <c r="BN88" s="119">
        <f t="shared" si="120"/>
        <v>90071975.939819425</v>
      </c>
      <c r="BO88">
        <f t="shared" si="121"/>
        <v>0.7497091227754018</v>
      </c>
    </row>
    <row r="89" spans="1:67">
      <c r="A89">
        <v>77</v>
      </c>
      <c r="B89" s="58">
        <v>72</v>
      </c>
      <c r="C89" s="56">
        <f t="shared" si="69"/>
        <v>91904084.000116497</v>
      </c>
      <c r="D89" s="56">
        <f t="shared" si="70"/>
        <v>263192.1417337507</v>
      </c>
      <c r="E89" s="59">
        <f t="shared" si="122"/>
        <v>91640891.858382747</v>
      </c>
      <c r="F89" s="53">
        <f t="shared" si="71"/>
        <v>799239.33084763971</v>
      </c>
      <c r="G89" s="53">
        <f t="shared" si="72"/>
        <v>425061.00340313202</v>
      </c>
      <c r="H89" s="60">
        <f t="shared" si="73"/>
        <v>374178.32744450768</v>
      </c>
      <c r="I89" s="54">
        <f t="shared" si="74"/>
        <v>0.10979999999999999</v>
      </c>
      <c r="J89" s="61">
        <f t="shared" si="75"/>
        <v>9.6456066865724388E-3</v>
      </c>
      <c r="K89" s="62">
        <f t="shared" si="76"/>
        <v>880322.82229550916</v>
      </c>
      <c r="L89" s="62">
        <f t="shared" si="77"/>
        <v>1679562.1531431489</v>
      </c>
      <c r="M89" s="55">
        <f t="shared" si="78"/>
        <v>1254501.1497400168</v>
      </c>
      <c r="N89" s="55">
        <f t="shared" si="79"/>
        <v>282490.57367032784</v>
      </c>
      <c r="O89" s="55">
        <f t="shared" si="80"/>
        <v>972010.57606968901</v>
      </c>
      <c r="P89" s="59">
        <f t="shared" si="123"/>
        <v>0</v>
      </c>
      <c r="Q89" s="52">
        <f t="shared" si="81"/>
        <v>0</v>
      </c>
      <c r="R89" s="57">
        <f t="shared" si="82"/>
        <v>0</v>
      </c>
      <c r="S89" s="59">
        <f t="shared" si="124"/>
        <v>0</v>
      </c>
      <c r="T89" s="56">
        <f t="shared" si="83"/>
        <v>0</v>
      </c>
      <c r="U89" s="57">
        <f t="shared" si="84"/>
        <v>0</v>
      </c>
      <c r="V89" s="59">
        <f t="shared" si="125"/>
        <v>0</v>
      </c>
      <c r="W89" s="52">
        <f t="shared" si="68"/>
        <v>0</v>
      </c>
      <c r="X89" s="57">
        <f t="shared" si="85"/>
        <v>0</v>
      </c>
      <c r="Y89" s="59">
        <f t="shared" si="126"/>
        <v>19026157.679742716</v>
      </c>
      <c r="Z89" s="56">
        <f t="shared" si="127"/>
        <v>1105795.1563343948</v>
      </c>
      <c r="AA89" s="57">
        <f t="shared" si="86"/>
        <v>79275.656998927981</v>
      </c>
      <c r="AB89" s="63">
        <f t="shared" si="128"/>
        <v>20000000</v>
      </c>
      <c r="AC89" s="74">
        <f t="shared" si="87"/>
        <v>0</v>
      </c>
      <c r="AD89" s="57">
        <f t="shared" si="88"/>
        <v>83333.333333333328</v>
      </c>
      <c r="AE89" s="59">
        <f t="shared" si="129"/>
        <v>6685842.4765796904</v>
      </c>
      <c r="AF89" s="54">
        <f t="shared" si="89"/>
        <v>282490.57367032784</v>
      </c>
      <c r="AG89" s="57">
        <f t="shared" si="90"/>
        <v>27857.676985748709</v>
      </c>
      <c r="AH89" s="59">
        <f t="shared" si="130"/>
        <v>13950000</v>
      </c>
      <c r="AI89" s="54">
        <f t="shared" si="91"/>
        <v>0</v>
      </c>
      <c r="AJ89" s="57">
        <f t="shared" si="92"/>
        <v>58125</v>
      </c>
      <c r="AK89" s="59">
        <f t="shared" si="131"/>
        <v>32242083.843794085</v>
      </c>
      <c r="AL89" s="56">
        <f t="shared" si="132"/>
        <v>0</v>
      </c>
      <c r="AM89" s="75">
        <f t="shared" si="93"/>
        <v>134342.01601580868</v>
      </c>
      <c r="AN89">
        <f t="shared" si="94"/>
        <v>2.6068802228412253E-2</v>
      </c>
      <c r="AO89" s="119">
        <f t="shared" si="95"/>
        <v>0</v>
      </c>
      <c r="AP89" s="119">
        <f t="shared" si="96"/>
        <v>0</v>
      </c>
      <c r="AQ89">
        <f t="shared" si="97"/>
        <v>0.73469861614363074</v>
      </c>
      <c r="AR89" s="41">
        <f t="shared" si="98"/>
        <v>0</v>
      </c>
      <c r="AS89" s="41">
        <f t="shared" si="99"/>
        <v>0</v>
      </c>
      <c r="AT89">
        <f t="shared" si="100"/>
        <v>0.73472736876381473</v>
      </c>
      <c r="AU89" s="41">
        <f t="shared" si="101"/>
        <v>0</v>
      </c>
      <c r="AV89" s="41">
        <f t="shared" si="102"/>
        <v>0</v>
      </c>
      <c r="AW89">
        <f t="shared" si="103"/>
        <v>0.73846887019976948</v>
      </c>
      <c r="AX89">
        <f t="shared" si="104"/>
        <v>1185070.8133333228</v>
      </c>
      <c r="AY89" s="121">
        <f t="shared" si="105"/>
        <v>85146227.037748396</v>
      </c>
      <c r="AZ89">
        <f t="shared" si="106"/>
        <v>0.806079159298563</v>
      </c>
      <c r="BA89" s="39">
        <f t="shared" si="107"/>
        <v>83333.333333333328</v>
      </c>
      <c r="BB89" s="39">
        <f t="shared" si="108"/>
        <v>0</v>
      </c>
      <c r="BC89">
        <f t="shared" si="109"/>
        <v>0.74520888238982663</v>
      </c>
      <c r="BD89" s="41">
        <f t="shared" si="110"/>
        <v>310348.25065607653</v>
      </c>
      <c r="BE89" s="41">
        <f t="shared" si="111"/>
        <v>21751774.172615245</v>
      </c>
      <c r="BF89">
        <f t="shared" si="112"/>
        <v>0.73863823194478107</v>
      </c>
      <c r="BG89" s="41">
        <f t="shared" si="113"/>
        <v>58125</v>
      </c>
      <c r="BH89" s="41">
        <f t="shared" si="114"/>
        <v>0</v>
      </c>
      <c r="BI89">
        <f t="shared" si="115"/>
        <v>0.75260619998929357</v>
      </c>
      <c r="BJ89">
        <f t="shared" si="116"/>
        <v>0</v>
      </c>
      <c r="BK89" s="121">
        <f t="shared" si="117"/>
        <v>0</v>
      </c>
      <c r="BL89">
        <f t="shared" si="118"/>
        <v>0.75810870995057988</v>
      </c>
      <c r="BM89" s="119">
        <f t="shared" si="119"/>
        <v>1636877.3973227325</v>
      </c>
      <c r="BN89" s="119">
        <f t="shared" si="120"/>
        <v>90324082.781281203</v>
      </c>
      <c r="BO89">
        <f t="shared" si="121"/>
        <v>0.74649949149820971</v>
      </c>
    </row>
    <row r="90" spans="1:67">
      <c r="A90">
        <v>78</v>
      </c>
      <c r="B90" s="64">
        <v>73</v>
      </c>
      <c r="C90" s="56">
        <f t="shared" si="69"/>
        <v>90650140.286127582</v>
      </c>
      <c r="D90" s="56">
        <f t="shared" si="70"/>
        <v>263749.57748484612</v>
      </c>
      <c r="E90" s="59">
        <f t="shared" si="122"/>
        <v>90386390.708642736</v>
      </c>
      <c r="F90" s="53">
        <f t="shared" si="71"/>
        <v>791530.18261384394</v>
      </c>
      <c r="G90" s="53">
        <f t="shared" si="72"/>
        <v>419242.20890358789</v>
      </c>
      <c r="H90" s="66">
        <f t="shared" si="73"/>
        <v>372287.97371025605</v>
      </c>
      <c r="I90" s="54">
        <f t="shared" si="74"/>
        <v>0.10979999999999999</v>
      </c>
      <c r="J90" s="67">
        <f t="shared" si="75"/>
        <v>9.6456066865724388E-3</v>
      </c>
      <c r="K90" s="68">
        <f t="shared" si="76"/>
        <v>868240.63122588315</v>
      </c>
      <c r="L90" s="68">
        <f t="shared" si="77"/>
        <v>1659770.8138397271</v>
      </c>
      <c r="M90" s="55">
        <f t="shared" si="78"/>
        <v>1240528.6049361392</v>
      </c>
      <c r="N90" s="55">
        <f t="shared" si="79"/>
        <v>279344.2137023838</v>
      </c>
      <c r="O90" s="55">
        <f t="shared" si="80"/>
        <v>961184.39123375539</v>
      </c>
      <c r="P90" s="65">
        <f t="shared" si="123"/>
        <v>0</v>
      </c>
      <c r="Q90" s="52">
        <f t="shared" si="81"/>
        <v>0</v>
      </c>
      <c r="R90" s="57">
        <f t="shared" si="82"/>
        <v>0</v>
      </c>
      <c r="S90" s="59">
        <f t="shared" si="124"/>
        <v>0</v>
      </c>
      <c r="T90" s="56">
        <f t="shared" si="83"/>
        <v>0</v>
      </c>
      <c r="U90" s="57">
        <f t="shared" si="84"/>
        <v>0</v>
      </c>
      <c r="V90" s="59">
        <f t="shared" si="125"/>
        <v>0</v>
      </c>
      <c r="W90" s="52">
        <f t="shared" si="68"/>
        <v>0</v>
      </c>
      <c r="X90" s="57">
        <f t="shared" si="85"/>
        <v>0</v>
      </c>
      <c r="Y90" s="59">
        <f t="shared" si="126"/>
        <v>17920362.52340832</v>
      </c>
      <c r="Z90" s="56">
        <f t="shared" si="127"/>
        <v>1095526.4072495641</v>
      </c>
      <c r="AA90" s="57">
        <f t="shared" si="86"/>
        <v>74668.177180867991</v>
      </c>
      <c r="AB90" s="63">
        <f t="shared" si="128"/>
        <v>20000000</v>
      </c>
      <c r="AC90" s="74">
        <f t="shared" si="87"/>
        <v>0</v>
      </c>
      <c r="AD90" s="57">
        <f t="shared" si="88"/>
        <v>83333.333333333328</v>
      </c>
      <c r="AE90" s="59">
        <f t="shared" si="129"/>
        <v>6403351.9029093627</v>
      </c>
      <c r="AF90" s="54">
        <f t="shared" si="89"/>
        <v>279344.2137023838</v>
      </c>
      <c r="AG90" s="57">
        <f t="shared" si="90"/>
        <v>26680.632928789011</v>
      </c>
      <c r="AH90" s="59">
        <f t="shared" si="130"/>
        <v>13950000</v>
      </c>
      <c r="AI90" s="54">
        <f t="shared" si="91"/>
        <v>0</v>
      </c>
      <c r="AJ90" s="57">
        <f t="shared" si="92"/>
        <v>58125</v>
      </c>
      <c r="AK90" s="59">
        <f t="shared" si="131"/>
        <v>32376425.859809894</v>
      </c>
      <c r="AL90" s="56">
        <f t="shared" si="132"/>
        <v>0</v>
      </c>
      <c r="AM90" s="75">
        <f t="shared" si="93"/>
        <v>134901.77441587456</v>
      </c>
      <c r="AN90">
        <f t="shared" si="94"/>
        <v>2.6107799442896932E-2</v>
      </c>
      <c r="AO90" s="119">
        <f t="shared" si="95"/>
        <v>0</v>
      </c>
      <c r="AP90" s="119">
        <f t="shared" si="96"/>
        <v>0</v>
      </c>
      <c r="AQ90">
        <f t="shared" si="97"/>
        <v>0.73138666710280631</v>
      </c>
      <c r="AR90" s="41">
        <f t="shared" si="98"/>
        <v>0</v>
      </c>
      <c r="AS90" s="41">
        <f t="shared" si="99"/>
        <v>0</v>
      </c>
      <c r="AT90">
        <f t="shared" si="100"/>
        <v>0.73141568756473663</v>
      </c>
      <c r="AU90" s="41">
        <f t="shared" si="101"/>
        <v>0</v>
      </c>
      <c r="AV90" s="41">
        <f t="shared" si="102"/>
        <v>0</v>
      </c>
      <c r="AW90">
        <f t="shared" si="103"/>
        <v>0.73519217684690652</v>
      </c>
      <c r="AX90">
        <f t="shared" si="104"/>
        <v>1170194.5844304319</v>
      </c>
      <c r="AY90" s="121">
        <f t="shared" si="105"/>
        <v>85451059.765466005</v>
      </c>
      <c r="AZ90">
        <f t="shared" si="106"/>
        <v>0.80347924392225878</v>
      </c>
      <c r="BA90" s="39">
        <f t="shared" si="107"/>
        <v>83333.333333333328</v>
      </c>
      <c r="BB90" s="39">
        <f t="shared" si="108"/>
        <v>0</v>
      </c>
      <c r="BC90">
        <f t="shared" si="109"/>
        <v>0.74199588633868319</v>
      </c>
      <c r="BD90" s="41">
        <f t="shared" si="110"/>
        <v>306024.84663117281</v>
      </c>
      <c r="BE90" s="41">
        <f t="shared" si="111"/>
        <v>21788848.668785937</v>
      </c>
      <c r="BF90">
        <f t="shared" si="112"/>
        <v>0.73536312863748632</v>
      </c>
      <c r="BG90" s="41">
        <f t="shared" si="113"/>
        <v>58125</v>
      </c>
      <c r="BH90" s="41">
        <f t="shared" si="114"/>
        <v>0</v>
      </c>
      <c r="BI90">
        <f t="shared" si="115"/>
        <v>0.74946409649328272</v>
      </c>
      <c r="BJ90">
        <f t="shared" si="116"/>
        <v>0</v>
      </c>
      <c r="BK90" s="121">
        <f t="shared" si="117"/>
        <v>0</v>
      </c>
      <c r="BL90">
        <f t="shared" si="118"/>
        <v>0.7550200017068327</v>
      </c>
      <c r="BM90" s="119">
        <f t="shared" si="119"/>
        <v>1617677.764394938</v>
      </c>
      <c r="BN90" s="119">
        <f t="shared" si="120"/>
        <v>90558588.160338163</v>
      </c>
      <c r="BO90">
        <f t="shared" si="121"/>
        <v>0.74329879021936895</v>
      </c>
    </row>
    <row r="91" spans="1:67">
      <c r="A91">
        <v>79</v>
      </c>
      <c r="B91" s="58">
        <v>74</v>
      </c>
      <c r="C91" s="56">
        <f t="shared" si="69"/>
        <v>89410171.439591497</v>
      </c>
      <c r="D91" s="56">
        <f t="shared" si="70"/>
        <v>264309.3358848989</v>
      </c>
      <c r="E91" s="59">
        <f t="shared" si="122"/>
        <v>89145862.103706598</v>
      </c>
      <c r="F91" s="53">
        <f t="shared" si="71"/>
        <v>783895.39379180025</v>
      </c>
      <c r="G91" s="53">
        <f t="shared" si="72"/>
        <v>413488.22372435912</v>
      </c>
      <c r="H91" s="60">
        <f t="shared" si="73"/>
        <v>370407.17006744113</v>
      </c>
      <c r="I91" s="54">
        <f t="shared" si="74"/>
        <v>0.10979999999999999</v>
      </c>
      <c r="J91" s="61">
        <f t="shared" si="75"/>
        <v>9.6456066865724388E-3</v>
      </c>
      <c r="K91" s="62">
        <f t="shared" si="76"/>
        <v>856293.12171142001</v>
      </c>
      <c r="L91" s="62">
        <f t="shared" si="77"/>
        <v>1640188.5155032203</v>
      </c>
      <c r="M91" s="55">
        <f t="shared" si="78"/>
        <v>1226700.2917788611</v>
      </c>
      <c r="N91" s="55">
        <f t="shared" si="79"/>
        <v>276230.33204711234</v>
      </c>
      <c r="O91" s="55">
        <f t="shared" si="80"/>
        <v>950469.95973174879</v>
      </c>
      <c r="P91" s="59">
        <f t="shared" si="123"/>
        <v>0</v>
      </c>
      <c r="Q91" s="52">
        <f t="shared" si="81"/>
        <v>0</v>
      </c>
      <c r="R91" s="57">
        <f t="shared" si="82"/>
        <v>0</v>
      </c>
      <c r="S91" s="59">
        <f t="shared" si="124"/>
        <v>0</v>
      </c>
      <c r="T91" s="56">
        <f t="shared" si="83"/>
        <v>0</v>
      </c>
      <c r="U91" s="57">
        <f t="shared" si="84"/>
        <v>0</v>
      </c>
      <c r="V91" s="59">
        <f t="shared" si="125"/>
        <v>0</v>
      </c>
      <c r="W91" s="52">
        <f t="shared" si="68"/>
        <v>0</v>
      </c>
      <c r="X91" s="57">
        <f t="shared" si="85"/>
        <v>0</v>
      </c>
      <c r="Y91" s="59">
        <f t="shared" si="126"/>
        <v>16824836.116158757</v>
      </c>
      <c r="Z91" s="56">
        <f t="shared" si="127"/>
        <v>1085371.7341476234</v>
      </c>
      <c r="AA91" s="57">
        <f t="shared" si="86"/>
        <v>70103.483817328161</v>
      </c>
      <c r="AB91" s="63">
        <f t="shared" si="128"/>
        <v>20000000</v>
      </c>
      <c r="AC91" s="74">
        <f t="shared" si="87"/>
        <v>0</v>
      </c>
      <c r="AD91" s="57">
        <f t="shared" si="88"/>
        <v>83333.333333333328</v>
      </c>
      <c r="AE91" s="59">
        <f t="shared" si="129"/>
        <v>6124007.6892069792</v>
      </c>
      <c r="AF91" s="54">
        <f t="shared" si="89"/>
        <v>276230.33204711234</v>
      </c>
      <c r="AG91" s="57">
        <f t="shared" si="90"/>
        <v>25516.698705029081</v>
      </c>
      <c r="AH91" s="59">
        <f t="shared" si="130"/>
        <v>13950000</v>
      </c>
      <c r="AI91" s="54">
        <f t="shared" si="91"/>
        <v>0</v>
      </c>
      <c r="AJ91" s="57">
        <f t="shared" si="92"/>
        <v>58125</v>
      </c>
      <c r="AK91" s="59">
        <f t="shared" si="131"/>
        <v>32511327.634225767</v>
      </c>
      <c r="AL91" s="56">
        <f t="shared" si="132"/>
        <v>0</v>
      </c>
      <c r="AM91" s="75">
        <f t="shared" si="93"/>
        <v>135463.86514260736</v>
      </c>
      <c r="AN91">
        <f t="shared" si="94"/>
        <v>2.6146796657381611E-2</v>
      </c>
      <c r="AO91" s="119">
        <f t="shared" si="95"/>
        <v>0</v>
      </c>
      <c r="AP91" s="119">
        <f t="shared" si="96"/>
        <v>0</v>
      </c>
      <c r="AQ91">
        <f t="shared" si="97"/>
        <v>0.7280849365641181</v>
      </c>
      <c r="AR91" s="41">
        <f t="shared" si="98"/>
        <v>0</v>
      </c>
      <c r="AS91" s="41">
        <f t="shared" si="99"/>
        <v>0</v>
      </c>
      <c r="AT91">
        <f t="shared" si="100"/>
        <v>0.72811422167686113</v>
      </c>
      <c r="AU91" s="41">
        <f t="shared" si="101"/>
        <v>0</v>
      </c>
      <c r="AV91" s="41">
        <f t="shared" si="102"/>
        <v>0</v>
      </c>
      <c r="AW91">
        <f t="shared" si="103"/>
        <v>0.73192528603142182</v>
      </c>
      <c r="AX91">
        <f t="shared" si="104"/>
        <v>1155475.2179649516</v>
      </c>
      <c r="AY91" s="121">
        <f t="shared" si="105"/>
        <v>85744366.997662246</v>
      </c>
      <c r="AZ91">
        <f t="shared" si="106"/>
        <v>0.8008825250842907</v>
      </c>
      <c r="BA91" s="39">
        <f t="shared" si="107"/>
        <v>83333.333333333328</v>
      </c>
      <c r="BB91" s="39">
        <f t="shared" si="108"/>
        <v>0</v>
      </c>
      <c r="BC91">
        <f t="shared" si="109"/>
        <v>0.73879196157411919</v>
      </c>
      <c r="BD91" s="41">
        <f t="shared" si="110"/>
        <v>301747.03075214144</v>
      </c>
      <c r="BE91" s="41">
        <f t="shared" si="111"/>
        <v>21822196.231721874</v>
      </c>
      <c r="BF91">
        <f t="shared" si="112"/>
        <v>0.73209780929845336</v>
      </c>
      <c r="BG91" s="41">
        <f t="shared" si="113"/>
        <v>58125</v>
      </c>
      <c r="BH91" s="41">
        <f t="shared" si="114"/>
        <v>0</v>
      </c>
      <c r="BI91">
        <f t="shared" si="115"/>
        <v>0.7463302800458842</v>
      </c>
      <c r="BJ91">
        <f t="shared" si="116"/>
        <v>0</v>
      </c>
      <c r="BK91" s="121">
        <f t="shared" si="117"/>
        <v>0</v>
      </c>
      <c r="BL91">
        <f t="shared" si="118"/>
        <v>0.75193900964896665</v>
      </c>
      <c r="BM91" s="119">
        <f t="shared" si="119"/>
        <v>1598680.5820504264</v>
      </c>
      <c r="BN91" s="119">
        <f t="shared" si="120"/>
        <v>90775821.591635719</v>
      </c>
      <c r="BO91">
        <f t="shared" si="121"/>
        <v>0.74010702201750544</v>
      </c>
    </row>
    <row r="92" spans="1:67">
      <c r="A92">
        <v>80</v>
      </c>
      <c r="B92" s="64">
        <v>75</v>
      </c>
      <c r="C92" s="56">
        <f t="shared" si="69"/>
        <v>88184033.238539368</v>
      </c>
      <c r="D92" s="56">
        <f t="shared" si="70"/>
        <v>264871.42661163211</v>
      </c>
      <c r="E92" s="59">
        <f t="shared" si="122"/>
        <v>87919161.811927736</v>
      </c>
      <c r="F92" s="53">
        <f t="shared" si="71"/>
        <v>776334.24713986868</v>
      </c>
      <c r="G92" s="53">
        <f t="shared" si="72"/>
        <v>407798.37887099152</v>
      </c>
      <c r="H92" s="66">
        <f t="shared" si="73"/>
        <v>368535.86826887715</v>
      </c>
      <c r="I92" s="54">
        <f t="shared" si="74"/>
        <v>0.10979999999999999</v>
      </c>
      <c r="J92" s="67">
        <f t="shared" si="75"/>
        <v>9.6456066865724388E-3</v>
      </c>
      <c r="K92" s="68">
        <f t="shared" si="76"/>
        <v>844478.90301575838</v>
      </c>
      <c r="L92" s="68">
        <f t="shared" si="77"/>
        <v>1620813.1501556272</v>
      </c>
      <c r="M92" s="55">
        <f t="shared" si="78"/>
        <v>1213014.7712846356</v>
      </c>
      <c r="N92" s="55">
        <f t="shared" si="79"/>
        <v>273148.60467189871</v>
      </c>
      <c r="O92" s="55">
        <f t="shared" si="80"/>
        <v>939866.166612737</v>
      </c>
      <c r="P92" s="65">
        <f t="shared" si="123"/>
        <v>0</v>
      </c>
      <c r="Q92" s="52">
        <f t="shared" si="81"/>
        <v>0</v>
      </c>
      <c r="R92" s="57">
        <f t="shared" si="82"/>
        <v>0</v>
      </c>
      <c r="S92" s="59">
        <f t="shared" si="124"/>
        <v>0</v>
      </c>
      <c r="T92" s="56">
        <f t="shared" si="83"/>
        <v>0</v>
      </c>
      <c r="U92" s="57">
        <f t="shared" si="84"/>
        <v>0</v>
      </c>
      <c r="V92" s="59">
        <f t="shared" si="125"/>
        <v>0</v>
      </c>
      <c r="W92" s="52">
        <f t="shared" si="68"/>
        <v>0</v>
      </c>
      <c r="X92" s="57">
        <f t="shared" si="85"/>
        <v>0</v>
      </c>
      <c r="Y92" s="59">
        <f t="shared" si="126"/>
        <v>15739464.382011134</v>
      </c>
      <c r="Z92" s="56">
        <f t="shared" si="127"/>
        <v>1075330.0317553445</v>
      </c>
      <c r="AA92" s="57">
        <f t="shared" si="86"/>
        <v>65581.101591713057</v>
      </c>
      <c r="AB92" s="63">
        <f t="shared" si="128"/>
        <v>20000000</v>
      </c>
      <c r="AC92" s="74">
        <f t="shared" si="87"/>
        <v>0</v>
      </c>
      <c r="AD92" s="57">
        <f t="shared" si="88"/>
        <v>83333.333333333328</v>
      </c>
      <c r="AE92" s="59">
        <f t="shared" si="129"/>
        <v>5847777.357159867</v>
      </c>
      <c r="AF92" s="54">
        <f t="shared" si="89"/>
        <v>273148.60467189871</v>
      </c>
      <c r="AG92" s="57">
        <f t="shared" si="90"/>
        <v>24365.738988166111</v>
      </c>
      <c r="AH92" s="59">
        <f t="shared" si="130"/>
        <v>13950000</v>
      </c>
      <c r="AI92" s="54">
        <f t="shared" si="91"/>
        <v>0</v>
      </c>
      <c r="AJ92" s="57">
        <f t="shared" si="92"/>
        <v>58125</v>
      </c>
      <c r="AK92" s="59">
        <f t="shared" si="131"/>
        <v>32646791.499368373</v>
      </c>
      <c r="AL92" s="56">
        <f t="shared" si="132"/>
        <v>0</v>
      </c>
      <c r="AM92" s="75">
        <f t="shared" si="93"/>
        <v>136028.29791403489</v>
      </c>
      <c r="AN92">
        <f t="shared" si="94"/>
        <v>2.618579387186629E-2</v>
      </c>
      <c r="AO92" s="119">
        <f t="shared" si="95"/>
        <v>0</v>
      </c>
      <c r="AP92" s="119">
        <f t="shared" si="96"/>
        <v>0</v>
      </c>
      <c r="AQ92">
        <f t="shared" si="97"/>
        <v>0.72479342105478095</v>
      </c>
      <c r="AR92" s="41">
        <f t="shared" si="98"/>
        <v>0</v>
      </c>
      <c r="AS92" s="41">
        <f t="shared" si="99"/>
        <v>0</v>
      </c>
      <c r="AT92">
        <f t="shared" si="100"/>
        <v>0.72482296764393017</v>
      </c>
      <c r="AU92" s="41">
        <f t="shared" si="101"/>
        <v>0</v>
      </c>
      <c r="AV92" s="41">
        <f t="shared" si="102"/>
        <v>0</v>
      </c>
      <c r="AW92">
        <f t="shared" si="103"/>
        <v>0.72866819640665015</v>
      </c>
      <c r="AX92">
        <f t="shared" si="104"/>
        <v>1140911.1333470575</v>
      </c>
      <c r="AY92" s="121">
        <f t="shared" si="105"/>
        <v>86026402.540427566</v>
      </c>
      <c r="AZ92">
        <f t="shared" si="106"/>
        <v>0.79828902607452101</v>
      </c>
      <c r="BA92" s="39">
        <f t="shared" si="107"/>
        <v>83333.333333333328</v>
      </c>
      <c r="BB92" s="39">
        <f t="shared" si="108"/>
        <v>0</v>
      </c>
      <c r="BC92">
        <f t="shared" si="109"/>
        <v>0.73559711033319852</v>
      </c>
      <c r="BD92" s="41">
        <f t="shared" si="110"/>
        <v>297514.3436600648</v>
      </c>
      <c r="BE92" s="41">
        <f t="shared" si="111"/>
        <v>21851888.373751897</v>
      </c>
      <c r="BF92">
        <f t="shared" si="112"/>
        <v>0.72884227267448365</v>
      </c>
      <c r="BG92" s="41">
        <f t="shared" si="113"/>
        <v>58125</v>
      </c>
      <c r="BH92" s="41">
        <f t="shared" si="114"/>
        <v>0</v>
      </c>
      <c r="BI92">
        <f t="shared" si="115"/>
        <v>0.74320475650524631</v>
      </c>
      <c r="BJ92">
        <f t="shared" si="116"/>
        <v>0</v>
      </c>
      <c r="BK92" s="121">
        <f t="shared" si="117"/>
        <v>0</v>
      </c>
      <c r="BL92">
        <f t="shared" si="118"/>
        <v>0.74886574212319545</v>
      </c>
      <c r="BM92" s="119">
        <f t="shared" si="119"/>
        <v>1579883.8103404555</v>
      </c>
      <c r="BN92" s="119">
        <f t="shared" si="120"/>
        <v>90976107.846347675</v>
      </c>
      <c r="BO92">
        <f t="shared" si="121"/>
        <v>0.73692418978466412</v>
      </c>
    </row>
    <row r="93" spans="1:67">
      <c r="A93">
        <v>81</v>
      </c>
      <c r="B93" s="58">
        <v>76</v>
      </c>
      <c r="C93" s="56">
        <f t="shared" si="69"/>
        <v>86971582.900026172</v>
      </c>
      <c r="D93" s="56">
        <f t="shared" si="70"/>
        <v>265435.85938307643</v>
      </c>
      <c r="E93" s="59">
        <f t="shared" si="122"/>
        <v>86706147.040643096</v>
      </c>
      <c r="F93" s="53">
        <f t="shared" si="71"/>
        <v>768846.03233464097</v>
      </c>
      <c r="G93" s="53">
        <f t="shared" si="72"/>
        <v>402172.01202351623</v>
      </c>
      <c r="H93" s="60">
        <f t="shared" si="73"/>
        <v>366674.02031112474</v>
      </c>
      <c r="I93" s="54">
        <f t="shared" si="74"/>
        <v>0.10979999999999999</v>
      </c>
      <c r="J93" s="61">
        <f t="shared" si="75"/>
        <v>9.6456066865724388E-3</v>
      </c>
      <c r="K93" s="62">
        <f t="shared" si="76"/>
        <v>832796.59828005463</v>
      </c>
      <c r="L93" s="62">
        <f t="shared" si="77"/>
        <v>1601642.6306146956</v>
      </c>
      <c r="M93" s="55">
        <f t="shared" si="78"/>
        <v>1199470.6185911794</v>
      </c>
      <c r="N93" s="55">
        <f t="shared" si="79"/>
        <v>270098.71072397695</v>
      </c>
      <c r="O93" s="55">
        <f t="shared" si="80"/>
        <v>929371.90786720242</v>
      </c>
      <c r="P93" s="59">
        <f t="shared" si="123"/>
        <v>0</v>
      </c>
      <c r="Q93" s="52">
        <f t="shared" si="81"/>
        <v>0</v>
      </c>
      <c r="R93" s="57">
        <f t="shared" si="82"/>
        <v>0</v>
      </c>
      <c r="S93" s="59">
        <f t="shared" si="124"/>
        <v>0</v>
      </c>
      <c r="T93" s="56">
        <f t="shared" si="83"/>
        <v>0</v>
      </c>
      <c r="U93" s="57">
        <f t="shared" si="84"/>
        <v>0</v>
      </c>
      <c r="V93" s="59">
        <f t="shared" si="125"/>
        <v>0</v>
      </c>
      <c r="W93" s="52">
        <f t="shared" si="68"/>
        <v>0</v>
      </c>
      <c r="X93" s="57">
        <f t="shared" si="85"/>
        <v>0</v>
      </c>
      <c r="Y93" s="59">
        <f t="shared" si="126"/>
        <v>14664134.350255789</v>
      </c>
      <c r="Z93" s="56">
        <f t="shared" si="127"/>
        <v>1065400.2057812372</v>
      </c>
      <c r="AA93" s="57">
        <f t="shared" si="86"/>
        <v>61100.559792732456</v>
      </c>
      <c r="AB93" s="63">
        <f t="shared" si="128"/>
        <v>20000000</v>
      </c>
      <c r="AC93" s="74">
        <f t="shared" si="87"/>
        <v>0</v>
      </c>
      <c r="AD93" s="57">
        <f t="shared" si="88"/>
        <v>83333.333333333328</v>
      </c>
      <c r="AE93" s="59">
        <f t="shared" si="129"/>
        <v>5574628.7524879687</v>
      </c>
      <c r="AF93" s="54">
        <f t="shared" si="89"/>
        <v>270098.71072397695</v>
      </c>
      <c r="AG93" s="57">
        <f t="shared" si="90"/>
        <v>23227.619802033201</v>
      </c>
      <c r="AH93" s="59">
        <f t="shared" si="130"/>
        <v>13950000</v>
      </c>
      <c r="AI93" s="54">
        <f t="shared" si="91"/>
        <v>0</v>
      </c>
      <c r="AJ93" s="57">
        <f t="shared" si="92"/>
        <v>58125</v>
      </c>
      <c r="AK93" s="59">
        <f t="shared" si="131"/>
        <v>32782819.797282409</v>
      </c>
      <c r="AL93" s="56">
        <f t="shared" si="132"/>
        <v>0</v>
      </c>
      <c r="AM93" s="75">
        <f t="shared" si="93"/>
        <v>136595.08248867671</v>
      </c>
      <c r="AN93">
        <f t="shared" si="94"/>
        <v>2.6224791086350972E-2</v>
      </c>
      <c r="AO93" s="119">
        <f t="shared" si="95"/>
        <v>0</v>
      </c>
      <c r="AP93" s="119">
        <f t="shared" si="96"/>
        <v>0</v>
      </c>
      <c r="AQ93">
        <f t="shared" si="97"/>
        <v>0.72151211691954686</v>
      </c>
      <c r="AR93" s="41">
        <f t="shared" si="98"/>
        <v>0</v>
      </c>
      <c r="AS93" s="41">
        <f t="shared" si="99"/>
        <v>0</v>
      </c>
      <c r="AT93">
        <f t="shared" si="100"/>
        <v>0.72154192182723986</v>
      </c>
      <c r="AU93" s="41">
        <f t="shared" si="101"/>
        <v>0</v>
      </c>
      <c r="AV93" s="41">
        <f t="shared" si="102"/>
        <v>0</v>
      </c>
      <c r="AW93">
        <f t="shared" si="103"/>
        <v>0.72542090644177415</v>
      </c>
      <c r="AX93">
        <f t="shared" si="104"/>
        <v>1126500.7655739696</v>
      </c>
      <c r="AY93" s="121">
        <f t="shared" si="105"/>
        <v>86297416.668280214</v>
      </c>
      <c r="AZ93">
        <f t="shared" si="106"/>
        <v>0.79569877004475142</v>
      </c>
      <c r="BA93" s="39">
        <f t="shared" si="107"/>
        <v>83333.333333333328</v>
      </c>
      <c r="BB93" s="39">
        <f t="shared" si="108"/>
        <v>0</v>
      </c>
      <c r="BC93">
        <f t="shared" si="109"/>
        <v>0.73241133466717623</v>
      </c>
      <c r="BD93" s="41">
        <f t="shared" si="110"/>
        <v>293326.33052601013</v>
      </c>
      <c r="BE93" s="41">
        <f t="shared" si="111"/>
        <v>21877995.568642132</v>
      </c>
      <c r="BF93">
        <f t="shared" si="112"/>
        <v>0.72559651732812191</v>
      </c>
      <c r="BG93" s="41">
        <f t="shared" si="113"/>
        <v>58125</v>
      </c>
      <c r="BH93" s="41">
        <f t="shared" si="114"/>
        <v>0</v>
      </c>
      <c r="BI93">
        <f t="shared" si="115"/>
        <v>0.74008753154399509</v>
      </c>
      <c r="BJ93">
        <f t="shared" si="116"/>
        <v>0</v>
      </c>
      <c r="BK93" s="121">
        <f t="shared" si="117"/>
        <v>0</v>
      </c>
      <c r="BL93">
        <f t="shared" si="118"/>
        <v>0.74580020729163643</v>
      </c>
      <c r="BM93" s="119">
        <f t="shared" si="119"/>
        <v>1561285.429433313</v>
      </c>
      <c r="BN93" s="119">
        <f t="shared" si="120"/>
        <v>91159767.012929633</v>
      </c>
      <c r="BO93">
        <f t="shared" si="121"/>
        <v>0.7337502962270096</v>
      </c>
    </row>
    <row r="94" spans="1:67">
      <c r="A94">
        <v>82</v>
      </c>
      <c r="B94" s="64">
        <v>77</v>
      </c>
      <c r="C94" s="56">
        <f t="shared" si="69"/>
        <v>85772679.066009626</v>
      </c>
      <c r="D94" s="56">
        <f t="shared" si="70"/>
        <v>266002.64395771921</v>
      </c>
      <c r="E94" s="59">
        <f t="shared" si="122"/>
        <v>85506676.422051907</v>
      </c>
      <c r="F94" s="53">
        <f t="shared" si="71"/>
        <v>761430.04590420926</v>
      </c>
      <c r="G94" s="53">
        <f t="shared" si="72"/>
        <v>396608.46747095074</v>
      </c>
      <c r="H94" s="66">
        <f t="shared" si="73"/>
        <v>364821.57843325852</v>
      </c>
      <c r="I94" s="54">
        <f t="shared" si="74"/>
        <v>0.10979999999999999</v>
      </c>
      <c r="J94" s="67">
        <f t="shared" si="75"/>
        <v>9.6456066865724388E-3</v>
      </c>
      <c r="K94" s="68">
        <f t="shared" si="76"/>
        <v>821244.84438678797</v>
      </c>
      <c r="L94" s="68">
        <f t="shared" si="77"/>
        <v>1582674.8902909972</v>
      </c>
      <c r="M94" s="55">
        <f t="shared" si="78"/>
        <v>1186066.4228200465</v>
      </c>
      <c r="N94" s="55">
        <f t="shared" si="79"/>
        <v>267080.33249948395</v>
      </c>
      <c r="O94" s="55">
        <f t="shared" si="80"/>
        <v>918986.09032056259</v>
      </c>
      <c r="P94" s="65">
        <f t="shared" si="123"/>
        <v>0</v>
      </c>
      <c r="Q94" s="52">
        <f t="shared" si="81"/>
        <v>0</v>
      </c>
      <c r="R94" s="57">
        <f t="shared" si="82"/>
        <v>0</v>
      </c>
      <c r="S94" s="59">
        <f t="shared" si="124"/>
        <v>0</v>
      </c>
      <c r="T94" s="56">
        <f t="shared" si="83"/>
        <v>0</v>
      </c>
      <c r="U94" s="57">
        <f t="shared" si="84"/>
        <v>0</v>
      </c>
      <c r="V94" s="59">
        <f t="shared" si="125"/>
        <v>0</v>
      </c>
      <c r="W94" s="52">
        <f t="shared" si="68"/>
        <v>0</v>
      </c>
      <c r="X94" s="57">
        <f t="shared" si="85"/>
        <v>0</v>
      </c>
      <c r="Y94" s="59">
        <f t="shared" si="126"/>
        <v>13598734.144474551</v>
      </c>
      <c r="Z94" s="56">
        <f t="shared" si="127"/>
        <v>1055581.1728092392</v>
      </c>
      <c r="AA94" s="57">
        <f t="shared" si="86"/>
        <v>56661.392268643962</v>
      </c>
      <c r="AB94" s="63">
        <f t="shared" si="128"/>
        <v>20000000</v>
      </c>
      <c r="AC94" s="74">
        <f t="shared" si="87"/>
        <v>0</v>
      </c>
      <c r="AD94" s="57">
        <f t="shared" si="88"/>
        <v>83333.333333333328</v>
      </c>
      <c r="AE94" s="59">
        <f t="shared" si="129"/>
        <v>5304530.041763992</v>
      </c>
      <c r="AF94" s="54">
        <f t="shared" si="89"/>
        <v>267080.33249948395</v>
      </c>
      <c r="AG94" s="57">
        <f t="shared" si="90"/>
        <v>22102.208507349966</v>
      </c>
      <c r="AH94" s="59">
        <f t="shared" si="130"/>
        <v>13950000</v>
      </c>
      <c r="AI94" s="54">
        <f t="shared" si="91"/>
        <v>0</v>
      </c>
      <c r="AJ94" s="57">
        <f t="shared" si="92"/>
        <v>58125</v>
      </c>
      <c r="AK94" s="59">
        <f t="shared" si="131"/>
        <v>32919414.879771087</v>
      </c>
      <c r="AL94" s="56">
        <f t="shared" si="132"/>
        <v>0</v>
      </c>
      <c r="AM94" s="75">
        <f t="shared" si="93"/>
        <v>137164.22866571287</v>
      </c>
      <c r="AN94">
        <f t="shared" si="94"/>
        <v>2.6263788300835651E-2</v>
      </c>
      <c r="AO94" s="119">
        <f t="shared" si="95"/>
        <v>0</v>
      </c>
      <c r="AP94" s="119">
        <f t="shared" si="96"/>
        <v>0</v>
      </c>
      <c r="AQ94">
        <f t="shared" si="97"/>
        <v>0.71824102032157977</v>
      </c>
      <c r="AR94" s="41">
        <f t="shared" si="98"/>
        <v>0</v>
      </c>
      <c r="AS94" s="41">
        <f t="shared" si="99"/>
        <v>0</v>
      </c>
      <c r="AT94">
        <f t="shared" si="100"/>
        <v>0.71827108040648169</v>
      </c>
      <c r="AU94" s="41">
        <f t="shared" si="101"/>
        <v>0</v>
      </c>
      <c r="AV94" s="41">
        <f t="shared" si="102"/>
        <v>0</v>
      </c>
      <c r="AW94">
        <f t="shared" si="103"/>
        <v>0.7221834144226521</v>
      </c>
      <c r="AX94">
        <f t="shared" si="104"/>
        <v>1112242.5650778832</v>
      </c>
      <c r="AY94" s="121">
        <f t="shared" si="105"/>
        <v>86557656.170357615</v>
      </c>
      <c r="AZ94">
        <f t="shared" si="106"/>
        <v>0.79311178000857407</v>
      </c>
      <c r="BA94" s="39">
        <f t="shared" si="107"/>
        <v>83333.333333333328</v>
      </c>
      <c r="BB94" s="39">
        <f t="shared" si="108"/>
        <v>0</v>
      </c>
      <c r="BC94">
        <f t="shared" si="109"/>
        <v>0.7292346364423008</v>
      </c>
      <c r="BD94" s="41">
        <f t="shared" si="110"/>
        <v>289182.5410068339</v>
      </c>
      <c r="BE94" s="41">
        <f t="shared" si="111"/>
        <v>21900587.264957685</v>
      </c>
      <c r="BF94">
        <f t="shared" si="112"/>
        <v>0.72236054163854402</v>
      </c>
      <c r="BG94" s="41">
        <f t="shared" si="113"/>
        <v>58125</v>
      </c>
      <c r="BH94" s="41">
        <f t="shared" si="114"/>
        <v>0</v>
      </c>
      <c r="BI94">
        <f t="shared" si="115"/>
        <v>0.73697861064989523</v>
      </c>
      <c r="BJ94">
        <f t="shared" si="116"/>
        <v>0</v>
      </c>
      <c r="BK94" s="121">
        <f t="shared" si="117"/>
        <v>0</v>
      </c>
      <c r="BL94">
        <f t="shared" si="118"/>
        <v>0.74274241313287459</v>
      </c>
      <c r="BM94" s="119">
        <f t="shared" si="119"/>
        <v>1542883.4394180505</v>
      </c>
      <c r="BN94" s="119">
        <f t="shared" si="120"/>
        <v>91327114.557143584</v>
      </c>
      <c r="BO94">
        <f t="shared" si="121"/>
        <v>0.7305853438655715</v>
      </c>
    </row>
    <row r="95" spans="1:67">
      <c r="A95">
        <v>83</v>
      </c>
      <c r="B95" s="58">
        <v>78</v>
      </c>
      <c r="C95" s="56">
        <f t="shared" si="69"/>
        <v>84587181.789366618</v>
      </c>
      <c r="D95" s="56">
        <f t="shared" si="70"/>
        <v>266571.79013475776</v>
      </c>
      <c r="E95" s="59">
        <f t="shared" si="122"/>
        <v>84320609.99923186</v>
      </c>
      <c r="F95" s="53">
        <f t="shared" si="71"/>
        <v>754085.59116207855</v>
      </c>
      <c r="G95" s="53">
        <f t="shared" si="72"/>
        <v>391107.0960464371</v>
      </c>
      <c r="H95" s="60">
        <f t="shared" si="73"/>
        <v>362978.49511564145</v>
      </c>
      <c r="I95" s="54">
        <f t="shared" si="74"/>
        <v>0.10979999999999999</v>
      </c>
      <c r="J95" s="61">
        <f t="shared" si="75"/>
        <v>9.6456066865724388E-3</v>
      </c>
      <c r="K95" s="62">
        <f t="shared" si="76"/>
        <v>809822.29182488832</v>
      </c>
      <c r="L95" s="62">
        <f t="shared" si="77"/>
        <v>1563907.8829869668</v>
      </c>
      <c r="M95" s="55">
        <f t="shared" si="78"/>
        <v>1172800.7869405297</v>
      </c>
      <c r="N95" s="55">
        <f t="shared" si="79"/>
        <v>264093.15541281248</v>
      </c>
      <c r="O95" s="55">
        <f t="shared" si="80"/>
        <v>908707.63152771723</v>
      </c>
      <c r="P95" s="59">
        <f t="shared" si="123"/>
        <v>0</v>
      </c>
      <c r="Q95" s="52">
        <f t="shared" si="81"/>
        <v>0</v>
      </c>
      <c r="R95" s="57">
        <f t="shared" si="82"/>
        <v>0</v>
      </c>
      <c r="S95" s="59">
        <f t="shared" si="124"/>
        <v>0</v>
      </c>
      <c r="T95" s="56">
        <f t="shared" si="83"/>
        <v>0</v>
      </c>
      <c r="U95" s="57">
        <f t="shared" si="84"/>
        <v>0</v>
      </c>
      <c r="V95" s="59">
        <f t="shared" si="125"/>
        <v>0</v>
      </c>
      <c r="W95" s="52">
        <f t="shared" si="68"/>
        <v>0</v>
      </c>
      <c r="X95" s="57">
        <f t="shared" si="85"/>
        <v>0</v>
      </c>
      <c r="Y95" s="59">
        <f t="shared" si="126"/>
        <v>12543152.971665312</v>
      </c>
      <c r="Z95" s="56">
        <f t="shared" si="127"/>
        <v>1045871.8601934301</v>
      </c>
      <c r="AA95" s="57">
        <f t="shared" si="86"/>
        <v>52263.137381938795</v>
      </c>
      <c r="AB95" s="63">
        <f t="shared" si="128"/>
        <v>20000000</v>
      </c>
      <c r="AC95" s="74">
        <f t="shared" si="87"/>
        <v>0</v>
      </c>
      <c r="AD95" s="57">
        <f t="shared" si="88"/>
        <v>83333.333333333328</v>
      </c>
      <c r="AE95" s="59">
        <f t="shared" si="129"/>
        <v>5037449.7092645084</v>
      </c>
      <c r="AF95" s="54">
        <f t="shared" si="89"/>
        <v>264093.15541281248</v>
      </c>
      <c r="AG95" s="57">
        <f t="shared" si="90"/>
        <v>20989.373788602119</v>
      </c>
      <c r="AH95" s="59">
        <f t="shared" si="130"/>
        <v>13950000</v>
      </c>
      <c r="AI95" s="54">
        <f t="shared" si="91"/>
        <v>0</v>
      </c>
      <c r="AJ95" s="57">
        <f t="shared" si="92"/>
        <v>58125</v>
      </c>
      <c r="AK95" s="59">
        <f t="shared" si="131"/>
        <v>33056579.108436801</v>
      </c>
      <c r="AL95" s="56">
        <f t="shared" si="132"/>
        <v>0</v>
      </c>
      <c r="AM95" s="75">
        <f t="shared" si="93"/>
        <v>137735.74628515332</v>
      </c>
      <c r="AN95">
        <f t="shared" si="94"/>
        <v>2.630278551532033E-2</v>
      </c>
      <c r="AO95" s="119">
        <f t="shared" si="95"/>
        <v>0</v>
      </c>
      <c r="AP95" s="119">
        <f t="shared" si="96"/>
        <v>0</v>
      </c>
      <c r="AQ95">
        <f t="shared" si="97"/>
        <v>0.7149801272434394</v>
      </c>
      <c r="AR95" s="41">
        <f t="shared" si="98"/>
        <v>0</v>
      </c>
      <c r="AS95" s="41">
        <f t="shared" si="99"/>
        <v>0</v>
      </c>
      <c r="AT95">
        <f t="shared" si="100"/>
        <v>0.71501043938070075</v>
      </c>
      <c r="AU95" s="41">
        <f t="shared" si="101"/>
        <v>0</v>
      </c>
      <c r="AV95" s="41">
        <f t="shared" si="102"/>
        <v>0</v>
      </c>
      <c r="AW95">
        <f t="shared" si="103"/>
        <v>0.7189557184526657</v>
      </c>
      <c r="AX95">
        <f t="shared" si="104"/>
        <v>1098134.997575369</v>
      </c>
      <c r="AY95" s="121">
        <f t="shared" si="105"/>
        <v>86807364.3960547</v>
      </c>
      <c r="AZ95">
        <f t="shared" si="106"/>
        <v>0.79052807884117371</v>
      </c>
      <c r="BA95" s="39">
        <f t="shared" si="107"/>
        <v>83333.333333333328</v>
      </c>
      <c r="BB95" s="39">
        <f t="shared" si="108"/>
        <v>0</v>
      </c>
      <c r="BC95">
        <f t="shared" si="109"/>
        <v>0.7260670173405761</v>
      </c>
      <c r="BD95" s="41">
        <f t="shared" si="110"/>
        <v>285082.52920141461</v>
      </c>
      <c r="BE95" s="41">
        <f t="shared" si="111"/>
        <v>21919731.899263438</v>
      </c>
      <c r="BF95">
        <f t="shared" si="112"/>
        <v>0.71913434380237873</v>
      </c>
      <c r="BG95" s="41">
        <f t="shared" si="113"/>
        <v>58125</v>
      </c>
      <c r="BH95" s="41">
        <f t="shared" si="114"/>
        <v>0</v>
      </c>
      <c r="BI95">
        <f t="shared" si="115"/>
        <v>0.73387799912644436</v>
      </c>
      <c r="BJ95">
        <f t="shared" si="116"/>
        <v>0</v>
      </c>
      <c r="BK95" s="121">
        <f t="shared" si="117"/>
        <v>0</v>
      </c>
      <c r="BL95">
        <f t="shared" si="118"/>
        <v>0.7396923674424829</v>
      </c>
      <c r="BM95" s="119">
        <f t="shared" si="119"/>
        <v>1524675.8601101169</v>
      </c>
      <c r="BN95" s="119">
        <f t="shared" si="120"/>
        <v>91478461.381361321</v>
      </c>
      <c r="BO95">
        <f t="shared" si="121"/>
        <v>0.72742933503701668</v>
      </c>
    </row>
    <row r="96" spans="1:67">
      <c r="A96">
        <v>84</v>
      </c>
      <c r="B96" s="64">
        <v>79</v>
      </c>
      <c r="C96" s="56">
        <f t="shared" si="69"/>
        <v>83414952.520045534</v>
      </c>
      <c r="D96" s="56">
        <f t="shared" si="70"/>
        <v>267143.30775420368</v>
      </c>
      <c r="E96" s="59">
        <f t="shared" si="122"/>
        <v>83147809.21229133</v>
      </c>
      <c r="F96" s="53">
        <f t="shared" si="71"/>
        <v>746811.97814171773</v>
      </c>
      <c r="G96" s="53">
        <f t="shared" si="72"/>
        <v>385667.25506301131</v>
      </c>
      <c r="H96" s="66">
        <f t="shared" si="73"/>
        <v>361144.72307870642</v>
      </c>
      <c r="I96" s="54">
        <f t="shared" si="74"/>
        <v>0.10979999999999999</v>
      </c>
      <c r="J96" s="67">
        <f t="shared" si="75"/>
        <v>9.6456066865724388E-3</v>
      </c>
      <c r="K96" s="68">
        <f t="shared" si="76"/>
        <v>798527.60455617832</v>
      </c>
      <c r="L96" s="68">
        <f t="shared" si="77"/>
        <v>1545339.5826978961</v>
      </c>
      <c r="M96" s="55">
        <f t="shared" si="78"/>
        <v>1159672.3276348847</v>
      </c>
      <c r="N96" s="55">
        <f t="shared" si="79"/>
        <v>261136.86796626227</v>
      </c>
      <c r="O96" s="55">
        <f t="shared" si="80"/>
        <v>898535.45966862247</v>
      </c>
      <c r="P96" s="65">
        <f t="shared" si="123"/>
        <v>0</v>
      </c>
      <c r="Q96" s="52">
        <f t="shared" si="81"/>
        <v>0</v>
      </c>
      <c r="R96" s="57">
        <f t="shared" si="82"/>
        <v>0</v>
      </c>
      <c r="S96" s="59">
        <f t="shared" si="124"/>
        <v>0</v>
      </c>
      <c r="T96" s="56">
        <f t="shared" si="83"/>
        <v>0</v>
      </c>
      <c r="U96" s="57">
        <f t="shared" si="84"/>
        <v>0</v>
      </c>
      <c r="V96" s="59">
        <f t="shared" si="125"/>
        <v>0</v>
      </c>
      <c r="W96" s="52">
        <f t="shared" si="68"/>
        <v>0</v>
      </c>
      <c r="X96" s="57">
        <f t="shared" si="85"/>
        <v>0</v>
      </c>
      <c r="Y96" s="59">
        <f t="shared" si="126"/>
        <v>11497281.111471882</v>
      </c>
      <c r="Z96" s="56">
        <f t="shared" si="127"/>
        <v>1036271.2059537758</v>
      </c>
      <c r="AA96" s="57">
        <f t="shared" si="86"/>
        <v>47905.337964466176</v>
      </c>
      <c r="AB96" s="63">
        <f t="shared" si="128"/>
        <v>20000000</v>
      </c>
      <c r="AC96" s="74">
        <f t="shared" si="87"/>
        <v>0</v>
      </c>
      <c r="AD96" s="57">
        <f t="shared" si="88"/>
        <v>83333.333333333328</v>
      </c>
      <c r="AE96" s="59">
        <f t="shared" si="129"/>
        <v>4773356.5538516957</v>
      </c>
      <c r="AF96" s="54">
        <f t="shared" si="89"/>
        <v>261136.86796626227</v>
      </c>
      <c r="AG96" s="57">
        <f t="shared" si="90"/>
        <v>19888.985641048734</v>
      </c>
      <c r="AH96" s="59">
        <f t="shared" si="130"/>
        <v>13950000</v>
      </c>
      <c r="AI96" s="54">
        <f t="shared" si="91"/>
        <v>0</v>
      </c>
      <c r="AJ96" s="57">
        <f t="shared" si="92"/>
        <v>58125</v>
      </c>
      <c r="AK96" s="59">
        <f t="shared" si="131"/>
        <v>33194314.854721952</v>
      </c>
      <c r="AL96" s="56">
        <f t="shared" si="132"/>
        <v>0</v>
      </c>
      <c r="AM96" s="75">
        <f t="shared" si="93"/>
        <v>138309.64522800813</v>
      </c>
      <c r="AN96">
        <f t="shared" si="94"/>
        <v>2.6341782729805009E-2</v>
      </c>
      <c r="AO96" s="119">
        <f t="shared" si="95"/>
        <v>0</v>
      </c>
      <c r="AP96" s="119">
        <f t="shared" si="96"/>
        <v>0</v>
      </c>
      <c r="AQ96">
        <f t="shared" si="97"/>
        <v>0.71172943348796536</v>
      </c>
      <c r="AR96" s="41">
        <f t="shared" si="98"/>
        <v>0</v>
      </c>
      <c r="AS96" s="41">
        <f t="shared" si="99"/>
        <v>0</v>
      </c>
      <c r="AT96">
        <f t="shared" si="100"/>
        <v>0.71175999456923156</v>
      </c>
      <c r="AU96" s="41">
        <f t="shared" si="101"/>
        <v>0</v>
      </c>
      <c r="AV96" s="41">
        <f t="shared" si="102"/>
        <v>0</v>
      </c>
      <c r="AW96">
        <f t="shared" si="103"/>
        <v>0.71573781645366097</v>
      </c>
      <c r="AX96">
        <f t="shared" si="104"/>
        <v>1084176.543918242</v>
      </c>
      <c r="AY96" s="121">
        <f t="shared" si="105"/>
        <v>87046781.300117165</v>
      </c>
      <c r="AZ96">
        <f t="shared" si="106"/>
        <v>0.78794768927924308</v>
      </c>
      <c r="BA96" s="39">
        <f t="shared" si="107"/>
        <v>83333.333333333328</v>
      </c>
      <c r="BB96" s="39">
        <f t="shared" si="108"/>
        <v>0</v>
      </c>
      <c r="BC96">
        <f t="shared" si="109"/>
        <v>0.72290847886050724</v>
      </c>
      <c r="BD96" s="41">
        <f t="shared" si="110"/>
        <v>281025.85360731103</v>
      </c>
      <c r="BE96" s="41">
        <f t="shared" si="111"/>
        <v>21935496.909166031</v>
      </c>
      <c r="BF96">
        <f t="shared" si="112"/>
        <v>0.71591792183464542</v>
      </c>
      <c r="BG96" s="41">
        <f t="shared" si="113"/>
        <v>58125</v>
      </c>
      <c r="BH96" s="41">
        <f t="shared" si="114"/>
        <v>0</v>
      </c>
      <c r="BI96">
        <f t="shared" si="115"/>
        <v>0.73078570209354288</v>
      </c>
      <c r="BJ96">
        <f t="shared" si="116"/>
        <v>0</v>
      </c>
      <c r="BK96" s="121">
        <f t="shared" si="117"/>
        <v>0</v>
      </c>
      <c r="BL96">
        <f t="shared" si="118"/>
        <v>0.73665007783358949</v>
      </c>
      <c r="BM96" s="119">
        <f t="shared" si="119"/>
        <v>1506660.7308588861</v>
      </c>
      <c r="BN96" s="119">
        <f t="shared" si="120"/>
        <v>91614113.883155897</v>
      </c>
      <c r="BO96">
        <f t="shared" si="121"/>
        <v>0.72428227189430494</v>
      </c>
    </row>
    <row r="97" spans="1:67">
      <c r="A97">
        <v>85</v>
      </c>
      <c r="B97" s="58">
        <v>80</v>
      </c>
      <c r="C97" s="56">
        <f t="shared" si="69"/>
        <v>82255854.091353506</v>
      </c>
      <c r="D97" s="56">
        <f t="shared" si="70"/>
        <v>267717.20669706166</v>
      </c>
      <c r="E97" s="59">
        <f t="shared" si="122"/>
        <v>81988136.884656444</v>
      </c>
      <c r="F97" s="53">
        <f t="shared" si="71"/>
        <v>739608.52353174158</v>
      </c>
      <c r="G97" s="53">
        <f t="shared" si="72"/>
        <v>380288.30824999814</v>
      </c>
      <c r="H97" s="60">
        <f t="shared" si="73"/>
        <v>359320.21528174344</v>
      </c>
      <c r="I97" s="54">
        <f t="shared" si="74"/>
        <v>0.10979999999999999</v>
      </c>
      <c r="J97" s="61">
        <f t="shared" si="75"/>
        <v>9.6456066865724388E-3</v>
      </c>
      <c r="K97" s="62">
        <f t="shared" si="76"/>
        <v>787359.45988311642</v>
      </c>
      <c r="L97" s="62">
        <f t="shared" si="77"/>
        <v>1526967.9834148579</v>
      </c>
      <c r="M97" s="55">
        <f t="shared" si="78"/>
        <v>1146679.6751648597</v>
      </c>
      <c r="N97" s="55">
        <f t="shared" si="79"/>
        <v>258211.16171998484</v>
      </c>
      <c r="O97" s="55">
        <f t="shared" si="80"/>
        <v>888468.5134448749</v>
      </c>
      <c r="P97" s="59">
        <f t="shared" si="123"/>
        <v>0</v>
      </c>
      <c r="Q97" s="52">
        <f t="shared" si="81"/>
        <v>0</v>
      </c>
      <c r="R97" s="57">
        <f t="shared" si="82"/>
        <v>0</v>
      </c>
      <c r="S97" s="59">
        <f t="shared" si="124"/>
        <v>0</v>
      </c>
      <c r="T97" s="56">
        <f t="shared" si="83"/>
        <v>0</v>
      </c>
      <c r="U97" s="57">
        <f t="shared" si="84"/>
        <v>0</v>
      </c>
      <c r="V97" s="59">
        <f t="shared" si="125"/>
        <v>0</v>
      </c>
      <c r="W97" s="52">
        <f t="shared" si="68"/>
        <v>0</v>
      </c>
      <c r="X97" s="57">
        <f t="shared" si="85"/>
        <v>0</v>
      </c>
      <c r="Y97" s="59">
        <f t="shared" si="126"/>
        <v>10461009.905518107</v>
      </c>
      <c r="Z97" s="56">
        <f t="shared" si="127"/>
        <v>1026778.1586728831</v>
      </c>
      <c r="AA97" s="57">
        <f t="shared" si="86"/>
        <v>43587.541272992115</v>
      </c>
      <c r="AB97" s="63">
        <f t="shared" si="128"/>
        <v>20000000</v>
      </c>
      <c r="AC97" s="74">
        <f t="shared" si="87"/>
        <v>0</v>
      </c>
      <c r="AD97" s="57">
        <f t="shared" si="88"/>
        <v>83333.333333333328</v>
      </c>
      <c r="AE97" s="59">
        <f t="shared" si="129"/>
        <v>4512219.6858854331</v>
      </c>
      <c r="AF97" s="54">
        <f t="shared" si="89"/>
        <v>258211.16171998484</v>
      </c>
      <c r="AG97" s="57">
        <f t="shared" si="90"/>
        <v>18800.915357855971</v>
      </c>
      <c r="AH97" s="59">
        <f t="shared" si="130"/>
        <v>13950000</v>
      </c>
      <c r="AI97" s="54">
        <f t="shared" si="91"/>
        <v>0</v>
      </c>
      <c r="AJ97" s="57">
        <f t="shared" si="92"/>
        <v>58125</v>
      </c>
      <c r="AK97" s="59">
        <f t="shared" si="131"/>
        <v>33332624.499949962</v>
      </c>
      <c r="AL97" s="56">
        <f t="shared" si="132"/>
        <v>0</v>
      </c>
      <c r="AM97" s="75">
        <f t="shared" si="93"/>
        <v>138885.93541645817</v>
      </c>
      <c r="AN97">
        <f t="shared" si="94"/>
        <v>2.6380779944289688E-2</v>
      </c>
      <c r="AO97" s="119">
        <f t="shared" si="95"/>
        <v>0</v>
      </c>
      <c r="AP97" s="119">
        <f t="shared" si="96"/>
        <v>0</v>
      </c>
      <c r="AQ97">
        <f t="shared" si="97"/>
        <v>0.70848893467921847</v>
      </c>
      <c r="AR97" s="41">
        <f t="shared" si="98"/>
        <v>0</v>
      </c>
      <c r="AS97" s="41">
        <f t="shared" si="99"/>
        <v>0</v>
      </c>
      <c r="AT97">
        <f t="shared" si="100"/>
        <v>0.708519741612604</v>
      </c>
      <c r="AU97" s="41">
        <f t="shared" si="101"/>
        <v>0</v>
      </c>
      <c r="AV97" s="41">
        <f t="shared" si="102"/>
        <v>0</v>
      </c>
      <c r="AW97">
        <f t="shared" si="103"/>
        <v>0.71252970616671552</v>
      </c>
      <c r="AX97">
        <f t="shared" si="104"/>
        <v>1070365.6999458752</v>
      </c>
      <c r="AY97" s="121">
        <f t="shared" si="105"/>
        <v>87276143.48719506</v>
      </c>
      <c r="AZ97">
        <f t="shared" si="106"/>
        <v>0.78537063392082207</v>
      </c>
      <c r="BA97" s="39">
        <f t="shared" si="107"/>
        <v>83333.333333333328</v>
      </c>
      <c r="BB97" s="39">
        <f t="shared" si="108"/>
        <v>0</v>
      </c>
      <c r="BC97">
        <f t="shared" si="109"/>
        <v>0.71975902231784095</v>
      </c>
      <c r="BD97" s="41">
        <f t="shared" si="110"/>
        <v>277012.0770778408</v>
      </c>
      <c r="BE97" s="41">
        <f t="shared" si="111"/>
        <v>21947948.74619871</v>
      </c>
      <c r="BF97">
        <f t="shared" si="112"/>
        <v>0.71271127356953146</v>
      </c>
      <c r="BG97" s="41">
        <f t="shared" si="113"/>
        <v>58125</v>
      </c>
      <c r="BH97" s="41">
        <f t="shared" si="114"/>
        <v>0</v>
      </c>
      <c r="BI97">
        <f t="shared" si="115"/>
        <v>0.72770172448811987</v>
      </c>
      <c r="BJ97">
        <f t="shared" si="116"/>
        <v>0</v>
      </c>
      <c r="BK97" s="121">
        <f t="shared" si="117"/>
        <v>0</v>
      </c>
      <c r="BL97">
        <f t="shared" si="118"/>
        <v>0.73361555173743975</v>
      </c>
      <c r="BM97" s="119">
        <f t="shared" si="119"/>
        <v>1488836.1103570494</v>
      </c>
      <c r="BN97" s="119">
        <f t="shared" si="120"/>
        <v>91734374.013188779</v>
      </c>
      <c r="BO97">
        <f t="shared" si="121"/>
        <v>0.72114415640748541</v>
      </c>
    </row>
    <row r="98" spans="1:67">
      <c r="A98">
        <v>86</v>
      </c>
      <c r="B98" s="64">
        <v>81</v>
      </c>
      <c r="C98" s="56">
        <f t="shared" si="69"/>
        <v>81109750.706377089</v>
      </c>
      <c r="D98" s="56">
        <f t="shared" si="70"/>
        <v>268293.4968855083</v>
      </c>
      <c r="E98" s="59">
        <f t="shared" si="122"/>
        <v>80841457.209491581</v>
      </c>
      <c r="F98" s="53">
        <f t="shared" si="71"/>
        <v>732474.55061171774</v>
      </c>
      <c r="G98" s="53">
        <f t="shared" si="72"/>
        <v>374969.6256900251</v>
      </c>
      <c r="H98" s="66">
        <f t="shared" si="73"/>
        <v>357504.92492169264</v>
      </c>
      <c r="I98" s="54">
        <f t="shared" si="74"/>
        <v>0.10979999999999999</v>
      </c>
      <c r="J98" s="67">
        <f t="shared" si="75"/>
        <v>9.6456066865724388E-3</v>
      </c>
      <c r="K98" s="68">
        <f t="shared" si="76"/>
        <v>776316.54831782449</v>
      </c>
      <c r="L98" s="68">
        <f t="shared" si="77"/>
        <v>1508791.0989295421</v>
      </c>
      <c r="M98" s="55">
        <f t="shared" si="78"/>
        <v>1133821.4732395171</v>
      </c>
      <c r="N98" s="55">
        <f t="shared" si="79"/>
        <v>255315.73126221946</v>
      </c>
      <c r="O98" s="55">
        <f t="shared" si="80"/>
        <v>878505.7419772977</v>
      </c>
      <c r="P98" s="65">
        <f t="shared" si="123"/>
        <v>0</v>
      </c>
      <c r="Q98" s="52">
        <f t="shared" si="81"/>
        <v>0</v>
      </c>
      <c r="R98" s="57">
        <f t="shared" si="82"/>
        <v>0</v>
      </c>
      <c r="S98" s="59">
        <f t="shared" si="124"/>
        <v>0</v>
      </c>
      <c r="T98" s="56">
        <f t="shared" si="83"/>
        <v>0</v>
      </c>
      <c r="U98" s="57">
        <f t="shared" si="84"/>
        <v>0</v>
      </c>
      <c r="V98" s="59">
        <f t="shared" si="125"/>
        <v>0</v>
      </c>
      <c r="W98" s="52">
        <f t="shared" si="68"/>
        <v>0</v>
      </c>
      <c r="X98" s="57">
        <f t="shared" si="85"/>
        <v>0</v>
      </c>
      <c r="Y98" s="59">
        <f t="shared" si="126"/>
        <v>9434231.7468452249</v>
      </c>
      <c r="Z98" s="56">
        <f t="shared" si="127"/>
        <v>1017391.6773937559</v>
      </c>
      <c r="AA98" s="57">
        <f t="shared" si="86"/>
        <v>39309.298945188435</v>
      </c>
      <c r="AB98" s="63">
        <f t="shared" si="128"/>
        <v>20000000</v>
      </c>
      <c r="AC98" s="74">
        <f t="shared" si="87"/>
        <v>0</v>
      </c>
      <c r="AD98" s="57">
        <f t="shared" si="88"/>
        <v>83333.333333333328</v>
      </c>
      <c r="AE98" s="59">
        <f t="shared" si="129"/>
        <v>4254008.5241654478</v>
      </c>
      <c r="AF98" s="54">
        <f t="shared" si="89"/>
        <v>255315.73126221946</v>
      </c>
      <c r="AG98" s="57">
        <f t="shared" si="90"/>
        <v>17725.035517356031</v>
      </c>
      <c r="AH98" s="59">
        <f t="shared" si="130"/>
        <v>13950000</v>
      </c>
      <c r="AI98" s="54">
        <f t="shared" si="91"/>
        <v>0</v>
      </c>
      <c r="AJ98" s="57">
        <f t="shared" si="92"/>
        <v>58125</v>
      </c>
      <c r="AK98" s="59">
        <f t="shared" si="131"/>
        <v>33471510.435366422</v>
      </c>
      <c r="AL98" s="56">
        <f t="shared" si="132"/>
        <v>0</v>
      </c>
      <c r="AM98" s="75">
        <f t="shared" si="93"/>
        <v>139464.62681402676</v>
      </c>
      <c r="AN98">
        <f t="shared" si="94"/>
        <v>2.6419777158774367E-2</v>
      </c>
      <c r="AO98" s="119">
        <f t="shared" si="95"/>
        <v>0</v>
      </c>
      <c r="AP98" s="119">
        <f t="shared" si="96"/>
        <v>0</v>
      </c>
      <c r="AQ98">
        <f t="shared" si="97"/>
        <v>0.70525862626341285</v>
      </c>
      <c r="AR98" s="41">
        <f t="shared" si="98"/>
        <v>0</v>
      </c>
      <c r="AS98" s="41">
        <f t="shared" si="99"/>
        <v>0</v>
      </c>
      <c r="AT98">
        <f t="shared" si="100"/>
        <v>0.70528967597347614</v>
      </c>
      <c r="AU98" s="41">
        <f t="shared" si="101"/>
        <v>0</v>
      </c>
      <c r="AV98" s="41">
        <f t="shared" si="102"/>
        <v>0</v>
      </c>
      <c r="AW98">
        <f t="shared" si="103"/>
        <v>0.70933138515307936</v>
      </c>
      <c r="AX98">
        <f t="shared" si="104"/>
        <v>1056700.9763389444</v>
      </c>
      <c r="AY98" s="121">
        <f t="shared" si="105"/>
        <v>87495684.255863011</v>
      </c>
      <c r="AZ98">
        <f t="shared" si="106"/>
        <v>0.78279693522516325</v>
      </c>
      <c r="BA98" s="39">
        <f t="shared" si="107"/>
        <v>83333.333333333328</v>
      </c>
      <c r="BB98" s="39">
        <f t="shared" si="108"/>
        <v>0</v>
      </c>
      <c r="BC98">
        <f t="shared" si="109"/>
        <v>0.71661864884635607</v>
      </c>
      <c r="BD98" s="41">
        <f t="shared" si="110"/>
        <v>273040.7667795755</v>
      </c>
      <c r="BE98" s="41">
        <f t="shared" si="111"/>
        <v>21957152.888550874</v>
      </c>
      <c r="BF98">
        <f t="shared" si="112"/>
        <v>0.70951439666130545</v>
      </c>
      <c r="BG98" s="41">
        <f t="shared" si="113"/>
        <v>58125</v>
      </c>
      <c r="BH98" s="41">
        <f t="shared" si="114"/>
        <v>0</v>
      </c>
      <c r="BI98">
        <f t="shared" si="115"/>
        <v>0.72462607106480503</v>
      </c>
      <c r="BJ98">
        <f t="shared" si="116"/>
        <v>0</v>
      </c>
      <c r="BK98" s="121">
        <f t="shared" si="117"/>
        <v>0</v>
      </c>
      <c r="BL98">
        <f t="shared" si="118"/>
        <v>0.73058879640393559</v>
      </c>
      <c r="BM98" s="119">
        <f t="shared" si="119"/>
        <v>1471200.0764518532</v>
      </c>
      <c r="BN98" s="119">
        <f t="shared" si="120"/>
        <v>91839539.332400888</v>
      </c>
      <c r="BO98">
        <f t="shared" si="121"/>
        <v>0.71801499036444272</v>
      </c>
    </row>
    <row r="99" spans="1:67">
      <c r="A99">
        <v>87</v>
      </c>
      <c r="B99" s="58">
        <v>82</v>
      </c>
      <c r="C99" s="56">
        <f t="shared" si="69"/>
        <v>79976507.924535155</v>
      </c>
      <c r="D99" s="56">
        <f t="shared" si="70"/>
        <v>268872.18828308582</v>
      </c>
      <c r="E99" s="59">
        <f t="shared" si="122"/>
        <v>79707635.736252069</v>
      </c>
      <c r="F99" s="53">
        <f t="shared" si="71"/>
        <v>725409.38918859325</v>
      </c>
      <c r="G99" s="53">
        <f t="shared" si="72"/>
        <v>369710.58375664917</v>
      </c>
      <c r="H99" s="60">
        <f t="shared" si="73"/>
        <v>355698.80543194409</v>
      </c>
      <c r="I99" s="54">
        <f t="shared" si="74"/>
        <v>0.10979999999999999</v>
      </c>
      <c r="J99" s="61">
        <f t="shared" si="75"/>
        <v>9.6456066865724388E-3</v>
      </c>
      <c r="K99" s="62">
        <f t="shared" si="76"/>
        <v>765397.57345239306</v>
      </c>
      <c r="L99" s="62">
        <f t="shared" si="77"/>
        <v>1490806.9626409863</v>
      </c>
      <c r="M99" s="55">
        <f t="shared" si="78"/>
        <v>1121096.3788843371</v>
      </c>
      <c r="N99" s="55">
        <f t="shared" si="79"/>
        <v>252450.27417981758</v>
      </c>
      <c r="O99" s="55">
        <f t="shared" si="80"/>
        <v>868646.10470451962</v>
      </c>
      <c r="P99" s="59">
        <f t="shared" si="123"/>
        <v>0</v>
      </c>
      <c r="Q99" s="52">
        <f t="shared" si="81"/>
        <v>0</v>
      </c>
      <c r="R99" s="57">
        <f t="shared" si="82"/>
        <v>0</v>
      </c>
      <c r="S99" s="59">
        <f t="shared" si="124"/>
        <v>0</v>
      </c>
      <c r="T99" s="56">
        <f t="shared" si="83"/>
        <v>0</v>
      </c>
      <c r="U99" s="57">
        <f t="shared" si="84"/>
        <v>0</v>
      </c>
      <c r="V99" s="59">
        <f t="shared" si="125"/>
        <v>0</v>
      </c>
      <c r="W99" s="52">
        <f t="shared" si="68"/>
        <v>0</v>
      </c>
      <c r="X99" s="57">
        <f t="shared" si="85"/>
        <v>0</v>
      </c>
      <c r="Y99" s="59">
        <f t="shared" si="126"/>
        <v>8416840.0694514699</v>
      </c>
      <c r="Z99" s="56">
        <f t="shared" si="127"/>
        <v>1008110.7315185464</v>
      </c>
      <c r="AA99" s="57">
        <f t="shared" si="86"/>
        <v>35070.166956047789</v>
      </c>
      <c r="AB99" s="63">
        <f t="shared" si="128"/>
        <v>20000000</v>
      </c>
      <c r="AC99" s="74">
        <f t="shared" si="87"/>
        <v>0</v>
      </c>
      <c r="AD99" s="57">
        <f t="shared" si="88"/>
        <v>83333.333333333328</v>
      </c>
      <c r="AE99" s="59">
        <f t="shared" si="129"/>
        <v>3998692.7929032282</v>
      </c>
      <c r="AF99" s="54">
        <f t="shared" si="89"/>
        <v>252450.27417981758</v>
      </c>
      <c r="AG99" s="57">
        <f t="shared" si="90"/>
        <v>16661.219970430117</v>
      </c>
      <c r="AH99" s="59">
        <f t="shared" si="130"/>
        <v>13950000</v>
      </c>
      <c r="AI99" s="54">
        <f t="shared" si="91"/>
        <v>0</v>
      </c>
      <c r="AJ99" s="57">
        <f t="shared" si="92"/>
        <v>58125</v>
      </c>
      <c r="AK99" s="59">
        <f t="shared" si="131"/>
        <v>33610975.062180452</v>
      </c>
      <c r="AL99" s="56">
        <f t="shared" si="132"/>
        <v>0</v>
      </c>
      <c r="AM99" s="75">
        <f t="shared" si="93"/>
        <v>140045.7294257519</v>
      </c>
      <c r="AN99">
        <f t="shared" si="94"/>
        <v>2.645877437325905E-2</v>
      </c>
      <c r="AO99" s="119">
        <f t="shared" si="95"/>
        <v>0</v>
      </c>
      <c r="AP99" s="119">
        <f t="shared" si="96"/>
        <v>0</v>
      </c>
      <c r="AQ99">
        <f t="shared" si="97"/>
        <v>0.70203850350982078</v>
      </c>
      <c r="AR99" s="41">
        <f t="shared" si="98"/>
        <v>0</v>
      </c>
      <c r="AS99" s="41">
        <f t="shared" si="99"/>
        <v>0</v>
      </c>
      <c r="AT99">
        <f t="shared" si="100"/>
        <v>0.70206979293756278</v>
      </c>
      <c r="AU99" s="41">
        <f t="shared" si="101"/>
        <v>0</v>
      </c>
      <c r="AV99" s="41">
        <f t="shared" si="102"/>
        <v>0</v>
      </c>
      <c r="AW99">
        <f t="shared" si="103"/>
        <v>0.7061428507950076</v>
      </c>
      <c r="AX99">
        <f t="shared" si="104"/>
        <v>1043180.8984745941</v>
      </c>
      <c r="AY99" s="121">
        <f t="shared" si="105"/>
        <v>87705633.642113537</v>
      </c>
      <c r="AZ99">
        <f t="shared" si="106"/>
        <v>0.7802266155126143</v>
      </c>
      <c r="BA99" s="39">
        <f t="shared" si="107"/>
        <v>83333.333333333328</v>
      </c>
      <c r="BB99" s="39">
        <f t="shared" si="108"/>
        <v>0</v>
      </c>
      <c r="BC99">
        <f t="shared" si="109"/>
        <v>0.71348735939865338</v>
      </c>
      <c r="BD99" s="41">
        <f t="shared" si="110"/>
        <v>269111.49415024772</v>
      </c>
      <c r="BE99" s="41">
        <f t="shared" si="111"/>
        <v>21963173.853644129</v>
      </c>
      <c r="BF99">
        <f t="shared" si="112"/>
        <v>0.70632728858517102</v>
      </c>
      <c r="BG99" s="41">
        <f t="shared" si="113"/>
        <v>58125</v>
      </c>
      <c r="BH99" s="41">
        <f t="shared" si="114"/>
        <v>0</v>
      </c>
      <c r="BI99">
        <f t="shared" si="115"/>
        <v>0.72155874639652795</v>
      </c>
      <c r="BJ99">
        <f t="shared" si="116"/>
        <v>0</v>
      </c>
      <c r="BK99" s="121">
        <f t="shared" si="117"/>
        <v>0</v>
      </c>
      <c r="BL99">
        <f t="shared" si="118"/>
        <v>0.72756981890220074</v>
      </c>
      <c r="BM99" s="119">
        <f t="shared" si="119"/>
        <v>1453750.725958175</v>
      </c>
      <c r="BN99" s="119">
        <f t="shared" si="120"/>
        <v>91929903.068515643</v>
      </c>
      <c r="BO99">
        <f t="shared" si="121"/>
        <v>0.71489477537159041</v>
      </c>
    </row>
    <row r="100" spans="1:67">
      <c r="A100">
        <v>88</v>
      </c>
      <c r="B100" s="64">
        <v>83</v>
      </c>
      <c r="C100" s="56">
        <f t="shared" si="69"/>
        <v>78855992.648262531</v>
      </c>
      <c r="D100" s="56">
        <f t="shared" si="70"/>
        <v>269453.29089480639</v>
      </c>
      <c r="E100" s="59">
        <f t="shared" si="122"/>
        <v>78586539.357367724</v>
      </c>
      <c r="F100" s="53">
        <f t="shared" si="71"/>
        <v>718412.37553373328</v>
      </c>
      <c r="G100" s="53">
        <f t="shared" si="72"/>
        <v>364510.56505259062</v>
      </c>
      <c r="H100" s="66">
        <f t="shared" si="73"/>
        <v>353901.81048114266</v>
      </c>
      <c r="I100" s="54">
        <f t="shared" si="74"/>
        <v>0.10979999999999999</v>
      </c>
      <c r="J100" s="67">
        <f t="shared" si="75"/>
        <v>9.6456066865724388E-3</v>
      </c>
      <c r="K100" s="68">
        <f t="shared" si="76"/>
        <v>754601.25183044723</v>
      </c>
      <c r="L100" s="68">
        <f t="shared" si="77"/>
        <v>1473013.6273641805</v>
      </c>
      <c r="M100" s="55">
        <f t="shared" si="78"/>
        <v>1108503.06231159</v>
      </c>
      <c r="N100" s="55">
        <f t="shared" si="79"/>
        <v>249614.49102905311</v>
      </c>
      <c r="O100" s="55">
        <f t="shared" si="80"/>
        <v>858888.57128253684</v>
      </c>
      <c r="P100" s="65">
        <f t="shared" si="123"/>
        <v>0</v>
      </c>
      <c r="Q100" s="52">
        <f t="shared" si="81"/>
        <v>0</v>
      </c>
      <c r="R100" s="57">
        <f t="shared" si="82"/>
        <v>0</v>
      </c>
      <c r="S100" s="59">
        <f t="shared" si="124"/>
        <v>0</v>
      </c>
      <c r="T100" s="56">
        <f t="shared" si="83"/>
        <v>0</v>
      </c>
      <c r="U100" s="57">
        <f t="shared" si="84"/>
        <v>0</v>
      </c>
      <c r="V100" s="59">
        <f t="shared" si="125"/>
        <v>0</v>
      </c>
      <c r="W100" s="52">
        <f t="shared" si="68"/>
        <v>0</v>
      </c>
      <c r="X100" s="57">
        <f t="shared" si="85"/>
        <v>0</v>
      </c>
      <c r="Y100" s="59">
        <f t="shared" si="126"/>
        <v>7408729.3379329238</v>
      </c>
      <c r="Z100" s="56">
        <f t="shared" si="127"/>
        <v>998934.30070828879</v>
      </c>
      <c r="AA100" s="57">
        <f t="shared" si="86"/>
        <v>30869.705574720516</v>
      </c>
      <c r="AB100" s="63">
        <f t="shared" si="128"/>
        <v>20000000</v>
      </c>
      <c r="AC100" s="74">
        <f t="shared" si="87"/>
        <v>0</v>
      </c>
      <c r="AD100" s="57">
        <f t="shared" si="88"/>
        <v>83333.333333333328</v>
      </c>
      <c r="AE100" s="59">
        <f t="shared" si="129"/>
        <v>3746242.5187234106</v>
      </c>
      <c r="AF100" s="54">
        <f t="shared" si="89"/>
        <v>249614.49102905311</v>
      </c>
      <c r="AG100" s="57">
        <f t="shared" si="90"/>
        <v>15609.343828014211</v>
      </c>
      <c r="AH100" s="59">
        <f t="shared" si="130"/>
        <v>13950000</v>
      </c>
      <c r="AI100" s="54">
        <f t="shared" si="91"/>
        <v>0</v>
      </c>
      <c r="AJ100" s="57">
        <f t="shared" si="92"/>
        <v>58125</v>
      </c>
      <c r="AK100" s="59">
        <f t="shared" si="131"/>
        <v>33751020.791606203</v>
      </c>
      <c r="AL100" s="56">
        <f t="shared" si="132"/>
        <v>0</v>
      </c>
      <c r="AM100" s="75">
        <f t="shared" si="93"/>
        <v>140629.25329835917</v>
      </c>
      <c r="AN100">
        <f t="shared" si="94"/>
        <v>2.6497771587743729E-2</v>
      </c>
      <c r="AO100" s="119">
        <f t="shared" si="95"/>
        <v>0</v>
      </c>
      <c r="AP100" s="119">
        <f t="shared" si="96"/>
        <v>0</v>
      </c>
      <c r="AQ100">
        <f t="shared" si="97"/>
        <v>0.69882856151176387</v>
      </c>
      <c r="AR100" s="41">
        <f t="shared" si="98"/>
        <v>0</v>
      </c>
      <c r="AS100" s="41">
        <f t="shared" si="99"/>
        <v>0</v>
      </c>
      <c r="AT100">
        <f t="shared" si="100"/>
        <v>0.69886008761459084</v>
      </c>
      <c r="AU100" s="41">
        <f t="shared" si="101"/>
        <v>0</v>
      </c>
      <c r="AV100" s="41">
        <f t="shared" si="102"/>
        <v>0</v>
      </c>
      <c r="AW100">
        <f t="shared" si="103"/>
        <v>0.70296410029665812</v>
      </c>
      <c r="AX100">
        <f t="shared" si="104"/>
        <v>1029804.0062830093</v>
      </c>
      <c r="AY100" s="121">
        <f t="shared" si="105"/>
        <v>87906218.462329417</v>
      </c>
      <c r="AZ100">
        <f t="shared" si="106"/>
        <v>0.77765969696448811</v>
      </c>
      <c r="BA100" s="39">
        <f t="shared" si="107"/>
        <v>83333.333333333328</v>
      </c>
      <c r="BB100" s="39">
        <f t="shared" si="108"/>
        <v>0</v>
      </c>
      <c r="BC100">
        <f t="shared" si="109"/>
        <v>0.71036515474683837</v>
      </c>
      <c r="BD100" s="41">
        <f t="shared" si="110"/>
        <v>265223.83485706733</v>
      </c>
      <c r="BE100" s="41">
        <f t="shared" si="111"/>
        <v>21966075.210556675</v>
      </c>
      <c r="BF100">
        <f t="shared" si="112"/>
        <v>0.70314994663816088</v>
      </c>
      <c r="BG100" s="41">
        <f t="shared" si="113"/>
        <v>58125</v>
      </c>
      <c r="BH100" s="41">
        <f t="shared" si="114"/>
        <v>0</v>
      </c>
      <c r="BI100">
        <f t="shared" si="115"/>
        <v>0.71849975487520001</v>
      </c>
      <c r="BJ100">
        <f t="shared" si="116"/>
        <v>0</v>
      </c>
      <c r="BK100" s="121">
        <f t="shared" si="117"/>
        <v>0</v>
      </c>
      <c r="BL100">
        <f t="shared" si="118"/>
        <v>0.72455862612113264</v>
      </c>
      <c r="BM100" s="119">
        <f t="shared" si="119"/>
        <v>1436486.17447341</v>
      </c>
      <c r="BN100" s="119">
        <f t="shared" si="120"/>
        <v>92005754.171861961</v>
      </c>
      <c r="BO100">
        <f t="shared" si="121"/>
        <v>0.71178351285468</v>
      </c>
    </row>
    <row r="101" spans="1:67">
      <c r="A101">
        <v>89</v>
      </c>
      <c r="B101" s="58">
        <v>84</v>
      </c>
      <c r="C101" s="56">
        <f t="shared" si="69"/>
        <v>77748073.109823555</v>
      </c>
      <c r="D101" s="56">
        <f t="shared" si="70"/>
        <v>270036.81476742029</v>
      </c>
      <c r="E101" s="59">
        <f t="shared" si="122"/>
        <v>77478036.295056134</v>
      </c>
      <c r="F101" s="53">
        <f t="shared" si="71"/>
        <v>711482.85232056852</v>
      </c>
      <c r="G101" s="53">
        <f t="shared" si="72"/>
        <v>359368.9583485687</v>
      </c>
      <c r="H101" s="60">
        <f t="shared" si="73"/>
        <v>352113.89397199982</v>
      </c>
      <c r="I101" s="54">
        <f t="shared" si="74"/>
        <v>0.10979999999999999</v>
      </c>
      <c r="J101" s="61">
        <f t="shared" si="75"/>
        <v>9.6456066865724388E-3</v>
      </c>
      <c r="K101" s="62">
        <f t="shared" si="76"/>
        <v>743926.31281996425</v>
      </c>
      <c r="L101" s="62">
        <f t="shared" si="77"/>
        <v>1455409.1651405329</v>
      </c>
      <c r="M101" s="55">
        <f t="shared" si="78"/>
        <v>1096040.2067919641</v>
      </c>
      <c r="N101" s="55">
        <f t="shared" si="79"/>
        <v>246808.08530671548</v>
      </c>
      <c r="O101" s="55">
        <f t="shared" si="80"/>
        <v>849232.12148524867</v>
      </c>
      <c r="P101" s="59">
        <f t="shared" si="123"/>
        <v>0</v>
      </c>
      <c r="Q101" s="52">
        <f t="shared" si="81"/>
        <v>0</v>
      </c>
      <c r="R101" s="57">
        <f t="shared" si="82"/>
        <v>0</v>
      </c>
      <c r="S101" s="59">
        <f t="shared" si="124"/>
        <v>0</v>
      </c>
      <c r="T101" s="56">
        <f t="shared" si="83"/>
        <v>0</v>
      </c>
      <c r="U101" s="57">
        <f t="shared" si="84"/>
        <v>0</v>
      </c>
      <c r="V101" s="59">
        <f t="shared" si="125"/>
        <v>0</v>
      </c>
      <c r="W101" s="52">
        <f t="shared" si="68"/>
        <v>0</v>
      </c>
      <c r="X101" s="57">
        <f t="shared" si="85"/>
        <v>0</v>
      </c>
      <c r="Y101" s="59">
        <f t="shared" si="126"/>
        <v>6409795.0372246355</v>
      </c>
      <c r="Z101" s="56">
        <f t="shared" si="127"/>
        <v>989861.3747836079</v>
      </c>
      <c r="AA101" s="57">
        <f t="shared" si="86"/>
        <v>26707.479321769315</v>
      </c>
      <c r="AB101" s="63">
        <f t="shared" si="128"/>
        <v>20000000</v>
      </c>
      <c r="AC101" s="74">
        <f t="shared" si="87"/>
        <v>0</v>
      </c>
      <c r="AD101" s="57">
        <f t="shared" si="88"/>
        <v>83333.333333333328</v>
      </c>
      <c r="AE101" s="59">
        <f t="shared" si="129"/>
        <v>3496628.0276943576</v>
      </c>
      <c r="AF101" s="54">
        <f t="shared" si="89"/>
        <v>246808.08530671548</v>
      </c>
      <c r="AG101" s="57">
        <f t="shared" si="90"/>
        <v>14569.28344872649</v>
      </c>
      <c r="AH101" s="59">
        <f t="shared" si="130"/>
        <v>13950000</v>
      </c>
      <c r="AI101" s="54">
        <f t="shared" si="91"/>
        <v>0</v>
      </c>
      <c r="AJ101" s="57">
        <f t="shared" si="92"/>
        <v>58125</v>
      </c>
      <c r="AK101" s="59">
        <f t="shared" si="131"/>
        <v>33891650.04490456</v>
      </c>
      <c r="AL101" s="56">
        <f t="shared" si="132"/>
        <v>0</v>
      </c>
      <c r="AM101" s="75">
        <f t="shared" si="93"/>
        <v>141215.20852043567</v>
      </c>
      <c r="AN101">
        <f t="shared" si="94"/>
        <v>2.6536768802228407E-2</v>
      </c>
      <c r="AO101" s="119">
        <f t="shared" si="95"/>
        <v>0</v>
      </c>
      <c r="AP101" s="119">
        <f t="shared" si="96"/>
        <v>0</v>
      </c>
      <c r="AQ101">
        <f t="shared" si="97"/>
        <v>0.69562879518746146</v>
      </c>
      <c r="AR101" s="41">
        <f t="shared" si="98"/>
        <v>0</v>
      </c>
      <c r="AS101" s="41">
        <f t="shared" si="99"/>
        <v>0</v>
      </c>
      <c r="AT101">
        <f t="shared" si="100"/>
        <v>0.69566055493918633</v>
      </c>
      <c r="AU101" s="41">
        <f t="shared" si="101"/>
        <v>0</v>
      </c>
      <c r="AV101" s="41">
        <f t="shared" si="102"/>
        <v>0</v>
      </c>
      <c r="AW101">
        <f t="shared" si="103"/>
        <v>0.69979513068495025</v>
      </c>
      <c r="AX101">
        <f t="shared" si="104"/>
        <v>1016568.8541053772</v>
      </c>
      <c r="AY101" s="121">
        <f t="shared" si="105"/>
        <v>88097662.355741099</v>
      </c>
      <c r="AZ101">
        <f t="shared" si="106"/>
        <v>0.77509620162298098</v>
      </c>
      <c r="BA101" s="39">
        <f t="shared" si="107"/>
        <v>83333.333333333328</v>
      </c>
      <c r="BB101" s="39">
        <f t="shared" si="108"/>
        <v>0</v>
      </c>
      <c r="BC101">
        <f t="shared" si="109"/>
        <v>0.70725203548337434</v>
      </c>
      <c r="BD101" s="41">
        <f t="shared" si="110"/>
        <v>261377.36875544197</v>
      </c>
      <c r="BE101" s="41">
        <f t="shared" si="111"/>
        <v>21965919.592297677</v>
      </c>
      <c r="BF101">
        <f t="shared" si="112"/>
        <v>0.69998236793997481</v>
      </c>
      <c r="BG101" s="41">
        <f t="shared" si="113"/>
        <v>58125</v>
      </c>
      <c r="BH101" s="41">
        <f t="shared" si="114"/>
        <v>0</v>
      </c>
      <c r="BI101">
        <f t="shared" si="115"/>
        <v>0.71544910071237622</v>
      </c>
      <c r="BJ101">
        <f t="shared" si="116"/>
        <v>0</v>
      </c>
      <c r="BK101" s="121">
        <f t="shared" si="117"/>
        <v>0</v>
      </c>
      <c r="BL101">
        <f t="shared" si="118"/>
        <v>0.72155522477002132</v>
      </c>
      <c r="BM101" s="119">
        <f t="shared" si="119"/>
        <v>1419404.5561941527</v>
      </c>
      <c r="BN101" s="119">
        <f t="shared" si="120"/>
        <v>92067377.370524988</v>
      </c>
      <c r="BO101">
        <f t="shared" si="121"/>
        <v>0.70868120405950674</v>
      </c>
    </row>
    <row r="102" spans="1:67">
      <c r="A102">
        <v>90</v>
      </c>
      <c r="B102" s="64">
        <v>85</v>
      </c>
      <c r="C102" s="56">
        <f t="shared" si="69"/>
        <v>76652618.858253658</v>
      </c>
      <c r="D102" s="56">
        <f t="shared" si="70"/>
        <v>270622.76998947561</v>
      </c>
      <c r="E102" s="59">
        <f t="shared" si="122"/>
        <v>76381996.088264182</v>
      </c>
      <c r="F102" s="53">
        <f t="shared" si="71"/>
        <v>704620.16856284381</v>
      </c>
      <c r="G102" s="53">
        <f t="shared" si="72"/>
        <v>354285.15852273203</v>
      </c>
      <c r="H102" s="66">
        <f t="shared" si="73"/>
        <v>350335.01004011178</v>
      </c>
      <c r="I102" s="54">
        <f t="shared" si="74"/>
        <v>0.10979999999999999</v>
      </c>
      <c r="J102" s="67">
        <f t="shared" si="75"/>
        <v>9.6456066865724388E-3</v>
      </c>
      <c r="K102" s="68">
        <f t="shared" si="76"/>
        <v>733371.4984873276</v>
      </c>
      <c r="L102" s="68">
        <f t="shared" si="77"/>
        <v>1437991.6670501714</v>
      </c>
      <c r="M102" s="55">
        <f t="shared" si="78"/>
        <v>1083706.5085274393</v>
      </c>
      <c r="N102" s="55">
        <f t="shared" si="79"/>
        <v>244030.76342148293</v>
      </c>
      <c r="O102" s="55">
        <f t="shared" si="80"/>
        <v>839675.74510595645</v>
      </c>
      <c r="P102" s="65">
        <f t="shared" si="123"/>
        <v>0</v>
      </c>
      <c r="Q102" s="52">
        <f t="shared" si="81"/>
        <v>0</v>
      </c>
      <c r="R102" s="57">
        <f t="shared" si="82"/>
        <v>0</v>
      </c>
      <c r="S102" s="59">
        <f t="shared" si="124"/>
        <v>0</v>
      </c>
      <c r="T102" s="56">
        <f t="shared" si="83"/>
        <v>0</v>
      </c>
      <c r="U102" s="57">
        <f t="shared" si="84"/>
        <v>0</v>
      </c>
      <c r="V102" s="59">
        <f t="shared" si="125"/>
        <v>0</v>
      </c>
      <c r="W102" s="52">
        <f t="shared" si="68"/>
        <v>0</v>
      </c>
      <c r="X102" s="57">
        <f t="shared" si="85"/>
        <v>0</v>
      </c>
      <c r="Y102" s="59">
        <f t="shared" si="126"/>
        <v>5419933.6624410274</v>
      </c>
      <c r="Z102" s="56">
        <f t="shared" si="127"/>
        <v>980890.95362639218</v>
      </c>
      <c r="AA102" s="57">
        <f t="shared" si="86"/>
        <v>22583.056926837613</v>
      </c>
      <c r="AB102" s="63">
        <f t="shared" si="128"/>
        <v>20000000</v>
      </c>
      <c r="AC102" s="74">
        <f t="shared" si="87"/>
        <v>0</v>
      </c>
      <c r="AD102" s="57">
        <f t="shared" si="88"/>
        <v>83333.333333333328</v>
      </c>
      <c r="AE102" s="59">
        <f t="shared" si="129"/>
        <v>3249819.9423876419</v>
      </c>
      <c r="AF102" s="54">
        <f t="shared" si="89"/>
        <v>244030.76342148293</v>
      </c>
      <c r="AG102" s="57">
        <f t="shared" si="90"/>
        <v>13540.916426615175</v>
      </c>
      <c r="AH102" s="59">
        <f t="shared" si="130"/>
        <v>13950000</v>
      </c>
      <c r="AI102" s="54">
        <f t="shared" si="91"/>
        <v>0</v>
      </c>
      <c r="AJ102" s="57">
        <f t="shared" si="92"/>
        <v>58125</v>
      </c>
      <c r="AK102" s="59">
        <f t="shared" si="131"/>
        <v>34032865.253424995</v>
      </c>
      <c r="AL102" s="56">
        <f t="shared" si="132"/>
        <v>0</v>
      </c>
      <c r="AM102" s="75">
        <f t="shared" si="93"/>
        <v>141803.60522260415</v>
      </c>
      <c r="AN102">
        <f t="shared" si="94"/>
        <v>2.6575766016713086E-2</v>
      </c>
      <c r="AO102" s="119">
        <f t="shared" si="95"/>
        <v>0</v>
      </c>
      <c r="AP102" s="119">
        <f t="shared" si="96"/>
        <v>0</v>
      </c>
      <c r="AQ102">
        <f t="shared" si="97"/>
        <v>0.6924391992810216</v>
      </c>
      <c r="AR102" s="41">
        <f t="shared" si="98"/>
        <v>0</v>
      </c>
      <c r="AS102" s="41">
        <f t="shared" si="99"/>
        <v>0</v>
      </c>
      <c r="AT102">
        <f t="shared" si="100"/>
        <v>0.6924711896718222</v>
      </c>
      <c r="AU102" s="41">
        <f t="shared" si="101"/>
        <v>0</v>
      </c>
      <c r="AV102" s="41">
        <f t="shared" si="102"/>
        <v>0</v>
      </c>
      <c r="AW102">
        <f t="shared" si="103"/>
        <v>0.69663593881043506</v>
      </c>
      <c r="AX102">
        <f t="shared" si="104"/>
        <v>1003474.0105532298</v>
      </c>
      <c r="AY102" s="121">
        <f t="shared" si="105"/>
        <v>88280185.826375291</v>
      </c>
      <c r="AZ102">
        <f t="shared" si="106"/>
        <v>0.77253615139099119</v>
      </c>
      <c r="BA102" s="39">
        <f t="shared" si="107"/>
        <v>83333.333333333328</v>
      </c>
      <c r="BB102" s="39">
        <f t="shared" si="108"/>
        <v>0</v>
      </c>
      <c r="BC102">
        <f t="shared" si="109"/>
        <v>0.70414800202181083</v>
      </c>
      <c r="BD102" s="41">
        <f t="shared" si="110"/>
        <v>257571.67984809811</v>
      </c>
      <c r="BE102" s="41">
        <f t="shared" si="111"/>
        <v>21962768.707933463</v>
      </c>
      <c r="BF102">
        <f t="shared" si="112"/>
        <v>0.69682454943385719</v>
      </c>
      <c r="BG102" s="41">
        <f t="shared" si="113"/>
        <v>58125</v>
      </c>
      <c r="BH102" s="41">
        <f t="shared" si="114"/>
        <v>0</v>
      </c>
      <c r="BI102">
        <f t="shared" si="115"/>
        <v>0.71240678793989032</v>
      </c>
      <c r="BJ102">
        <f t="shared" si="116"/>
        <v>0</v>
      </c>
      <c r="BK102" s="121">
        <f t="shared" si="117"/>
        <v>0</v>
      </c>
      <c r="BL102">
        <f t="shared" si="118"/>
        <v>0.71855962137905061</v>
      </c>
      <c r="BM102" s="119">
        <f t="shared" si="119"/>
        <v>1402504.0237346613</v>
      </c>
      <c r="BN102" s="119">
        <f t="shared" si="120"/>
        <v>92115053.224832341</v>
      </c>
      <c r="BO102">
        <f t="shared" si="121"/>
        <v>0.70558785005270241</v>
      </c>
    </row>
    <row r="103" spans="1:67">
      <c r="A103">
        <v>91</v>
      </c>
      <c r="B103" s="58">
        <v>86</v>
      </c>
      <c r="C103" s="56">
        <f t="shared" si="69"/>
        <v>75569500.7464284</v>
      </c>
      <c r="D103" s="56">
        <f t="shared" si="70"/>
        <v>271211.16669164598</v>
      </c>
      <c r="E103" s="59">
        <f t="shared" si="122"/>
        <v>75298289.579736754</v>
      </c>
      <c r="F103" s="53">
        <f t="shared" si="71"/>
        <v>697823.67955346021</v>
      </c>
      <c r="G103" s="53">
        <f t="shared" si="72"/>
        <v>349258.56650067895</v>
      </c>
      <c r="H103" s="60">
        <f t="shared" si="73"/>
        <v>348565.11305278126</v>
      </c>
      <c r="I103" s="54">
        <f t="shared" si="74"/>
        <v>0.10979999999999999</v>
      </c>
      <c r="J103" s="61">
        <f t="shared" si="75"/>
        <v>9.6456066865724388E-3</v>
      </c>
      <c r="K103" s="62">
        <f t="shared" si="76"/>
        <v>722935.5634726088</v>
      </c>
      <c r="L103" s="62">
        <f t="shared" si="77"/>
        <v>1420759.2430260689</v>
      </c>
      <c r="M103" s="55">
        <f t="shared" si="78"/>
        <v>1071500.67652539</v>
      </c>
      <c r="N103" s="55">
        <f t="shared" si="79"/>
        <v>241282.23466557296</v>
      </c>
      <c r="O103" s="55">
        <f t="shared" si="80"/>
        <v>830218.44185981713</v>
      </c>
      <c r="P103" s="59">
        <f t="shared" si="123"/>
        <v>0</v>
      </c>
      <c r="Q103" s="52">
        <f t="shared" si="81"/>
        <v>0</v>
      </c>
      <c r="R103" s="57">
        <f t="shared" si="82"/>
        <v>0</v>
      </c>
      <c r="S103" s="59">
        <f t="shared" si="124"/>
        <v>0</v>
      </c>
      <c r="T103" s="56">
        <f t="shared" si="83"/>
        <v>0</v>
      </c>
      <c r="U103" s="57">
        <f t="shared" si="84"/>
        <v>0</v>
      </c>
      <c r="V103" s="59">
        <f t="shared" si="125"/>
        <v>0</v>
      </c>
      <c r="W103" s="52">
        <f t="shared" si="68"/>
        <v>0</v>
      </c>
      <c r="X103" s="57">
        <f t="shared" si="85"/>
        <v>0</v>
      </c>
      <c r="Y103" s="59">
        <f t="shared" si="126"/>
        <v>4439042.7088146349</v>
      </c>
      <c r="Z103" s="56">
        <f t="shared" si="127"/>
        <v>972022.04708242125</v>
      </c>
      <c r="AA103" s="57">
        <f t="shared" si="86"/>
        <v>18496.011286727644</v>
      </c>
      <c r="AB103" s="63">
        <f t="shared" si="128"/>
        <v>20000000</v>
      </c>
      <c r="AC103" s="74">
        <f t="shared" si="87"/>
        <v>0</v>
      </c>
      <c r="AD103" s="57">
        <f t="shared" si="88"/>
        <v>83333.333333333328</v>
      </c>
      <c r="AE103" s="59">
        <f t="shared" si="129"/>
        <v>3005789.178966159</v>
      </c>
      <c r="AF103" s="54">
        <f t="shared" si="89"/>
        <v>241282.23466557296</v>
      </c>
      <c r="AG103" s="57">
        <f t="shared" si="90"/>
        <v>12524.121579025663</v>
      </c>
      <c r="AH103" s="59">
        <f t="shared" si="130"/>
        <v>13950000</v>
      </c>
      <c r="AI103" s="54">
        <f t="shared" si="91"/>
        <v>0</v>
      </c>
      <c r="AJ103" s="57">
        <f t="shared" si="92"/>
        <v>58125</v>
      </c>
      <c r="AK103" s="59">
        <f t="shared" si="131"/>
        <v>34174668.8586476</v>
      </c>
      <c r="AL103" s="56">
        <f t="shared" si="132"/>
        <v>0</v>
      </c>
      <c r="AM103" s="75">
        <f t="shared" si="93"/>
        <v>142394.45357769832</v>
      </c>
      <c r="AN103">
        <f t="shared" si="94"/>
        <v>2.6614763231197769E-2</v>
      </c>
      <c r="AO103" s="119">
        <f t="shared" si="95"/>
        <v>0</v>
      </c>
      <c r="AP103" s="119">
        <f t="shared" si="96"/>
        <v>0</v>
      </c>
      <c r="AQ103">
        <f t="shared" si="97"/>
        <v>0.68925976836336167</v>
      </c>
      <c r="AR103" s="41">
        <f t="shared" si="98"/>
        <v>0</v>
      </c>
      <c r="AS103" s="41">
        <f t="shared" si="99"/>
        <v>0</v>
      </c>
      <c r="AT103">
        <f t="shared" si="100"/>
        <v>0.68929198639977307</v>
      </c>
      <c r="AU103" s="41">
        <f t="shared" si="101"/>
        <v>0</v>
      </c>
      <c r="AV103" s="41">
        <f t="shared" si="102"/>
        <v>0</v>
      </c>
      <c r="AW103">
        <f t="shared" si="103"/>
        <v>0.6934865213482162</v>
      </c>
      <c r="AX103">
        <f t="shared" si="104"/>
        <v>990518.05836914887</v>
      </c>
      <c r="AY103" s="121">
        <f t="shared" si="105"/>
        <v>88454006.284500331</v>
      </c>
      <c r="AZ103">
        <f t="shared" si="106"/>
        <v>0.76997956803207512</v>
      </c>
      <c r="BA103" s="39">
        <f t="shared" si="107"/>
        <v>83333.333333333328</v>
      </c>
      <c r="BB103" s="39">
        <f t="shared" si="108"/>
        <v>0</v>
      </c>
      <c r="BC103">
        <f t="shared" si="109"/>
        <v>0.70105305459756662</v>
      </c>
      <c r="BD103" s="41">
        <f t="shared" si="110"/>
        <v>253806.35624459863</v>
      </c>
      <c r="BE103" s="41">
        <f t="shared" si="111"/>
        <v>21956683.35456714</v>
      </c>
      <c r="BF103">
        <f t="shared" si="112"/>
        <v>0.69367648788752867</v>
      </c>
      <c r="BG103" s="41">
        <f t="shared" si="113"/>
        <v>58125</v>
      </c>
      <c r="BH103" s="41">
        <f t="shared" si="114"/>
        <v>0</v>
      </c>
      <c r="BI103">
        <f t="shared" si="115"/>
        <v>0.70937282041053262</v>
      </c>
      <c r="BJ103">
        <f t="shared" si="116"/>
        <v>0</v>
      </c>
      <c r="BK103" s="121">
        <f t="shared" si="117"/>
        <v>0</v>
      </c>
      <c r="BL103">
        <f t="shared" si="118"/>
        <v>0.71557182229993266</v>
      </c>
      <c r="BM103" s="119">
        <f t="shared" si="119"/>
        <v>1385782.747947081</v>
      </c>
      <c r="BN103" s="119">
        <f t="shared" si="120"/>
        <v>92149058.181183547</v>
      </c>
      <c r="BO103">
        <f t="shared" si="121"/>
        <v>0.70250345172245687</v>
      </c>
    </row>
    <row r="104" spans="1:67">
      <c r="A104">
        <v>92</v>
      </c>
      <c r="B104" s="64">
        <v>87</v>
      </c>
      <c r="C104" s="56">
        <f t="shared" si="69"/>
        <v>74498590.918258101</v>
      </c>
      <c r="D104" s="56">
        <f t="shared" si="70"/>
        <v>271802.01504674554</v>
      </c>
      <c r="E104" s="59">
        <f t="shared" si="122"/>
        <v>74226788.903211355</v>
      </c>
      <c r="F104" s="53">
        <f t="shared" si="71"/>
        <v>691092.74680391082</v>
      </c>
      <c r="G104" s="53">
        <f t="shared" si="72"/>
        <v>344288.58919606201</v>
      </c>
      <c r="H104" s="66">
        <f t="shared" si="73"/>
        <v>346804.15760784881</v>
      </c>
      <c r="I104" s="54">
        <f t="shared" si="74"/>
        <v>0.10979999999999999</v>
      </c>
      <c r="J104" s="67">
        <f t="shared" si="75"/>
        <v>9.6456066865724388E-3</v>
      </c>
      <c r="K104" s="68">
        <f t="shared" si="76"/>
        <v>712617.27486606291</v>
      </c>
      <c r="L104" s="68">
        <f t="shared" si="77"/>
        <v>1403710.0216699736</v>
      </c>
      <c r="M104" s="55">
        <f t="shared" si="78"/>
        <v>1059421.4324739117</v>
      </c>
      <c r="N104" s="55">
        <f t="shared" si="79"/>
        <v>238562.21118666808</v>
      </c>
      <c r="O104" s="55">
        <f t="shared" si="80"/>
        <v>820859.22128724365</v>
      </c>
      <c r="P104" s="65">
        <f t="shared" si="123"/>
        <v>0</v>
      </c>
      <c r="Q104" s="52">
        <f t="shared" si="81"/>
        <v>0</v>
      </c>
      <c r="R104" s="57">
        <f t="shared" si="82"/>
        <v>0</v>
      </c>
      <c r="S104" s="59">
        <f t="shared" si="124"/>
        <v>0</v>
      </c>
      <c r="T104" s="56">
        <f t="shared" si="83"/>
        <v>0</v>
      </c>
      <c r="U104" s="57">
        <f t="shared" si="84"/>
        <v>0</v>
      </c>
      <c r="V104" s="59">
        <f t="shared" si="125"/>
        <v>0</v>
      </c>
      <c r="W104" s="52">
        <f t="shared" si="68"/>
        <v>0</v>
      </c>
      <c r="X104" s="57">
        <f t="shared" si="85"/>
        <v>0</v>
      </c>
      <c r="Y104" s="59">
        <f t="shared" si="126"/>
        <v>3467020.6617322136</v>
      </c>
      <c r="Z104" s="56">
        <f t="shared" si="127"/>
        <v>963253.67486494198</v>
      </c>
      <c r="AA104" s="57">
        <f t="shared" si="86"/>
        <v>14445.919423884223</v>
      </c>
      <c r="AB104" s="63">
        <f t="shared" si="128"/>
        <v>20000000</v>
      </c>
      <c r="AC104" s="74">
        <f t="shared" si="87"/>
        <v>0</v>
      </c>
      <c r="AD104" s="57">
        <f t="shared" si="88"/>
        <v>83333.333333333328</v>
      </c>
      <c r="AE104" s="59">
        <f t="shared" si="129"/>
        <v>2764506.9443005859</v>
      </c>
      <c r="AF104" s="54">
        <f t="shared" si="89"/>
        <v>238562.21118666808</v>
      </c>
      <c r="AG104" s="57">
        <f t="shared" si="90"/>
        <v>11518.778934585775</v>
      </c>
      <c r="AH104" s="59">
        <f t="shared" si="130"/>
        <v>13950000</v>
      </c>
      <c r="AI104" s="54">
        <f t="shared" si="91"/>
        <v>0</v>
      </c>
      <c r="AJ104" s="57">
        <f t="shared" si="92"/>
        <v>58125</v>
      </c>
      <c r="AK104" s="59">
        <f t="shared" si="131"/>
        <v>34317063.312225297</v>
      </c>
      <c r="AL104" s="56">
        <f t="shared" si="132"/>
        <v>0</v>
      </c>
      <c r="AM104" s="75">
        <f t="shared" si="93"/>
        <v>142987.76380093873</v>
      </c>
      <c r="AN104">
        <f t="shared" si="94"/>
        <v>2.6653760445682448E-2</v>
      </c>
      <c r="AO104" s="119">
        <f t="shared" si="95"/>
        <v>0</v>
      </c>
      <c r="AP104" s="119">
        <f t="shared" si="96"/>
        <v>0</v>
      </c>
      <c r="AQ104">
        <f t="shared" si="97"/>
        <v>0.68609049683313661</v>
      </c>
      <c r="AR104" s="41">
        <f t="shared" si="98"/>
        <v>0</v>
      </c>
      <c r="AS104" s="41">
        <f t="shared" si="99"/>
        <v>0</v>
      </c>
      <c r="AT104">
        <f t="shared" si="100"/>
        <v>0.68612293953804371</v>
      </c>
      <c r="AU104" s="41">
        <f t="shared" si="101"/>
        <v>0</v>
      </c>
      <c r="AV104" s="41">
        <f t="shared" si="102"/>
        <v>0</v>
      </c>
      <c r="AW104">
        <f t="shared" si="103"/>
        <v>0.69034687479878099</v>
      </c>
      <c r="AX104">
        <f t="shared" si="104"/>
        <v>977699.59428882622</v>
      </c>
      <c r="AY104" s="121">
        <f t="shared" si="105"/>
        <v>88619338.087574661</v>
      </c>
      <c r="AZ104">
        <f t="shared" si="106"/>
        <v>0.76742647317032175</v>
      </c>
      <c r="BA104" s="39">
        <f t="shared" si="107"/>
        <v>83333.333333333328</v>
      </c>
      <c r="BB104" s="39">
        <f t="shared" si="108"/>
        <v>0</v>
      </c>
      <c r="BC104">
        <f t="shared" si="109"/>
        <v>0.69796719326873513</v>
      </c>
      <c r="BD104" s="41">
        <f t="shared" si="110"/>
        <v>250080.99012125385</v>
      </c>
      <c r="BE104" s="41">
        <f t="shared" si="111"/>
        <v>21947723.429173462</v>
      </c>
      <c r="BF104">
        <f t="shared" si="112"/>
        <v>0.69053817989398203</v>
      </c>
      <c r="BG104" s="41">
        <f t="shared" si="113"/>
        <v>58125</v>
      </c>
      <c r="BH104" s="41">
        <f t="shared" si="114"/>
        <v>0</v>
      </c>
      <c r="BI104">
        <f t="shared" si="115"/>
        <v>0.70634720179869215</v>
      </c>
      <c r="BJ104">
        <f t="shared" si="116"/>
        <v>0</v>
      </c>
      <c r="BK104" s="121">
        <f t="shared" si="117"/>
        <v>0</v>
      </c>
      <c r="BL104">
        <f t="shared" si="118"/>
        <v>0.71259183370643342</v>
      </c>
      <c r="BM104" s="119">
        <f t="shared" si="119"/>
        <v>1369238.9177434132</v>
      </c>
      <c r="BN104" s="119">
        <f t="shared" si="120"/>
        <v>92169664.625230312</v>
      </c>
      <c r="BO104">
        <f t="shared" si="121"/>
        <v>0.69942800977925956</v>
      </c>
    </row>
    <row r="105" spans="1:67">
      <c r="A105">
        <v>93</v>
      </c>
      <c r="B105" s="58">
        <v>88</v>
      </c>
      <c r="C105" s="56">
        <f t="shared" si="69"/>
        <v>73439762.796007425</v>
      </c>
      <c r="D105" s="56">
        <f t="shared" si="70"/>
        <v>272395.32526998222</v>
      </c>
      <c r="E105" s="59">
        <f t="shared" si="122"/>
        <v>73167367.470737442</v>
      </c>
      <c r="F105" s="53">
        <f t="shared" si="71"/>
        <v>684426.73798429722</v>
      </c>
      <c r="G105" s="53">
        <f t="shared" si="72"/>
        <v>339374.63945177052</v>
      </c>
      <c r="H105" s="60">
        <f t="shared" si="73"/>
        <v>345052.0985325267</v>
      </c>
      <c r="I105" s="54">
        <f t="shared" si="74"/>
        <v>0.10979999999999999</v>
      </c>
      <c r="J105" s="61">
        <f t="shared" si="75"/>
        <v>9.6456066865724388E-3</v>
      </c>
      <c r="K105" s="62">
        <f t="shared" si="76"/>
        <v>702415.41208582663</v>
      </c>
      <c r="L105" s="62">
        <f t="shared" si="77"/>
        <v>1386842.1500701238</v>
      </c>
      <c r="M105" s="55">
        <f t="shared" si="78"/>
        <v>1047467.5106183533</v>
      </c>
      <c r="N105" s="55">
        <f t="shared" si="79"/>
        <v>235870.40796011323</v>
      </c>
      <c r="O105" s="55">
        <f t="shared" si="80"/>
        <v>811597.10265824012</v>
      </c>
      <c r="P105" s="59">
        <f t="shared" si="123"/>
        <v>0</v>
      </c>
      <c r="Q105" s="52">
        <f t="shared" si="81"/>
        <v>0</v>
      </c>
      <c r="R105" s="57">
        <f t="shared" si="82"/>
        <v>0</v>
      </c>
      <c r="S105" s="59">
        <f t="shared" si="124"/>
        <v>0</v>
      </c>
      <c r="T105" s="56">
        <f t="shared" si="83"/>
        <v>0</v>
      </c>
      <c r="U105" s="57">
        <f t="shared" si="84"/>
        <v>0</v>
      </c>
      <c r="V105" s="59">
        <f t="shared" si="125"/>
        <v>0</v>
      </c>
      <c r="W105" s="52">
        <f t="shared" si="68"/>
        <v>0</v>
      </c>
      <c r="X105" s="57">
        <f t="shared" si="85"/>
        <v>0</v>
      </c>
      <c r="Y105" s="59">
        <f t="shared" si="126"/>
        <v>2503766.9868672714</v>
      </c>
      <c r="Z105" s="56">
        <f t="shared" si="127"/>
        <v>954584.86645917885</v>
      </c>
      <c r="AA105" s="57">
        <f t="shared" si="86"/>
        <v>10432.362445280298</v>
      </c>
      <c r="AB105" s="63">
        <f t="shared" si="128"/>
        <v>20000000</v>
      </c>
      <c r="AC105" s="74">
        <f t="shared" si="87"/>
        <v>0</v>
      </c>
      <c r="AD105" s="57">
        <f t="shared" si="88"/>
        <v>83333.333333333328</v>
      </c>
      <c r="AE105" s="59">
        <f t="shared" si="129"/>
        <v>2525944.733113918</v>
      </c>
      <c r="AF105" s="54">
        <f t="shared" si="89"/>
        <v>235870.40796011323</v>
      </c>
      <c r="AG105" s="57">
        <f t="shared" si="90"/>
        <v>10524.769721307992</v>
      </c>
      <c r="AH105" s="59">
        <f t="shared" si="130"/>
        <v>13950000</v>
      </c>
      <c r="AI105" s="54">
        <f t="shared" si="91"/>
        <v>0</v>
      </c>
      <c r="AJ105" s="57">
        <f t="shared" si="92"/>
        <v>58125</v>
      </c>
      <c r="AK105" s="59">
        <f t="shared" si="131"/>
        <v>34460051.076026239</v>
      </c>
      <c r="AL105" s="56">
        <f t="shared" si="132"/>
        <v>0</v>
      </c>
      <c r="AM105" s="75">
        <f t="shared" si="93"/>
        <v>143583.54615010932</v>
      </c>
      <c r="AN105">
        <f t="shared" si="94"/>
        <v>2.6692757660167127E-2</v>
      </c>
      <c r="AO105" s="119">
        <f t="shared" si="95"/>
        <v>0</v>
      </c>
      <c r="AP105" s="119">
        <f t="shared" si="96"/>
        <v>0</v>
      </c>
      <c r="AQ105">
        <f t="shared" si="97"/>
        <v>0.68293137891769506</v>
      </c>
      <c r="AR105" s="41">
        <f t="shared" si="98"/>
        <v>0</v>
      </c>
      <c r="AS105" s="41">
        <f t="shared" si="99"/>
        <v>0</v>
      </c>
      <c r="AT105">
        <f t="shared" si="100"/>
        <v>0.68296404333027894</v>
      </c>
      <c r="AU105" s="41">
        <f t="shared" si="101"/>
        <v>0</v>
      </c>
      <c r="AV105" s="41">
        <f t="shared" si="102"/>
        <v>0</v>
      </c>
      <c r="AW105">
        <f t="shared" si="103"/>
        <v>0.68721699548889037</v>
      </c>
      <c r="AX105">
        <f t="shared" si="104"/>
        <v>965017.22890445916</v>
      </c>
      <c r="AY105" s="121">
        <f t="shared" si="105"/>
        <v>88776392.580703631</v>
      </c>
      <c r="AZ105">
        <f t="shared" si="106"/>
        <v>0.76487688829023148</v>
      </c>
      <c r="BA105" s="39">
        <f t="shared" si="107"/>
        <v>83333.333333333328</v>
      </c>
      <c r="BB105" s="39">
        <f t="shared" si="108"/>
        <v>0</v>
      </c>
      <c r="BC105">
        <f t="shared" si="109"/>
        <v>0.69489041791680595</v>
      </c>
      <c r="BD105" s="41">
        <f t="shared" si="110"/>
        <v>246395.17768142122</v>
      </c>
      <c r="BE105" s="41">
        <f t="shared" si="111"/>
        <v>21935947.940290529</v>
      </c>
      <c r="BF105">
        <f t="shared" si="112"/>
        <v>0.6874096218724185</v>
      </c>
      <c r="BG105" s="41">
        <f t="shared" si="113"/>
        <v>58125</v>
      </c>
      <c r="BH105" s="41">
        <f t="shared" si="114"/>
        <v>0</v>
      </c>
      <c r="BI105">
        <f t="shared" si="115"/>
        <v>0.7033299356010797</v>
      </c>
      <c r="BJ105">
        <f t="shared" si="116"/>
        <v>0</v>
      </c>
      <c r="BK105" s="121">
        <f t="shared" si="117"/>
        <v>0</v>
      </c>
      <c r="BL105">
        <f t="shared" si="118"/>
        <v>0.70961966159501888</v>
      </c>
      <c r="BM105" s="119">
        <f t="shared" si="119"/>
        <v>1352870.7399192138</v>
      </c>
      <c r="BN105" s="119">
        <f t="shared" si="120"/>
        <v>92177140.934415087</v>
      </c>
      <c r="BO105">
        <f t="shared" si="121"/>
        <v>0.69636152475672952</v>
      </c>
    </row>
    <row r="106" spans="1:67">
      <c r="A106">
        <v>94</v>
      </c>
      <c r="B106" s="64">
        <v>89</v>
      </c>
      <c r="C106" s="56">
        <f t="shared" si="69"/>
        <v>72392891.06773825</v>
      </c>
      <c r="D106" s="56">
        <f t="shared" si="70"/>
        <v>272991.10761916637</v>
      </c>
      <c r="E106" s="59">
        <f t="shared" si="122"/>
        <v>72119899.960119084</v>
      </c>
      <c r="F106" s="53">
        <f t="shared" si="71"/>
        <v>677825.02686392691</v>
      </c>
      <c r="G106" s="53">
        <f t="shared" si="72"/>
        <v>334516.13598168566</v>
      </c>
      <c r="H106" s="66">
        <f t="shared" si="73"/>
        <v>343308.89088224125</v>
      </c>
      <c r="I106" s="54">
        <f t="shared" si="74"/>
        <v>0.10979999999999999</v>
      </c>
      <c r="J106" s="67">
        <f t="shared" si="75"/>
        <v>9.6456066865724388E-3</v>
      </c>
      <c r="K106" s="68">
        <f t="shared" si="76"/>
        <v>692328.76675680652</v>
      </c>
      <c r="L106" s="68">
        <f t="shared" si="77"/>
        <v>1370153.7936207335</v>
      </c>
      <c r="M106" s="55">
        <f t="shared" si="78"/>
        <v>1035637.6576390478</v>
      </c>
      <c r="N106" s="55">
        <f t="shared" si="79"/>
        <v>233206.54276138288</v>
      </c>
      <c r="O106" s="55">
        <f t="shared" si="80"/>
        <v>802431.11487766495</v>
      </c>
      <c r="P106" s="65">
        <f t="shared" si="123"/>
        <v>0</v>
      </c>
      <c r="Q106" s="52">
        <f t="shared" si="81"/>
        <v>0</v>
      </c>
      <c r="R106" s="57">
        <f t="shared" si="82"/>
        <v>0</v>
      </c>
      <c r="S106" s="59">
        <f t="shared" si="124"/>
        <v>0</v>
      </c>
      <c r="T106" s="56">
        <f t="shared" si="83"/>
        <v>0</v>
      </c>
      <c r="U106" s="57">
        <f t="shared" si="84"/>
        <v>0</v>
      </c>
      <c r="V106" s="59">
        <f t="shared" si="125"/>
        <v>0</v>
      </c>
      <c r="W106" s="52">
        <f t="shared" si="68"/>
        <v>0</v>
      </c>
      <c r="X106" s="57">
        <f t="shared" si="85"/>
        <v>0</v>
      </c>
      <c r="Y106" s="59">
        <f t="shared" si="126"/>
        <v>1549182.1204080926</v>
      </c>
      <c r="Z106" s="56">
        <f t="shared" si="127"/>
        <v>946014.66102777421</v>
      </c>
      <c r="AA106" s="57">
        <f t="shared" si="86"/>
        <v>6454.9255017003861</v>
      </c>
      <c r="AB106" s="63">
        <f t="shared" si="128"/>
        <v>20000000</v>
      </c>
      <c r="AC106" s="74">
        <f t="shared" si="87"/>
        <v>0</v>
      </c>
      <c r="AD106" s="57">
        <f t="shared" si="88"/>
        <v>83333.333333333328</v>
      </c>
      <c r="AE106" s="59">
        <f t="shared" si="129"/>
        <v>2290074.3251538048</v>
      </c>
      <c r="AF106" s="54">
        <f t="shared" si="89"/>
        <v>233206.54276138288</v>
      </c>
      <c r="AG106" s="57">
        <f t="shared" si="90"/>
        <v>9541.9763548075207</v>
      </c>
      <c r="AH106" s="59">
        <f t="shared" si="130"/>
        <v>13950000</v>
      </c>
      <c r="AI106" s="54">
        <f t="shared" si="91"/>
        <v>0</v>
      </c>
      <c r="AJ106" s="57">
        <f t="shared" si="92"/>
        <v>58125</v>
      </c>
      <c r="AK106" s="59">
        <f t="shared" si="131"/>
        <v>34603634.622176349</v>
      </c>
      <c r="AL106" s="56">
        <f t="shared" si="132"/>
        <v>0</v>
      </c>
      <c r="AM106" s="75">
        <f t="shared" si="93"/>
        <v>144181.81092573478</v>
      </c>
      <c r="AN106">
        <f t="shared" si="94"/>
        <v>2.6731754874651806E-2</v>
      </c>
      <c r="AO106" s="119">
        <f t="shared" si="95"/>
        <v>0</v>
      </c>
      <c r="AP106" s="119">
        <f t="shared" si="96"/>
        <v>0</v>
      </c>
      <c r="AQ106">
        <f t="shared" si="97"/>
        <v>0.67978240867398643</v>
      </c>
      <c r="AR106" s="41">
        <f t="shared" si="98"/>
        <v>0</v>
      </c>
      <c r="AS106" s="41">
        <f t="shared" si="99"/>
        <v>0</v>
      </c>
      <c r="AT106">
        <f t="shared" si="100"/>
        <v>0.67981529184973533</v>
      </c>
      <c r="AU106" s="41">
        <f t="shared" si="101"/>
        <v>0</v>
      </c>
      <c r="AV106" s="41">
        <f t="shared" si="102"/>
        <v>0</v>
      </c>
      <c r="AW106">
        <f t="shared" si="103"/>
        <v>0.68409687957248166</v>
      </c>
      <c r="AX106">
        <f t="shared" si="104"/>
        <v>952469.58652947459</v>
      </c>
      <c r="AY106" s="121">
        <f t="shared" si="105"/>
        <v>88925378.136610776</v>
      </c>
      <c r="AZ106">
        <f t="shared" si="106"/>
        <v>0.76233083473667185</v>
      </c>
      <c r="BA106" s="39">
        <f t="shared" si="107"/>
        <v>83333.333333333328</v>
      </c>
      <c r="BB106" s="39">
        <f t="shared" si="108"/>
        <v>0</v>
      </c>
      <c r="BC106">
        <f t="shared" si="109"/>
        <v>0.69182272824752622</v>
      </c>
      <c r="BD106" s="41">
        <f t="shared" si="110"/>
        <v>242748.51911619041</v>
      </c>
      <c r="BE106" s="41">
        <f t="shared" si="111"/>
        <v>21921415.019569989</v>
      </c>
      <c r="BF106">
        <f t="shared" si="112"/>
        <v>0.68429081006908232</v>
      </c>
      <c r="BG106" s="41">
        <f t="shared" si="113"/>
        <v>58125</v>
      </c>
      <c r="BH106" s="41">
        <f t="shared" si="114"/>
        <v>0</v>
      </c>
      <c r="BI106">
        <f t="shared" si="115"/>
        <v>0.70032102513730798</v>
      </c>
      <c r="BJ106">
        <f t="shared" si="116"/>
        <v>0</v>
      </c>
      <c r="BK106" s="121">
        <f t="shared" si="117"/>
        <v>0</v>
      </c>
      <c r="BL106">
        <f t="shared" si="118"/>
        <v>0.70665531178539209</v>
      </c>
      <c r="BM106" s="119">
        <f t="shared" si="119"/>
        <v>1336676.4389789985</v>
      </c>
      <c r="BN106" s="119">
        <f t="shared" si="120"/>
        <v>92171751.529875264</v>
      </c>
      <c r="BO106">
        <f t="shared" si="121"/>
        <v>0.69330399701229439</v>
      </c>
    </row>
    <row r="107" spans="1:67">
      <c r="A107">
        <v>95</v>
      </c>
      <c r="B107" s="58">
        <v>90</v>
      </c>
      <c r="C107" s="56">
        <f t="shared" si="69"/>
        <v>71357851.674874827</v>
      </c>
      <c r="D107" s="56">
        <f t="shared" si="70"/>
        <v>273589.37239478528</v>
      </c>
      <c r="E107" s="59">
        <f t="shared" si="122"/>
        <v>71084262.302480042</v>
      </c>
      <c r="F107" s="53">
        <f t="shared" si="71"/>
        <v>671286.99325248215</v>
      </c>
      <c r="G107" s="53">
        <f t="shared" si="72"/>
        <v>329712.50331300328</v>
      </c>
      <c r="H107" s="60">
        <f t="shared" si="73"/>
        <v>341574.48993947887</v>
      </c>
      <c r="I107" s="54">
        <f t="shared" si="74"/>
        <v>0.10979999999999999</v>
      </c>
      <c r="J107" s="61">
        <f t="shared" si="75"/>
        <v>9.6456066865724388E-3</v>
      </c>
      <c r="K107" s="62">
        <f t="shared" si="76"/>
        <v>682356.1425907478</v>
      </c>
      <c r="L107" s="62">
        <f t="shared" si="77"/>
        <v>1353643.1358432299</v>
      </c>
      <c r="M107" s="55">
        <f t="shared" si="78"/>
        <v>1023930.6325302266</v>
      </c>
      <c r="N107" s="55">
        <f t="shared" si="79"/>
        <v>230570.33613881483</v>
      </c>
      <c r="O107" s="55">
        <f t="shared" si="80"/>
        <v>793360.2963914118</v>
      </c>
      <c r="P107" s="59">
        <f t="shared" si="123"/>
        <v>0</v>
      </c>
      <c r="Q107" s="52">
        <f t="shared" si="81"/>
        <v>0</v>
      </c>
      <c r="R107" s="57">
        <f t="shared" si="82"/>
        <v>0</v>
      </c>
      <c r="S107" s="59">
        <f t="shared" si="124"/>
        <v>0</v>
      </c>
      <c r="T107" s="56">
        <f t="shared" si="83"/>
        <v>0</v>
      </c>
      <c r="U107" s="57">
        <f t="shared" si="84"/>
        <v>0</v>
      </c>
      <c r="V107" s="59">
        <f t="shared" si="125"/>
        <v>0</v>
      </c>
      <c r="W107" s="52">
        <f t="shared" si="68"/>
        <v>0</v>
      </c>
      <c r="X107" s="57">
        <f t="shared" si="85"/>
        <v>0</v>
      </c>
      <c r="Y107" s="59">
        <f t="shared" si="126"/>
        <v>603167.45938031841</v>
      </c>
      <c r="Z107" s="56">
        <f t="shared" si="127"/>
        <v>603167.45938031841</v>
      </c>
      <c r="AA107" s="57">
        <f t="shared" si="86"/>
        <v>2513.1977474179935</v>
      </c>
      <c r="AB107" s="63">
        <f t="shared" si="128"/>
        <v>20000000</v>
      </c>
      <c r="AC107" s="74">
        <f t="shared" si="87"/>
        <v>334975.40548235201</v>
      </c>
      <c r="AD107" s="57">
        <f t="shared" si="88"/>
        <v>83333.333333333328</v>
      </c>
      <c r="AE107" s="59">
        <f t="shared" si="129"/>
        <v>2056867.782392422</v>
      </c>
      <c r="AF107" s="54">
        <f t="shared" si="89"/>
        <v>230570.33613881483</v>
      </c>
      <c r="AG107" s="57">
        <f t="shared" si="90"/>
        <v>8570.2824266350908</v>
      </c>
      <c r="AH107" s="59">
        <f t="shared" si="130"/>
        <v>13950000</v>
      </c>
      <c r="AI107" s="54">
        <f t="shared" si="91"/>
        <v>0</v>
      </c>
      <c r="AJ107" s="57">
        <f t="shared" si="92"/>
        <v>58125</v>
      </c>
      <c r="AK107" s="59">
        <f t="shared" si="131"/>
        <v>34747816.433102086</v>
      </c>
      <c r="AL107" s="56">
        <f t="shared" si="132"/>
        <v>0</v>
      </c>
      <c r="AM107" s="75">
        <f t="shared" si="93"/>
        <v>144782.56847125868</v>
      </c>
      <c r="AN107">
        <f t="shared" si="94"/>
        <v>2.6770752089136485E-2</v>
      </c>
      <c r="AO107" s="119">
        <f t="shared" si="95"/>
        <v>0</v>
      </c>
      <c r="AP107" s="119">
        <f t="shared" si="96"/>
        <v>0</v>
      </c>
      <c r="AQ107">
        <f t="shared" si="97"/>
        <v>0.67664357998954816</v>
      </c>
      <c r="AR107" s="41">
        <f t="shared" si="98"/>
        <v>0</v>
      </c>
      <c r="AS107" s="41">
        <f t="shared" si="99"/>
        <v>0</v>
      </c>
      <c r="AT107">
        <f t="shared" si="100"/>
        <v>0.67667667900022321</v>
      </c>
      <c r="AU107" s="41">
        <f t="shared" si="101"/>
        <v>0</v>
      </c>
      <c r="AV107" s="41">
        <f t="shared" si="102"/>
        <v>0</v>
      </c>
      <c r="AW107">
        <f t="shared" si="103"/>
        <v>0.68098652303154483</v>
      </c>
      <c r="AX107">
        <f t="shared" si="104"/>
        <v>605680.65712773637</v>
      </c>
      <c r="AY107" s="121">
        <f t="shared" si="105"/>
        <v>57300908.641130246</v>
      </c>
      <c r="AZ107">
        <f t="shared" si="106"/>
        <v>0.75978833371475463</v>
      </c>
      <c r="BA107" s="39">
        <f t="shared" si="107"/>
        <v>418308.73881568533</v>
      </c>
      <c r="BB107" s="39">
        <f t="shared" si="108"/>
        <v>31822663.520823441</v>
      </c>
      <c r="BC107">
        <f t="shared" si="109"/>
        <v>0.68876412379160579</v>
      </c>
      <c r="BD107" s="41">
        <f t="shared" si="110"/>
        <v>239140.61856544993</v>
      </c>
      <c r="BE107" s="41">
        <f t="shared" si="111"/>
        <v>21904181.93318741</v>
      </c>
      <c r="BF107">
        <f t="shared" si="112"/>
        <v>0.68118174055820579</v>
      </c>
      <c r="BG107" s="41">
        <f t="shared" si="113"/>
        <v>58125</v>
      </c>
      <c r="BH107" s="41">
        <f t="shared" si="114"/>
        <v>0</v>
      </c>
      <c r="BI107">
        <f t="shared" si="115"/>
        <v>0.69732047355062887</v>
      </c>
      <c r="BJ107">
        <f t="shared" si="116"/>
        <v>0</v>
      </c>
      <c r="BK107" s="121">
        <f t="shared" si="117"/>
        <v>0</v>
      </c>
      <c r="BL107">
        <f t="shared" si="118"/>
        <v>0.70369878992107504</v>
      </c>
      <c r="BM107" s="119">
        <f t="shared" si="119"/>
        <v>1321255.0145088716</v>
      </c>
      <c r="BN107" s="119">
        <f t="shared" si="120"/>
        <v>92153756.927720398</v>
      </c>
      <c r="BO107">
        <f t="shared" si="121"/>
        <v>0.69025542672802742</v>
      </c>
    </row>
    <row r="108" spans="1:67">
      <c r="A108">
        <v>96</v>
      </c>
      <c r="B108" s="64">
        <v>91</v>
      </c>
      <c r="C108" s="56">
        <f t="shared" si="69"/>
        <v>70333921.0423446</v>
      </c>
      <c r="D108" s="56">
        <f t="shared" si="70"/>
        <v>273589.37239478528</v>
      </c>
      <c r="E108" s="59">
        <f t="shared" si="122"/>
        <v>70060331.669949815</v>
      </c>
      <c r="F108" s="53">
        <f t="shared" si="71"/>
        <v>664812.02294175699</v>
      </c>
      <c r="G108" s="53">
        <f t="shared" si="72"/>
        <v>324963.17172911722</v>
      </c>
      <c r="H108" s="66">
        <f t="shared" si="73"/>
        <v>339848.85121263977</v>
      </c>
      <c r="I108" s="54">
        <f t="shared" si="74"/>
        <v>0.10979999999999999</v>
      </c>
      <c r="J108" s="67">
        <f t="shared" si="75"/>
        <v>9.6456066865724388E-3</v>
      </c>
      <c r="K108" s="68">
        <f t="shared" si="76"/>
        <v>672496.35526747012</v>
      </c>
      <c r="L108" s="68">
        <f t="shared" si="77"/>
        <v>1337308.378209227</v>
      </c>
      <c r="M108" s="55">
        <f t="shared" si="78"/>
        <v>1012345.2064801098</v>
      </c>
      <c r="N108" s="55">
        <f t="shared" si="79"/>
        <v>227961.51138660885</v>
      </c>
      <c r="O108" s="55">
        <f t="shared" si="80"/>
        <v>784383.69509350101</v>
      </c>
      <c r="P108" s="65">
        <f t="shared" si="123"/>
        <v>0</v>
      </c>
      <c r="Q108" s="52">
        <f t="shared" si="81"/>
        <v>0</v>
      </c>
      <c r="R108" s="57">
        <f t="shared" si="82"/>
        <v>0</v>
      </c>
      <c r="S108" s="59">
        <f t="shared" si="124"/>
        <v>0</v>
      </c>
      <c r="T108" s="56">
        <f t="shared" si="83"/>
        <v>0</v>
      </c>
      <c r="U108" s="57">
        <f t="shared" si="84"/>
        <v>0</v>
      </c>
      <c r="V108" s="59">
        <f t="shared" si="125"/>
        <v>0</v>
      </c>
      <c r="W108" s="52">
        <f t="shared" si="68"/>
        <v>0</v>
      </c>
      <c r="X108" s="57">
        <f t="shared" si="85"/>
        <v>0</v>
      </c>
      <c r="Y108" s="59">
        <f t="shared" si="126"/>
        <v>0</v>
      </c>
      <c r="Z108" s="56">
        <f t="shared" si="127"/>
        <v>0</v>
      </c>
      <c r="AA108" s="57">
        <f t="shared" si="86"/>
        <v>0</v>
      </c>
      <c r="AB108" s="63">
        <f t="shared" si="128"/>
        <v>19665024.594517648</v>
      </c>
      <c r="AC108" s="74">
        <f t="shared" si="87"/>
        <v>929769.52426672331</v>
      </c>
      <c r="AD108" s="57">
        <f t="shared" si="88"/>
        <v>81937.602477156863</v>
      </c>
      <c r="AE108" s="59">
        <f t="shared" si="129"/>
        <v>1826297.446253607</v>
      </c>
      <c r="AF108" s="54">
        <f t="shared" si="89"/>
        <v>227961.51138660885</v>
      </c>
      <c r="AG108" s="57">
        <f t="shared" si="90"/>
        <v>7609.5726927233627</v>
      </c>
      <c r="AH108" s="59">
        <f t="shared" si="130"/>
        <v>13950000</v>
      </c>
      <c r="AI108" s="54">
        <f t="shared" si="91"/>
        <v>0</v>
      </c>
      <c r="AJ108" s="57">
        <f t="shared" si="92"/>
        <v>58125</v>
      </c>
      <c r="AK108" s="59">
        <f t="shared" si="131"/>
        <v>34892599.001573347</v>
      </c>
      <c r="AL108" s="56">
        <f t="shared" si="132"/>
        <v>0</v>
      </c>
      <c r="AM108" s="75">
        <f t="shared" si="93"/>
        <v>145385.82917322227</v>
      </c>
      <c r="AN108">
        <f t="shared" si="94"/>
        <v>2.6809749303621164E-2</v>
      </c>
      <c r="AO108" s="119">
        <f t="shared" si="95"/>
        <v>0</v>
      </c>
      <c r="AP108" s="119">
        <f t="shared" si="96"/>
        <v>0</v>
      </c>
      <c r="AQ108">
        <f t="shared" si="97"/>
        <v>0.6735148865833972</v>
      </c>
      <c r="AR108" s="41">
        <f t="shared" si="98"/>
        <v>0</v>
      </c>
      <c r="AS108" s="41">
        <f t="shared" si="99"/>
        <v>0</v>
      </c>
      <c r="AT108">
        <f t="shared" si="100"/>
        <v>0.6735481985170152</v>
      </c>
      <c r="AU108" s="41">
        <f t="shared" si="101"/>
        <v>0</v>
      </c>
      <c r="AV108" s="41">
        <f t="shared" si="102"/>
        <v>0</v>
      </c>
      <c r="AW108">
        <f t="shared" si="103"/>
        <v>0.67788592167699402</v>
      </c>
      <c r="AX108">
        <f t="shared" si="104"/>
        <v>0</v>
      </c>
      <c r="AY108" s="121">
        <f t="shared" si="105"/>
        <v>0</v>
      </c>
      <c r="AZ108">
        <f t="shared" si="106"/>
        <v>0.75724940628978299</v>
      </c>
      <c r="BA108" s="39">
        <f t="shared" si="107"/>
        <v>1011707.1267438802</v>
      </c>
      <c r="BB108" s="39">
        <f t="shared" si="108"/>
        <v>89257874.32960543</v>
      </c>
      <c r="BC108">
        <f t="shared" si="109"/>
        <v>0.68571460390554873</v>
      </c>
      <c r="BD108" s="41">
        <f t="shared" si="110"/>
        <v>235571.08407933221</v>
      </c>
      <c r="BE108" s="41">
        <f t="shared" si="111"/>
        <v>21884305.093114451</v>
      </c>
      <c r="BF108">
        <f t="shared" si="112"/>
        <v>0.67808240924282492</v>
      </c>
      <c r="BG108" s="41">
        <f t="shared" si="113"/>
        <v>58125</v>
      </c>
      <c r="BH108" s="41">
        <f t="shared" si="114"/>
        <v>0</v>
      </c>
      <c r="BI108">
        <f t="shared" si="115"/>
        <v>0.69432828380859479</v>
      </c>
      <c r="BJ108">
        <f t="shared" si="116"/>
        <v>0</v>
      </c>
      <c r="BK108" s="121">
        <f t="shared" si="117"/>
        <v>0</v>
      </c>
      <c r="BL108">
        <f t="shared" si="118"/>
        <v>0.70075010147002859</v>
      </c>
      <c r="BM108" s="119">
        <f t="shared" si="119"/>
        <v>1305403.2108232125</v>
      </c>
      <c r="BN108" s="119">
        <f t="shared" si="120"/>
        <v>92123413.789689988</v>
      </c>
      <c r="BO108">
        <f t="shared" si="121"/>
        <v>0.68721581391135111</v>
      </c>
    </row>
    <row r="109" spans="1:67">
      <c r="A109">
        <v>97</v>
      </c>
      <c r="B109" s="58">
        <v>92</v>
      </c>
      <c r="C109" s="56">
        <f t="shared" si="69"/>
        <v>69321575.835864484</v>
      </c>
      <c r="D109" s="56">
        <f t="shared" si="70"/>
        <v>273589.37239477038</v>
      </c>
      <c r="E109" s="59">
        <f t="shared" si="122"/>
        <v>69047986.463469714</v>
      </c>
      <c r="F109" s="53">
        <f t="shared" si="71"/>
        <v>658399.50764795614</v>
      </c>
      <c r="G109" s="53">
        <f t="shared" si="72"/>
        <v>320267.57721306034</v>
      </c>
      <c r="H109" s="60">
        <f t="shared" si="73"/>
        <v>338131.9304348958</v>
      </c>
      <c r="I109" s="54">
        <f t="shared" si="74"/>
        <v>0.10979999999999999</v>
      </c>
      <c r="J109" s="61">
        <f t="shared" si="75"/>
        <v>9.6456066865724388E-3</v>
      </c>
      <c r="K109" s="62">
        <f t="shared" si="76"/>
        <v>662748.23231726023</v>
      </c>
      <c r="L109" s="62">
        <f t="shared" si="77"/>
        <v>1321147.7399652163</v>
      </c>
      <c r="M109" s="55">
        <f t="shared" si="78"/>
        <v>1000880.1627521559</v>
      </c>
      <c r="N109" s="55">
        <f t="shared" si="79"/>
        <v>225379.79451808601</v>
      </c>
      <c r="O109" s="55">
        <f t="shared" si="80"/>
        <v>775500.3682340699</v>
      </c>
      <c r="P109" s="59">
        <f t="shared" si="123"/>
        <v>0</v>
      </c>
      <c r="Q109" s="52">
        <f t="shared" si="81"/>
        <v>0</v>
      </c>
      <c r="R109" s="57">
        <f t="shared" si="82"/>
        <v>0</v>
      </c>
      <c r="S109" s="59">
        <f t="shared" si="124"/>
        <v>0</v>
      </c>
      <c r="T109" s="56">
        <f t="shared" si="83"/>
        <v>0</v>
      </c>
      <c r="U109" s="57">
        <f t="shared" si="84"/>
        <v>0</v>
      </c>
      <c r="V109" s="59">
        <f t="shared" si="125"/>
        <v>0</v>
      </c>
      <c r="W109" s="52">
        <f t="shared" si="68"/>
        <v>0</v>
      </c>
      <c r="X109" s="57">
        <f t="shared" si="85"/>
        <v>0</v>
      </c>
      <c r="Y109" s="59">
        <f t="shared" si="126"/>
        <v>0</v>
      </c>
      <c r="Z109" s="56">
        <f t="shared" si="127"/>
        <v>0</v>
      </c>
      <c r="AA109" s="57">
        <f t="shared" si="86"/>
        <v>0</v>
      </c>
      <c r="AB109" s="63">
        <f t="shared" si="128"/>
        <v>18735255.070250925</v>
      </c>
      <c r="AC109" s="74">
        <f t="shared" si="87"/>
        <v>921491.97169551393</v>
      </c>
      <c r="AD109" s="57">
        <f t="shared" si="88"/>
        <v>78063.562792712182</v>
      </c>
      <c r="AE109" s="59">
        <f t="shared" si="129"/>
        <v>1598335.9348669981</v>
      </c>
      <c r="AF109" s="54">
        <f t="shared" si="89"/>
        <v>225379.79451808601</v>
      </c>
      <c r="AG109" s="57">
        <f t="shared" si="90"/>
        <v>6659.7330619458253</v>
      </c>
      <c r="AH109" s="59">
        <f t="shared" si="130"/>
        <v>13950000</v>
      </c>
      <c r="AI109" s="54">
        <f t="shared" si="91"/>
        <v>0</v>
      </c>
      <c r="AJ109" s="57">
        <f t="shared" si="92"/>
        <v>58125</v>
      </c>
      <c r="AK109" s="59">
        <f t="shared" si="131"/>
        <v>35037984.830746569</v>
      </c>
      <c r="AL109" s="56">
        <f t="shared" si="132"/>
        <v>0</v>
      </c>
      <c r="AM109" s="75">
        <f t="shared" si="93"/>
        <v>145991.60346144403</v>
      </c>
      <c r="AN109">
        <f t="shared" si="94"/>
        <v>2.6848746518105846E-2</v>
      </c>
      <c r="AO109" s="119">
        <f t="shared" si="95"/>
        <v>0</v>
      </c>
      <c r="AP109" s="119">
        <f t="shared" si="96"/>
        <v>0</v>
      </c>
      <c r="AQ109">
        <f t="shared" si="97"/>
        <v>0.67039632200701271</v>
      </c>
      <c r="AR109" s="41">
        <f t="shared" si="98"/>
        <v>0</v>
      </c>
      <c r="AS109" s="41">
        <f t="shared" si="99"/>
        <v>0</v>
      </c>
      <c r="AT109">
        <f t="shared" si="100"/>
        <v>0.6704298439677967</v>
      </c>
      <c r="AU109" s="41">
        <f t="shared" si="101"/>
        <v>0</v>
      </c>
      <c r="AV109" s="41">
        <f t="shared" si="102"/>
        <v>0</v>
      </c>
      <c r="AW109">
        <f t="shared" si="103"/>
        <v>0.67479507114956971</v>
      </c>
      <c r="AX109">
        <f t="shared" si="104"/>
        <v>0</v>
      </c>
      <c r="AY109" s="121">
        <f t="shared" si="105"/>
        <v>0</v>
      </c>
      <c r="AZ109">
        <f t="shared" si="106"/>
        <v>0.75471407338714247</v>
      </c>
      <c r="BA109" s="39">
        <f t="shared" si="107"/>
        <v>999555.53448822605</v>
      </c>
      <c r="BB109" s="39">
        <f t="shared" si="108"/>
        <v>89384721.25446485</v>
      </c>
      <c r="BC109">
        <f t="shared" si="109"/>
        <v>0.68267416777242707</v>
      </c>
      <c r="BD109" s="41">
        <f t="shared" si="110"/>
        <v>232039.52758003183</v>
      </c>
      <c r="BE109" s="41">
        <f t="shared" si="111"/>
        <v>21861840.068254344</v>
      </c>
      <c r="BF109">
        <f t="shared" si="112"/>
        <v>0.67499281185570825</v>
      </c>
      <c r="BG109" s="41">
        <f t="shared" si="113"/>
        <v>58125</v>
      </c>
      <c r="BH109" s="41">
        <f t="shared" si="114"/>
        <v>0</v>
      </c>
      <c r="BI109">
        <f t="shared" si="115"/>
        <v>0.6913444587037324</v>
      </c>
      <c r="BJ109">
        <f t="shared" si="116"/>
        <v>0</v>
      </c>
      <c r="BK109" s="121">
        <f t="shared" si="117"/>
        <v>0</v>
      </c>
      <c r="BL109">
        <f t="shared" si="118"/>
        <v>0.69780925172524366</v>
      </c>
      <c r="BM109" s="119">
        <f t="shared" si="119"/>
        <v>1289720.0620682579</v>
      </c>
      <c r="BN109" s="119">
        <f t="shared" si="120"/>
        <v>92080974.973198339</v>
      </c>
      <c r="BO109">
        <f t="shared" si="121"/>
        <v>0.68418515839587191</v>
      </c>
    </row>
    <row r="110" spans="1:67">
      <c r="A110">
        <v>98</v>
      </c>
      <c r="B110" s="64">
        <v>93</v>
      </c>
      <c r="C110" s="56">
        <f t="shared" si="69"/>
        <v>68320695.673112333</v>
      </c>
      <c r="D110" s="56">
        <f t="shared" si="70"/>
        <v>273589.37239477038</v>
      </c>
      <c r="E110" s="59">
        <f t="shared" si="122"/>
        <v>68047106.300717562</v>
      </c>
      <c r="F110" s="53">
        <f t="shared" si="71"/>
        <v>652048.8449545512</v>
      </c>
      <c r="G110" s="53">
        <f t="shared" si="72"/>
        <v>315625.16139149497</v>
      </c>
      <c r="H110" s="66">
        <f t="shared" si="73"/>
        <v>336423.68356305623</v>
      </c>
      <c r="I110" s="54">
        <f t="shared" si="74"/>
        <v>0.10979999999999999</v>
      </c>
      <c r="J110" s="67">
        <f t="shared" si="75"/>
        <v>9.6456066865724388E-3</v>
      </c>
      <c r="K110" s="68">
        <f t="shared" si="76"/>
        <v>653110.61300440971</v>
      </c>
      <c r="L110" s="68">
        <f t="shared" si="77"/>
        <v>1305159.4579589609</v>
      </c>
      <c r="M110" s="55">
        <f t="shared" si="78"/>
        <v>989534.29656746588</v>
      </c>
      <c r="N110" s="55">
        <f t="shared" si="79"/>
        <v>222824.91423920853</v>
      </c>
      <c r="O110" s="55">
        <f t="shared" si="80"/>
        <v>766709.38232825731</v>
      </c>
      <c r="P110" s="65">
        <f t="shared" si="123"/>
        <v>0</v>
      </c>
      <c r="Q110" s="52">
        <f t="shared" si="81"/>
        <v>0</v>
      </c>
      <c r="R110" s="57">
        <f t="shared" si="82"/>
        <v>0</v>
      </c>
      <c r="S110" s="59">
        <f t="shared" si="124"/>
        <v>0</v>
      </c>
      <c r="T110" s="56">
        <f t="shared" si="83"/>
        <v>0</v>
      </c>
      <c r="U110" s="57">
        <f t="shared" si="84"/>
        <v>0</v>
      </c>
      <c r="V110" s="59">
        <f t="shared" si="125"/>
        <v>0</v>
      </c>
      <c r="W110" s="52">
        <f t="shared" si="68"/>
        <v>0</v>
      </c>
      <c r="X110" s="57">
        <f t="shared" si="85"/>
        <v>0</v>
      </c>
      <c r="Y110" s="59">
        <f t="shared" si="126"/>
        <v>0</v>
      </c>
      <c r="Z110" s="56">
        <f t="shared" si="127"/>
        <v>0</v>
      </c>
      <c r="AA110" s="57">
        <f t="shared" si="86"/>
        <v>0</v>
      </c>
      <c r="AB110" s="63">
        <f t="shared" si="128"/>
        <v>17813763.098555412</v>
      </c>
      <c r="AC110" s="74">
        <f t="shared" si="87"/>
        <v>913309.28413745738</v>
      </c>
      <c r="AD110" s="57">
        <f t="shared" si="88"/>
        <v>74224.012910647551</v>
      </c>
      <c r="AE110" s="59">
        <f t="shared" si="129"/>
        <v>1372956.1403489122</v>
      </c>
      <c r="AF110" s="54">
        <f t="shared" si="89"/>
        <v>222824.91423920853</v>
      </c>
      <c r="AG110" s="57">
        <f t="shared" si="90"/>
        <v>5720.650584787134</v>
      </c>
      <c r="AH110" s="59">
        <f t="shared" si="130"/>
        <v>13950000</v>
      </c>
      <c r="AI110" s="54">
        <f t="shared" si="91"/>
        <v>0</v>
      </c>
      <c r="AJ110" s="57">
        <f t="shared" si="92"/>
        <v>58125</v>
      </c>
      <c r="AK110" s="59">
        <f t="shared" si="131"/>
        <v>35183976.434208013</v>
      </c>
      <c r="AL110" s="56">
        <f t="shared" si="132"/>
        <v>0</v>
      </c>
      <c r="AM110" s="75">
        <f t="shared" si="93"/>
        <v>146599.90180920006</v>
      </c>
      <c r="AN110">
        <f t="shared" si="94"/>
        <v>2.6887743732590525E-2</v>
      </c>
      <c r="AO110" s="119">
        <f t="shared" si="95"/>
        <v>0</v>
      </c>
      <c r="AP110" s="119">
        <f t="shared" si="96"/>
        <v>0</v>
      </c>
      <c r="AQ110">
        <f t="shared" si="97"/>
        <v>0.66728787964522829</v>
      </c>
      <c r="AR110" s="41">
        <f t="shared" si="98"/>
        <v>0</v>
      </c>
      <c r="AS110" s="41">
        <f t="shared" si="99"/>
        <v>0</v>
      </c>
      <c r="AT110">
        <f t="shared" si="100"/>
        <v>0.66732160875364099</v>
      </c>
      <c r="AU110" s="41">
        <f t="shared" si="101"/>
        <v>0</v>
      </c>
      <c r="AV110" s="41">
        <f t="shared" si="102"/>
        <v>0</v>
      </c>
      <c r="AW110">
        <f t="shared" si="103"/>
        <v>0.67171396692076357</v>
      </c>
      <c r="AX110">
        <f t="shared" si="104"/>
        <v>0</v>
      </c>
      <c r="AY110" s="121">
        <f t="shared" si="105"/>
        <v>0</v>
      </c>
      <c r="AZ110">
        <f t="shared" si="106"/>
        <v>0.75218235579222081</v>
      </c>
      <c r="BA110" s="39">
        <f t="shared" si="107"/>
        <v>987533.29704810493</v>
      </c>
      <c r="BB110" s="39">
        <f t="shared" si="108"/>
        <v>89504309.845470816</v>
      </c>
      <c r="BC110">
        <f t="shared" si="109"/>
        <v>0.67964281440268337</v>
      </c>
      <c r="BD110" s="41">
        <f t="shared" si="110"/>
        <v>228545.56482399566</v>
      </c>
      <c r="BE110" s="41">
        <f t="shared" si="111"/>
        <v>21836841.595442437</v>
      </c>
      <c r="BF110">
        <f t="shared" si="112"/>
        <v>0.67191294396025814</v>
      </c>
      <c r="BG110" s="41">
        <f t="shared" si="113"/>
        <v>58125</v>
      </c>
      <c r="BH110" s="41">
        <f t="shared" si="114"/>
        <v>0</v>
      </c>
      <c r="BI110">
        <f t="shared" si="115"/>
        <v>0.6883690008542076</v>
      </c>
      <c r="BJ110">
        <f t="shared" si="116"/>
        <v>0</v>
      </c>
      <c r="BK110" s="121">
        <f t="shared" si="117"/>
        <v>0</v>
      </c>
      <c r="BL110">
        <f t="shared" si="118"/>
        <v>0.69487624580532592</v>
      </c>
      <c r="BM110" s="119">
        <f t="shared" si="119"/>
        <v>1274203.8618721005</v>
      </c>
      <c r="BN110" s="119">
        <f t="shared" si="120"/>
        <v>92026689.580774322</v>
      </c>
      <c r="BO110">
        <f t="shared" si="121"/>
        <v>0.68116345984209148</v>
      </c>
    </row>
    <row r="111" spans="1:67">
      <c r="A111">
        <v>99</v>
      </c>
      <c r="B111" s="58">
        <v>94</v>
      </c>
      <c r="C111" s="56">
        <f t="shared" si="69"/>
        <v>67331161.376544863</v>
      </c>
      <c r="D111" s="56">
        <f t="shared" si="70"/>
        <v>273589.37239476293</v>
      </c>
      <c r="E111" s="59">
        <f t="shared" si="122"/>
        <v>67057572.0041501</v>
      </c>
      <c r="F111" s="53">
        <f t="shared" si="71"/>
        <v>645759.43825568585</v>
      </c>
      <c r="G111" s="53">
        <f t="shared" si="72"/>
        <v>311035.37147924956</v>
      </c>
      <c r="H111" s="60">
        <f t="shared" si="73"/>
        <v>334724.06677643629</v>
      </c>
      <c r="I111" s="54">
        <f t="shared" si="74"/>
        <v>0.10979999999999999</v>
      </c>
      <c r="J111" s="61">
        <f t="shared" si="75"/>
        <v>9.6456066865724388E-3</v>
      </c>
      <c r="K111" s="62">
        <f t="shared" si="76"/>
        <v>643582.34821188741</v>
      </c>
      <c r="L111" s="62">
        <f t="shared" si="77"/>
        <v>1289341.7864675731</v>
      </c>
      <c r="M111" s="55">
        <f t="shared" si="78"/>
        <v>978306.41498832358</v>
      </c>
      <c r="N111" s="55">
        <f t="shared" si="79"/>
        <v>220296.60192235516</v>
      </c>
      <c r="O111" s="55">
        <f t="shared" si="80"/>
        <v>758009.81306596845</v>
      </c>
      <c r="P111" s="59">
        <f t="shared" si="123"/>
        <v>0</v>
      </c>
      <c r="Q111" s="52">
        <f t="shared" si="81"/>
        <v>0</v>
      </c>
      <c r="R111" s="57">
        <f t="shared" si="82"/>
        <v>0</v>
      </c>
      <c r="S111" s="59">
        <f t="shared" si="124"/>
        <v>0</v>
      </c>
      <c r="T111" s="56">
        <f t="shared" si="83"/>
        <v>0</v>
      </c>
      <c r="U111" s="57">
        <f t="shared" si="84"/>
        <v>0</v>
      </c>
      <c r="V111" s="59">
        <f t="shared" si="125"/>
        <v>0</v>
      </c>
      <c r="W111" s="52">
        <f t="shared" si="68"/>
        <v>0</v>
      </c>
      <c r="X111" s="57">
        <f t="shared" si="85"/>
        <v>0</v>
      </c>
      <c r="Y111" s="59">
        <f t="shared" si="126"/>
        <v>0</v>
      </c>
      <c r="Z111" s="56">
        <f t="shared" si="127"/>
        <v>0</v>
      </c>
      <c r="AA111" s="57">
        <f t="shared" si="86"/>
        <v>0</v>
      </c>
      <c r="AB111" s="63">
        <f t="shared" si="128"/>
        <v>16900453.814417955</v>
      </c>
      <c r="AC111" s="74">
        <f t="shared" si="87"/>
        <v>905220.54779937351</v>
      </c>
      <c r="AD111" s="57">
        <f t="shared" si="88"/>
        <v>70418.557560074812</v>
      </c>
      <c r="AE111" s="59">
        <f t="shared" si="129"/>
        <v>1150131.2261097038</v>
      </c>
      <c r="AF111" s="54">
        <f t="shared" si="89"/>
        <v>220296.60192235516</v>
      </c>
      <c r="AG111" s="57">
        <f t="shared" si="90"/>
        <v>4792.2134421237661</v>
      </c>
      <c r="AH111" s="59">
        <f t="shared" si="130"/>
        <v>13950000</v>
      </c>
      <c r="AI111" s="54">
        <f t="shared" si="91"/>
        <v>0</v>
      </c>
      <c r="AJ111" s="57">
        <f t="shared" si="92"/>
        <v>58125</v>
      </c>
      <c r="AK111" s="59">
        <f t="shared" si="131"/>
        <v>35330576.336017214</v>
      </c>
      <c r="AL111" s="56">
        <f t="shared" si="132"/>
        <v>0</v>
      </c>
      <c r="AM111" s="75">
        <f t="shared" si="93"/>
        <v>147210.73473340506</v>
      </c>
      <c r="AN111">
        <f t="shared" si="94"/>
        <v>2.6926740947075204E-2</v>
      </c>
      <c r="AO111" s="119">
        <f t="shared" si="95"/>
        <v>0</v>
      </c>
      <c r="AP111" s="119">
        <f t="shared" si="96"/>
        <v>0</v>
      </c>
      <c r="AQ111">
        <f t="shared" si="97"/>
        <v>0.66418955271724478</v>
      </c>
      <c r="AR111" s="41">
        <f t="shared" si="98"/>
        <v>0</v>
      </c>
      <c r="AS111" s="41">
        <f t="shared" si="99"/>
        <v>0</v>
      </c>
      <c r="AT111">
        <f t="shared" si="100"/>
        <v>0.66422348610991266</v>
      </c>
      <c r="AU111" s="41">
        <f t="shared" si="101"/>
        <v>0</v>
      </c>
      <c r="AV111" s="41">
        <f t="shared" si="102"/>
        <v>0</v>
      </c>
      <c r="AW111">
        <f t="shared" si="103"/>
        <v>0.66864260429362121</v>
      </c>
      <c r="AX111">
        <f t="shared" si="104"/>
        <v>0</v>
      </c>
      <c r="AY111" s="121">
        <f t="shared" si="105"/>
        <v>0</v>
      </c>
      <c r="AZ111">
        <f t="shared" si="106"/>
        <v>0.74965427415039265</v>
      </c>
      <c r="BA111" s="39">
        <f t="shared" si="107"/>
        <v>975639.10535944835</v>
      </c>
      <c r="BB111" s="39">
        <f t="shared" si="108"/>
        <v>89616834.232137978</v>
      </c>
      <c r="BC111">
        <f t="shared" si="109"/>
        <v>0.67662054263491511</v>
      </c>
      <c r="BD111" s="41">
        <f t="shared" si="110"/>
        <v>225088.81536447891</v>
      </c>
      <c r="BE111" s="41">
        <f t="shared" si="111"/>
        <v>21809363.590313159</v>
      </c>
      <c r="BF111">
        <f t="shared" si="112"/>
        <v>0.66884280095132342</v>
      </c>
      <c r="BG111" s="41">
        <f t="shared" si="113"/>
        <v>58125</v>
      </c>
      <c r="BH111" s="41">
        <f t="shared" si="114"/>
        <v>0</v>
      </c>
      <c r="BI111">
        <f t="shared" si="115"/>
        <v>0.68540191270453521</v>
      </c>
      <c r="BJ111">
        <f t="shared" si="116"/>
        <v>0</v>
      </c>
      <c r="BK111" s="121">
        <f t="shared" si="117"/>
        <v>0</v>
      </c>
      <c r="BL111">
        <f t="shared" si="118"/>
        <v>0.69195108865508959</v>
      </c>
      <c r="BM111" s="119">
        <f t="shared" si="119"/>
        <v>1258852.9207239272</v>
      </c>
      <c r="BN111" s="119">
        <f t="shared" si="120"/>
        <v>91960803.008902416</v>
      </c>
      <c r="BO111">
        <f t="shared" si="121"/>
        <v>0.67815071773821689</v>
      </c>
    </row>
    <row r="112" spans="1:67">
      <c r="A112">
        <v>100</v>
      </c>
      <c r="B112" s="64">
        <v>95</v>
      </c>
      <c r="C112" s="56">
        <f t="shared" si="69"/>
        <v>66352854.961556546</v>
      </c>
      <c r="D112" s="56">
        <f t="shared" si="70"/>
        <v>273589.37239477038</v>
      </c>
      <c r="E112" s="59">
        <f t="shared" si="122"/>
        <v>66079265.589161776</v>
      </c>
      <c r="F112" s="53">
        <f t="shared" si="71"/>
        <v>639530.69670012954</v>
      </c>
      <c r="G112" s="53">
        <f t="shared" si="72"/>
        <v>306497.6602243954</v>
      </c>
      <c r="H112" s="66">
        <f t="shared" si="73"/>
        <v>333033.03647573414</v>
      </c>
      <c r="I112" s="54">
        <f t="shared" si="74"/>
        <v>0.10979999999999999</v>
      </c>
      <c r="J112" s="67">
        <f t="shared" si="75"/>
        <v>9.6456066865724388E-3</v>
      </c>
      <c r="K112" s="68">
        <f t="shared" si="76"/>
        <v>634162.30032713502</v>
      </c>
      <c r="L112" s="68">
        <f t="shared" si="77"/>
        <v>1273692.9970272644</v>
      </c>
      <c r="M112" s="55">
        <f t="shared" si="78"/>
        <v>967195.3368028691</v>
      </c>
      <c r="N112" s="55">
        <f t="shared" si="79"/>
        <v>217794.59158035158</v>
      </c>
      <c r="O112" s="55">
        <f t="shared" si="80"/>
        <v>749400.74522251752</v>
      </c>
      <c r="P112" s="65">
        <f t="shared" si="123"/>
        <v>0</v>
      </c>
      <c r="Q112" s="52">
        <f t="shared" si="81"/>
        <v>0</v>
      </c>
      <c r="R112" s="57">
        <f t="shared" si="82"/>
        <v>0</v>
      </c>
      <c r="S112" s="59">
        <f t="shared" si="124"/>
        <v>0</v>
      </c>
      <c r="T112" s="56">
        <f t="shared" si="83"/>
        <v>0</v>
      </c>
      <c r="U112" s="57">
        <f t="shared" si="84"/>
        <v>0</v>
      </c>
      <c r="V112" s="59">
        <f t="shared" si="125"/>
        <v>0</v>
      </c>
      <c r="W112" s="52">
        <f t="shared" si="68"/>
        <v>0</v>
      </c>
      <c r="X112" s="57">
        <f t="shared" si="85"/>
        <v>0</v>
      </c>
      <c r="Y112" s="59">
        <f t="shared" si="126"/>
        <v>0</v>
      </c>
      <c r="Z112" s="56">
        <f t="shared" si="127"/>
        <v>0</v>
      </c>
      <c r="AA112" s="57">
        <f t="shared" si="86"/>
        <v>0</v>
      </c>
      <c r="AB112" s="63">
        <f t="shared" si="128"/>
        <v>15995233.266618581</v>
      </c>
      <c r="AC112" s="74">
        <f t="shared" si="87"/>
        <v>897224.85801731178</v>
      </c>
      <c r="AD112" s="57">
        <f t="shared" si="88"/>
        <v>66646.805277577427</v>
      </c>
      <c r="AE112" s="59">
        <f t="shared" si="129"/>
        <v>929834.62418734864</v>
      </c>
      <c r="AF112" s="54">
        <f t="shared" si="89"/>
        <v>217794.59158035158</v>
      </c>
      <c r="AG112" s="57">
        <f t="shared" si="90"/>
        <v>3874.3109341139525</v>
      </c>
      <c r="AH112" s="59">
        <f t="shared" si="130"/>
        <v>13950000</v>
      </c>
      <c r="AI112" s="54">
        <f t="shared" si="91"/>
        <v>0</v>
      </c>
      <c r="AJ112" s="57">
        <f t="shared" si="92"/>
        <v>58125</v>
      </c>
      <c r="AK112" s="59">
        <f t="shared" si="131"/>
        <v>35477787.070750616</v>
      </c>
      <c r="AL112" s="56">
        <f t="shared" si="132"/>
        <v>0</v>
      </c>
      <c r="AM112" s="75">
        <f t="shared" si="93"/>
        <v>147824.11279479423</v>
      </c>
      <c r="AN112">
        <f t="shared" si="94"/>
        <v>2.6965738161559883E-2</v>
      </c>
      <c r="AO112" s="119">
        <f t="shared" si="95"/>
        <v>0</v>
      </c>
      <c r="AP112" s="119">
        <f t="shared" si="96"/>
        <v>0</v>
      </c>
      <c r="AQ112">
        <f t="shared" si="97"/>
        <v>0.6611013342775125</v>
      </c>
      <c r="AR112" s="41">
        <f t="shared" si="98"/>
        <v>0</v>
      </c>
      <c r="AS112" s="41">
        <f t="shared" si="99"/>
        <v>0</v>
      </c>
      <c r="AT112">
        <f t="shared" si="100"/>
        <v>0.6611354691072342</v>
      </c>
      <c r="AU112" s="41">
        <f t="shared" si="101"/>
        <v>0</v>
      </c>
      <c r="AV112" s="41">
        <f t="shared" si="102"/>
        <v>0</v>
      </c>
      <c r="AW112">
        <f t="shared" si="103"/>
        <v>0.66558097840370833</v>
      </c>
      <c r="AX112">
        <f t="shared" si="104"/>
        <v>0</v>
      </c>
      <c r="AY112" s="121">
        <f t="shared" si="105"/>
        <v>0</v>
      </c>
      <c r="AZ112">
        <f t="shared" si="106"/>
        <v>0.74712984896689538</v>
      </c>
      <c r="BA112" s="39">
        <f t="shared" si="107"/>
        <v>963871.66329488927</v>
      </c>
      <c r="BB112" s="39">
        <f t="shared" si="108"/>
        <v>89722485.801731184</v>
      </c>
      <c r="BC112">
        <f t="shared" si="109"/>
        <v>0.6736073511366486</v>
      </c>
      <c r="BD112" s="41">
        <f t="shared" si="110"/>
        <v>221668.90251446553</v>
      </c>
      <c r="BE112" s="41">
        <f t="shared" si="111"/>
        <v>21779459.158035159</v>
      </c>
      <c r="BF112">
        <f t="shared" si="112"/>
        <v>0.66578237805618323</v>
      </c>
      <c r="BG112" s="41">
        <f t="shared" si="113"/>
        <v>58125</v>
      </c>
      <c r="BH112" s="41">
        <f t="shared" si="114"/>
        <v>0</v>
      </c>
      <c r="BI112">
        <f t="shared" si="115"/>
        <v>0.68244319652626539</v>
      </c>
      <c r="BJ112">
        <f t="shared" si="116"/>
        <v>0</v>
      </c>
      <c r="BK112" s="121">
        <f t="shared" si="117"/>
        <v>0</v>
      </c>
      <c r="BL112">
        <f t="shared" si="118"/>
        <v>0.68903378504622192</v>
      </c>
      <c r="BM112" s="119">
        <f t="shared" si="119"/>
        <v>1243665.5658093549</v>
      </c>
      <c r="BN112" s="119">
        <f t="shared" si="120"/>
        <v>91883556.996272564</v>
      </c>
      <c r="BO112">
        <f t="shared" si="121"/>
        <v>0.67514693140092319</v>
      </c>
    </row>
    <row r="113" spans="1:67">
      <c r="A113">
        <v>101</v>
      </c>
      <c r="B113" s="58">
        <v>96</v>
      </c>
      <c r="C113" s="56">
        <f t="shared" si="69"/>
        <v>65385659.624753676</v>
      </c>
      <c r="D113" s="56">
        <f t="shared" si="70"/>
        <v>273589.37239477038</v>
      </c>
      <c r="E113" s="59">
        <f t="shared" si="122"/>
        <v>65112070.252358906</v>
      </c>
      <c r="F113" s="53">
        <f t="shared" si="71"/>
        <v>633362.03513577033</v>
      </c>
      <c r="G113" s="53">
        <f t="shared" si="72"/>
        <v>302011.48585385806</v>
      </c>
      <c r="H113" s="60">
        <f t="shared" si="73"/>
        <v>331350.54928191227</v>
      </c>
      <c r="I113" s="54">
        <f t="shared" si="74"/>
        <v>0.10979999999999999</v>
      </c>
      <c r="J113" s="61">
        <f t="shared" si="75"/>
        <v>9.6456066865724388E-3</v>
      </c>
      <c r="K113" s="62">
        <f t="shared" si="76"/>
        <v>624849.34312897443</v>
      </c>
      <c r="L113" s="62">
        <f t="shared" si="77"/>
        <v>1258211.3782647448</v>
      </c>
      <c r="M113" s="55">
        <f t="shared" si="78"/>
        <v>956199.89241088671</v>
      </c>
      <c r="N113" s="55">
        <f t="shared" si="79"/>
        <v>215318.61984075213</v>
      </c>
      <c r="O113" s="55">
        <f t="shared" si="80"/>
        <v>740881.27257013461</v>
      </c>
      <c r="P113" s="59">
        <f t="shared" si="123"/>
        <v>0</v>
      </c>
      <c r="Q113" s="52">
        <f t="shared" si="81"/>
        <v>0</v>
      </c>
      <c r="R113" s="57">
        <f t="shared" si="82"/>
        <v>0</v>
      </c>
      <c r="S113" s="59">
        <f t="shared" si="124"/>
        <v>0</v>
      </c>
      <c r="T113" s="56">
        <f t="shared" si="83"/>
        <v>0</v>
      </c>
      <c r="U113" s="57">
        <f t="shared" si="84"/>
        <v>0</v>
      </c>
      <c r="V113" s="59">
        <f t="shared" si="125"/>
        <v>0</v>
      </c>
      <c r="W113" s="52">
        <f t="shared" si="68"/>
        <v>0</v>
      </c>
      <c r="X113" s="57">
        <f t="shared" si="85"/>
        <v>0</v>
      </c>
      <c r="Y113" s="59">
        <f t="shared" si="126"/>
        <v>0</v>
      </c>
      <c r="Z113" s="56">
        <f t="shared" si="127"/>
        <v>0</v>
      </c>
      <c r="AA113" s="57">
        <f t="shared" si="86"/>
        <v>0</v>
      </c>
      <c r="AB113" s="63">
        <f t="shared" si="128"/>
        <v>15098008.408601269</v>
      </c>
      <c r="AC113" s="74">
        <f t="shared" si="87"/>
        <v>889321.31916824053</v>
      </c>
      <c r="AD113" s="57">
        <f t="shared" si="88"/>
        <v>62908.368369171956</v>
      </c>
      <c r="AE113" s="59">
        <f t="shared" si="129"/>
        <v>712040.03260699706</v>
      </c>
      <c r="AF113" s="54">
        <f t="shared" si="89"/>
        <v>215318.61984075213</v>
      </c>
      <c r="AG113" s="57">
        <f t="shared" si="90"/>
        <v>2966.8334691958212</v>
      </c>
      <c r="AH113" s="59">
        <f t="shared" si="130"/>
        <v>13950000</v>
      </c>
      <c r="AI113" s="54">
        <f t="shared" si="91"/>
        <v>0</v>
      </c>
      <c r="AJ113" s="57">
        <f t="shared" si="92"/>
        <v>58125</v>
      </c>
      <c r="AK113" s="59">
        <f t="shared" si="131"/>
        <v>35625611.183545411</v>
      </c>
      <c r="AL113" s="56">
        <f t="shared" si="132"/>
        <v>0</v>
      </c>
      <c r="AM113" s="75">
        <f t="shared" si="93"/>
        <v>148440.04659810587</v>
      </c>
      <c r="AN113">
        <f t="shared" si="94"/>
        <v>2.7004735376044565E-2</v>
      </c>
      <c r="AO113" s="119">
        <f t="shared" si="95"/>
        <v>0</v>
      </c>
      <c r="AP113" s="119">
        <f t="shared" si="96"/>
        <v>0</v>
      </c>
      <c r="AQ113">
        <f t="shared" si="97"/>
        <v>0.65802321721671231</v>
      </c>
      <c r="AR113" s="41">
        <f t="shared" si="98"/>
        <v>0</v>
      </c>
      <c r="AS113" s="41">
        <f t="shared" si="99"/>
        <v>0</v>
      </c>
      <c r="AT113">
        <f t="shared" si="100"/>
        <v>0.65805755065240401</v>
      </c>
      <c r="AU113" s="41">
        <f t="shared" si="101"/>
        <v>0</v>
      </c>
      <c r="AV113" s="41">
        <f t="shared" si="102"/>
        <v>0</v>
      </c>
      <c r="AW113">
        <f t="shared" si="103"/>
        <v>0.66252908421997836</v>
      </c>
      <c r="AX113">
        <f t="shared" si="104"/>
        <v>0</v>
      </c>
      <c r="AY113" s="121">
        <f t="shared" si="105"/>
        <v>0</v>
      </c>
      <c r="AZ113">
        <f t="shared" si="106"/>
        <v>0.74460910060680541</v>
      </c>
      <c r="BA113" s="39">
        <f t="shared" si="107"/>
        <v>952229.68753741251</v>
      </c>
      <c r="BB113" s="39">
        <f t="shared" si="108"/>
        <v>89821453.235992298</v>
      </c>
      <c r="BC113">
        <f t="shared" si="109"/>
        <v>0.67060323840520764</v>
      </c>
      <c r="BD113" s="41">
        <f t="shared" si="110"/>
        <v>218285.45330994794</v>
      </c>
      <c r="BE113" s="41">
        <f t="shared" si="111"/>
        <v>21747180.603915963</v>
      </c>
      <c r="BF113">
        <f t="shared" si="112"/>
        <v>0.6627316703353654</v>
      </c>
      <c r="BG113" s="41">
        <f t="shared" si="113"/>
        <v>58125</v>
      </c>
      <c r="BH113" s="41">
        <f t="shared" si="114"/>
        <v>0</v>
      </c>
      <c r="BI113">
        <f t="shared" si="115"/>
        <v>0.67949285441864837</v>
      </c>
      <c r="BJ113">
        <f t="shared" si="116"/>
        <v>0</v>
      </c>
      <c r="BK113" s="121">
        <f t="shared" si="117"/>
        <v>0</v>
      </c>
      <c r="BL113">
        <f t="shared" si="118"/>
        <v>0.68612433957779118</v>
      </c>
      <c r="BM113" s="119">
        <f t="shared" si="119"/>
        <v>1228640.1408473605</v>
      </c>
      <c r="BN113" s="119">
        <f t="shared" si="120"/>
        <v>91795189.671445131</v>
      </c>
      <c r="BO113">
        <f t="shared" si="121"/>
        <v>0.67215209997613046</v>
      </c>
    </row>
    <row r="114" spans="1:67">
      <c r="A114">
        <v>102</v>
      </c>
      <c r="B114" s="64">
        <v>97</v>
      </c>
      <c r="C114" s="56">
        <f t="shared" si="69"/>
        <v>64429459.732342795</v>
      </c>
      <c r="D114" s="56">
        <f t="shared" si="70"/>
        <v>273589.37239477038</v>
      </c>
      <c r="E114" s="59">
        <f t="shared" si="122"/>
        <v>64155870.359948024</v>
      </c>
      <c r="F114" s="53">
        <f t="shared" si="71"/>
        <v>627252.87405464367</v>
      </c>
      <c r="G114" s="53">
        <f t="shared" si="72"/>
        <v>297576.31201955891</v>
      </c>
      <c r="H114" s="66">
        <f t="shared" si="73"/>
        <v>329676.56203508476</v>
      </c>
      <c r="I114" s="54">
        <f t="shared" si="74"/>
        <v>0.10979999999999999</v>
      </c>
      <c r="J114" s="67">
        <f t="shared" si="75"/>
        <v>9.6456066865724388E-3</v>
      </c>
      <c r="K114" s="68">
        <f t="shared" si="76"/>
        <v>615642.3616756174</v>
      </c>
      <c r="L114" s="68">
        <f t="shared" si="77"/>
        <v>1242895.2357302611</v>
      </c>
      <c r="M114" s="55">
        <f t="shared" si="78"/>
        <v>945318.92371070222</v>
      </c>
      <c r="N114" s="55">
        <f t="shared" si="79"/>
        <v>212868.42592037111</v>
      </c>
      <c r="O114" s="55">
        <f t="shared" si="80"/>
        <v>732450.49779033114</v>
      </c>
      <c r="P114" s="65">
        <f t="shared" si="123"/>
        <v>0</v>
      </c>
      <c r="Q114" s="52">
        <f t="shared" si="81"/>
        <v>0</v>
      </c>
      <c r="R114" s="57">
        <f t="shared" si="82"/>
        <v>0</v>
      </c>
      <c r="S114" s="59">
        <f t="shared" si="124"/>
        <v>0</v>
      </c>
      <c r="T114" s="56">
        <f t="shared" si="83"/>
        <v>0</v>
      </c>
      <c r="U114" s="57">
        <f t="shared" si="84"/>
        <v>0</v>
      </c>
      <c r="V114" s="59">
        <f t="shared" si="125"/>
        <v>0</v>
      </c>
      <c r="W114" s="52">
        <f t="shared" si="68"/>
        <v>0</v>
      </c>
      <c r="X114" s="57">
        <f t="shared" si="85"/>
        <v>0</v>
      </c>
      <c r="Y114" s="59">
        <f t="shared" si="126"/>
        <v>0</v>
      </c>
      <c r="Z114" s="56">
        <f t="shared" si="127"/>
        <v>0</v>
      </c>
      <c r="AA114" s="57">
        <f t="shared" si="86"/>
        <v>0</v>
      </c>
      <c r="AB114" s="63">
        <f t="shared" si="128"/>
        <v>14208687.089433029</v>
      </c>
      <c r="AC114" s="74">
        <f t="shared" si="87"/>
        <v>881509.04458259582</v>
      </c>
      <c r="AD114" s="57">
        <f t="shared" si="88"/>
        <v>59202.862872637619</v>
      </c>
      <c r="AE114" s="59">
        <f t="shared" si="129"/>
        <v>496721.41276624496</v>
      </c>
      <c r="AF114" s="54">
        <f t="shared" si="89"/>
        <v>212868.42592037111</v>
      </c>
      <c r="AG114" s="57">
        <f t="shared" si="90"/>
        <v>2069.6725531926872</v>
      </c>
      <c r="AH114" s="59">
        <f t="shared" si="130"/>
        <v>13950000</v>
      </c>
      <c r="AI114" s="54">
        <f t="shared" si="91"/>
        <v>0</v>
      </c>
      <c r="AJ114" s="57">
        <f t="shared" si="92"/>
        <v>58125</v>
      </c>
      <c r="AK114" s="59">
        <f t="shared" si="131"/>
        <v>35774051.230143517</v>
      </c>
      <c r="AL114" s="56">
        <f t="shared" si="132"/>
        <v>0</v>
      </c>
      <c r="AM114" s="75">
        <f t="shared" si="93"/>
        <v>149058.54679226465</v>
      </c>
      <c r="AN114">
        <f t="shared" si="94"/>
        <v>2.7043732590529244E-2</v>
      </c>
      <c r="AO114" s="119">
        <f t="shared" si="95"/>
        <v>0</v>
      </c>
      <c r="AP114" s="119">
        <f t="shared" si="96"/>
        <v>0</v>
      </c>
      <c r="AQ114">
        <f t="shared" si="97"/>
        <v>0.65495519426271154</v>
      </c>
      <c r="AR114" s="41">
        <f t="shared" si="98"/>
        <v>0</v>
      </c>
      <c r="AS114" s="41">
        <f t="shared" si="99"/>
        <v>0</v>
      </c>
      <c r="AT114">
        <f t="shared" si="100"/>
        <v>0.65498972348941908</v>
      </c>
      <c r="AU114" s="41">
        <f t="shared" si="101"/>
        <v>0</v>
      </c>
      <c r="AV114" s="41">
        <f t="shared" si="102"/>
        <v>0</v>
      </c>
      <c r="AW114">
        <f t="shared" si="103"/>
        <v>0.65948691654568159</v>
      </c>
      <c r="AX114">
        <f t="shared" si="104"/>
        <v>0</v>
      </c>
      <c r="AY114" s="121">
        <f t="shared" si="105"/>
        <v>0</v>
      </c>
      <c r="AZ114">
        <f t="shared" si="106"/>
        <v>0.74209204929497141</v>
      </c>
      <c r="BA114" s="39">
        <f t="shared" si="107"/>
        <v>940711.90745523339</v>
      </c>
      <c r="BB114" s="39">
        <f t="shared" si="108"/>
        <v>89913922.547424778</v>
      </c>
      <c r="BC114">
        <f t="shared" si="109"/>
        <v>0.6676082027684197</v>
      </c>
      <c r="BD114" s="41">
        <f t="shared" si="110"/>
        <v>214938.09847356379</v>
      </c>
      <c r="BE114" s="41">
        <f t="shared" si="111"/>
        <v>21712579.443877853</v>
      </c>
      <c r="BF114">
        <f t="shared" si="112"/>
        <v>0.65969067268357628</v>
      </c>
      <c r="BG114" s="41">
        <f t="shared" si="113"/>
        <v>58125</v>
      </c>
      <c r="BH114" s="41">
        <f t="shared" si="114"/>
        <v>0</v>
      </c>
      <c r="BI114">
        <f t="shared" si="115"/>
        <v>0.6765508883093182</v>
      </c>
      <c r="BJ114">
        <f t="shared" si="116"/>
        <v>0</v>
      </c>
      <c r="BK114" s="121">
        <f t="shared" si="117"/>
        <v>0</v>
      </c>
      <c r="BL114">
        <f t="shared" si="118"/>
        <v>0.68322275667693744</v>
      </c>
      <c r="BM114" s="119">
        <f t="shared" si="119"/>
        <v>1213775.0059287972</v>
      </c>
      <c r="BN114" s="119">
        <f t="shared" si="120"/>
        <v>91695935.59993811</v>
      </c>
      <c r="BO114">
        <f t="shared" si="121"/>
        <v>0.66916622243979196</v>
      </c>
    </row>
    <row r="115" spans="1:67">
      <c r="A115">
        <v>103</v>
      </c>
      <c r="B115" s="58">
        <v>98</v>
      </c>
      <c r="C115" s="56">
        <f t="shared" si="69"/>
        <v>63484140.808632083</v>
      </c>
      <c r="D115" s="56">
        <f t="shared" si="70"/>
        <v>273589.37239476293</v>
      </c>
      <c r="E115" s="59">
        <f t="shared" si="122"/>
        <v>63210551.43623732</v>
      </c>
      <c r="F115" s="53">
        <f t="shared" si="71"/>
        <v>621202.63953849045</v>
      </c>
      <c r="G115" s="53">
        <f t="shared" si="72"/>
        <v>293191.60774508078</v>
      </c>
      <c r="H115" s="60">
        <f t="shared" si="73"/>
        <v>328011.03179340967</v>
      </c>
      <c r="I115" s="54">
        <f t="shared" si="74"/>
        <v>0.10979999999999999</v>
      </c>
      <c r="J115" s="61">
        <f t="shared" si="75"/>
        <v>9.6456066865724388E-3</v>
      </c>
      <c r="K115" s="62">
        <f t="shared" si="76"/>
        <v>606540.25219376571</v>
      </c>
      <c r="L115" s="62">
        <f t="shared" si="77"/>
        <v>1227742.8917322562</v>
      </c>
      <c r="M115" s="55">
        <f t="shared" si="78"/>
        <v>934551.28398717544</v>
      </c>
      <c r="N115" s="55">
        <f t="shared" si="79"/>
        <v>210443.7516000607</v>
      </c>
      <c r="O115" s="55">
        <f t="shared" si="80"/>
        <v>724107.53238711471</v>
      </c>
      <c r="P115" s="59">
        <f t="shared" si="123"/>
        <v>0</v>
      </c>
      <c r="Q115" s="52">
        <f t="shared" si="81"/>
        <v>0</v>
      </c>
      <c r="R115" s="57">
        <f t="shared" si="82"/>
        <v>0</v>
      </c>
      <c r="S115" s="59">
        <f t="shared" si="124"/>
        <v>0</v>
      </c>
      <c r="T115" s="56">
        <f t="shared" si="83"/>
        <v>0</v>
      </c>
      <c r="U115" s="57">
        <f t="shared" si="84"/>
        <v>0</v>
      </c>
      <c r="V115" s="59">
        <f t="shared" si="125"/>
        <v>0</v>
      </c>
      <c r="W115" s="52">
        <f t="shared" si="68"/>
        <v>0</v>
      </c>
      <c r="X115" s="57">
        <f t="shared" si="85"/>
        <v>0</v>
      </c>
      <c r="Y115" s="59">
        <f t="shared" si="126"/>
        <v>0</v>
      </c>
      <c r="Z115" s="56">
        <f t="shared" si="127"/>
        <v>0</v>
      </c>
      <c r="AA115" s="57">
        <f t="shared" si="86"/>
        <v>0</v>
      </c>
      <c r="AB115" s="63">
        <f t="shared" si="128"/>
        <v>13327178.044850433</v>
      </c>
      <c r="AC115" s="74">
        <f t="shared" si="87"/>
        <v>873787.15645768051</v>
      </c>
      <c r="AD115" s="57">
        <f t="shared" si="88"/>
        <v>55529.908520210134</v>
      </c>
      <c r="AE115" s="59">
        <f t="shared" si="129"/>
        <v>283852.98684587388</v>
      </c>
      <c r="AF115" s="54">
        <f t="shared" si="89"/>
        <v>210443.7516000607</v>
      </c>
      <c r="AG115" s="57">
        <f t="shared" si="90"/>
        <v>1182.7207785244746</v>
      </c>
      <c r="AH115" s="59">
        <f t="shared" si="130"/>
        <v>13950000</v>
      </c>
      <c r="AI115" s="54">
        <f t="shared" si="91"/>
        <v>0</v>
      </c>
      <c r="AJ115" s="57">
        <f t="shared" si="92"/>
        <v>58125</v>
      </c>
      <c r="AK115" s="59">
        <f t="shared" si="131"/>
        <v>35923109.776935779</v>
      </c>
      <c r="AL115" s="56">
        <f t="shared" si="132"/>
        <v>0</v>
      </c>
      <c r="AM115" s="75">
        <f t="shared" si="93"/>
        <v>149679.62407056574</v>
      </c>
      <c r="AN115">
        <f t="shared" si="94"/>
        <v>2.7082729805013923E-2</v>
      </c>
      <c r="AO115" s="119">
        <f t="shared" si="95"/>
        <v>0</v>
      </c>
      <c r="AP115" s="119">
        <f t="shared" si="96"/>
        <v>0</v>
      </c>
      <c r="AQ115">
        <f t="shared" si="97"/>
        <v>0.65189725798148046</v>
      </c>
      <c r="AR115" s="41">
        <f t="shared" si="98"/>
        <v>0</v>
      </c>
      <c r="AS115" s="41">
        <f t="shared" si="99"/>
        <v>0</v>
      </c>
      <c r="AT115">
        <f t="shared" si="100"/>
        <v>0.65193198020032517</v>
      </c>
      <c r="AU115" s="41">
        <f t="shared" si="101"/>
        <v>0</v>
      </c>
      <c r="AV115" s="41">
        <f t="shared" si="102"/>
        <v>0</v>
      </c>
      <c r="AW115">
        <f t="shared" si="103"/>
        <v>0.65645447001921642</v>
      </c>
      <c r="AX115">
        <f t="shared" si="104"/>
        <v>0</v>
      </c>
      <c r="AY115" s="121">
        <f t="shared" si="105"/>
        <v>0</v>
      </c>
      <c r="AZ115">
        <f t="shared" si="106"/>
        <v>0.73957871511600337</v>
      </c>
      <c r="BA115" s="39">
        <f t="shared" si="107"/>
        <v>929317.0649778907</v>
      </c>
      <c r="BB115" s="39">
        <f t="shared" si="108"/>
        <v>90000077.115141094</v>
      </c>
      <c r="BC115">
        <f t="shared" si="109"/>
        <v>0.66462224238546297</v>
      </c>
      <c r="BD115" s="41">
        <f t="shared" si="110"/>
        <v>211626.47237858517</v>
      </c>
      <c r="BE115" s="41">
        <f t="shared" si="111"/>
        <v>21675706.41480625</v>
      </c>
      <c r="BF115">
        <f t="shared" si="112"/>
        <v>0.65665937983058131</v>
      </c>
      <c r="BG115" s="41">
        <f t="shared" si="113"/>
        <v>58125</v>
      </c>
      <c r="BH115" s="41">
        <f t="shared" si="114"/>
        <v>0</v>
      </c>
      <c r="BI115">
        <f t="shared" si="115"/>
        <v>0.67361729995504549</v>
      </c>
      <c r="BJ115">
        <f t="shared" si="116"/>
        <v>0</v>
      </c>
      <c r="BK115" s="121">
        <f t="shared" si="117"/>
        <v>0</v>
      </c>
      <c r="BL115">
        <f t="shared" si="118"/>
        <v>0.68032904059945243</v>
      </c>
      <c r="BM115" s="119">
        <f t="shared" si="119"/>
        <v>1199068.5373564758</v>
      </c>
      <c r="BN115" s="119">
        <f t="shared" si="120"/>
        <v>91586025.830743194</v>
      </c>
      <c r="BO115">
        <f t="shared" si="121"/>
        <v>0.66618929759865719</v>
      </c>
    </row>
    <row r="116" spans="1:67">
      <c r="A116">
        <v>104</v>
      </c>
      <c r="B116" s="64">
        <v>99</v>
      </c>
      <c r="C116" s="56">
        <f t="shared" si="69"/>
        <v>62549589.524644904</v>
      </c>
      <c r="D116" s="56">
        <f t="shared" si="70"/>
        <v>273589.37239475548</v>
      </c>
      <c r="E116" s="59">
        <f t="shared" si="122"/>
        <v>62276000.152250148</v>
      </c>
      <c r="F116" s="53">
        <f t="shared" si="71"/>
        <v>615210.76320484153</v>
      </c>
      <c r="G116" s="53">
        <f t="shared" si="72"/>
        <v>288856.8473728536</v>
      </c>
      <c r="H116" s="66">
        <f t="shared" si="73"/>
        <v>326353.91583198792</v>
      </c>
      <c r="I116" s="54">
        <f t="shared" si="74"/>
        <v>0.10979999999999999</v>
      </c>
      <c r="J116" s="67">
        <f t="shared" si="75"/>
        <v>9.6456066865724388E-3</v>
      </c>
      <c r="K116" s="68">
        <f t="shared" si="76"/>
        <v>597541.9219687921</v>
      </c>
      <c r="L116" s="68">
        <f t="shared" si="77"/>
        <v>1212752.6851736337</v>
      </c>
      <c r="M116" s="55">
        <f t="shared" si="78"/>
        <v>923895.83780078008</v>
      </c>
      <c r="N116" s="55">
        <f t="shared" si="79"/>
        <v>208044.3411997339</v>
      </c>
      <c r="O116" s="55">
        <f t="shared" si="80"/>
        <v>715851.49660104618</v>
      </c>
      <c r="P116" s="65">
        <f t="shared" si="123"/>
        <v>0</v>
      </c>
      <c r="Q116" s="52">
        <f t="shared" si="81"/>
        <v>0</v>
      </c>
      <c r="R116" s="57">
        <f t="shared" si="82"/>
        <v>0</v>
      </c>
      <c r="S116" s="59">
        <f t="shared" si="124"/>
        <v>0</v>
      </c>
      <c r="T116" s="56">
        <f t="shared" si="83"/>
        <v>0</v>
      </c>
      <c r="U116" s="57">
        <f t="shared" si="84"/>
        <v>0</v>
      </c>
      <c r="V116" s="59">
        <f t="shared" si="125"/>
        <v>0</v>
      </c>
      <c r="W116" s="52">
        <f t="shared" si="68"/>
        <v>0</v>
      </c>
      <c r="X116" s="57">
        <f t="shared" si="85"/>
        <v>0</v>
      </c>
      <c r="Y116" s="59">
        <f t="shared" si="126"/>
        <v>0</v>
      </c>
      <c r="Z116" s="56">
        <f t="shared" si="127"/>
        <v>0</v>
      </c>
      <c r="AA116" s="57">
        <f t="shared" si="86"/>
        <v>0</v>
      </c>
      <c r="AB116" s="63">
        <f t="shared" si="128"/>
        <v>12453390.888392752</v>
      </c>
      <c r="AC116" s="74">
        <f t="shared" si="87"/>
        <v>866154.78577190591</v>
      </c>
      <c r="AD116" s="57">
        <f t="shared" si="88"/>
        <v>51889.128701636466</v>
      </c>
      <c r="AE116" s="59">
        <f t="shared" si="129"/>
        <v>73409.235245813179</v>
      </c>
      <c r="AF116" s="54">
        <f t="shared" si="89"/>
        <v>73409.235245813179</v>
      </c>
      <c r="AG116" s="57">
        <f t="shared" si="90"/>
        <v>305.87181352422158</v>
      </c>
      <c r="AH116" s="59">
        <f t="shared" si="130"/>
        <v>13950000</v>
      </c>
      <c r="AI116" s="54">
        <f t="shared" si="91"/>
        <v>134635.10595392072</v>
      </c>
      <c r="AJ116" s="57">
        <f t="shared" si="92"/>
        <v>58125</v>
      </c>
      <c r="AK116" s="59">
        <f t="shared" si="131"/>
        <v>36072789.401006341</v>
      </c>
      <c r="AL116" s="56">
        <f t="shared" si="132"/>
        <v>0</v>
      </c>
      <c r="AM116" s="75">
        <f t="shared" si="93"/>
        <v>150303.28917085976</v>
      </c>
      <c r="AN116">
        <f t="shared" si="94"/>
        <v>2.7121727019498602E-2</v>
      </c>
      <c r="AO116" s="119">
        <f t="shared" si="95"/>
        <v>0</v>
      </c>
      <c r="AP116" s="119">
        <f t="shared" si="96"/>
        <v>0</v>
      </c>
      <c r="AQ116">
        <f t="shared" si="97"/>
        <v>0.64884940077804276</v>
      </c>
      <c r="AR116" s="41">
        <f t="shared" si="98"/>
        <v>0</v>
      </c>
      <c r="AS116" s="41">
        <f t="shared" si="99"/>
        <v>0</v>
      </c>
      <c r="AT116">
        <f t="shared" si="100"/>
        <v>0.64888431320622331</v>
      </c>
      <c r="AU116" s="41">
        <f t="shared" si="101"/>
        <v>0</v>
      </c>
      <c r="AV116" s="41">
        <f t="shared" si="102"/>
        <v>0</v>
      </c>
      <c r="AW116">
        <f t="shared" si="103"/>
        <v>0.65343173911508157</v>
      </c>
      <c r="AX116">
        <f t="shared" si="104"/>
        <v>0</v>
      </c>
      <c r="AY116" s="121">
        <f t="shared" si="105"/>
        <v>0</v>
      </c>
      <c r="AZ116">
        <f t="shared" si="106"/>
        <v>0.73706911801414354</v>
      </c>
      <c r="BA116" s="39">
        <f t="shared" si="107"/>
        <v>918043.91447354236</v>
      </c>
      <c r="BB116" s="39">
        <f t="shared" si="108"/>
        <v>90080097.720278218</v>
      </c>
      <c r="BC116">
        <f t="shared" si="109"/>
        <v>0.66164535524768753</v>
      </c>
      <c r="BD116" s="41">
        <f t="shared" si="110"/>
        <v>73715.107059337402</v>
      </c>
      <c r="BE116" s="41">
        <f t="shared" si="111"/>
        <v>7634560.4655645704</v>
      </c>
      <c r="BF116">
        <f t="shared" si="112"/>
        <v>0.65363778634209557</v>
      </c>
      <c r="BG116" s="41">
        <f t="shared" si="113"/>
        <v>192760.10595392072</v>
      </c>
      <c r="BH116" s="41">
        <f t="shared" si="114"/>
        <v>14002051.019207755</v>
      </c>
      <c r="BI116">
        <f t="shared" si="115"/>
        <v>0.67069209094236415</v>
      </c>
      <c r="BJ116">
        <f t="shared" si="116"/>
        <v>0</v>
      </c>
      <c r="BK116" s="121">
        <f t="shared" si="117"/>
        <v>0</v>
      </c>
      <c r="BL116">
        <f t="shared" si="118"/>
        <v>0.67744319543039688</v>
      </c>
      <c r="BM116" s="119">
        <f t="shared" si="119"/>
        <v>1184519.1274868005</v>
      </c>
      <c r="BN116" s="119">
        <f t="shared" si="120"/>
        <v>91465687.942277223</v>
      </c>
      <c r="BO116">
        <f t="shared" si="121"/>
        <v>0.66322132409111545</v>
      </c>
    </row>
    <row r="117" spans="1:67">
      <c r="A117">
        <v>105</v>
      </c>
      <c r="B117" s="58">
        <v>100</v>
      </c>
      <c r="C117" s="56">
        <f t="shared" si="69"/>
        <v>61625693.686844125</v>
      </c>
      <c r="D117" s="56">
        <f t="shared" si="70"/>
        <v>273589.37239476293</v>
      </c>
      <c r="E117" s="59">
        <f t="shared" si="122"/>
        <v>61352104.314449362</v>
      </c>
      <c r="F117" s="53">
        <f t="shared" si="71"/>
        <v>609276.68215362157</v>
      </c>
      <c r="G117" s="53">
        <f t="shared" si="72"/>
        <v>284571.51051185431</v>
      </c>
      <c r="H117" s="60">
        <f t="shared" si="73"/>
        <v>324705.17164176726</v>
      </c>
      <c r="I117" s="54">
        <f t="shared" si="74"/>
        <v>0.10979999999999999</v>
      </c>
      <c r="J117" s="61">
        <f t="shared" si="75"/>
        <v>9.6456066865724388E-3</v>
      </c>
      <c r="K117" s="62">
        <f t="shared" si="76"/>
        <v>588646.28923599003</v>
      </c>
      <c r="L117" s="62">
        <f t="shared" si="77"/>
        <v>1197922.9713896117</v>
      </c>
      <c r="M117" s="55">
        <f t="shared" si="78"/>
        <v>913351.4608777574</v>
      </c>
      <c r="N117" s="55">
        <f t="shared" si="79"/>
        <v>205669.94155362903</v>
      </c>
      <c r="O117" s="55">
        <f t="shared" si="80"/>
        <v>707681.5193241284</v>
      </c>
      <c r="P117" s="59">
        <f t="shared" si="123"/>
        <v>0</v>
      </c>
      <c r="Q117" s="52">
        <f t="shared" si="81"/>
        <v>0</v>
      </c>
      <c r="R117" s="57">
        <f t="shared" si="82"/>
        <v>0</v>
      </c>
      <c r="S117" s="59">
        <f t="shared" si="124"/>
        <v>0</v>
      </c>
      <c r="T117" s="56">
        <f t="shared" si="83"/>
        <v>0</v>
      </c>
      <c r="U117" s="57">
        <f t="shared" si="84"/>
        <v>0</v>
      </c>
      <c r="V117" s="59">
        <f t="shared" si="125"/>
        <v>0</v>
      </c>
      <c r="W117" s="52">
        <f t="shared" si="68"/>
        <v>0</v>
      </c>
      <c r="X117" s="57">
        <f t="shared" si="85"/>
        <v>0</v>
      </c>
      <c r="Y117" s="59">
        <f t="shared" si="126"/>
        <v>0</v>
      </c>
      <c r="Z117" s="56">
        <f t="shared" si="127"/>
        <v>0</v>
      </c>
      <c r="AA117" s="57">
        <f t="shared" si="86"/>
        <v>0</v>
      </c>
      <c r="AB117" s="63">
        <f t="shared" si="128"/>
        <v>11587236.102620846</v>
      </c>
      <c r="AC117" s="74">
        <f t="shared" si="87"/>
        <v>858611.07219986676</v>
      </c>
      <c r="AD117" s="57">
        <f t="shared" si="88"/>
        <v>48280.150427586857</v>
      </c>
      <c r="AE117" s="59">
        <f t="shared" si="129"/>
        <v>0</v>
      </c>
      <c r="AF117" s="54">
        <f t="shared" si="89"/>
        <v>0</v>
      </c>
      <c r="AG117" s="57">
        <f t="shared" si="90"/>
        <v>0</v>
      </c>
      <c r="AH117" s="59">
        <f t="shared" si="130"/>
        <v>13815364.894046079</v>
      </c>
      <c r="AI117" s="54">
        <f t="shared" si="91"/>
        <v>205669.94155362903</v>
      </c>
      <c r="AJ117" s="57">
        <f t="shared" si="92"/>
        <v>57564.020391858663</v>
      </c>
      <c r="AK117" s="59">
        <f t="shared" si="131"/>
        <v>36223092.690177202</v>
      </c>
      <c r="AL117" s="56">
        <f t="shared" si="132"/>
        <v>0</v>
      </c>
      <c r="AM117" s="75">
        <f t="shared" si="93"/>
        <v>150929.55287573833</v>
      </c>
      <c r="AN117">
        <f t="shared" si="94"/>
        <v>2.7160724233983281E-2</v>
      </c>
      <c r="AO117" s="119">
        <f t="shared" si="95"/>
        <v>0</v>
      </c>
      <c r="AP117" s="119">
        <f t="shared" si="96"/>
        <v>0</v>
      </c>
      <c r="AQ117">
        <f t="shared" si="97"/>
        <v>0.64581161489745764</v>
      </c>
      <c r="AR117" s="41">
        <f t="shared" si="98"/>
        <v>0</v>
      </c>
      <c r="AS117" s="41">
        <f t="shared" si="99"/>
        <v>0</v>
      </c>
      <c r="AT117">
        <f t="shared" si="100"/>
        <v>0.64584671476819133</v>
      </c>
      <c r="AU117" s="41">
        <f t="shared" si="101"/>
        <v>0</v>
      </c>
      <c r="AV117" s="41">
        <f t="shared" si="102"/>
        <v>0</v>
      </c>
      <c r="AW117">
        <f t="shared" si="103"/>
        <v>0.65041871814476826</v>
      </c>
      <c r="AX117">
        <f t="shared" si="104"/>
        <v>0</v>
      </c>
      <c r="AY117" s="121">
        <f t="shared" si="105"/>
        <v>0</v>
      </c>
      <c r="AZ117">
        <f t="shared" si="106"/>
        <v>0.73456327779330555</v>
      </c>
      <c r="BA117" s="39">
        <f t="shared" si="107"/>
        <v>906891.22262745362</v>
      </c>
      <c r="BB117" s="39">
        <f t="shared" si="108"/>
        <v>90154162.580986008</v>
      </c>
      <c r="BC117">
        <f t="shared" si="109"/>
        <v>0.6586775391793589</v>
      </c>
      <c r="BD117" s="41">
        <f t="shared" si="110"/>
        <v>0</v>
      </c>
      <c r="BE117" s="41">
        <f t="shared" si="111"/>
        <v>0</v>
      </c>
      <c r="BF117">
        <f t="shared" si="112"/>
        <v>0.65062588662072529</v>
      </c>
      <c r="BG117" s="41">
        <f t="shared" si="113"/>
        <v>263233.96194548771</v>
      </c>
      <c r="BH117" s="41">
        <f t="shared" si="114"/>
        <v>21595343.86313105</v>
      </c>
      <c r="BI117">
        <f t="shared" si="115"/>
        <v>0.66777526268830323</v>
      </c>
      <c r="BJ117">
        <f t="shared" si="116"/>
        <v>0</v>
      </c>
      <c r="BK117" s="121">
        <f t="shared" si="117"/>
        <v>0</v>
      </c>
      <c r="BL117">
        <f t="shared" si="118"/>
        <v>0.67456522508472827</v>
      </c>
      <c r="BM117" s="119">
        <f t="shared" si="119"/>
        <v>1170125.1845729414</v>
      </c>
      <c r="BN117" s="119">
        <f t="shared" si="120"/>
        <v>91335146.087775737</v>
      </c>
      <c r="BO117">
        <f t="shared" si="121"/>
        <v>0.66026230038788514</v>
      </c>
    </row>
    <row r="118" spans="1:67">
      <c r="A118">
        <v>106</v>
      </c>
      <c r="B118" s="64">
        <v>101</v>
      </c>
      <c r="C118" s="56">
        <f t="shared" si="69"/>
        <v>60712342.225966364</v>
      </c>
      <c r="D118" s="56">
        <f t="shared" si="70"/>
        <v>273589.37239475548</v>
      </c>
      <c r="E118" s="59">
        <f t="shared" si="122"/>
        <v>60438752.853571609</v>
      </c>
      <c r="F118" s="53">
        <f t="shared" si="71"/>
        <v>603399.83891426784</v>
      </c>
      <c r="G118" s="53">
        <f t="shared" si="72"/>
        <v>280335.0819858163</v>
      </c>
      <c r="H118" s="66">
        <f t="shared" si="73"/>
        <v>323064.75692845153</v>
      </c>
      <c r="I118" s="54">
        <f t="shared" si="74"/>
        <v>0.10979999999999999</v>
      </c>
      <c r="J118" s="67">
        <f t="shared" si="75"/>
        <v>9.6456066865724388E-3</v>
      </c>
      <c r="K118" s="68">
        <f t="shared" si="76"/>
        <v>579852.28307288443</v>
      </c>
      <c r="L118" s="68">
        <f t="shared" si="77"/>
        <v>1183252.1219871524</v>
      </c>
      <c r="M118" s="55">
        <f t="shared" si="78"/>
        <v>902917.04000133602</v>
      </c>
      <c r="N118" s="55">
        <f t="shared" si="79"/>
        <v>203320.30198581456</v>
      </c>
      <c r="O118" s="55">
        <f t="shared" si="80"/>
        <v>699596.73801552155</v>
      </c>
      <c r="P118" s="65">
        <f t="shared" si="123"/>
        <v>0</v>
      </c>
      <c r="Q118" s="52">
        <f t="shared" si="81"/>
        <v>0</v>
      </c>
      <c r="R118" s="57">
        <f t="shared" si="82"/>
        <v>0</v>
      </c>
      <c r="S118" s="59">
        <f t="shared" si="124"/>
        <v>0</v>
      </c>
      <c r="T118" s="56">
        <f t="shared" si="83"/>
        <v>0</v>
      </c>
      <c r="U118" s="57">
        <f t="shared" si="84"/>
        <v>0</v>
      </c>
      <c r="V118" s="59">
        <f t="shared" si="125"/>
        <v>0</v>
      </c>
      <c r="W118" s="52">
        <f t="shared" si="68"/>
        <v>0</v>
      </c>
      <c r="X118" s="57">
        <f t="shared" si="85"/>
        <v>0</v>
      </c>
      <c r="Y118" s="59">
        <f t="shared" si="126"/>
        <v>0</v>
      </c>
      <c r="Z118" s="56">
        <f t="shared" si="127"/>
        <v>0</v>
      </c>
      <c r="AA118" s="57">
        <f t="shared" si="86"/>
        <v>0</v>
      </c>
      <c r="AB118" s="63">
        <f t="shared" si="128"/>
        <v>10728625.030420979</v>
      </c>
      <c r="AC118" s="74">
        <f t="shared" si="87"/>
        <v>851155.16402824211</v>
      </c>
      <c r="AD118" s="57">
        <f t="shared" si="88"/>
        <v>44702.604293420751</v>
      </c>
      <c r="AE118" s="59">
        <f t="shared" si="129"/>
        <v>0</v>
      </c>
      <c r="AF118" s="54">
        <f t="shared" si="89"/>
        <v>0</v>
      </c>
      <c r="AG118" s="57">
        <f t="shared" si="90"/>
        <v>0</v>
      </c>
      <c r="AH118" s="59">
        <f t="shared" si="130"/>
        <v>13609694.952492449</v>
      </c>
      <c r="AI118" s="54">
        <f t="shared" si="91"/>
        <v>203320.30198581456</v>
      </c>
      <c r="AJ118" s="57">
        <f t="shared" si="92"/>
        <v>56707.062302051869</v>
      </c>
      <c r="AK118" s="59">
        <f t="shared" si="131"/>
        <v>36374022.243052937</v>
      </c>
      <c r="AL118" s="56">
        <f t="shared" si="132"/>
        <v>0</v>
      </c>
      <c r="AM118" s="75">
        <f t="shared" si="93"/>
        <v>151558.42601272056</v>
      </c>
      <c r="AN118">
        <f t="shared" si="94"/>
        <v>2.719972144846796E-2</v>
      </c>
      <c r="AO118" s="119">
        <f t="shared" si="95"/>
        <v>0</v>
      </c>
      <c r="AP118" s="119">
        <f t="shared" si="96"/>
        <v>0</v>
      </c>
      <c r="AQ118">
        <f t="shared" si="97"/>
        <v>0.64278389242572975</v>
      </c>
      <c r="AR118" s="41">
        <f t="shared" si="98"/>
        <v>0</v>
      </c>
      <c r="AS118" s="41">
        <f t="shared" si="99"/>
        <v>0</v>
      </c>
      <c r="AT118">
        <f t="shared" si="100"/>
        <v>0.64281917698825852</v>
      </c>
      <c r="AU118" s="41">
        <f t="shared" si="101"/>
        <v>0</v>
      </c>
      <c r="AV118" s="41">
        <f t="shared" si="102"/>
        <v>0</v>
      </c>
      <c r="AW118">
        <f t="shared" si="103"/>
        <v>0.64741540125761843</v>
      </c>
      <c r="AX118">
        <f t="shared" si="104"/>
        <v>0</v>
      </c>
      <c r="AY118" s="121">
        <f t="shared" si="105"/>
        <v>0</v>
      </c>
      <c r="AZ118">
        <f t="shared" si="106"/>
        <v>0.73206121411699543</v>
      </c>
      <c r="BA118" s="39">
        <f t="shared" si="107"/>
        <v>895857.76832166291</v>
      </c>
      <c r="BB118" s="39">
        <f t="shared" si="108"/>
        <v>90222447.386993662</v>
      </c>
      <c r="BC118">
        <f t="shared" si="109"/>
        <v>0.65571879183853365</v>
      </c>
      <c r="BD118" s="41">
        <f t="shared" si="110"/>
        <v>0</v>
      </c>
      <c r="BE118" s="41">
        <f t="shared" si="111"/>
        <v>0</v>
      </c>
      <c r="BF118">
        <f t="shared" si="112"/>
        <v>0.64762367490678174</v>
      </c>
      <c r="BG118" s="41">
        <f t="shared" si="113"/>
        <v>260027.36428786643</v>
      </c>
      <c r="BH118" s="41">
        <f t="shared" si="114"/>
        <v>21551952.010496344</v>
      </c>
      <c r="BI118">
        <f t="shared" si="115"/>
        <v>0.66486681644106838</v>
      </c>
      <c r="BJ118">
        <f t="shared" si="116"/>
        <v>0</v>
      </c>
      <c r="BK118" s="121">
        <f t="shared" si="117"/>
        <v>0</v>
      </c>
      <c r="BL118">
        <f t="shared" si="118"/>
        <v>0.67169513330790898</v>
      </c>
      <c r="BM118" s="119">
        <f t="shared" si="119"/>
        <v>1155885.1326095294</v>
      </c>
      <c r="BN118" s="119">
        <f t="shared" si="120"/>
        <v>91194621.040134937</v>
      </c>
      <c r="BO118">
        <f t="shared" si="121"/>
        <v>0.65731222479288287</v>
      </c>
    </row>
    <row r="119" spans="1:67">
      <c r="A119">
        <v>107</v>
      </c>
      <c r="B119" s="58">
        <v>102</v>
      </c>
      <c r="C119" s="56">
        <f t="shared" si="69"/>
        <v>59809425.185965024</v>
      </c>
      <c r="D119" s="56">
        <f t="shared" si="70"/>
        <v>273589.37239474803</v>
      </c>
      <c r="E119" s="59">
        <f t="shared" si="122"/>
        <v>59535835.813570276</v>
      </c>
      <c r="F119" s="53">
        <f t="shared" si="71"/>
        <v>597579.68139335967</v>
      </c>
      <c r="G119" s="53">
        <f t="shared" si="72"/>
        <v>276147.05178194348</v>
      </c>
      <c r="H119" s="60">
        <f t="shared" si="73"/>
        <v>321432.6296114162</v>
      </c>
      <c r="I119" s="54">
        <f t="shared" si="74"/>
        <v>0.10979999999999999</v>
      </c>
      <c r="J119" s="61">
        <f t="shared" si="75"/>
        <v>9.6456066865724388E-3</v>
      </c>
      <c r="K119" s="62">
        <f t="shared" si="76"/>
        <v>571158.84329258988</v>
      </c>
      <c r="L119" s="62">
        <f t="shared" si="77"/>
        <v>1168738.5246859496</v>
      </c>
      <c r="M119" s="55">
        <f t="shared" si="78"/>
        <v>892591.47290400602</v>
      </c>
      <c r="N119" s="55">
        <f t="shared" si="79"/>
        <v>200995.17428593105</v>
      </c>
      <c r="O119" s="55">
        <f t="shared" si="80"/>
        <v>691596.29861807497</v>
      </c>
      <c r="P119" s="59">
        <f t="shared" si="123"/>
        <v>0</v>
      </c>
      <c r="Q119" s="52">
        <f t="shared" si="81"/>
        <v>0</v>
      </c>
      <c r="R119" s="57">
        <f t="shared" si="82"/>
        <v>0</v>
      </c>
      <c r="S119" s="59">
        <f t="shared" si="124"/>
        <v>0</v>
      </c>
      <c r="T119" s="56">
        <f t="shared" si="83"/>
        <v>0</v>
      </c>
      <c r="U119" s="57">
        <f t="shared" si="84"/>
        <v>0</v>
      </c>
      <c r="V119" s="59">
        <f t="shared" si="125"/>
        <v>0</v>
      </c>
      <c r="W119" s="52">
        <f t="shared" si="68"/>
        <v>0</v>
      </c>
      <c r="X119" s="57">
        <f t="shared" si="85"/>
        <v>0</v>
      </c>
      <c r="Y119" s="59">
        <f t="shared" si="126"/>
        <v>0</v>
      </c>
      <c r="Z119" s="56">
        <f t="shared" si="127"/>
        <v>0</v>
      </c>
      <c r="AA119" s="57">
        <f t="shared" si="86"/>
        <v>0</v>
      </c>
      <c r="AB119" s="63">
        <f t="shared" si="128"/>
        <v>9877469.8663927373</v>
      </c>
      <c r="AC119" s="74">
        <f t="shared" si="87"/>
        <v>843786.21807251521</v>
      </c>
      <c r="AD119" s="57">
        <f t="shared" si="88"/>
        <v>41156.124443303073</v>
      </c>
      <c r="AE119" s="59">
        <f t="shared" si="129"/>
        <v>0</v>
      </c>
      <c r="AF119" s="54">
        <f t="shared" si="89"/>
        <v>0</v>
      </c>
      <c r="AG119" s="57">
        <f t="shared" si="90"/>
        <v>0</v>
      </c>
      <c r="AH119" s="59">
        <f t="shared" si="130"/>
        <v>13406374.650506634</v>
      </c>
      <c r="AI119" s="54">
        <f t="shared" si="91"/>
        <v>200995.17428593105</v>
      </c>
      <c r="AJ119" s="57">
        <f t="shared" si="92"/>
        <v>55859.894377110977</v>
      </c>
      <c r="AK119" s="59">
        <f t="shared" si="131"/>
        <v>36525580.669065654</v>
      </c>
      <c r="AL119" s="56">
        <f t="shared" si="132"/>
        <v>0</v>
      </c>
      <c r="AM119" s="75">
        <f t="shared" si="93"/>
        <v>152189.91945444021</v>
      </c>
      <c r="AN119">
        <f t="shared" si="94"/>
        <v>2.7238718662952643E-2</v>
      </c>
      <c r="AO119" s="119">
        <f t="shared" si="95"/>
        <v>0</v>
      </c>
      <c r="AP119" s="119">
        <f t="shared" si="96"/>
        <v>0</v>
      </c>
      <c r="AQ119">
        <f t="shared" si="97"/>
        <v>0.63976622529078808</v>
      </c>
      <c r="AR119" s="41">
        <f t="shared" si="98"/>
        <v>0</v>
      </c>
      <c r="AS119" s="41">
        <f t="shared" si="99"/>
        <v>0</v>
      </c>
      <c r="AT119">
        <f t="shared" si="100"/>
        <v>0.63980169181035251</v>
      </c>
      <c r="AU119" s="41">
        <f t="shared" si="101"/>
        <v>0</v>
      </c>
      <c r="AV119" s="41">
        <f t="shared" si="102"/>
        <v>0</v>
      </c>
      <c r="AW119">
        <f t="shared" si="103"/>
        <v>0.64442178244174408</v>
      </c>
      <c r="AX119">
        <f t="shared" si="104"/>
        <v>0</v>
      </c>
      <c r="AY119" s="121">
        <f t="shared" si="105"/>
        <v>0</v>
      </c>
      <c r="AZ119">
        <f t="shared" si="106"/>
        <v>0.72956294650830233</v>
      </c>
      <c r="BA119" s="39">
        <f t="shared" si="107"/>
        <v>884942.34251581831</v>
      </c>
      <c r="BB119" s="39">
        <f t="shared" si="108"/>
        <v>90285125.333759129</v>
      </c>
      <c r="BC119">
        <f t="shared" si="109"/>
        <v>0.65276911071782218</v>
      </c>
      <c r="BD119" s="41">
        <f t="shared" si="110"/>
        <v>0</v>
      </c>
      <c r="BE119" s="41">
        <f t="shared" si="111"/>
        <v>0</v>
      </c>
      <c r="BF119">
        <f t="shared" si="112"/>
        <v>0.64463114527924226</v>
      </c>
      <c r="BG119" s="41">
        <f t="shared" si="113"/>
        <v>256855.06866304204</v>
      </c>
      <c r="BH119" s="41">
        <f t="shared" si="114"/>
        <v>21506483.648594622</v>
      </c>
      <c r="BI119">
        <f t="shared" si="115"/>
        <v>0.66196675328082721</v>
      </c>
      <c r="BJ119">
        <f t="shared" si="116"/>
        <v>0</v>
      </c>
      <c r="BK119" s="121">
        <f t="shared" si="117"/>
        <v>0</v>
      </c>
      <c r="BL119">
        <f t="shared" si="118"/>
        <v>0.66883292367655844</v>
      </c>
      <c r="BM119" s="119">
        <f t="shared" si="119"/>
        <v>1141797.4111788603</v>
      </c>
      <c r="BN119" s="119">
        <f t="shared" si="120"/>
        <v>91044330.236208618</v>
      </c>
      <c r="BO119">
        <f t="shared" si="121"/>
        <v>0.65437109544396854</v>
      </c>
    </row>
    <row r="120" spans="1:67">
      <c r="A120">
        <v>108</v>
      </c>
      <c r="B120" s="64">
        <v>103</v>
      </c>
      <c r="C120" s="56">
        <f t="shared" si="69"/>
        <v>58916833.71306102</v>
      </c>
      <c r="D120" s="56">
        <f t="shared" si="70"/>
        <v>273589.37239474803</v>
      </c>
      <c r="E120" s="59">
        <f t="shared" si="122"/>
        <v>58643244.340666272</v>
      </c>
      <c r="F120" s="53">
        <f t="shared" si="71"/>
        <v>591815.66282275203</v>
      </c>
      <c r="G120" s="53">
        <f t="shared" si="72"/>
        <v>272006.91500012373</v>
      </c>
      <c r="H120" s="66">
        <f t="shared" si="73"/>
        <v>319808.7478226283</v>
      </c>
      <c r="I120" s="54">
        <f t="shared" si="74"/>
        <v>0.10979999999999999</v>
      </c>
      <c r="J120" s="67">
        <f t="shared" si="75"/>
        <v>9.6456066865724388E-3</v>
      </c>
      <c r="K120" s="68">
        <f t="shared" si="76"/>
        <v>562564.9203382096</v>
      </c>
      <c r="L120" s="68">
        <f t="shared" si="77"/>
        <v>1154380.5831609615</v>
      </c>
      <c r="M120" s="55">
        <f t="shared" si="78"/>
        <v>882373.66816083784</v>
      </c>
      <c r="N120" s="55">
        <f t="shared" si="79"/>
        <v>198694.31268516873</v>
      </c>
      <c r="O120" s="55">
        <f t="shared" si="80"/>
        <v>683679.35547566914</v>
      </c>
      <c r="P120" s="65">
        <f t="shared" si="123"/>
        <v>0</v>
      </c>
      <c r="Q120" s="52">
        <f t="shared" si="81"/>
        <v>0</v>
      </c>
      <c r="R120" s="57">
        <f t="shared" si="82"/>
        <v>0</v>
      </c>
      <c r="S120" s="59">
        <f t="shared" si="124"/>
        <v>0</v>
      </c>
      <c r="T120" s="56">
        <f t="shared" si="83"/>
        <v>0</v>
      </c>
      <c r="U120" s="57">
        <f t="shared" si="84"/>
        <v>0</v>
      </c>
      <c r="V120" s="59">
        <f t="shared" si="125"/>
        <v>0</v>
      </c>
      <c r="W120" s="52">
        <f t="shared" si="68"/>
        <v>0</v>
      </c>
      <c r="X120" s="57">
        <f t="shared" si="85"/>
        <v>0</v>
      </c>
      <c r="Y120" s="59">
        <f t="shared" si="126"/>
        <v>0</v>
      </c>
      <c r="Z120" s="56">
        <f t="shared" si="127"/>
        <v>0</v>
      </c>
      <c r="AA120" s="57">
        <f t="shared" si="86"/>
        <v>0</v>
      </c>
      <c r="AB120" s="63">
        <f t="shared" si="128"/>
        <v>9033683.6483202223</v>
      </c>
      <c r="AC120" s="74">
        <f t="shared" si="87"/>
        <v>836503.39959450287</v>
      </c>
      <c r="AD120" s="57">
        <f t="shared" si="88"/>
        <v>37640.348534667595</v>
      </c>
      <c r="AE120" s="59">
        <f t="shared" si="129"/>
        <v>0</v>
      </c>
      <c r="AF120" s="54">
        <f t="shared" si="89"/>
        <v>0</v>
      </c>
      <c r="AG120" s="57">
        <f t="shared" si="90"/>
        <v>0</v>
      </c>
      <c r="AH120" s="59">
        <f t="shared" si="130"/>
        <v>13205379.476220703</v>
      </c>
      <c r="AI120" s="54">
        <f t="shared" si="91"/>
        <v>198694.31268516873</v>
      </c>
      <c r="AJ120" s="57">
        <f t="shared" si="92"/>
        <v>55022.414484252928</v>
      </c>
      <c r="AK120" s="59">
        <f t="shared" si="131"/>
        <v>36677770.588520095</v>
      </c>
      <c r="AL120" s="56">
        <f t="shared" si="132"/>
        <v>0</v>
      </c>
      <c r="AM120" s="75">
        <f t="shared" si="93"/>
        <v>152824.04411883373</v>
      </c>
      <c r="AN120">
        <f t="shared" si="94"/>
        <v>2.7277715877437322E-2</v>
      </c>
      <c r="AO120" s="119">
        <f t="shared" si="95"/>
        <v>0</v>
      </c>
      <c r="AP120" s="119">
        <f t="shared" si="96"/>
        <v>0</v>
      </c>
      <c r="AQ120">
        <f t="shared" si="97"/>
        <v>0.63675860526343209</v>
      </c>
      <c r="AR120" s="41">
        <f t="shared" si="98"/>
        <v>0</v>
      </c>
      <c r="AS120" s="41">
        <f t="shared" si="99"/>
        <v>0</v>
      </c>
      <c r="AT120">
        <f t="shared" si="100"/>
        <v>0.63679425102119902</v>
      </c>
      <c r="AU120" s="41">
        <f t="shared" si="101"/>
        <v>0</v>
      </c>
      <c r="AV120" s="41">
        <f t="shared" si="102"/>
        <v>0</v>
      </c>
      <c r="AW120">
        <f t="shared" si="103"/>
        <v>0.64143785552495713</v>
      </c>
      <c r="AX120">
        <f t="shared" si="104"/>
        <v>0</v>
      </c>
      <c r="AY120" s="121">
        <f t="shared" si="105"/>
        <v>0</v>
      </c>
      <c r="AZ120">
        <f t="shared" si="106"/>
        <v>0.72706849434987408</v>
      </c>
      <c r="BA120" s="39">
        <f t="shared" si="107"/>
        <v>874143.7481291705</v>
      </c>
      <c r="BB120" s="39">
        <f t="shared" si="108"/>
        <v>90342367.15620631</v>
      </c>
      <c r="BC120">
        <f t="shared" si="109"/>
        <v>0.64982849314523072</v>
      </c>
      <c r="BD120" s="41">
        <f t="shared" si="110"/>
        <v>0</v>
      </c>
      <c r="BE120" s="41">
        <f t="shared" si="111"/>
        <v>0</v>
      </c>
      <c r="BF120">
        <f t="shared" si="112"/>
        <v>0.64164829165663018</v>
      </c>
      <c r="BG120" s="41">
        <f t="shared" si="113"/>
        <v>253716.72716942165</v>
      </c>
      <c r="BH120" s="41">
        <f t="shared" si="114"/>
        <v>21458985.769998223</v>
      </c>
      <c r="BI120">
        <f t="shared" si="115"/>
        <v>0.6590750741202811</v>
      </c>
      <c r="BJ120">
        <f t="shared" si="116"/>
        <v>0</v>
      </c>
      <c r="BK120" s="121">
        <f t="shared" si="117"/>
        <v>0</v>
      </c>
      <c r="BL120">
        <f t="shared" si="118"/>
        <v>0.66597859959905759</v>
      </c>
      <c r="BM120" s="119">
        <f t="shared" si="119"/>
        <v>1127860.4752985921</v>
      </c>
      <c r="BN120" s="119">
        <f t="shared" si="120"/>
        <v>90884487.820566297</v>
      </c>
      <c r="BO120">
        <f t="shared" si="121"/>
        <v>0.65143891031375767</v>
      </c>
    </row>
    <row r="121" spans="1:67">
      <c r="A121">
        <v>109</v>
      </c>
      <c r="B121" s="58">
        <v>104</v>
      </c>
      <c r="C121" s="56">
        <f t="shared" si="69"/>
        <v>58034460.044900186</v>
      </c>
      <c r="D121" s="56">
        <f t="shared" si="70"/>
        <v>273589.37239474803</v>
      </c>
      <c r="E121" s="59">
        <f t="shared" si="122"/>
        <v>57760870.672505438</v>
      </c>
      <c r="F121" s="53">
        <f t="shared" si="71"/>
        <v>586107.2417082109</v>
      </c>
      <c r="G121" s="53">
        <f t="shared" si="72"/>
        <v>267914.17180263775</v>
      </c>
      <c r="H121" s="60">
        <f t="shared" si="73"/>
        <v>318193.06990557315</v>
      </c>
      <c r="I121" s="54">
        <f t="shared" si="74"/>
        <v>0.10979999999999999</v>
      </c>
      <c r="J121" s="61">
        <f t="shared" si="75"/>
        <v>9.6456066865724388E-3</v>
      </c>
      <c r="K121" s="62">
        <f t="shared" si="76"/>
        <v>554069.4751782621</v>
      </c>
      <c r="L121" s="62">
        <f t="shared" si="77"/>
        <v>1140176.7168864729</v>
      </c>
      <c r="M121" s="55">
        <f t="shared" si="78"/>
        <v>872262.54508383514</v>
      </c>
      <c r="N121" s="55">
        <f t="shared" si="79"/>
        <v>196417.47383247758</v>
      </c>
      <c r="O121" s="55">
        <f t="shared" si="80"/>
        <v>675845.07125135756</v>
      </c>
      <c r="P121" s="59">
        <f t="shared" si="123"/>
        <v>0</v>
      </c>
      <c r="Q121" s="52">
        <f t="shared" si="81"/>
        <v>0</v>
      </c>
      <c r="R121" s="57">
        <f t="shared" si="82"/>
        <v>0</v>
      </c>
      <c r="S121" s="59">
        <f t="shared" si="124"/>
        <v>0</v>
      </c>
      <c r="T121" s="56">
        <f t="shared" si="83"/>
        <v>0</v>
      </c>
      <c r="U121" s="57">
        <f t="shared" si="84"/>
        <v>0</v>
      </c>
      <c r="V121" s="59">
        <f t="shared" si="125"/>
        <v>0</v>
      </c>
      <c r="W121" s="52">
        <f t="shared" si="68"/>
        <v>0</v>
      </c>
      <c r="X121" s="57">
        <f t="shared" si="85"/>
        <v>0</v>
      </c>
      <c r="Y121" s="59">
        <f t="shared" si="126"/>
        <v>0</v>
      </c>
      <c r="Z121" s="56">
        <f t="shared" si="127"/>
        <v>0</v>
      </c>
      <c r="AA121" s="57">
        <f t="shared" si="86"/>
        <v>0</v>
      </c>
      <c r="AB121" s="63">
        <f t="shared" si="128"/>
        <v>8197180.2487257197</v>
      </c>
      <c r="AC121" s="74">
        <f t="shared" si="87"/>
        <v>829305.88222068641</v>
      </c>
      <c r="AD121" s="57">
        <f t="shared" si="88"/>
        <v>34154.917703023835</v>
      </c>
      <c r="AE121" s="59">
        <f t="shared" si="129"/>
        <v>0</v>
      </c>
      <c r="AF121" s="54">
        <f t="shared" si="89"/>
        <v>0</v>
      </c>
      <c r="AG121" s="57">
        <f t="shared" si="90"/>
        <v>0</v>
      </c>
      <c r="AH121" s="59">
        <f t="shared" si="130"/>
        <v>13006685.163535533</v>
      </c>
      <c r="AI121" s="54">
        <f t="shared" si="91"/>
        <v>196417.47383247758</v>
      </c>
      <c r="AJ121" s="57">
        <f t="shared" si="92"/>
        <v>54194.521514731387</v>
      </c>
      <c r="AK121" s="59">
        <f t="shared" si="131"/>
        <v>36830594.632638931</v>
      </c>
      <c r="AL121" s="56">
        <f t="shared" si="132"/>
        <v>0</v>
      </c>
      <c r="AM121" s="75">
        <f t="shared" si="93"/>
        <v>153460.81096932889</v>
      </c>
      <c r="AN121">
        <f t="shared" si="94"/>
        <v>2.7316713091922001E-2</v>
      </c>
      <c r="AO121" s="119">
        <f t="shared" si="95"/>
        <v>0</v>
      </c>
      <c r="AP121" s="119">
        <f t="shared" si="96"/>
        <v>0</v>
      </c>
      <c r="AQ121">
        <f t="shared" si="97"/>
        <v>0.63376102395829537</v>
      </c>
      <c r="AR121" s="41">
        <f t="shared" si="98"/>
        <v>0</v>
      </c>
      <c r="AS121" s="41">
        <f t="shared" si="99"/>
        <v>0</v>
      </c>
      <c r="AT121">
        <f t="shared" si="100"/>
        <v>0.63379684625138299</v>
      </c>
      <c r="AU121" s="41">
        <f t="shared" si="101"/>
        <v>0</v>
      </c>
      <c r="AV121" s="41">
        <f t="shared" si="102"/>
        <v>0</v>
      </c>
      <c r="AW121">
        <f t="shared" si="103"/>
        <v>0.63846361417562869</v>
      </c>
      <c r="AX121">
        <f t="shared" si="104"/>
        <v>0</v>
      </c>
      <c r="AY121" s="121">
        <f t="shared" si="105"/>
        <v>0</v>
      </c>
      <c r="AZ121">
        <f t="shared" si="106"/>
        <v>0.72457787688384934</v>
      </c>
      <c r="BA121" s="39">
        <f t="shared" si="107"/>
        <v>863460.79992371029</v>
      </c>
      <c r="BB121" s="39">
        <f t="shared" si="108"/>
        <v>90394341.162054822</v>
      </c>
      <c r="BC121">
        <f t="shared" si="109"/>
        <v>0.6468969362849365</v>
      </c>
      <c r="BD121" s="41">
        <f t="shared" si="110"/>
        <v>0</v>
      </c>
      <c r="BE121" s="41">
        <f t="shared" si="111"/>
        <v>0</v>
      </c>
      <c r="BF121">
        <f t="shared" si="112"/>
        <v>0.6386751077979167</v>
      </c>
      <c r="BG121" s="41">
        <f t="shared" si="113"/>
        <v>250611.99534720898</v>
      </c>
      <c r="BH121" s="41">
        <f t="shared" si="114"/>
        <v>21409504.647740055</v>
      </c>
      <c r="BI121">
        <f t="shared" si="115"/>
        <v>0.6561917797054575</v>
      </c>
      <c r="BJ121">
        <f t="shared" si="116"/>
        <v>0</v>
      </c>
      <c r="BK121" s="121">
        <f t="shared" si="117"/>
        <v>0</v>
      </c>
      <c r="BL121">
        <f t="shared" si="118"/>
        <v>0.66313216431616206</v>
      </c>
      <c r="BM121" s="119">
        <f t="shared" si="119"/>
        <v>1114072.7952709193</v>
      </c>
      <c r="BN121" s="119">
        <f t="shared" si="120"/>
        <v>90715304.688718855</v>
      </c>
      <c r="BO121">
        <f t="shared" si="121"/>
        <v>0.64851566721042142</v>
      </c>
    </row>
    <row r="122" spans="1:67">
      <c r="A122">
        <v>110</v>
      </c>
      <c r="B122" s="64">
        <v>105</v>
      </c>
      <c r="C122" s="56">
        <f t="shared" si="69"/>
        <v>57162197.499816351</v>
      </c>
      <c r="D122" s="56">
        <f t="shared" si="70"/>
        <v>273589.37239474803</v>
      </c>
      <c r="E122" s="59">
        <f t="shared" si="122"/>
        <v>56888608.127421603</v>
      </c>
      <c r="F122" s="53">
        <f t="shared" si="71"/>
        <v>580453.88177854137</v>
      </c>
      <c r="G122" s="53">
        <f t="shared" si="72"/>
        <v>263868.32736435719</v>
      </c>
      <c r="H122" s="66">
        <f t="shared" si="73"/>
        <v>316585.55441418418</v>
      </c>
      <c r="I122" s="54">
        <f t="shared" si="74"/>
        <v>0.10979999999999999</v>
      </c>
      <c r="J122" s="67">
        <f t="shared" si="75"/>
        <v>9.6456066865724388E-3</v>
      </c>
      <c r="K122" s="68">
        <f t="shared" si="76"/>
        <v>545671.47920312732</v>
      </c>
      <c r="L122" s="68">
        <f t="shared" si="77"/>
        <v>1126125.3609816688</v>
      </c>
      <c r="M122" s="55">
        <f t="shared" si="78"/>
        <v>862257.03361731162</v>
      </c>
      <c r="N122" s="55">
        <f t="shared" si="79"/>
        <v>194164.41677100814</v>
      </c>
      <c r="O122" s="55">
        <f t="shared" si="80"/>
        <v>668092.61684630346</v>
      </c>
      <c r="P122" s="65">
        <f t="shared" si="123"/>
        <v>0</v>
      </c>
      <c r="Q122" s="52">
        <f t="shared" si="81"/>
        <v>0</v>
      </c>
      <c r="R122" s="57">
        <f t="shared" si="82"/>
        <v>0</v>
      </c>
      <c r="S122" s="59">
        <f t="shared" si="124"/>
        <v>0</v>
      </c>
      <c r="T122" s="56">
        <f t="shared" si="83"/>
        <v>0</v>
      </c>
      <c r="U122" s="57">
        <f t="shared" si="84"/>
        <v>0</v>
      </c>
      <c r="V122" s="59">
        <f t="shared" si="125"/>
        <v>0</v>
      </c>
      <c r="W122" s="52">
        <f t="shared" si="68"/>
        <v>0</v>
      </c>
      <c r="X122" s="57">
        <f t="shared" si="85"/>
        <v>0</v>
      </c>
      <c r="Y122" s="59">
        <f t="shared" si="126"/>
        <v>0</v>
      </c>
      <c r="Z122" s="56">
        <f t="shared" si="127"/>
        <v>0</v>
      </c>
      <c r="AA122" s="57">
        <f t="shared" si="86"/>
        <v>0</v>
      </c>
      <c r="AB122" s="63">
        <f t="shared" si="128"/>
        <v>7367874.3665050333</v>
      </c>
      <c r="AC122" s="74">
        <f t="shared" si="87"/>
        <v>822192.84786133794</v>
      </c>
      <c r="AD122" s="57">
        <f t="shared" si="88"/>
        <v>30699.476527104303</v>
      </c>
      <c r="AE122" s="59">
        <f t="shared" si="129"/>
        <v>0</v>
      </c>
      <c r="AF122" s="54">
        <f t="shared" si="89"/>
        <v>0</v>
      </c>
      <c r="AG122" s="57">
        <f t="shared" si="90"/>
        <v>0</v>
      </c>
      <c r="AH122" s="59">
        <f t="shared" si="130"/>
        <v>12810267.689703057</v>
      </c>
      <c r="AI122" s="54">
        <f t="shared" si="91"/>
        <v>194164.41677100814</v>
      </c>
      <c r="AJ122" s="57">
        <f t="shared" si="92"/>
        <v>53376.115373762732</v>
      </c>
      <c r="AK122" s="59">
        <f t="shared" si="131"/>
        <v>36984055.443608262</v>
      </c>
      <c r="AL122" s="56">
        <f t="shared" si="132"/>
        <v>0</v>
      </c>
      <c r="AM122" s="75">
        <f t="shared" si="93"/>
        <v>154100.23101503443</v>
      </c>
      <c r="AN122">
        <f t="shared" si="94"/>
        <v>2.735571030640668E-2</v>
      </c>
      <c r="AO122" s="119">
        <f t="shared" si="95"/>
        <v>0</v>
      </c>
      <c r="AP122" s="119">
        <f t="shared" si="96"/>
        <v>0</v>
      </c>
      <c r="AQ122">
        <f t="shared" si="97"/>
        <v>0.63077347283476015</v>
      </c>
      <c r="AR122" s="41">
        <f t="shared" si="98"/>
        <v>0</v>
      </c>
      <c r="AS122" s="41">
        <f t="shared" si="99"/>
        <v>0</v>
      </c>
      <c r="AT122">
        <f t="shared" si="100"/>
        <v>0.63080946897618106</v>
      </c>
      <c r="AU122" s="41">
        <f t="shared" si="101"/>
        <v>0</v>
      </c>
      <c r="AV122" s="41">
        <f t="shared" si="102"/>
        <v>0</v>
      </c>
      <c r="AW122">
        <f t="shared" si="103"/>
        <v>0.63549905190363787</v>
      </c>
      <c r="AX122">
        <f t="shared" si="104"/>
        <v>0</v>
      </c>
      <c r="AY122" s="121">
        <f t="shared" si="105"/>
        <v>0</v>
      </c>
      <c r="AZ122">
        <f t="shared" si="106"/>
        <v>0.72209111321195496</v>
      </c>
      <c r="BA122" s="39">
        <f t="shared" si="107"/>
        <v>852892.32438844221</v>
      </c>
      <c r="BB122" s="39">
        <f t="shared" si="108"/>
        <v>90441213.264747173</v>
      </c>
      <c r="BC122">
        <f t="shared" si="109"/>
        <v>0.64397443713811364</v>
      </c>
      <c r="BD122" s="41">
        <f t="shared" si="110"/>
        <v>0</v>
      </c>
      <c r="BE122" s="41">
        <f t="shared" si="111"/>
        <v>0</v>
      </c>
      <c r="BF122">
        <f t="shared" si="112"/>
        <v>0.63571158730342647</v>
      </c>
      <c r="BG122" s="41">
        <f t="shared" si="113"/>
        <v>247540.53214477087</v>
      </c>
      <c r="BH122" s="41">
        <f t="shared" si="114"/>
        <v>21358085.844810896</v>
      </c>
      <c r="BI122">
        <f t="shared" si="115"/>
        <v>0.65331687061641974</v>
      </c>
      <c r="BJ122">
        <f t="shared" si="116"/>
        <v>0</v>
      </c>
      <c r="BK122" s="121">
        <f t="shared" si="117"/>
        <v>0</v>
      </c>
      <c r="BL122">
        <f t="shared" si="118"/>
        <v>0.66029362090168042</v>
      </c>
      <c r="BM122" s="119">
        <f t="shared" si="119"/>
        <v>1100432.8565332131</v>
      </c>
      <c r="BN122" s="119">
        <f t="shared" si="120"/>
        <v>90536988.529817715</v>
      </c>
      <c r="BO122">
        <f t="shared" si="121"/>
        <v>0.64560136377843624</v>
      </c>
    </row>
    <row r="123" spans="1:67">
      <c r="A123">
        <v>111</v>
      </c>
      <c r="B123" s="58">
        <v>106</v>
      </c>
      <c r="C123" s="56">
        <f t="shared" si="69"/>
        <v>56299940.46619904</v>
      </c>
      <c r="D123" s="56">
        <f t="shared" si="70"/>
        <v>273589.37239474803</v>
      </c>
      <c r="E123" s="59">
        <f t="shared" si="122"/>
        <v>56026351.093804292</v>
      </c>
      <c r="F123" s="53">
        <f t="shared" si="71"/>
        <v>574855.05193521152</v>
      </c>
      <c r="G123" s="53">
        <f t="shared" si="72"/>
        <v>259868.89182342892</v>
      </c>
      <c r="H123" s="60">
        <f t="shared" si="73"/>
        <v>314986.16011178261</v>
      </c>
      <c r="I123" s="54">
        <f t="shared" si="74"/>
        <v>0.10979999999999999</v>
      </c>
      <c r="J123" s="61">
        <f t="shared" si="75"/>
        <v>9.6456066865724388E-3</v>
      </c>
      <c r="K123" s="62">
        <f t="shared" si="76"/>
        <v>537369.91412250174</v>
      </c>
      <c r="L123" s="62">
        <f t="shared" si="77"/>
        <v>1112224.9660577131</v>
      </c>
      <c r="M123" s="55">
        <f t="shared" si="78"/>
        <v>852356.07423428423</v>
      </c>
      <c r="N123" s="55">
        <f t="shared" si="79"/>
        <v>191934.90291478118</v>
      </c>
      <c r="O123" s="55">
        <f t="shared" si="80"/>
        <v>660421.1713195031</v>
      </c>
      <c r="P123" s="59">
        <f t="shared" si="123"/>
        <v>0</v>
      </c>
      <c r="Q123" s="52">
        <f t="shared" si="81"/>
        <v>0</v>
      </c>
      <c r="R123" s="57">
        <f t="shared" si="82"/>
        <v>0</v>
      </c>
      <c r="S123" s="59">
        <f t="shared" si="124"/>
        <v>0</v>
      </c>
      <c r="T123" s="56">
        <f t="shared" si="83"/>
        <v>0</v>
      </c>
      <c r="U123" s="57">
        <f t="shared" si="84"/>
        <v>0</v>
      </c>
      <c r="V123" s="59">
        <f t="shared" si="125"/>
        <v>0</v>
      </c>
      <c r="W123" s="52">
        <f t="shared" si="68"/>
        <v>0</v>
      </c>
      <c r="X123" s="57">
        <f t="shared" si="85"/>
        <v>0</v>
      </c>
      <c r="Y123" s="59">
        <f t="shared" si="126"/>
        <v>0</v>
      </c>
      <c r="Z123" s="56">
        <f t="shared" si="127"/>
        <v>0</v>
      </c>
      <c r="AA123" s="57">
        <f t="shared" si="86"/>
        <v>0</v>
      </c>
      <c r="AB123" s="63">
        <f t="shared" si="128"/>
        <v>6545681.5186436959</v>
      </c>
      <c r="AC123" s="74">
        <f t="shared" si="87"/>
        <v>815163.48663043347</v>
      </c>
      <c r="AD123" s="57">
        <f t="shared" si="88"/>
        <v>27273.672994348733</v>
      </c>
      <c r="AE123" s="59">
        <f t="shared" si="129"/>
        <v>0</v>
      </c>
      <c r="AF123" s="54">
        <f t="shared" si="89"/>
        <v>0</v>
      </c>
      <c r="AG123" s="57">
        <f t="shared" si="90"/>
        <v>0</v>
      </c>
      <c r="AH123" s="59">
        <f t="shared" si="130"/>
        <v>12616103.272932049</v>
      </c>
      <c r="AI123" s="54">
        <f t="shared" si="91"/>
        <v>191934.90291478118</v>
      </c>
      <c r="AJ123" s="57">
        <f t="shared" si="92"/>
        <v>52567.096970550199</v>
      </c>
      <c r="AK123" s="59">
        <f t="shared" si="131"/>
        <v>37138155.674623296</v>
      </c>
      <c r="AL123" s="56">
        <f t="shared" si="132"/>
        <v>0</v>
      </c>
      <c r="AM123" s="75">
        <f t="shared" si="93"/>
        <v>154742.3153109304</v>
      </c>
      <c r="AN123">
        <f t="shared" si="94"/>
        <v>2.7394707520891362E-2</v>
      </c>
      <c r="AO123" s="119">
        <f t="shared" si="95"/>
        <v>0</v>
      </c>
      <c r="AP123" s="119">
        <f t="shared" si="96"/>
        <v>0</v>
      </c>
      <c r="AQ123">
        <f t="shared" si="97"/>
        <v>0.62779594319794341</v>
      </c>
      <c r="AR123" s="41">
        <f t="shared" si="98"/>
        <v>0</v>
      </c>
      <c r="AS123" s="41">
        <f t="shared" si="99"/>
        <v>0</v>
      </c>
      <c r="AT123">
        <f t="shared" si="100"/>
        <v>0.62783211051659971</v>
      </c>
      <c r="AU123" s="41">
        <f t="shared" si="101"/>
        <v>0</v>
      </c>
      <c r="AV123" s="41">
        <f t="shared" si="102"/>
        <v>0</v>
      </c>
      <c r="AW123">
        <f t="shared" si="103"/>
        <v>0.6325441620612231</v>
      </c>
      <c r="AX123">
        <f t="shared" si="104"/>
        <v>0</v>
      </c>
      <c r="AY123" s="121">
        <f t="shared" si="105"/>
        <v>0</v>
      </c>
      <c r="AZ123">
        <f t="shared" si="106"/>
        <v>0.71960822229534038</v>
      </c>
      <c r="BA123" s="39">
        <f t="shared" si="107"/>
        <v>842437.15962478216</v>
      </c>
      <c r="BB123" s="39">
        <f t="shared" si="108"/>
        <v>90483147.015978113</v>
      </c>
      <c r="BC123">
        <f t="shared" si="109"/>
        <v>0.64106099254375437</v>
      </c>
      <c r="BD123" s="41">
        <f t="shared" si="110"/>
        <v>0</v>
      </c>
      <c r="BE123" s="41">
        <f t="shared" si="111"/>
        <v>0</v>
      </c>
      <c r="BF123">
        <f t="shared" si="112"/>
        <v>0.63275772361573845</v>
      </c>
      <c r="BG123" s="41">
        <f t="shared" si="113"/>
        <v>244501.99988533137</v>
      </c>
      <c r="BH123" s="41">
        <f t="shared" si="114"/>
        <v>21304774.223540712</v>
      </c>
      <c r="BI123">
        <f t="shared" si="115"/>
        <v>0.65045034726794526</v>
      </c>
      <c r="BJ123">
        <f t="shared" si="116"/>
        <v>0</v>
      </c>
      <c r="BK123" s="121">
        <f t="shared" si="117"/>
        <v>0</v>
      </c>
      <c r="BL123">
        <f t="shared" si="118"/>
        <v>0.65746297226309192</v>
      </c>
      <c r="BM123" s="119">
        <f t="shared" si="119"/>
        <v>1086939.1595101135</v>
      </c>
      <c r="BN123" s="119">
        <f t="shared" si="120"/>
        <v>90349743.868834123</v>
      </c>
      <c r="BO123">
        <f t="shared" si="121"/>
        <v>0.64269599749946504</v>
      </c>
    </row>
    <row r="124" spans="1:67">
      <c r="A124">
        <v>112</v>
      </c>
      <c r="B124" s="64">
        <v>107</v>
      </c>
      <c r="C124" s="56">
        <f t="shared" si="69"/>
        <v>55447584.391964763</v>
      </c>
      <c r="D124" s="56">
        <f t="shared" si="70"/>
        <v>273589.37239475548</v>
      </c>
      <c r="E124" s="59">
        <f t="shared" si="122"/>
        <v>55173995.019570008</v>
      </c>
      <c r="F124" s="53">
        <f t="shared" si="71"/>
        <v>569310.22620245523</v>
      </c>
      <c r="G124" s="53">
        <f t="shared" si="72"/>
        <v>255915.38023243891</v>
      </c>
      <c r="H124" s="66">
        <f t="shared" si="73"/>
        <v>313394.84597001632</v>
      </c>
      <c r="I124" s="54">
        <f t="shared" si="74"/>
        <v>0.10979999999999999</v>
      </c>
      <c r="J124" s="67">
        <f t="shared" si="75"/>
        <v>9.6456066865724388E-3</v>
      </c>
      <c r="K124" s="68">
        <f t="shared" si="76"/>
        <v>529163.77186385309</v>
      </c>
      <c r="L124" s="68">
        <f t="shared" si="77"/>
        <v>1098473.9980663084</v>
      </c>
      <c r="M124" s="55">
        <f t="shared" si="78"/>
        <v>842558.61783386953</v>
      </c>
      <c r="N124" s="55">
        <f t="shared" si="79"/>
        <v>189728.69602558322</v>
      </c>
      <c r="O124" s="55">
        <f t="shared" si="80"/>
        <v>652829.92180828634</v>
      </c>
      <c r="P124" s="65">
        <f t="shared" si="123"/>
        <v>0</v>
      </c>
      <c r="Q124" s="52">
        <f t="shared" si="81"/>
        <v>0</v>
      </c>
      <c r="R124" s="57">
        <f t="shared" si="82"/>
        <v>0</v>
      </c>
      <c r="S124" s="59">
        <f t="shared" si="124"/>
        <v>0</v>
      </c>
      <c r="T124" s="56">
        <f t="shared" si="83"/>
        <v>0</v>
      </c>
      <c r="U124" s="57">
        <f t="shared" si="84"/>
        <v>0</v>
      </c>
      <c r="V124" s="59">
        <f t="shared" si="125"/>
        <v>0</v>
      </c>
      <c r="W124" s="52">
        <f t="shared" si="68"/>
        <v>0</v>
      </c>
      <c r="X124" s="57">
        <f t="shared" si="85"/>
        <v>0</v>
      </c>
      <c r="Y124" s="59">
        <f t="shared" si="126"/>
        <v>0</v>
      </c>
      <c r="Z124" s="56">
        <f t="shared" si="127"/>
        <v>0</v>
      </c>
      <c r="AA124" s="57">
        <f t="shared" si="86"/>
        <v>0</v>
      </c>
      <c r="AB124" s="63">
        <f t="shared" si="128"/>
        <v>5730518.0320132626</v>
      </c>
      <c r="AC124" s="74">
        <f t="shared" si="87"/>
        <v>808216.99676634558</v>
      </c>
      <c r="AD124" s="57">
        <f t="shared" si="88"/>
        <v>23877.158466721929</v>
      </c>
      <c r="AE124" s="59">
        <f t="shared" si="129"/>
        <v>0</v>
      </c>
      <c r="AF124" s="54">
        <f t="shared" si="89"/>
        <v>0</v>
      </c>
      <c r="AG124" s="57">
        <f t="shared" si="90"/>
        <v>0</v>
      </c>
      <c r="AH124" s="59">
        <f t="shared" si="130"/>
        <v>12424168.370017268</v>
      </c>
      <c r="AI124" s="54">
        <f t="shared" si="91"/>
        <v>189728.69602558322</v>
      </c>
      <c r="AJ124" s="57">
        <f t="shared" si="92"/>
        <v>51767.368208405285</v>
      </c>
      <c r="AK124" s="59">
        <f t="shared" si="131"/>
        <v>37292897.989934228</v>
      </c>
      <c r="AL124" s="56">
        <f t="shared" si="132"/>
        <v>0</v>
      </c>
      <c r="AM124" s="75">
        <f t="shared" si="93"/>
        <v>155387.0749580593</v>
      </c>
      <c r="AN124">
        <f t="shared" si="94"/>
        <v>2.7433704735376041E-2</v>
      </c>
      <c r="AO124" s="119">
        <f t="shared" si="95"/>
        <v>0</v>
      </c>
      <c r="AP124" s="119">
        <f t="shared" si="96"/>
        <v>0</v>
      </c>
      <c r="AQ124">
        <f t="shared" si="97"/>
        <v>0.62482842619962642</v>
      </c>
      <c r="AR124" s="41">
        <f t="shared" si="98"/>
        <v>0</v>
      </c>
      <c r="AS124" s="41">
        <f t="shared" si="99"/>
        <v>0</v>
      </c>
      <c r="AT124">
        <f t="shared" si="100"/>
        <v>0.62486476204026042</v>
      </c>
      <c r="AU124" s="41">
        <f t="shared" si="101"/>
        <v>0</v>
      </c>
      <c r="AV124" s="41">
        <f t="shared" si="102"/>
        <v>0</v>
      </c>
      <c r="AW124">
        <f t="shared" si="103"/>
        <v>0.62959893784392529</v>
      </c>
      <c r="AX124">
        <f t="shared" si="104"/>
        <v>0</v>
      </c>
      <c r="AY124" s="121">
        <f t="shared" si="105"/>
        <v>0</v>
      </c>
      <c r="AZ124">
        <f t="shared" si="106"/>
        <v>0.71712922295468506</v>
      </c>
      <c r="BA124" s="39">
        <f t="shared" si="107"/>
        <v>832094.15523306746</v>
      </c>
      <c r="BB124" s="39">
        <f t="shared" si="108"/>
        <v>90520303.637830704</v>
      </c>
      <c r="BC124">
        <f t="shared" si="109"/>
        <v>0.63815659917949796</v>
      </c>
      <c r="BD124" s="41">
        <f t="shared" si="110"/>
        <v>0</v>
      </c>
      <c r="BE124" s="41">
        <f t="shared" si="111"/>
        <v>0</v>
      </c>
      <c r="BF124">
        <f t="shared" si="112"/>
        <v>0.62981351002054642</v>
      </c>
      <c r="BG124" s="41">
        <f t="shared" si="113"/>
        <v>241496.06423398852</v>
      </c>
      <c r="BH124" s="41">
        <f t="shared" si="114"/>
        <v>21249613.954865322</v>
      </c>
      <c r="BI124">
        <f t="shared" si="115"/>
        <v>0.64759220991027389</v>
      </c>
      <c r="BJ124">
        <f t="shared" si="116"/>
        <v>0</v>
      </c>
      <c r="BK124" s="121">
        <f t="shared" si="117"/>
        <v>0</v>
      </c>
      <c r="BL124">
        <f t="shared" si="118"/>
        <v>0.65464022114214981</v>
      </c>
      <c r="BM124" s="119">
        <f t="shared" si="119"/>
        <v>1073590.219467056</v>
      </c>
      <c r="BN124" s="119">
        <f t="shared" si="120"/>
        <v>90153772.108224034</v>
      </c>
      <c r="BO124">
        <f t="shared" si="121"/>
        <v>0.63979956569307894</v>
      </c>
    </row>
    <row r="125" spans="1:67">
      <c r="A125">
        <v>113</v>
      </c>
      <c r="B125" s="58">
        <v>108</v>
      </c>
      <c r="C125" s="56">
        <f t="shared" si="69"/>
        <v>54605025.774130881</v>
      </c>
      <c r="D125" s="56">
        <f t="shared" si="70"/>
        <v>273589.37239474803</v>
      </c>
      <c r="E125" s="59">
        <f t="shared" si="122"/>
        <v>54331436.401736133</v>
      </c>
      <c r="F125" s="53">
        <f t="shared" si="71"/>
        <v>563818.8836778627</v>
      </c>
      <c r="G125" s="53">
        <f t="shared" si="72"/>
        <v>252007.31251005278</v>
      </c>
      <c r="H125" s="60">
        <f t="shared" si="73"/>
        <v>311811.57116780989</v>
      </c>
      <c r="I125" s="54">
        <f t="shared" si="74"/>
        <v>0.10979999999999999</v>
      </c>
      <c r="J125" s="61">
        <f t="shared" si="75"/>
        <v>9.6456066865724388E-3</v>
      </c>
      <c r="K125" s="62">
        <f t="shared" si="76"/>
        <v>521052.05447186437</v>
      </c>
      <c r="L125" s="62">
        <f t="shared" si="77"/>
        <v>1084870.9381497269</v>
      </c>
      <c r="M125" s="55">
        <f t="shared" si="78"/>
        <v>832863.62563967414</v>
      </c>
      <c r="N125" s="55">
        <f t="shared" si="79"/>
        <v>187545.562190086</v>
      </c>
      <c r="O125" s="55">
        <f t="shared" si="80"/>
        <v>645318.06344958814</v>
      </c>
      <c r="P125" s="59">
        <f t="shared" si="123"/>
        <v>0</v>
      </c>
      <c r="Q125" s="52">
        <f t="shared" si="81"/>
        <v>0</v>
      </c>
      <c r="R125" s="57">
        <f t="shared" si="82"/>
        <v>0</v>
      </c>
      <c r="S125" s="59">
        <f t="shared" si="124"/>
        <v>0</v>
      </c>
      <c r="T125" s="56">
        <f t="shared" si="83"/>
        <v>0</v>
      </c>
      <c r="U125" s="57">
        <f t="shared" si="84"/>
        <v>0</v>
      </c>
      <c r="V125" s="59">
        <f t="shared" si="125"/>
        <v>0</v>
      </c>
      <c r="W125" s="52">
        <f t="shared" si="68"/>
        <v>0</v>
      </c>
      <c r="X125" s="57">
        <f t="shared" si="85"/>
        <v>0</v>
      </c>
      <c r="Y125" s="59">
        <f t="shared" si="126"/>
        <v>0</v>
      </c>
      <c r="Z125" s="56">
        <f t="shared" si="127"/>
        <v>0</v>
      </c>
      <c r="AA125" s="57">
        <f t="shared" si="86"/>
        <v>0</v>
      </c>
      <c r="AB125" s="63">
        <f t="shared" si="128"/>
        <v>4922301.035246917</v>
      </c>
      <c r="AC125" s="74">
        <f t="shared" si="87"/>
        <v>801352.58455330599</v>
      </c>
      <c r="AD125" s="57">
        <f t="shared" si="88"/>
        <v>20509.587646862154</v>
      </c>
      <c r="AE125" s="59">
        <f t="shared" si="129"/>
        <v>0</v>
      </c>
      <c r="AF125" s="54">
        <f t="shared" si="89"/>
        <v>0</v>
      </c>
      <c r="AG125" s="57">
        <f t="shared" si="90"/>
        <v>0</v>
      </c>
      <c r="AH125" s="59">
        <f t="shared" si="130"/>
        <v>12234439.673991684</v>
      </c>
      <c r="AI125" s="54">
        <f t="shared" si="91"/>
        <v>187545.562190086</v>
      </c>
      <c r="AJ125" s="57">
        <f t="shared" si="92"/>
        <v>50976.831974965346</v>
      </c>
      <c r="AK125" s="59">
        <f t="shared" si="131"/>
        <v>37448285.064892285</v>
      </c>
      <c r="AL125" s="56">
        <f t="shared" si="132"/>
        <v>0</v>
      </c>
      <c r="AM125" s="75">
        <f t="shared" si="93"/>
        <v>156034.52110371785</v>
      </c>
      <c r="AN125">
        <f t="shared" si="94"/>
        <v>2.747270194986072E-2</v>
      </c>
      <c r="AO125" s="119">
        <f t="shared" si="95"/>
        <v>0</v>
      </c>
      <c r="AP125" s="119">
        <f t="shared" si="96"/>
        <v>0</v>
      </c>
      <c r="AQ125">
        <f t="shared" si="97"/>
        <v>0.62187091283924301</v>
      </c>
      <c r="AR125" s="41">
        <f t="shared" si="98"/>
        <v>0</v>
      </c>
      <c r="AS125" s="41">
        <f t="shared" si="99"/>
        <v>0</v>
      </c>
      <c r="AT125">
        <f t="shared" si="100"/>
        <v>0.62190741456241716</v>
      </c>
      <c r="AU125" s="41">
        <f t="shared" si="101"/>
        <v>0</v>
      </c>
      <c r="AV125" s="41">
        <f t="shared" si="102"/>
        <v>0</v>
      </c>
      <c r="AW125">
        <f t="shared" si="103"/>
        <v>0.62666337229150693</v>
      </c>
      <c r="AX125">
        <f t="shared" si="104"/>
        <v>0</v>
      </c>
      <c r="AY125" s="121">
        <f t="shared" si="105"/>
        <v>0</v>
      </c>
      <c r="AZ125">
        <f t="shared" si="106"/>
        <v>0.71465413387015819</v>
      </c>
      <c r="BA125" s="39">
        <f t="shared" si="107"/>
        <v>821862.17220016813</v>
      </c>
      <c r="BB125" s="39">
        <f t="shared" si="108"/>
        <v>90552842.054523572</v>
      </c>
      <c r="BC125">
        <f t="shared" si="109"/>
        <v>0.63526125356241558</v>
      </c>
      <c r="BD125" s="41">
        <f t="shared" si="110"/>
        <v>0</v>
      </c>
      <c r="BE125" s="41">
        <f t="shared" si="111"/>
        <v>0</v>
      </c>
      <c r="BF125">
        <f t="shared" si="112"/>
        <v>0.62687893964767383</v>
      </c>
      <c r="BG125" s="41">
        <f t="shared" si="113"/>
        <v>238522.39416505134</v>
      </c>
      <c r="BH125" s="41">
        <f t="shared" si="114"/>
        <v>21192648.527479719</v>
      </c>
      <c r="BI125">
        <f t="shared" si="115"/>
        <v>0.6447424586297904</v>
      </c>
      <c r="BJ125">
        <f t="shared" si="116"/>
        <v>0</v>
      </c>
      <c r="BK125" s="121">
        <f t="shared" si="117"/>
        <v>0</v>
      </c>
      <c r="BL125">
        <f t="shared" si="118"/>
        <v>0.6518253701155563</v>
      </c>
      <c r="BM125" s="119">
        <f t="shared" si="119"/>
        <v>1060384.5663652194</v>
      </c>
      <c r="BN125" s="119">
        <f t="shared" si="120"/>
        <v>89949271.569084808</v>
      </c>
      <c r="BO125">
        <f t="shared" si="121"/>
        <v>0.6369120655175633</v>
      </c>
    </row>
    <row r="126" spans="1:67">
      <c r="A126">
        <v>114</v>
      </c>
      <c r="B126" s="64">
        <v>109</v>
      </c>
      <c r="C126" s="56">
        <f t="shared" si="69"/>
        <v>53772162.148491211</v>
      </c>
      <c r="D126" s="56">
        <f t="shared" si="70"/>
        <v>273589.37239475548</v>
      </c>
      <c r="E126" s="59">
        <f t="shared" si="122"/>
        <v>53498572.776096456</v>
      </c>
      <c r="F126" s="53">
        <f t="shared" si="71"/>
        <v>558380.50848344364</v>
      </c>
      <c r="G126" s="53">
        <f t="shared" si="72"/>
        <v>248144.2133931274</v>
      </c>
      <c r="H126" s="66">
        <f t="shared" si="73"/>
        <v>310236.29509031621</v>
      </c>
      <c r="I126" s="54">
        <f t="shared" si="74"/>
        <v>0.10979999999999999</v>
      </c>
      <c r="J126" s="67">
        <f t="shared" si="75"/>
        <v>9.6456066865724388E-3</v>
      </c>
      <c r="K126" s="68">
        <f t="shared" si="76"/>
        <v>513033.77400885761</v>
      </c>
      <c r="L126" s="68">
        <f t="shared" si="77"/>
        <v>1071414.2824923012</v>
      </c>
      <c r="M126" s="55">
        <f t="shared" si="78"/>
        <v>823270.06909917376</v>
      </c>
      <c r="N126" s="55">
        <f t="shared" si="79"/>
        <v>185385.26979718838</v>
      </c>
      <c r="O126" s="55">
        <f t="shared" si="80"/>
        <v>637884.79930198542</v>
      </c>
      <c r="P126" s="65">
        <f t="shared" si="123"/>
        <v>0</v>
      </c>
      <c r="Q126" s="52">
        <f t="shared" si="81"/>
        <v>0</v>
      </c>
      <c r="R126" s="57">
        <f t="shared" si="82"/>
        <v>0</v>
      </c>
      <c r="S126" s="59">
        <f t="shared" si="124"/>
        <v>0</v>
      </c>
      <c r="T126" s="56">
        <f t="shared" si="83"/>
        <v>0</v>
      </c>
      <c r="U126" s="57">
        <f t="shared" si="84"/>
        <v>0</v>
      </c>
      <c r="V126" s="59">
        <f t="shared" si="125"/>
        <v>0</v>
      </c>
      <c r="W126" s="52">
        <f t="shared" si="68"/>
        <v>0</v>
      </c>
      <c r="X126" s="57">
        <f t="shared" si="85"/>
        <v>0</v>
      </c>
      <c r="Y126" s="59">
        <f t="shared" si="126"/>
        <v>0</v>
      </c>
      <c r="Z126" s="56">
        <f t="shared" si="127"/>
        <v>0</v>
      </c>
      <c r="AA126" s="57">
        <f t="shared" si="86"/>
        <v>0</v>
      </c>
      <c r="AB126" s="63">
        <f t="shared" si="128"/>
        <v>4120948.4506936111</v>
      </c>
      <c r="AC126" s="74">
        <f t="shared" si="87"/>
        <v>794569.46424363542</v>
      </c>
      <c r="AD126" s="57">
        <f t="shared" si="88"/>
        <v>17170.618544556713</v>
      </c>
      <c r="AE126" s="59">
        <f t="shared" si="129"/>
        <v>0</v>
      </c>
      <c r="AF126" s="54">
        <f t="shared" si="89"/>
        <v>0</v>
      </c>
      <c r="AG126" s="57">
        <f t="shared" si="90"/>
        <v>0</v>
      </c>
      <c r="AH126" s="59">
        <f t="shared" si="130"/>
        <v>12046894.111801598</v>
      </c>
      <c r="AI126" s="54">
        <f t="shared" si="91"/>
        <v>185385.26979718838</v>
      </c>
      <c r="AJ126" s="57">
        <f t="shared" si="92"/>
        <v>50195.392132506662</v>
      </c>
      <c r="AK126" s="59">
        <f t="shared" si="131"/>
        <v>37604319.585996002</v>
      </c>
      <c r="AL126" s="56">
        <f t="shared" si="132"/>
        <v>0</v>
      </c>
      <c r="AM126" s="75">
        <f t="shared" si="93"/>
        <v>156684.66494165</v>
      </c>
      <c r="AN126">
        <f t="shared" si="94"/>
        <v>2.7511699164345399E-2</v>
      </c>
      <c r="AO126" s="119">
        <f t="shared" si="95"/>
        <v>0</v>
      </c>
      <c r="AP126" s="119">
        <f t="shared" si="96"/>
        <v>0</v>
      </c>
      <c r="AQ126">
        <f t="shared" si="97"/>
        <v>0.61892339396480278</v>
      </c>
      <c r="AR126" s="41">
        <f t="shared" si="98"/>
        <v>0</v>
      </c>
      <c r="AS126" s="41">
        <f t="shared" si="99"/>
        <v>0</v>
      </c>
      <c r="AT126">
        <f t="shared" si="100"/>
        <v>0.61896005894688855</v>
      </c>
      <c r="AU126" s="41">
        <f t="shared" si="101"/>
        <v>0</v>
      </c>
      <c r="AV126" s="41">
        <f t="shared" si="102"/>
        <v>0</v>
      </c>
      <c r="AW126">
        <f t="shared" si="103"/>
        <v>0.62373745828880833</v>
      </c>
      <c r="AX126">
        <f t="shared" si="104"/>
        <v>0</v>
      </c>
      <c r="AY126" s="121">
        <f t="shared" si="105"/>
        <v>0</v>
      </c>
      <c r="AZ126">
        <f t="shared" si="106"/>
        <v>0.71218297358139915</v>
      </c>
      <c r="BA126" s="39">
        <f t="shared" si="107"/>
        <v>811740.08278819208</v>
      </c>
      <c r="BB126" s="39">
        <f t="shared" si="108"/>
        <v>90580918.923774436</v>
      </c>
      <c r="BC126">
        <f t="shared" si="109"/>
        <v>0.63237495204982708</v>
      </c>
      <c r="BD126" s="41">
        <f t="shared" si="110"/>
        <v>0</v>
      </c>
      <c r="BE126" s="41">
        <f t="shared" si="111"/>
        <v>0</v>
      </c>
      <c r="BF126">
        <f t="shared" si="112"/>
        <v>0.62395400547186275</v>
      </c>
      <c r="BG126" s="41">
        <f t="shared" si="113"/>
        <v>235580.66192969505</v>
      </c>
      <c r="BH126" s="41">
        <f t="shared" si="114"/>
        <v>21133920.756879475</v>
      </c>
      <c r="BI126">
        <f t="shared" si="115"/>
        <v>0.64190109334981416</v>
      </c>
      <c r="BJ126">
        <f t="shared" si="116"/>
        <v>0</v>
      </c>
      <c r="BK126" s="121">
        <f t="shared" si="117"/>
        <v>0</v>
      </c>
      <c r="BL126">
        <f t="shared" si="118"/>
        <v>0.64901842159565359</v>
      </c>
      <c r="BM126" s="119">
        <f t="shared" si="119"/>
        <v>1047320.7447178871</v>
      </c>
      <c r="BN126" s="119">
        <f t="shared" si="120"/>
        <v>89736437.531809941</v>
      </c>
      <c r="BO126">
        <f t="shared" si="121"/>
        <v>0.63403349397077957</v>
      </c>
    </row>
    <row r="127" spans="1:67">
      <c r="A127">
        <v>115</v>
      </c>
      <c r="B127" s="58">
        <v>110</v>
      </c>
      <c r="C127" s="56">
        <f t="shared" si="69"/>
        <v>52948892.079392038</v>
      </c>
      <c r="D127" s="56">
        <f t="shared" si="70"/>
        <v>273589.37239475548</v>
      </c>
      <c r="E127" s="59">
        <f t="shared" si="122"/>
        <v>52675302.706997283</v>
      </c>
      <c r="F127" s="53">
        <f t="shared" si="71"/>
        <v>552994.58971716405</v>
      </c>
      <c r="G127" s="53">
        <f t="shared" si="72"/>
        <v>244325.61238928908</v>
      </c>
      <c r="H127" s="60">
        <f t="shared" si="73"/>
        <v>308668.97732787498</v>
      </c>
      <c r="I127" s="54">
        <f t="shared" si="74"/>
        <v>0.10979999999999999</v>
      </c>
      <c r="J127" s="61">
        <f t="shared" si="75"/>
        <v>9.6456066865724388E-3</v>
      </c>
      <c r="K127" s="62">
        <f t="shared" si="76"/>
        <v>505107.95245618903</v>
      </c>
      <c r="L127" s="62">
        <f t="shared" si="77"/>
        <v>1058102.542173353</v>
      </c>
      <c r="M127" s="55">
        <f t="shared" si="78"/>
        <v>813776.92978406395</v>
      </c>
      <c r="N127" s="55">
        <f t="shared" si="79"/>
        <v>183247.58951557727</v>
      </c>
      <c r="O127" s="55">
        <f t="shared" si="80"/>
        <v>630529.34026848676</v>
      </c>
      <c r="P127" s="59">
        <f t="shared" si="123"/>
        <v>0</v>
      </c>
      <c r="Q127" s="52">
        <f t="shared" si="81"/>
        <v>0</v>
      </c>
      <c r="R127" s="57">
        <f t="shared" si="82"/>
        <v>0</v>
      </c>
      <c r="S127" s="59">
        <f t="shared" si="124"/>
        <v>0</v>
      </c>
      <c r="T127" s="56">
        <f t="shared" si="83"/>
        <v>0</v>
      </c>
      <c r="U127" s="57">
        <f t="shared" si="84"/>
        <v>0</v>
      </c>
      <c r="V127" s="59">
        <f t="shared" si="125"/>
        <v>0</v>
      </c>
      <c r="W127" s="52">
        <f t="shared" si="68"/>
        <v>0</v>
      </c>
      <c r="X127" s="57">
        <f t="shared" si="85"/>
        <v>0</v>
      </c>
      <c r="Y127" s="59">
        <f t="shared" si="126"/>
        <v>0</v>
      </c>
      <c r="Z127" s="56">
        <f t="shared" si="127"/>
        <v>0</v>
      </c>
      <c r="AA127" s="57">
        <f t="shared" si="86"/>
        <v>0</v>
      </c>
      <c r="AB127" s="63">
        <f t="shared" si="128"/>
        <v>3326378.9864499755</v>
      </c>
      <c r="AC127" s="74">
        <f t="shared" si="87"/>
        <v>787866.85798072699</v>
      </c>
      <c r="AD127" s="57">
        <f t="shared" si="88"/>
        <v>13859.912443541565</v>
      </c>
      <c r="AE127" s="59">
        <f t="shared" si="129"/>
        <v>0</v>
      </c>
      <c r="AF127" s="54">
        <f t="shared" si="89"/>
        <v>0</v>
      </c>
      <c r="AG127" s="57">
        <f t="shared" si="90"/>
        <v>0</v>
      </c>
      <c r="AH127" s="59">
        <f t="shared" si="130"/>
        <v>11861508.842004409</v>
      </c>
      <c r="AI127" s="54">
        <f t="shared" si="91"/>
        <v>183247.58951557727</v>
      </c>
      <c r="AJ127" s="57">
        <f t="shared" si="92"/>
        <v>49422.953508351704</v>
      </c>
      <c r="AK127" s="59">
        <f t="shared" si="131"/>
        <v>37761004.250937656</v>
      </c>
      <c r="AL127" s="56">
        <f t="shared" si="132"/>
        <v>0</v>
      </c>
      <c r="AM127" s="75">
        <f t="shared" si="93"/>
        <v>157337.51771224022</v>
      </c>
      <c r="AN127">
        <f t="shared" si="94"/>
        <v>2.7550696378830078E-2</v>
      </c>
      <c r="AO127" s="119">
        <f t="shared" si="95"/>
        <v>0</v>
      </c>
      <c r="AP127" s="119">
        <f t="shared" si="96"/>
        <v>0</v>
      </c>
      <c r="AQ127">
        <f t="shared" si="97"/>
        <v>0.61598586027385416</v>
      </c>
      <c r="AR127" s="41">
        <f t="shared" si="98"/>
        <v>0</v>
      </c>
      <c r="AS127" s="41">
        <f t="shared" si="99"/>
        <v>0</v>
      </c>
      <c r="AT127">
        <f t="shared" si="100"/>
        <v>0.61602268590697429</v>
      </c>
      <c r="AU127" s="41">
        <f t="shared" si="101"/>
        <v>0</v>
      </c>
      <c r="AV127" s="41">
        <f t="shared" si="102"/>
        <v>0</v>
      </c>
      <c r="AW127">
        <f t="shared" si="103"/>
        <v>0.62082118856669755</v>
      </c>
      <c r="AX127">
        <f t="shared" si="104"/>
        <v>0</v>
      </c>
      <c r="AY127" s="121">
        <f t="shared" si="105"/>
        <v>0</v>
      </c>
      <c r="AZ127">
        <f t="shared" si="106"/>
        <v>0.70971576048755702</v>
      </c>
      <c r="BA127" s="39">
        <f t="shared" si="107"/>
        <v>801726.77042426856</v>
      </c>
      <c r="BB127" s="39">
        <f t="shared" si="108"/>
        <v>90604688.667783603</v>
      </c>
      <c r="BC127">
        <f t="shared" si="109"/>
        <v>0.62949769084021812</v>
      </c>
      <c r="BD127" s="41">
        <f t="shared" si="110"/>
        <v>0</v>
      </c>
      <c r="BE127" s="41">
        <f t="shared" si="111"/>
        <v>0</v>
      </c>
      <c r="BF127">
        <f t="shared" si="112"/>
        <v>0.62103870031371955</v>
      </c>
      <c r="BG127" s="41">
        <f t="shared" si="113"/>
        <v>232670.54302392897</v>
      </c>
      <c r="BH127" s="41">
        <f t="shared" si="114"/>
        <v>21073472.794291388</v>
      </c>
      <c r="BI127">
        <f t="shared" si="115"/>
        <v>0.63906811383120665</v>
      </c>
      <c r="BJ127">
        <f t="shared" si="116"/>
        <v>0</v>
      </c>
      <c r="BK127" s="121">
        <f t="shared" si="117"/>
        <v>0</v>
      </c>
      <c r="BL127">
        <f t="shared" si="118"/>
        <v>0.64621937783096528</v>
      </c>
      <c r="BM127" s="119">
        <f t="shared" si="119"/>
        <v>1034397.3134481976</v>
      </c>
      <c r="BN127" s="119">
        <f t="shared" si="120"/>
        <v>89515462.276247039</v>
      </c>
      <c r="BO127">
        <f t="shared" si="121"/>
        <v>0.63116384789089774</v>
      </c>
    </row>
    <row r="128" spans="1:67">
      <c r="A128">
        <v>116</v>
      </c>
      <c r="B128" s="64">
        <v>111</v>
      </c>
      <c r="C128" s="56">
        <f t="shared" si="69"/>
        <v>52135115.149607979</v>
      </c>
      <c r="D128" s="56">
        <f t="shared" si="70"/>
        <v>273589.37239476293</v>
      </c>
      <c r="E128" s="59">
        <f t="shared" si="122"/>
        <v>51861525.777213216</v>
      </c>
      <c r="F128" s="53">
        <f t="shared" si="71"/>
        <v>547660.62140494981</v>
      </c>
      <c r="G128" s="53">
        <f t="shared" si="72"/>
        <v>240551.04372997396</v>
      </c>
      <c r="H128" s="66">
        <f t="shared" si="73"/>
        <v>307109.57767497585</v>
      </c>
      <c r="I128" s="54">
        <f t="shared" si="74"/>
        <v>0.10979999999999999</v>
      </c>
      <c r="J128" s="67">
        <f t="shared" si="75"/>
        <v>9.6456066865724388E-3</v>
      </c>
      <c r="K128" s="68">
        <f t="shared" si="76"/>
        <v>497273.62161660451</v>
      </c>
      <c r="L128" s="68">
        <f t="shared" si="77"/>
        <v>1044934.2430215543</v>
      </c>
      <c r="M128" s="55">
        <f t="shared" si="78"/>
        <v>804383.19929158036</v>
      </c>
      <c r="N128" s="55">
        <f t="shared" si="79"/>
        <v>181132.29427150669</v>
      </c>
      <c r="O128" s="55">
        <f t="shared" si="80"/>
        <v>623250.90502007375</v>
      </c>
      <c r="P128" s="65">
        <f t="shared" si="123"/>
        <v>0</v>
      </c>
      <c r="Q128" s="52">
        <f t="shared" si="81"/>
        <v>0</v>
      </c>
      <c r="R128" s="57">
        <f t="shared" si="82"/>
        <v>0</v>
      </c>
      <c r="S128" s="59">
        <f t="shared" si="124"/>
        <v>0</v>
      </c>
      <c r="T128" s="56">
        <f t="shared" si="83"/>
        <v>0</v>
      </c>
      <c r="U128" s="57">
        <f t="shared" si="84"/>
        <v>0</v>
      </c>
      <c r="V128" s="59">
        <f t="shared" si="125"/>
        <v>0</v>
      </c>
      <c r="W128" s="52">
        <f t="shared" si="68"/>
        <v>0</v>
      </c>
      <c r="X128" s="57">
        <f t="shared" si="85"/>
        <v>0</v>
      </c>
      <c r="Y128" s="59">
        <f t="shared" si="126"/>
        <v>0</v>
      </c>
      <c r="Z128" s="56">
        <f t="shared" si="127"/>
        <v>0</v>
      </c>
      <c r="AA128" s="57">
        <f t="shared" si="86"/>
        <v>0</v>
      </c>
      <c r="AB128" s="63">
        <f t="shared" si="128"/>
        <v>2538512.1284692483</v>
      </c>
      <c r="AC128" s="74">
        <f t="shared" si="87"/>
        <v>781243.99572278163</v>
      </c>
      <c r="AD128" s="57">
        <f t="shared" si="88"/>
        <v>10577.133868621868</v>
      </c>
      <c r="AE128" s="59">
        <f t="shared" si="129"/>
        <v>0</v>
      </c>
      <c r="AF128" s="54">
        <f t="shared" si="89"/>
        <v>0</v>
      </c>
      <c r="AG128" s="57">
        <f t="shared" si="90"/>
        <v>0</v>
      </c>
      <c r="AH128" s="59">
        <f t="shared" si="130"/>
        <v>11678261.252488831</v>
      </c>
      <c r="AI128" s="54">
        <f t="shared" si="91"/>
        <v>181132.29427150669</v>
      </c>
      <c r="AJ128" s="57">
        <f t="shared" si="92"/>
        <v>48659.421885370131</v>
      </c>
      <c r="AK128" s="59">
        <f t="shared" si="131"/>
        <v>37918341.768649898</v>
      </c>
      <c r="AL128" s="56">
        <f t="shared" si="132"/>
        <v>0</v>
      </c>
      <c r="AM128" s="75">
        <f t="shared" si="93"/>
        <v>157993.09070270791</v>
      </c>
      <c r="AN128">
        <f t="shared" si="94"/>
        <v>2.7589693593314757E-2</v>
      </c>
      <c r="AO128" s="119">
        <f t="shared" si="95"/>
        <v>0</v>
      </c>
      <c r="AP128" s="119">
        <f t="shared" si="96"/>
        <v>0</v>
      </c>
      <c r="AQ128">
        <f t="shared" si="97"/>
        <v>0.61305830231448288</v>
      </c>
      <c r="AR128" s="41">
        <f t="shared" si="98"/>
        <v>0</v>
      </c>
      <c r="AS128" s="41">
        <f t="shared" si="99"/>
        <v>0</v>
      </c>
      <c r="AT128">
        <f t="shared" si="100"/>
        <v>0.61309528600646035</v>
      </c>
      <c r="AU128" s="41">
        <f t="shared" si="101"/>
        <v>0</v>
      </c>
      <c r="AV128" s="41">
        <f t="shared" si="102"/>
        <v>0</v>
      </c>
      <c r="AW128">
        <f t="shared" si="103"/>
        <v>0.61791455570295895</v>
      </c>
      <c r="AX128">
        <f t="shared" si="104"/>
        <v>0</v>
      </c>
      <c r="AY128" s="121">
        <f t="shared" si="105"/>
        <v>0</v>
      </c>
      <c r="AZ128">
        <f t="shared" si="106"/>
        <v>0.70725251284728152</v>
      </c>
      <c r="BA128" s="39">
        <f t="shared" si="107"/>
        <v>791821.12959140353</v>
      </c>
      <c r="BB128" s="39">
        <f t="shared" si="108"/>
        <v>90624303.503842667</v>
      </c>
      <c r="BC128">
        <f t="shared" si="109"/>
        <v>0.62662946597390701</v>
      </c>
      <c r="BD128" s="41">
        <f t="shared" si="110"/>
        <v>0</v>
      </c>
      <c r="BE128" s="41">
        <f t="shared" si="111"/>
        <v>0</v>
      </c>
      <c r="BF128">
        <f t="shared" si="112"/>
        <v>0.61813301684063948</v>
      </c>
      <c r="BG128" s="41">
        <f t="shared" si="113"/>
        <v>229791.71615687682</v>
      </c>
      <c r="BH128" s="41">
        <f t="shared" si="114"/>
        <v>21011346.135494776</v>
      </c>
      <c r="BI128">
        <f t="shared" si="115"/>
        <v>0.63624351967319459</v>
      </c>
      <c r="BJ128">
        <f t="shared" si="116"/>
        <v>0</v>
      </c>
      <c r="BK128" s="121">
        <f t="shared" si="117"/>
        <v>0</v>
      </c>
      <c r="BL128">
        <f t="shared" si="118"/>
        <v>0.64342824090690753</v>
      </c>
      <c r="BM128" s="119">
        <f t="shared" si="119"/>
        <v>1021612.8457482804</v>
      </c>
      <c r="BN128" s="119">
        <f t="shared" si="120"/>
        <v>89286535.121365413</v>
      </c>
      <c r="BO128">
        <f t="shared" si="121"/>
        <v>0.62830312395724208</v>
      </c>
    </row>
    <row r="129" spans="1:67">
      <c r="A129">
        <v>117</v>
      </c>
      <c r="B129" s="58">
        <v>112</v>
      </c>
      <c r="C129" s="56">
        <f t="shared" si="69"/>
        <v>51330731.950316399</v>
      </c>
      <c r="D129" s="56">
        <f t="shared" si="70"/>
        <v>273589.37239476293</v>
      </c>
      <c r="E129" s="59">
        <f t="shared" si="122"/>
        <v>51057142.577921636</v>
      </c>
      <c r="F129" s="53">
        <f t="shared" si="71"/>
        <v>542378.10245315381</v>
      </c>
      <c r="G129" s="53">
        <f t="shared" si="72"/>
        <v>236820.04632392654</v>
      </c>
      <c r="H129" s="60">
        <f t="shared" si="73"/>
        <v>305558.05612922728</v>
      </c>
      <c r="I129" s="54">
        <f t="shared" si="74"/>
        <v>0.10979999999999999</v>
      </c>
      <c r="J129" s="61">
        <f t="shared" si="75"/>
        <v>9.6456066865724388E-3</v>
      </c>
      <c r="K129" s="62">
        <f t="shared" si="76"/>
        <v>489529.8230175472</v>
      </c>
      <c r="L129" s="62">
        <f t="shared" si="77"/>
        <v>1031907.9254707011</v>
      </c>
      <c r="M129" s="55">
        <f t="shared" si="78"/>
        <v>795087.87914677453</v>
      </c>
      <c r="N129" s="55">
        <f t="shared" si="79"/>
        <v>179039.15922679211</v>
      </c>
      <c r="O129" s="55">
        <f t="shared" si="80"/>
        <v>616048.71991998248</v>
      </c>
      <c r="P129" s="59">
        <f t="shared" si="123"/>
        <v>0</v>
      </c>
      <c r="Q129" s="52">
        <f t="shared" si="81"/>
        <v>0</v>
      </c>
      <c r="R129" s="57">
        <f t="shared" si="82"/>
        <v>0</v>
      </c>
      <c r="S129" s="59">
        <f t="shared" si="124"/>
        <v>0</v>
      </c>
      <c r="T129" s="56">
        <f t="shared" si="83"/>
        <v>0</v>
      </c>
      <c r="U129" s="57">
        <f t="shared" si="84"/>
        <v>0</v>
      </c>
      <c r="V129" s="59">
        <f t="shared" si="125"/>
        <v>0</v>
      </c>
      <c r="W129" s="52">
        <f t="shared" si="68"/>
        <v>0</v>
      </c>
      <c r="X129" s="57">
        <f t="shared" si="85"/>
        <v>0</v>
      </c>
      <c r="Y129" s="59">
        <f t="shared" si="126"/>
        <v>0</v>
      </c>
      <c r="Z129" s="56">
        <f t="shared" si="127"/>
        <v>0</v>
      </c>
      <c r="AA129" s="57">
        <f t="shared" si="86"/>
        <v>0</v>
      </c>
      <c r="AB129" s="63">
        <f t="shared" si="128"/>
        <v>1757268.1327464667</v>
      </c>
      <c r="AC129" s="74">
        <f t="shared" si="87"/>
        <v>774700.11516728497</v>
      </c>
      <c r="AD129" s="57">
        <f t="shared" si="88"/>
        <v>7321.9505531102777</v>
      </c>
      <c r="AE129" s="59">
        <f t="shared" si="129"/>
        <v>0</v>
      </c>
      <c r="AF129" s="54">
        <f t="shared" si="89"/>
        <v>0</v>
      </c>
      <c r="AG129" s="57">
        <f t="shared" si="90"/>
        <v>0</v>
      </c>
      <c r="AH129" s="59">
        <f t="shared" si="130"/>
        <v>11497128.958217325</v>
      </c>
      <c r="AI129" s="54">
        <f t="shared" si="91"/>
        <v>179039.15922679211</v>
      </c>
      <c r="AJ129" s="57">
        <f t="shared" si="92"/>
        <v>47904.703992572184</v>
      </c>
      <c r="AK129" s="59">
        <f t="shared" si="131"/>
        <v>38076334.859352604</v>
      </c>
      <c r="AL129" s="56">
        <f t="shared" si="132"/>
        <v>0</v>
      </c>
      <c r="AM129" s="75">
        <f t="shared" si="93"/>
        <v>158651.39524730251</v>
      </c>
      <c r="AN129">
        <f t="shared" si="94"/>
        <v>2.7628690807799439E-2</v>
      </c>
      <c r="AO129" s="119">
        <f t="shared" si="95"/>
        <v>0</v>
      </c>
      <c r="AP129" s="119">
        <f t="shared" si="96"/>
        <v>0</v>
      </c>
      <c r="AQ129">
        <f t="shared" si="97"/>
        <v>0.61014071048616625</v>
      </c>
      <c r="AR129" s="41">
        <f t="shared" si="98"/>
        <v>0</v>
      </c>
      <c r="AS129" s="41">
        <f t="shared" si="99"/>
        <v>0</v>
      </c>
      <c r="AT129">
        <f t="shared" si="100"/>
        <v>0.61017784966057376</v>
      </c>
      <c r="AU129" s="41">
        <f t="shared" si="101"/>
        <v>0</v>
      </c>
      <c r="AV129" s="41">
        <f t="shared" si="102"/>
        <v>0</v>
      </c>
      <c r="AW129">
        <f t="shared" si="103"/>
        <v>0.61501755212320819</v>
      </c>
      <c r="AX129">
        <f t="shared" si="104"/>
        <v>0</v>
      </c>
      <c r="AY129" s="121">
        <f t="shared" si="105"/>
        <v>0</v>
      </c>
      <c r="AZ129">
        <f t="shared" si="106"/>
        <v>0.70479324877877492</v>
      </c>
      <c r="BA129" s="39">
        <f t="shared" si="107"/>
        <v>782022.0657203953</v>
      </c>
      <c r="BB129" s="39">
        <f t="shared" si="108"/>
        <v>90639913.474572346</v>
      </c>
      <c r="BC129">
        <f t="shared" si="109"/>
        <v>0.62377027333397295</v>
      </c>
      <c r="BD129" s="41">
        <f t="shared" si="110"/>
        <v>0</v>
      </c>
      <c r="BE129" s="41">
        <f t="shared" si="111"/>
        <v>0</v>
      </c>
      <c r="BF129">
        <f t="shared" si="112"/>
        <v>0.61523694756769021</v>
      </c>
      <c r="BG129" s="41">
        <f t="shared" si="113"/>
        <v>226943.86321936428</v>
      </c>
      <c r="BH129" s="41">
        <f t="shared" si="114"/>
        <v>20947581.629534677</v>
      </c>
      <c r="BI129">
        <f t="shared" si="115"/>
        <v>0.63342731031406097</v>
      </c>
      <c r="BJ129">
        <f t="shared" si="116"/>
        <v>0</v>
      </c>
      <c r="BK129" s="121">
        <f t="shared" si="117"/>
        <v>0</v>
      </c>
      <c r="BL129">
        <f t="shared" si="118"/>
        <v>0.64064501274642716</v>
      </c>
      <c r="BM129" s="119">
        <f t="shared" si="119"/>
        <v>1008965.9289397596</v>
      </c>
      <c r="BN129" s="119">
        <f t="shared" si="120"/>
        <v>89049842.464438751</v>
      </c>
      <c r="BO129">
        <f t="shared" si="121"/>
        <v>0.62545131869109027</v>
      </c>
    </row>
    <row r="130" spans="1:67">
      <c r="A130">
        <v>118</v>
      </c>
      <c r="B130" s="64">
        <v>113</v>
      </c>
      <c r="C130" s="56">
        <f t="shared" si="69"/>
        <v>50535644.071169622</v>
      </c>
      <c r="D130" s="56">
        <f t="shared" si="70"/>
        <v>273589.37239475548</v>
      </c>
      <c r="E130" s="59">
        <f t="shared" si="122"/>
        <v>50262054.698774867</v>
      </c>
      <c r="F130" s="53">
        <f t="shared" si="71"/>
        <v>537146.53660148126</v>
      </c>
      <c r="G130" s="53">
        <f t="shared" si="72"/>
        <v>233132.16371115076</v>
      </c>
      <c r="H130" s="66">
        <f t="shared" si="73"/>
        <v>304014.3728903305</v>
      </c>
      <c r="I130" s="54">
        <f t="shared" si="74"/>
        <v>0.10979999999999999</v>
      </c>
      <c r="J130" s="67">
        <f t="shared" si="75"/>
        <v>9.6456066865724388E-3</v>
      </c>
      <c r="K130" s="68">
        <f t="shared" si="76"/>
        <v>481875.60781540739</v>
      </c>
      <c r="L130" s="68">
        <f t="shared" si="77"/>
        <v>1019022.1444168886</v>
      </c>
      <c r="M130" s="55">
        <f t="shared" si="78"/>
        <v>785889.98070573783</v>
      </c>
      <c r="N130" s="55">
        <f t="shared" si="79"/>
        <v>176967.96175701829</v>
      </c>
      <c r="O130" s="55">
        <f t="shared" si="80"/>
        <v>608922.0189487196</v>
      </c>
      <c r="P130" s="65">
        <f t="shared" si="123"/>
        <v>0</v>
      </c>
      <c r="Q130" s="52">
        <f t="shared" si="81"/>
        <v>0</v>
      </c>
      <c r="R130" s="57">
        <f t="shared" si="82"/>
        <v>0</v>
      </c>
      <c r="S130" s="59">
        <f t="shared" si="124"/>
        <v>0</v>
      </c>
      <c r="T130" s="56">
        <f t="shared" si="83"/>
        <v>0</v>
      </c>
      <c r="U130" s="57">
        <f t="shared" si="84"/>
        <v>0</v>
      </c>
      <c r="V130" s="59">
        <f t="shared" si="125"/>
        <v>0</v>
      </c>
      <c r="W130" s="52">
        <f t="shared" si="68"/>
        <v>0</v>
      </c>
      <c r="X130" s="57">
        <f t="shared" si="85"/>
        <v>0</v>
      </c>
      <c r="Y130" s="59">
        <f t="shared" si="126"/>
        <v>0</v>
      </c>
      <c r="Z130" s="56">
        <f t="shared" si="127"/>
        <v>0</v>
      </c>
      <c r="AA130" s="57">
        <f t="shared" si="86"/>
        <v>0</v>
      </c>
      <c r="AB130" s="63">
        <f t="shared" si="128"/>
        <v>982568.0175791817</v>
      </c>
      <c r="AC130" s="74">
        <f t="shared" si="87"/>
        <v>768234.46167621925</v>
      </c>
      <c r="AD130" s="57">
        <f t="shared" si="88"/>
        <v>4094.0334065799238</v>
      </c>
      <c r="AE130" s="59">
        <f t="shared" si="129"/>
        <v>0</v>
      </c>
      <c r="AF130" s="54">
        <f t="shared" si="89"/>
        <v>0</v>
      </c>
      <c r="AG130" s="57">
        <f t="shared" si="90"/>
        <v>0</v>
      </c>
      <c r="AH130" s="59">
        <f t="shared" si="130"/>
        <v>11318089.798990533</v>
      </c>
      <c r="AI130" s="54">
        <f t="shared" si="91"/>
        <v>176967.96175701829</v>
      </c>
      <c r="AJ130" s="57">
        <f t="shared" si="92"/>
        <v>47158.707495793889</v>
      </c>
      <c r="AK130" s="59">
        <f t="shared" si="131"/>
        <v>38234986.254599907</v>
      </c>
      <c r="AL130" s="56">
        <f t="shared" si="132"/>
        <v>0</v>
      </c>
      <c r="AM130" s="75">
        <f t="shared" si="93"/>
        <v>159312.44272749961</v>
      </c>
      <c r="AN130">
        <f t="shared" si="94"/>
        <v>2.7667688022284118E-2</v>
      </c>
      <c r="AO130" s="119">
        <f t="shared" si="95"/>
        <v>0</v>
      </c>
      <c r="AP130" s="119">
        <f t="shared" si="96"/>
        <v>0</v>
      </c>
      <c r="AQ130">
        <f t="shared" si="97"/>
        <v>0.60723307504082424</v>
      </c>
      <c r="AR130" s="41">
        <f t="shared" si="98"/>
        <v>0</v>
      </c>
      <c r="AS130" s="41">
        <f t="shared" si="99"/>
        <v>0</v>
      </c>
      <c r="AT130">
        <f t="shared" si="100"/>
        <v>0.60727036713690041</v>
      </c>
      <c r="AU130" s="41">
        <f t="shared" si="101"/>
        <v>0</v>
      </c>
      <c r="AV130" s="41">
        <f t="shared" si="102"/>
        <v>0</v>
      </c>
      <c r="AW130">
        <f t="shared" si="103"/>
        <v>0.61213017010180915</v>
      </c>
      <c r="AX130">
        <f t="shared" si="104"/>
        <v>0</v>
      </c>
      <c r="AY130" s="121">
        <f t="shared" si="105"/>
        <v>0</v>
      </c>
      <c r="AZ130">
        <f t="shared" si="106"/>
        <v>0.70233798625975774</v>
      </c>
      <c r="BA130" s="39">
        <f t="shared" si="107"/>
        <v>772328.49508279911</v>
      </c>
      <c r="BB130" s="39">
        <f t="shared" si="108"/>
        <v>90651666.477793872</v>
      </c>
      <c r="BC130">
        <f t="shared" si="109"/>
        <v>0.62092010864705549</v>
      </c>
      <c r="BD130" s="41">
        <f t="shared" si="110"/>
        <v>0</v>
      </c>
      <c r="BE130" s="41">
        <f t="shared" si="111"/>
        <v>0</v>
      </c>
      <c r="BF130">
        <f t="shared" si="112"/>
        <v>0.6123504848585497</v>
      </c>
      <c r="BG130" s="41">
        <f t="shared" si="113"/>
        <v>224126.66925281216</v>
      </c>
      <c r="BH130" s="41">
        <f t="shared" si="114"/>
        <v>20882219.487328157</v>
      </c>
      <c r="BI130">
        <f t="shared" si="115"/>
        <v>0.63061948503184062</v>
      </c>
      <c r="BJ130">
        <f t="shared" si="116"/>
        <v>0</v>
      </c>
      <c r="BK130" s="121">
        <f t="shared" si="117"/>
        <v>0</v>
      </c>
      <c r="BL130">
        <f t="shared" si="118"/>
        <v>0.63786969511068947</v>
      </c>
      <c r="BM130" s="119">
        <f t="shared" si="119"/>
        <v>996455.16433561128</v>
      </c>
      <c r="BN130" s="119">
        <f t="shared" si="120"/>
        <v>88805567.819748372</v>
      </c>
      <c r="BO130">
        <f t="shared" si="121"/>
        <v>0.62260842845650088</v>
      </c>
    </row>
    <row r="131" spans="1:67">
      <c r="A131">
        <v>119</v>
      </c>
      <c r="B131" s="58">
        <v>114</v>
      </c>
      <c r="C131" s="56">
        <f t="shared" si="69"/>
        <v>49749754.090463877</v>
      </c>
      <c r="D131" s="56">
        <f t="shared" si="70"/>
        <v>273589.37239474803</v>
      </c>
      <c r="E131" s="59">
        <f t="shared" si="122"/>
        <v>49476164.718069129</v>
      </c>
      <c r="F131" s="53">
        <f t="shared" si="71"/>
        <v>531965.4323763689</v>
      </c>
      <c r="G131" s="53">
        <f t="shared" si="72"/>
        <v>229486.94401731066</v>
      </c>
      <c r="H131" s="60">
        <f t="shared" si="73"/>
        <v>302478.48835905828</v>
      </c>
      <c r="I131" s="54">
        <f t="shared" si="74"/>
        <v>0.10979999999999999</v>
      </c>
      <c r="J131" s="61">
        <f t="shared" si="75"/>
        <v>9.6456066865724388E-3</v>
      </c>
      <c r="K131" s="62">
        <f t="shared" si="76"/>
        <v>474310.03670070652</v>
      </c>
      <c r="L131" s="62">
        <f t="shared" si="77"/>
        <v>1006275.4690770754</v>
      </c>
      <c r="M131" s="55">
        <f t="shared" si="78"/>
        <v>776788.52505976474</v>
      </c>
      <c r="N131" s="55">
        <f t="shared" si="79"/>
        <v>174918.48142995854</v>
      </c>
      <c r="O131" s="55">
        <f t="shared" si="80"/>
        <v>601870.04362980626</v>
      </c>
      <c r="P131" s="59">
        <f t="shared" si="123"/>
        <v>0</v>
      </c>
      <c r="Q131" s="52">
        <f t="shared" si="81"/>
        <v>0</v>
      </c>
      <c r="R131" s="57">
        <f t="shared" si="82"/>
        <v>0</v>
      </c>
      <c r="S131" s="59">
        <f t="shared" si="124"/>
        <v>0</v>
      </c>
      <c r="T131" s="56">
        <f t="shared" si="83"/>
        <v>0</v>
      </c>
      <c r="U131" s="57">
        <f t="shared" si="84"/>
        <v>0</v>
      </c>
      <c r="V131" s="59">
        <f t="shared" si="125"/>
        <v>0</v>
      </c>
      <c r="W131" s="52">
        <f t="shared" si="68"/>
        <v>0</v>
      </c>
      <c r="X131" s="57">
        <f t="shared" si="85"/>
        <v>0</v>
      </c>
      <c r="Y131" s="59">
        <f t="shared" si="126"/>
        <v>0</v>
      </c>
      <c r="Z131" s="56">
        <f t="shared" si="127"/>
        <v>0</v>
      </c>
      <c r="AA131" s="57">
        <f t="shared" si="86"/>
        <v>0</v>
      </c>
      <c r="AB131" s="63">
        <f t="shared" si="128"/>
        <v>214333.55590296246</v>
      </c>
      <c r="AC131" s="74">
        <f t="shared" si="87"/>
        <v>214333.55590296246</v>
      </c>
      <c r="AD131" s="57">
        <f t="shared" si="88"/>
        <v>893.05648292901026</v>
      </c>
      <c r="AE131" s="59">
        <f t="shared" si="129"/>
        <v>0</v>
      </c>
      <c r="AF131" s="54">
        <f t="shared" si="89"/>
        <v>0</v>
      </c>
      <c r="AG131" s="57">
        <f t="shared" si="90"/>
        <v>0</v>
      </c>
      <c r="AH131" s="59">
        <f t="shared" si="130"/>
        <v>11141121.837233514</v>
      </c>
      <c r="AI131" s="54">
        <f t="shared" si="91"/>
        <v>174918.48142995854</v>
      </c>
      <c r="AJ131" s="57">
        <f t="shared" si="92"/>
        <v>46421.34098847297</v>
      </c>
      <c r="AK131" s="59">
        <f t="shared" si="131"/>
        <v>38394298.697327405</v>
      </c>
      <c r="AL131" s="56">
        <f t="shared" si="132"/>
        <v>387536.4877268438</v>
      </c>
      <c r="AM131" s="75">
        <f t="shared" si="93"/>
        <v>159976.24457219752</v>
      </c>
      <c r="AN131">
        <f t="shared" si="94"/>
        <v>2.7706685236768797E-2</v>
      </c>
      <c r="AO131" s="119">
        <f t="shared" si="95"/>
        <v>0</v>
      </c>
      <c r="AP131" s="119">
        <f t="shared" si="96"/>
        <v>0</v>
      </c>
      <c r="AQ131">
        <f t="shared" si="97"/>
        <v>0.60433538608374604</v>
      </c>
      <c r="AR131" s="41">
        <f t="shared" si="98"/>
        <v>0</v>
      </c>
      <c r="AS131" s="41">
        <f t="shared" si="99"/>
        <v>0</v>
      </c>
      <c r="AT131">
        <f t="shared" si="100"/>
        <v>0.60437282855636021</v>
      </c>
      <c r="AU131" s="41">
        <f t="shared" si="101"/>
        <v>0</v>
      </c>
      <c r="AV131" s="41">
        <f t="shared" si="102"/>
        <v>0</v>
      </c>
      <c r="AW131">
        <f t="shared" si="103"/>
        <v>0.60925240176275708</v>
      </c>
      <c r="AX131">
        <f t="shared" si="104"/>
        <v>0</v>
      </c>
      <c r="AY131" s="121">
        <f t="shared" si="105"/>
        <v>0</v>
      </c>
      <c r="AZ131">
        <f t="shared" si="106"/>
        <v>0.69988674312749044</v>
      </c>
      <c r="BA131" s="39">
        <f t="shared" si="107"/>
        <v>215226.61238589147</v>
      </c>
      <c r="BB131" s="39">
        <f t="shared" si="108"/>
        <v>25505693.152452532</v>
      </c>
      <c r="BC131">
        <f t="shared" si="109"/>
        <v>0.61807896748417113</v>
      </c>
      <c r="BD131" s="41">
        <f t="shared" si="110"/>
        <v>0</v>
      </c>
      <c r="BE131" s="41">
        <f t="shared" si="111"/>
        <v>0</v>
      </c>
      <c r="BF131">
        <f t="shared" si="112"/>
        <v>0.6094736209263617</v>
      </c>
      <c r="BG131" s="41">
        <f t="shared" si="113"/>
        <v>221339.82241843152</v>
      </c>
      <c r="BH131" s="41">
        <f t="shared" si="114"/>
        <v>20815299.290165067</v>
      </c>
      <c r="BI131">
        <f t="shared" si="115"/>
        <v>0.62782004294511484</v>
      </c>
      <c r="BJ131">
        <f t="shared" si="116"/>
        <v>547512.73229904135</v>
      </c>
      <c r="BK131" s="121">
        <f t="shared" si="117"/>
        <v>46116842.03949441</v>
      </c>
      <c r="BL131">
        <f t="shared" si="118"/>
        <v>0.63510228959966442</v>
      </c>
      <c r="BM131" s="119">
        <f t="shared" si="119"/>
        <v>984079.16710336437</v>
      </c>
      <c r="BN131" s="119">
        <f t="shared" si="120"/>
        <v>88553891.856813177</v>
      </c>
      <c r="BO131">
        <f t="shared" si="121"/>
        <v>0.61977444946107096</v>
      </c>
    </row>
    <row r="132" spans="1:67">
      <c r="A132">
        <v>120</v>
      </c>
      <c r="B132" s="64">
        <v>115</v>
      </c>
      <c r="C132" s="56">
        <f t="shared" si="69"/>
        <v>48972965.565404117</v>
      </c>
      <c r="D132" s="56">
        <f t="shared" si="70"/>
        <v>273589.37239474803</v>
      </c>
      <c r="E132" s="59">
        <f t="shared" si="122"/>
        <v>48699376.193009369</v>
      </c>
      <c r="F132" s="53">
        <f t="shared" si="71"/>
        <v>526834.30304481403</v>
      </c>
      <c r="G132" s="53">
        <f t="shared" si="72"/>
        <v>225883.93990857512</v>
      </c>
      <c r="H132" s="66">
        <f t="shared" si="73"/>
        <v>300950.36313623888</v>
      </c>
      <c r="I132" s="54">
        <f t="shared" si="74"/>
        <v>0.10979999999999999</v>
      </c>
      <c r="J132" s="67">
        <f t="shared" si="75"/>
        <v>9.6456066865724388E-3</v>
      </c>
      <c r="K132" s="68">
        <f t="shared" si="76"/>
        <v>466832.1798042045</v>
      </c>
      <c r="L132" s="68">
        <f t="shared" si="77"/>
        <v>993666.48284901853</v>
      </c>
      <c r="M132" s="55">
        <f t="shared" si="78"/>
        <v>767782.54294044338</v>
      </c>
      <c r="N132" s="55">
        <f t="shared" si="79"/>
        <v>172890.49998420296</v>
      </c>
      <c r="O132" s="55">
        <f t="shared" si="80"/>
        <v>594892.04295624048</v>
      </c>
      <c r="P132" s="65">
        <f t="shared" si="123"/>
        <v>0</v>
      </c>
      <c r="Q132" s="52">
        <f t="shared" si="81"/>
        <v>0</v>
      </c>
      <c r="R132" s="57">
        <f t="shared" si="82"/>
        <v>0</v>
      </c>
      <c r="S132" s="59">
        <f t="shared" si="124"/>
        <v>0</v>
      </c>
      <c r="T132" s="56">
        <f t="shared" si="83"/>
        <v>0</v>
      </c>
      <c r="U132" s="57">
        <f t="shared" si="84"/>
        <v>0</v>
      </c>
      <c r="V132" s="59">
        <f t="shared" si="125"/>
        <v>0</v>
      </c>
      <c r="W132" s="52">
        <f t="shared" si="68"/>
        <v>0</v>
      </c>
      <c r="X132" s="57">
        <f t="shared" si="85"/>
        <v>0</v>
      </c>
      <c r="Y132" s="59">
        <f t="shared" si="126"/>
        <v>0</v>
      </c>
      <c r="Z132" s="56">
        <f t="shared" si="127"/>
        <v>0</v>
      </c>
      <c r="AA132" s="57">
        <f t="shared" si="86"/>
        <v>0</v>
      </c>
      <c r="AB132" s="63">
        <f t="shared" si="128"/>
        <v>0</v>
      </c>
      <c r="AC132" s="74">
        <f t="shared" si="87"/>
        <v>0</v>
      </c>
      <c r="AD132" s="57">
        <f t="shared" si="88"/>
        <v>0</v>
      </c>
      <c r="AE132" s="59">
        <f t="shared" si="129"/>
        <v>0</v>
      </c>
      <c r="AF132" s="54">
        <f t="shared" si="89"/>
        <v>0</v>
      </c>
      <c r="AG132" s="57">
        <f t="shared" si="90"/>
        <v>0</v>
      </c>
      <c r="AH132" s="59">
        <f t="shared" si="130"/>
        <v>10966203.355803555</v>
      </c>
      <c r="AI132" s="54">
        <f t="shared" si="91"/>
        <v>172890.49998420296</v>
      </c>
      <c r="AJ132" s="57">
        <f t="shared" si="92"/>
        <v>45692.513982514814</v>
      </c>
      <c r="AK132" s="59">
        <f t="shared" si="131"/>
        <v>38006762.20960056</v>
      </c>
      <c r="AL132" s="56">
        <f t="shared" si="132"/>
        <v>594892.04295624048</v>
      </c>
      <c r="AM132" s="75">
        <f t="shared" si="93"/>
        <v>158361.509206669</v>
      </c>
      <c r="AN132">
        <f t="shared" si="94"/>
        <v>2.7745682451253476E-2</v>
      </c>
      <c r="AO132" s="119">
        <f t="shared" si="95"/>
        <v>0</v>
      </c>
      <c r="AP132" s="119">
        <f t="shared" si="96"/>
        <v>0</v>
      </c>
      <c r="AQ132">
        <f t="shared" si="97"/>
        <v>0.60144763357451836</v>
      </c>
      <c r="AR132" s="41">
        <f t="shared" si="98"/>
        <v>0</v>
      </c>
      <c r="AS132" s="41">
        <f t="shared" si="99"/>
        <v>0</v>
      </c>
      <c r="AT132">
        <f t="shared" si="100"/>
        <v>0.60148522389415815</v>
      </c>
      <c r="AU132" s="41">
        <f t="shared" si="101"/>
        <v>0</v>
      </c>
      <c r="AV132" s="41">
        <f t="shared" si="102"/>
        <v>0</v>
      </c>
      <c r="AW132">
        <f t="shared" si="103"/>
        <v>0.60638423908066208</v>
      </c>
      <c r="AX132">
        <f t="shared" si="104"/>
        <v>0</v>
      </c>
      <c r="AY132" s="121">
        <f t="shared" si="105"/>
        <v>0</v>
      </c>
      <c r="AZ132">
        <f t="shared" si="106"/>
        <v>0.69743953707888828</v>
      </c>
      <c r="BA132" s="39">
        <f t="shared" si="107"/>
        <v>0</v>
      </c>
      <c r="BB132" s="39">
        <f t="shared" si="108"/>
        <v>0</v>
      </c>
      <c r="BC132">
        <f t="shared" si="109"/>
        <v>0.61524684526156026</v>
      </c>
      <c r="BD132" s="41">
        <f t="shared" si="110"/>
        <v>0</v>
      </c>
      <c r="BE132" s="41">
        <f t="shared" si="111"/>
        <v>0</v>
      </c>
      <c r="BF132">
        <f t="shared" si="112"/>
        <v>0.60660634783470846</v>
      </c>
      <c r="BG132" s="41">
        <f t="shared" si="113"/>
        <v>218583.01396671779</v>
      </c>
      <c r="BH132" s="41">
        <f t="shared" si="114"/>
        <v>20746859.998104356</v>
      </c>
      <c r="BI132">
        <f t="shared" si="115"/>
        <v>0.6250289830136827</v>
      </c>
      <c r="BJ132">
        <f t="shared" si="116"/>
        <v>753253.55216290941</v>
      </c>
      <c r="BK132" s="121">
        <f t="shared" si="117"/>
        <v>71387045.154748857</v>
      </c>
      <c r="BL132">
        <f t="shared" si="118"/>
        <v>0.63234279765283319</v>
      </c>
      <c r="BM132" s="119">
        <f t="shared" si="119"/>
        <v>971836.56612962717</v>
      </c>
      <c r="BN132" s="119">
        <f t="shared" si="120"/>
        <v>88294992.438150987</v>
      </c>
      <c r="BO132">
        <f t="shared" si="121"/>
        <v>0.61694937775677683</v>
      </c>
    </row>
    <row r="133" spans="1:67">
      <c r="A133">
        <v>121</v>
      </c>
      <c r="B133" s="58">
        <v>116</v>
      </c>
      <c r="C133" s="56">
        <f t="shared" si="69"/>
        <v>48205183.022463672</v>
      </c>
      <c r="D133" s="56">
        <f t="shared" si="70"/>
        <v>273589.37239474803</v>
      </c>
      <c r="E133" s="59">
        <f t="shared" si="122"/>
        <v>47931593.650068924</v>
      </c>
      <c r="F133" s="53">
        <f t="shared" si="71"/>
        <v>521752.66656864918</v>
      </c>
      <c r="G133" s="53">
        <f t="shared" si="72"/>
        <v>222322.70854690301</v>
      </c>
      <c r="H133" s="60">
        <f t="shared" si="73"/>
        <v>299429.95802174613</v>
      </c>
      <c r="I133" s="54">
        <f t="shared" si="74"/>
        <v>0.10979999999999999</v>
      </c>
      <c r="J133" s="61">
        <f t="shared" si="75"/>
        <v>9.6456066865724388E-3</v>
      </c>
      <c r="K133" s="62">
        <f t="shared" si="76"/>
        <v>459441.1166039232</v>
      </c>
      <c r="L133" s="62">
        <f t="shared" si="77"/>
        <v>981193.78317257226</v>
      </c>
      <c r="M133" s="55">
        <f t="shared" si="78"/>
        <v>758871.07462566928</v>
      </c>
      <c r="N133" s="55">
        <f t="shared" si="79"/>
        <v>170883.80130799435</v>
      </c>
      <c r="O133" s="55">
        <f t="shared" si="80"/>
        <v>587987.27331767499</v>
      </c>
      <c r="P133" s="59">
        <f t="shared" si="123"/>
        <v>0</v>
      </c>
      <c r="Q133" s="52">
        <f t="shared" si="81"/>
        <v>0</v>
      </c>
      <c r="R133" s="57">
        <f t="shared" si="82"/>
        <v>0</v>
      </c>
      <c r="S133" s="59">
        <f t="shared" si="124"/>
        <v>0</v>
      </c>
      <c r="T133" s="56">
        <f t="shared" si="83"/>
        <v>0</v>
      </c>
      <c r="U133" s="57">
        <f t="shared" si="84"/>
        <v>0</v>
      </c>
      <c r="V133" s="59">
        <f t="shared" si="125"/>
        <v>0</v>
      </c>
      <c r="W133" s="52">
        <f t="shared" si="68"/>
        <v>0</v>
      </c>
      <c r="X133" s="57">
        <f t="shared" si="85"/>
        <v>0</v>
      </c>
      <c r="Y133" s="59">
        <f t="shared" si="126"/>
        <v>0</v>
      </c>
      <c r="Z133" s="56">
        <f t="shared" si="127"/>
        <v>0</v>
      </c>
      <c r="AA133" s="57">
        <f t="shared" si="86"/>
        <v>0</v>
      </c>
      <c r="AB133" s="63">
        <f t="shared" si="128"/>
        <v>0</v>
      </c>
      <c r="AC133" s="74">
        <f t="shared" si="87"/>
        <v>0</v>
      </c>
      <c r="AD133" s="57">
        <f t="shared" si="88"/>
        <v>0</v>
      </c>
      <c r="AE133" s="59">
        <f t="shared" si="129"/>
        <v>0</v>
      </c>
      <c r="AF133" s="54">
        <f t="shared" si="89"/>
        <v>0</v>
      </c>
      <c r="AG133" s="57">
        <f t="shared" si="90"/>
        <v>0</v>
      </c>
      <c r="AH133" s="59">
        <f t="shared" si="130"/>
        <v>10793312.855819352</v>
      </c>
      <c r="AI133" s="54">
        <f t="shared" si="91"/>
        <v>170883.80130799435</v>
      </c>
      <c r="AJ133" s="57">
        <f t="shared" si="92"/>
        <v>44972.1368992473</v>
      </c>
      <c r="AK133" s="59">
        <f t="shared" si="131"/>
        <v>37411870.16664432</v>
      </c>
      <c r="AL133" s="56">
        <f t="shared" si="132"/>
        <v>587987.27331767499</v>
      </c>
      <c r="AM133" s="75">
        <f t="shared" si="93"/>
        <v>155882.79236101799</v>
      </c>
      <c r="AN133">
        <f t="shared" si="94"/>
        <v>2.7784679665738159E-2</v>
      </c>
      <c r="AO133" s="119">
        <f t="shared" si="95"/>
        <v>0</v>
      </c>
      <c r="AP133" s="119">
        <f t="shared" si="96"/>
        <v>0</v>
      </c>
      <c r="AQ133">
        <f t="shared" si="97"/>
        <v>0.59856980732803089</v>
      </c>
      <c r="AR133" s="41">
        <f t="shared" si="98"/>
        <v>0</v>
      </c>
      <c r="AS133" s="41">
        <f t="shared" si="99"/>
        <v>0</v>
      </c>
      <c r="AT133">
        <f t="shared" si="100"/>
        <v>0.59860754298074759</v>
      </c>
      <c r="AU133" s="41">
        <f t="shared" si="101"/>
        <v>0</v>
      </c>
      <c r="AV133" s="41">
        <f t="shared" si="102"/>
        <v>0</v>
      </c>
      <c r="AW133">
        <f t="shared" si="103"/>
        <v>0.60352567388154899</v>
      </c>
      <c r="AX133">
        <f t="shared" si="104"/>
        <v>0</v>
      </c>
      <c r="AY133" s="121">
        <f t="shared" si="105"/>
        <v>0</v>
      </c>
      <c r="AZ133">
        <f t="shared" si="106"/>
        <v>0.69499638567043676</v>
      </c>
      <c r="BA133" s="39">
        <f t="shared" si="107"/>
        <v>0</v>
      </c>
      <c r="BB133" s="39">
        <f t="shared" si="108"/>
        <v>0</v>
      </c>
      <c r="BC133">
        <f t="shared" si="109"/>
        <v>0.61242373724147503</v>
      </c>
      <c r="BD133" s="41">
        <f t="shared" si="110"/>
        <v>0</v>
      </c>
      <c r="BE133" s="41">
        <f t="shared" si="111"/>
        <v>0</v>
      </c>
      <c r="BF133">
        <f t="shared" si="112"/>
        <v>0.60374865749848772</v>
      </c>
      <c r="BG133" s="41">
        <f t="shared" si="113"/>
        <v>215855.93820724165</v>
      </c>
      <c r="BH133" s="41">
        <f t="shared" si="114"/>
        <v>20676939.958267316</v>
      </c>
      <c r="BI133">
        <f t="shared" si="115"/>
        <v>0.62224630403934511</v>
      </c>
      <c r="BJ133">
        <f t="shared" si="116"/>
        <v>743870.065678693</v>
      </c>
      <c r="BK133" s="121">
        <f t="shared" si="117"/>
        <v>71146460.07143867</v>
      </c>
      <c r="BL133">
        <f t="shared" si="118"/>
        <v>0.6295912205498736</v>
      </c>
      <c r="BM133" s="119">
        <f t="shared" si="119"/>
        <v>959726.0038859346</v>
      </c>
      <c r="BN133" s="119">
        <f t="shared" si="120"/>
        <v>88029044.656577632</v>
      </c>
      <c r="BO133">
        <f t="shared" si="121"/>
        <v>0.61413320924079462</v>
      </c>
    </row>
    <row r="134" spans="1:67">
      <c r="A134">
        <v>122</v>
      </c>
      <c r="B134" s="64">
        <v>117</v>
      </c>
      <c r="C134" s="56">
        <f t="shared" si="69"/>
        <v>47446311.947838008</v>
      </c>
      <c r="D134" s="56">
        <f t="shared" si="70"/>
        <v>273589.37239475548</v>
      </c>
      <c r="E134" s="59">
        <f t="shared" si="122"/>
        <v>47172722.575443253</v>
      </c>
      <c r="F134" s="53">
        <f t="shared" si="71"/>
        <v>516720.0455592575</v>
      </c>
      <c r="G134" s="53">
        <f t="shared" si="72"/>
        <v>218802.8115457643</v>
      </c>
      <c r="H134" s="66">
        <f t="shared" si="73"/>
        <v>297917.23401349317</v>
      </c>
      <c r="I134" s="54">
        <f t="shared" si="74"/>
        <v>0.10979999999999999</v>
      </c>
      <c r="J134" s="67">
        <f t="shared" si="75"/>
        <v>9.6456066865724388E-3</v>
      </c>
      <c r="K134" s="68">
        <f t="shared" si="76"/>
        <v>452135.93583307636</v>
      </c>
      <c r="L134" s="68">
        <f t="shared" si="77"/>
        <v>968855.98139233387</v>
      </c>
      <c r="M134" s="55">
        <f t="shared" si="78"/>
        <v>750053.16984656954</v>
      </c>
      <c r="N134" s="55">
        <f t="shared" si="79"/>
        <v>168898.17141826931</v>
      </c>
      <c r="O134" s="55">
        <f t="shared" si="80"/>
        <v>581154.99842830026</v>
      </c>
      <c r="P134" s="65">
        <f t="shared" si="123"/>
        <v>0</v>
      </c>
      <c r="Q134" s="52">
        <f t="shared" si="81"/>
        <v>0</v>
      </c>
      <c r="R134" s="57">
        <f t="shared" si="82"/>
        <v>0</v>
      </c>
      <c r="S134" s="59">
        <f t="shared" si="124"/>
        <v>0</v>
      </c>
      <c r="T134" s="56">
        <f t="shared" si="83"/>
        <v>0</v>
      </c>
      <c r="U134" s="57">
        <f t="shared" si="84"/>
        <v>0</v>
      </c>
      <c r="V134" s="59">
        <f t="shared" si="125"/>
        <v>0</v>
      </c>
      <c r="W134" s="52">
        <f t="shared" ref="W134:W197" si="133">IF(T134+P134&lt;=O134+AM134,MIN(V134,O134-Q134+AA134-T134+AM134),0)</f>
        <v>0</v>
      </c>
      <c r="X134" s="57">
        <f t="shared" si="85"/>
        <v>0</v>
      </c>
      <c r="Y134" s="59">
        <f t="shared" si="126"/>
        <v>0</v>
      </c>
      <c r="Z134" s="56">
        <f t="shared" si="127"/>
        <v>0</v>
      </c>
      <c r="AA134" s="57">
        <f t="shared" si="86"/>
        <v>0</v>
      </c>
      <c r="AB134" s="63">
        <f t="shared" si="128"/>
        <v>0</v>
      </c>
      <c r="AC134" s="74">
        <f t="shared" si="87"/>
        <v>0</v>
      </c>
      <c r="AD134" s="57">
        <f t="shared" si="88"/>
        <v>0</v>
      </c>
      <c r="AE134" s="59">
        <f t="shared" si="129"/>
        <v>0</v>
      </c>
      <c r="AF134" s="54">
        <f t="shared" si="89"/>
        <v>0</v>
      </c>
      <c r="AG134" s="57">
        <f t="shared" si="90"/>
        <v>0</v>
      </c>
      <c r="AH134" s="59">
        <f t="shared" si="130"/>
        <v>10622429.054511357</v>
      </c>
      <c r="AI134" s="54">
        <f t="shared" si="91"/>
        <v>168898.17141826931</v>
      </c>
      <c r="AJ134" s="57">
        <f t="shared" si="92"/>
        <v>44260.121060463985</v>
      </c>
      <c r="AK134" s="59">
        <f t="shared" si="131"/>
        <v>36823882.893326648</v>
      </c>
      <c r="AL134" s="56">
        <f t="shared" si="132"/>
        <v>581154.99842830026</v>
      </c>
      <c r="AM134" s="75">
        <f t="shared" si="93"/>
        <v>153432.84538886102</v>
      </c>
      <c r="AN134">
        <f t="shared" si="94"/>
        <v>2.7823676880222838E-2</v>
      </c>
      <c r="AO134" s="119">
        <f t="shared" si="95"/>
        <v>0</v>
      </c>
      <c r="AP134" s="119">
        <f t="shared" si="96"/>
        <v>0</v>
      </c>
      <c r="AQ134">
        <f t="shared" si="97"/>
        <v>0.59570189701536636</v>
      </c>
      <c r="AR134" s="41">
        <f t="shared" si="98"/>
        <v>0</v>
      </c>
      <c r="AS134" s="41">
        <f t="shared" si="99"/>
        <v>0</v>
      </c>
      <c r="AT134">
        <f t="shared" si="100"/>
        <v>0.59573977550280177</v>
      </c>
      <c r="AU134" s="41">
        <f t="shared" si="101"/>
        <v>0</v>
      </c>
      <c r="AV134" s="41">
        <f t="shared" si="102"/>
        <v>0</v>
      </c>
      <c r="AW134">
        <f t="shared" si="103"/>
        <v>0.60067669784386579</v>
      </c>
      <c r="AX134">
        <f t="shared" si="104"/>
        <v>0</v>
      </c>
      <c r="AY134" s="121">
        <f t="shared" si="105"/>
        <v>0</v>
      </c>
      <c r="AZ134">
        <f t="shared" si="106"/>
        <v>0.69255730631833368</v>
      </c>
      <c r="BA134" s="39">
        <f t="shared" si="107"/>
        <v>0</v>
      </c>
      <c r="BB134" s="39">
        <f t="shared" si="108"/>
        <v>0</v>
      </c>
      <c r="BC134">
        <f t="shared" si="109"/>
        <v>0.60960963853309058</v>
      </c>
      <c r="BD134" s="41">
        <f t="shared" si="110"/>
        <v>0</v>
      </c>
      <c r="BE134" s="41">
        <f t="shared" si="111"/>
        <v>0</v>
      </c>
      <c r="BF134">
        <f t="shared" si="112"/>
        <v>0.6009005416847949</v>
      </c>
      <c r="BG134" s="41">
        <f t="shared" si="113"/>
        <v>213158.29247873329</v>
      </c>
      <c r="BH134" s="41">
        <f t="shared" si="114"/>
        <v>20605576.913028855</v>
      </c>
      <c r="BI134">
        <f t="shared" si="115"/>
        <v>0.61947200466660202</v>
      </c>
      <c r="BJ134">
        <f t="shared" si="116"/>
        <v>734587.84381716128</v>
      </c>
      <c r="BK134" s="121">
        <f t="shared" si="117"/>
        <v>70900909.808252633</v>
      </c>
      <c r="BL134">
        <f t="shared" si="118"/>
        <v>0.62684755941124748</v>
      </c>
      <c r="BM134" s="119">
        <f t="shared" si="119"/>
        <v>947746.13629589463</v>
      </c>
      <c r="BN134" s="119">
        <f t="shared" si="120"/>
        <v>87756220.872048631</v>
      </c>
      <c r="BO134">
        <f t="shared" si="121"/>
        <v>0.61132593965632021</v>
      </c>
    </row>
    <row r="135" spans="1:67">
      <c r="A135">
        <v>123</v>
      </c>
      <c r="B135" s="58">
        <v>118</v>
      </c>
      <c r="C135" s="56">
        <f t="shared" si="69"/>
        <v>46696258.777991436</v>
      </c>
      <c r="D135" s="56">
        <f t="shared" si="70"/>
        <v>273589.37239474803</v>
      </c>
      <c r="E135" s="59">
        <f t="shared" si="122"/>
        <v>46422669.405596688</v>
      </c>
      <c r="F135" s="53">
        <f t="shared" si="71"/>
        <v>511735.96723272518</v>
      </c>
      <c r="G135" s="53">
        <f t="shared" si="72"/>
        <v>215323.81492629263</v>
      </c>
      <c r="H135" s="60">
        <f t="shared" si="73"/>
        <v>296412.15230643254</v>
      </c>
      <c r="I135" s="54">
        <f t="shared" si="74"/>
        <v>0.10979999999999999</v>
      </c>
      <c r="J135" s="61">
        <f t="shared" si="75"/>
        <v>9.6456066865724388E-3</v>
      </c>
      <c r="K135" s="62">
        <f t="shared" si="76"/>
        <v>444915.73538889695</v>
      </c>
      <c r="L135" s="62">
        <f t="shared" si="77"/>
        <v>956651.70262162213</v>
      </c>
      <c r="M135" s="55">
        <f t="shared" si="78"/>
        <v>741327.8876953295</v>
      </c>
      <c r="N135" s="55">
        <f t="shared" si="79"/>
        <v>166933.39843990249</v>
      </c>
      <c r="O135" s="55">
        <f t="shared" si="80"/>
        <v>574394.48925542703</v>
      </c>
      <c r="P135" s="59">
        <f t="shared" si="123"/>
        <v>0</v>
      </c>
      <c r="Q135" s="52">
        <f t="shared" si="81"/>
        <v>0</v>
      </c>
      <c r="R135" s="57">
        <f t="shared" si="82"/>
        <v>0</v>
      </c>
      <c r="S135" s="59">
        <f t="shared" si="124"/>
        <v>0</v>
      </c>
      <c r="T135" s="56">
        <f t="shared" si="83"/>
        <v>0</v>
      </c>
      <c r="U135" s="57">
        <f t="shared" si="84"/>
        <v>0</v>
      </c>
      <c r="V135" s="59">
        <f t="shared" si="125"/>
        <v>0</v>
      </c>
      <c r="W135" s="52">
        <f t="shared" si="133"/>
        <v>0</v>
      </c>
      <c r="X135" s="57">
        <f t="shared" si="85"/>
        <v>0</v>
      </c>
      <c r="Y135" s="59">
        <f t="shared" si="126"/>
        <v>0</v>
      </c>
      <c r="Z135" s="56">
        <f t="shared" si="127"/>
        <v>0</v>
      </c>
      <c r="AA135" s="57">
        <f t="shared" si="86"/>
        <v>0</v>
      </c>
      <c r="AB135" s="63">
        <f t="shared" si="128"/>
        <v>0</v>
      </c>
      <c r="AC135" s="74">
        <f t="shared" si="87"/>
        <v>0</v>
      </c>
      <c r="AD135" s="57">
        <f t="shared" si="88"/>
        <v>0</v>
      </c>
      <c r="AE135" s="59">
        <f t="shared" si="129"/>
        <v>0</v>
      </c>
      <c r="AF135" s="54">
        <f t="shared" si="89"/>
        <v>0</v>
      </c>
      <c r="AG135" s="57">
        <f t="shared" si="90"/>
        <v>0</v>
      </c>
      <c r="AH135" s="59">
        <f t="shared" si="130"/>
        <v>10453530.883093087</v>
      </c>
      <c r="AI135" s="54">
        <f t="shared" si="91"/>
        <v>166933.39843990249</v>
      </c>
      <c r="AJ135" s="57">
        <f t="shared" si="92"/>
        <v>43556.378679554531</v>
      </c>
      <c r="AK135" s="59">
        <f t="shared" si="131"/>
        <v>36242727.894898348</v>
      </c>
      <c r="AL135" s="56">
        <f t="shared" si="132"/>
        <v>574394.48925542703</v>
      </c>
      <c r="AM135" s="75">
        <f t="shared" si="93"/>
        <v>151011.36622874311</v>
      </c>
      <c r="AN135">
        <f t="shared" si="94"/>
        <v>2.7862674094707517E-2</v>
      </c>
      <c r="AO135" s="119">
        <f t="shared" si="95"/>
        <v>0</v>
      </c>
      <c r="AP135" s="119">
        <f t="shared" si="96"/>
        <v>0</v>
      </c>
      <c r="AQ135">
        <f t="shared" si="97"/>
        <v>0.59284389216485589</v>
      </c>
      <c r="AR135" s="41">
        <f t="shared" si="98"/>
        <v>0</v>
      </c>
      <c r="AS135" s="41">
        <f t="shared" si="99"/>
        <v>0</v>
      </c>
      <c r="AT135">
        <f t="shared" si="100"/>
        <v>0.59288191100411325</v>
      </c>
      <c r="AU135" s="41">
        <f t="shared" si="101"/>
        <v>0</v>
      </c>
      <c r="AV135" s="41">
        <f t="shared" si="102"/>
        <v>0</v>
      </c>
      <c r="AW135">
        <f t="shared" si="103"/>
        <v>0.59783730249933731</v>
      </c>
      <c r="AX135">
        <f t="shared" si="104"/>
        <v>0</v>
      </c>
      <c r="AY135" s="121">
        <f t="shared" si="105"/>
        <v>0</v>
      </c>
      <c r="AZ135">
        <f t="shared" si="106"/>
        <v>0.6901223162984339</v>
      </c>
      <c r="BA135" s="39">
        <f t="shared" si="107"/>
        <v>0</v>
      </c>
      <c r="BB135" s="39">
        <f t="shared" si="108"/>
        <v>0</v>
      </c>
      <c r="BC135">
        <f t="shared" si="109"/>
        <v>0.60680454409323681</v>
      </c>
      <c r="BD135" s="41">
        <f t="shared" si="110"/>
        <v>0</v>
      </c>
      <c r="BE135" s="41">
        <f t="shared" si="111"/>
        <v>0</v>
      </c>
      <c r="BF135">
        <f t="shared" si="112"/>
        <v>0.59806199201388854</v>
      </c>
      <c r="BG135" s="41">
        <f t="shared" si="113"/>
        <v>210489.77711945702</v>
      </c>
      <c r="BH135" s="41">
        <f t="shared" si="114"/>
        <v>20532808.008108005</v>
      </c>
      <c r="BI135">
        <f t="shared" si="115"/>
        <v>0.61670608338338595</v>
      </c>
      <c r="BJ135">
        <f t="shared" si="116"/>
        <v>725405.85548417014</v>
      </c>
      <c r="BK135" s="121">
        <f t="shared" si="117"/>
        <v>70650522.178417519</v>
      </c>
      <c r="BL135">
        <f t="shared" si="118"/>
        <v>0.62411181519892645</v>
      </c>
      <c r="BM135" s="119">
        <f t="shared" si="119"/>
        <v>935895.63260362716</v>
      </c>
      <c r="BN135" s="119">
        <f t="shared" si="120"/>
        <v>87476690.748048887</v>
      </c>
      <c r="BO135">
        <f t="shared" si="121"/>
        <v>0.608527564593347</v>
      </c>
    </row>
    <row r="136" spans="1:67">
      <c r="A136">
        <v>124</v>
      </c>
      <c r="B136" s="64">
        <v>119</v>
      </c>
      <c r="C136" s="56">
        <f t="shared" si="69"/>
        <v>45954930.890296102</v>
      </c>
      <c r="D136" s="56">
        <f t="shared" si="70"/>
        <v>273589.37239474058</v>
      </c>
      <c r="E136" s="59">
        <f t="shared" si="122"/>
        <v>45681341.517901361</v>
      </c>
      <c r="F136" s="53">
        <f t="shared" si="71"/>
        <v>506799.96336542565</v>
      </c>
      <c r="G136" s="53">
        <f t="shared" si="72"/>
        <v>211885.28907386583</v>
      </c>
      <c r="H136" s="66">
        <f t="shared" si="73"/>
        <v>294914.67429155984</v>
      </c>
      <c r="I136" s="54">
        <f t="shared" si="74"/>
        <v>0.10979999999999999</v>
      </c>
      <c r="J136" s="67">
        <f t="shared" si="75"/>
        <v>9.6456066865724388E-3</v>
      </c>
      <c r="K136" s="68">
        <f t="shared" si="76"/>
        <v>437779.62224235357</v>
      </c>
      <c r="L136" s="68">
        <f t="shared" si="77"/>
        <v>944579.58560777921</v>
      </c>
      <c r="M136" s="55">
        <f t="shared" si="78"/>
        <v>732694.29653391335</v>
      </c>
      <c r="N136" s="55">
        <f t="shared" si="79"/>
        <v>164989.27258515221</v>
      </c>
      <c r="O136" s="55">
        <f t="shared" si="80"/>
        <v>567705.02394876117</v>
      </c>
      <c r="P136" s="65">
        <f t="shared" si="123"/>
        <v>0</v>
      </c>
      <c r="Q136" s="52">
        <f t="shared" si="81"/>
        <v>0</v>
      </c>
      <c r="R136" s="57">
        <f t="shared" si="82"/>
        <v>0</v>
      </c>
      <c r="S136" s="59">
        <f t="shared" si="124"/>
        <v>0</v>
      </c>
      <c r="T136" s="56">
        <f t="shared" si="83"/>
        <v>0</v>
      </c>
      <c r="U136" s="57">
        <f t="shared" si="84"/>
        <v>0</v>
      </c>
      <c r="V136" s="59">
        <f t="shared" si="125"/>
        <v>0</v>
      </c>
      <c r="W136" s="52">
        <f t="shared" si="133"/>
        <v>0</v>
      </c>
      <c r="X136" s="57">
        <f t="shared" si="85"/>
        <v>0</v>
      </c>
      <c r="Y136" s="59">
        <f t="shared" si="126"/>
        <v>0</v>
      </c>
      <c r="Z136" s="56">
        <f t="shared" si="127"/>
        <v>0</v>
      </c>
      <c r="AA136" s="57">
        <f t="shared" si="86"/>
        <v>0</v>
      </c>
      <c r="AB136" s="63">
        <f t="shared" si="128"/>
        <v>0</v>
      </c>
      <c r="AC136" s="74">
        <f t="shared" si="87"/>
        <v>0</v>
      </c>
      <c r="AD136" s="57">
        <f t="shared" si="88"/>
        <v>0</v>
      </c>
      <c r="AE136" s="59">
        <f t="shared" si="129"/>
        <v>0</v>
      </c>
      <c r="AF136" s="54">
        <f t="shared" si="89"/>
        <v>0</v>
      </c>
      <c r="AG136" s="57">
        <f t="shared" si="90"/>
        <v>0</v>
      </c>
      <c r="AH136" s="59">
        <f t="shared" si="130"/>
        <v>10286597.484653184</v>
      </c>
      <c r="AI136" s="54">
        <f t="shared" si="91"/>
        <v>164989.27258515221</v>
      </c>
      <c r="AJ136" s="57">
        <f t="shared" si="92"/>
        <v>42860.822852721598</v>
      </c>
      <c r="AK136" s="59">
        <f t="shared" si="131"/>
        <v>35668333.405642919</v>
      </c>
      <c r="AL136" s="56">
        <f t="shared" si="132"/>
        <v>567705.02394876117</v>
      </c>
      <c r="AM136" s="75">
        <f t="shared" si="93"/>
        <v>148618.05585684549</v>
      </c>
      <c r="AN136">
        <f t="shared" si="94"/>
        <v>2.7901671309192196E-2</v>
      </c>
      <c r="AO136" s="119">
        <f t="shared" si="95"/>
        <v>0</v>
      </c>
      <c r="AP136" s="119">
        <f t="shared" si="96"/>
        <v>0</v>
      </c>
      <c r="AQ136">
        <f t="shared" si="97"/>
        <v>0.58999578216293613</v>
      </c>
      <c r="AR136" s="41">
        <f t="shared" si="98"/>
        <v>0</v>
      </c>
      <c r="AS136" s="41">
        <f t="shared" si="99"/>
        <v>0</v>
      </c>
      <c r="AT136">
        <f t="shared" si="100"/>
        <v>0.5900339388866509</v>
      </c>
      <c r="AU136" s="41">
        <f t="shared" si="101"/>
        <v>0</v>
      </c>
      <c r="AV136" s="41">
        <f t="shared" si="102"/>
        <v>0</v>
      </c>
      <c r="AW136">
        <f t="shared" si="103"/>
        <v>0.59500747923390995</v>
      </c>
      <c r="AX136">
        <f t="shared" si="104"/>
        <v>0</v>
      </c>
      <c r="AY136" s="121">
        <f t="shared" si="105"/>
        <v>0</v>
      </c>
      <c r="AZ136">
        <f t="shared" si="106"/>
        <v>0.68769143274640798</v>
      </c>
      <c r="BA136" s="39">
        <f t="shared" si="107"/>
        <v>0</v>
      </c>
      <c r="BB136" s="39">
        <f t="shared" si="108"/>
        <v>0</v>
      </c>
      <c r="BC136">
        <f t="shared" si="109"/>
        <v>0.60400844872727988</v>
      </c>
      <c r="BD136" s="41">
        <f t="shared" si="110"/>
        <v>0</v>
      </c>
      <c r="BE136" s="41">
        <f t="shared" si="111"/>
        <v>0</v>
      </c>
      <c r="BF136">
        <f t="shared" si="112"/>
        <v>0.59523299996006795</v>
      </c>
      <c r="BG136" s="41">
        <f t="shared" si="113"/>
        <v>207850.0954378738</v>
      </c>
      <c r="BH136" s="41">
        <f t="shared" si="114"/>
        <v>20458669.800558873</v>
      </c>
      <c r="BI136">
        <f t="shared" si="115"/>
        <v>0.61394853852182685</v>
      </c>
      <c r="BJ136">
        <f t="shared" si="116"/>
        <v>716323.07980560663</v>
      </c>
      <c r="BK136" s="121">
        <f t="shared" si="117"/>
        <v>70395422.969646379</v>
      </c>
      <c r="BL136">
        <f t="shared" si="118"/>
        <v>0.62138398871703981</v>
      </c>
      <c r="BM136" s="119">
        <f t="shared" si="119"/>
        <v>924173.17524348036</v>
      </c>
      <c r="BN136" s="119">
        <f t="shared" si="120"/>
        <v>87190621.287535682</v>
      </c>
      <c r="BO136">
        <f t="shared" si="121"/>
        <v>0.60573807948950154</v>
      </c>
    </row>
    <row r="137" spans="1:67">
      <c r="A137">
        <v>125</v>
      </c>
      <c r="B137" s="58">
        <v>120</v>
      </c>
      <c r="C137" s="56">
        <f t="shared" si="69"/>
        <v>45222236.593762189</v>
      </c>
      <c r="D137" s="56">
        <f t="shared" si="70"/>
        <v>273589.37239474058</v>
      </c>
      <c r="E137" s="59">
        <f t="shared" si="122"/>
        <v>44948647.221367449</v>
      </c>
      <c r="F137" s="53">
        <f t="shared" si="71"/>
        <v>501911.5702500334</v>
      </c>
      <c r="G137" s="53">
        <f t="shared" si="72"/>
        <v>208486.80869510936</v>
      </c>
      <c r="H137" s="60">
        <f t="shared" si="73"/>
        <v>293424.76155492407</v>
      </c>
      <c r="I137" s="54">
        <f t="shared" si="74"/>
        <v>0.10979999999999999</v>
      </c>
      <c r="J137" s="61">
        <f t="shared" si="75"/>
        <v>9.6456066865724388E-3</v>
      </c>
      <c r="K137" s="62">
        <f t="shared" si="76"/>
        <v>430726.71234874742</v>
      </c>
      <c r="L137" s="62">
        <f t="shared" si="77"/>
        <v>932638.28259878082</v>
      </c>
      <c r="M137" s="55">
        <f t="shared" si="78"/>
        <v>724151.47390367149</v>
      </c>
      <c r="N137" s="55">
        <f t="shared" si="79"/>
        <v>163065.58613330559</v>
      </c>
      <c r="O137" s="55">
        <f t="shared" si="80"/>
        <v>561085.88777036592</v>
      </c>
      <c r="P137" s="59">
        <f t="shared" si="123"/>
        <v>0</v>
      </c>
      <c r="Q137" s="52">
        <f t="shared" si="81"/>
        <v>0</v>
      </c>
      <c r="R137" s="57">
        <f t="shared" si="82"/>
        <v>0</v>
      </c>
      <c r="S137" s="59">
        <f t="shared" si="124"/>
        <v>0</v>
      </c>
      <c r="T137" s="56">
        <f t="shared" si="83"/>
        <v>0</v>
      </c>
      <c r="U137" s="57">
        <f t="shared" si="84"/>
        <v>0</v>
      </c>
      <c r="V137" s="59">
        <f t="shared" si="125"/>
        <v>0</v>
      </c>
      <c r="W137" s="52">
        <f t="shared" si="133"/>
        <v>0</v>
      </c>
      <c r="X137" s="57">
        <f t="shared" si="85"/>
        <v>0</v>
      </c>
      <c r="Y137" s="59">
        <f t="shared" si="126"/>
        <v>0</v>
      </c>
      <c r="Z137" s="56">
        <f t="shared" si="127"/>
        <v>0</v>
      </c>
      <c r="AA137" s="57">
        <f t="shared" si="86"/>
        <v>0</v>
      </c>
      <c r="AB137" s="63">
        <f t="shared" si="128"/>
        <v>0</v>
      </c>
      <c r="AC137" s="74">
        <f t="shared" si="87"/>
        <v>0</v>
      </c>
      <c r="AD137" s="57">
        <f t="shared" si="88"/>
        <v>0</v>
      </c>
      <c r="AE137" s="59">
        <f t="shared" si="129"/>
        <v>0</v>
      </c>
      <c r="AF137" s="54">
        <f t="shared" si="89"/>
        <v>0</v>
      </c>
      <c r="AG137" s="57">
        <f t="shared" si="90"/>
        <v>0</v>
      </c>
      <c r="AH137" s="59">
        <f t="shared" si="130"/>
        <v>10121608.212068032</v>
      </c>
      <c r="AI137" s="54">
        <f t="shared" si="91"/>
        <v>163065.58613330559</v>
      </c>
      <c r="AJ137" s="57">
        <f t="shared" si="92"/>
        <v>42173.367550283467</v>
      </c>
      <c r="AK137" s="59">
        <f t="shared" si="131"/>
        <v>35100628.38169416</v>
      </c>
      <c r="AL137" s="56">
        <f t="shared" si="132"/>
        <v>561085.88777036592</v>
      </c>
      <c r="AM137" s="75">
        <f t="shared" si="93"/>
        <v>146252.61825705899</v>
      </c>
      <c r="AN137">
        <f t="shared" si="94"/>
        <v>2.7940668523676875E-2</v>
      </c>
      <c r="AO137" s="119">
        <f t="shared" si="95"/>
        <v>0</v>
      </c>
      <c r="AP137" s="119">
        <f t="shared" si="96"/>
        <v>0</v>
      </c>
      <c r="AQ137">
        <f t="shared" si="97"/>
        <v>0.58715755625515498</v>
      </c>
      <c r="AR137" s="41">
        <f t="shared" si="98"/>
        <v>0</v>
      </c>
      <c r="AS137" s="41">
        <f t="shared" si="99"/>
        <v>0</v>
      </c>
      <c r="AT137">
        <f t="shared" si="100"/>
        <v>0.58719584841139461</v>
      </c>
      <c r="AU137" s="41">
        <f t="shared" si="101"/>
        <v>0</v>
      </c>
      <c r="AV137" s="41">
        <f t="shared" si="102"/>
        <v>0</v>
      </c>
      <c r="AW137">
        <f t="shared" si="103"/>
        <v>0.59218721928866613</v>
      </c>
      <c r="AX137">
        <f t="shared" si="104"/>
        <v>0</v>
      </c>
      <c r="AY137" s="121">
        <f t="shared" si="105"/>
        <v>0</v>
      </c>
      <c r="AZ137">
        <f t="shared" si="106"/>
        <v>0.68526467265769009</v>
      </c>
      <c r="BA137" s="39">
        <f t="shared" si="107"/>
        <v>0</v>
      </c>
      <c r="BB137" s="39">
        <f t="shared" si="108"/>
        <v>0</v>
      </c>
      <c r="BC137">
        <f t="shared" si="109"/>
        <v>0.60122134708995989</v>
      </c>
      <c r="BD137" s="41">
        <f t="shared" si="110"/>
        <v>0</v>
      </c>
      <c r="BE137" s="41">
        <f t="shared" si="111"/>
        <v>0</v>
      </c>
      <c r="BF137">
        <f t="shared" si="112"/>
        <v>0.59241355685258401</v>
      </c>
      <c r="BG137" s="41">
        <f t="shared" si="113"/>
        <v>205238.95368358906</v>
      </c>
      <c r="BH137" s="41">
        <f t="shared" si="114"/>
        <v>20383198.266663201</v>
      </c>
      <c r="BI137">
        <f t="shared" si="115"/>
        <v>0.6111993682589939</v>
      </c>
      <c r="BJ137">
        <f t="shared" si="116"/>
        <v>707338.50602742494</v>
      </c>
      <c r="BK137" s="121">
        <f t="shared" si="117"/>
        <v>70135735.971295744</v>
      </c>
      <c r="BL137">
        <f t="shared" si="118"/>
        <v>0.61866408061252509</v>
      </c>
      <c r="BM137" s="119">
        <f t="shared" si="119"/>
        <v>912577.45971101406</v>
      </c>
      <c r="BN137" s="119">
        <f t="shared" si="120"/>
        <v>86898176.868440583</v>
      </c>
      <c r="BO137">
        <f t="shared" si="121"/>
        <v>0.60295747963088586</v>
      </c>
    </row>
    <row r="138" spans="1:67">
      <c r="A138">
        <v>126</v>
      </c>
      <c r="B138" s="64">
        <v>121</v>
      </c>
      <c r="C138" s="56">
        <f t="shared" si="69"/>
        <v>44498085.119858526</v>
      </c>
      <c r="D138" s="56">
        <f t="shared" si="70"/>
        <v>273589.37239474803</v>
      </c>
      <c r="E138" s="59">
        <f t="shared" si="122"/>
        <v>44224495.747463778</v>
      </c>
      <c r="F138" s="53">
        <f t="shared" si="71"/>
        <v>497070.3286519617</v>
      </c>
      <c r="G138" s="53">
        <f t="shared" si="72"/>
        <v>205127.95277531949</v>
      </c>
      <c r="H138" s="66">
        <f t="shared" si="73"/>
        <v>291942.37587664218</v>
      </c>
      <c r="I138" s="54">
        <f t="shared" si="74"/>
        <v>0.10979999999999999</v>
      </c>
      <c r="J138" s="67">
        <f t="shared" si="75"/>
        <v>9.6456066865724388E-3</v>
      </c>
      <c r="K138" s="68">
        <f t="shared" si="76"/>
        <v>423756.13055918139</v>
      </c>
      <c r="L138" s="68">
        <f t="shared" si="77"/>
        <v>920826.45921114308</v>
      </c>
      <c r="M138" s="55">
        <f t="shared" si="78"/>
        <v>715698.50643582363</v>
      </c>
      <c r="N138" s="55">
        <f t="shared" si="79"/>
        <v>161162.13341052106</v>
      </c>
      <c r="O138" s="55">
        <f t="shared" si="80"/>
        <v>554536.37302530254</v>
      </c>
      <c r="P138" s="65">
        <f t="shared" si="123"/>
        <v>0</v>
      </c>
      <c r="Q138" s="52">
        <f t="shared" si="81"/>
        <v>0</v>
      </c>
      <c r="R138" s="57">
        <f t="shared" si="82"/>
        <v>0</v>
      </c>
      <c r="S138" s="59">
        <f t="shared" si="124"/>
        <v>0</v>
      </c>
      <c r="T138" s="56">
        <f t="shared" si="83"/>
        <v>0</v>
      </c>
      <c r="U138" s="57">
        <f t="shared" si="84"/>
        <v>0</v>
      </c>
      <c r="V138" s="59">
        <f t="shared" si="125"/>
        <v>0</v>
      </c>
      <c r="W138" s="52">
        <f t="shared" si="133"/>
        <v>0</v>
      </c>
      <c r="X138" s="57">
        <f t="shared" si="85"/>
        <v>0</v>
      </c>
      <c r="Y138" s="59">
        <f t="shared" si="126"/>
        <v>0</v>
      </c>
      <c r="Z138" s="56">
        <f t="shared" si="127"/>
        <v>0</v>
      </c>
      <c r="AA138" s="57">
        <f t="shared" si="86"/>
        <v>0</v>
      </c>
      <c r="AB138" s="63">
        <f t="shared" si="128"/>
        <v>0</v>
      </c>
      <c r="AC138" s="74">
        <f t="shared" si="87"/>
        <v>0</v>
      </c>
      <c r="AD138" s="57">
        <f t="shared" si="88"/>
        <v>0</v>
      </c>
      <c r="AE138" s="59">
        <f t="shared" si="129"/>
        <v>0</v>
      </c>
      <c r="AF138" s="54">
        <f t="shared" si="89"/>
        <v>0</v>
      </c>
      <c r="AG138" s="57">
        <f t="shared" si="90"/>
        <v>0</v>
      </c>
      <c r="AH138" s="59">
        <f t="shared" si="130"/>
        <v>9958542.6259347275</v>
      </c>
      <c r="AI138" s="54">
        <f t="shared" si="91"/>
        <v>161162.13341052106</v>
      </c>
      <c r="AJ138" s="57">
        <f t="shared" si="92"/>
        <v>41493.927608061364</v>
      </c>
      <c r="AK138" s="59">
        <f t="shared" si="131"/>
        <v>34539542.493923798</v>
      </c>
      <c r="AL138" s="56">
        <f t="shared" si="132"/>
        <v>554536.37302530254</v>
      </c>
      <c r="AM138" s="75">
        <f t="shared" si="93"/>
        <v>143914.76039134915</v>
      </c>
      <c r="AN138">
        <f t="shared" si="94"/>
        <v>2.7979665738161554E-2</v>
      </c>
      <c r="AO138" s="119">
        <f t="shared" si="95"/>
        <v>0</v>
      </c>
      <c r="AP138" s="119">
        <f t="shared" si="96"/>
        <v>0</v>
      </c>
      <c r="AQ138">
        <f t="shared" si="97"/>
        <v>0.58432920354711171</v>
      </c>
      <c r="AR138" s="41">
        <f t="shared" si="98"/>
        <v>0</v>
      </c>
      <c r="AS138" s="41">
        <f t="shared" si="99"/>
        <v>0</v>
      </c>
      <c r="AT138">
        <f t="shared" si="100"/>
        <v>0.58436762869937464</v>
      </c>
      <c r="AU138" s="41">
        <f t="shared" si="101"/>
        <v>0</v>
      </c>
      <c r="AV138" s="41">
        <f t="shared" si="102"/>
        <v>0</v>
      </c>
      <c r="AW138">
        <f t="shared" si="103"/>
        <v>0.58937651376068856</v>
      </c>
      <c r="AX138">
        <f t="shared" si="104"/>
        <v>0</v>
      </c>
      <c r="AY138" s="121">
        <f t="shared" si="105"/>
        <v>0</v>
      </c>
      <c r="AZ138">
        <f t="shared" si="106"/>
        <v>0.68284205288757371</v>
      </c>
      <c r="BA138" s="39">
        <f t="shared" si="107"/>
        <v>0</v>
      </c>
      <c r="BB138" s="39">
        <f t="shared" si="108"/>
        <v>0</v>
      </c>
      <c r="BC138">
        <f t="shared" si="109"/>
        <v>0.59844323368621732</v>
      </c>
      <c r="BD138" s="41">
        <f t="shared" si="110"/>
        <v>0</v>
      </c>
      <c r="BE138" s="41">
        <f t="shared" si="111"/>
        <v>0</v>
      </c>
      <c r="BF138">
        <f t="shared" si="112"/>
        <v>0.58960365387655522</v>
      </c>
      <c r="BG138" s="41">
        <f t="shared" si="113"/>
        <v>202656.06101858243</v>
      </c>
      <c r="BH138" s="41">
        <f t="shared" si="114"/>
        <v>20306428.809725653</v>
      </c>
      <c r="BI138">
        <f t="shared" si="115"/>
        <v>0.60845857061760544</v>
      </c>
      <c r="BJ138">
        <f t="shared" si="116"/>
        <v>698451.13341665175</v>
      </c>
      <c r="BK138" s="121">
        <f t="shared" si="117"/>
        <v>69871583.001188114</v>
      </c>
      <c r="BL138">
        <f t="shared" si="118"/>
        <v>0.6159520913758425</v>
      </c>
      <c r="BM138" s="119">
        <f t="shared" si="119"/>
        <v>901107.19443523418</v>
      </c>
      <c r="BN138" s="119">
        <f t="shared" si="120"/>
        <v>86599519.278734654</v>
      </c>
      <c r="BO138">
        <f t="shared" si="121"/>
        <v>0.60018576015285363</v>
      </c>
    </row>
    <row r="139" spans="1:67">
      <c r="A139">
        <v>127</v>
      </c>
      <c r="B139" s="58">
        <v>122</v>
      </c>
      <c r="C139" s="56">
        <f t="shared" si="69"/>
        <v>43782386.613422699</v>
      </c>
      <c r="D139" s="56">
        <f t="shared" si="70"/>
        <v>273589.37239474803</v>
      </c>
      <c r="E139" s="59">
        <f t="shared" si="122"/>
        <v>43508797.241027951</v>
      </c>
      <c r="F139" s="53">
        <f t="shared" si="71"/>
        <v>492275.78376621939</v>
      </c>
      <c r="G139" s="53">
        <f t="shared" si="72"/>
        <v>201808.30453630132</v>
      </c>
      <c r="H139" s="60">
        <f t="shared" si="73"/>
        <v>290467.4792299181</v>
      </c>
      <c r="I139" s="54">
        <f t="shared" si="74"/>
        <v>0.10979999999999999</v>
      </c>
      <c r="J139" s="61">
        <f t="shared" si="75"/>
        <v>9.6456066865724388E-3</v>
      </c>
      <c r="K139" s="62">
        <f t="shared" si="76"/>
        <v>416867.01053289173</v>
      </c>
      <c r="L139" s="62">
        <f t="shared" si="77"/>
        <v>909142.79429911112</v>
      </c>
      <c r="M139" s="55">
        <f t="shared" si="78"/>
        <v>707334.48976280983</v>
      </c>
      <c r="N139" s="55">
        <f t="shared" si="79"/>
        <v>159278.71076986624</v>
      </c>
      <c r="O139" s="55">
        <f t="shared" si="80"/>
        <v>548055.77899294358</v>
      </c>
      <c r="P139" s="59">
        <f t="shared" si="123"/>
        <v>0</v>
      </c>
      <c r="Q139" s="52">
        <f t="shared" si="81"/>
        <v>0</v>
      </c>
      <c r="R139" s="57">
        <f t="shared" si="82"/>
        <v>0</v>
      </c>
      <c r="S139" s="59">
        <f t="shared" si="124"/>
        <v>0</v>
      </c>
      <c r="T139" s="56">
        <f t="shared" si="83"/>
        <v>0</v>
      </c>
      <c r="U139" s="57">
        <f t="shared" si="84"/>
        <v>0</v>
      </c>
      <c r="V139" s="59">
        <f t="shared" si="125"/>
        <v>0</v>
      </c>
      <c r="W139" s="52">
        <f t="shared" si="133"/>
        <v>0</v>
      </c>
      <c r="X139" s="57">
        <f t="shared" si="85"/>
        <v>0</v>
      </c>
      <c r="Y139" s="59">
        <f t="shared" si="126"/>
        <v>0</v>
      </c>
      <c r="Z139" s="56">
        <f t="shared" si="127"/>
        <v>0</v>
      </c>
      <c r="AA139" s="57">
        <f t="shared" si="86"/>
        <v>0</v>
      </c>
      <c r="AB139" s="63">
        <f t="shared" si="128"/>
        <v>0</v>
      </c>
      <c r="AC139" s="74">
        <f t="shared" si="87"/>
        <v>0</v>
      </c>
      <c r="AD139" s="57">
        <f t="shared" si="88"/>
        <v>0</v>
      </c>
      <c r="AE139" s="59">
        <f t="shared" si="129"/>
        <v>0</v>
      </c>
      <c r="AF139" s="54">
        <f t="shared" si="89"/>
        <v>0</v>
      </c>
      <c r="AG139" s="57">
        <f t="shared" si="90"/>
        <v>0</v>
      </c>
      <c r="AH139" s="59">
        <f t="shared" si="130"/>
        <v>9797380.4925242066</v>
      </c>
      <c r="AI139" s="54">
        <f t="shared" si="91"/>
        <v>159278.71076986624</v>
      </c>
      <c r="AJ139" s="57">
        <f t="shared" si="92"/>
        <v>40822.418718850859</v>
      </c>
      <c r="AK139" s="59">
        <f t="shared" si="131"/>
        <v>33985006.120898493</v>
      </c>
      <c r="AL139" s="56">
        <f t="shared" si="132"/>
        <v>548055.77899294358</v>
      </c>
      <c r="AM139" s="75">
        <f t="shared" si="93"/>
        <v>141604.19217041039</v>
      </c>
      <c r="AN139">
        <f t="shared" si="94"/>
        <v>2.8018662952646236E-2</v>
      </c>
      <c r="AO139" s="119">
        <f t="shared" si="95"/>
        <v>0</v>
      </c>
      <c r="AP139" s="119">
        <f t="shared" si="96"/>
        <v>0</v>
      </c>
      <c r="AQ139">
        <f t="shared" si="97"/>
        <v>0.58151071300543822</v>
      </c>
      <c r="AR139" s="41">
        <f t="shared" si="98"/>
        <v>0</v>
      </c>
      <c r="AS139" s="41">
        <f t="shared" si="99"/>
        <v>0</v>
      </c>
      <c r="AT139">
        <f t="shared" si="100"/>
        <v>0.58154926873260238</v>
      </c>
      <c r="AU139" s="41">
        <f t="shared" si="101"/>
        <v>0</v>
      </c>
      <c r="AV139" s="41">
        <f t="shared" si="102"/>
        <v>0</v>
      </c>
      <c r="AW139">
        <f t="shared" si="103"/>
        <v>0.58657535360408863</v>
      </c>
      <c r="AX139">
        <f t="shared" si="104"/>
        <v>0</v>
      </c>
      <c r="AY139" s="121">
        <f t="shared" si="105"/>
        <v>0</v>
      </c>
      <c r="AZ139">
        <f t="shared" si="106"/>
        <v>0.68042359015127452</v>
      </c>
      <c r="BA139" s="39">
        <f t="shared" si="107"/>
        <v>0</v>
      </c>
      <c r="BB139" s="39">
        <f t="shared" si="108"/>
        <v>0</v>
      </c>
      <c r="BC139">
        <f t="shared" si="109"/>
        <v>0.59567410287202738</v>
      </c>
      <c r="BD139" s="41">
        <f t="shared" si="110"/>
        <v>0</v>
      </c>
      <c r="BE139" s="41">
        <f t="shared" si="111"/>
        <v>0</v>
      </c>
      <c r="BF139">
        <f t="shared" si="112"/>
        <v>0.58680328207393084</v>
      </c>
      <c r="BG139" s="41">
        <f t="shared" si="113"/>
        <v>200101.1294887171</v>
      </c>
      <c r="BH139" s="41">
        <f t="shared" si="114"/>
        <v>20228396.267773014</v>
      </c>
      <c r="BI139">
        <f t="shared" si="115"/>
        <v>0.60572614346679221</v>
      </c>
      <c r="BJ139">
        <f t="shared" si="116"/>
        <v>689659.971163354</v>
      </c>
      <c r="BK139" s="121">
        <f t="shared" si="117"/>
        <v>69603083.932103828</v>
      </c>
      <c r="BL139">
        <f t="shared" si="118"/>
        <v>0.61324802134160061</v>
      </c>
      <c r="BM139" s="119">
        <f t="shared" si="119"/>
        <v>889761.10065207107</v>
      </c>
      <c r="BN139" s="119">
        <f t="shared" si="120"/>
        <v>86294807.751062796</v>
      </c>
      <c r="BO139">
        <f t="shared" si="121"/>
        <v>0.59742291604084619</v>
      </c>
    </row>
    <row r="140" spans="1:67">
      <c r="A140">
        <v>128</v>
      </c>
      <c r="B140" s="64">
        <v>123</v>
      </c>
      <c r="C140" s="56">
        <f t="shared" si="69"/>
        <v>43075052.123659894</v>
      </c>
      <c r="D140" s="56">
        <f t="shared" si="70"/>
        <v>273589.37239475548</v>
      </c>
      <c r="E140" s="59">
        <f t="shared" si="122"/>
        <v>42801462.751265138</v>
      </c>
      <c r="F140" s="53">
        <f t="shared" si="71"/>
        <v>487527.48517468636</v>
      </c>
      <c r="G140" s="53">
        <f t="shared" si="72"/>
        <v>198527.45139461814</v>
      </c>
      <c r="H140" s="66">
        <f t="shared" si="73"/>
        <v>289000.03378006822</v>
      </c>
      <c r="I140" s="54">
        <f t="shared" si="74"/>
        <v>0.10979999999999999</v>
      </c>
      <c r="J140" s="67">
        <f t="shared" si="75"/>
        <v>9.6456066865724388E-3</v>
      </c>
      <c r="K140" s="68">
        <f t="shared" si="76"/>
        <v>410058.49465043552</v>
      </c>
      <c r="L140" s="68">
        <f t="shared" si="77"/>
        <v>897585.97982512193</v>
      </c>
      <c r="M140" s="55">
        <f t="shared" si="78"/>
        <v>699058.52843050379</v>
      </c>
      <c r="N140" s="55">
        <f t="shared" si="79"/>
        <v>157415.11657154997</v>
      </c>
      <c r="O140" s="55">
        <f t="shared" si="80"/>
        <v>541643.41185895388</v>
      </c>
      <c r="P140" s="65">
        <f t="shared" si="123"/>
        <v>0</v>
      </c>
      <c r="Q140" s="52">
        <f t="shared" si="81"/>
        <v>0</v>
      </c>
      <c r="R140" s="57">
        <f t="shared" si="82"/>
        <v>0</v>
      </c>
      <c r="S140" s="59">
        <f t="shared" si="124"/>
        <v>0</v>
      </c>
      <c r="T140" s="56">
        <f t="shared" si="83"/>
        <v>0</v>
      </c>
      <c r="U140" s="57">
        <f t="shared" si="84"/>
        <v>0</v>
      </c>
      <c r="V140" s="59">
        <f t="shared" si="125"/>
        <v>0</v>
      </c>
      <c r="W140" s="52">
        <f t="shared" si="133"/>
        <v>0</v>
      </c>
      <c r="X140" s="57">
        <f t="shared" si="85"/>
        <v>0</v>
      </c>
      <c r="Y140" s="59">
        <f t="shared" si="126"/>
        <v>0</v>
      </c>
      <c r="Z140" s="56">
        <f t="shared" si="127"/>
        <v>0</v>
      </c>
      <c r="AA140" s="57">
        <f t="shared" si="86"/>
        <v>0</v>
      </c>
      <c r="AB140" s="63">
        <f t="shared" si="128"/>
        <v>0</v>
      </c>
      <c r="AC140" s="74">
        <f t="shared" si="87"/>
        <v>0</v>
      </c>
      <c r="AD140" s="57">
        <f t="shared" si="88"/>
        <v>0</v>
      </c>
      <c r="AE140" s="59">
        <f t="shared" si="129"/>
        <v>0</v>
      </c>
      <c r="AF140" s="54">
        <f t="shared" si="89"/>
        <v>0</v>
      </c>
      <c r="AG140" s="57">
        <f t="shared" si="90"/>
        <v>0</v>
      </c>
      <c r="AH140" s="59">
        <f t="shared" si="130"/>
        <v>9638101.781754341</v>
      </c>
      <c r="AI140" s="54">
        <f t="shared" si="91"/>
        <v>157415.11657154997</v>
      </c>
      <c r="AJ140" s="57">
        <f t="shared" si="92"/>
        <v>40158.757423976422</v>
      </c>
      <c r="AK140" s="59">
        <f t="shared" si="131"/>
        <v>33436950.341905549</v>
      </c>
      <c r="AL140" s="56">
        <f t="shared" si="132"/>
        <v>541643.41185895388</v>
      </c>
      <c r="AM140" s="75">
        <f t="shared" si="93"/>
        <v>139320.62642460645</v>
      </c>
      <c r="AN140">
        <f t="shared" si="94"/>
        <v>2.8057660167130915E-2</v>
      </c>
      <c r="AO140" s="119">
        <f t="shared" si="95"/>
        <v>0</v>
      </c>
      <c r="AP140" s="119">
        <f t="shared" si="96"/>
        <v>0</v>
      </c>
      <c r="AQ140">
        <f t="shared" si="97"/>
        <v>0.57870207345872515</v>
      </c>
      <c r="AR140" s="41">
        <f t="shared" si="98"/>
        <v>0</v>
      </c>
      <c r="AS140" s="41">
        <f t="shared" si="99"/>
        <v>0</v>
      </c>
      <c r="AT140">
        <f t="shared" si="100"/>
        <v>0.57874075735502428</v>
      </c>
      <c r="AU140" s="41">
        <f t="shared" si="101"/>
        <v>0</v>
      </c>
      <c r="AV140" s="41">
        <f t="shared" si="102"/>
        <v>0</v>
      </c>
      <c r="AW140">
        <f t="shared" si="103"/>
        <v>0.58378372963076242</v>
      </c>
      <c r="AX140">
        <f t="shared" si="104"/>
        <v>0</v>
      </c>
      <c r="AY140" s="121">
        <f t="shared" si="105"/>
        <v>0</v>
      </c>
      <c r="AZ140">
        <f t="shared" si="106"/>
        <v>0.67800930102400958</v>
      </c>
      <c r="BA140" s="39">
        <f t="shared" si="107"/>
        <v>0</v>
      </c>
      <c r="BB140" s="39">
        <f t="shared" si="108"/>
        <v>0</v>
      </c>
      <c r="BC140">
        <f t="shared" si="109"/>
        <v>0.59291394885519522</v>
      </c>
      <c r="BD140" s="41">
        <f t="shared" si="110"/>
        <v>0</v>
      </c>
      <c r="BE140" s="41">
        <f t="shared" si="111"/>
        <v>0</v>
      </c>
      <c r="BF140">
        <f t="shared" si="112"/>
        <v>0.584012432344299</v>
      </c>
      <c r="BG140" s="41">
        <f t="shared" si="113"/>
        <v>197573.8739955264</v>
      </c>
      <c r="BH140" s="41">
        <f t="shared" si="114"/>
        <v>20149134.921158396</v>
      </c>
      <c r="BI140">
        <f t="shared" si="115"/>
        <v>0.6030020845228653</v>
      </c>
      <c r="BJ140">
        <f t="shared" si="116"/>
        <v>680964.03828356031</v>
      </c>
      <c r="BK140" s="121">
        <f t="shared" si="117"/>
        <v>69330356.717946097</v>
      </c>
      <c r="BL140">
        <f t="shared" si="118"/>
        <v>0.61055187068931394</v>
      </c>
      <c r="BM140" s="119">
        <f t="shared" si="119"/>
        <v>878537.91227908665</v>
      </c>
      <c r="BN140" s="119">
        <f t="shared" si="120"/>
        <v>85984198.996951967</v>
      </c>
      <c r="BO140">
        <f t="shared" si="121"/>
        <v>0.59466894213122146</v>
      </c>
    </row>
    <row r="141" spans="1:67">
      <c r="A141">
        <v>129</v>
      </c>
      <c r="B141" s="58">
        <v>124</v>
      </c>
      <c r="C141" s="56">
        <f t="shared" si="69"/>
        <v>42375993.595229387</v>
      </c>
      <c r="D141" s="56">
        <f t="shared" si="70"/>
        <v>273589.37239475548</v>
      </c>
      <c r="E141" s="59">
        <f t="shared" si="122"/>
        <v>42102404.222834632</v>
      </c>
      <c r="F141" s="53">
        <f t="shared" si="71"/>
        <v>482824.98680379766</v>
      </c>
      <c r="G141" s="53">
        <f t="shared" si="72"/>
        <v>195284.98492024795</v>
      </c>
      <c r="H141" s="60">
        <f t="shared" si="73"/>
        <v>287540.00188354973</v>
      </c>
      <c r="I141" s="54">
        <f t="shared" si="74"/>
        <v>0.10979999999999999</v>
      </c>
      <c r="J141" s="61">
        <f t="shared" si="75"/>
        <v>9.6456066865724388E-3</v>
      </c>
      <c r="K141" s="62">
        <f t="shared" si="76"/>
        <v>403329.73392772436</v>
      </c>
      <c r="L141" s="62">
        <f t="shared" si="77"/>
        <v>886154.72073152196</v>
      </c>
      <c r="M141" s="55">
        <f t="shared" si="78"/>
        <v>690869.73581127403</v>
      </c>
      <c r="N141" s="55">
        <f t="shared" si="79"/>
        <v>155571.15116334532</v>
      </c>
      <c r="O141" s="55">
        <f t="shared" si="80"/>
        <v>535298.58464792871</v>
      </c>
      <c r="P141" s="59">
        <f t="shared" si="123"/>
        <v>0</v>
      </c>
      <c r="Q141" s="52">
        <f t="shared" si="81"/>
        <v>0</v>
      </c>
      <c r="R141" s="57">
        <f t="shared" si="82"/>
        <v>0</v>
      </c>
      <c r="S141" s="59">
        <f t="shared" si="124"/>
        <v>0</v>
      </c>
      <c r="T141" s="56">
        <f t="shared" si="83"/>
        <v>0</v>
      </c>
      <c r="U141" s="57">
        <f t="shared" si="84"/>
        <v>0</v>
      </c>
      <c r="V141" s="59">
        <f t="shared" si="125"/>
        <v>0</v>
      </c>
      <c r="W141" s="52">
        <f t="shared" si="133"/>
        <v>0</v>
      </c>
      <c r="X141" s="57">
        <f t="shared" si="85"/>
        <v>0</v>
      </c>
      <c r="Y141" s="59">
        <f t="shared" si="126"/>
        <v>0</v>
      </c>
      <c r="Z141" s="56">
        <f t="shared" si="127"/>
        <v>0</v>
      </c>
      <c r="AA141" s="57">
        <f t="shared" si="86"/>
        <v>0</v>
      </c>
      <c r="AB141" s="63">
        <f t="shared" si="128"/>
        <v>0</v>
      </c>
      <c r="AC141" s="74">
        <f t="shared" si="87"/>
        <v>0</v>
      </c>
      <c r="AD141" s="57">
        <f t="shared" si="88"/>
        <v>0</v>
      </c>
      <c r="AE141" s="59">
        <f t="shared" si="129"/>
        <v>0</v>
      </c>
      <c r="AF141" s="54">
        <f t="shared" si="89"/>
        <v>0</v>
      </c>
      <c r="AG141" s="57">
        <f t="shared" si="90"/>
        <v>0</v>
      </c>
      <c r="AH141" s="59">
        <f t="shared" si="130"/>
        <v>9480686.6651827917</v>
      </c>
      <c r="AI141" s="54">
        <f t="shared" si="91"/>
        <v>155571.15116334532</v>
      </c>
      <c r="AJ141" s="57">
        <f t="shared" si="92"/>
        <v>39502.861104928299</v>
      </c>
      <c r="AK141" s="59">
        <f t="shared" si="131"/>
        <v>32895306.930046596</v>
      </c>
      <c r="AL141" s="56">
        <f t="shared" si="132"/>
        <v>535298.58464792871</v>
      </c>
      <c r="AM141" s="75">
        <f t="shared" si="93"/>
        <v>137063.77887519414</v>
      </c>
      <c r="AN141">
        <f t="shared" si="94"/>
        <v>2.8096657381615594E-2</v>
      </c>
      <c r="AO141" s="119">
        <f t="shared" si="95"/>
        <v>0</v>
      </c>
      <c r="AP141" s="119">
        <f t="shared" si="96"/>
        <v>0</v>
      </c>
      <c r="AQ141">
        <f t="shared" si="97"/>
        <v>0.57590327359847893</v>
      </c>
      <c r="AR141" s="41">
        <f t="shared" si="98"/>
        <v>0</v>
      </c>
      <c r="AS141" s="41">
        <f t="shared" si="99"/>
        <v>0</v>
      </c>
      <c r="AT141">
        <f t="shared" si="100"/>
        <v>0.57594208327347918</v>
      </c>
      <c r="AU141" s="41">
        <f t="shared" si="101"/>
        <v>0</v>
      </c>
      <c r="AV141" s="41">
        <f t="shared" si="102"/>
        <v>0</v>
      </c>
      <c r="AW141">
        <f t="shared" si="103"/>
        <v>0.58100163251144188</v>
      </c>
      <c r="AX141">
        <f t="shared" si="104"/>
        <v>0</v>
      </c>
      <c r="AY141" s="121">
        <f t="shared" si="105"/>
        <v>0</v>
      </c>
      <c r="AZ141">
        <f t="shared" si="106"/>
        <v>0.67559920194102008</v>
      </c>
      <c r="BA141" s="39">
        <f t="shared" si="107"/>
        <v>0</v>
      </c>
      <c r="BB141" s="39">
        <f t="shared" si="108"/>
        <v>0</v>
      </c>
      <c r="BC141">
        <f t="shared" si="109"/>
        <v>0.59016276569631831</v>
      </c>
      <c r="BD141" s="41">
        <f t="shared" si="110"/>
        <v>0</v>
      </c>
      <c r="BE141" s="41">
        <f t="shared" si="111"/>
        <v>0</v>
      </c>
      <c r="BF141">
        <f t="shared" si="112"/>
        <v>0.58123109544587637</v>
      </c>
      <c r="BG141" s="41">
        <f t="shared" si="113"/>
        <v>195074.01226827363</v>
      </c>
      <c r="BH141" s="41">
        <f t="shared" si="114"/>
        <v>20068678.500071548</v>
      </c>
      <c r="BI141">
        <f t="shared" si="115"/>
        <v>0.60028639135003636</v>
      </c>
      <c r="BJ141">
        <f t="shared" si="116"/>
        <v>672362.36352312285</v>
      </c>
      <c r="BK141" s="121">
        <f t="shared" si="117"/>
        <v>69053517.419582799</v>
      </c>
      <c r="BL141">
        <f t="shared" si="118"/>
        <v>0.60786363944395971</v>
      </c>
      <c r="BM141" s="119">
        <f t="shared" si="119"/>
        <v>867436.37579139648</v>
      </c>
      <c r="BN141" s="119">
        <f t="shared" si="120"/>
        <v>85667847.240597978</v>
      </c>
      <c r="BO141">
        <f t="shared" si="121"/>
        <v>0.59192383311207497</v>
      </c>
    </row>
    <row r="142" spans="1:67">
      <c r="A142">
        <v>130</v>
      </c>
      <c r="B142" s="64">
        <v>125</v>
      </c>
      <c r="C142" s="56">
        <f t="shared" si="69"/>
        <v>41685123.859418117</v>
      </c>
      <c r="D142" s="56">
        <f t="shared" si="70"/>
        <v>273589.37239476293</v>
      </c>
      <c r="E142" s="59">
        <f t="shared" si="122"/>
        <v>41411534.487023354</v>
      </c>
      <c r="F142" s="53">
        <f t="shared" si="71"/>
        <v>478167.84688263852</v>
      </c>
      <c r="G142" s="53">
        <f t="shared" si="72"/>
        <v>192080.50079564331</v>
      </c>
      <c r="H142" s="66">
        <f t="shared" si="73"/>
        <v>286087.34608699521</v>
      </c>
      <c r="I142" s="54">
        <f t="shared" si="74"/>
        <v>0.10979999999999999</v>
      </c>
      <c r="J142" s="67">
        <f t="shared" si="75"/>
        <v>9.6456066865724388E-3</v>
      </c>
      <c r="K142" s="68">
        <f t="shared" si="76"/>
        <v>396679.88793089712</v>
      </c>
      <c r="L142" s="68">
        <f t="shared" si="77"/>
        <v>874847.73481353559</v>
      </c>
      <c r="M142" s="55">
        <f t="shared" si="78"/>
        <v>682767.23401789228</v>
      </c>
      <c r="N142" s="55">
        <f t="shared" si="79"/>
        <v>153746.61686120328</v>
      </c>
      <c r="O142" s="55">
        <f t="shared" si="80"/>
        <v>529020.61715668906</v>
      </c>
      <c r="P142" s="65">
        <f t="shared" si="123"/>
        <v>0</v>
      </c>
      <c r="Q142" s="52">
        <f t="shared" si="81"/>
        <v>0</v>
      </c>
      <c r="R142" s="57">
        <f t="shared" si="82"/>
        <v>0</v>
      </c>
      <c r="S142" s="59">
        <f t="shared" si="124"/>
        <v>0</v>
      </c>
      <c r="T142" s="56">
        <f t="shared" si="83"/>
        <v>0</v>
      </c>
      <c r="U142" s="57">
        <f t="shared" si="84"/>
        <v>0</v>
      </c>
      <c r="V142" s="59">
        <f t="shared" si="125"/>
        <v>0</v>
      </c>
      <c r="W142" s="52">
        <f t="shared" si="133"/>
        <v>0</v>
      </c>
      <c r="X142" s="57">
        <f t="shared" si="85"/>
        <v>0</v>
      </c>
      <c r="Y142" s="59">
        <f t="shared" si="126"/>
        <v>0</v>
      </c>
      <c r="Z142" s="56">
        <f t="shared" si="127"/>
        <v>0</v>
      </c>
      <c r="AA142" s="57">
        <f t="shared" si="86"/>
        <v>0</v>
      </c>
      <c r="AB142" s="63">
        <f t="shared" si="128"/>
        <v>0</v>
      </c>
      <c r="AC142" s="74">
        <f t="shared" si="87"/>
        <v>0</v>
      </c>
      <c r="AD142" s="57">
        <f t="shared" si="88"/>
        <v>0</v>
      </c>
      <c r="AE142" s="59">
        <f t="shared" si="129"/>
        <v>0</v>
      </c>
      <c r="AF142" s="54">
        <f t="shared" si="89"/>
        <v>0</v>
      </c>
      <c r="AG142" s="57">
        <f t="shared" si="90"/>
        <v>0</v>
      </c>
      <c r="AH142" s="59">
        <f t="shared" si="130"/>
        <v>9325115.5140194464</v>
      </c>
      <c r="AI142" s="54">
        <f t="shared" si="91"/>
        <v>153746.61686120328</v>
      </c>
      <c r="AJ142" s="57">
        <f t="shared" si="92"/>
        <v>38854.647975081025</v>
      </c>
      <c r="AK142" s="59">
        <f t="shared" si="131"/>
        <v>32360008.345398668</v>
      </c>
      <c r="AL142" s="56">
        <f t="shared" si="132"/>
        <v>529020.61715668906</v>
      </c>
      <c r="AM142" s="75">
        <f t="shared" si="93"/>
        <v>134833.36810582777</v>
      </c>
      <c r="AN142">
        <f t="shared" si="94"/>
        <v>2.8135654596100276E-2</v>
      </c>
      <c r="AO142" s="119">
        <f t="shared" si="95"/>
        <v>0</v>
      </c>
      <c r="AP142" s="119">
        <f t="shared" si="96"/>
        <v>0</v>
      </c>
      <c r="AQ142">
        <f t="shared" si="97"/>
        <v>0.57311430198013313</v>
      </c>
      <c r="AR142" s="41">
        <f t="shared" si="98"/>
        <v>0</v>
      </c>
      <c r="AS142" s="41">
        <f t="shared" si="99"/>
        <v>0</v>
      </c>
      <c r="AT142">
        <f t="shared" si="100"/>
        <v>0.57315323505865223</v>
      </c>
      <c r="AU142" s="41">
        <f t="shared" si="101"/>
        <v>0</v>
      </c>
      <c r="AV142" s="41">
        <f t="shared" si="102"/>
        <v>0</v>
      </c>
      <c r="AW142">
        <f t="shared" si="103"/>
        <v>0.57822905277652947</v>
      </c>
      <c r="AX142">
        <f t="shared" si="104"/>
        <v>0</v>
      </c>
      <c r="AY142" s="121">
        <f t="shared" si="105"/>
        <v>0</v>
      </c>
      <c r="AZ142">
        <f t="shared" si="106"/>
        <v>0.6731933091976845</v>
      </c>
      <c r="BA142" s="39">
        <f t="shared" si="107"/>
        <v>0</v>
      </c>
      <c r="BB142" s="39">
        <f t="shared" si="108"/>
        <v>0</v>
      </c>
      <c r="BC142">
        <f t="shared" si="109"/>
        <v>0.58742054730944793</v>
      </c>
      <c r="BD142" s="41">
        <f t="shared" si="110"/>
        <v>0</v>
      </c>
      <c r="BE142" s="41">
        <f t="shared" si="111"/>
        <v>0</v>
      </c>
      <c r="BF142">
        <f t="shared" si="112"/>
        <v>0.57845926199640718</v>
      </c>
      <c r="BG142" s="41">
        <f t="shared" si="113"/>
        <v>192601.2648362843</v>
      </c>
      <c r="BH142" s="41">
        <f t="shared" si="114"/>
        <v>19987060.191956427</v>
      </c>
      <c r="BI142">
        <f t="shared" si="115"/>
        <v>0.59757906136115069</v>
      </c>
      <c r="BJ142">
        <f t="shared" si="116"/>
        <v>663853.98526251689</v>
      </c>
      <c r="BK142" s="121">
        <f t="shared" si="117"/>
        <v>68772680.230369583</v>
      </c>
      <c r="BL142">
        <f t="shared" si="118"/>
        <v>0.60518332747675174</v>
      </c>
      <c r="BM142" s="119">
        <f t="shared" si="119"/>
        <v>856455.25009880122</v>
      </c>
      <c r="BN142" s="119">
        <f t="shared" si="120"/>
        <v>85345904.25223653</v>
      </c>
      <c r="BO142">
        <f t="shared" si="121"/>
        <v>0.58918758352402456</v>
      </c>
    </row>
    <row r="143" spans="1:67">
      <c r="A143">
        <v>131</v>
      </c>
      <c r="B143" s="58">
        <v>126</v>
      </c>
      <c r="C143" s="56">
        <f t="shared" si="69"/>
        <v>41002356.625400223</v>
      </c>
      <c r="D143" s="56">
        <f t="shared" si="70"/>
        <v>273589.37239476293</v>
      </c>
      <c r="E143" s="59">
        <f t="shared" si="122"/>
        <v>40728767.25300546</v>
      </c>
      <c r="F143" s="53">
        <f t="shared" si="71"/>
        <v>473555.62790144345</v>
      </c>
      <c r="G143" s="53">
        <f t="shared" si="72"/>
        <v>188913.59877519033</v>
      </c>
      <c r="H143" s="60">
        <f t="shared" si="73"/>
        <v>284642.0291262531</v>
      </c>
      <c r="I143" s="54">
        <f t="shared" si="74"/>
        <v>0.10979999999999999</v>
      </c>
      <c r="J143" s="61">
        <f t="shared" si="75"/>
        <v>9.6456066865724388E-3</v>
      </c>
      <c r="K143" s="62">
        <f t="shared" si="76"/>
        <v>390108.12469202228</v>
      </c>
      <c r="L143" s="62">
        <f t="shared" si="77"/>
        <v>863663.75259346562</v>
      </c>
      <c r="M143" s="55">
        <f t="shared" si="78"/>
        <v>674750.15381827531</v>
      </c>
      <c r="N143" s="55">
        <f t="shared" si="79"/>
        <v>151941.3179300543</v>
      </c>
      <c r="O143" s="55">
        <f t="shared" si="80"/>
        <v>522808.83588822105</v>
      </c>
      <c r="P143" s="59">
        <f t="shared" si="123"/>
        <v>0</v>
      </c>
      <c r="Q143" s="52">
        <f t="shared" si="81"/>
        <v>0</v>
      </c>
      <c r="R143" s="57">
        <f t="shared" si="82"/>
        <v>0</v>
      </c>
      <c r="S143" s="59">
        <f t="shared" si="124"/>
        <v>0</v>
      </c>
      <c r="T143" s="56">
        <f t="shared" si="83"/>
        <v>0</v>
      </c>
      <c r="U143" s="57">
        <f t="shared" si="84"/>
        <v>0</v>
      </c>
      <c r="V143" s="59">
        <f t="shared" si="125"/>
        <v>0</v>
      </c>
      <c r="W143" s="52">
        <f t="shared" si="133"/>
        <v>0</v>
      </c>
      <c r="X143" s="57">
        <f t="shared" si="85"/>
        <v>0</v>
      </c>
      <c r="Y143" s="59">
        <f t="shared" si="126"/>
        <v>0</v>
      </c>
      <c r="Z143" s="56">
        <f t="shared" si="127"/>
        <v>0</v>
      </c>
      <c r="AA143" s="57">
        <f t="shared" si="86"/>
        <v>0</v>
      </c>
      <c r="AB143" s="63">
        <f t="shared" si="128"/>
        <v>0</v>
      </c>
      <c r="AC143" s="74">
        <f t="shared" si="87"/>
        <v>0</v>
      </c>
      <c r="AD143" s="57">
        <f t="shared" si="88"/>
        <v>0</v>
      </c>
      <c r="AE143" s="59">
        <f t="shared" si="129"/>
        <v>0</v>
      </c>
      <c r="AF143" s="54">
        <f t="shared" si="89"/>
        <v>0</v>
      </c>
      <c r="AG143" s="57">
        <f t="shared" si="90"/>
        <v>0</v>
      </c>
      <c r="AH143" s="59">
        <f t="shared" si="130"/>
        <v>9171368.8971582428</v>
      </c>
      <c r="AI143" s="54">
        <f t="shared" si="91"/>
        <v>151941.3179300543</v>
      </c>
      <c r="AJ143" s="57">
        <f t="shared" si="92"/>
        <v>38214.037071492676</v>
      </c>
      <c r="AK143" s="59">
        <f t="shared" si="131"/>
        <v>31830987.72824198</v>
      </c>
      <c r="AL143" s="56">
        <f t="shared" si="132"/>
        <v>522808.83588822105</v>
      </c>
      <c r="AM143" s="75">
        <f t="shared" si="93"/>
        <v>132629.11553434157</v>
      </c>
      <c r="AN143">
        <f t="shared" si="94"/>
        <v>2.8174651810584955E-2</v>
      </c>
      <c r="AO143" s="119">
        <f t="shared" si="95"/>
        <v>0</v>
      </c>
      <c r="AP143" s="119">
        <f t="shared" si="96"/>
        <v>0</v>
      </c>
      <c r="AQ143">
        <f t="shared" si="97"/>
        <v>0.57033514702391364</v>
      </c>
      <c r="AR143" s="41">
        <f t="shared" si="98"/>
        <v>0</v>
      </c>
      <c r="AS143" s="41">
        <f t="shared" si="99"/>
        <v>0</v>
      </c>
      <c r="AT143">
        <f t="shared" si="100"/>
        <v>0.5703742011460573</v>
      </c>
      <c r="AU143" s="41">
        <f t="shared" si="101"/>
        <v>0</v>
      </c>
      <c r="AV143" s="41">
        <f t="shared" si="102"/>
        <v>0</v>
      </c>
      <c r="AW143">
        <f t="shared" si="103"/>
        <v>0.57546598081705169</v>
      </c>
      <c r="AX143">
        <f t="shared" si="104"/>
        <v>0</v>
      </c>
      <c r="AY143" s="121">
        <f t="shared" si="105"/>
        <v>0</v>
      </c>
      <c r="AZ143">
        <f t="shared" si="106"/>
        <v>0.67079163894958449</v>
      </c>
      <c r="BA143" s="39">
        <f t="shared" si="107"/>
        <v>0</v>
      </c>
      <c r="BB143" s="39">
        <f t="shared" si="108"/>
        <v>0</v>
      </c>
      <c r="BC143">
        <f t="shared" si="109"/>
        <v>0.58468728746307386</v>
      </c>
      <c r="BD143" s="41">
        <f t="shared" si="110"/>
        <v>0</v>
      </c>
      <c r="BE143" s="41">
        <f t="shared" si="111"/>
        <v>0</v>
      </c>
      <c r="BF143">
        <f t="shared" si="112"/>
        <v>0.5756969224740609</v>
      </c>
      <c r="BG143" s="41">
        <f t="shared" si="113"/>
        <v>190155.35500154697</v>
      </c>
      <c r="BH143" s="41">
        <f t="shared" si="114"/>
        <v>19904312.648837112</v>
      </c>
      <c r="BI143">
        <f t="shared" si="115"/>
        <v>0.5948800918184689</v>
      </c>
      <c r="BJ143">
        <f t="shared" si="116"/>
        <v>655437.95142256259</v>
      </c>
      <c r="BK143" s="121">
        <f t="shared" si="117"/>
        <v>68487957.501356959</v>
      </c>
      <c r="BL143">
        <f t="shared" si="118"/>
        <v>0.60251093450578419</v>
      </c>
      <c r="BM143" s="119">
        <f t="shared" si="119"/>
        <v>845593.3064241095</v>
      </c>
      <c r="BN143" s="119">
        <f t="shared" si="120"/>
        <v>85018519.381102696</v>
      </c>
      <c r="BO143">
        <f t="shared" si="121"/>
        <v>0.58646018776108599</v>
      </c>
    </row>
    <row r="144" spans="1:67">
      <c r="A144">
        <v>132</v>
      </c>
      <c r="B144" s="64">
        <v>127</v>
      </c>
      <c r="C144" s="56">
        <f t="shared" si="69"/>
        <v>40327606.471581951</v>
      </c>
      <c r="D144" s="56">
        <f t="shared" si="70"/>
        <v>273589.37239477038</v>
      </c>
      <c r="E144" s="59">
        <f t="shared" si="122"/>
        <v>40054017.09918718</v>
      </c>
      <c r="F144" s="53">
        <f t="shared" si="71"/>
        <v>468987.89657049306</v>
      </c>
      <c r="G144" s="53">
        <f t="shared" si="72"/>
        <v>185783.88264506322</v>
      </c>
      <c r="H144" s="66">
        <f t="shared" si="73"/>
        <v>283204.01392542984</v>
      </c>
      <c r="I144" s="54">
        <f t="shared" si="74"/>
        <v>0.10979999999999999</v>
      </c>
      <c r="J144" s="67">
        <f t="shared" si="75"/>
        <v>9.6456066865724388E-3</v>
      </c>
      <c r="K144" s="68">
        <f t="shared" si="76"/>
        <v>383613.62062562333</v>
      </c>
      <c r="L144" s="68">
        <f t="shared" si="77"/>
        <v>852601.51719611639</v>
      </c>
      <c r="M144" s="55">
        <f t="shared" si="78"/>
        <v>666817.63455105317</v>
      </c>
      <c r="N144" s="55">
        <f t="shared" si="79"/>
        <v>150155.06056479568</v>
      </c>
      <c r="O144" s="55">
        <f t="shared" si="80"/>
        <v>516662.57398625748</v>
      </c>
      <c r="P144" s="65">
        <f t="shared" si="123"/>
        <v>0</v>
      </c>
      <c r="Q144" s="52">
        <f t="shared" si="81"/>
        <v>0</v>
      </c>
      <c r="R144" s="57">
        <f t="shared" si="82"/>
        <v>0</v>
      </c>
      <c r="S144" s="59">
        <f t="shared" si="124"/>
        <v>0</v>
      </c>
      <c r="T144" s="56">
        <f t="shared" si="83"/>
        <v>0</v>
      </c>
      <c r="U144" s="57">
        <f t="shared" si="84"/>
        <v>0</v>
      </c>
      <c r="V144" s="59">
        <f t="shared" si="125"/>
        <v>0</v>
      </c>
      <c r="W144" s="52">
        <f t="shared" si="133"/>
        <v>0</v>
      </c>
      <c r="X144" s="57">
        <f t="shared" si="85"/>
        <v>0</v>
      </c>
      <c r="Y144" s="59">
        <f t="shared" si="126"/>
        <v>0</v>
      </c>
      <c r="Z144" s="56">
        <f t="shared" si="127"/>
        <v>0</v>
      </c>
      <c r="AA144" s="57">
        <f t="shared" si="86"/>
        <v>0</v>
      </c>
      <c r="AB144" s="63">
        <f t="shared" si="128"/>
        <v>0</v>
      </c>
      <c r="AC144" s="74">
        <f t="shared" si="87"/>
        <v>0</v>
      </c>
      <c r="AD144" s="57">
        <f t="shared" si="88"/>
        <v>0</v>
      </c>
      <c r="AE144" s="59">
        <f t="shared" si="129"/>
        <v>0</v>
      </c>
      <c r="AF144" s="54">
        <f t="shared" si="89"/>
        <v>0</v>
      </c>
      <c r="AG144" s="57">
        <f t="shared" si="90"/>
        <v>0</v>
      </c>
      <c r="AH144" s="59">
        <f t="shared" si="130"/>
        <v>9019427.5792281888</v>
      </c>
      <c r="AI144" s="54">
        <f t="shared" si="91"/>
        <v>150155.06056479568</v>
      </c>
      <c r="AJ144" s="57">
        <f t="shared" si="92"/>
        <v>37580.948246784123</v>
      </c>
      <c r="AK144" s="59">
        <f t="shared" si="131"/>
        <v>31308178.892353758</v>
      </c>
      <c r="AL144" s="56">
        <f t="shared" si="132"/>
        <v>516662.57398625748</v>
      </c>
      <c r="AM144" s="75">
        <f t="shared" si="93"/>
        <v>130450.74538480732</v>
      </c>
      <c r="AN144">
        <f t="shared" si="94"/>
        <v>2.8213649025069634E-2</v>
      </c>
      <c r="AO144" s="119">
        <f t="shared" si="95"/>
        <v>0</v>
      </c>
      <c r="AP144" s="119">
        <f t="shared" si="96"/>
        <v>0</v>
      </c>
      <c r="AQ144">
        <f t="shared" si="97"/>
        <v>0.56756579701586307</v>
      </c>
      <c r="AR144" s="41">
        <f t="shared" si="98"/>
        <v>0</v>
      </c>
      <c r="AS144" s="41">
        <f t="shared" si="99"/>
        <v>0</v>
      </c>
      <c r="AT144">
        <f t="shared" si="100"/>
        <v>0.56760496983693542</v>
      </c>
      <c r="AU144" s="41">
        <f t="shared" si="101"/>
        <v>0</v>
      </c>
      <c r="AV144" s="41">
        <f t="shared" si="102"/>
        <v>0</v>
      </c>
      <c r="AW144">
        <f t="shared" si="103"/>
        <v>0.57271240688553993</v>
      </c>
      <c r="AX144">
        <f t="shared" si="104"/>
        <v>0</v>
      </c>
      <c r="AY144" s="121">
        <f t="shared" si="105"/>
        <v>0</v>
      </c>
      <c r="AZ144">
        <f t="shared" si="106"/>
        <v>0.66839420721257115</v>
      </c>
      <c r="BA144" s="39">
        <f t="shared" si="107"/>
        <v>0</v>
      </c>
      <c r="BB144" s="39">
        <f t="shared" si="108"/>
        <v>0</v>
      </c>
      <c r="BC144">
        <f t="shared" si="109"/>
        <v>0.58196297978087463</v>
      </c>
      <c r="BD144" s="41">
        <f t="shared" si="110"/>
        <v>0</v>
      </c>
      <c r="BE144" s="41">
        <f t="shared" si="111"/>
        <v>0</v>
      </c>
      <c r="BF144">
        <f t="shared" si="112"/>
        <v>0.57294406721836866</v>
      </c>
      <c r="BG144" s="41">
        <f t="shared" si="113"/>
        <v>187736.00881157981</v>
      </c>
      <c r="BH144" s="41">
        <f t="shared" si="114"/>
        <v>19820467.99455303</v>
      </c>
      <c r="BI144">
        <f t="shared" si="115"/>
        <v>0.59218947983440129</v>
      </c>
      <c r="BJ144">
        <f t="shared" si="116"/>
        <v>647113.31937106478</v>
      </c>
      <c r="BK144" s="121">
        <f t="shared" si="117"/>
        <v>68199459.766185984</v>
      </c>
      <c r="BL144">
        <f t="shared" si="118"/>
        <v>0.5998464600967317</v>
      </c>
      <c r="BM144" s="119">
        <f t="shared" si="119"/>
        <v>834849.32818264456</v>
      </c>
      <c r="BN144" s="119">
        <f t="shared" si="120"/>
        <v>84685839.587983757</v>
      </c>
      <c r="BO144">
        <f t="shared" si="121"/>
        <v>0.58374164007151308</v>
      </c>
    </row>
    <row r="145" spans="1:67">
      <c r="A145">
        <v>133</v>
      </c>
      <c r="B145" s="58">
        <v>128</v>
      </c>
      <c r="C145" s="56">
        <f t="shared" si="69"/>
        <v>39660788.837030895</v>
      </c>
      <c r="D145" s="56">
        <f t="shared" si="70"/>
        <v>273589.37239477038</v>
      </c>
      <c r="E145" s="59">
        <f t="shared" si="122"/>
        <v>39387199.464636125</v>
      </c>
      <c r="F145" s="53">
        <f t="shared" si="71"/>
        <v>464464.22377941117</v>
      </c>
      <c r="G145" s="53">
        <f t="shared" si="72"/>
        <v>182690.96018347054</v>
      </c>
      <c r="H145" s="60">
        <f t="shared" si="73"/>
        <v>281773.26359594066</v>
      </c>
      <c r="I145" s="54">
        <f t="shared" si="74"/>
        <v>0.10979999999999999</v>
      </c>
      <c r="J145" s="61">
        <f t="shared" si="75"/>
        <v>9.6456066865724388E-3</v>
      </c>
      <c r="K145" s="62">
        <f t="shared" si="76"/>
        <v>377195.56044601824</v>
      </c>
      <c r="L145" s="62">
        <f t="shared" si="77"/>
        <v>841659.78422542941</v>
      </c>
      <c r="M145" s="55">
        <f t="shared" si="78"/>
        <v>658968.8240419589</v>
      </c>
      <c r="N145" s="55">
        <f t="shared" si="79"/>
        <v>148387.65287146418</v>
      </c>
      <c r="O145" s="55">
        <f t="shared" si="80"/>
        <v>510581.17117049475</v>
      </c>
      <c r="P145" s="59">
        <f t="shared" si="123"/>
        <v>0</v>
      </c>
      <c r="Q145" s="52">
        <f t="shared" si="81"/>
        <v>0</v>
      </c>
      <c r="R145" s="57">
        <f t="shared" si="82"/>
        <v>0</v>
      </c>
      <c r="S145" s="59">
        <f t="shared" si="124"/>
        <v>0</v>
      </c>
      <c r="T145" s="56">
        <f t="shared" si="83"/>
        <v>0</v>
      </c>
      <c r="U145" s="57">
        <f t="shared" si="84"/>
        <v>0</v>
      </c>
      <c r="V145" s="59">
        <f t="shared" si="125"/>
        <v>0</v>
      </c>
      <c r="W145" s="52">
        <f t="shared" si="133"/>
        <v>0</v>
      </c>
      <c r="X145" s="57">
        <f t="shared" si="85"/>
        <v>0</v>
      </c>
      <c r="Y145" s="59">
        <f t="shared" si="126"/>
        <v>0</v>
      </c>
      <c r="Z145" s="56">
        <f t="shared" si="127"/>
        <v>0</v>
      </c>
      <c r="AA145" s="57">
        <f t="shared" si="86"/>
        <v>0</v>
      </c>
      <c r="AB145" s="63">
        <f t="shared" si="128"/>
        <v>0</v>
      </c>
      <c r="AC145" s="74">
        <f t="shared" si="87"/>
        <v>0</v>
      </c>
      <c r="AD145" s="57">
        <f t="shared" si="88"/>
        <v>0</v>
      </c>
      <c r="AE145" s="59">
        <f t="shared" si="129"/>
        <v>0</v>
      </c>
      <c r="AF145" s="54">
        <f t="shared" si="89"/>
        <v>0</v>
      </c>
      <c r="AG145" s="57">
        <f t="shared" si="90"/>
        <v>0</v>
      </c>
      <c r="AH145" s="59">
        <f t="shared" si="130"/>
        <v>8869272.5186633933</v>
      </c>
      <c r="AI145" s="54">
        <f t="shared" si="91"/>
        <v>148387.65287146418</v>
      </c>
      <c r="AJ145" s="57">
        <f t="shared" si="92"/>
        <v>36955.302161097468</v>
      </c>
      <c r="AK145" s="59">
        <f t="shared" si="131"/>
        <v>30791516.3183675</v>
      </c>
      <c r="AL145" s="56">
        <f t="shared" si="132"/>
        <v>510581.17117049475</v>
      </c>
      <c r="AM145" s="75">
        <f t="shared" si="93"/>
        <v>128297.98465986458</v>
      </c>
      <c r="AN145">
        <f t="shared" si="94"/>
        <v>2.8252646239554313E-2</v>
      </c>
      <c r="AO145" s="119">
        <f t="shared" si="95"/>
        <v>0</v>
      </c>
      <c r="AP145" s="119">
        <f t="shared" si="96"/>
        <v>0</v>
      </c>
      <c r="AQ145">
        <f t="shared" si="97"/>
        <v>0.56480624010876768</v>
      </c>
      <c r="AR145" s="41">
        <f t="shared" si="98"/>
        <v>0</v>
      </c>
      <c r="AS145" s="41">
        <f t="shared" si="99"/>
        <v>0</v>
      </c>
      <c r="AT145">
        <f t="shared" si="100"/>
        <v>0.56484552929926823</v>
      </c>
      <c r="AU145" s="41">
        <f t="shared" si="101"/>
        <v>0</v>
      </c>
      <c r="AV145" s="41">
        <f t="shared" si="102"/>
        <v>0</v>
      </c>
      <c r="AW145">
        <f t="shared" si="103"/>
        <v>0.56996832109699169</v>
      </c>
      <c r="AX145">
        <f t="shared" si="104"/>
        <v>0</v>
      </c>
      <c r="AY145" s="121">
        <f t="shared" si="105"/>
        <v>0</v>
      </c>
      <c r="AZ145">
        <f t="shared" si="106"/>
        <v>0.66600102986286136</v>
      </c>
      <c r="BA145" s="39">
        <f t="shared" si="107"/>
        <v>0</v>
      </c>
      <c r="BB145" s="39">
        <f t="shared" si="108"/>
        <v>0</v>
      </c>
      <c r="BC145">
        <f t="shared" si="109"/>
        <v>0.5792476177425977</v>
      </c>
      <c r="BD145" s="41">
        <f t="shared" si="110"/>
        <v>0</v>
      </c>
      <c r="BE145" s="41">
        <f t="shared" si="111"/>
        <v>0</v>
      </c>
      <c r="BF145">
        <f t="shared" si="112"/>
        <v>0.57020068643107891</v>
      </c>
      <c r="BG145" s="41">
        <f t="shared" si="113"/>
        <v>185342.95503256164</v>
      </c>
      <c r="BH145" s="41">
        <f t="shared" si="114"/>
        <v>19735557.831904735</v>
      </c>
      <c r="BI145">
        <f t="shared" si="115"/>
        <v>0.58950722237227848</v>
      </c>
      <c r="BJ145">
        <f t="shared" si="116"/>
        <v>638879.15583035932</v>
      </c>
      <c r="BK145" s="121">
        <f t="shared" si="117"/>
        <v>67907295.765675798</v>
      </c>
      <c r="BL145">
        <f t="shared" si="118"/>
        <v>0.59718990366351599</v>
      </c>
      <c r="BM145" s="119">
        <f t="shared" si="119"/>
        <v>824222.11086292099</v>
      </c>
      <c r="BN145" s="119">
        <f t="shared" si="120"/>
        <v>84348009.477370739</v>
      </c>
      <c r="BO145">
        <f t="shared" si="121"/>
        <v>0.58103193455851265</v>
      </c>
    </row>
    <row r="146" spans="1:67">
      <c r="A146">
        <v>134</v>
      </c>
      <c r="B146" s="64">
        <v>129</v>
      </c>
      <c r="C146" s="56">
        <f t="shared" ref="C146:C209" si="134">P146+S146+V146+Y146+AB146+AE146+AH146+AK146</f>
        <v>39001820.012988932</v>
      </c>
      <c r="D146" s="56">
        <f t="shared" ref="D146:D209" si="135">C146-E146</f>
        <v>273589.37239476293</v>
      </c>
      <c r="E146" s="59">
        <f t="shared" si="122"/>
        <v>38728230.640594169</v>
      </c>
      <c r="F146" s="53">
        <f t="shared" ref="F146:F209" si="136">PMT($K$13/12,$K$12-B146+1,-E146,0)</f>
        <v>459984.18455685093</v>
      </c>
      <c r="G146" s="53">
        <f t="shared" ref="G146:G209" si="137">E146*$K$13/12</f>
        <v>179634.44312128928</v>
      </c>
      <c r="H146" s="66">
        <f t="shared" ref="H146:H209" si="138">F146-G146</f>
        <v>280349.74143556168</v>
      </c>
      <c r="I146" s="54">
        <f t="shared" ref="I146:I209" si="139">IF(A146&lt;=(30-(240-$K$8)),((A146+(240-$K$7))/30)*$K$6,$K$6)*($K$5/100)</f>
        <v>0.10979999999999999</v>
      </c>
      <c r="J146" s="67">
        <f t="shared" ref="J146:J209" si="140">1-(1-I146)^(1/12)</f>
        <v>9.6456066865724388E-3</v>
      </c>
      <c r="K146" s="68">
        <f t="shared" ref="K146:K209" si="141">(E146-H146)*J146</f>
        <v>370853.13708546496</v>
      </c>
      <c r="L146" s="68">
        <f t="shared" ref="L146:L209" si="142">K146+H146+G146</f>
        <v>830837.32164231583</v>
      </c>
      <c r="M146" s="55">
        <f t="shared" ref="M146:M209" si="143">L146-G146</f>
        <v>651202.87852102658</v>
      </c>
      <c r="N146" s="55">
        <f t="shared" ref="N146:N209" si="144">M146*$M$4</f>
        <v>146638.90484859043</v>
      </c>
      <c r="O146" s="55">
        <f t="shared" ref="O146:O209" si="145">M146*$M$5</f>
        <v>504563.97367243614</v>
      </c>
      <c r="P146" s="65">
        <f t="shared" si="123"/>
        <v>0</v>
      </c>
      <c r="Q146" s="52">
        <f t="shared" ref="Q146:Q209" si="146">MIN(IF(S146&gt;O146,0,MIN(P146,O146-S146))+IF(P146&gt;0,MIN(AA146,P146)),P146)</f>
        <v>0</v>
      </c>
      <c r="R146" s="57">
        <f t="shared" ref="R146:R209" si="147">P146*($G$10/12)</f>
        <v>0</v>
      </c>
      <c r="S146" s="59">
        <f t="shared" si="124"/>
        <v>0</v>
      </c>
      <c r="T146" s="56">
        <f t="shared" ref="T146:T209" si="148">MIN(IF(S146&gt;O146,O146,S146)+IF(S146&gt;0,AM146,0),S146)</f>
        <v>0</v>
      </c>
      <c r="U146" s="57">
        <f t="shared" ref="U146:U209" si="149">S146*($G$4/12)</f>
        <v>0</v>
      </c>
      <c r="V146" s="59">
        <f t="shared" si="125"/>
        <v>0</v>
      </c>
      <c r="W146" s="52">
        <f t="shared" si="133"/>
        <v>0</v>
      </c>
      <c r="X146" s="57">
        <f t="shared" ref="X146:X209" si="150">V146*($G$5/12)</f>
        <v>0</v>
      </c>
      <c r="Y146" s="59">
        <f t="shared" si="126"/>
        <v>0</v>
      </c>
      <c r="Z146" s="56">
        <f t="shared" si="127"/>
        <v>0</v>
      </c>
      <c r="AA146" s="57">
        <f t="shared" ref="AA146:AA209" si="151">Y146*($G$8/12)</f>
        <v>0</v>
      </c>
      <c r="AB146" s="63">
        <f t="shared" si="128"/>
        <v>0</v>
      </c>
      <c r="AC146" s="74">
        <f t="shared" ref="AC146:AC209" si="152">MIN(IF(Y146&gt;O146,0,MIN(AB146,O146+AM146-Y146)))</f>
        <v>0</v>
      </c>
      <c r="AD146" s="57">
        <f t="shared" ref="AD146:AD209" si="153">AB146*($G$9/12)</f>
        <v>0</v>
      </c>
      <c r="AE146" s="59">
        <f t="shared" si="129"/>
        <v>0</v>
      </c>
      <c r="AF146" s="54">
        <f t="shared" ref="AF146:AF209" si="154">IF(AE146&gt;N146,N146,AE146)</f>
        <v>0</v>
      </c>
      <c r="AG146" s="57">
        <f t="shared" ref="AG146:AG209" si="155">AE146*($G$3/12)</f>
        <v>0</v>
      </c>
      <c r="AH146" s="59">
        <f t="shared" si="130"/>
        <v>8720884.8657919299</v>
      </c>
      <c r="AI146" s="54">
        <f t="shared" ref="AI146:AI209" si="156">IF(AE146&gt;N146,0,MIN(AH146,N146-AE146))</f>
        <v>146638.90484859043</v>
      </c>
      <c r="AJ146" s="57">
        <f t="shared" ref="AJ146:AJ209" si="157">AH146*($G$6/12)</f>
        <v>36337.020274133043</v>
      </c>
      <c r="AK146" s="59">
        <f t="shared" si="131"/>
        <v>30280935.147197004</v>
      </c>
      <c r="AL146" s="56">
        <f t="shared" si="132"/>
        <v>504563.97367243614</v>
      </c>
      <c r="AM146" s="75">
        <f t="shared" ref="AM146:AM209" si="158">AK146*($G$7/12)</f>
        <v>126170.56311332085</v>
      </c>
      <c r="AN146">
        <f t="shared" ref="AN146:AN209" si="159">FORECAST(B146, $AM$2:$AY$2,$AM$1:$AY$1)</f>
        <v>2.8291643454038992E-2</v>
      </c>
      <c r="AO146" s="119">
        <f t="shared" ref="AO146:AO209" si="160">Q146+R146</f>
        <v>0</v>
      </c>
      <c r="AP146" s="119">
        <f t="shared" ref="AP146:AP209" si="161">Q146*B146</f>
        <v>0</v>
      </c>
      <c r="AQ146">
        <f t="shared" ref="AQ146:AQ209" si="162">1/(1+(AN146+$CB$5)/12)^$B146</f>
        <v>0.56205646432312384</v>
      </c>
      <c r="AR146" s="41">
        <f t="shared" ref="AR146:AR209" si="163">T146+U146</f>
        <v>0</v>
      </c>
      <c r="AS146" s="41">
        <f t="shared" ref="AS146:AS209" si="164">T146*A146</f>
        <v>0</v>
      </c>
      <c r="AT146">
        <f t="shared" ref="AT146:AT209" si="165">1/(1+(AN146+$BV$5)/12)^$B146</f>
        <v>0.56209586756867758</v>
      </c>
      <c r="AU146" s="41">
        <f t="shared" ref="AU146:AU209" si="166">W146+X146</f>
        <v>0</v>
      </c>
      <c r="AV146" s="41">
        <f t="shared" ref="AV146:AV209" si="167">W146*A146</f>
        <v>0</v>
      </c>
      <c r="AW146">
        <f t="shared" ref="AW146:AW209" si="168">1/(1+(AN146+$BW$5)/12)^$B146</f>
        <v>0.56723371342977025</v>
      </c>
      <c r="AX146">
        <f t="shared" ref="AX146:AX209" si="169">IF(Y147&gt;Y146,0,Z146+AA146)</f>
        <v>0</v>
      </c>
      <c r="AY146" s="121">
        <f t="shared" ref="AY146:AY209" si="170">A146*Z146</f>
        <v>0</v>
      </c>
      <c r="AZ146">
        <f t="shared" ref="AZ146:AZ209" si="171">1/(1+(AN146+$BZ$5)/12)^$B146</f>
        <v>0.6636121226371281</v>
      </c>
      <c r="BA146" s="39">
        <f t="shared" ref="BA146:BA209" si="172">AC146+AD146</f>
        <v>0</v>
      </c>
      <c r="BB146" s="39">
        <f t="shared" ref="BB146:BB209" si="173">AC146*A146</f>
        <v>0</v>
      </c>
      <c r="BC146">
        <f t="shared" ref="BC146:BC209" si="174">1/(1+(AN146+$CA$5)/12)^$B146</f>
        <v>0.57654119468490317</v>
      </c>
      <c r="BD146" s="41">
        <f t="shared" ref="BD146:BD209" si="175">AF146+AG146</f>
        <v>0</v>
      </c>
      <c r="BE146" s="41">
        <f t="shared" ref="BE146:BE209" si="176">AF146*A146</f>
        <v>0</v>
      </c>
      <c r="BF146">
        <f t="shared" ref="BF146:BF209" si="177">1/(1+(AN146+$BU$5)/12)^$B146</f>
        <v>0.56746677017718927</v>
      </c>
      <c r="BG146" s="41">
        <f t="shared" ref="BG146:BG209" si="178">AI146+AJ146</f>
        <v>182975.92512272348</v>
      </c>
      <c r="BH146" s="41">
        <f t="shared" ref="BH146:BH209" si="179">AI146*A146</f>
        <v>19649613.249711119</v>
      </c>
      <c r="BI146">
        <f t="shared" ref="BI146:BI209" si="180">1/(1+(AN146+$BX$5)/12)^$B146</f>
        <v>0.58683331624705859</v>
      </c>
      <c r="BJ146">
        <f t="shared" ref="BJ146:BJ209" si="181">IF(AK147&gt;AK146,0,AL146+AM146)</f>
        <v>630734.53678575694</v>
      </c>
      <c r="BK146" s="121">
        <f t="shared" ref="BK146:BK209" si="182">A146*AL146</f>
        <v>67611572.472106442</v>
      </c>
      <c r="BL146">
        <f t="shared" ref="BL146:BL209" si="183">1/(1+(AN146+$BY$5)/12)^$B146</f>
        <v>0.59454126446900979</v>
      </c>
      <c r="BM146" s="119">
        <f t="shared" ref="BM146:BM209" si="184">AO146+AR146+AU146+AX146+BA146+BD146+BG146+BJ146</f>
        <v>813710.46190848039</v>
      </c>
      <c r="BN146" s="119">
        <f t="shared" ref="BN146:BN209" si="185">M146*B146</f>
        <v>84005171.329212427</v>
      </c>
      <c r="BO146">
        <f t="shared" ref="BO146:BO209" si="186">1/(1+(AN146+$CC$5)/12)^$B146</f>
        <v>0.57833106518119293</v>
      </c>
    </row>
    <row r="147" spans="1:67">
      <c r="A147">
        <v>135</v>
      </c>
      <c r="B147" s="58">
        <v>130</v>
      </c>
      <c r="C147" s="56">
        <f t="shared" si="134"/>
        <v>38350617.134467907</v>
      </c>
      <c r="D147" s="56">
        <f t="shared" si="135"/>
        <v>273589.37239477038</v>
      </c>
      <c r="E147" s="59">
        <f t="shared" ref="E147:E210" si="187">E146-H146-K146</f>
        <v>38077027.762073137</v>
      </c>
      <c r="F147" s="53">
        <f t="shared" si="136"/>
        <v>455547.35803057172</v>
      </c>
      <c r="G147" s="53">
        <f t="shared" si="137"/>
        <v>176613.94710308255</v>
      </c>
      <c r="H147" s="60">
        <f t="shared" si="138"/>
        <v>278933.41092748917</v>
      </c>
      <c r="I147" s="54">
        <f t="shared" si="139"/>
        <v>0.10979999999999999</v>
      </c>
      <c r="J147" s="61">
        <f t="shared" si="140"/>
        <v>9.6456066865724388E-3</v>
      </c>
      <c r="K147" s="62">
        <f t="shared" si="141"/>
        <v>364585.55161310639</v>
      </c>
      <c r="L147" s="62">
        <f t="shared" si="142"/>
        <v>820132.90964367811</v>
      </c>
      <c r="M147" s="55">
        <f t="shared" si="143"/>
        <v>643518.96254059556</v>
      </c>
      <c r="N147" s="55">
        <f t="shared" si="144"/>
        <v>144908.62836873514</v>
      </c>
      <c r="O147" s="55">
        <f t="shared" si="145"/>
        <v>498610.33417186042</v>
      </c>
      <c r="P147" s="59">
        <f t="shared" ref="P147:P210" si="188">P146-Q146</f>
        <v>0</v>
      </c>
      <c r="Q147" s="52">
        <f t="shared" si="146"/>
        <v>0</v>
      </c>
      <c r="R147" s="57">
        <f t="shared" si="147"/>
        <v>0</v>
      </c>
      <c r="S147" s="59">
        <f t="shared" ref="S147:S210" si="189">S146-T146</f>
        <v>0</v>
      </c>
      <c r="T147" s="56">
        <f t="shared" si="148"/>
        <v>0</v>
      </c>
      <c r="U147" s="57">
        <f t="shared" si="149"/>
        <v>0</v>
      </c>
      <c r="V147" s="59">
        <f t="shared" ref="V147:V210" si="190">V146-W146</f>
        <v>0</v>
      </c>
      <c r="W147" s="52">
        <f t="shared" si="133"/>
        <v>0</v>
      </c>
      <c r="X147" s="57">
        <f t="shared" si="150"/>
        <v>0</v>
      </c>
      <c r="Y147" s="59">
        <f t="shared" ref="Y147:Y210" si="191">IF(V146&gt;O146,(IF(V146&gt;AA146+O146+AM146,Y146+AA146,Y146+AA146-((AA146+O146+AM146)-V146))),Y146-Z146)</f>
        <v>0</v>
      </c>
      <c r="Z147" s="56">
        <f t="shared" ref="Z147:Z210" si="192">MIN(IF(V147&gt;O147,0,MIN(Y147,O147-V147))+IF(AM146&gt;V146,AM146,0),Y147)</f>
        <v>0</v>
      </c>
      <c r="AA147" s="57">
        <f t="shared" si="151"/>
        <v>0</v>
      </c>
      <c r="AB147" s="63">
        <f t="shared" ref="AB147:AB210" si="193">AB146-AC146</f>
        <v>0</v>
      </c>
      <c r="AC147" s="74">
        <f t="shared" si="152"/>
        <v>0</v>
      </c>
      <c r="AD147" s="57">
        <f t="shared" si="153"/>
        <v>0</v>
      </c>
      <c r="AE147" s="59">
        <f t="shared" ref="AE147:AE210" si="194">AE146-AF146</f>
        <v>0</v>
      </c>
      <c r="AF147" s="54">
        <f t="shared" si="154"/>
        <v>0</v>
      </c>
      <c r="AG147" s="57">
        <f t="shared" si="155"/>
        <v>0</v>
      </c>
      <c r="AH147" s="59">
        <f t="shared" ref="AH147:AH210" si="195">AH146-AI146</f>
        <v>8574245.9609433394</v>
      </c>
      <c r="AI147" s="54">
        <f t="shared" si="156"/>
        <v>144908.62836873514</v>
      </c>
      <c r="AJ147" s="57">
        <f t="shared" si="157"/>
        <v>35726.024837263911</v>
      </c>
      <c r="AK147" s="59">
        <f t="shared" ref="AK147:AK210" si="196">IF(AL146=0,AK146+AM146,AK146-AL146)</f>
        <v>29776371.17352457</v>
      </c>
      <c r="AL147" s="56">
        <f t="shared" ref="AL147:AL210" si="197">MIN(IF(AB147&gt;0,IF(AB147&gt;O147,0,MIN(AK147,O147-AB147)),O147),AK147)</f>
        <v>498610.33417186042</v>
      </c>
      <c r="AM147" s="75">
        <f t="shared" si="158"/>
        <v>124068.21322301903</v>
      </c>
      <c r="AN147">
        <f t="shared" si="159"/>
        <v>2.8330640668523671E-2</v>
      </c>
      <c r="AO147" s="119">
        <f t="shared" si="160"/>
        <v>0</v>
      </c>
      <c r="AP147" s="119">
        <f t="shared" si="161"/>
        <v>0</v>
      </c>
      <c r="AQ147">
        <f t="shared" si="162"/>
        <v>0.55931645754806336</v>
      </c>
      <c r="AR147" s="41">
        <f t="shared" si="163"/>
        <v>0</v>
      </c>
      <c r="AS147" s="41">
        <f t="shared" si="164"/>
        <v>0</v>
      </c>
      <c r="AT147">
        <f t="shared" si="165"/>
        <v>0.55935597254943958</v>
      </c>
      <c r="AU147" s="41">
        <f t="shared" si="166"/>
        <v>0</v>
      </c>
      <c r="AV147" s="41">
        <f t="shared" si="167"/>
        <v>0</v>
      </c>
      <c r="AW147">
        <f t="shared" si="168"/>
        <v>0.56450857372648733</v>
      </c>
      <c r="AX147">
        <f t="shared" si="169"/>
        <v>0</v>
      </c>
      <c r="AY147" s="121">
        <f t="shared" si="170"/>
        <v>0</v>
      </c>
      <c r="AZ147">
        <f t="shared" si="171"/>
        <v>0.66122750113260476</v>
      </c>
      <c r="BA147" s="39">
        <f t="shared" si="172"/>
        <v>0</v>
      </c>
      <c r="BB147" s="39">
        <f t="shared" si="173"/>
        <v>0</v>
      </c>
      <c r="BC147">
        <f t="shared" si="174"/>
        <v>0.57384370380217253</v>
      </c>
      <c r="BD147" s="41">
        <f t="shared" si="175"/>
        <v>0</v>
      </c>
      <c r="BE147" s="41">
        <f t="shared" si="176"/>
        <v>0</v>
      </c>
      <c r="BF147">
        <f t="shared" si="177"/>
        <v>0.56474230838573447</v>
      </c>
      <c r="BG147" s="41">
        <f t="shared" si="178"/>
        <v>180634.65320599906</v>
      </c>
      <c r="BH147" s="41">
        <f t="shared" si="179"/>
        <v>19562664.829779245</v>
      </c>
      <c r="BI147">
        <f t="shared" si="180"/>
        <v>0.58416775812617683</v>
      </c>
      <c r="BJ147">
        <f t="shared" si="181"/>
        <v>622678.5473948794</v>
      </c>
      <c r="BK147" s="121">
        <f t="shared" si="182"/>
        <v>67312395.113201156</v>
      </c>
      <c r="BL147">
        <f t="shared" si="183"/>
        <v>0.5919005416257489</v>
      </c>
      <c r="BM147" s="119">
        <f t="shared" si="184"/>
        <v>803313.20060087845</v>
      </c>
      <c r="BN147" s="119">
        <f t="shared" si="185"/>
        <v>83657465.130277425</v>
      </c>
      <c r="BO147">
        <f t="shared" si="186"/>
        <v>0.575639025755318</v>
      </c>
    </row>
    <row r="148" spans="1:67">
      <c r="A148">
        <v>136</v>
      </c>
      <c r="B148" s="64">
        <v>131</v>
      </c>
      <c r="C148" s="56">
        <f t="shared" si="134"/>
        <v>37707098.171927311</v>
      </c>
      <c r="D148" s="56">
        <f t="shared" si="135"/>
        <v>273589.37239477038</v>
      </c>
      <c r="E148" s="59">
        <f t="shared" si="187"/>
        <v>37433508.79953254</v>
      </c>
      <c r="F148" s="53">
        <f t="shared" si="136"/>
        <v>451153.32738790155</v>
      </c>
      <c r="G148" s="53">
        <f t="shared" si="137"/>
        <v>173629.09164849843</v>
      </c>
      <c r="H148" s="66">
        <f t="shared" si="138"/>
        <v>277524.23573940311</v>
      </c>
      <c r="I148" s="54">
        <f t="shared" si="139"/>
        <v>0.10979999999999999</v>
      </c>
      <c r="J148" s="67">
        <f t="shared" si="140"/>
        <v>9.6456066865724388E-3</v>
      </c>
      <c r="K148" s="68">
        <f t="shared" si="141"/>
        <v>358392.0131547054</v>
      </c>
      <c r="L148" s="68">
        <f t="shared" si="142"/>
        <v>809545.34054260689</v>
      </c>
      <c r="M148" s="55">
        <f t="shared" si="143"/>
        <v>635916.24889410846</v>
      </c>
      <c r="N148" s="55">
        <f t="shared" si="144"/>
        <v>143196.6371602038</v>
      </c>
      <c r="O148" s="55">
        <f t="shared" si="145"/>
        <v>492719.61173390469</v>
      </c>
      <c r="P148" s="65">
        <f t="shared" si="188"/>
        <v>0</v>
      </c>
      <c r="Q148" s="52">
        <f t="shared" si="146"/>
        <v>0</v>
      </c>
      <c r="R148" s="57">
        <f t="shared" si="147"/>
        <v>0</v>
      </c>
      <c r="S148" s="59">
        <f t="shared" si="189"/>
        <v>0</v>
      </c>
      <c r="T148" s="56">
        <f t="shared" si="148"/>
        <v>0</v>
      </c>
      <c r="U148" s="57">
        <f t="shared" si="149"/>
        <v>0</v>
      </c>
      <c r="V148" s="59">
        <f t="shared" si="190"/>
        <v>0</v>
      </c>
      <c r="W148" s="52">
        <f t="shared" si="133"/>
        <v>0</v>
      </c>
      <c r="X148" s="57">
        <f t="shared" si="150"/>
        <v>0</v>
      </c>
      <c r="Y148" s="59">
        <f t="shared" si="191"/>
        <v>0</v>
      </c>
      <c r="Z148" s="56">
        <f t="shared" si="192"/>
        <v>0</v>
      </c>
      <c r="AA148" s="57">
        <f t="shared" si="151"/>
        <v>0</v>
      </c>
      <c r="AB148" s="63">
        <f t="shared" si="193"/>
        <v>0</v>
      </c>
      <c r="AC148" s="74">
        <f t="shared" si="152"/>
        <v>0</v>
      </c>
      <c r="AD148" s="57">
        <f t="shared" si="153"/>
        <v>0</v>
      </c>
      <c r="AE148" s="59">
        <f t="shared" si="194"/>
        <v>0</v>
      </c>
      <c r="AF148" s="54">
        <f t="shared" si="154"/>
        <v>0</v>
      </c>
      <c r="AG148" s="57">
        <f t="shared" si="155"/>
        <v>0</v>
      </c>
      <c r="AH148" s="59">
        <f t="shared" si="195"/>
        <v>8429337.3325746041</v>
      </c>
      <c r="AI148" s="54">
        <f t="shared" si="156"/>
        <v>143196.6371602038</v>
      </c>
      <c r="AJ148" s="57">
        <f t="shared" si="157"/>
        <v>35122.238885727515</v>
      </c>
      <c r="AK148" s="59">
        <f t="shared" si="196"/>
        <v>29277760.839352708</v>
      </c>
      <c r="AL148" s="56">
        <f t="shared" si="197"/>
        <v>492719.61173390469</v>
      </c>
      <c r="AM148" s="75">
        <f t="shared" si="158"/>
        <v>121990.67016396961</v>
      </c>
      <c r="AN148">
        <f t="shared" si="159"/>
        <v>2.836963788300835E-2</v>
      </c>
      <c r="AO148" s="119">
        <f t="shared" si="160"/>
        <v>0</v>
      </c>
      <c r="AP148" s="119">
        <f t="shared" si="161"/>
        <v>0</v>
      </c>
      <c r="AQ148">
        <f t="shared" si="162"/>
        <v>0.55658620754234311</v>
      </c>
      <c r="AR148" s="41">
        <f t="shared" si="163"/>
        <v>0</v>
      </c>
      <c r="AS148" s="41">
        <f t="shared" si="164"/>
        <v>0</v>
      </c>
      <c r="AT148">
        <f t="shared" si="165"/>
        <v>0.55662583201537141</v>
      </c>
      <c r="AU148" s="41">
        <f t="shared" si="166"/>
        <v>0</v>
      </c>
      <c r="AV148" s="41">
        <f t="shared" si="167"/>
        <v>0</v>
      </c>
      <c r="AW148">
        <f t="shared" si="168"/>
        <v>0.56179289169494562</v>
      </c>
      <c r="AX148">
        <f t="shared" si="169"/>
        <v>0</v>
      </c>
      <c r="AY148" s="121">
        <f t="shared" si="170"/>
        <v>0</v>
      </c>
      <c r="AZ148">
        <f t="shared" si="171"/>
        <v>0.65884718080713378</v>
      </c>
      <c r="BA148" s="39">
        <f t="shared" si="172"/>
        <v>0</v>
      </c>
      <c r="BB148" s="39">
        <f t="shared" si="173"/>
        <v>0</v>
      </c>
      <c r="BC148">
        <f t="shared" si="174"/>
        <v>0.57115513814741226</v>
      </c>
      <c r="BD148" s="41">
        <f t="shared" si="175"/>
        <v>0</v>
      </c>
      <c r="BE148" s="41">
        <f t="shared" si="176"/>
        <v>0</v>
      </c>
      <c r="BF148">
        <f t="shared" si="177"/>
        <v>0.56202729085074676</v>
      </c>
      <c r="BG148" s="41">
        <f t="shared" si="178"/>
        <v>178318.87604593131</v>
      </c>
      <c r="BH148" s="41">
        <f t="shared" si="179"/>
        <v>19474742.653787717</v>
      </c>
      <c r="BI148">
        <f t="shared" si="180"/>
        <v>0.58151054453019713</v>
      </c>
      <c r="BJ148">
        <f t="shared" si="181"/>
        <v>614710.28189787432</v>
      </c>
      <c r="BK148" s="121">
        <f t="shared" si="182"/>
        <v>67009867.195811041</v>
      </c>
      <c r="BL148">
        <f t="shared" si="183"/>
        <v>0.58926773409655719</v>
      </c>
      <c r="BM148" s="119">
        <f t="shared" si="184"/>
        <v>793029.15794380568</v>
      </c>
      <c r="BN148" s="119">
        <f t="shared" si="185"/>
        <v>83305028.605128214</v>
      </c>
      <c r="BO148">
        <f t="shared" si="186"/>
        <v>0.57295580995417295</v>
      </c>
    </row>
    <row r="149" spans="1:67">
      <c r="A149">
        <v>137</v>
      </c>
      <c r="B149" s="58">
        <v>132</v>
      </c>
      <c r="C149" s="56">
        <f t="shared" si="134"/>
        <v>37071181.9230332</v>
      </c>
      <c r="D149" s="56">
        <f t="shared" si="135"/>
        <v>273589.37239477038</v>
      </c>
      <c r="E149" s="59">
        <f t="shared" si="187"/>
        <v>36797592.55063843</v>
      </c>
      <c r="F149" s="53">
        <f t="shared" si="136"/>
        <v>446801.67983657937</v>
      </c>
      <c r="G149" s="53">
        <f t="shared" si="137"/>
        <v>170679.50011404458</v>
      </c>
      <c r="H149" s="60">
        <f t="shared" si="138"/>
        <v>276122.17972253478</v>
      </c>
      <c r="I149" s="54">
        <f t="shared" si="139"/>
        <v>0.10979999999999999</v>
      </c>
      <c r="J149" s="61">
        <f t="shared" si="140"/>
        <v>9.6456066865724388E-3</v>
      </c>
      <c r="K149" s="62">
        <f t="shared" si="141"/>
        <v>352271.7388131636</v>
      </c>
      <c r="L149" s="62">
        <f t="shared" si="142"/>
        <v>799073.41864974308</v>
      </c>
      <c r="M149" s="55">
        <f t="shared" si="143"/>
        <v>628393.91853569844</v>
      </c>
      <c r="N149" s="55">
        <f t="shared" si="144"/>
        <v>141502.74678893923</v>
      </c>
      <c r="O149" s="55">
        <f t="shared" si="145"/>
        <v>486891.17174675927</v>
      </c>
      <c r="P149" s="59">
        <f t="shared" si="188"/>
        <v>0</v>
      </c>
      <c r="Q149" s="52">
        <f t="shared" si="146"/>
        <v>0</v>
      </c>
      <c r="R149" s="57">
        <f t="shared" si="147"/>
        <v>0</v>
      </c>
      <c r="S149" s="59">
        <f t="shared" si="189"/>
        <v>0</v>
      </c>
      <c r="T149" s="56">
        <f t="shared" si="148"/>
        <v>0</v>
      </c>
      <c r="U149" s="57">
        <f t="shared" si="149"/>
        <v>0</v>
      </c>
      <c r="V149" s="59">
        <f t="shared" si="190"/>
        <v>0</v>
      </c>
      <c r="W149" s="52">
        <f t="shared" si="133"/>
        <v>0</v>
      </c>
      <c r="X149" s="57">
        <f t="shared" si="150"/>
        <v>0</v>
      </c>
      <c r="Y149" s="59">
        <f t="shared" si="191"/>
        <v>0</v>
      </c>
      <c r="Z149" s="56">
        <f t="shared" si="192"/>
        <v>0</v>
      </c>
      <c r="AA149" s="57">
        <f t="shared" si="151"/>
        <v>0</v>
      </c>
      <c r="AB149" s="63">
        <f t="shared" si="193"/>
        <v>0</v>
      </c>
      <c r="AC149" s="74">
        <f t="shared" si="152"/>
        <v>0</v>
      </c>
      <c r="AD149" s="57">
        <f t="shared" si="153"/>
        <v>0</v>
      </c>
      <c r="AE149" s="59">
        <f t="shared" si="194"/>
        <v>0</v>
      </c>
      <c r="AF149" s="54">
        <f t="shared" si="154"/>
        <v>0</v>
      </c>
      <c r="AG149" s="57">
        <f t="shared" si="155"/>
        <v>0</v>
      </c>
      <c r="AH149" s="59">
        <f t="shared" si="195"/>
        <v>8286140.6954144007</v>
      </c>
      <c r="AI149" s="54">
        <f t="shared" si="156"/>
        <v>141502.74678893923</v>
      </c>
      <c r="AJ149" s="57">
        <f t="shared" si="157"/>
        <v>34525.586230893336</v>
      </c>
      <c r="AK149" s="59">
        <f t="shared" si="196"/>
        <v>28785041.227618802</v>
      </c>
      <c r="AL149" s="56">
        <f t="shared" si="197"/>
        <v>486891.17174675927</v>
      </c>
      <c r="AM149" s="75">
        <f t="shared" si="158"/>
        <v>119937.67178174501</v>
      </c>
      <c r="AN149">
        <f t="shared" si="159"/>
        <v>2.8408635097493033E-2</v>
      </c>
      <c r="AO149" s="119">
        <f t="shared" si="160"/>
        <v>0</v>
      </c>
      <c r="AP149" s="119">
        <f t="shared" si="161"/>
        <v>0</v>
      </c>
      <c r="AQ149">
        <f t="shared" si="162"/>
        <v>0.55386570193532025</v>
      </c>
      <c r="AR149" s="41">
        <f t="shared" si="163"/>
        <v>0</v>
      </c>
      <c r="AS149" s="41">
        <f t="shared" si="164"/>
        <v>0</v>
      </c>
      <c r="AT149">
        <f t="shared" si="165"/>
        <v>0.5539054336108471</v>
      </c>
      <c r="AU149" s="41">
        <f t="shared" si="166"/>
        <v>0</v>
      </c>
      <c r="AV149" s="41">
        <f t="shared" si="167"/>
        <v>0</v>
      </c>
      <c r="AW149">
        <f t="shared" si="168"/>
        <v>0.55908665690905479</v>
      </c>
      <c r="AX149">
        <f t="shared" si="169"/>
        <v>0</v>
      </c>
      <c r="AY149" s="121">
        <f t="shared" si="170"/>
        <v>0</v>
      </c>
      <c r="AZ149">
        <f t="shared" si="171"/>
        <v>0.65647117697933266</v>
      </c>
      <c r="BA149" s="39">
        <f t="shared" si="172"/>
        <v>0</v>
      </c>
      <c r="BB149" s="39">
        <f t="shared" si="173"/>
        <v>0</v>
      </c>
      <c r="BC149">
        <f t="shared" si="174"/>
        <v>0.56847549063301794</v>
      </c>
      <c r="BD149" s="41">
        <f t="shared" si="175"/>
        <v>0</v>
      </c>
      <c r="BE149" s="41">
        <f t="shared" si="176"/>
        <v>0</v>
      </c>
      <c r="BF149">
        <f t="shared" si="177"/>
        <v>0.5593217072321971</v>
      </c>
      <c r="BG149" s="41">
        <f t="shared" si="178"/>
        <v>176028.33301983256</v>
      </c>
      <c r="BH149" s="41">
        <f t="shared" si="179"/>
        <v>19385876.310084675</v>
      </c>
      <c r="BI149">
        <f t="shared" si="180"/>
        <v>0.57886167183363035</v>
      </c>
      <c r="BJ149">
        <f t="shared" si="181"/>
        <v>606828.84352850425</v>
      </c>
      <c r="BK149" s="121">
        <f t="shared" si="182"/>
        <v>66704090.529306017</v>
      </c>
      <c r="BL149">
        <f t="shared" si="183"/>
        <v>0.58664284069529682</v>
      </c>
      <c r="BM149" s="119">
        <f t="shared" si="184"/>
        <v>782857.17654833687</v>
      </c>
      <c r="BN149" s="119">
        <f t="shared" si="185"/>
        <v>82947997.246712193</v>
      </c>
      <c r="BO149">
        <f t="shared" si="186"/>
        <v>0.5702814113093686</v>
      </c>
    </row>
    <row r="150" spans="1:67">
      <c r="A150">
        <v>138</v>
      </c>
      <c r="B150" s="64">
        <v>133</v>
      </c>
      <c r="C150" s="56">
        <f t="shared" si="134"/>
        <v>36442788.004497506</v>
      </c>
      <c r="D150" s="56">
        <f t="shared" si="135"/>
        <v>273589.37239477038</v>
      </c>
      <c r="E150" s="59">
        <f t="shared" si="187"/>
        <v>36169198.632102735</v>
      </c>
      <c r="F150" s="53">
        <f t="shared" si="136"/>
        <v>442492.00656597596</v>
      </c>
      <c r="G150" s="53">
        <f t="shared" si="137"/>
        <v>167764.79965523651</v>
      </c>
      <c r="H150" s="66">
        <f t="shared" si="138"/>
        <v>274727.20691073942</v>
      </c>
      <c r="I150" s="54">
        <f t="shared" si="139"/>
        <v>0.10979999999999999</v>
      </c>
      <c r="J150" s="67">
        <f t="shared" si="140"/>
        <v>9.6456066865724388E-3</v>
      </c>
      <c r="K150" s="68">
        <f t="shared" si="141"/>
        <v>346223.9535898153</v>
      </c>
      <c r="L150" s="68">
        <f t="shared" si="142"/>
        <v>788715.96015579125</v>
      </c>
      <c r="M150" s="55">
        <f t="shared" si="143"/>
        <v>620951.16050055472</v>
      </c>
      <c r="N150" s="55">
        <f t="shared" si="144"/>
        <v>139826.77464058931</v>
      </c>
      <c r="O150" s="55">
        <f t="shared" si="145"/>
        <v>481124.3858599654</v>
      </c>
      <c r="P150" s="65">
        <f t="shared" si="188"/>
        <v>0</v>
      </c>
      <c r="Q150" s="52">
        <f t="shared" si="146"/>
        <v>0</v>
      </c>
      <c r="R150" s="57">
        <f t="shared" si="147"/>
        <v>0</v>
      </c>
      <c r="S150" s="59">
        <f t="shared" si="189"/>
        <v>0</v>
      </c>
      <c r="T150" s="56">
        <f t="shared" si="148"/>
        <v>0</v>
      </c>
      <c r="U150" s="57">
        <f t="shared" si="149"/>
        <v>0</v>
      </c>
      <c r="V150" s="59">
        <f t="shared" si="190"/>
        <v>0</v>
      </c>
      <c r="W150" s="52">
        <f t="shared" si="133"/>
        <v>0</v>
      </c>
      <c r="X150" s="57">
        <f t="shared" si="150"/>
        <v>0</v>
      </c>
      <c r="Y150" s="59">
        <f t="shared" si="191"/>
        <v>0</v>
      </c>
      <c r="Z150" s="56">
        <f t="shared" si="192"/>
        <v>0</v>
      </c>
      <c r="AA150" s="57">
        <f t="shared" si="151"/>
        <v>0</v>
      </c>
      <c r="AB150" s="63">
        <f t="shared" si="193"/>
        <v>0</v>
      </c>
      <c r="AC150" s="74">
        <f t="shared" si="152"/>
        <v>0</v>
      </c>
      <c r="AD150" s="57">
        <f t="shared" si="153"/>
        <v>0</v>
      </c>
      <c r="AE150" s="59">
        <f t="shared" si="194"/>
        <v>0</v>
      </c>
      <c r="AF150" s="54">
        <f t="shared" si="154"/>
        <v>0</v>
      </c>
      <c r="AG150" s="57">
        <f t="shared" si="155"/>
        <v>0</v>
      </c>
      <c r="AH150" s="59">
        <f t="shared" si="195"/>
        <v>8144637.9486254612</v>
      </c>
      <c r="AI150" s="54">
        <f t="shared" si="156"/>
        <v>139826.77464058931</v>
      </c>
      <c r="AJ150" s="57">
        <f t="shared" si="157"/>
        <v>33935.991452606089</v>
      </c>
      <c r="AK150" s="59">
        <f t="shared" si="196"/>
        <v>28298150.055872042</v>
      </c>
      <c r="AL150" s="56">
        <f t="shared" si="197"/>
        <v>481124.3858599654</v>
      </c>
      <c r="AM150" s="75">
        <f t="shared" si="158"/>
        <v>117908.9585661335</v>
      </c>
      <c r="AN150">
        <f t="shared" si="159"/>
        <v>2.8447632311977712E-2</v>
      </c>
      <c r="AO150" s="119">
        <f t="shared" si="160"/>
        <v>0</v>
      </c>
      <c r="AP150" s="119">
        <f t="shared" si="161"/>
        <v>0</v>
      </c>
      <c r="AQ150">
        <f t="shared" si="162"/>
        <v>0.55115492822782941</v>
      </c>
      <c r="AR150" s="41">
        <f t="shared" si="163"/>
        <v>0</v>
      </c>
      <c r="AS150" s="41">
        <f t="shared" si="164"/>
        <v>0</v>
      </c>
      <c r="AT150">
        <f t="shared" si="165"/>
        <v>0.55119476485172758</v>
      </c>
      <c r="AU150" s="41">
        <f t="shared" si="166"/>
        <v>0</v>
      </c>
      <c r="AV150" s="41">
        <f t="shared" si="167"/>
        <v>0</v>
      </c>
      <c r="AW150">
        <f t="shared" si="168"/>
        <v>0.55638985880974079</v>
      </c>
      <c r="AX150">
        <f t="shared" si="169"/>
        <v>0</v>
      </c>
      <c r="AY150" s="121">
        <f t="shared" si="170"/>
        <v>0</v>
      </c>
      <c r="AZ150">
        <f t="shared" si="171"/>
        <v>0.65409950482868684</v>
      </c>
      <c r="BA150" s="39">
        <f t="shared" si="172"/>
        <v>0</v>
      </c>
      <c r="BB150" s="39">
        <f t="shared" si="173"/>
        <v>0</v>
      </c>
      <c r="BC150">
        <f t="shared" si="174"/>
        <v>0.56580475403166552</v>
      </c>
      <c r="BD150" s="41">
        <f t="shared" si="175"/>
        <v>0</v>
      </c>
      <c r="BE150" s="41">
        <f t="shared" si="176"/>
        <v>0</v>
      </c>
      <c r="BF150">
        <f t="shared" si="177"/>
        <v>0.55662554705685729</v>
      </c>
      <c r="BG150" s="41">
        <f t="shared" si="178"/>
        <v>173762.76609319542</v>
      </c>
      <c r="BH150" s="41">
        <f t="shared" si="179"/>
        <v>19296094.900401324</v>
      </c>
      <c r="BI150">
        <f t="shared" si="180"/>
        <v>0.57622113626568827</v>
      </c>
      <c r="BJ150">
        <f t="shared" si="181"/>
        <v>599033.34442609886</v>
      </c>
      <c r="BK150" s="121">
        <f t="shared" si="182"/>
        <v>66395165.248675227</v>
      </c>
      <c r="BL150">
        <f t="shared" si="183"/>
        <v>0.58402586008754431</v>
      </c>
      <c r="BM150" s="119">
        <f t="shared" si="184"/>
        <v>772796.11051929428</v>
      </c>
      <c r="BN150" s="119">
        <f t="shared" si="185"/>
        <v>82586504.34657377</v>
      </c>
      <c r="BO150">
        <f t="shared" si="186"/>
        <v>0.56761582321165416</v>
      </c>
    </row>
    <row r="151" spans="1:67">
      <c r="A151">
        <v>139</v>
      </c>
      <c r="B151" s="58">
        <v>134</v>
      </c>
      <c r="C151" s="56">
        <f t="shared" si="134"/>
        <v>35821836.843996949</v>
      </c>
      <c r="D151" s="56">
        <f t="shared" si="135"/>
        <v>273589.37239476293</v>
      </c>
      <c r="E151" s="59">
        <f t="shared" si="187"/>
        <v>35548247.471602187</v>
      </c>
      <c r="F151" s="53">
        <f t="shared" si="136"/>
        <v>438223.90270868846</v>
      </c>
      <c r="G151" s="53">
        <f t="shared" si="137"/>
        <v>164884.62118911481</v>
      </c>
      <c r="H151" s="60">
        <f t="shared" si="138"/>
        <v>273339.28151957365</v>
      </c>
      <c r="I151" s="54">
        <f t="shared" si="139"/>
        <v>0.10979999999999999</v>
      </c>
      <c r="J151" s="61">
        <f t="shared" si="140"/>
        <v>9.6456066865724388E-3</v>
      </c>
      <c r="K151" s="62">
        <f t="shared" si="141"/>
        <v>340247.89030648972</v>
      </c>
      <c r="L151" s="62">
        <f t="shared" si="142"/>
        <v>778471.79301517829</v>
      </c>
      <c r="M151" s="55">
        <f t="shared" si="143"/>
        <v>613587.17182606342</v>
      </c>
      <c r="N151" s="55">
        <f t="shared" si="144"/>
        <v>138168.53990274953</v>
      </c>
      <c r="O151" s="55">
        <f t="shared" si="145"/>
        <v>475418.63192331389</v>
      </c>
      <c r="P151" s="59">
        <f t="shared" si="188"/>
        <v>0</v>
      </c>
      <c r="Q151" s="52">
        <f t="shared" si="146"/>
        <v>0</v>
      </c>
      <c r="R151" s="57">
        <f t="shared" si="147"/>
        <v>0</v>
      </c>
      <c r="S151" s="59">
        <f t="shared" si="189"/>
        <v>0</v>
      </c>
      <c r="T151" s="56">
        <f t="shared" si="148"/>
        <v>0</v>
      </c>
      <c r="U151" s="57">
        <f t="shared" si="149"/>
        <v>0</v>
      </c>
      <c r="V151" s="59">
        <f t="shared" si="190"/>
        <v>0</v>
      </c>
      <c r="W151" s="52">
        <f t="shared" si="133"/>
        <v>0</v>
      </c>
      <c r="X151" s="57">
        <f t="shared" si="150"/>
        <v>0</v>
      </c>
      <c r="Y151" s="59">
        <f t="shared" si="191"/>
        <v>0</v>
      </c>
      <c r="Z151" s="56">
        <f t="shared" si="192"/>
        <v>0</v>
      </c>
      <c r="AA151" s="57">
        <f t="shared" si="151"/>
        <v>0</v>
      </c>
      <c r="AB151" s="63">
        <f t="shared" si="193"/>
        <v>0</v>
      </c>
      <c r="AC151" s="74">
        <f t="shared" si="152"/>
        <v>0</v>
      </c>
      <c r="AD151" s="57">
        <f t="shared" si="153"/>
        <v>0</v>
      </c>
      <c r="AE151" s="59">
        <f t="shared" si="194"/>
        <v>0</v>
      </c>
      <c r="AF151" s="54">
        <f t="shared" si="154"/>
        <v>0</v>
      </c>
      <c r="AG151" s="57">
        <f t="shared" si="155"/>
        <v>0</v>
      </c>
      <c r="AH151" s="59">
        <f t="shared" si="195"/>
        <v>8004811.1739848722</v>
      </c>
      <c r="AI151" s="54">
        <f t="shared" si="156"/>
        <v>138168.53990274953</v>
      </c>
      <c r="AJ151" s="57">
        <f t="shared" si="157"/>
        <v>33353.379891603632</v>
      </c>
      <c r="AK151" s="59">
        <f t="shared" si="196"/>
        <v>27817025.670012075</v>
      </c>
      <c r="AL151" s="56">
        <f t="shared" si="197"/>
        <v>475418.63192331389</v>
      </c>
      <c r="AM151" s="75">
        <f t="shared" si="158"/>
        <v>115904.27362505031</v>
      </c>
      <c r="AN151">
        <f t="shared" si="159"/>
        <v>2.848662952646239E-2</v>
      </c>
      <c r="AO151" s="119">
        <f t="shared" si="160"/>
        <v>0</v>
      </c>
      <c r="AP151" s="119">
        <f t="shared" si="161"/>
        <v>0</v>
      </c>
      <c r="AQ151">
        <f t="shared" si="162"/>
        <v>0.54845387379317834</v>
      </c>
      <c r="AR151" s="41">
        <f t="shared" si="163"/>
        <v>0</v>
      </c>
      <c r="AS151" s="41">
        <f t="shared" si="164"/>
        <v>0</v>
      </c>
      <c r="AT151">
        <f t="shared" si="165"/>
        <v>0.54849381312629542</v>
      </c>
      <c r="AU151" s="41">
        <f t="shared" si="166"/>
        <v>0</v>
      </c>
      <c r="AV151" s="41">
        <f t="shared" si="167"/>
        <v>0</v>
      </c>
      <c r="AW151">
        <f t="shared" si="168"/>
        <v>0.55370248670586286</v>
      </c>
      <c r="AX151">
        <f t="shared" si="169"/>
        <v>0</v>
      </c>
      <c r="AY151" s="121">
        <f t="shared" si="170"/>
        <v>0</v>
      </c>
      <c r="AZ151">
        <f t="shared" si="171"/>
        <v>0.651732179395627</v>
      </c>
      <c r="BA151" s="39">
        <f t="shared" si="172"/>
        <v>0</v>
      </c>
      <c r="BB151" s="39">
        <f t="shared" si="173"/>
        <v>0</v>
      </c>
      <c r="BC151">
        <f t="shared" si="174"/>
        <v>0.56314292097715457</v>
      </c>
      <c r="BD151" s="41">
        <f t="shared" si="175"/>
        <v>0</v>
      </c>
      <c r="BE151" s="41">
        <f t="shared" si="176"/>
        <v>0</v>
      </c>
      <c r="BF151">
        <f t="shared" si="177"/>
        <v>0.55393879971927618</v>
      </c>
      <c r="BG151" s="41">
        <f t="shared" si="178"/>
        <v>171521.91979435316</v>
      </c>
      <c r="BH151" s="41">
        <f t="shared" si="179"/>
        <v>19205427.046482183</v>
      </c>
      <c r="BI151">
        <f t="shared" si="180"/>
        <v>0.57358893391100785</v>
      </c>
      <c r="BJ151">
        <f t="shared" si="181"/>
        <v>591322.90554836416</v>
      </c>
      <c r="BK151" s="121">
        <f t="shared" si="182"/>
        <v>66083189.837340631</v>
      </c>
      <c r="BL151">
        <f t="shared" si="183"/>
        <v>0.5814167907912795</v>
      </c>
      <c r="BM151" s="119">
        <f t="shared" si="184"/>
        <v>762844.82534271735</v>
      </c>
      <c r="BN151" s="119">
        <f t="shared" si="185"/>
        <v>82220681.024692506</v>
      </c>
      <c r="BO151">
        <f t="shared" si="186"/>
        <v>0.56495903891184462</v>
      </c>
    </row>
    <row r="152" spans="1:67">
      <c r="A152">
        <v>140</v>
      </c>
      <c r="B152" s="64">
        <v>135</v>
      </c>
      <c r="C152" s="56">
        <f t="shared" si="134"/>
        <v>35208249.672170885</v>
      </c>
      <c r="D152" s="56">
        <f t="shared" si="135"/>
        <v>273589.37239476293</v>
      </c>
      <c r="E152" s="59">
        <f t="shared" si="187"/>
        <v>34934660.299776122</v>
      </c>
      <c r="F152" s="53">
        <f t="shared" si="136"/>
        <v>433996.96730250557</v>
      </c>
      <c r="G152" s="53">
        <f t="shared" si="137"/>
        <v>162038.59935712823</v>
      </c>
      <c r="H152" s="66">
        <f t="shared" si="138"/>
        <v>271958.36794537737</v>
      </c>
      <c r="I152" s="54">
        <f t="shared" si="139"/>
        <v>0.10979999999999999</v>
      </c>
      <c r="J152" s="67">
        <f t="shared" si="140"/>
        <v>9.6456066865724388E-3</v>
      </c>
      <c r="K152" s="68">
        <f t="shared" si="141"/>
        <v>334342.78952833399</v>
      </c>
      <c r="L152" s="68">
        <f t="shared" si="142"/>
        <v>768339.75683083956</v>
      </c>
      <c r="M152" s="55">
        <f t="shared" si="143"/>
        <v>606301.1574737113</v>
      </c>
      <c r="N152" s="55">
        <f t="shared" si="144"/>
        <v>136527.86354737694</v>
      </c>
      <c r="O152" s="55">
        <f t="shared" si="145"/>
        <v>469773.29392633436</v>
      </c>
      <c r="P152" s="65">
        <f t="shared" si="188"/>
        <v>0</v>
      </c>
      <c r="Q152" s="52">
        <f t="shared" si="146"/>
        <v>0</v>
      </c>
      <c r="R152" s="57">
        <f t="shared" si="147"/>
        <v>0</v>
      </c>
      <c r="S152" s="59">
        <f t="shared" si="189"/>
        <v>0</v>
      </c>
      <c r="T152" s="56">
        <f t="shared" si="148"/>
        <v>0</v>
      </c>
      <c r="U152" s="57">
        <f t="shared" si="149"/>
        <v>0</v>
      </c>
      <c r="V152" s="59">
        <f t="shared" si="190"/>
        <v>0</v>
      </c>
      <c r="W152" s="52">
        <f t="shared" si="133"/>
        <v>0</v>
      </c>
      <c r="X152" s="57">
        <f t="shared" si="150"/>
        <v>0</v>
      </c>
      <c r="Y152" s="59">
        <f t="shared" si="191"/>
        <v>0</v>
      </c>
      <c r="Z152" s="56">
        <f t="shared" si="192"/>
        <v>0</v>
      </c>
      <c r="AA152" s="57">
        <f t="shared" si="151"/>
        <v>0</v>
      </c>
      <c r="AB152" s="63">
        <f t="shared" si="193"/>
        <v>0</v>
      </c>
      <c r="AC152" s="74">
        <f t="shared" si="152"/>
        <v>0</v>
      </c>
      <c r="AD152" s="57">
        <f t="shared" si="153"/>
        <v>0</v>
      </c>
      <c r="AE152" s="59">
        <f t="shared" si="194"/>
        <v>0</v>
      </c>
      <c r="AF152" s="54">
        <f t="shared" si="154"/>
        <v>0</v>
      </c>
      <c r="AG152" s="57">
        <f t="shared" si="155"/>
        <v>0</v>
      </c>
      <c r="AH152" s="59">
        <f t="shared" si="195"/>
        <v>7866642.6340821227</v>
      </c>
      <c r="AI152" s="54">
        <f t="shared" si="156"/>
        <v>136527.86354737694</v>
      </c>
      <c r="AJ152" s="57">
        <f t="shared" si="157"/>
        <v>32777.677642008843</v>
      </c>
      <c r="AK152" s="59">
        <f t="shared" si="196"/>
        <v>27341607.038088761</v>
      </c>
      <c r="AL152" s="56">
        <f t="shared" si="197"/>
        <v>469773.29392633436</v>
      </c>
      <c r="AM152" s="75">
        <f t="shared" si="158"/>
        <v>113923.36265870318</v>
      </c>
      <c r="AN152">
        <f t="shared" si="159"/>
        <v>2.8525626740947073E-2</v>
      </c>
      <c r="AO152" s="119">
        <f t="shared" si="160"/>
        <v>0</v>
      </c>
      <c r="AP152" s="119">
        <f t="shared" si="161"/>
        <v>0</v>
      </c>
      <c r="AQ152">
        <f t="shared" si="162"/>
        <v>0.54576252587811336</v>
      </c>
      <c r="AR152" s="41">
        <f t="shared" si="163"/>
        <v>0</v>
      </c>
      <c r="AS152" s="41">
        <f t="shared" si="164"/>
        <v>0</v>
      </c>
      <c r="AT152">
        <f t="shared" si="165"/>
        <v>0.54580256569621011</v>
      </c>
      <c r="AU152" s="41">
        <f t="shared" si="166"/>
        <v>0</v>
      </c>
      <c r="AV152" s="41">
        <f t="shared" si="167"/>
        <v>0</v>
      </c>
      <c r="AW152">
        <f t="shared" si="168"/>
        <v>0.55102452977510907</v>
      </c>
      <c r="AX152">
        <f t="shared" si="169"/>
        <v>0</v>
      </c>
      <c r="AY152" s="121">
        <f t="shared" si="170"/>
        <v>0</v>
      </c>
      <c r="AZ152">
        <f t="shared" si="171"/>
        <v>0.64936921558163796</v>
      </c>
      <c r="BA152" s="39">
        <f t="shared" si="172"/>
        <v>0</v>
      </c>
      <c r="BB152" s="39">
        <f t="shared" si="173"/>
        <v>0</v>
      </c>
      <c r="BC152">
        <f t="shared" si="174"/>
        <v>0.56048998396523886</v>
      </c>
      <c r="BD152" s="41">
        <f t="shared" si="175"/>
        <v>0</v>
      </c>
      <c r="BE152" s="41">
        <f t="shared" si="176"/>
        <v>0</v>
      </c>
      <c r="BF152">
        <f t="shared" si="177"/>
        <v>0.55126145448260744</v>
      </c>
      <c r="BG152" s="41">
        <f t="shared" si="178"/>
        <v>169305.54118938578</v>
      </c>
      <c r="BH152" s="41">
        <f t="shared" si="179"/>
        <v>19113900.896632772</v>
      </c>
      <c r="BI152">
        <f t="shared" si="180"/>
        <v>0.57096506071048181</v>
      </c>
      <c r="BJ152">
        <f t="shared" si="181"/>
        <v>583696.65658503748</v>
      </c>
      <c r="BK152" s="121">
        <f t="shared" si="182"/>
        <v>65768261.149686813</v>
      </c>
      <c r="BL152">
        <f t="shared" si="183"/>
        <v>0.57881563117760348</v>
      </c>
      <c r="BM152" s="119">
        <f t="shared" si="184"/>
        <v>753002.19777442329</v>
      </c>
      <c r="BN152" s="119">
        <f t="shared" si="185"/>
        <v>81850656.258951023</v>
      </c>
      <c r="BO152">
        <f t="shared" si="186"/>
        <v>0.5623110515215114</v>
      </c>
    </row>
    <row r="153" spans="1:67">
      <c r="A153">
        <v>141</v>
      </c>
      <c r="B153" s="58">
        <v>136</v>
      </c>
      <c r="C153" s="56">
        <f t="shared" si="134"/>
        <v>34601948.514697172</v>
      </c>
      <c r="D153" s="56">
        <f t="shared" si="135"/>
        <v>273589.37239476293</v>
      </c>
      <c r="E153" s="59">
        <f t="shared" si="187"/>
        <v>34328359.142302409</v>
      </c>
      <c r="F153" s="53">
        <f t="shared" si="136"/>
        <v>429810.80325274036</v>
      </c>
      <c r="G153" s="53">
        <f t="shared" si="137"/>
        <v>159226.37248837933</v>
      </c>
      <c r="H153" s="60">
        <f t="shared" si="138"/>
        <v>270584.43076436105</v>
      </c>
      <c r="I153" s="54">
        <f t="shared" si="139"/>
        <v>0.10979999999999999</v>
      </c>
      <c r="J153" s="61">
        <f t="shared" si="140"/>
        <v>9.6456066865724388E-3</v>
      </c>
      <c r="K153" s="62">
        <f t="shared" si="141"/>
        <v>328507.89948738908</v>
      </c>
      <c r="L153" s="62">
        <f t="shared" si="142"/>
        <v>758318.70274012943</v>
      </c>
      <c r="M153" s="55">
        <f t="shared" si="143"/>
        <v>599092.33025175007</v>
      </c>
      <c r="N153" s="55">
        <f t="shared" si="144"/>
        <v>134904.56831337564</v>
      </c>
      <c r="O153" s="55">
        <f t="shared" si="145"/>
        <v>464187.76193837443</v>
      </c>
      <c r="P153" s="59">
        <f t="shared" si="188"/>
        <v>0</v>
      </c>
      <c r="Q153" s="52">
        <f t="shared" si="146"/>
        <v>0</v>
      </c>
      <c r="R153" s="57">
        <f t="shared" si="147"/>
        <v>0</v>
      </c>
      <c r="S153" s="59">
        <f t="shared" si="189"/>
        <v>0</v>
      </c>
      <c r="T153" s="56">
        <f t="shared" si="148"/>
        <v>0</v>
      </c>
      <c r="U153" s="57">
        <f t="shared" si="149"/>
        <v>0</v>
      </c>
      <c r="V153" s="59">
        <f t="shared" si="190"/>
        <v>0</v>
      </c>
      <c r="W153" s="52">
        <f t="shared" si="133"/>
        <v>0</v>
      </c>
      <c r="X153" s="57">
        <f t="shared" si="150"/>
        <v>0</v>
      </c>
      <c r="Y153" s="59">
        <f t="shared" si="191"/>
        <v>0</v>
      </c>
      <c r="Z153" s="56">
        <f t="shared" si="192"/>
        <v>0</v>
      </c>
      <c r="AA153" s="57">
        <f t="shared" si="151"/>
        <v>0</v>
      </c>
      <c r="AB153" s="63">
        <f t="shared" si="193"/>
        <v>0</v>
      </c>
      <c r="AC153" s="74">
        <f t="shared" si="152"/>
        <v>0</v>
      </c>
      <c r="AD153" s="57">
        <f t="shared" si="153"/>
        <v>0</v>
      </c>
      <c r="AE153" s="59">
        <f t="shared" si="194"/>
        <v>0</v>
      </c>
      <c r="AF153" s="54">
        <f t="shared" si="154"/>
        <v>0</v>
      </c>
      <c r="AG153" s="57">
        <f t="shared" si="155"/>
        <v>0</v>
      </c>
      <c r="AH153" s="59">
        <f t="shared" si="195"/>
        <v>7730114.7705347454</v>
      </c>
      <c r="AI153" s="54">
        <f t="shared" si="156"/>
        <v>134904.56831337564</v>
      </c>
      <c r="AJ153" s="57">
        <f t="shared" si="157"/>
        <v>32208.811543894772</v>
      </c>
      <c r="AK153" s="59">
        <f t="shared" si="196"/>
        <v>26871833.744162425</v>
      </c>
      <c r="AL153" s="56">
        <f t="shared" si="197"/>
        <v>464187.76193837443</v>
      </c>
      <c r="AM153" s="75">
        <f t="shared" si="158"/>
        <v>111965.97393401011</v>
      </c>
      <c r="AN153">
        <f t="shared" si="159"/>
        <v>2.8564623955431752E-2</v>
      </c>
      <c r="AO153" s="119">
        <f t="shared" si="160"/>
        <v>0</v>
      </c>
      <c r="AP153" s="119">
        <f t="shared" si="161"/>
        <v>0</v>
      </c>
      <c r="AQ153">
        <f t="shared" si="162"/>
        <v>0.5430808716037403</v>
      </c>
      <c r="AR153" s="41">
        <f t="shared" si="163"/>
        <v>0</v>
      </c>
      <c r="AS153" s="41">
        <f t="shared" si="164"/>
        <v>0</v>
      </c>
      <c r="AT153">
        <f t="shared" si="165"/>
        <v>0.54312100969747446</v>
      </c>
      <c r="AU153" s="41">
        <f t="shared" si="166"/>
        <v>0</v>
      </c>
      <c r="AV153" s="41">
        <f t="shared" si="167"/>
        <v>0</v>
      </c>
      <c r="AW153">
        <f t="shared" si="168"/>
        <v>0.54835597706498052</v>
      </c>
      <c r="AX153">
        <f t="shared" si="169"/>
        <v>0</v>
      </c>
      <c r="AY153" s="121">
        <f t="shared" si="170"/>
        <v>0</v>
      </c>
      <c r="AZ153">
        <f t="shared" si="171"/>
        <v>0.64701062814944432</v>
      </c>
      <c r="BA153" s="39">
        <f t="shared" si="172"/>
        <v>0</v>
      </c>
      <c r="BB153" s="39">
        <f t="shared" si="173"/>
        <v>0</v>
      </c>
      <c r="BC153">
        <f t="shared" si="174"/>
        <v>0.55784593535448224</v>
      </c>
      <c r="BD153" s="41">
        <f t="shared" si="175"/>
        <v>0</v>
      </c>
      <c r="BE153" s="41">
        <f t="shared" si="176"/>
        <v>0</v>
      </c>
      <c r="BF153">
        <f t="shared" si="177"/>
        <v>0.54859350047963074</v>
      </c>
      <c r="BG153" s="41">
        <f t="shared" si="178"/>
        <v>167113.3798572704</v>
      </c>
      <c r="BH153" s="41">
        <f t="shared" si="179"/>
        <v>19021544.132185966</v>
      </c>
      <c r="BI153">
        <f t="shared" si="180"/>
        <v>0.56834951246192966</v>
      </c>
      <c r="BJ153">
        <f t="shared" si="181"/>
        <v>576153.73587238451</v>
      </c>
      <c r="BK153" s="121">
        <f t="shared" si="182"/>
        <v>65450474.433310792</v>
      </c>
      <c r="BL153">
        <f t="shared" si="183"/>
        <v>0.57622237947140031</v>
      </c>
      <c r="BM153" s="119">
        <f t="shared" si="184"/>
        <v>743267.11572965491</v>
      </c>
      <c r="BN153" s="119">
        <f t="shared" si="185"/>
        <v>81476556.914238006</v>
      </c>
      <c r="BO153">
        <f t="shared" si="186"/>
        <v>0.55967185401389741</v>
      </c>
    </row>
    <row r="154" spans="1:67">
      <c r="A154">
        <v>142</v>
      </c>
      <c r="B154" s="64">
        <v>137</v>
      </c>
      <c r="C154" s="56">
        <f t="shared" si="134"/>
        <v>34002856.184445418</v>
      </c>
      <c r="D154" s="56">
        <f t="shared" si="135"/>
        <v>273589.37239476293</v>
      </c>
      <c r="E154" s="59">
        <f t="shared" si="187"/>
        <v>33729266.812050655</v>
      </c>
      <c r="F154" s="53">
        <f t="shared" si="136"/>
        <v>425665.01729492453</v>
      </c>
      <c r="G154" s="53">
        <f t="shared" si="137"/>
        <v>156447.58256322829</v>
      </c>
      <c r="H154" s="66">
        <f t="shared" si="138"/>
        <v>269217.43473169627</v>
      </c>
      <c r="I154" s="54">
        <f t="shared" si="139"/>
        <v>0.10979999999999999</v>
      </c>
      <c r="J154" s="67">
        <f t="shared" si="140"/>
        <v>9.6456066865724388E-3</v>
      </c>
      <c r="K154" s="68">
        <f t="shared" si="141"/>
        <v>322742.47600691172</v>
      </c>
      <c r="L154" s="68">
        <f t="shared" si="142"/>
        <v>748407.49330183631</v>
      </c>
      <c r="M154" s="55">
        <f t="shared" si="143"/>
        <v>591959.91073860798</v>
      </c>
      <c r="N154" s="55">
        <f t="shared" si="144"/>
        <v>133298.4786893506</v>
      </c>
      <c r="O154" s="55">
        <f t="shared" si="145"/>
        <v>458661.43204925739</v>
      </c>
      <c r="P154" s="65">
        <f t="shared" si="188"/>
        <v>0</v>
      </c>
      <c r="Q154" s="52">
        <f t="shared" si="146"/>
        <v>0</v>
      </c>
      <c r="R154" s="57">
        <f t="shared" si="147"/>
        <v>0</v>
      </c>
      <c r="S154" s="59">
        <f t="shared" si="189"/>
        <v>0</v>
      </c>
      <c r="T154" s="56">
        <f t="shared" si="148"/>
        <v>0</v>
      </c>
      <c r="U154" s="57">
        <f t="shared" si="149"/>
        <v>0</v>
      </c>
      <c r="V154" s="59">
        <f t="shared" si="190"/>
        <v>0</v>
      </c>
      <c r="W154" s="52">
        <f t="shared" si="133"/>
        <v>0</v>
      </c>
      <c r="X154" s="57">
        <f t="shared" si="150"/>
        <v>0</v>
      </c>
      <c r="Y154" s="59">
        <f t="shared" si="191"/>
        <v>0</v>
      </c>
      <c r="Z154" s="56">
        <f t="shared" si="192"/>
        <v>0</v>
      </c>
      <c r="AA154" s="57">
        <f t="shared" si="151"/>
        <v>0</v>
      </c>
      <c r="AB154" s="63">
        <f t="shared" si="193"/>
        <v>0</v>
      </c>
      <c r="AC154" s="74">
        <f t="shared" si="152"/>
        <v>0</v>
      </c>
      <c r="AD154" s="57">
        <f t="shared" si="153"/>
        <v>0</v>
      </c>
      <c r="AE154" s="59">
        <f t="shared" si="194"/>
        <v>0</v>
      </c>
      <c r="AF154" s="54">
        <f t="shared" si="154"/>
        <v>0</v>
      </c>
      <c r="AG154" s="57">
        <f t="shared" si="155"/>
        <v>0</v>
      </c>
      <c r="AH154" s="59">
        <f t="shared" si="195"/>
        <v>7595210.2022213694</v>
      </c>
      <c r="AI154" s="54">
        <f t="shared" si="156"/>
        <v>133298.4786893506</v>
      </c>
      <c r="AJ154" s="57">
        <f t="shared" si="157"/>
        <v>31646.709175922373</v>
      </c>
      <c r="AK154" s="59">
        <f t="shared" si="196"/>
        <v>26407645.982224051</v>
      </c>
      <c r="AL154" s="56">
        <f t="shared" si="197"/>
        <v>458661.43204925739</v>
      </c>
      <c r="AM154" s="75">
        <f t="shared" si="158"/>
        <v>110031.85825926688</v>
      </c>
      <c r="AN154">
        <f t="shared" si="159"/>
        <v>2.8603621169916431E-2</v>
      </c>
      <c r="AO154" s="119">
        <f t="shared" si="160"/>
        <v>0</v>
      </c>
      <c r="AP154" s="119">
        <f t="shared" si="161"/>
        <v>0</v>
      </c>
      <c r="AQ154">
        <f t="shared" si="162"/>
        <v>0.5404088979665076</v>
      </c>
      <c r="AR154" s="41">
        <f t="shared" si="163"/>
        <v>0</v>
      </c>
      <c r="AS154" s="41">
        <f t="shared" si="164"/>
        <v>0</v>
      </c>
      <c r="AT154">
        <f t="shared" si="165"/>
        <v>0.54044913214139467</v>
      </c>
      <c r="AU154" s="41">
        <f t="shared" si="166"/>
        <v>0</v>
      </c>
      <c r="AV154" s="41">
        <f t="shared" si="167"/>
        <v>0</v>
      </c>
      <c r="AW154">
        <f t="shared" si="168"/>
        <v>0.54569681749362098</v>
      </c>
      <c r="AX154">
        <f t="shared" si="169"/>
        <v>0</v>
      </c>
      <c r="AY154" s="121">
        <f t="shared" si="170"/>
        <v>0</v>
      </c>
      <c r="AZ154">
        <f t="shared" si="171"/>
        <v>0.64465643172303499</v>
      </c>
      <c r="BA154" s="39">
        <f t="shared" si="172"/>
        <v>0</v>
      </c>
      <c r="BB154" s="39">
        <f t="shared" si="173"/>
        <v>0</v>
      </c>
      <c r="BC154">
        <f t="shared" si="174"/>
        <v>0.55521076736707831</v>
      </c>
      <c r="BD154" s="41">
        <f t="shared" si="175"/>
        <v>0</v>
      </c>
      <c r="BE154" s="41">
        <f t="shared" si="176"/>
        <v>0</v>
      </c>
      <c r="BF154">
        <f t="shared" si="177"/>
        <v>0.54593492671356869</v>
      </c>
      <c r="BG154" s="41">
        <f t="shared" si="178"/>
        <v>164945.18786527298</v>
      </c>
      <c r="BH154" s="41">
        <f t="shared" si="179"/>
        <v>18928383.973887786</v>
      </c>
      <c r="BI154">
        <f t="shared" si="180"/>
        <v>0.56574228482099287</v>
      </c>
      <c r="BJ154">
        <f t="shared" si="181"/>
        <v>568693.29030852427</v>
      </c>
      <c r="BK154" s="121">
        <f t="shared" si="182"/>
        <v>65129923.35099455</v>
      </c>
      <c r="BL154">
        <f t="shared" si="183"/>
        <v>0.57363703375212893</v>
      </c>
      <c r="BM154" s="119">
        <f t="shared" si="184"/>
        <v>733638.47817379725</v>
      </c>
      <c r="BN154" s="119">
        <f t="shared" si="185"/>
        <v>81098507.771189287</v>
      </c>
      <c r="BO154">
        <f t="shared" si="186"/>
        <v>0.55704143922474303</v>
      </c>
    </row>
    <row r="155" spans="1:67">
      <c r="A155">
        <v>143</v>
      </c>
      <c r="B155" s="58">
        <v>138</v>
      </c>
      <c r="C155" s="56">
        <f t="shared" si="134"/>
        <v>33410896.273706816</v>
      </c>
      <c r="D155" s="56">
        <f t="shared" si="135"/>
        <v>273589.37239476666</v>
      </c>
      <c r="E155" s="59">
        <f t="shared" si="187"/>
        <v>33137306.901312049</v>
      </c>
      <c r="F155" s="53">
        <f t="shared" si="136"/>
        <v>421559.21995786484</v>
      </c>
      <c r="G155" s="53">
        <f t="shared" si="137"/>
        <v>153701.8751772524</v>
      </c>
      <c r="H155" s="60">
        <f t="shared" si="138"/>
        <v>267857.34478061245</v>
      </c>
      <c r="I155" s="54">
        <f t="shared" si="139"/>
        <v>0.10979999999999999</v>
      </c>
      <c r="J155" s="61">
        <f t="shared" si="140"/>
        <v>9.6456066865724388E-3</v>
      </c>
      <c r="K155" s="62">
        <f t="shared" si="141"/>
        <v>317045.78242643509</v>
      </c>
      <c r="L155" s="62">
        <f t="shared" si="142"/>
        <v>738605.00238429988</v>
      </c>
      <c r="M155" s="55">
        <f t="shared" si="143"/>
        <v>584903.12720704754</v>
      </c>
      <c r="N155" s="55">
        <f t="shared" si="144"/>
        <v>131709.42089652913</v>
      </c>
      <c r="O155" s="55">
        <f t="shared" si="145"/>
        <v>453193.70631051844</v>
      </c>
      <c r="P155" s="59">
        <f t="shared" si="188"/>
        <v>0</v>
      </c>
      <c r="Q155" s="52">
        <f t="shared" si="146"/>
        <v>0</v>
      </c>
      <c r="R155" s="57">
        <f t="shared" si="147"/>
        <v>0</v>
      </c>
      <c r="S155" s="59">
        <f t="shared" si="189"/>
        <v>0</v>
      </c>
      <c r="T155" s="56">
        <f t="shared" si="148"/>
        <v>0</v>
      </c>
      <c r="U155" s="57">
        <f t="shared" si="149"/>
        <v>0</v>
      </c>
      <c r="V155" s="59">
        <f t="shared" si="190"/>
        <v>0</v>
      </c>
      <c r="W155" s="52">
        <f t="shared" si="133"/>
        <v>0</v>
      </c>
      <c r="X155" s="57">
        <f t="shared" si="150"/>
        <v>0</v>
      </c>
      <c r="Y155" s="59">
        <f t="shared" si="191"/>
        <v>0</v>
      </c>
      <c r="Z155" s="56">
        <f t="shared" si="192"/>
        <v>0</v>
      </c>
      <c r="AA155" s="57">
        <f t="shared" si="151"/>
        <v>0</v>
      </c>
      <c r="AB155" s="63">
        <f t="shared" si="193"/>
        <v>0</v>
      </c>
      <c r="AC155" s="74">
        <f t="shared" si="152"/>
        <v>0</v>
      </c>
      <c r="AD155" s="57">
        <f t="shared" si="153"/>
        <v>0</v>
      </c>
      <c r="AE155" s="59">
        <f t="shared" si="194"/>
        <v>0</v>
      </c>
      <c r="AF155" s="54">
        <f t="shared" si="154"/>
        <v>0</v>
      </c>
      <c r="AG155" s="57">
        <f t="shared" si="155"/>
        <v>0</v>
      </c>
      <c r="AH155" s="59">
        <f t="shared" si="195"/>
        <v>7461911.7235320192</v>
      </c>
      <c r="AI155" s="54">
        <f t="shared" si="156"/>
        <v>131709.42089652913</v>
      </c>
      <c r="AJ155" s="57">
        <f t="shared" si="157"/>
        <v>31091.298848050079</v>
      </c>
      <c r="AK155" s="59">
        <f t="shared" si="196"/>
        <v>25948984.550174795</v>
      </c>
      <c r="AL155" s="56">
        <f t="shared" si="197"/>
        <v>453193.70631051844</v>
      </c>
      <c r="AM155" s="75">
        <f t="shared" si="158"/>
        <v>108120.76895906165</v>
      </c>
      <c r="AN155">
        <f t="shared" si="159"/>
        <v>2.864261838440111E-2</v>
      </c>
      <c r="AO155" s="119">
        <f t="shared" si="160"/>
        <v>0</v>
      </c>
      <c r="AP155" s="119">
        <f t="shared" si="161"/>
        <v>0</v>
      </c>
      <c r="AQ155">
        <f t="shared" si="162"/>
        <v>0.5377465918391009</v>
      </c>
      <c r="AR155" s="41">
        <f t="shared" si="163"/>
        <v>0</v>
      </c>
      <c r="AS155" s="41">
        <f t="shared" si="164"/>
        <v>0</v>
      </c>
      <c r="AT155">
        <f t="shared" si="165"/>
        <v>0.53778691991549787</v>
      </c>
      <c r="AU155" s="41">
        <f t="shared" si="166"/>
        <v>0</v>
      </c>
      <c r="AV155" s="41">
        <f t="shared" si="167"/>
        <v>0</v>
      </c>
      <c r="AW155">
        <f t="shared" si="168"/>
        <v>0.54304703985073977</v>
      </c>
      <c r="AX155">
        <f t="shared" si="169"/>
        <v>0</v>
      </c>
      <c r="AY155" s="121">
        <f t="shared" si="170"/>
        <v>0</v>
      </c>
      <c r="AZ155">
        <f t="shared" si="171"/>
        <v>0.64230664078790656</v>
      </c>
      <c r="BA155" s="39">
        <f t="shared" si="172"/>
        <v>0</v>
      </c>
      <c r="BB155" s="39">
        <f t="shared" si="173"/>
        <v>0</v>
      </c>
      <c r="BC155">
        <f t="shared" si="174"/>
        <v>0.55258447208971662</v>
      </c>
      <c r="BD155" s="41">
        <f t="shared" si="175"/>
        <v>0</v>
      </c>
      <c r="BE155" s="41">
        <f t="shared" si="176"/>
        <v>0</v>
      </c>
      <c r="BF155">
        <f t="shared" si="177"/>
        <v>0.54328572205903913</v>
      </c>
      <c r="BG155" s="41">
        <f t="shared" si="178"/>
        <v>162800.71974457923</v>
      </c>
      <c r="BH155" s="41">
        <f t="shared" si="179"/>
        <v>18834447.188203666</v>
      </c>
      <c r="BI155">
        <f t="shared" si="180"/>
        <v>0.56314337330174291</v>
      </c>
      <c r="BJ155">
        <f t="shared" si="181"/>
        <v>561314.47526958003</v>
      </c>
      <c r="BK155" s="121">
        <f t="shared" si="182"/>
        <v>64806700.002404138</v>
      </c>
      <c r="BL155">
        <f t="shared" si="183"/>
        <v>0.57105959195439748</v>
      </c>
      <c r="BM155" s="119">
        <f t="shared" si="184"/>
        <v>724115.1950141592</v>
      </c>
      <c r="BN155" s="119">
        <f t="shared" si="185"/>
        <v>80716631.554572567</v>
      </c>
      <c r="BO155">
        <f t="shared" si="186"/>
        <v>0.55441979985308665</v>
      </c>
    </row>
    <row r="156" spans="1:67">
      <c r="A156">
        <v>144</v>
      </c>
      <c r="B156" s="64">
        <v>139</v>
      </c>
      <c r="C156" s="56">
        <f t="shared" si="134"/>
        <v>32825993.146499768</v>
      </c>
      <c r="D156" s="56">
        <f t="shared" si="135"/>
        <v>273589.37239476666</v>
      </c>
      <c r="E156" s="59">
        <f t="shared" si="187"/>
        <v>32552403.774105001</v>
      </c>
      <c r="F156" s="53">
        <f t="shared" si="136"/>
        <v>417493.02552705293</v>
      </c>
      <c r="G156" s="53">
        <f t="shared" si="137"/>
        <v>150988.89950555703</v>
      </c>
      <c r="H156" s="66">
        <f t="shared" si="138"/>
        <v>266504.1260214959</v>
      </c>
      <c r="I156" s="54">
        <f t="shared" si="139"/>
        <v>0.10979999999999999</v>
      </c>
      <c r="J156" s="67">
        <f t="shared" si="140"/>
        <v>9.6456066865724388E-3</v>
      </c>
      <c r="K156" s="68">
        <f t="shared" si="141"/>
        <v>311417.08952756098</v>
      </c>
      <c r="L156" s="68">
        <f t="shared" si="142"/>
        <v>728910.11505461391</v>
      </c>
      <c r="M156" s="55">
        <f t="shared" si="143"/>
        <v>577921.21554905688</v>
      </c>
      <c r="N156" s="55">
        <f t="shared" si="144"/>
        <v>130137.22287184812</v>
      </c>
      <c r="O156" s="55">
        <f t="shared" si="145"/>
        <v>447783.99267720879</v>
      </c>
      <c r="P156" s="65">
        <f t="shared" si="188"/>
        <v>0</v>
      </c>
      <c r="Q156" s="52">
        <f t="shared" si="146"/>
        <v>0</v>
      </c>
      <c r="R156" s="57">
        <f t="shared" si="147"/>
        <v>0</v>
      </c>
      <c r="S156" s="59">
        <f t="shared" si="189"/>
        <v>0</v>
      </c>
      <c r="T156" s="56">
        <f t="shared" si="148"/>
        <v>0</v>
      </c>
      <c r="U156" s="57">
        <f t="shared" si="149"/>
        <v>0</v>
      </c>
      <c r="V156" s="59">
        <f t="shared" si="190"/>
        <v>0</v>
      </c>
      <c r="W156" s="52">
        <f t="shared" si="133"/>
        <v>0</v>
      </c>
      <c r="X156" s="57">
        <f t="shared" si="150"/>
        <v>0</v>
      </c>
      <c r="Y156" s="59">
        <f t="shared" si="191"/>
        <v>0</v>
      </c>
      <c r="Z156" s="56">
        <f t="shared" si="192"/>
        <v>0</v>
      </c>
      <c r="AA156" s="57">
        <f t="shared" si="151"/>
        <v>0</v>
      </c>
      <c r="AB156" s="63">
        <f t="shared" si="193"/>
        <v>0</v>
      </c>
      <c r="AC156" s="74">
        <f t="shared" si="152"/>
        <v>0</v>
      </c>
      <c r="AD156" s="57">
        <f t="shared" si="153"/>
        <v>0</v>
      </c>
      <c r="AE156" s="59">
        <f t="shared" si="194"/>
        <v>0</v>
      </c>
      <c r="AF156" s="54">
        <f t="shared" si="154"/>
        <v>0</v>
      </c>
      <c r="AG156" s="57">
        <f t="shared" si="155"/>
        <v>0</v>
      </c>
      <c r="AH156" s="59">
        <f t="shared" si="195"/>
        <v>7330202.30263549</v>
      </c>
      <c r="AI156" s="54">
        <f t="shared" si="156"/>
        <v>130137.22287184812</v>
      </c>
      <c r="AJ156" s="57">
        <f t="shared" si="157"/>
        <v>30542.509594314542</v>
      </c>
      <c r="AK156" s="59">
        <f t="shared" si="196"/>
        <v>25495790.843864277</v>
      </c>
      <c r="AL156" s="56">
        <f t="shared" si="197"/>
        <v>447783.99267720879</v>
      </c>
      <c r="AM156" s="75">
        <f t="shared" si="158"/>
        <v>106232.46184943449</v>
      </c>
      <c r="AN156">
        <f t="shared" si="159"/>
        <v>2.8681615598885789E-2</v>
      </c>
      <c r="AO156" s="119">
        <f t="shared" si="160"/>
        <v>0</v>
      </c>
      <c r="AP156" s="119">
        <f t="shared" si="161"/>
        <v>0</v>
      </c>
      <c r="AQ156">
        <f t="shared" si="162"/>
        <v>0.53509393997150301</v>
      </c>
      <c r="AR156" s="41">
        <f t="shared" si="163"/>
        <v>0</v>
      </c>
      <c r="AS156" s="41">
        <f t="shared" si="164"/>
        <v>0</v>
      </c>
      <c r="AT156">
        <f t="shared" si="165"/>
        <v>0.53513435978448609</v>
      </c>
      <c r="AU156" s="41">
        <f t="shared" si="166"/>
        <v>0</v>
      </c>
      <c r="AV156" s="41">
        <f t="shared" si="167"/>
        <v>0</v>
      </c>
      <c r="AW156">
        <f t="shared" si="168"/>
        <v>0.54040663279859036</v>
      </c>
      <c r="AX156">
        <f t="shared" si="169"/>
        <v>0</v>
      </c>
      <c r="AY156" s="121">
        <f t="shared" si="170"/>
        <v>0</v>
      </c>
      <c r="AZ156">
        <f t="shared" si="171"/>
        <v>0.63996126969105971</v>
      </c>
      <c r="BA156" s="39">
        <f t="shared" si="172"/>
        <v>0</v>
      </c>
      <c r="BB156" s="39">
        <f t="shared" si="173"/>
        <v>0</v>
      </c>
      <c r="BC156">
        <f t="shared" si="174"/>
        <v>0.54996704147447772</v>
      </c>
      <c r="BD156" s="41">
        <f t="shared" si="175"/>
        <v>0</v>
      </c>
      <c r="BE156" s="41">
        <f t="shared" si="176"/>
        <v>0</v>
      </c>
      <c r="BF156">
        <f t="shared" si="177"/>
        <v>0.5406458752629717</v>
      </c>
      <c r="BG156" s="41">
        <f t="shared" si="178"/>
        <v>160679.73246616265</v>
      </c>
      <c r="BH156" s="41">
        <f t="shared" si="179"/>
        <v>18739760.09354613</v>
      </c>
      <c r="BI156">
        <f t="shared" si="180"/>
        <v>0.56055277327757058</v>
      </c>
      <c r="BJ156">
        <f t="shared" si="181"/>
        <v>554016.45452664327</v>
      </c>
      <c r="BK156" s="121">
        <f t="shared" si="182"/>
        <v>64480894.945518069</v>
      </c>
      <c r="BL156">
        <f t="shared" si="183"/>
        <v>0.56849005186875101</v>
      </c>
      <c r="BM156" s="119">
        <f t="shared" si="184"/>
        <v>714696.18699280592</v>
      </c>
      <c r="BN156" s="119">
        <f t="shared" si="185"/>
        <v>80331048.96131891</v>
      </c>
      <c r="BO156">
        <f t="shared" si="186"/>
        <v>0.55180692846213375</v>
      </c>
    </row>
    <row r="157" spans="1:67">
      <c r="A157">
        <v>145</v>
      </c>
      <c r="B157" s="58">
        <v>140</v>
      </c>
      <c r="C157" s="56">
        <f t="shared" si="134"/>
        <v>32248071.930950709</v>
      </c>
      <c r="D157" s="56">
        <f t="shared" si="135"/>
        <v>273589.37239476666</v>
      </c>
      <c r="E157" s="59">
        <f t="shared" si="187"/>
        <v>31974482.558555942</v>
      </c>
      <c r="F157" s="53">
        <f t="shared" si="136"/>
        <v>413466.0520084317</v>
      </c>
      <c r="G157" s="53">
        <f t="shared" si="137"/>
        <v>148308.30826743532</v>
      </c>
      <c r="H157" s="60">
        <f t="shared" si="138"/>
        <v>265157.74374099635</v>
      </c>
      <c r="I157" s="54">
        <f t="shared" si="139"/>
        <v>0.10979999999999999</v>
      </c>
      <c r="J157" s="61">
        <f t="shared" si="140"/>
        <v>9.6456066865724388E-3</v>
      </c>
      <c r="K157" s="62">
        <f t="shared" si="141"/>
        <v>305855.67546047643</v>
      </c>
      <c r="L157" s="62">
        <f t="shared" si="142"/>
        <v>719321.72746890807</v>
      </c>
      <c r="M157" s="55">
        <f t="shared" si="143"/>
        <v>571013.41920147277</v>
      </c>
      <c r="N157" s="55">
        <f t="shared" si="144"/>
        <v>128581.71425120537</v>
      </c>
      <c r="O157" s="55">
        <f t="shared" si="145"/>
        <v>442431.70495026739</v>
      </c>
      <c r="P157" s="59">
        <f t="shared" si="188"/>
        <v>0</v>
      </c>
      <c r="Q157" s="52">
        <f t="shared" si="146"/>
        <v>0</v>
      </c>
      <c r="R157" s="57">
        <f t="shared" si="147"/>
        <v>0</v>
      </c>
      <c r="S157" s="59">
        <f t="shared" si="189"/>
        <v>0</v>
      </c>
      <c r="T157" s="56">
        <f t="shared" si="148"/>
        <v>0</v>
      </c>
      <c r="U157" s="57">
        <f t="shared" si="149"/>
        <v>0</v>
      </c>
      <c r="V157" s="59">
        <f t="shared" si="190"/>
        <v>0</v>
      </c>
      <c r="W157" s="52">
        <f t="shared" si="133"/>
        <v>0</v>
      </c>
      <c r="X157" s="57">
        <f t="shared" si="150"/>
        <v>0</v>
      </c>
      <c r="Y157" s="59">
        <f t="shared" si="191"/>
        <v>0</v>
      </c>
      <c r="Z157" s="56">
        <f t="shared" si="192"/>
        <v>0</v>
      </c>
      <c r="AA157" s="57">
        <f t="shared" si="151"/>
        <v>0</v>
      </c>
      <c r="AB157" s="63">
        <f t="shared" si="193"/>
        <v>0</v>
      </c>
      <c r="AC157" s="74">
        <f t="shared" si="152"/>
        <v>0</v>
      </c>
      <c r="AD157" s="57">
        <f t="shared" si="153"/>
        <v>0</v>
      </c>
      <c r="AE157" s="59">
        <f t="shared" si="194"/>
        <v>0</v>
      </c>
      <c r="AF157" s="54">
        <f t="shared" si="154"/>
        <v>0</v>
      </c>
      <c r="AG157" s="57">
        <f t="shared" si="155"/>
        <v>0</v>
      </c>
      <c r="AH157" s="59">
        <f t="shared" si="195"/>
        <v>7200065.0797636416</v>
      </c>
      <c r="AI157" s="54">
        <f t="shared" si="156"/>
        <v>128581.71425120537</v>
      </c>
      <c r="AJ157" s="57">
        <f t="shared" si="157"/>
        <v>30000.271165681839</v>
      </c>
      <c r="AK157" s="59">
        <f t="shared" si="196"/>
        <v>25048006.851187069</v>
      </c>
      <c r="AL157" s="56">
        <f t="shared" si="197"/>
        <v>442431.70495026739</v>
      </c>
      <c r="AM157" s="75">
        <f t="shared" si="158"/>
        <v>104366.69521327945</v>
      </c>
      <c r="AN157">
        <f t="shared" si="159"/>
        <v>2.8720612813370468E-2</v>
      </c>
      <c r="AO157" s="119">
        <f t="shared" si="160"/>
        <v>0</v>
      </c>
      <c r="AP157" s="119">
        <f t="shared" si="161"/>
        <v>0</v>
      </c>
      <c r="AQ157">
        <f t="shared" si="162"/>
        <v>0.53245092899180813</v>
      </c>
      <c r="AR157" s="41">
        <f t="shared" si="163"/>
        <v>0</v>
      </c>
      <c r="AS157" s="41">
        <f t="shared" si="164"/>
        <v>0</v>
      </c>
      <c r="AT157">
        <f t="shared" si="165"/>
        <v>0.53249143839123481</v>
      </c>
      <c r="AU157" s="41">
        <f t="shared" si="166"/>
        <v>0</v>
      </c>
      <c r="AV157" s="41">
        <f t="shared" si="167"/>
        <v>0</v>
      </c>
      <c r="AW157">
        <f t="shared" si="168"/>
        <v>0.53777558487284094</v>
      </c>
      <c r="AX157">
        <f t="shared" si="169"/>
        <v>0</v>
      </c>
      <c r="AY157" s="121">
        <f t="shared" si="170"/>
        <v>0</v>
      </c>
      <c r="AZ157">
        <f t="shared" si="171"/>
        <v>0.63762033264127971</v>
      </c>
      <c r="BA157" s="39">
        <f t="shared" si="172"/>
        <v>0</v>
      </c>
      <c r="BB157" s="39">
        <f t="shared" si="173"/>
        <v>0</v>
      </c>
      <c r="BC157">
        <f t="shared" si="174"/>
        <v>0.5473584673395766</v>
      </c>
      <c r="BD157" s="41">
        <f t="shared" si="175"/>
        <v>0</v>
      </c>
      <c r="BE157" s="41">
        <f t="shared" si="176"/>
        <v>0</v>
      </c>
      <c r="BF157">
        <f t="shared" si="177"/>
        <v>0.53801537494550267</v>
      </c>
      <c r="BG157" s="41">
        <f t="shared" si="178"/>
        <v>158581.98541688721</v>
      </c>
      <c r="BH157" s="41">
        <f t="shared" si="179"/>
        <v>18644348.56642478</v>
      </c>
      <c r="BI157">
        <f t="shared" si="180"/>
        <v>0.55797047998189375</v>
      </c>
      <c r="BJ157">
        <f t="shared" si="181"/>
        <v>546798.4001635469</v>
      </c>
      <c r="BK157" s="121">
        <f t="shared" si="182"/>
        <v>64152597.217788771</v>
      </c>
      <c r="BL157">
        <f t="shared" si="183"/>
        <v>0.5659284111423688</v>
      </c>
      <c r="BM157" s="119">
        <f t="shared" si="184"/>
        <v>705380.38558043411</v>
      </c>
      <c r="BN157" s="119">
        <f t="shared" si="185"/>
        <v>79941878.688206196</v>
      </c>
      <c r="BO157">
        <f t="shared" si="186"/>
        <v>0.54920281748007493</v>
      </c>
    </row>
    <row r="158" spans="1:67">
      <c r="A158">
        <v>146</v>
      </c>
      <c r="B158" s="64">
        <v>141</v>
      </c>
      <c r="C158" s="56">
        <f t="shared" si="134"/>
        <v>31677058.511749238</v>
      </c>
      <c r="D158" s="56">
        <f t="shared" si="135"/>
        <v>273589.37239476666</v>
      </c>
      <c r="E158" s="59">
        <f t="shared" si="187"/>
        <v>31403469.139354471</v>
      </c>
      <c r="F158" s="53">
        <f t="shared" si="136"/>
        <v>409477.92109250854</v>
      </c>
      <c r="G158" s="53">
        <f t="shared" si="137"/>
        <v>145659.75769137251</v>
      </c>
      <c r="H158" s="66">
        <f t="shared" si="138"/>
        <v>263818.16340113606</v>
      </c>
      <c r="I158" s="54">
        <f t="shared" si="139"/>
        <v>0.10979999999999999</v>
      </c>
      <c r="J158" s="67">
        <f t="shared" si="140"/>
        <v>9.6456066865724388E-3</v>
      </c>
      <c r="K158" s="68">
        <f t="shared" si="141"/>
        <v>300360.82567118749</v>
      </c>
      <c r="L158" s="68">
        <f t="shared" si="142"/>
        <v>709838.74676369608</v>
      </c>
      <c r="M158" s="55">
        <f t="shared" si="143"/>
        <v>564178.98907232354</v>
      </c>
      <c r="N158" s="55">
        <f t="shared" si="144"/>
        <v>127042.72635287364</v>
      </c>
      <c r="O158" s="55">
        <f t="shared" si="145"/>
        <v>437136.26271944994</v>
      </c>
      <c r="P158" s="65">
        <f t="shared" si="188"/>
        <v>0</v>
      </c>
      <c r="Q158" s="52">
        <f t="shared" si="146"/>
        <v>0</v>
      </c>
      <c r="R158" s="57">
        <f t="shared" si="147"/>
        <v>0</v>
      </c>
      <c r="S158" s="59">
        <f t="shared" si="189"/>
        <v>0</v>
      </c>
      <c r="T158" s="56">
        <f t="shared" si="148"/>
        <v>0</v>
      </c>
      <c r="U158" s="57">
        <f t="shared" si="149"/>
        <v>0</v>
      </c>
      <c r="V158" s="59">
        <f t="shared" si="190"/>
        <v>0</v>
      </c>
      <c r="W158" s="52">
        <f t="shared" si="133"/>
        <v>0</v>
      </c>
      <c r="X158" s="57">
        <f t="shared" si="150"/>
        <v>0</v>
      </c>
      <c r="Y158" s="59">
        <f t="shared" si="191"/>
        <v>0</v>
      </c>
      <c r="Z158" s="56">
        <f t="shared" si="192"/>
        <v>0</v>
      </c>
      <c r="AA158" s="57">
        <f t="shared" si="151"/>
        <v>0</v>
      </c>
      <c r="AB158" s="63">
        <f t="shared" si="193"/>
        <v>0</v>
      </c>
      <c r="AC158" s="74">
        <f t="shared" si="152"/>
        <v>0</v>
      </c>
      <c r="AD158" s="57">
        <f t="shared" si="153"/>
        <v>0</v>
      </c>
      <c r="AE158" s="59">
        <f t="shared" si="194"/>
        <v>0</v>
      </c>
      <c r="AF158" s="54">
        <f t="shared" si="154"/>
        <v>0</v>
      </c>
      <c r="AG158" s="57">
        <f t="shared" si="155"/>
        <v>0</v>
      </c>
      <c r="AH158" s="59">
        <f t="shared" si="195"/>
        <v>7071483.3655124363</v>
      </c>
      <c r="AI158" s="54">
        <f t="shared" si="156"/>
        <v>127042.72635287364</v>
      </c>
      <c r="AJ158" s="57">
        <f t="shared" si="157"/>
        <v>29464.514022968484</v>
      </c>
      <c r="AK158" s="59">
        <f t="shared" si="196"/>
        <v>24605575.146236803</v>
      </c>
      <c r="AL158" s="56">
        <f t="shared" si="197"/>
        <v>437136.26271944994</v>
      </c>
      <c r="AM158" s="75">
        <f t="shared" si="158"/>
        <v>102523.22977598668</v>
      </c>
      <c r="AN158">
        <f t="shared" si="159"/>
        <v>2.875961002785515E-2</v>
      </c>
      <c r="AO158" s="119">
        <f t="shared" si="160"/>
        <v>0</v>
      </c>
      <c r="AP158" s="119">
        <f t="shared" si="161"/>
        <v>0</v>
      </c>
      <c r="AQ158">
        <f t="shared" si="162"/>
        <v>0.52981754540723625</v>
      </c>
      <c r="AR158" s="41">
        <f t="shared" si="163"/>
        <v>0</v>
      </c>
      <c r="AS158" s="41">
        <f t="shared" si="164"/>
        <v>0</v>
      </c>
      <c r="AT158">
        <f t="shared" si="165"/>
        <v>0.5298581422576788</v>
      </c>
      <c r="AU158" s="41">
        <f t="shared" si="166"/>
        <v>0</v>
      </c>
      <c r="AV158" s="41">
        <f t="shared" si="167"/>
        <v>0</v>
      </c>
      <c r="AW158">
        <f t="shared" si="168"/>
        <v>0.53515388448346013</v>
      </c>
      <c r="AX158">
        <f t="shared" si="169"/>
        <v>0</v>
      </c>
      <c r="AY158" s="121">
        <f t="shared" si="170"/>
        <v>0</v>
      </c>
      <c r="AZ158">
        <f t="shared" si="171"/>
        <v>0.63528384370914115</v>
      </c>
      <c r="BA158" s="39">
        <f t="shared" si="172"/>
        <v>0</v>
      </c>
      <c r="BB158" s="39">
        <f t="shared" si="173"/>
        <v>0</v>
      </c>
      <c r="BC158">
        <f t="shared" si="174"/>
        <v>0.5447587413702869</v>
      </c>
      <c r="BD158" s="41">
        <f t="shared" si="175"/>
        <v>0</v>
      </c>
      <c r="BE158" s="41">
        <f t="shared" si="176"/>
        <v>0</v>
      </c>
      <c r="BF158">
        <f t="shared" si="177"/>
        <v>0.53539420960090378</v>
      </c>
      <c r="BG158" s="41">
        <f t="shared" si="178"/>
        <v>156507.24037584211</v>
      </c>
      <c r="BH158" s="41">
        <f t="shared" si="179"/>
        <v>18548238.04751955</v>
      </c>
      <c r="BI158">
        <f t="shared" si="180"/>
        <v>0.55539648850895107</v>
      </c>
      <c r="BJ158">
        <f t="shared" si="181"/>
        <v>539659.49249543657</v>
      </c>
      <c r="BK158" s="121">
        <f t="shared" si="182"/>
        <v>63821894.35703969</v>
      </c>
      <c r="BL158">
        <f t="shared" si="183"/>
        <v>0.5633746672797515</v>
      </c>
      <c r="BM158" s="119">
        <f t="shared" si="184"/>
        <v>696166.73287127865</v>
      </c>
      <c r="BN158" s="119">
        <f t="shared" si="185"/>
        <v>79549237.459197626</v>
      </c>
      <c r="BO158">
        <f t="shared" si="186"/>
        <v>0.54660745920088616</v>
      </c>
    </row>
    <row r="159" spans="1:67">
      <c r="A159">
        <v>147</v>
      </c>
      <c r="B159" s="58">
        <v>142</v>
      </c>
      <c r="C159" s="56">
        <f t="shared" si="134"/>
        <v>31112879.522676919</v>
      </c>
      <c r="D159" s="56">
        <f t="shared" si="135"/>
        <v>273589.37239477038</v>
      </c>
      <c r="E159" s="59">
        <f t="shared" si="187"/>
        <v>30839290.150282148</v>
      </c>
      <c r="F159" s="53">
        <f t="shared" si="136"/>
        <v>405528.25811881479</v>
      </c>
      <c r="G159" s="53">
        <f t="shared" si="137"/>
        <v>143042.90748039205</v>
      </c>
      <c r="H159" s="60">
        <f t="shared" si="138"/>
        <v>262485.35063842277</v>
      </c>
      <c r="I159" s="54">
        <f t="shared" si="139"/>
        <v>0.10979999999999999</v>
      </c>
      <c r="J159" s="61">
        <f t="shared" si="140"/>
        <v>9.6456066865724388E-3</v>
      </c>
      <c r="K159" s="62">
        <f t="shared" si="141"/>
        <v>294931.83282946376</v>
      </c>
      <c r="L159" s="62">
        <f t="shared" si="142"/>
        <v>700460.09094827855</v>
      </c>
      <c r="M159" s="55">
        <f t="shared" si="143"/>
        <v>557417.18346788653</v>
      </c>
      <c r="N159" s="55">
        <f t="shared" si="144"/>
        <v>125520.09216107515</v>
      </c>
      <c r="O159" s="55">
        <f t="shared" si="145"/>
        <v>431897.09130681137</v>
      </c>
      <c r="P159" s="59">
        <f t="shared" si="188"/>
        <v>0</v>
      </c>
      <c r="Q159" s="52">
        <f t="shared" si="146"/>
        <v>0</v>
      </c>
      <c r="R159" s="57">
        <f t="shared" si="147"/>
        <v>0</v>
      </c>
      <c r="S159" s="59">
        <f t="shared" si="189"/>
        <v>0</v>
      </c>
      <c r="T159" s="56">
        <f t="shared" si="148"/>
        <v>0</v>
      </c>
      <c r="U159" s="57">
        <f t="shared" si="149"/>
        <v>0</v>
      </c>
      <c r="V159" s="59">
        <f t="shared" si="190"/>
        <v>0</v>
      </c>
      <c r="W159" s="52">
        <f t="shared" si="133"/>
        <v>0</v>
      </c>
      <c r="X159" s="57">
        <f t="shared" si="150"/>
        <v>0</v>
      </c>
      <c r="Y159" s="59">
        <f t="shared" si="191"/>
        <v>0</v>
      </c>
      <c r="Z159" s="56">
        <f t="shared" si="192"/>
        <v>0</v>
      </c>
      <c r="AA159" s="57">
        <f t="shared" si="151"/>
        <v>0</v>
      </c>
      <c r="AB159" s="63">
        <f t="shared" si="193"/>
        <v>0</v>
      </c>
      <c r="AC159" s="74">
        <f t="shared" si="152"/>
        <v>0</v>
      </c>
      <c r="AD159" s="57">
        <f t="shared" si="153"/>
        <v>0</v>
      </c>
      <c r="AE159" s="59">
        <f t="shared" si="194"/>
        <v>0</v>
      </c>
      <c r="AF159" s="54">
        <f t="shared" si="154"/>
        <v>0</v>
      </c>
      <c r="AG159" s="57">
        <f t="shared" si="155"/>
        <v>0</v>
      </c>
      <c r="AH159" s="59">
        <f t="shared" si="195"/>
        <v>6944440.639159563</v>
      </c>
      <c r="AI159" s="54">
        <f t="shared" si="156"/>
        <v>125520.09216107515</v>
      </c>
      <c r="AJ159" s="57">
        <f t="shared" si="157"/>
        <v>28935.169329831511</v>
      </c>
      <c r="AK159" s="59">
        <f t="shared" si="196"/>
        <v>24168438.883517355</v>
      </c>
      <c r="AL159" s="56">
        <f t="shared" si="197"/>
        <v>431897.09130681137</v>
      </c>
      <c r="AM159" s="75">
        <f t="shared" si="158"/>
        <v>100701.82868132231</v>
      </c>
      <c r="AN159">
        <f t="shared" si="159"/>
        <v>2.8798607242339829E-2</v>
      </c>
      <c r="AO159" s="119">
        <f t="shared" si="160"/>
        <v>0</v>
      </c>
      <c r="AP159" s="119">
        <f t="shared" si="161"/>
        <v>0</v>
      </c>
      <c r="AQ159">
        <f t="shared" si="162"/>
        <v>0.52719377560510239</v>
      </c>
      <c r="AR159" s="41">
        <f t="shared" si="163"/>
        <v>0</v>
      </c>
      <c r="AS159" s="41">
        <f t="shared" si="164"/>
        <v>0</v>
      </c>
      <c r="AT159">
        <f t="shared" si="165"/>
        <v>0.52723445778577005</v>
      </c>
      <c r="AU159" s="41">
        <f t="shared" si="166"/>
        <v>0</v>
      </c>
      <c r="AV159" s="41">
        <f t="shared" si="167"/>
        <v>0</v>
      </c>
      <c r="AW159">
        <f t="shared" si="168"/>
        <v>0.53254151991567455</v>
      </c>
      <c r="AX159">
        <f t="shared" si="169"/>
        <v>0</v>
      </c>
      <c r="AY159" s="121">
        <f t="shared" si="170"/>
        <v>0</v>
      </c>
      <c r="AZ159">
        <f t="shared" si="171"/>
        <v>0.63295181682721813</v>
      </c>
      <c r="BA159" s="39">
        <f t="shared" si="172"/>
        <v>0</v>
      </c>
      <c r="BB159" s="39">
        <f t="shared" si="173"/>
        <v>0</v>
      </c>
      <c r="BC159">
        <f t="shared" si="174"/>
        <v>0.54216785511973653</v>
      </c>
      <c r="BD159" s="41">
        <f t="shared" si="175"/>
        <v>0</v>
      </c>
      <c r="BE159" s="41">
        <f t="shared" si="176"/>
        <v>0</v>
      </c>
      <c r="BF159">
        <f t="shared" si="177"/>
        <v>0.53278236759847686</v>
      </c>
      <c r="BG159" s="41">
        <f t="shared" si="178"/>
        <v>154455.26149090668</v>
      </c>
      <c r="BH159" s="41">
        <f t="shared" si="179"/>
        <v>18451453.547678046</v>
      </c>
      <c r="BI159">
        <f t="shared" si="180"/>
        <v>0.55283079381455047</v>
      </c>
      <c r="BJ159">
        <f t="shared" si="181"/>
        <v>532598.91998813371</v>
      </c>
      <c r="BK159" s="121">
        <f t="shared" si="182"/>
        <v>63488872.422101274</v>
      </c>
      <c r="BL159">
        <f t="shared" si="183"/>
        <v>0.56082881764345394</v>
      </c>
      <c r="BM159" s="119">
        <f t="shared" si="184"/>
        <v>687054.18147904042</v>
      </c>
      <c r="BN159" s="119">
        <f t="shared" si="185"/>
        <v>79153240.052439883</v>
      </c>
      <c r="BO159">
        <f t="shared" si="186"/>
        <v>0.544020845785254</v>
      </c>
    </row>
    <row r="160" spans="1:67">
      <c r="A160">
        <v>148</v>
      </c>
      <c r="B160" s="64">
        <v>143</v>
      </c>
      <c r="C160" s="56">
        <f t="shared" si="134"/>
        <v>30555462.339209028</v>
      </c>
      <c r="D160" s="56">
        <f t="shared" si="135"/>
        <v>273589.37239476666</v>
      </c>
      <c r="E160" s="59">
        <f t="shared" si="187"/>
        <v>30281872.966814261</v>
      </c>
      <c r="F160" s="53">
        <f t="shared" si="136"/>
        <v>401616.69204070995</v>
      </c>
      <c r="G160" s="53">
        <f t="shared" si="137"/>
        <v>140457.42077774016</v>
      </c>
      <c r="H160" s="66">
        <f t="shared" si="138"/>
        <v>261159.27126296979</v>
      </c>
      <c r="I160" s="54">
        <f t="shared" si="139"/>
        <v>0.10979999999999999</v>
      </c>
      <c r="J160" s="67">
        <f t="shared" si="140"/>
        <v>9.6456066865724388E-3</v>
      </c>
      <c r="K160" s="68">
        <f t="shared" si="141"/>
        <v>289567.99675748631</v>
      </c>
      <c r="L160" s="68">
        <f t="shared" si="142"/>
        <v>691184.68879819626</v>
      </c>
      <c r="M160" s="55">
        <f t="shared" si="143"/>
        <v>550727.26802045607</v>
      </c>
      <c r="N160" s="55">
        <f t="shared" si="144"/>
        <v>124013.64630971642</v>
      </c>
      <c r="O160" s="55">
        <f t="shared" si="145"/>
        <v>426713.62171073968</v>
      </c>
      <c r="P160" s="65">
        <f t="shared" si="188"/>
        <v>0</v>
      </c>
      <c r="Q160" s="52">
        <f t="shared" si="146"/>
        <v>0</v>
      </c>
      <c r="R160" s="57">
        <f t="shared" si="147"/>
        <v>0</v>
      </c>
      <c r="S160" s="59">
        <f t="shared" si="189"/>
        <v>0</v>
      </c>
      <c r="T160" s="56">
        <f t="shared" si="148"/>
        <v>0</v>
      </c>
      <c r="U160" s="57">
        <f t="shared" si="149"/>
        <v>0</v>
      </c>
      <c r="V160" s="59">
        <f t="shared" si="190"/>
        <v>0</v>
      </c>
      <c r="W160" s="52">
        <f t="shared" si="133"/>
        <v>0</v>
      </c>
      <c r="X160" s="57">
        <f t="shared" si="150"/>
        <v>0</v>
      </c>
      <c r="Y160" s="59">
        <f t="shared" si="191"/>
        <v>0</v>
      </c>
      <c r="Z160" s="56">
        <f t="shared" si="192"/>
        <v>0</v>
      </c>
      <c r="AA160" s="57">
        <f t="shared" si="151"/>
        <v>0</v>
      </c>
      <c r="AB160" s="63">
        <f t="shared" si="193"/>
        <v>0</v>
      </c>
      <c r="AC160" s="74">
        <f t="shared" si="152"/>
        <v>0</v>
      </c>
      <c r="AD160" s="57">
        <f t="shared" si="153"/>
        <v>0</v>
      </c>
      <c r="AE160" s="59">
        <f t="shared" si="194"/>
        <v>0</v>
      </c>
      <c r="AF160" s="54">
        <f t="shared" si="154"/>
        <v>0</v>
      </c>
      <c r="AG160" s="57">
        <f t="shared" si="155"/>
        <v>0</v>
      </c>
      <c r="AH160" s="59">
        <f t="shared" si="195"/>
        <v>6818920.5469984878</v>
      </c>
      <c r="AI160" s="54">
        <f t="shared" si="156"/>
        <v>124013.64630971642</v>
      </c>
      <c r="AJ160" s="57">
        <f t="shared" si="157"/>
        <v>28412.16894582703</v>
      </c>
      <c r="AK160" s="59">
        <f t="shared" si="196"/>
        <v>23736541.792210542</v>
      </c>
      <c r="AL160" s="56">
        <f t="shared" si="197"/>
        <v>426713.62171073968</v>
      </c>
      <c r="AM160" s="75">
        <f t="shared" si="158"/>
        <v>98902.257467543925</v>
      </c>
      <c r="AN160">
        <f t="shared" si="159"/>
        <v>2.8837604456824508E-2</v>
      </c>
      <c r="AO160" s="119">
        <f t="shared" si="160"/>
        <v>0</v>
      </c>
      <c r="AP160" s="119">
        <f t="shared" si="161"/>
        <v>0</v>
      </c>
      <c r="AQ160">
        <f t="shared" si="162"/>
        <v>0.5245796058537151</v>
      </c>
      <c r="AR160" s="41">
        <f t="shared" si="163"/>
        <v>0</v>
      </c>
      <c r="AS160" s="41">
        <f t="shared" si="164"/>
        <v>0</v>
      </c>
      <c r="AT160">
        <f t="shared" si="165"/>
        <v>0.52462037125845651</v>
      </c>
      <c r="AU160" s="41">
        <f t="shared" si="166"/>
        <v>0</v>
      </c>
      <c r="AV160" s="41">
        <f t="shared" si="167"/>
        <v>0</v>
      </c>
      <c r="AW160">
        <f t="shared" si="168"/>
        <v>0.52993847933090144</v>
      </c>
      <c r="AX160">
        <f t="shared" si="169"/>
        <v>0</v>
      </c>
      <c r="AY160" s="121">
        <f t="shared" si="170"/>
        <v>0</v>
      </c>
      <c r="AZ160">
        <f t="shared" si="171"/>
        <v>0.63062426579024422</v>
      </c>
      <c r="BA160" s="39">
        <f t="shared" si="172"/>
        <v>0</v>
      </c>
      <c r="BB160" s="39">
        <f t="shared" si="173"/>
        <v>0</v>
      </c>
      <c r="BC160">
        <f t="shared" si="174"/>
        <v>0.53958580000981926</v>
      </c>
      <c r="BD160" s="41">
        <f t="shared" si="175"/>
        <v>0</v>
      </c>
      <c r="BE160" s="41">
        <f t="shared" si="176"/>
        <v>0</v>
      </c>
      <c r="BF160">
        <f t="shared" si="177"/>
        <v>0.53017983718350581</v>
      </c>
      <c r="BG160" s="41">
        <f t="shared" si="178"/>
        <v>152425.81525554345</v>
      </c>
      <c r="BH160" s="41">
        <f t="shared" si="179"/>
        <v>18354019.653838031</v>
      </c>
      <c r="BI160">
        <f t="shared" si="180"/>
        <v>0.55027339071683601</v>
      </c>
      <c r="BJ160">
        <f t="shared" si="181"/>
        <v>525615.87917828362</v>
      </c>
      <c r="BK160" s="121">
        <f t="shared" si="182"/>
        <v>63153616.013189472</v>
      </c>
      <c r="BL160">
        <f t="shared" si="183"/>
        <v>0.55829085945473689</v>
      </c>
      <c r="BM160" s="119">
        <f t="shared" si="184"/>
        <v>678041.69443382707</v>
      </c>
      <c r="BN160" s="119">
        <f t="shared" si="185"/>
        <v>78753999.326925218</v>
      </c>
      <c r="BO160">
        <f t="shared" si="186"/>
        <v>0.54144296926129887</v>
      </c>
    </row>
    <row r="161" spans="1:67">
      <c r="A161">
        <v>149</v>
      </c>
      <c r="B161" s="58">
        <v>144</v>
      </c>
      <c r="C161" s="56">
        <f t="shared" si="134"/>
        <v>30004735.071188573</v>
      </c>
      <c r="D161" s="56">
        <f t="shared" si="135"/>
        <v>273589.37239476666</v>
      </c>
      <c r="E161" s="59">
        <f t="shared" si="187"/>
        <v>29731145.698793806</v>
      </c>
      <c r="F161" s="53">
        <f t="shared" si="136"/>
        <v>397742.85539052298</v>
      </c>
      <c r="G161" s="53">
        <f t="shared" si="137"/>
        <v>137902.96413290527</v>
      </c>
      <c r="H161" s="60">
        <f t="shared" si="138"/>
        <v>259839.89125761771</v>
      </c>
      <c r="I161" s="54">
        <f t="shared" si="139"/>
        <v>0.10979999999999999</v>
      </c>
      <c r="J161" s="61">
        <f t="shared" si="140"/>
        <v>9.6456066865724388E-3</v>
      </c>
      <c r="K161" s="62">
        <f t="shared" si="141"/>
        <v>284268.62435919221</v>
      </c>
      <c r="L161" s="62">
        <f t="shared" si="142"/>
        <v>682011.47974971519</v>
      </c>
      <c r="M161" s="55">
        <f t="shared" si="143"/>
        <v>544108.51561680995</v>
      </c>
      <c r="N161" s="55">
        <f t="shared" si="144"/>
        <v>122523.22506628007</v>
      </c>
      <c r="O161" s="55">
        <f t="shared" si="145"/>
        <v>421585.2905505299</v>
      </c>
      <c r="P161" s="59">
        <f t="shared" si="188"/>
        <v>0</v>
      </c>
      <c r="Q161" s="52">
        <f t="shared" si="146"/>
        <v>0</v>
      </c>
      <c r="R161" s="57">
        <f t="shared" si="147"/>
        <v>0</v>
      </c>
      <c r="S161" s="59">
        <f t="shared" si="189"/>
        <v>0</v>
      </c>
      <c r="T161" s="56">
        <f t="shared" si="148"/>
        <v>0</v>
      </c>
      <c r="U161" s="57">
        <f t="shared" si="149"/>
        <v>0</v>
      </c>
      <c r="V161" s="59">
        <f t="shared" si="190"/>
        <v>0</v>
      </c>
      <c r="W161" s="52">
        <f t="shared" si="133"/>
        <v>0</v>
      </c>
      <c r="X161" s="57">
        <f t="shared" si="150"/>
        <v>0</v>
      </c>
      <c r="Y161" s="59">
        <f t="shared" si="191"/>
        <v>0</v>
      </c>
      <c r="Z161" s="56">
        <f t="shared" si="192"/>
        <v>0</v>
      </c>
      <c r="AA161" s="57">
        <f t="shared" si="151"/>
        <v>0</v>
      </c>
      <c r="AB161" s="63">
        <f t="shared" si="193"/>
        <v>0</v>
      </c>
      <c r="AC161" s="74">
        <f t="shared" si="152"/>
        <v>0</v>
      </c>
      <c r="AD161" s="57">
        <f t="shared" si="153"/>
        <v>0</v>
      </c>
      <c r="AE161" s="59">
        <f t="shared" si="194"/>
        <v>0</v>
      </c>
      <c r="AF161" s="54">
        <f t="shared" si="154"/>
        <v>0</v>
      </c>
      <c r="AG161" s="57">
        <f t="shared" si="155"/>
        <v>0</v>
      </c>
      <c r="AH161" s="59">
        <f t="shared" si="195"/>
        <v>6694906.9006887712</v>
      </c>
      <c r="AI161" s="54">
        <f t="shared" si="156"/>
        <v>122523.22506628007</v>
      </c>
      <c r="AJ161" s="57">
        <f t="shared" si="157"/>
        <v>27895.445419536547</v>
      </c>
      <c r="AK161" s="59">
        <f t="shared" si="196"/>
        <v>23309828.170499802</v>
      </c>
      <c r="AL161" s="56">
        <f t="shared" si="197"/>
        <v>421585.2905505299</v>
      </c>
      <c r="AM161" s="75">
        <f t="shared" si="158"/>
        <v>97124.284043749169</v>
      </c>
      <c r="AN161">
        <f t="shared" si="159"/>
        <v>2.8876601671309187E-2</v>
      </c>
      <c r="AO161" s="119">
        <f t="shared" si="160"/>
        <v>0</v>
      </c>
      <c r="AP161" s="119">
        <f t="shared" si="161"/>
        <v>0</v>
      </c>
      <c r="AQ161">
        <f t="shared" si="162"/>
        <v>0.52197502230335346</v>
      </c>
      <c r="AR161" s="41">
        <f t="shared" si="163"/>
        <v>0</v>
      </c>
      <c r="AS161" s="41">
        <f t="shared" si="164"/>
        <v>0</v>
      </c>
      <c r="AT161">
        <f t="shared" si="165"/>
        <v>0.52201586884059725</v>
      </c>
      <c r="AU161" s="41">
        <f t="shared" si="166"/>
        <v>0</v>
      </c>
      <c r="AV161" s="41">
        <f t="shared" si="167"/>
        <v>0</v>
      </c>
      <c r="AW161">
        <f t="shared" si="168"/>
        <v>0.52734475076759102</v>
      </c>
      <c r="AX161">
        <f t="shared" si="169"/>
        <v>0</v>
      </c>
      <c r="AY161" s="121">
        <f t="shared" si="170"/>
        <v>0</v>
      </c>
      <c r="AZ161">
        <f t="shared" si="171"/>
        <v>0.62830120425521829</v>
      </c>
      <c r="BA161" s="39">
        <f t="shared" si="172"/>
        <v>0</v>
      </c>
      <c r="BB161" s="39">
        <f t="shared" si="173"/>
        <v>0</v>
      </c>
      <c r="BC161">
        <f t="shared" si="174"/>
        <v>0.53701256733198566</v>
      </c>
      <c r="BD161" s="41">
        <f t="shared" si="175"/>
        <v>0</v>
      </c>
      <c r="BE161" s="41">
        <f t="shared" si="176"/>
        <v>0</v>
      </c>
      <c r="BF161">
        <f t="shared" si="177"/>
        <v>0.52758660647810141</v>
      </c>
      <c r="BG161" s="41">
        <f t="shared" si="178"/>
        <v>150418.6704858166</v>
      </c>
      <c r="BH161" s="41">
        <f t="shared" si="179"/>
        <v>18255960.534875728</v>
      </c>
      <c r="BI161">
        <f t="shared" si="180"/>
        <v>0.54772427389713818</v>
      </c>
      <c r="BJ161">
        <f t="shared" si="181"/>
        <v>518709.57459427905</v>
      </c>
      <c r="BK161" s="121">
        <f t="shared" si="182"/>
        <v>62816208.292028956</v>
      </c>
      <c r="BL161">
        <f t="shared" si="183"/>
        <v>0.5557607897944058</v>
      </c>
      <c r="BM161" s="119">
        <f t="shared" si="184"/>
        <v>669128.24508009572</v>
      </c>
      <c r="BN161" s="119">
        <f t="shared" si="185"/>
        <v>78351626.248820633</v>
      </c>
      <c r="BO161">
        <f t="shared" si="186"/>
        <v>0.53887382152549546</v>
      </c>
    </row>
    <row r="162" spans="1:67">
      <c r="A162">
        <v>150</v>
      </c>
      <c r="B162" s="64">
        <v>145</v>
      </c>
      <c r="C162" s="56">
        <f t="shared" si="134"/>
        <v>29460626.555571765</v>
      </c>
      <c r="D162" s="56">
        <f t="shared" si="135"/>
        <v>273589.37239476666</v>
      </c>
      <c r="E162" s="59">
        <f t="shared" si="187"/>
        <v>29187037.183176998</v>
      </c>
      <c r="F162" s="53">
        <f t="shared" si="136"/>
        <v>393906.38424503175</v>
      </c>
      <c r="G162" s="53">
        <f t="shared" si="137"/>
        <v>135379.2074679693</v>
      </c>
      <c r="H162" s="66">
        <f t="shared" si="138"/>
        <v>258527.17677706244</v>
      </c>
      <c r="I162" s="54">
        <f t="shared" si="139"/>
        <v>0.10979999999999999</v>
      </c>
      <c r="J162" s="67">
        <f t="shared" si="140"/>
        <v>9.6456066865724388E-3</v>
      </c>
      <c r="K162" s="68">
        <f t="shared" si="141"/>
        <v>279033.02955030894</v>
      </c>
      <c r="L162" s="68">
        <f t="shared" si="142"/>
        <v>672939.41379534069</v>
      </c>
      <c r="M162" s="55">
        <f t="shared" si="143"/>
        <v>537560.20632737142</v>
      </c>
      <c r="N162" s="55">
        <f t="shared" si="144"/>
        <v>121048.6663158735</v>
      </c>
      <c r="O162" s="55">
        <f t="shared" si="145"/>
        <v>416511.54001149791</v>
      </c>
      <c r="P162" s="65">
        <f t="shared" si="188"/>
        <v>0</v>
      </c>
      <c r="Q162" s="52">
        <f t="shared" si="146"/>
        <v>0</v>
      </c>
      <c r="R162" s="57">
        <f t="shared" si="147"/>
        <v>0</v>
      </c>
      <c r="S162" s="59">
        <f t="shared" si="189"/>
        <v>0</v>
      </c>
      <c r="T162" s="56">
        <f t="shared" si="148"/>
        <v>0</v>
      </c>
      <c r="U162" s="57">
        <f t="shared" si="149"/>
        <v>0</v>
      </c>
      <c r="V162" s="59">
        <f t="shared" si="190"/>
        <v>0</v>
      </c>
      <c r="W162" s="52">
        <f t="shared" si="133"/>
        <v>0</v>
      </c>
      <c r="X162" s="57">
        <f t="shared" si="150"/>
        <v>0</v>
      </c>
      <c r="Y162" s="59">
        <f t="shared" si="191"/>
        <v>0</v>
      </c>
      <c r="Z162" s="56">
        <f t="shared" si="192"/>
        <v>0</v>
      </c>
      <c r="AA162" s="57">
        <f t="shared" si="151"/>
        <v>0</v>
      </c>
      <c r="AB162" s="63">
        <f t="shared" si="193"/>
        <v>0</v>
      </c>
      <c r="AC162" s="74">
        <f t="shared" si="152"/>
        <v>0</v>
      </c>
      <c r="AD162" s="57">
        <f t="shared" si="153"/>
        <v>0</v>
      </c>
      <c r="AE162" s="59">
        <f t="shared" si="194"/>
        <v>0</v>
      </c>
      <c r="AF162" s="54">
        <f t="shared" si="154"/>
        <v>0</v>
      </c>
      <c r="AG162" s="57">
        <f t="shared" si="155"/>
        <v>0</v>
      </c>
      <c r="AH162" s="59">
        <f t="shared" si="195"/>
        <v>6572383.6756224912</v>
      </c>
      <c r="AI162" s="54">
        <f t="shared" si="156"/>
        <v>121048.6663158735</v>
      </c>
      <c r="AJ162" s="57">
        <f t="shared" si="157"/>
        <v>27384.931981760379</v>
      </c>
      <c r="AK162" s="59">
        <f t="shared" si="196"/>
        <v>22888242.879949272</v>
      </c>
      <c r="AL162" s="56">
        <f t="shared" si="197"/>
        <v>416511.54001149791</v>
      </c>
      <c r="AM162" s="75">
        <f t="shared" si="158"/>
        <v>95367.678666455293</v>
      </c>
      <c r="AN162">
        <f t="shared" si="159"/>
        <v>2.8915598885793869E-2</v>
      </c>
      <c r="AO162" s="119">
        <f t="shared" si="160"/>
        <v>0</v>
      </c>
      <c r="AP162" s="119">
        <f t="shared" si="161"/>
        <v>0</v>
      </c>
      <c r="AQ162">
        <f t="shared" si="162"/>
        <v>0.5193800109871971</v>
      </c>
      <c r="AR162" s="41">
        <f t="shared" si="163"/>
        <v>0</v>
      </c>
      <c r="AS162" s="41">
        <f t="shared" si="164"/>
        <v>0</v>
      </c>
      <c r="AT162">
        <f t="shared" si="165"/>
        <v>0.51942093657991695</v>
      </c>
      <c r="AU162" s="41">
        <f t="shared" si="166"/>
        <v>0</v>
      </c>
      <c r="AV162" s="41">
        <f t="shared" si="167"/>
        <v>0</v>
      </c>
      <c r="AW162">
        <f t="shared" si="168"/>
        <v>0.52476032214216362</v>
      </c>
      <c r="AX162">
        <f t="shared" si="169"/>
        <v>0</v>
      </c>
      <c r="AY162" s="121">
        <f t="shared" si="170"/>
        <v>0</v>
      </c>
      <c r="AZ162">
        <f t="shared" si="171"/>
        <v>0.62598264574158025</v>
      </c>
      <c r="BA162" s="39">
        <f t="shared" si="172"/>
        <v>0</v>
      </c>
      <c r="BB162" s="39">
        <f t="shared" si="173"/>
        <v>0</v>
      </c>
      <c r="BC162">
        <f t="shared" si="174"/>
        <v>0.5344481482480834</v>
      </c>
      <c r="BD162" s="41">
        <f t="shared" si="175"/>
        <v>0</v>
      </c>
      <c r="BE162" s="41">
        <f t="shared" si="176"/>
        <v>0</v>
      </c>
      <c r="BF162">
        <f t="shared" si="177"/>
        <v>0.52500266348215052</v>
      </c>
      <c r="BG162" s="41">
        <f t="shared" si="178"/>
        <v>148433.59829763387</v>
      </c>
      <c r="BH162" s="41">
        <f t="shared" si="179"/>
        <v>18157299.947381027</v>
      </c>
      <c r="BI162">
        <f t="shared" si="180"/>
        <v>0.54518343790061508</v>
      </c>
      <c r="BJ162">
        <f t="shared" si="181"/>
        <v>511879.21867795323</v>
      </c>
      <c r="BK162" s="121">
        <f t="shared" si="182"/>
        <v>62476731.00172469</v>
      </c>
      <c r="BL162">
        <f t="shared" si="183"/>
        <v>0.55323860560337779</v>
      </c>
      <c r="BM162" s="119">
        <f t="shared" si="184"/>
        <v>660312.81697558705</v>
      </c>
      <c r="BN162" s="119">
        <f t="shared" si="185"/>
        <v>77946229.917468861</v>
      </c>
      <c r="BO162">
        <f t="shared" si="186"/>
        <v>0.53631339434342407</v>
      </c>
    </row>
    <row r="163" spans="1:67">
      <c r="A163">
        <v>151</v>
      </c>
      <c r="B163" s="58">
        <v>146</v>
      </c>
      <c r="C163" s="56">
        <f t="shared" si="134"/>
        <v>28923066.34924439</v>
      </c>
      <c r="D163" s="56">
        <f t="shared" si="135"/>
        <v>273589.37239476293</v>
      </c>
      <c r="E163" s="59">
        <f t="shared" si="187"/>
        <v>28649476.976849627</v>
      </c>
      <c r="F163" s="53">
        <f t="shared" si="136"/>
        <v>390106.91819127434</v>
      </c>
      <c r="G163" s="53">
        <f t="shared" si="137"/>
        <v>132885.82404428752</v>
      </c>
      <c r="H163" s="60">
        <f t="shared" si="138"/>
        <v>257221.09414698681</v>
      </c>
      <c r="I163" s="54">
        <f t="shared" si="139"/>
        <v>0.10979999999999999</v>
      </c>
      <c r="J163" s="61">
        <f t="shared" si="140"/>
        <v>9.6456066865724388E-3</v>
      </c>
      <c r="K163" s="62">
        <f t="shared" si="141"/>
        <v>273860.53318907227</v>
      </c>
      <c r="L163" s="62">
        <f t="shared" si="142"/>
        <v>663967.45138034667</v>
      </c>
      <c r="M163" s="55">
        <f t="shared" si="143"/>
        <v>531081.62733605911</v>
      </c>
      <c r="N163" s="55">
        <f t="shared" si="144"/>
        <v>119589.80954543242</v>
      </c>
      <c r="O163" s="55">
        <f t="shared" si="145"/>
        <v>411491.81779062672</v>
      </c>
      <c r="P163" s="59">
        <f t="shared" si="188"/>
        <v>0</v>
      </c>
      <c r="Q163" s="52">
        <f t="shared" si="146"/>
        <v>0</v>
      </c>
      <c r="R163" s="57">
        <f t="shared" si="147"/>
        <v>0</v>
      </c>
      <c r="S163" s="59">
        <f t="shared" si="189"/>
        <v>0</v>
      </c>
      <c r="T163" s="56">
        <f t="shared" si="148"/>
        <v>0</v>
      </c>
      <c r="U163" s="57">
        <f t="shared" si="149"/>
        <v>0</v>
      </c>
      <c r="V163" s="59">
        <f t="shared" si="190"/>
        <v>0</v>
      </c>
      <c r="W163" s="52">
        <f t="shared" si="133"/>
        <v>0</v>
      </c>
      <c r="X163" s="57">
        <f t="shared" si="150"/>
        <v>0</v>
      </c>
      <c r="Y163" s="59">
        <f t="shared" si="191"/>
        <v>0</v>
      </c>
      <c r="Z163" s="56">
        <f t="shared" si="192"/>
        <v>0</v>
      </c>
      <c r="AA163" s="57">
        <f t="shared" si="151"/>
        <v>0</v>
      </c>
      <c r="AB163" s="63">
        <f t="shared" si="193"/>
        <v>0</v>
      </c>
      <c r="AC163" s="74">
        <f t="shared" si="152"/>
        <v>0</v>
      </c>
      <c r="AD163" s="57">
        <f t="shared" si="153"/>
        <v>0</v>
      </c>
      <c r="AE163" s="59">
        <f t="shared" si="194"/>
        <v>0</v>
      </c>
      <c r="AF163" s="54">
        <f t="shared" si="154"/>
        <v>0</v>
      </c>
      <c r="AG163" s="57">
        <f t="shared" si="155"/>
        <v>0</v>
      </c>
      <c r="AH163" s="59">
        <f t="shared" si="195"/>
        <v>6451335.009306618</v>
      </c>
      <c r="AI163" s="54">
        <f t="shared" si="156"/>
        <v>119589.80954543242</v>
      </c>
      <c r="AJ163" s="57">
        <f t="shared" si="157"/>
        <v>26880.562538777576</v>
      </c>
      <c r="AK163" s="59">
        <f t="shared" si="196"/>
        <v>22471731.339937773</v>
      </c>
      <c r="AL163" s="56">
        <f t="shared" si="197"/>
        <v>411491.81779062672</v>
      </c>
      <c r="AM163" s="75">
        <f t="shared" si="158"/>
        <v>93632.213916407389</v>
      </c>
      <c r="AN163">
        <f t="shared" si="159"/>
        <v>2.8954596100278548E-2</v>
      </c>
      <c r="AO163" s="119">
        <f t="shared" si="160"/>
        <v>0</v>
      </c>
      <c r="AP163" s="119">
        <f t="shared" si="161"/>
        <v>0</v>
      </c>
      <c r="AQ163">
        <f t="shared" si="162"/>
        <v>0.5167945578222517</v>
      </c>
      <c r="AR163" s="41">
        <f t="shared" si="163"/>
        <v>0</v>
      </c>
      <c r="AS163" s="41">
        <f t="shared" si="164"/>
        <v>0</v>
      </c>
      <c r="AT163">
        <f t="shared" si="165"/>
        <v>0.51683556040793699</v>
      </c>
      <c r="AU163" s="41">
        <f t="shared" si="166"/>
        <v>0</v>
      </c>
      <c r="AV163" s="41">
        <f t="shared" si="167"/>
        <v>0</v>
      </c>
      <c r="AW163">
        <f t="shared" si="168"/>
        <v>0.52218518124996371</v>
      </c>
      <c r="AX163">
        <f t="shared" si="169"/>
        <v>0</v>
      </c>
      <c r="AY163" s="121">
        <f t="shared" si="170"/>
        <v>0</v>
      </c>
      <c r="AZ163">
        <f t="shared" si="171"/>
        <v>0.62366860363138332</v>
      </c>
      <c r="BA163" s="39">
        <f t="shared" si="172"/>
        <v>0</v>
      </c>
      <c r="BB163" s="39">
        <f t="shared" si="173"/>
        <v>0</v>
      </c>
      <c r="BC163">
        <f t="shared" si="174"/>
        <v>0.53189253379130819</v>
      </c>
      <c r="BD163" s="41">
        <f t="shared" si="175"/>
        <v>0</v>
      </c>
      <c r="BE163" s="41">
        <f t="shared" si="176"/>
        <v>0</v>
      </c>
      <c r="BF163">
        <f t="shared" si="177"/>
        <v>0.52242799607422929</v>
      </c>
      <c r="BG163" s="41">
        <f t="shared" si="178"/>
        <v>146470.37208420999</v>
      </c>
      <c r="BH163" s="41">
        <f t="shared" si="179"/>
        <v>18058061.241360296</v>
      </c>
      <c r="BI163">
        <f t="shared" si="180"/>
        <v>0.54265087713711413</v>
      </c>
      <c r="BJ163">
        <f t="shared" si="181"/>
        <v>505124.0317070341</v>
      </c>
      <c r="BK163" s="121">
        <f t="shared" si="182"/>
        <v>62135264.486384638</v>
      </c>
      <c r="BL163">
        <f t="shared" si="183"/>
        <v>0.55072430368345826</v>
      </c>
      <c r="BM163" s="119">
        <f t="shared" si="184"/>
        <v>651594.40379124414</v>
      </c>
      <c r="BN163" s="119">
        <f t="shared" si="185"/>
        <v>77537917.591064632</v>
      </c>
      <c r="BO163">
        <f t="shared" si="186"/>
        <v>0.53376167935070429</v>
      </c>
    </row>
    <row r="164" spans="1:67">
      <c r="A164">
        <v>152</v>
      </c>
      <c r="B164" s="64">
        <v>147</v>
      </c>
      <c r="C164" s="56">
        <f t="shared" si="134"/>
        <v>28391984.721908331</v>
      </c>
      <c r="D164" s="56">
        <f t="shared" si="135"/>
        <v>273589.37239476293</v>
      </c>
      <c r="E164" s="59">
        <f t="shared" si="187"/>
        <v>28118395.349513568</v>
      </c>
      <c r="F164" s="53">
        <f t="shared" si="136"/>
        <v>386344.10029269039</v>
      </c>
      <c r="G164" s="53">
        <f t="shared" si="137"/>
        <v>130422.49042949377</v>
      </c>
      <c r="H164" s="66">
        <f t="shared" si="138"/>
        <v>255921.60986319662</v>
      </c>
      <c r="I164" s="54">
        <f t="shared" si="139"/>
        <v>0.10979999999999999</v>
      </c>
      <c r="J164" s="67">
        <f t="shared" si="140"/>
        <v>9.6456066865724388E-3</v>
      </c>
      <c r="K164" s="68">
        <f t="shared" si="141"/>
        <v>268750.46300762059</v>
      </c>
      <c r="L164" s="68">
        <f t="shared" si="142"/>
        <v>655094.5633003111</v>
      </c>
      <c r="M164" s="55">
        <f t="shared" si="143"/>
        <v>524672.07287081727</v>
      </c>
      <c r="N164" s="55">
        <f t="shared" si="144"/>
        <v>118146.49582807743</v>
      </c>
      <c r="O164" s="55">
        <f t="shared" si="145"/>
        <v>406525.57704273984</v>
      </c>
      <c r="P164" s="65">
        <f t="shared" si="188"/>
        <v>0</v>
      </c>
      <c r="Q164" s="52">
        <f t="shared" si="146"/>
        <v>0</v>
      </c>
      <c r="R164" s="57">
        <f t="shared" si="147"/>
        <v>0</v>
      </c>
      <c r="S164" s="59">
        <f t="shared" si="189"/>
        <v>0</v>
      </c>
      <c r="T164" s="56">
        <f t="shared" si="148"/>
        <v>0</v>
      </c>
      <c r="U164" s="57">
        <f t="shared" si="149"/>
        <v>0</v>
      </c>
      <c r="V164" s="59">
        <f t="shared" si="190"/>
        <v>0</v>
      </c>
      <c r="W164" s="52">
        <f t="shared" si="133"/>
        <v>0</v>
      </c>
      <c r="X164" s="57">
        <f t="shared" si="150"/>
        <v>0</v>
      </c>
      <c r="Y164" s="59">
        <f t="shared" si="191"/>
        <v>0</v>
      </c>
      <c r="Z164" s="56">
        <f t="shared" si="192"/>
        <v>0</v>
      </c>
      <c r="AA164" s="57">
        <f t="shared" si="151"/>
        <v>0</v>
      </c>
      <c r="AB164" s="63">
        <f t="shared" si="193"/>
        <v>0</v>
      </c>
      <c r="AC164" s="74">
        <f t="shared" si="152"/>
        <v>0</v>
      </c>
      <c r="AD164" s="57">
        <f t="shared" si="153"/>
        <v>0</v>
      </c>
      <c r="AE164" s="59">
        <f t="shared" si="194"/>
        <v>0</v>
      </c>
      <c r="AF164" s="54">
        <f t="shared" si="154"/>
        <v>0</v>
      </c>
      <c r="AG164" s="57">
        <f t="shared" si="155"/>
        <v>0</v>
      </c>
      <c r="AH164" s="59">
        <f t="shared" si="195"/>
        <v>6331745.1997611858</v>
      </c>
      <c r="AI164" s="54">
        <f t="shared" si="156"/>
        <v>118146.49582807743</v>
      </c>
      <c r="AJ164" s="57">
        <f t="shared" si="157"/>
        <v>26382.271665671607</v>
      </c>
      <c r="AK164" s="59">
        <f t="shared" si="196"/>
        <v>22060239.522147145</v>
      </c>
      <c r="AL164" s="56">
        <f t="shared" si="197"/>
        <v>406525.57704273984</v>
      </c>
      <c r="AM164" s="75">
        <f t="shared" si="158"/>
        <v>91917.664675613109</v>
      </c>
      <c r="AN164">
        <f t="shared" si="159"/>
        <v>2.8993593314763227E-2</v>
      </c>
      <c r="AO164" s="119">
        <f t="shared" si="160"/>
        <v>0</v>
      </c>
      <c r="AP164" s="119">
        <f t="shared" si="161"/>
        <v>0</v>
      </c>
      <c r="AQ164">
        <f t="shared" si="162"/>
        <v>0.51421864861037836</v>
      </c>
      <c r="AR164" s="41">
        <f t="shared" si="163"/>
        <v>0</v>
      </c>
      <c r="AS164" s="41">
        <f t="shared" si="164"/>
        <v>0</v>
      </c>
      <c r="AT164">
        <f t="shared" si="165"/>
        <v>0.5142597261409847</v>
      </c>
      <c r="AU164" s="41">
        <f t="shared" si="166"/>
        <v>0</v>
      </c>
      <c r="AV164" s="41">
        <f t="shared" si="167"/>
        <v>0</v>
      </c>
      <c r="AW164">
        <f t="shared" si="168"/>
        <v>0.51961931576611287</v>
      </c>
      <c r="AX164">
        <f t="shared" si="169"/>
        <v>0</v>
      </c>
      <c r="AY164" s="121">
        <f t="shared" si="170"/>
        <v>0</v>
      </c>
      <c r="AZ164">
        <f t="shared" si="171"/>
        <v>0.62135909116938393</v>
      </c>
      <c r="BA164" s="39">
        <f t="shared" si="172"/>
        <v>0</v>
      </c>
      <c r="BB164" s="39">
        <f t="shared" si="173"/>
        <v>0</v>
      </c>
      <c r="BC164">
        <f t="shared" si="174"/>
        <v>0.52934571486689896</v>
      </c>
      <c r="BD164" s="41">
        <f t="shared" si="175"/>
        <v>0</v>
      </c>
      <c r="BE164" s="41">
        <f t="shared" si="176"/>
        <v>0</v>
      </c>
      <c r="BF164">
        <f t="shared" si="177"/>
        <v>0.51986259201248963</v>
      </c>
      <c r="BG164" s="41">
        <f t="shared" si="178"/>
        <v>144528.76749374904</v>
      </c>
      <c r="BH164" s="41">
        <f t="shared" si="179"/>
        <v>17958267.365867771</v>
      </c>
      <c r="BI164">
        <f t="shared" si="180"/>
        <v>0.54012658588192752</v>
      </c>
      <c r="BJ164">
        <f t="shared" si="181"/>
        <v>498443.24171835295</v>
      </c>
      <c r="BK164" s="121">
        <f t="shared" si="182"/>
        <v>61791887.710496455</v>
      </c>
      <c r="BL164">
        <f t="shared" si="183"/>
        <v>0.54821788069809696</v>
      </c>
      <c r="BM164" s="119">
        <f t="shared" si="184"/>
        <v>642972.00921210204</v>
      </c>
      <c r="BN164" s="119">
        <f t="shared" si="185"/>
        <v>77126794.712010145</v>
      </c>
      <c r="BO164">
        <f t="shared" si="186"/>
        <v>0.53121866805376505</v>
      </c>
    </row>
    <row r="165" spans="1:67">
      <c r="A165">
        <v>153</v>
      </c>
      <c r="B165" s="58">
        <v>148</v>
      </c>
      <c r="C165" s="56">
        <f t="shared" si="134"/>
        <v>27867312.649037514</v>
      </c>
      <c r="D165" s="56">
        <f t="shared" si="135"/>
        <v>273589.37239476293</v>
      </c>
      <c r="E165" s="59">
        <f t="shared" si="187"/>
        <v>27593723.276642751</v>
      </c>
      <c r="F165" s="53">
        <f t="shared" si="136"/>
        <v>382617.57705558941</v>
      </c>
      <c r="G165" s="53">
        <f t="shared" si="137"/>
        <v>127988.88646482797</v>
      </c>
      <c r="H165" s="60">
        <f t="shared" si="138"/>
        <v>254628.69059076143</v>
      </c>
      <c r="I165" s="54">
        <f t="shared" si="139"/>
        <v>0.10979999999999999</v>
      </c>
      <c r="J165" s="61">
        <f t="shared" si="140"/>
        <v>9.6456066865724388E-3</v>
      </c>
      <c r="K165" s="62">
        <f t="shared" si="141"/>
        <v>263702.15354405943</v>
      </c>
      <c r="L165" s="62">
        <f t="shared" si="142"/>
        <v>646319.73059964878</v>
      </c>
      <c r="M165" s="55">
        <f t="shared" si="143"/>
        <v>518330.8441348208</v>
      </c>
      <c r="N165" s="55">
        <f t="shared" si="144"/>
        <v>116718.56780762272</v>
      </c>
      <c r="O165" s="55">
        <f t="shared" si="145"/>
        <v>401612.27632719808</v>
      </c>
      <c r="P165" s="59">
        <f t="shared" si="188"/>
        <v>0</v>
      </c>
      <c r="Q165" s="52">
        <f t="shared" si="146"/>
        <v>0</v>
      </c>
      <c r="R165" s="57">
        <f t="shared" si="147"/>
        <v>0</v>
      </c>
      <c r="S165" s="59">
        <f t="shared" si="189"/>
        <v>0</v>
      </c>
      <c r="T165" s="56">
        <f t="shared" si="148"/>
        <v>0</v>
      </c>
      <c r="U165" s="57">
        <f t="shared" si="149"/>
        <v>0</v>
      </c>
      <c r="V165" s="59">
        <f t="shared" si="190"/>
        <v>0</v>
      </c>
      <c r="W165" s="52">
        <f t="shared" si="133"/>
        <v>0</v>
      </c>
      <c r="X165" s="57">
        <f t="shared" si="150"/>
        <v>0</v>
      </c>
      <c r="Y165" s="59">
        <f t="shared" si="191"/>
        <v>0</v>
      </c>
      <c r="Z165" s="56">
        <f t="shared" si="192"/>
        <v>0</v>
      </c>
      <c r="AA165" s="57">
        <f t="shared" si="151"/>
        <v>0</v>
      </c>
      <c r="AB165" s="63">
        <f t="shared" si="193"/>
        <v>0</v>
      </c>
      <c r="AC165" s="74">
        <f t="shared" si="152"/>
        <v>0</v>
      </c>
      <c r="AD165" s="57">
        <f t="shared" si="153"/>
        <v>0</v>
      </c>
      <c r="AE165" s="59">
        <f t="shared" si="194"/>
        <v>0</v>
      </c>
      <c r="AF165" s="54">
        <f t="shared" si="154"/>
        <v>0</v>
      </c>
      <c r="AG165" s="57">
        <f t="shared" si="155"/>
        <v>0</v>
      </c>
      <c r="AH165" s="59">
        <f t="shared" si="195"/>
        <v>6213598.7039331086</v>
      </c>
      <c r="AI165" s="54">
        <f t="shared" si="156"/>
        <v>116718.56780762272</v>
      </c>
      <c r="AJ165" s="57">
        <f t="shared" si="157"/>
        <v>25889.994599721285</v>
      </c>
      <c r="AK165" s="59">
        <f t="shared" si="196"/>
        <v>21653713.945104405</v>
      </c>
      <c r="AL165" s="56">
        <f t="shared" si="197"/>
        <v>401612.27632719808</v>
      </c>
      <c r="AM165" s="75">
        <f t="shared" si="158"/>
        <v>90223.808104601689</v>
      </c>
      <c r="AN165">
        <f t="shared" si="159"/>
        <v>2.9032590529247906E-2</v>
      </c>
      <c r="AO165" s="119">
        <f t="shared" si="160"/>
        <v>0</v>
      </c>
      <c r="AP165" s="119">
        <f t="shared" si="161"/>
        <v>0</v>
      </c>
      <c r="AQ165">
        <f t="shared" si="162"/>
        <v>0.51165226903910799</v>
      </c>
      <c r="AR165" s="41">
        <f t="shared" si="163"/>
        <v>0</v>
      </c>
      <c r="AS165" s="41">
        <f t="shared" si="164"/>
        <v>0</v>
      </c>
      <c r="AT165">
        <f t="shared" si="165"/>
        <v>0.51169341948100355</v>
      </c>
      <c r="AU165" s="41">
        <f t="shared" si="166"/>
        <v>0</v>
      </c>
      <c r="AV165" s="41">
        <f t="shared" si="167"/>
        <v>0</v>
      </c>
      <c r="AW165">
        <f t="shared" si="168"/>
        <v>0.51706271324644204</v>
      </c>
      <c r="AX165">
        <f t="shared" si="169"/>
        <v>0</v>
      </c>
      <c r="AY165" s="121">
        <f t="shared" si="170"/>
        <v>0</v>
      </c>
      <c r="AZ165">
        <f t="shared" si="171"/>
        <v>0.61905412146336036</v>
      </c>
      <c r="BA165" s="39">
        <f t="shared" si="172"/>
        <v>0</v>
      </c>
      <c r="BB165" s="39">
        <f t="shared" si="173"/>
        <v>0</v>
      </c>
      <c r="BC165">
        <f t="shared" si="174"/>
        <v>0.52680768225310037</v>
      </c>
      <c r="BD165" s="41">
        <f t="shared" si="175"/>
        <v>0</v>
      </c>
      <c r="BE165" s="41">
        <f t="shared" si="176"/>
        <v>0</v>
      </c>
      <c r="BF165">
        <f t="shared" si="177"/>
        <v>0.51730643893558814</v>
      </c>
      <c r="BG165" s="41">
        <f t="shared" si="178"/>
        <v>142608.562407344</v>
      </c>
      <c r="BH165" s="41">
        <f t="shared" si="179"/>
        <v>17857940.874566276</v>
      </c>
      <c r="BI165">
        <f t="shared" si="180"/>
        <v>0.5376105582765609</v>
      </c>
      <c r="BJ165">
        <f t="shared" si="181"/>
        <v>491836.08443179977</v>
      </c>
      <c r="BK165" s="121">
        <f t="shared" si="182"/>
        <v>61446678.278061308</v>
      </c>
      <c r="BL165">
        <f t="shared" si="183"/>
        <v>0.54571933317302246</v>
      </c>
      <c r="BM165" s="119">
        <f t="shared" si="184"/>
        <v>634444.64683914371</v>
      </c>
      <c r="BN165" s="119">
        <f t="shared" si="185"/>
        <v>76712964.931953475</v>
      </c>
      <c r="BO165">
        <f t="shared" si="186"/>
        <v>0.52868435183065776</v>
      </c>
    </row>
    <row r="166" spans="1:67">
      <c r="A166">
        <v>154</v>
      </c>
      <c r="B166" s="64">
        <v>149</v>
      </c>
      <c r="C166" s="56">
        <f t="shared" si="134"/>
        <v>27348981.804902695</v>
      </c>
      <c r="D166" s="56">
        <f t="shared" si="135"/>
        <v>273589.37239476666</v>
      </c>
      <c r="E166" s="59">
        <f t="shared" si="187"/>
        <v>27075392.432507928</v>
      </c>
      <c r="F166" s="53">
        <f t="shared" si="136"/>
        <v>378926.99839594186</v>
      </c>
      <c r="G166" s="53">
        <f t="shared" si="137"/>
        <v>125584.69523278261</v>
      </c>
      <c r="H166" s="66">
        <f t="shared" si="138"/>
        <v>253342.30316315923</v>
      </c>
      <c r="I166" s="54">
        <f t="shared" si="139"/>
        <v>0.10979999999999999</v>
      </c>
      <c r="J166" s="67">
        <f t="shared" si="140"/>
        <v>9.6456066865724388E-3</v>
      </c>
      <c r="K166" s="68">
        <f t="shared" si="141"/>
        <v>258714.94607518904</v>
      </c>
      <c r="L166" s="68">
        <f t="shared" si="142"/>
        <v>637641.94447113085</v>
      </c>
      <c r="M166" s="55">
        <f t="shared" si="143"/>
        <v>512057.24923834822</v>
      </c>
      <c r="N166" s="55">
        <f t="shared" si="144"/>
        <v>115305.86968323514</v>
      </c>
      <c r="O166" s="55">
        <f t="shared" si="145"/>
        <v>396751.37955511309</v>
      </c>
      <c r="P166" s="65">
        <f t="shared" si="188"/>
        <v>0</v>
      </c>
      <c r="Q166" s="52">
        <f t="shared" si="146"/>
        <v>0</v>
      </c>
      <c r="R166" s="57">
        <f t="shared" si="147"/>
        <v>0</v>
      </c>
      <c r="S166" s="59">
        <f t="shared" si="189"/>
        <v>0</v>
      </c>
      <c r="T166" s="56">
        <f t="shared" si="148"/>
        <v>0</v>
      </c>
      <c r="U166" s="57">
        <f t="shared" si="149"/>
        <v>0</v>
      </c>
      <c r="V166" s="59">
        <f t="shared" si="190"/>
        <v>0</v>
      </c>
      <c r="W166" s="52">
        <f t="shared" si="133"/>
        <v>0</v>
      </c>
      <c r="X166" s="57">
        <f t="shared" si="150"/>
        <v>0</v>
      </c>
      <c r="Y166" s="59">
        <f t="shared" si="191"/>
        <v>0</v>
      </c>
      <c r="Z166" s="56">
        <f t="shared" si="192"/>
        <v>0</v>
      </c>
      <c r="AA166" s="57">
        <f t="shared" si="151"/>
        <v>0</v>
      </c>
      <c r="AB166" s="63">
        <f t="shared" si="193"/>
        <v>0</v>
      </c>
      <c r="AC166" s="74">
        <f t="shared" si="152"/>
        <v>0</v>
      </c>
      <c r="AD166" s="57">
        <f t="shared" si="153"/>
        <v>0</v>
      </c>
      <c r="AE166" s="59">
        <f t="shared" si="194"/>
        <v>0</v>
      </c>
      <c r="AF166" s="54">
        <f t="shared" si="154"/>
        <v>0</v>
      </c>
      <c r="AG166" s="57">
        <f t="shared" si="155"/>
        <v>0</v>
      </c>
      <c r="AH166" s="59">
        <f t="shared" si="195"/>
        <v>6096880.1361254863</v>
      </c>
      <c r="AI166" s="54">
        <f t="shared" si="156"/>
        <v>115305.86968323514</v>
      </c>
      <c r="AJ166" s="57">
        <f t="shared" si="157"/>
        <v>25403.667233856191</v>
      </c>
      <c r="AK166" s="59">
        <f t="shared" si="196"/>
        <v>21252101.668777209</v>
      </c>
      <c r="AL166" s="56">
        <f t="shared" si="197"/>
        <v>396751.37955511309</v>
      </c>
      <c r="AM166" s="75">
        <f t="shared" si="158"/>
        <v>88550.423619905036</v>
      </c>
      <c r="AN166">
        <f t="shared" si="159"/>
        <v>2.9071587743732585E-2</v>
      </c>
      <c r="AO166" s="119">
        <f t="shared" si="160"/>
        <v>0</v>
      </c>
      <c r="AP166" s="119">
        <f t="shared" si="161"/>
        <v>0</v>
      </c>
      <c r="AQ166">
        <f t="shared" si="162"/>
        <v>0.5090954046826679</v>
      </c>
      <c r="AR166" s="41">
        <f t="shared" si="163"/>
        <v>0</v>
      </c>
      <c r="AS166" s="41">
        <f t="shared" si="164"/>
        <v>0</v>
      </c>
      <c r="AT166">
        <f t="shared" si="165"/>
        <v>0.50913662601661414</v>
      </c>
      <c r="AU166" s="41">
        <f t="shared" si="166"/>
        <v>0</v>
      </c>
      <c r="AV166" s="41">
        <f t="shared" si="167"/>
        <v>0</v>
      </c>
      <c r="AW166">
        <f t="shared" si="168"/>
        <v>0.51451536112839025</v>
      </c>
      <c r="AX166">
        <f t="shared" si="169"/>
        <v>0</v>
      </c>
      <c r="AY166" s="121">
        <f t="shared" si="170"/>
        <v>0</v>
      </c>
      <c r="AZ166">
        <f t="shared" si="171"/>
        <v>0.61675370748411862</v>
      </c>
      <c r="BA166" s="39">
        <f t="shared" si="172"/>
        <v>0</v>
      </c>
      <c r="BB166" s="39">
        <f t="shared" si="173"/>
        <v>0</v>
      </c>
      <c r="BC166">
        <f t="shared" si="174"/>
        <v>0.52427842660195934</v>
      </c>
      <c r="BD166" s="41">
        <f t="shared" si="175"/>
        <v>0</v>
      </c>
      <c r="BE166" s="41">
        <f t="shared" si="176"/>
        <v>0</v>
      </c>
      <c r="BF166">
        <f t="shared" si="177"/>
        <v>0.51475952436358452</v>
      </c>
      <c r="BG166" s="41">
        <f t="shared" si="178"/>
        <v>140709.53691709135</v>
      </c>
      <c r="BH166" s="41">
        <f t="shared" si="179"/>
        <v>17757103.931218211</v>
      </c>
      <c r="BI166">
        <f t="shared" si="180"/>
        <v>0.53510278832951419</v>
      </c>
      <c r="BJ166">
        <f t="shared" si="181"/>
        <v>485301.80317501811</v>
      </c>
      <c r="BK166" s="121">
        <f t="shared" si="182"/>
        <v>61099712.451487415</v>
      </c>
      <c r="BL166">
        <f t="shared" si="183"/>
        <v>0.54322865749703309</v>
      </c>
      <c r="BM166" s="119">
        <f t="shared" si="184"/>
        <v>626011.34009210952</v>
      </c>
      <c r="BN166" s="119">
        <f t="shared" si="185"/>
        <v>76296530.136513889</v>
      </c>
      <c r="BO166">
        <f t="shared" si="186"/>
        <v>0.52615872193201962</v>
      </c>
    </row>
    <row r="167" spans="1:67">
      <c r="A167">
        <v>155</v>
      </c>
      <c r="B167" s="58">
        <v>150</v>
      </c>
      <c r="C167" s="56">
        <f t="shared" si="134"/>
        <v>26836924.555664346</v>
      </c>
      <c r="D167" s="56">
        <f t="shared" si="135"/>
        <v>273589.37239476666</v>
      </c>
      <c r="E167" s="59">
        <f t="shared" si="187"/>
        <v>26563335.183269579</v>
      </c>
      <c r="F167" s="53">
        <f t="shared" si="136"/>
        <v>375272.01760649111</v>
      </c>
      <c r="G167" s="53">
        <f t="shared" si="137"/>
        <v>123209.6030250654</v>
      </c>
      <c r="H167" s="60">
        <f t="shared" si="138"/>
        <v>252062.41458142572</v>
      </c>
      <c r="I167" s="54">
        <f t="shared" si="139"/>
        <v>0.10979999999999999</v>
      </c>
      <c r="J167" s="61">
        <f t="shared" si="140"/>
        <v>9.6456066865724388E-3</v>
      </c>
      <c r="K167" s="62">
        <f t="shared" si="141"/>
        <v>253788.18854988978</v>
      </c>
      <c r="L167" s="62">
        <f t="shared" si="142"/>
        <v>629060.20615638094</v>
      </c>
      <c r="M167" s="55">
        <f t="shared" si="143"/>
        <v>505850.60313131555</v>
      </c>
      <c r="N167" s="55">
        <f t="shared" si="144"/>
        <v>113908.24719424204</v>
      </c>
      <c r="O167" s="55">
        <f t="shared" si="145"/>
        <v>391942.35593707353</v>
      </c>
      <c r="P167" s="59">
        <f t="shared" si="188"/>
        <v>0</v>
      </c>
      <c r="Q167" s="52">
        <f t="shared" si="146"/>
        <v>0</v>
      </c>
      <c r="R167" s="57">
        <f t="shared" si="147"/>
        <v>0</v>
      </c>
      <c r="S167" s="59">
        <f t="shared" si="189"/>
        <v>0</v>
      </c>
      <c r="T167" s="56">
        <f t="shared" si="148"/>
        <v>0</v>
      </c>
      <c r="U167" s="57">
        <f t="shared" si="149"/>
        <v>0</v>
      </c>
      <c r="V167" s="59">
        <f t="shared" si="190"/>
        <v>0</v>
      </c>
      <c r="W167" s="52">
        <f t="shared" si="133"/>
        <v>0</v>
      </c>
      <c r="X167" s="57">
        <f t="shared" si="150"/>
        <v>0</v>
      </c>
      <c r="Y167" s="59">
        <f t="shared" si="191"/>
        <v>0</v>
      </c>
      <c r="Z167" s="56">
        <f t="shared" si="192"/>
        <v>0</v>
      </c>
      <c r="AA167" s="57">
        <f t="shared" si="151"/>
        <v>0</v>
      </c>
      <c r="AB167" s="63">
        <f t="shared" si="193"/>
        <v>0</v>
      </c>
      <c r="AC167" s="74">
        <f t="shared" si="152"/>
        <v>0</v>
      </c>
      <c r="AD167" s="57">
        <f t="shared" si="153"/>
        <v>0</v>
      </c>
      <c r="AE167" s="59">
        <f t="shared" si="194"/>
        <v>0</v>
      </c>
      <c r="AF167" s="54">
        <f t="shared" si="154"/>
        <v>0</v>
      </c>
      <c r="AG167" s="57">
        <f t="shared" si="155"/>
        <v>0</v>
      </c>
      <c r="AH167" s="59">
        <f t="shared" si="195"/>
        <v>5981574.2664422514</v>
      </c>
      <c r="AI167" s="54">
        <f t="shared" si="156"/>
        <v>113908.24719424204</v>
      </c>
      <c r="AJ167" s="57">
        <f t="shared" si="157"/>
        <v>24923.226110176049</v>
      </c>
      <c r="AK167" s="59">
        <f t="shared" si="196"/>
        <v>20855350.289222095</v>
      </c>
      <c r="AL167" s="56">
        <f t="shared" si="197"/>
        <v>391942.35593707353</v>
      </c>
      <c r="AM167" s="75">
        <f t="shared" si="158"/>
        <v>86897.292871758735</v>
      </c>
      <c r="AN167">
        <f t="shared" si="159"/>
        <v>2.9110584958217264E-2</v>
      </c>
      <c r="AO167" s="119">
        <f t="shared" si="160"/>
        <v>0</v>
      </c>
      <c r="AP167" s="119">
        <f t="shared" si="161"/>
        <v>0</v>
      </c>
      <c r="AQ167">
        <f t="shared" si="162"/>
        <v>0.50654804100289585</v>
      </c>
      <c r="AR167" s="41">
        <f t="shared" si="163"/>
        <v>0</v>
      </c>
      <c r="AS167" s="41">
        <f t="shared" si="164"/>
        <v>0</v>
      </c>
      <c r="AT167">
        <f t="shared" si="165"/>
        <v>0.50658933122401006</v>
      </c>
      <c r="AU167" s="41">
        <f t="shared" si="166"/>
        <v>0</v>
      </c>
      <c r="AV167" s="41">
        <f t="shared" si="167"/>
        <v>0</v>
      </c>
      <c r="AW167">
        <f t="shared" si="168"/>
        <v>0.51197724673199496</v>
      </c>
      <c r="AX167">
        <f t="shared" si="169"/>
        <v>0</v>
      </c>
      <c r="AY167" s="121">
        <f t="shared" si="170"/>
        <v>0</v>
      </c>
      <c r="AZ167">
        <f t="shared" si="171"/>
        <v>0.61445786206574438</v>
      </c>
      <c r="BA167" s="39">
        <f t="shared" si="172"/>
        <v>0</v>
      </c>
      <c r="BB167" s="39">
        <f t="shared" si="173"/>
        <v>0</v>
      </c>
      <c r="BC167">
        <f t="shared" si="174"/>
        <v>0.52175793844017515</v>
      </c>
      <c r="BD167" s="41">
        <f t="shared" si="175"/>
        <v>0</v>
      </c>
      <c r="BE167" s="41">
        <f t="shared" si="176"/>
        <v>0</v>
      </c>
      <c r="BF167">
        <f t="shared" si="177"/>
        <v>0.51222183569885871</v>
      </c>
      <c r="BG167" s="41">
        <f t="shared" si="178"/>
        <v>138831.47330441809</v>
      </c>
      <c r="BH167" s="41">
        <f t="shared" si="179"/>
        <v>17655778.315107517</v>
      </c>
      <c r="BI167">
        <f t="shared" si="180"/>
        <v>0.53260326991704188</v>
      </c>
      <c r="BJ167">
        <f t="shared" si="181"/>
        <v>478839.64880883228</v>
      </c>
      <c r="BK167" s="121">
        <f t="shared" si="182"/>
        <v>60751065.1702464</v>
      </c>
      <c r="BL167">
        <f t="shared" si="183"/>
        <v>0.5407458499226574</v>
      </c>
      <c r="BM167" s="119">
        <f t="shared" si="184"/>
        <v>617671.12211325043</v>
      </c>
      <c r="BN167" s="119">
        <f t="shared" si="185"/>
        <v>75877590.469697326</v>
      </c>
      <c r="BO167">
        <f t="shared" si="186"/>
        <v>0.52364176948172547</v>
      </c>
    </row>
    <row r="168" spans="1:67">
      <c r="A168">
        <v>156</v>
      </c>
      <c r="B168" s="64">
        <v>151</v>
      </c>
      <c r="C168" s="56">
        <f t="shared" si="134"/>
        <v>26331073.952533029</v>
      </c>
      <c r="D168" s="56">
        <f t="shared" si="135"/>
        <v>273589.37239476666</v>
      </c>
      <c r="E168" s="59">
        <f t="shared" si="187"/>
        <v>26057484.580138262</v>
      </c>
      <c r="F168" s="53">
        <f t="shared" si="136"/>
        <v>371652.29132418241</v>
      </c>
      <c r="G168" s="53">
        <f t="shared" si="137"/>
        <v>120863.29931087465</v>
      </c>
      <c r="H168" s="66">
        <f t="shared" si="138"/>
        <v>250788.99201330775</v>
      </c>
      <c r="I168" s="54">
        <f t="shared" si="139"/>
        <v>0.10979999999999999</v>
      </c>
      <c r="J168" s="67">
        <f t="shared" si="140"/>
        <v>9.6456066865724388E-3</v>
      </c>
      <c r="K168" s="68">
        <f t="shared" si="141"/>
        <v>248921.23552315749</v>
      </c>
      <c r="L168" s="68">
        <f t="shared" si="142"/>
        <v>620573.52684733993</v>
      </c>
      <c r="M168" s="55">
        <f t="shared" si="143"/>
        <v>499710.22753646527</v>
      </c>
      <c r="N168" s="55">
        <f t="shared" si="144"/>
        <v>112525.5476050866</v>
      </c>
      <c r="O168" s="55">
        <f t="shared" si="145"/>
        <v>387184.67993137869</v>
      </c>
      <c r="P168" s="65">
        <f t="shared" si="188"/>
        <v>0</v>
      </c>
      <c r="Q168" s="52">
        <f t="shared" si="146"/>
        <v>0</v>
      </c>
      <c r="R168" s="57">
        <f t="shared" si="147"/>
        <v>0</v>
      </c>
      <c r="S168" s="59">
        <f t="shared" si="189"/>
        <v>0</v>
      </c>
      <c r="T168" s="56">
        <f t="shared" si="148"/>
        <v>0</v>
      </c>
      <c r="U168" s="57">
        <f t="shared" si="149"/>
        <v>0</v>
      </c>
      <c r="V168" s="59">
        <f t="shared" si="190"/>
        <v>0</v>
      </c>
      <c r="W168" s="52">
        <f t="shared" si="133"/>
        <v>0</v>
      </c>
      <c r="X168" s="57">
        <f t="shared" si="150"/>
        <v>0</v>
      </c>
      <c r="Y168" s="59">
        <f t="shared" si="191"/>
        <v>0</v>
      </c>
      <c r="Z168" s="56">
        <f t="shared" si="192"/>
        <v>0</v>
      </c>
      <c r="AA168" s="57">
        <f t="shared" si="151"/>
        <v>0</v>
      </c>
      <c r="AB168" s="63">
        <f t="shared" si="193"/>
        <v>0</v>
      </c>
      <c r="AC168" s="74">
        <f t="shared" si="152"/>
        <v>0</v>
      </c>
      <c r="AD168" s="57">
        <f t="shared" si="153"/>
        <v>0</v>
      </c>
      <c r="AE168" s="59">
        <f t="shared" si="194"/>
        <v>0</v>
      </c>
      <c r="AF168" s="54">
        <f t="shared" si="154"/>
        <v>0</v>
      </c>
      <c r="AG168" s="57">
        <f t="shared" si="155"/>
        <v>0</v>
      </c>
      <c r="AH168" s="59">
        <f t="shared" si="195"/>
        <v>5867666.0192480097</v>
      </c>
      <c r="AI168" s="54">
        <f t="shared" si="156"/>
        <v>112525.5476050866</v>
      </c>
      <c r="AJ168" s="57">
        <f t="shared" si="157"/>
        <v>24448.608413533373</v>
      </c>
      <c r="AK168" s="59">
        <f t="shared" si="196"/>
        <v>20463407.93328502</v>
      </c>
      <c r="AL168" s="56">
        <f t="shared" si="197"/>
        <v>387184.67993137869</v>
      </c>
      <c r="AM168" s="75">
        <f t="shared" si="158"/>
        <v>85264.199722020916</v>
      </c>
      <c r="AN168">
        <f t="shared" si="159"/>
        <v>2.9149582172701947E-2</v>
      </c>
      <c r="AO168" s="119">
        <f t="shared" si="160"/>
        <v>0</v>
      </c>
      <c r="AP168" s="119">
        <f t="shared" si="161"/>
        <v>0</v>
      </c>
      <c r="AQ168">
        <f t="shared" si="162"/>
        <v>0.50401016335019444</v>
      </c>
      <c r="AR168" s="41">
        <f t="shared" si="163"/>
        <v>0</v>
      </c>
      <c r="AS168" s="41">
        <f t="shared" si="164"/>
        <v>0</v>
      </c>
      <c r="AT168">
        <f t="shared" si="165"/>
        <v>0.50405152046786594</v>
      </c>
      <c r="AU168" s="41">
        <f t="shared" si="166"/>
        <v>0</v>
      </c>
      <c r="AV168" s="41">
        <f t="shared" si="167"/>
        <v>0</v>
      </c>
      <c r="AW168">
        <f t="shared" si="168"/>
        <v>0.50944835726064785</v>
      </c>
      <c r="AX168">
        <f t="shared" si="169"/>
        <v>0</v>
      </c>
      <c r="AY168" s="121">
        <f t="shared" si="170"/>
        <v>0</v>
      </c>
      <c r="AZ168">
        <f t="shared" si="171"/>
        <v>0.61216659790577543</v>
      </c>
      <c r="BA168" s="39">
        <f t="shared" si="172"/>
        <v>0</v>
      </c>
      <c r="BB168" s="39">
        <f t="shared" si="173"/>
        <v>0</v>
      </c>
      <c r="BC168">
        <f t="shared" si="174"/>
        <v>0.51924620816999911</v>
      </c>
      <c r="BD168" s="41">
        <f t="shared" si="175"/>
        <v>0</v>
      </c>
      <c r="BE168" s="41">
        <f t="shared" si="176"/>
        <v>0</v>
      </c>
      <c r="BF168">
        <f t="shared" si="177"/>
        <v>0.50969336022700318</v>
      </c>
      <c r="BG168" s="41">
        <f t="shared" si="178"/>
        <v>136974.15601861998</v>
      </c>
      <c r="BH168" s="41">
        <f t="shared" si="179"/>
        <v>17553985.426393509</v>
      </c>
      <c r="BI168">
        <f t="shared" si="180"/>
        <v>0.53011199678393606</v>
      </c>
      <c r="BJ168">
        <f t="shared" si="181"/>
        <v>472448.87965339958</v>
      </c>
      <c r="BK168" s="121">
        <f t="shared" si="182"/>
        <v>60400810.069295079</v>
      </c>
      <c r="BL168">
        <f t="shared" si="183"/>
        <v>0.53827090656693788</v>
      </c>
      <c r="BM168" s="119">
        <f t="shared" si="184"/>
        <v>609423.03567201959</v>
      </c>
      <c r="BN168" s="119">
        <f t="shared" si="185"/>
        <v>75456244.358006254</v>
      </c>
      <c r="BO168">
        <f t="shared" si="186"/>
        <v>0.52113348547788008</v>
      </c>
    </row>
    <row r="169" spans="1:67">
      <c r="A169">
        <v>157</v>
      </c>
      <c r="B169" s="58">
        <v>152</v>
      </c>
      <c r="C169" s="56">
        <f t="shared" si="134"/>
        <v>25831363.724996563</v>
      </c>
      <c r="D169" s="56">
        <f t="shared" si="135"/>
        <v>273589.37239476666</v>
      </c>
      <c r="E169" s="59">
        <f t="shared" si="187"/>
        <v>25557774.352601796</v>
      </c>
      <c r="F169" s="53">
        <f t="shared" si="136"/>
        <v>368067.47949790588</v>
      </c>
      <c r="G169" s="53">
        <f t="shared" si="137"/>
        <v>118545.47670548467</v>
      </c>
      <c r="H169" s="60">
        <f t="shared" si="138"/>
        <v>249522.0027924212</v>
      </c>
      <c r="I169" s="54">
        <f t="shared" si="139"/>
        <v>0.10979999999999999</v>
      </c>
      <c r="J169" s="61">
        <f t="shared" si="140"/>
        <v>9.6456066865724388E-3</v>
      </c>
      <c r="K169" s="62">
        <f t="shared" si="141"/>
        <v>244113.44809078393</v>
      </c>
      <c r="L169" s="62">
        <f t="shared" si="142"/>
        <v>612180.92758868984</v>
      </c>
      <c r="M169" s="55">
        <f t="shared" si="143"/>
        <v>493635.45088320517</v>
      </c>
      <c r="N169" s="55">
        <f t="shared" si="144"/>
        <v>111157.61969042968</v>
      </c>
      <c r="O169" s="55">
        <f t="shared" si="145"/>
        <v>382477.83119277551</v>
      </c>
      <c r="P169" s="59">
        <f t="shared" si="188"/>
        <v>0</v>
      </c>
      <c r="Q169" s="52">
        <f t="shared" si="146"/>
        <v>0</v>
      </c>
      <c r="R169" s="57">
        <f t="shared" si="147"/>
        <v>0</v>
      </c>
      <c r="S169" s="59">
        <f t="shared" si="189"/>
        <v>0</v>
      </c>
      <c r="T169" s="56">
        <f t="shared" si="148"/>
        <v>0</v>
      </c>
      <c r="U169" s="57">
        <f t="shared" si="149"/>
        <v>0</v>
      </c>
      <c r="V169" s="59">
        <f t="shared" si="190"/>
        <v>0</v>
      </c>
      <c r="W169" s="52">
        <f t="shared" si="133"/>
        <v>0</v>
      </c>
      <c r="X169" s="57">
        <f t="shared" si="150"/>
        <v>0</v>
      </c>
      <c r="Y169" s="59">
        <f t="shared" si="191"/>
        <v>0</v>
      </c>
      <c r="Z169" s="56">
        <f t="shared" si="192"/>
        <v>0</v>
      </c>
      <c r="AA169" s="57">
        <f t="shared" si="151"/>
        <v>0</v>
      </c>
      <c r="AB169" s="63">
        <f t="shared" si="193"/>
        <v>0</v>
      </c>
      <c r="AC169" s="74">
        <f t="shared" si="152"/>
        <v>0</v>
      </c>
      <c r="AD169" s="57">
        <f t="shared" si="153"/>
        <v>0</v>
      </c>
      <c r="AE169" s="59">
        <f t="shared" si="194"/>
        <v>0</v>
      </c>
      <c r="AF169" s="54">
        <f t="shared" si="154"/>
        <v>0</v>
      </c>
      <c r="AG169" s="57">
        <f t="shared" si="155"/>
        <v>0</v>
      </c>
      <c r="AH169" s="59">
        <f t="shared" si="195"/>
        <v>5755140.4716429226</v>
      </c>
      <c r="AI169" s="54">
        <f t="shared" si="156"/>
        <v>111157.61969042968</v>
      </c>
      <c r="AJ169" s="57">
        <f t="shared" si="157"/>
        <v>23979.751965178843</v>
      </c>
      <c r="AK169" s="59">
        <f t="shared" si="196"/>
        <v>20076223.25335364</v>
      </c>
      <c r="AL169" s="56">
        <f t="shared" si="197"/>
        <v>382477.83119277551</v>
      </c>
      <c r="AM169" s="75">
        <f t="shared" si="158"/>
        <v>83650.930222306837</v>
      </c>
      <c r="AN169">
        <f t="shared" si="159"/>
        <v>2.9188579387186626E-2</v>
      </c>
      <c r="AO169" s="119">
        <f t="shared" si="160"/>
        <v>0</v>
      </c>
      <c r="AP169" s="119">
        <f t="shared" si="161"/>
        <v>0</v>
      </c>
      <c r="AQ169">
        <f t="shared" si="162"/>
        <v>0.5014817569644241</v>
      </c>
      <c r="AR169" s="41">
        <f t="shared" si="163"/>
        <v>0</v>
      </c>
      <c r="AS169" s="41">
        <f t="shared" si="164"/>
        <v>0</v>
      </c>
      <c r="AT169">
        <f t="shared" si="165"/>
        <v>0.50152317900235388</v>
      </c>
      <c r="AU169" s="41">
        <f t="shared" si="166"/>
        <v>0</v>
      </c>
      <c r="AV169" s="41">
        <f t="shared" si="167"/>
        <v>0</v>
      </c>
      <c r="AW169">
        <f t="shared" si="168"/>
        <v>0.5069286798021162</v>
      </c>
      <c r="AX169">
        <f t="shared" si="169"/>
        <v>0</v>
      </c>
      <c r="AY169" s="121">
        <f t="shared" si="170"/>
        <v>0</v>
      </c>
      <c r="AZ169">
        <f t="shared" si="171"/>
        <v>0.60987992756536202</v>
      </c>
      <c r="BA169" s="39">
        <f t="shared" si="172"/>
        <v>0</v>
      </c>
      <c r="BB169" s="39">
        <f t="shared" si="173"/>
        <v>0</v>
      </c>
      <c r="BC169">
        <f t="shared" si="174"/>
        <v>0.51674322606997813</v>
      </c>
      <c r="BD169" s="41">
        <f t="shared" si="175"/>
        <v>0</v>
      </c>
      <c r="BE169" s="41">
        <f t="shared" si="176"/>
        <v>0</v>
      </c>
      <c r="BF169">
        <f t="shared" si="177"/>
        <v>0.50717408511771211</v>
      </c>
      <c r="BG169" s="41">
        <f t="shared" si="178"/>
        <v>135137.37165560853</v>
      </c>
      <c r="BH169" s="41">
        <f t="shared" si="179"/>
        <v>17451746.29139746</v>
      </c>
      <c r="BI169">
        <f t="shared" si="180"/>
        <v>0.52762896254435765</v>
      </c>
      <c r="BJ169">
        <f t="shared" si="181"/>
        <v>466128.76141508238</v>
      </c>
      <c r="BK169" s="121">
        <f t="shared" si="182"/>
        <v>60049019.497265756</v>
      </c>
      <c r="BL169">
        <f t="shared" si="183"/>
        <v>0.53580382341209476</v>
      </c>
      <c r="BM169" s="119">
        <f t="shared" si="184"/>
        <v>601266.13307069091</v>
      </c>
      <c r="BN169" s="119">
        <f t="shared" si="185"/>
        <v>75032588.53424719</v>
      </c>
      <c r="BO169">
        <f t="shared" si="186"/>
        <v>0.51863386079355078</v>
      </c>
    </row>
    <row r="170" spans="1:67">
      <c r="A170">
        <v>158</v>
      </c>
      <c r="B170" s="64">
        <v>153</v>
      </c>
      <c r="C170" s="56">
        <f t="shared" si="134"/>
        <v>25337728.274113357</v>
      </c>
      <c r="D170" s="56">
        <f t="shared" si="135"/>
        <v>273589.37239476666</v>
      </c>
      <c r="E170" s="59">
        <f t="shared" si="187"/>
        <v>25064138.90171859</v>
      </c>
      <c r="F170" s="53">
        <f t="shared" si="136"/>
        <v>364517.24535655102</v>
      </c>
      <c r="G170" s="53">
        <f t="shared" si="137"/>
        <v>116255.83093913806</v>
      </c>
      <c r="H170" s="66">
        <f t="shared" si="138"/>
        <v>248261.41441741295</v>
      </c>
      <c r="I170" s="54">
        <f t="shared" si="139"/>
        <v>0.10979999999999999</v>
      </c>
      <c r="J170" s="67">
        <f t="shared" si="140"/>
        <v>9.6456066865724388E-3</v>
      </c>
      <c r="K170" s="68">
        <f t="shared" si="141"/>
        <v>239364.1938246747</v>
      </c>
      <c r="L170" s="68">
        <f t="shared" si="142"/>
        <v>603881.43918122572</v>
      </c>
      <c r="M170" s="55">
        <f t="shared" si="143"/>
        <v>487625.60824208765</v>
      </c>
      <c r="N170" s="55">
        <f t="shared" si="144"/>
        <v>109804.31372039569</v>
      </c>
      <c r="O170" s="55">
        <f t="shared" si="145"/>
        <v>377821.29452169198</v>
      </c>
      <c r="P170" s="65">
        <f t="shared" si="188"/>
        <v>0</v>
      </c>
      <c r="Q170" s="52">
        <f t="shared" si="146"/>
        <v>0</v>
      </c>
      <c r="R170" s="57">
        <f t="shared" si="147"/>
        <v>0</v>
      </c>
      <c r="S170" s="59">
        <f t="shared" si="189"/>
        <v>0</v>
      </c>
      <c r="T170" s="56">
        <f t="shared" si="148"/>
        <v>0</v>
      </c>
      <c r="U170" s="57">
        <f t="shared" si="149"/>
        <v>0</v>
      </c>
      <c r="V170" s="59">
        <f t="shared" si="190"/>
        <v>0</v>
      </c>
      <c r="W170" s="52">
        <f t="shared" si="133"/>
        <v>0</v>
      </c>
      <c r="X170" s="57">
        <f t="shared" si="150"/>
        <v>0</v>
      </c>
      <c r="Y170" s="59">
        <f t="shared" si="191"/>
        <v>0</v>
      </c>
      <c r="Z170" s="56">
        <f t="shared" si="192"/>
        <v>0</v>
      </c>
      <c r="AA170" s="57">
        <f t="shared" si="151"/>
        <v>0</v>
      </c>
      <c r="AB170" s="63">
        <f t="shared" si="193"/>
        <v>0</v>
      </c>
      <c r="AC170" s="74">
        <f t="shared" si="152"/>
        <v>0</v>
      </c>
      <c r="AD170" s="57">
        <f t="shared" si="153"/>
        <v>0</v>
      </c>
      <c r="AE170" s="59">
        <f t="shared" si="194"/>
        <v>0</v>
      </c>
      <c r="AF170" s="54">
        <f t="shared" si="154"/>
        <v>0</v>
      </c>
      <c r="AG170" s="57">
        <f t="shared" si="155"/>
        <v>0</v>
      </c>
      <c r="AH170" s="59">
        <f t="shared" si="195"/>
        <v>5643982.8519524932</v>
      </c>
      <c r="AI170" s="54">
        <f t="shared" si="156"/>
        <v>109804.31372039569</v>
      </c>
      <c r="AJ170" s="57">
        <f t="shared" si="157"/>
        <v>23516.595216468722</v>
      </c>
      <c r="AK170" s="59">
        <f t="shared" si="196"/>
        <v>19693745.422160864</v>
      </c>
      <c r="AL170" s="56">
        <f t="shared" si="197"/>
        <v>377821.29452169198</v>
      </c>
      <c r="AM170" s="75">
        <f t="shared" si="158"/>
        <v>82057.272592336929</v>
      </c>
      <c r="AN170">
        <f t="shared" si="159"/>
        <v>2.9227576601671305E-2</v>
      </c>
      <c r="AO170" s="119">
        <f t="shared" si="160"/>
        <v>0</v>
      </c>
      <c r="AP170" s="119">
        <f t="shared" si="161"/>
        <v>0</v>
      </c>
      <c r="AQ170">
        <f t="shared" si="162"/>
        <v>0.49896280697588791</v>
      </c>
      <c r="AR170" s="41">
        <f t="shared" si="163"/>
        <v>0</v>
      </c>
      <c r="AS170" s="41">
        <f t="shared" si="164"/>
        <v>0</v>
      </c>
      <c r="AT170">
        <f t="shared" si="165"/>
        <v>0.49900429197195695</v>
      </c>
      <c r="AU170" s="41">
        <f t="shared" si="166"/>
        <v>0</v>
      </c>
      <c r="AV170" s="41">
        <f t="shared" si="167"/>
        <v>0</v>
      </c>
      <c r="AW170">
        <f t="shared" si="168"/>
        <v>0.5044182013294104</v>
      </c>
      <c r="AX170">
        <f t="shared" si="169"/>
        <v>0</v>
      </c>
      <c r="AY170" s="121">
        <f t="shared" si="170"/>
        <v>0</v>
      </c>
      <c r="AZ170">
        <f t="shared" si="171"/>
        <v>0.60759786346947564</v>
      </c>
      <c r="BA170" s="39">
        <f t="shared" si="172"/>
        <v>0</v>
      </c>
      <c r="BB170" s="39">
        <f t="shared" si="173"/>
        <v>0</v>
      </c>
      <c r="BC170">
        <f t="shared" si="174"/>
        <v>0.51424898229594673</v>
      </c>
      <c r="BD170" s="41">
        <f t="shared" si="175"/>
        <v>0</v>
      </c>
      <c r="BE170" s="41">
        <f t="shared" si="176"/>
        <v>0</v>
      </c>
      <c r="BF170">
        <f t="shared" si="177"/>
        <v>0.50466399742574508</v>
      </c>
      <c r="BG170" s="41">
        <f t="shared" si="178"/>
        <v>133320.90893686441</v>
      </c>
      <c r="BH170" s="41">
        <f t="shared" si="179"/>
        <v>17349081.56782252</v>
      </c>
      <c r="BI170">
        <f t="shared" si="180"/>
        <v>0.5251541606825193</v>
      </c>
      <c r="BJ170">
        <f t="shared" si="181"/>
        <v>459878.56711402891</v>
      </c>
      <c r="BK170" s="121">
        <f t="shared" si="182"/>
        <v>59695764.53442733</v>
      </c>
      <c r="BL170">
        <f t="shared" si="183"/>
        <v>0.5333445963062684</v>
      </c>
      <c r="BM170" s="119">
        <f t="shared" si="184"/>
        <v>593199.47605089331</v>
      </c>
      <c r="BN170" s="119">
        <f t="shared" si="185"/>
        <v>74606718.061039403</v>
      </c>
      <c r="BO170">
        <f t="shared" si="186"/>
        <v>0.51614288617767778</v>
      </c>
    </row>
    <row r="171" spans="1:67">
      <c r="A171">
        <v>159</v>
      </c>
      <c r="B171" s="58">
        <v>154</v>
      </c>
      <c r="C171" s="56">
        <f t="shared" si="134"/>
        <v>24850102.66587127</v>
      </c>
      <c r="D171" s="56">
        <f t="shared" si="135"/>
        <v>273589.37239476666</v>
      </c>
      <c r="E171" s="59">
        <f t="shared" si="187"/>
        <v>24576513.293476503</v>
      </c>
      <c r="F171" s="53">
        <f t="shared" si="136"/>
        <v>361001.25537736889</v>
      </c>
      <c r="G171" s="53">
        <f t="shared" si="137"/>
        <v>113994.06082624185</v>
      </c>
      <c r="H171" s="60">
        <f t="shared" si="138"/>
        <v>247007.19455112703</v>
      </c>
      <c r="I171" s="54">
        <f t="shared" si="139"/>
        <v>0.10979999999999999</v>
      </c>
      <c r="J171" s="61">
        <f t="shared" si="140"/>
        <v>9.6456066865724388E-3</v>
      </c>
      <c r="K171" s="62">
        <f t="shared" si="141"/>
        <v>234672.84670879951</v>
      </c>
      <c r="L171" s="62">
        <f t="shared" si="142"/>
        <v>595674.10208616836</v>
      </c>
      <c r="M171" s="55">
        <f t="shared" si="143"/>
        <v>481680.04125992651</v>
      </c>
      <c r="N171" s="55">
        <f t="shared" si="144"/>
        <v>108465.48144596202</v>
      </c>
      <c r="O171" s="55">
        <f t="shared" si="145"/>
        <v>373214.55981396447</v>
      </c>
      <c r="P171" s="59">
        <f t="shared" si="188"/>
        <v>0</v>
      </c>
      <c r="Q171" s="52">
        <f t="shared" si="146"/>
        <v>0</v>
      </c>
      <c r="R171" s="57">
        <f t="shared" si="147"/>
        <v>0</v>
      </c>
      <c r="S171" s="59">
        <f t="shared" si="189"/>
        <v>0</v>
      </c>
      <c r="T171" s="56">
        <f t="shared" si="148"/>
        <v>0</v>
      </c>
      <c r="U171" s="57">
        <f t="shared" si="149"/>
        <v>0</v>
      </c>
      <c r="V171" s="59">
        <f t="shared" si="190"/>
        <v>0</v>
      </c>
      <c r="W171" s="52">
        <f t="shared" si="133"/>
        <v>0</v>
      </c>
      <c r="X171" s="57">
        <f t="shared" si="150"/>
        <v>0</v>
      </c>
      <c r="Y171" s="59">
        <f t="shared" si="191"/>
        <v>0</v>
      </c>
      <c r="Z171" s="56">
        <f t="shared" si="192"/>
        <v>0</v>
      </c>
      <c r="AA171" s="57">
        <f t="shared" si="151"/>
        <v>0</v>
      </c>
      <c r="AB171" s="63">
        <f t="shared" si="193"/>
        <v>0</v>
      </c>
      <c r="AC171" s="74">
        <f t="shared" si="152"/>
        <v>0</v>
      </c>
      <c r="AD171" s="57">
        <f t="shared" si="153"/>
        <v>0</v>
      </c>
      <c r="AE171" s="59">
        <f t="shared" si="194"/>
        <v>0</v>
      </c>
      <c r="AF171" s="54">
        <f t="shared" si="154"/>
        <v>0</v>
      </c>
      <c r="AG171" s="57">
        <f t="shared" si="155"/>
        <v>0</v>
      </c>
      <c r="AH171" s="59">
        <f t="shared" si="195"/>
        <v>5534178.5382320974</v>
      </c>
      <c r="AI171" s="54">
        <f t="shared" si="156"/>
        <v>108465.48144596202</v>
      </c>
      <c r="AJ171" s="57">
        <f t="shared" si="157"/>
        <v>23059.077242633739</v>
      </c>
      <c r="AK171" s="59">
        <f t="shared" si="196"/>
        <v>19315924.127639171</v>
      </c>
      <c r="AL171" s="56">
        <f t="shared" si="197"/>
        <v>373214.55981396447</v>
      </c>
      <c r="AM171" s="75">
        <f t="shared" si="158"/>
        <v>80483.017198496542</v>
      </c>
      <c r="AN171">
        <f t="shared" si="159"/>
        <v>2.9266573816155984E-2</v>
      </c>
      <c r="AO171" s="119">
        <f t="shared" si="160"/>
        <v>0</v>
      </c>
      <c r="AP171" s="119">
        <f t="shared" si="161"/>
        <v>0</v>
      </c>
      <c r="AQ171">
        <f t="shared" si="162"/>
        <v>0.49645329840628921</v>
      </c>
      <c r="AR171" s="41">
        <f t="shared" si="163"/>
        <v>0</v>
      </c>
      <c r="AS171" s="41">
        <f t="shared" si="164"/>
        <v>0</v>
      </c>
      <c r="AT171">
        <f t="shared" si="165"/>
        <v>0.49649484441257991</v>
      </c>
      <c r="AU171" s="41">
        <f t="shared" si="166"/>
        <v>0</v>
      </c>
      <c r="AV171" s="41">
        <f t="shared" si="167"/>
        <v>0</v>
      </c>
      <c r="AW171">
        <f t="shared" si="168"/>
        <v>0.50191690870170513</v>
      </c>
      <c r="AX171">
        <f t="shared" si="169"/>
        <v>0</v>
      </c>
      <c r="AY171" s="121">
        <f t="shared" si="170"/>
        <v>0</v>
      </c>
      <c r="AZ171">
        <f t="shared" si="171"/>
        <v>0.60532041790708069</v>
      </c>
      <c r="BA171" s="39">
        <f t="shared" si="172"/>
        <v>0</v>
      </c>
      <c r="BB171" s="39">
        <f t="shared" si="173"/>
        <v>0</v>
      </c>
      <c r="BC171">
        <f t="shared" si="174"/>
        <v>0.51176346688173313</v>
      </c>
      <c r="BD171" s="41">
        <f t="shared" si="175"/>
        <v>0</v>
      </c>
      <c r="BE171" s="41">
        <f t="shared" si="176"/>
        <v>0</v>
      </c>
      <c r="BF171">
        <f t="shared" si="177"/>
        <v>0.50216308409176014</v>
      </c>
      <c r="BG171" s="41">
        <f t="shared" si="178"/>
        <v>131524.55868859577</v>
      </c>
      <c r="BH171" s="41">
        <f t="shared" si="179"/>
        <v>17246011.549907964</v>
      </c>
      <c r="BI171">
        <f t="shared" si="180"/>
        <v>0.52268758455350872</v>
      </c>
      <c r="BJ171">
        <f t="shared" si="181"/>
        <v>453697.57701246103</v>
      </c>
      <c r="BK171" s="121">
        <f t="shared" si="182"/>
        <v>59341115.010420352</v>
      </c>
      <c r="BL171">
        <f t="shared" si="183"/>
        <v>0.53089322096424463</v>
      </c>
      <c r="BM171" s="119">
        <f t="shared" si="184"/>
        <v>585222.1357010568</v>
      </c>
      <c r="BN171" s="119">
        <f t="shared" si="185"/>
        <v>74178726.354028687</v>
      </c>
      <c r="BO171">
        <f t="shared" si="186"/>
        <v>0.51366055225585339</v>
      </c>
    </row>
    <row r="172" spans="1:67">
      <c r="A172">
        <v>160</v>
      </c>
      <c r="B172" s="64">
        <v>155</v>
      </c>
      <c r="C172" s="56">
        <f t="shared" si="134"/>
        <v>24368422.62461134</v>
      </c>
      <c r="D172" s="56">
        <f t="shared" si="135"/>
        <v>273589.37239476666</v>
      </c>
      <c r="E172" s="59">
        <f t="shared" si="187"/>
        <v>24094833.252216574</v>
      </c>
      <c r="F172" s="53">
        <f t="shared" si="136"/>
        <v>357519.17925463989</v>
      </c>
      <c r="G172" s="53">
        <f t="shared" si="137"/>
        <v>111759.86823486455</v>
      </c>
      <c r="H172" s="66">
        <f t="shared" si="138"/>
        <v>245759.31101977534</v>
      </c>
      <c r="I172" s="54">
        <f t="shared" si="139"/>
        <v>0.10979999999999999</v>
      </c>
      <c r="J172" s="67">
        <f t="shared" si="140"/>
        <v>9.6456066865724388E-3</v>
      </c>
      <c r="K172" s="68">
        <f t="shared" si="141"/>
        <v>230038.78707576834</v>
      </c>
      <c r="L172" s="68">
        <f t="shared" si="142"/>
        <v>587557.96633040824</v>
      </c>
      <c r="M172" s="55">
        <f t="shared" si="143"/>
        <v>475798.09809554368</v>
      </c>
      <c r="N172" s="55">
        <f t="shared" si="144"/>
        <v>107140.97608449057</v>
      </c>
      <c r="O172" s="55">
        <f t="shared" si="145"/>
        <v>368657.12201105314</v>
      </c>
      <c r="P172" s="65">
        <f t="shared" si="188"/>
        <v>0</v>
      </c>
      <c r="Q172" s="52">
        <f t="shared" si="146"/>
        <v>0</v>
      </c>
      <c r="R172" s="57">
        <f t="shared" si="147"/>
        <v>0</v>
      </c>
      <c r="S172" s="59">
        <f t="shared" si="189"/>
        <v>0</v>
      </c>
      <c r="T172" s="56">
        <f t="shared" si="148"/>
        <v>0</v>
      </c>
      <c r="U172" s="57">
        <f t="shared" si="149"/>
        <v>0</v>
      </c>
      <c r="V172" s="59">
        <f t="shared" si="190"/>
        <v>0</v>
      </c>
      <c r="W172" s="52">
        <f t="shared" si="133"/>
        <v>0</v>
      </c>
      <c r="X172" s="57">
        <f t="shared" si="150"/>
        <v>0</v>
      </c>
      <c r="Y172" s="59">
        <f t="shared" si="191"/>
        <v>0</v>
      </c>
      <c r="Z172" s="56">
        <f t="shared" si="192"/>
        <v>0</v>
      </c>
      <c r="AA172" s="57">
        <f t="shared" si="151"/>
        <v>0</v>
      </c>
      <c r="AB172" s="63">
        <f t="shared" si="193"/>
        <v>0</v>
      </c>
      <c r="AC172" s="74">
        <f t="shared" si="152"/>
        <v>0</v>
      </c>
      <c r="AD172" s="57">
        <f t="shared" si="153"/>
        <v>0</v>
      </c>
      <c r="AE172" s="59">
        <f t="shared" si="194"/>
        <v>0</v>
      </c>
      <c r="AF172" s="54">
        <f t="shared" si="154"/>
        <v>0</v>
      </c>
      <c r="AG172" s="57">
        <f t="shared" si="155"/>
        <v>0</v>
      </c>
      <c r="AH172" s="59">
        <f t="shared" si="195"/>
        <v>5425713.0567861358</v>
      </c>
      <c r="AI172" s="54">
        <f t="shared" si="156"/>
        <v>107140.97608449057</v>
      </c>
      <c r="AJ172" s="57">
        <f t="shared" si="157"/>
        <v>22607.1377366089</v>
      </c>
      <c r="AK172" s="59">
        <f t="shared" si="196"/>
        <v>18942709.567825206</v>
      </c>
      <c r="AL172" s="56">
        <f t="shared" si="197"/>
        <v>368657.12201105314</v>
      </c>
      <c r="AM172" s="75">
        <f t="shared" si="158"/>
        <v>78927.956532605021</v>
      </c>
      <c r="AN172">
        <f t="shared" si="159"/>
        <v>2.9305571030640666E-2</v>
      </c>
      <c r="AO172" s="119">
        <f t="shared" si="160"/>
        <v>0</v>
      </c>
      <c r="AP172" s="119">
        <f t="shared" si="161"/>
        <v>0</v>
      </c>
      <c r="AQ172">
        <f t="shared" si="162"/>
        <v>0.49395321616956184</v>
      </c>
      <c r="AR172" s="41">
        <f t="shared" si="163"/>
        <v>0</v>
      </c>
      <c r="AS172" s="41">
        <f t="shared" si="164"/>
        <v>0</v>
      </c>
      <c r="AT172">
        <f t="shared" si="165"/>
        <v>0.49399482125229333</v>
      </c>
      <c r="AU172" s="41">
        <f t="shared" si="166"/>
        <v>0</v>
      </c>
      <c r="AV172" s="41">
        <f t="shared" si="167"/>
        <v>0</v>
      </c>
      <c r="AW172">
        <f t="shared" si="168"/>
        <v>0.49942478866522705</v>
      </c>
      <c r="AX172">
        <f t="shared" si="169"/>
        <v>0</v>
      </c>
      <c r="AY172" s="121">
        <f t="shared" si="170"/>
        <v>0</v>
      </c>
      <c r="AZ172">
        <f t="shared" si="171"/>
        <v>0.60304760303135785</v>
      </c>
      <c r="BA172" s="39">
        <f t="shared" si="172"/>
        <v>0</v>
      </c>
      <c r="BB172" s="39">
        <f t="shared" si="173"/>
        <v>0</v>
      </c>
      <c r="BC172">
        <f t="shared" si="174"/>
        <v>0.5092866697400843</v>
      </c>
      <c r="BD172" s="41">
        <f t="shared" si="175"/>
        <v>0</v>
      </c>
      <c r="BE172" s="41">
        <f t="shared" si="176"/>
        <v>0</v>
      </c>
      <c r="BF172">
        <f t="shared" si="177"/>
        <v>0.49967133194327745</v>
      </c>
      <c r="BG172" s="41">
        <f t="shared" si="178"/>
        <v>129748.11382109947</v>
      </c>
      <c r="BH172" s="41">
        <f t="shared" si="179"/>
        <v>17142556.17351849</v>
      </c>
      <c r="BI172">
        <f t="shared" si="180"/>
        <v>0.52022922738408428</v>
      </c>
      <c r="BJ172">
        <f t="shared" si="181"/>
        <v>447585.07854365814</v>
      </c>
      <c r="BK172" s="121">
        <f t="shared" si="182"/>
        <v>58985139.521768503</v>
      </c>
      <c r="BL172">
        <f t="shared" si="183"/>
        <v>0.52844969296818312</v>
      </c>
      <c r="BM172" s="119">
        <f t="shared" si="184"/>
        <v>577333.19236475765</v>
      </c>
      <c r="BN172" s="119">
        <f t="shared" si="185"/>
        <v>73748705.204809278</v>
      </c>
      <c r="BO172">
        <f t="shared" si="186"/>
        <v>0.51118684953117843</v>
      </c>
    </row>
    <row r="173" spans="1:67">
      <c r="A173">
        <v>161</v>
      </c>
      <c r="B173" s="58">
        <v>156</v>
      </c>
      <c r="C173" s="56">
        <f t="shared" si="134"/>
        <v>23892624.526515797</v>
      </c>
      <c r="D173" s="56">
        <f t="shared" si="135"/>
        <v>273589.37239476666</v>
      </c>
      <c r="E173" s="59">
        <f t="shared" si="187"/>
        <v>23619035.15412103</v>
      </c>
      <c r="F173" s="53">
        <f t="shared" si="136"/>
        <v>354070.68986864336</v>
      </c>
      <c r="G173" s="53">
        <f t="shared" si="137"/>
        <v>109552.95805653138</v>
      </c>
      <c r="H173" s="60">
        <f t="shared" si="138"/>
        <v>244517.73181211198</v>
      </c>
      <c r="I173" s="54">
        <f t="shared" si="139"/>
        <v>0.10979999999999999</v>
      </c>
      <c r="J173" s="61">
        <f t="shared" si="140"/>
        <v>9.6456066865724388E-3</v>
      </c>
      <c r="K173" s="62">
        <f t="shared" si="141"/>
        <v>225461.40154402686</v>
      </c>
      <c r="L173" s="62">
        <f t="shared" si="142"/>
        <v>579532.09141267021</v>
      </c>
      <c r="M173" s="55">
        <f t="shared" si="143"/>
        <v>469979.13335613883</v>
      </c>
      <c r="N173" s="55">
        <f t="shared" si="144"/>
        <v>105830.65230539913</v>
      </c>
      <c r="O173" s="55">
        <f t="shared" si="145"/>
        <v>364148.48105073971</v>
      </c>
      <c r="P173" s="59">
        <f t="shared" si="188"/>
        <v>0</v>
      </c>
      <c r="Q173" s="52">
        <f t="shared" si="146"/>
        <v>0</v>
      </c>
      <c r="R173" s="57">
        <f t="shared" si="147"/>
        <v>0</v>
      </c>
      <c r="S173" s="59">
        <f t="shared" si="189"/>
        <v>0</v>
      </c>
      <c r="T173" s="56">
        <f t="shared" si="148"/>
        <v>0</v>
      </c>
      <c r="U173" s="57">
        <f t="shared" si="149"/>
        <v>0</v>
      </c>
      <c r="V173" s="59">
        <f t="shared" si="190"/>
        <v>0</v>
      </c>
      <c r="W173" s="52">
        <f t="shared" si="133"/>
        <v>0</v>
      </c>
      <c r="X173" s="57">
        <f t="shared" si="150"/>
        <v>0</v>
      </c>
      <c r="Y173" s="59">
        <f t="shared" si="191"/>
        <v>0</v>
      </c>
      <c r="Z173" s="56">
        <f t="shared" si="192"/>
        <v>0</v>
      </c>
      <c r="AA173" s="57">
        <f t="shared" si="151"/>
        <v>0</v>
      </c>
      <c r="AB173" s="63">
        <f t="shared" si="193"/>
        <v>0</v>
      </c>
      <c r="AC173" s="74">
        <f t="shared" si="152"/>
        <v>0</v>
      </c>
      <c r="AD173" s="57">
        <f t="shared" si="153"/>
        <v>0</v>
      </c>
      <c r="AE173" s="59">
        <f t="shared" si="194"/>
        <v>0</v>
      </c>
      <c r="AF173" s="54">
        <f t="shared" si="154"/>
        <v>0</v>
      </c>
      <c r="AG173" s="57">
        <f t="shared" si="155"/>
        <v>0</v>
      </c>
      <c r="AH173" s="59">
        <f t="shared" si="195"/>
        <v>5318572.0807016455</v>
      </c>
      <c r="AI173" s="54">
        <f t="shared" si="156"/>
        <v>105830.65230539913</v>
      </c>
      <c r="AJ173" s="57">
        <f t="shared" si="157"/>
        <v>22160.717002923524</v>
      </c>
      <c r="AK173" s="59">
        <f t="shared" si="196"/>
        <v>18574052.445814151</v>
      </c>
      <c r="AL173" s="56">
        <f t="shared" si="197"/>
        <v>364148.48105073971</v>
      </c>
      <c r="AM173" s="75">
        <f t="shared" si="158"/>
        <v>77391.885190892295</v>
      </c>
      <c r="AN173">
        <f t="shared" si="159"/>
        <v>2.9344568245125345E-2</v>
      </c>
      <c r="AO173" s="119">
        <f t="shared" si="160"/>
        <v>0</v>
      </c>
      <c r="AP173" s="119">
        <f t="shared" si="161"/>
        <v>0</v>
      </c>
      <c r="AQ173">
        <f t="shared" si="162"/>
        <v>0.49146254507290188</v>
      </c>
      <c r="AR173" s="41">
        <f t="shared" si="163"/>
        <v>0</v>
      </c>
      <c r="AS173" s="41">
        <f t="shared" si="164"/>
        <v>0</v>
      </c>
      <c r="AT173">
        <f t="shared" si="165"/>
        <v>0.49150420731238142</v>
      </c>
      <c r="AU173" s="41">
        <f t="shared" si="166"/>
        <v>0</v>
      </c>
      <c r="AV173" s="41">
        <f t="shared" si="167"/>
        <v>0</v>
      </c>
      <c r="AW173">
        <f t="shared" si="168"/>
        <v>0.49694182785414975</v>
      </c>
      <c r="AX173">
        <f t="shared" si="169"/>
        <v>0</v>
      </c>
      <c r="AY173" s="121">
        <f t="shared" si="170"/>
        <v>0</v>
      </c>
      <c r="AZ173">
        <f t="shared" si="171"/>
        <v>0.60077943085985253</v>
      </c>
      <c r="BA173" s="39">
        <f t="shared" si="172"/>
        <v>0</v>
      </c>
      <c r="BB173" s="39">
        <f t="shared" si="173"/>
        <v>0</v>
      </c>
      <c r="BC173">
        <f t="shared" si="174"/>
        <v>0.50681858066350305</v>
      </c>
      <c r="BD173" s="41">
        <f t="shared" si="175"/>
        <v>0</v>
      </c>
      <c r="BE173" s="41">
        <f t="shared" si="176"/>
        <v>0</v>
      </c>
      <c r="BF173">
        <f t="shared" si="177"/>
        <v>0.49718872769551403</v>
      </c>
      <c r="BG173" s="41">
        <f t="shared" si="178"/>
        <v>127991.36930832265</v>
      </c>
      <c r="BH173" s="41">
        <f t="shared" si="179"/>
        <v>17038735.02116926</v>
      </c>
      <c r="BI173">
        <f t="shared" si="180"/>
        <v>0.5177790822734516</v>
      </c>
      <c r="BJ173">
        <f t="shared" si="181"/>
        <v>441540.36624163203</v>
      </c>
      <c r="BK173" s="121">
        <f t="shared" si="182"/>
        <v>58627905.449169092</v>
      </c>
      <c r="BL173">
        <f t="shared" si="183"/>
        <v>0.52601400776832941</v>
      </c>
      <c r="BM173" s="119">
        <f t="shared" si="184"/>
        <v>569531.7355499547</v>
      </c>
      <c r="BN173" s="119">
        <f t="shared" si="185"/>
        <v>73316744.803557664</v>
      </c>
      <c r="BO173">
        <f t="shared" si="186"/>
        <v>0.50872176838514238</v>
      </c>
    </row>
    <row r="174" spans="1:67">
      <c r="A174">
        <v>162</v>
      </c>
      <c r="B174" s="64">
        <v>157</v>
      </c>
      <c r="C174" s="56">
        <f t="shared" si="134"/>
        <v>23422645.393159658</v>
      </c>
      <c r="D174" s="56">
        <f t="shared" si="135"/>
        <v>273589.37239476666</v>
      </c>
      <c r="E174" s="59">
        <f t="shared" si="187"/>
        <v>23149056.020764891</v>
      </c>
      <c r="F174" s="53">
        <f t="shared" si="136"/>
        <v>350655.46325492713</v>
      </c>
      <c r="G174" s="53">
        <f t="shared" si="137"/>
        <v>107373.0381763145</v>
      </c>
      <c r="H174" s="66">
        <f t="shared" si="138"/>
        <v>243282.42507861264</v>
      </c>
      <c r="I174" s="54">
        <f t="shared" si="139"/>
        <v>0.10979999999999999</v>
      </c>
      <c r="J174" s="67">
        <f t="shared" si="140"/>
        <v>9.6456066865724388E-3</v>
      </c>
      <c r="K174" s="68">
        <f t="shared" si="141"/>
        <v>220940.082955666</v>
      </c>
      <c r="L174" s="68">
        <f t="shared" si="142"/>
        <v>571595.54621059308</v>
      </c>
      <c r="M174" s="55">
        <f t="shared" si="143"/>
        <v>464222.50803427858</v>
      </c>
      <c r="N174" s="55">
        <f t="shared" si="144"/>
        <v>104534.36621597271</v>
      </c>
      <c r="O174" s="55">
        <f t="shared" si="145"/>
        <v>359688.14181830588</v>
      </c>
      <c r="P174" s="65">
        <f t="shared" si="188"/>
        <v>0</v>
      </c>
      <c r="Q174" s="52">
        <f t="shared" si="146"/>
        <v>0</v>
      </c>
      <c r="R174" s="57">
        <f t="shared" si="147"/>
        <v>0</v>
      </c>
      <c r="S174" s="59">
        <f t="shared" si="189"/>
        <v>0</v>
      </c>
      <c r="T174" s="56">
        <f t="shared" si="148"/>
        <v>0</v>
      </c>
      <c r="U174" s="57">
        <f t="shared" si="149"/>
        <v>0</v>
      </c>
      <c r="V174" s="59">
        <f t="shared" si="190"/>
        <v>0</v>
      </c>
      <c r="W174" s="52">
        <f t="shared" si="133"/>
        <v>0</v>
      </c>
      <c r="X174" s="57">
        <f t="shared" si="150"/>
        <v>0</v>
      </c>
      <c r="Y174" s="59">
        <f t="shared" si="191"/>
        <v>0</v>
      </c>
      <c r="Z174" s="56">
        <f t="shared" si="192"/>
        <v>0</v>
      </c>
      <c r="AA174" s="57">
        <f t="shared" si="151"/>
        <v>0</v>
      </c>
      <c r="AB174" s="63">
        <f t="shared" si="193"/>
        <v>0</v>
      </c>
      <c r="AC174" s="74">
        <f t="shared" si="152"/>
        <v>0</v>
      </c>
      <c r="AD174" s="57">
        <f t="shared" si="153"/>
        <v>0</v>
      </c>
      <c r="AE174" s="59">
        <f t="shared" si="194"/>
        <v>0</v>
      </c>
      <c r="AF174" s="54">
        <f t="shared" si="154"/>
        <v>0</v>
      </c>
      <c r="AG174" s="57">
        <f t="shared" si="155"/>
        <v>0</v>
      </c>
      <c r="AH174" s="59">
        <f t="shared" si="195"/>
        <v>5212741.4283962464</v>
      </c>
      <c r="AI174" s="54">
        <f t="shared" si="156"/>
        <v>104534.36621597271</v>
      </c>
      <c r="AJ174" s="57">
        <f t="shared" si="157"/>
        <v>21719.755951651026</v>
      </c>
      <c r="AK174" s="59">
        <f t="shared" si="196"/>
        <v>18209903.96476341</v>
      </c>
      <c r="AL174" s="56">
        <f t="shared" si="197"/>
        <v>359688.14181830588</v>
      </c>
      <c r="AM174" s="75">
        <f t="shared" si="158"/>
        <v>75874.599853180873</v>
      </c>
      <c r="AN174">
        <f t="shared" si="159"/>
        <v>2.9383565459610024E-2</v>
      </c>
      <c r="AO174" s="119">
        <f t="shared" si="160"/>
        <v>0</v>
      </c>
      <c r="AP174" s="119">
        <f t="shared" si="161"/>
        <v>0</v>
      </c>
      <c r="AQ174">
        <f t="shared" si="162"/>
        <v>0.48898126981767304</v>
      </c>
      <c r="AR174" s="41">
        <f t="shared" si="163"/>
        <v>0</v>
      </c>
      <c r="AS174" s="41">
        <f t="shared" si="164"/>
        <v>0</v>
      </c>
      <c r="AT174">
        <f t="shared" si="165"/>
        <v>0.48902298730826049</v>
      </c>
      <c r="AU174" s="41">
        <f t="shared" si="166"/>
        <v>0</v>
      </c>
      <c r="AV174" s="41">
        <f t="shared" si="167"/>
        <v>0</v>
      </c>
      <c r="AW174">
        <f t="shared" si="168"/>
        <v>0.49446801279155944</v>
      </c>
      <c r="AX174">
        <f t="shared" si="169"/>
        <v>0</v>
      </c>
      <c r="AY174" s="121">
        <f t="shared" si="170"/>
        <v>0</v>
      </c>
      <c r="AZ174">
        <f t="shared" si="171"/>
        <v>0.59851591327468534</v>
      </c>
      <c r="BA174" s="39">
        <f t="shared" si="172"/>
        <v>0</v>
      </c>
      <c r="BB174" s="39">
        <f t="shared" si="173"/>
        <v>0</v>
      </c>
      <c r="BC174">
        <f t="shared" si="174"/>
        <v>0.50435918932507806</v>
      </c>
      <c r="BD174" s="41">
        <f t="shared" si="175"/>
        <v>0</v>
      </c>
      <c r="BE174" s="41">
        <f t="shared" si="176"/>
        <v>0</v>
      </c>
      <c r="BF174">
        <f t="shared" si="177"/>
        <v>0.49471525795240856</v>
      </c>
      <c r="BG174" s="41">
        <f t="shared" si="178"/>
        <v>126254.12216762373</v>
      </c>
      <c r="BH174" s="41">
        <f t="shared" si="179"/>
        <v>16934567.326987579</v>
      </c>
      <c r="BI174">
        <f t="shared" si="180"/>
        <v>0.51533714219398763</v>
      </c>
      <c r="BJ174">
        <f t="shared" si="181"/>
        <v>435562.74167148676</v>
      </c>
      <c r="BK174" s="121">
        <f t="shared" si="182"/>
        <v>58269478.974565551</v>
      </c>
      <c r="BL174">
        <f t="shared" si="183"/>
        <v>0.52358616068376418</v>
      </c>
      <c r="BM174" s="119">
        <f t="shared" si="184"/>
        <v>561816.86383911048</v>
      </c>
      <c r="BN174" s="119">
        <f t="shared" si="185"/>
        <v>72882933.76138173</v>
      </c>
      <c r="BO174">
        <f t="shared" si="186"/>
        <v>0.50626529907837958</v>
      </c>
    </row>
    <row r="175" spans="1:67">
      <c r="A175">
        <v>163</v>
      </c>
      <c r="B175" s="58">
        <v>158</v>
      </c>
      <c r="C175" s="56">
        <f t="shared" si="134"/>
        <v>22958422.885125376</v>
      </c>
      <c r="D175" s="56">
        <f t="shared" si="135"/>
        <v>273589.37239476293</v>
      </c>
      <c r="E175" s="59">
        <f t="shared" si="187"/>
        <v>22684833.512730613</v>
      </c>
      <c r="F175" s="53">
        <f t="shared" si="136"/>
        <v>347273.1785738722</v>
      </c>
      <c r="G175" s="53">
        <f t="shared" si="137"/>
        <v>105219.8194432155</v>
      </c>
      <c r="H175" s="60">
        <f t="shared" si="138"/>
        <v>242053.3591306567</v>
      </c>
      <c r="I175" s="54">
        <f t="shared" si="139"/>
        <v>0.10979999999999999</v>
      </c>
      <c r="J175" s="61">
        <f t="shared" si="140"/>
        <v>9.6456066865724388E-3</v>
      </c>
      <c r="K175" s="62">
        <f t="shared" si="141"/>
        <v>216474.23031483896</v>
      </c>
      <c r="L175" s="62">
        <f t="shared" si="142"/>
        <v>563747.40888871113</v>
      </c>
      <c r="M175" s="55">
        <f t="shared" si="143"/>
        <v>458527.58944549563</v>
      </c>
      <c r="N175" s="55">
        <f t="shared" si="144"/>
        <v>103251.97534731188</v>
      </c>
      <c r="O175" s="55">
        <f t="shared" si="145"/>
        <v>355275.61409818375</v>
      </c>
      <c r="P175" s="59">
        <f t="shared" si="188"/>
        <v>0</v>
      </c>
      <c r="Q175" s="52">
        <f t="shared" si="146"/>
        <v>0</v>
      </c>
      <c r="R175" s="57">
        <f t="shared" si="147"/>
        <v>0</v>
      </c>
      <c r="S175" s="59">
        <f t="shared" si="189"/>
        <v>0</v>
      </c>
      <c r="T175" s="56">
        <f t="shared" si="148"/>
        <v>0</v>
      </c>
      <c r="U175" s="57">
        <f t="shared" si="149"/>
        <v>0</v>
      </c>
      <c r="V175" s="59">
        <f t="shared" si="190"/>
        <v>0</v>
      </c>
      <c r="W175" s="52">
        <f t="shared" si="133"/>
        <v>0</v>
      </c>
      <c r="X175" s="57">
        <f t="shared" si="150"/>
        <v>0</v>
      </c>
      <c r="Y175" s="59">
        <f t="shared" si="191"/>
        <v>0</v>
      </c>
      <c r="Z175" s="56">
        <f t="shared" si="192"/>
        <v>0</v>
      </c>
      <c r="AA175" s="57">
        <f t="shared" si="151"/>
        <v>0</v>
      </c>
      <c r="AB175" s="63">
        <f t="shared" si="193"/>
        <v>0</v>
      </c>
      <c r="AC175" s="74">
        <f t="shared" si="152"/>
        <v>0</v>
      </c>
      <c r="AD175" s="57">
        <f t="shared" si="153"/>
        <v>0</v>
      </c>
      <c r="AE175" s="59">
        <f t="shared" si="194"/>
        <v>0</v>
      </c>
      <c r="AF175" s="54">
        <f t="shared" si="154"/>
        <v>0</v>
      </c>
      <c r="AG175" s="57">
        <f t="shared" si="155"/>
        <v>0</v>
      </c>
      <c r="AH175" s="59">
        <f t="shared" si="195"/>
        <v>5108207.0621802732</v>
      </c>
      <c r="AI175" s="54">
        <f t="shared" si="156"/>
        <v>103251.97534731188</v>
      </c>
      <c r="AJ175" s="57">
        <f t="shared" si="157"/>
        <v>21284.196092417806</v>
      </c>
      <c r="AK175" s="59">
        <f t="shared" si="196"/>
        <v>17850215.822945103</v>
      </c>
      <c r="AL175" s="56">
        <f t="shared" si="197"/>
        <v>355275.61409818375</v>
      </c>
      <c r="AM175" s="75">
        <f t="shared" si="158"/>
        <v>74375.899262271269</v>
      </c>
      <c r="AN175">
        <f t="shared" si="159"/>
        <v>2.9422562674094703E-2</v>
      </c>
      <c r="AO175" s="119">
        <f t="shared" si="160"/>
        <v>0</v>
      </c>
      <c r="AP175" s="119">
        <f t="shared" si="161"/>
        <v>0</v>
      </c>
      <c r="AQ175">
        <f t="shared" si="162"/>
        <v>0.48650937500030023</v>
      </c>
      <c r="AR175" s="41">
        <f t="shared" si="163"/>
        <v>0</v>
      </c>
      <c r="AS175" s="41">
        <f t="shared" si="164"/>
        <v>0</v>
      </c>
      <c r="AT175">
        <f t="shared" si="165"/>
        <v>0.48655114585037651</v>
      </c>
      <c r="AU175" s="41">
        <f t="shared" si="166"/>
        <v>0</v>
      </c>
      <c r="AV175" s="41">
        <f t="shared" si="167"/>
        <v>0</v>
      </c>
      <c r="AW175">
        <f t="shared" si="168"/>
        <v>0.49200332989027057</v>
      </c>
      <c r="AX175">
        <f t="shared" si="169"/>
        <v>0</v>
      </c>
      <c r="AY175" s="121">
        <f t="shared" si="170"/>
        <v>0</v>
      </c>
      <c r="AZ175">
        <f t="shared" si="171"/>
        <v>0.5962570620227694</v>
      </c>
      <c r="BA175" s="39">
        <f t="shared" si="172"/>
        <v>0</v>
      </c>
      <c r="BB175" s="39">
        <f t="shared" si="173"/>
        <v>0</v>
      </c>
      <c r="BC175">
        <f t="shared" si="174"/>
        <v>0.50190848527935172</v>
      </c>
      <c r="BD175" s="41">
        <f t="shared" si="175"/>
        <v>0</v>
      </c>
      <c r="BE175" s="41">
        <f t="shared" si="176"/>
        <v>0</v>
      </c>
      <c r="BF175">
        <f t="shared" si="177"/>
        <v>0.49225090920735887</v>
      </c>
      <c r="BG175" s="41">
        <f t="shared" si="178"/>
        <v>124536.17143972969</v>
      </c>
      <c r="BH175" s="41">
        <f t="shared" si="179"/>
        <v>16830071.981611837</v>
      </c>
      <c r="BI175">
        <f t="shared" si="180"/>
        <v>0.51290339999208734</v>
      </c>
      <c r="BJ175">
        <f t="shared" si="181"/>
        <v>429651.51336045505</v>
      </c>
      <c r="BK175" s="121">
        <f t="shared" si="182"/>
        <v>57909925.098003954</v>
      </c>
      <c r="BL175">
        <f t="shared" si="183"/>
        <v>0.52116614690307694</v>
      </c>
      <c r="BM175" s="119">
        <f t="shared" si="184"/>
        <v>554187.6848001848</v>
      </c>
      <c r="BN175" s="119">
        <f t="shared" si="185"/>
        <v>72447359.132388309</v>
      </c>
      <c r="BO175">
        <f t="shared" si="186"/>
        <v>0.50381743175155247</v>
      </c>
    </row>
    <row r="176" spans="1:67">
      <c r="A176">
        <v>164</v>
      </c>
      <c r="B176" s="64">
        <v>159</v>
      </c>
      <c r="C176" s="56">
        <f t="shared" si="134"/>
        <v>22499895.295679882</v>
      </c>
      <c r="D176" s="56">
        <f t="shared" si="135"/>
        <v>273589.37239476666</v>
      </c>
      <c r="E176" s="59">
        <f t="shared" si="187"/>
        <v>22226305.923285116</v>
      </c>
      <c r="F176" s="53">
        <f t="shared" si="136"/>
        <v>343923.51808055281</v>
      </c>
      <c r="G176" s="53">
        <f t="shared" si="137"/>
        <v>103093.01564083748</v>
      </c>
      <c r="H176" s="66">
        <f t="shared" si="138"/>
        <v>240830.50243971532</v>
      </c>
      <c r="I176" s="54">
        <f t="shared" si="139"/>
        <v>0.10979999999999999</v>
      </c>
      <c r="J176" s="67">
        <f t="shared" si="140"/>
        <v>9.6456066865724388E-3</v>
      </c>
      <c r="K176" s="68">
        <f t="shared" si="141"/>
        <v>212063.24872678041</v>
      </c>
      <c r="L176" s="68">
        <f t="shared" si="142"/>
        <v>555986.76680733322</v>
      </c>
      <c r="M176" s="55">
        <f t="shared" si="143"/>
        <v>452893.75116649573</v>
      </c>
      <c r="N176" s="55">
        <f t="shared" si="144"/>
        <v>101983.33864041818</v>
      </c>
      <c r="O176" s="55">
        <f t="shared" si="145"/>
        <v>350910.41252607753</v>
      </c>
      <c r="P176" s="65">
        <f t="shared" si="188"/>
        <v>0</v>
      </c>
      <c r="Q176" s="52">
        <f t="shared" si="146"/>
        <v>0</v>
      </c>
      <c r="R176" s="57">
        <f t="shared" si="147"/>
        <v>0</v>
      </c>
      <c r="S176" s="59">
        <f t="shared" si="189"/>
        <v>0</v>
      </c>
      <c r="T176" s="56">
        <f t="shared" si="148"/>
        <v>0</v>
      </c>
      <c r="U176" s="57">
        <f t="shared" si="149"/>
        <v>0</v>
      </c>
      <c r="V176" s="59">
        <f t="shared" si="190"/>
        <v>0</v>
      </c>
      <c r="W176" s="52">
        <f t="shared" si="133"/>
        <v>0</v>
      </c>
      <c r="X176" s="57">
        <f t="shared" si="150"/>
        <v>0</v>
      </c>
      <c r="Y176" s="59">
        <f t="shared" si="191"/>
        <v>0</v>
      </c>
      <c r="Z176" s="56">
        <f t="shared" si="192"/>
        <v>0</v>
      </c>
      <c r="AA176" s="57">
        <f t="shared" si="151"/>
        <v>0</v>
      </c>
      <c r="AB176" s="63">
        <f t="shared" si="193"/>
        <v>0</v>
      </c>
      <c r="AC176" s="74">
        <f t="shared" si="152"/>
        <v>0</v>
      </c>
      <c r="AD176" s="57">
        <f t="shared" si="153"/>
        <v>0</v>
      </c>
      <c r="AE176" s="59">
        <f t="shared" si="194"/>
        <v>0</v>
      </c>
      <c r="AF176" s="54">
        <f t="shared" si="154"/>
        <v>0</v>
      </c>
      <c r="AG176" s="57">
        <f t="shared" si="155"/>
        <v>0</v>
      </c>
      <c r="AH176" s="59">
        <f t="shared" si="195"/>
        <v>5004955.0868329611</v>
      </c>
      <c r="AI176" s="54">
        <f t="shared" si="156"/>
        <v>101983.33864041818</v>
      </c>
      <c r="AJ176" s="57">
        <f t="shared" si="157"/>
        <v>20853.979528470671</v>
      </c>
      <c r="AK176" s="59">
        <f t="shared" si="196"/>
        <v>17494940.208846919</v>
      </c>
      <c r="AL176" s="56">
        <f t="shared" si="197"/>
        <v>350910.41252607753</v>
      </c>
      <c r="AM176" s="75">
        <f t="shared" si="158"/>
        <v>72895.584203528822</v>
      </c>
      <c r="AN176">
        <f t="shared" si="159"/>
        <v>2.9461559888579382E-2</v>
      </c>
      <c r="AO176" s="119">
        <f t="shared" si="160"/>
        <v>0</v>
      </c>
      <c r="AP176" s="119">
        <f t="shared" si="161"/>
        <v>0</v>
      </c>
      <c r="AQ176">
        <f t="shared" si="162"/>
        <v>0.48404684511323592</v>
      </c>
      <c r="AR176" s="41">
        <f t="shared" si="163"/>
        <v>0</v>
      </c>
      <c r="AS176" s="41">
        <f t="shared" si="164"/>
        <v>0</v>
      </c>
      <c r="AT176">
        <f t="shared" si="165"/>
        <v>0.48408866744515838</v>
      </c>
      <c r="AU176" s="41">
        <f t="shared" si="166"/>
        <v>0</v>
      </c>
      <c r="AV176" s="41">
        <f t="shared" si="167"/>
        <v>0</v>
      </c>
      <c r="AW176">
        <f t="shared" si="168"/>
        <v>0.48954776545377382</v>
      </c>
      <c r="AX176">
        <f t="shared" si="169"/>
        <v>0</v>
      </c>
      <c r="AY176" s="121">
        <f t="shared" si="170"/>
        <v>0</v>
      </c>
      <c r="AZ176">
        <f t="shared" si="171"/>
        <v>0.59400288871604112</v>
      </c>
      <c r="BA176" s="39">
        <f t="shared" si="172"/>
        <v>0</v>
      </c>
      <c r="BB176" s="39">
        <f t="shared" si="173"/>
        <v>0</v>
      </c>
      <c r="BC176">
        <f t="shared" si="174"/>
        <v>0.49946645796313882</v>
      </c>
      <c r="BD176" s="41">
        <f t="shared" si="175"/>
        <v>0</v>
      </c>
      <c r="BE176" s="41">
        <f t="shared" si="176"/>
        <v>0</v>
      </c>
      <c r="BF176">
        <f t="shared" si="177"/>
        <v>0.48979566784424194</v>
      </c>
      <c r="BG176" s="41">
        <f t="shared" si="178"/>
        <v>122837.31816888886</v>
      </c>
      <c r="BH176" s="41">
        <f t="shared" si="179"/>
        <v>16725267.537028581</v>
      </c>
      <c r="BI176">
        <f t="shared" si="180"/>
        <v>0.51047784838894961</v>
      </c>
      <c r="BJ176">
        <f t="shared" si="181"/>
        <v>423805.99672960636</v>
      </c>
      <c r="BK176" s="121">
        <f t="shared" si="182"/>
        <v>57549307.654276714</v>
      </c>
      <c r="BL176">
        <f t="shared" si="183"/>
        <v>0.51875396148520492</v>
      </c>
      <c r="BM176" s="119">
        <f t="shared" si="184"/>
        <v>546643.31489849521</v>
      </c>
      <c r="BN176" s="119">
        <f t="shared" si="185"/>
        <v>72010106.435472816</v>
      </c>
      <c r="BO176">
        <f t="shared" si="186"/>
        <v>0.50137815642617811</v>
      </c>
    </row>
    <row r="177" spans="1:67">
      <c r="A177">
        <v>165</v>
      </c>
      <c r="B177" s="58">
        <v>160</v>
      </c>
      <c r="C177" s="56">
        <f t="shared" si="134"/>
        <v>22047001.544513382</v>
      </c>
      <c r="D177" s="56">
        <f t="shared" si="135"/>
        <v>273589.37239476293</v>
      </c>
      <c r="E177" s="59">
        <f t="shared" si="187"/>
        <v>21773412.172118619</v>
      </c>
      <c r="F177" s="53">
        <f t="shared" si="136"/>
        <v>340606.16709488549</v>
      </c>
      <c r="G177" s="53">
        <f t="shared" si="137"/>
        <v>100992.34345834353</v>
      </c>
      <c r="H177" s="60">
        <f t="shared" si="138"/>
        <v>239613.82363654196</v>
      </c>
      <c r="I177" s="54">
        <f t="shared" si="139"/>
        <v>0.10979999999999999</v>
      </c>
      <c r="J177" s="61">
        <f t="shared" si="140"/>
        <v>9.6456066865724388E-3</v>
      </c>
      <c r="K177" s="62">
        <f t="shared" si="141"/>
        <v>207706.54933742125</v>
      </c>
      <c r="L177" s="62">
        <f t="shared" si="142"/>
        <v>548312.71643230668</v>
      </c>
      <c r="M177" s="55">
        <f t="shared" si="143"/>
        <v>447320.37297396315</v>
      </c>
      <c r="N177" s="55">
        <f t="shared" si="144"/>
        <v>100728.31643241423</v>
      </c>
      <c r="O177" s="55">
        <f t="shared" si="145"/>
        <v>346592.05654154893</v>
      </c>
      <c r="P177" s="59">
        <f t="shared" si="188"/>
        <v>0</v>
      </c>
      <c r="Q177" s="52">
        <f t="shared" si="146"/>
        <v>0</v>
      </c>
      <c r="R177" s="57">
        <f t="shared" si="147"/>
        <v>0</v>
      </c>
      <c r="S177" s="59">
        <f t="shared" si="189"/>
        <v>0</v>
      </c>
      <c r="T177" s="56">
        <f t="shared" si="148"/>
        <v>0</v>
      </c>
      <c r="U177" s="57">
        <f t="shared" si="149"/>
        <v>0</v>
      </c>
      <c r="V177" s="59">
        <f t="shared" si="190"/>
        <v>0</v>
      </c>
      <c r="W177" s="52">
        <f t="shared" si="133"/>
        <v>0</v>
      </c>
      <c r="X177" s="57">
        <f t="shared" si="150"/>
        <v>0</v>
      </c>
      <c r="Y177" s="59">
        <f t="shared" si="191"/>
        <v>0</v>
      </c>
      <c r="Z177" s="56">
        <f t="shared" si="192"/>
        <v>0</v>
      </c>
      <c r="AA177" s="57">
        <f t="shared" si="151"/>
        <v>0</v>
      </c>
      <c r="AB177" s="63">
        <f t="shared" si="193"/>
        <v>0</v>
      </c>
      <c r="AC177" s="74">
        <f t="shared" si="152"/>
        <v>0</v>
      </c>
      <c r="AD177" s="57">
        <f t="shared" si="153"/>
        <v>0</v>
      </c>
      <c r="AE177" s="59">
        <f t="shared" si="194"/>
        <v>0</v>
      </c>
      <c r="AF177" s="54">
        <f t="shared" si="154"/>
        <v>0</v>
      </c>
      <c r="AG177" s="57">
        <f t="shared" si="155"/>
        <v>0</v>
      </c>
      <c r="AH177" s="59">
        <f t="shared" si="195"/>
        <v>4902971.7481925432</v>
      </c>
      <c r="AI177" s="54">
        <f t="shared" si="156"/>
        <v>100728.31643241423</v>
      </c>
      <c r="AJ177" s="57">
        <f t="shared" si="157"/>
        <v>20429.048950802262</v>
      </c>
      <c r="AK177" s="59">
        <f t="shared" si="196"/>
        <v>17144029.796320841</v>
      </c>
      <c r="AL177" s="56">
        <f t="shared" si="197"/>
        <v>346592.05654154893</v>
      </c>
      <c r="AM177" s="75">
        <f t="shared" si="158"/>
        <v>71433.457484670173</v>
      </c>
      <c r="AN177">
        <f t="shared" si="159"/>
        <v>2.9500557103064061E-2</v>
      </c>
      <c r="AO177" s="119">
        <f t="shared" si="160"/>
        <v>0</v>
      </c>
      <c r="AP177" s="119">
        <f t="shared" si="161"/>
        <v>0</v>
      </c>
      <c r="AQ177">
        <f t="shared" si="162"/>
        <v>0.48159366454589081</v>
      </c>
      <c r="AR177" s="41">
        <f t="shared" si="163"/>
        <v>0</v>
      </c>
      <c r="AS177" s="41">
        <f t="shared" si="164"/>
        <v>0</v>
      </c>
      <c r="AT177">
        <f t="shared" si="165"/>
        <v>0.48163553649591906</v>
      </c>
      <c r="AU177" s="41">
        <f t="shared" si="166"/>
        <v>0</v>
      </c>
      <c r="AV177" s="41">
        <f t="shared" si="167"/>
        <v>0</v>
      </c>
      <c r="AW177">
        <f t="shared" si="168"/>
        <v>0.48710130567714888</v>
      </c>
      <c r="AX177">
        <f t="shared" si="169"/>
        <v>0</v>
      </c>
      <c r="AY177" s="121">
        <f t="shared" si="170"/>
        <v>0</v>
      </c>
      <c r="AZ177">
        <f t="shared" si="171"/>
        <v>0.59175340483161021</v>
      </c>
      <c r="BA177" s="39">
        <f t="shared" si="172"/>
        <v>0</v>
      </c>
      <c r="BB177" s="39">
        <f t="shared" si="173"/>
        <v>0</v>
      </c>
      <c r="BC177">
        <f t="shared" si="174"/>
        <v>0.49703309669643203</v>
      </c>
      <c r="BD177" s="41">
        <f t="shared" si="175"/>
        <v>0</v>
      </c>
      <c r="BE177" s="41">
        <f t="shared" si="176"/>
        <v>0</v>
      </c>
      <c r="BF177">
        <f t="shared" si="177"/>
        <v>0.48734952013825622</v>
      </c>
      <c r="BG177" s="41">
        <f t="shared" si="178"/>
        <v>121157.36538321649</v>
      </c>
      <c r="BH177" s="41">
        <f t="shared" si="179"/>
        <v>16620172.211348347</v>
      </c>
      <c r="BI177">
        <f t="shared" si="180"/>
        <v>0.508060479981296</v>
      </c>
      <c r="BJ177">
        <f t="shared" si="181"/>
        <v>418025.51402621908</v>
      </c>
      <c r="BK177" s="121">
        <f t="shared" si="182"/>
        <v>57187689.329355575</v>
      </c>
      <c r="BL177">
        <f t="shared" si="183"/>
        <v>0.51634959936002578</v>
      </c>
      <c r="BM177" s="119">
        <f t="shared" si="184"/>
        <v>539182.87940943555</v>
      </c>
      <c r="BN177" s="119">
        <f t="shared" si="185"/>
        <v>71571259.675834104</v>
      </c>
      <c r="BO177">
        <f t="shared" si="186"/>
        <v>0.49894746300546666</v>
      </c>
    </row>
    <row r="178" spans="1:67">
      <c r="A178">
        <v>166</v>
      </c>
      <c r="B178" s="64">
        <v>161</v>
      </c>
      <c r="C178" s="56">
        <f t="shared" si="134"/>
        <v>21599681.171539422</v>
      </c>
      <c r="D178" s="56">
        <f t="shared" si="135"/>
        <v>273589.37239476666</v>
      </c>
      <c r="E178" s="59">
        <f t="shared" si="187"/>
        <v>21326091.799144655</v>
      </c>
      <c r="F178" s="53">
        <f t="shared" si="136"/>
        <v>337320.81397206726</v>
      </c>
      <c r="G178" s="53">
        <f t="shared" si="137"/>
        <v>98917.522461699307</v>
      </c>
      <c r="H178" s="66">
        <f t="shared" si="138"/>
        <v>238403.29151036794</v>
      </c>
      <c r="I178" s="54">
        <f t="shared" si="139"/>
        <v>0.10979999999999999</v>
      </c>
      <c r="J178" s="67">
        <f t="shared" si="140"/>
        <v>9.6456066865724388E-3</v>
      </c>
      <c r="K178" s="68">
        <f t="shared" si="141"/>
        <v>203403.54927359405</v>
      </c>
      <c r="L178" s="68">
        <f t="shared" si="142"/>
        <v>540724.36324566125</v>
      </c>
      <c r="M178" s="55">
        <f t="shared" si="143"/>
        <v>441806.84078396193</v>
      </c>
      <c r="N178" s="55">
        <f t="shared" si="144"/>
        <v>99486.770442897949</v>
      </c>
      <c r="O178" s="55">
        <f t="shared" si="145"/>
        <v>342320.07034106401</v>
      </c>
      <c r="P178" s="65">
        <f t="shared" si="188"/>
        <v>0</v>
      </c>
      <c r="Q178" s="52">
        <f t="shared" si="146"/>
        <v>0</v>
      </c>
      <c r="R178" s="57">
        <f t="shared" si="147"/>
        <v>0</v>
      </c>
      <c r="S178" s="59">
        <f t="shared" si="189"/>
        <v>0</v>
      </c>
      <c r="T178" s="56">
        <f t="shared" si="148"/>
        <v>0</v>
      </c>
      <c r="U178" s="57">
        <f t="shared" si="149"/>
        <v>0</v>
      </c>
      <c r="V178" s="59">
        <f t="shared" si="190"/>
        <v>0</v>
      </c>
      <c r="W178" s="52">
        <f t="shared" si="133"/>
        <v>0</v>
      </c>
      <c r="X178" s="57">
        <f t="shared" si="150"/>
        <v>0</v>
      </c>
      <c r="Y178" s="59">
        <f t="shared" si="191"/>
        <v>0</v>
      </c>
      <c r="Z178" s="56">
        <f t="shared" si="192"/>
        <v>0</v>
      </c>
      <c r="AA178" s="57">
        <f t="shared" si="151"/>
        <v>0</v>
      </c>
      <c r="AB178" s="63">
        <f t="shared" si="193"/>
        <v>0</v>
      </c>
      <c r="AC178" s="74">
        <f t="shared" si="152"/>
        <v>0</v>
      </c>
      <c r="AD178" s="57">
        <f t="shared" si="153"/>
        <v>0</v>
      </c>
      <c r="AE178" s="59">
        <f t="shared" si="194"/>
        <v>0</v>
      </c>
      <c r="AF178" s="54">
        <f t="shared" si="154"/>
        <v>0</v>
      </c>
      <c r="AG178" s="57">
        <f t="shared" si="155"/>
        <v>0</v>
      </c>
      <c r="AH178" s="59">
        <f t="shared" si="195"/>
        <v>4802243.4317601286</v>
      </c>
      <c r="AI178" s="54">
        <f t="shared" si="156"/>
        <v>99486.770442897949</v>
      </c>
      <c r="AJ178" s="57">
        <f t="shared" si="157"/>
        <v>20009.347632333869</v>
      </c>
      <c r="AK178" s="59">
        <f t="shared" si="196"/>
        <v>16797437.739779294</v>
      </c>
      <c r="AL178" s="56">
        <f t="shared" si="197"/>
        <v>342320.07034106401</v>
      </c>
      <c r="AM178" s="75">
        <f t="shared" si="158"/>
        <v>69989.323915747053</v>
      </c>
      <c r="AN178">
        <f t="shared" si="159"/>
        <v>2.9539554317548743E-2</v>
      </c>
      <c r="AO178" s="119">
        <f t="shared" si="160"/>
        <v>0</v>
      </c>
      <c r="AP178" s="119">
        <f t="shared" si="161"/>
        <v>0</v>
      </c>
      <c r="AQ178">
        <f t="shared" si="162"/>
        <v>0.47914981758556235</v>
      </c>
      <c r="AR178" s="41">
        <f t="shared" si="163"/>
        <v>0</v>
      </c>
      <c r="AS178" s="41">
        <f t="shared" si="164"/>
        <v>0</v>
      </c>
      <c r="AT178">
        <f t="shared" si="165"/>
        <v>0.47919173730384634</v>
      </c>
      <c r="AU178" s="41">
        <f t="shared" si="166"/>
        <v>0</v>
      </c>
      <c r="AV178" s="41">
        <f t="shared" si="167"/>
        <v>0</v>
      </c>
      <c r="AW178">
        <f t="shared" si="168"/>
        <v>0.48466393664790908</v>
      </c>
      <c r="AX178">
        <f t="shared" si="169"/>
        <v>0</v>
      </c>
      <c r="AY178" s="121">
        <f t="shared" si="170"/>
        <v>0</v>
      </c>
      <c r="AZ178">
        <f t="shared" si="171"/>
        <v>0.58950862171200025</v>
      </c>
      <c r="BA178" s="39">
        <f t="shared" si="172"/>
        <v>0</v>
      </c>
      <c r="BB178" s="39">
        <f t="shared" si="173"/>
        <v>0</v>
      </c>
      <c r="BC178">
        <f t="shared" si="174"/>
        <v>0.49460839068318085</v>
      </c>
      <c r="BD178" s="41">
        <f t="shared" si="175"/>
        <v>0</v>
      </c>
      <c r="BE178" s="41">
        <f t="shared" si="176"/>
        <v>0</v>
      </c>
      <c r="BF178">
        <f t="shared" si="177"/>
        <v>0.48491245225684126</v>
      </c>
      <c r="BG178" s="41">
        <f t="shared" si="178"/>
        <v>119496.11807523182</v>
      </c>
      <c r="BH178" s="41">
        <f t="shared" si="179"/>
        <v>16514803.893521059</v>
      </c>
      <c r="BI178">
        <f t="shared" si="180"/>
        <v>0.50565128724218389</v>
      </c>
      <c r="BJ178">
        <f t="shared" si="181"/>
        <v>412309.39425681107</v>
      </c>
      <c r="BK178" s="121">
        <f t="shared" si="182"/>
        <v>56825131.676616624</v>
      </c>
      <c r="BL178">
        <f t="shared" si="183"/>
        <v>0.51395305532916802</v>
      </c>
      <c r="BM178" s="119">
        <f t="shared" si="184"/>
        <v>531805.51233204291</v>
      </c>
      <c r="BN178" s="119">
        <f t="shared" si="185"/>
        <v>71130901.366217867</v>
      </c>
      <c r="BO178">
        <f t="shared" si="186"/>
        <v>0.49652534127514736</v>
      </c>
    </row>
    <row r="179" spans="1:67">
      <c r="A179">
        <v>167</v>
      </c>
      <c r="B179" s="58">
        <v>162</v>
      </c>
      <c r="C179" s="56">
        <f t="shared" si="134"/>
        <v>21157874.330755461</v>
      </c>
      <c r="D179" s="56">
        <f t="shared" si="135"/>
        <v>273589.37239477038</v>
      </c>
      <c r="E179" s="59">
        <f t="shared" si="187"/>
        <v>20884284.958360691</v>
      </c>
      <c r="F179" s="53">
        <f t="shared" si="136"/>
        <v>334067.15007329814</v>
      </c>
      <c r="G179" s="53">
        <f t="shared" si="137"/>
        <v>96868.275065196343</v>
      </c>
      <c r="H179" s="60">
        <f t="shared" si="138"/>
        <v>237198.87500810181</v>
      </c>
      <c r="I179" s="54">
        <f t="shared" si="139"/>
        <v>0.10979999999999999</v>
      </c>
      <c r="J179" s="61">
        <f t="shared" si="140"/>
        <v>9.6456066865724388E-3</v>
      </c>
      <c r="K179" s="62">
        <f t="shared" si="141"/>
        <v>199153.67158382246</v>
      </c>
      <c r="L179" s="62">
        <f t="shared" si="142"/>
        <v>533220.8216571206</v>
      </c>
      <c r="M179" s="55">
        <f t="shared" si="143"/>
        <v>436352.54659192427</v>
      </c>
      <c r="N179" s="55">
        <f t="shared" si="144"/>
        <v>98258.56376042917</v>
      </c>
      <c r="O179" s="55">
        <f t="shared" si="145"/>
        <v>338093.98283149512</v>
      </c>
      <c r="P179" s="59">
        <f t="shared" si="188"/>
        <v>0</v>
      </c>
      <c r="Q179" s="52">
        <f t="shared" si="146"/>
        <v>0</v>
      </c>
      <c r="R179" s="57">
        <f t="shared" si="147"/>
        <v>0</v>
      </c>
      <c r="S179" s="59">
        <f t="shared" si="189"/>
        <v>0</v>
      </c>
      <c r="T179" s="56">
        <f t="shared" si="148"/>
        <v>0</v>
      </c>
      <c r="U179" s="57">
        <f t="shared" si="149"/>
        <v>0</v>
      </c>
      <c r="V179" s="59">
        <f t="shared" si="190"/>
        <v>0</v>
      </c>
      <c r="W179" s="52">
        <f t="shared" si="133"/>
        <v>0</v>
      </c>
      <c r="X179" s="57">
        <f t="shared" si="150"/>
        <v>0</v>
      </c>
      <c r="Y179" s="59">
        <f t="shared" si="191"/>
        <v>0</v>
      </c>
      <c r="Z179" s="56">
        <f t="shared" si="192"/>
        <v>0</v>
      </c>
      <c r="AA179" s="57">
        <f t="shared" si="151"/>
        <v>0</v>
      </c>
      <c r="AB179" s="63">
        <f t="shared" si="193"/>
        <v>0</v>
      </c>
      <c r="AC179" s="74">
        <f t="shared" si="152"/>
        <v>0</v>
      </c>
      <c r="AD179" s="57">
        <f t="shared" si="153"/>
        <v>0</v>
      </c>
      <c r="AE179" s="59">
        <f t="shared" si="194"/>
        <v>0</v>
      </c>
      <c r="AF179" s="54">
        <f t="shared" si="154"/>
        <v>0</v>
      </c>
      <c r="AG179" s="57">
        <f t="shared" si="155"/>
        <v>0</v>
      </c>
      <c r="AH179" s="59">
        <f t="shared" si="195"/>
        <v>4702756.6613172302</v>
      </c>
      <c r="AI179" s="54">
        <f t="shared" si="156"/>
        <v>98258.56376042917</v>
      </c>
      <c r="AJ179" s="57">
        <f t="shared" si="157"/>
        <v>19594.819422155124</v>
      </c>
      <c r="AK179" s="59">
        <f t="shared" si="196"/>
        <v>16455117.66943823</v>
      </c>
      <c r="AL179" s="56">
        <f t="shared" si="197"/>
        <v>338093.98283149512</v>
      </c>
      <c r="AM179" s="75">
        <f t="shared" si="158"/>
        <v>68562.990289325957</v>
      </c>
      <c r="AN179">
        <f t="shared" si="159"/>
        <v>2.9578551532033422E-2</v>
      </c>
      <c r="AO179" s="119">
        <f t="shared" si="160"/>
        <v>0</v>
      </c>
      <c r="AP179" s="119">
        <f t="shared" si="161"/>
        <v>0</v>
      </c>
      <c r="AQ179">
        <f t="shared" si="162"/>
        <v>0.47671528841830274</v>
      </c>
      <c r="AR179" s="41">
        <f t="shared" si="163"/>
        <v>0</v>
      </c>
      <c r="AS179" s="41">
        <f t="shared" si="164"/>
        <v>0</v>
      </c>
      <c r="AT179">
        <f t="shared" si="165"/>
        <v>0.47675725406885194</v>
      </c>
      <c r="AU179" s="41">
        <f t="shared" si="166"/>
        <v>0</v>
      </c>
      <c r="AV179" s="41">
        <f t="shared" si="167"/>
        <v>0</v>
      </c>
      <c r="AW179">
        <f t="shared" si="168"/>
        <v>0.4822356443469713</v>
      </c>
      <c r="AX179">
        <f t="shared" si="169"/>
        <v>0</v>
      </c>
      <c r="AY179" s="121">
        <f t="shared" si="170"/>
        <v>0</v>
      </c>
      <c r="AZ179">
        <f t="shared" si="171"/>
        <v>0.58726855056541427</v>
      </c>
      <c r="BA179" s="39">
        <f t="shared" si="172"/>
        <v>0</v>
      </c>
      <c r="BB179" s="39">
        <f t="shared" si="173"/>
        <v>0</v>
      </c>
      <c r="BC179">
        <f t="shared" si="174"/>
        <v>0.49219232901214294</v>
      </c>
      <c r="BD179" s="41">
        <f t="shared" si="175"/>
        <v>0</v>
      </c>
      <c r="BE179" s="41">
        <f t="shared" si="176"/>
        <v>0</v>
      </c>
      <c r="BF179">
        <f t="shared" si="177"/>
        <v>0.48248445026060116</v>
      </c>
      <c r="BG179" s="41">
        <f t="shared" si="178"/>
        <v>117853.38318258429</v>
      </c>
      <c r="BH179" s="41">
        <f t="shared" si="179"/>
        <v>16409180.147991672</v>
      </c>
      <c r="BI179">
        <f t="shared" si="180"/>
        <v>0.50325026252177896</v>
      </c>
      <c r="BJ179">
        <f t="shared" si="181"/>
        <v>406656.97312082106</v>
      </c>
      <c r="BK179" s="121">
        <f t="shared" si="182"/>
        <v>56461695.132859685</v>
      </c>
      <c r="BL179">
        <f t="shared" si="183"/>
        <v>0.51156432406672447</v>
      </c>
      <c r="BM179" s="119">
        <f t="shared" si="184"/>
        <v>524510.35630340537</v>
      </c>
      <c r="BN179" s="119">
        <f t="shared" si="185"/>
        <v>70689112.547891736</v>
      </c>
      <c r="BO179">
        <f t="shared" si="186"/>
        <v>0.49411178090429986</v>
      </c>
    </row>
    <row r="180" spans="1:67">
      <c r="A180">
        <v>168</v>
      </c>
      <c r="B180" s="64">
        <v>163</v>
      </c>
      <c r="C180" s="56">
        <f t="shared" si="134"/>
        <v>20721521.784163535</v>
      </c>
      <c r="D180" s="56">
        <f t="shared" si="135"/>
        <v>273589.37239477038</v>
      </c>
      <c r="E180" s="59">
        <f t="shared" si="187"/>
        <v>20447932.411768764</v>
      </c>
      <c r="F180" s="53">
        <f t="shared" si="136"/>
        <v>330844.86973678687</v>
      </c>
      <c r="G180" s="53">
        <f t="shared" si="137"/>
        <v>94844.326503254124</v>
      </c>
      <c r="H180" s="66">
        <f t="shared" si="138"/>
        <v>236000.54323353275</v>
      </c>
      <c r="I180" s="54">
        <f t="shared" si="139"/>
        <v>0.10979999999999999</v>
      </c>
      <c r="J180" s="67">
        <f t="shared" si="140"/>
        <v>9.6456066865724388E-3</v>
      </c>
      <c r="K180" s="68">
        <f t="shared" si="141"/>
        <v>194956.34517968999</v>
      </c>
      <c r="L180" s="68">
        <f t="shared" si="142"/>
        <v>525801.21491647686</v>
      </c>
      <c r="M180" s="55">
        <f t="shared" si="143"/>
        <v>430956.88841322274</v>
      </c>
      <c r="N180" s="55">
        <f t="shared" si="144"/>
        <v>97043.560829147464</v>
      </c>
      <c r="O180" s="55">
        <f t="shared" si="145"/>
        <v>333913.32758407528</v>
      </c>
      <c r="P180" s="65">
        <f t="shared" si="188"/>
        <v>0</v>
      </c>
      <c r="Q180" s="52">
        <f t="shared" si="146"/>
        <v>0</v>
      </c>
      <c r="R180" s="57">
        <f t="shared" si="147"/>
        <v>0</v>
      </c>
      <c r="S180" s="59">
        <f t="shared" si="189"/>
        <v>0</v>
      </c>
      <c r="T180" s="56">
        <f t="shared" si="148"/>
        <v>0</v>
      </c>
      <c r="U180" s="57">
        <f t="shared" si="149"/>
        <v>0</v>
      </c>
      <c r="V180" s="59">
        <f t="shared" si="190"/>
        <v>0</v>
      </c>
      <c r="W180" s="52">
        <f t="shared" si="133"/>
        <v>0</v>
      </c>
      <c r="X180" s="57">
        <f t="shared" si="150"/>
        <v>0</v>
      </c>
      <c r="Y180" s="59">
        <f t="shared" si="191"/>
        <v>0</v>
      </c>
      <c r="Z180" s="56">
        <f t="shared" si="192"/>
        <v>0</v>
      </c>
      <c r="AA180" s="57">
        <f t="shared" si="151"/>
        <v>0</v>
      </c>
      <c r="AB180" s="63">
        <f t="shared" si="193"/>
        <v>0</v>
      </c>
      <c r="AC180" s="74">
        <f t="shared" si="152"/>
        <v>0</v>
      </c>
      <c r="AD180" s="57">
        <f t="shared" si="153"/>
        <v>0</v>
      </c>
      <c r="AE180" s="59">
        <f t="shared" si="194"/>
        <v>0</v>
      </c>
      <c r="AF180" s="54">
        <f t="shared" si="154"/>
        <v>0</v>
      </c>
      <c r="AG180" s="57">
        <f t="shared" si="155"/>
        <v>0</v>
      </c>
      <c r="AH180" s="59">
        <f t="shared" si="195"/>
        <v>4604498.0975568006</v>
      </c>
      <c r="AI180" s="54">
        <f t="shared" si="156"/>
        <v>97043.560829147464</v>
      </c>
      <c r="AJ180" s="57">
        <f t="shared" si="157"/>
        <v>19185.408739820003</v>
      </c>
      <c r="AK180" s="59">
        <f t="shared" si="196"/>
        <v>16117023.686606735</v>
      </c>
      <c r="AL180" s="56">
        <f t="shared" si="197"/>
        <v>333913.32758407528</v>
      </c>
      <c r="AM180" s="75">
        <f t="shared" si="158"/>
        <v>67154.265360861391</v>
      </c>
      <c r="AN180">
        <f t="shared" si="159"/>
        <v>2.9617548746518101E-2</v>
      </c>
      <c r="AO180" s="119">
        <f t="shared" si="160"/>
        <v>0</v>
      </c>
      <c r="AP180" s="119">
        <f t="shared" si="161"/>
        <v>0</v>
      </c>
      <c r="AQ180">
        <f t="shared" si="162"/>
        <v>0.47429006112992994</v>
      </c>
      <c r="AR180" s="41">
        <f t="shared" si="163"/>
        <v>0</v>
      </c>
      <c r="AS180" s="41">
        <f t="shared" si="164"/>
        <v>0</v>
      </c>
      <c r="AT180">
        <f t="shared" si="165"/>
        <v>0.47433207089053386</v>
      </c>
      <c r="AU180" s="41">
        <f t="shared" si="166"/>
        <v>0</v>
      </c>
      <c r="AV180" s="41">
        <f t="shared" si="167"/>
        <v>0</v>
      </c>
      <c r="AW180">
        <f t="shared" si="168"/>
        <v>0.47981641464947533</v>
      </c>
      <c r="AX180">
        <f t="shared" si="169"/>
        <v>0</v>
      </c>
      <c r="AY180" s="121">
        <f t="shared" si="170"/>
        <v>0</v>
      </c>
      <c r="AZ180">
        <f t="shared" si="171"/>
        <v>0.58503320246589741</v>
      </c>
      <c r="BA180" s="39">
        <f t="shared" si="172"/>
        <v>0</v>
      </c>
      <c r="BB180" s="39">
        <f t="shared" si="173"/>
        <v>0</v>
      </c>
      <c r="BC180">
        <f t="shared" si="174"/>
        <v>0.48978490065777708</v>
      </c>
      <c r="BD180" s="41">
        <f t="shared" si="175"/>
        <v>0</v>
      </c>
      <c r="BE180" s="41">
        <f t="shared" si="176"/>
        <v>0</v>
      </c>
      <c r="BF180">
        <f t="shared" si="177"/>
        <v>0.48006550010410848</v>
      </c>
      <c r="BG180" s="41">
        <f t="shared" si="178"/>
        <v>116228.96956896747</v>
      </c>
      <c r="BH180" s="41">
        <f t="shared" si="179"/>
        <v>16303318.219296774</v>
      </c>
      <c r="BI180">
        <f t="shared" si="180"/>
        <v>0.50085739804818907</v>
      </c>
      <c r="BJ180">
        <f t="shared" si="181"/>
        <v>401067.59294493665</v>
      </c>
      <c r="BK180" s="121">
        <f t="shared" si="182"/>
        <v>56097439.034124643</v>
      </c>
      <c r="BL180">
        <f t="shared" si="183"/>
        <v>0.50918340011998864</v>
      </c>
      <c r="BM180" s="119">
        <f t="shared" si="184"/>
        <v>517296.56251390412</v>
      </c>
      <c r="BN180" s="119">
        <f t="shared" si="185"/>
        <v>70245972.811355308</v>
      </c>
      <c r="BO180">
        <f t="shared" si="186"/>
        <v>0.49170677144625724</v>
      </c>
    </row>
    <row r="181" spans="1:67">
      <c r="A181">
        <v>169</v>
      </c>
      <c r="B181" s="58">
        <v>164</v>
      </c>
      <c r="C181" s="56">
        <f t="shared" si="134"/>
        <v>20290564.895750314</v>
      </c>
      <c r="D181" s="56">
        <f t="shared" si="135"/>
        <v>273589.37239477038</v>
      </c>
      <c r="E181" s="59">
        <f t="shared" si="187"/>
        <v>20016975.523355544</v>
      </c>
      <c r="F181" s="53">
        <f t="shared" si="136"/>
        <v>327653.67024903558</v>
      </c>
      <c r="G181" s="53">
        <f t="shared" si="137"/>
        <v>92845.404802497462</v>
      </c>
      <c r="H181" s="60">
        <f t="shared" si="138"/>
        <v>234808.26544653811</v>
      </c>
      <c r="I181" s="54">
        <f t="shared" si="139"/>
        <v>0.10979999999999999</v>
      </c>
      <c r="J181" s="61">
        <f t="shared" si="140"/>
        <v>9.6456066865724388E-3</v>
      </c>
      <c r="K181" s="62">
        <f t="shared" si="141"/>
        <v>190811.00477778149</v>
      </c>
      <c r="L181" s="62">
        <f t="shared" si="142"/>
        <v>518464.67502681707</v>
      </c>
      <c r="M181" s="55">
        <f t="shared" si="143"/>
        <v>425619.2702243196</v>
      </c>
      <c r="N181" s="55">
        <f t="shared" si="144"/>
        <v>95841.627435520117</v>
      </c>
      <c r="O181" s="55">
        <f t="shared" si="145"/>
        <v>329777.64278879948</v>
      </c>
      <c r="P181" s="59">
        <f t="shared" si="188"/>
        <v>0</v>
      </c>
      <c r="Q181" s="52">
        <f t="shared" si="146"/>
        <v>0</v>
      </c>
      <c r="R181" s="57">
        <f t="shared" si="147"/>
        <v>0</v>
      </c>
      <c r="S181" s="59">
        <f t="shared" si="189"/>
        <v>0</v>
      </c>
      <c r="T181" s="56">
        <f t="shared" si="148"/>
        <v>0</v>
      </c>
      <c r="U181" s="57">
        <f t="shared" si="149"/>
        <v>0</v>
      </c>
      <c r="V181" s="59">
        <f t="shared" si="190"/>
        <v>0</v>
      </c>
      <c r="W181" s="52">
        <f t="shared" si="133"/>
        <v>0</v>
      </c>
      <c r="X181" s="57">
        <f t="shared" si="150"/>
        <v>0</v>
      </c>
      <c r="Y181" s="59">
        <f t="shared" si="191"/>
        <v>0</v>
      </c>
      <c r="Z181" s="56">
        <f t="shared" si="192"/>
        <v>0</v>
      </c>
      <c r="AA181" s="57">
        <f t="shared" si="151"/>
        <v>0</v>
      </c>
      <c r="AB181" s="63">
        <f t="shared" si="193"/>
        <v>0</v>
      </c>
      <c r="AC181" s="74">
        <f t="shared" si="152"/>
        <v>0</v>
      </c>
      <c r="AD181" s="57">
        <f t="shared" si="153"/>
        <v>0</v>
      </c>
      <c r="AE181" s="59">
        <f t="shared" si="194"/>
        <v>0</v>
      </c>
      <c r="AF181" s="54">
        <f t="shared" si="154"/>
        <v>0</v>
      </c>
      <c r="AG181" s="57">
        <f t="shared" si="155"/>
        <v>0</v>
      </c>
      <c r="AH181" s="59">
        <f t="shared" si="195"/>
        <v>4507454.5367276529</v>
      </c>
      <c r="AI181" s="54">
        <f t="shared" si="156"/>
        <v>95841.627435520117</v>
      </c>
      <c r="AJ181" s="57">
        <f t="shared" si="157"/>
        <v>18781.060569698555</v>
      </c>
      <c r="AK181" s="59">
        <f t="shared" si="196"/>
        <v>15783110.35902266</v>
      </c>
      <c r="AL181" s="56">
        <f t="shared" si="197"/>
        <v>329777.64278879948</v>
      </c>
      <c r="AM181" s="75">
        <f t="shared" si="158"/>
        <v>65762.95982926109</v>
      </c>
      <c r="AN181">
        <f t="shared" si="159"/>
        <v>2.965654596100278E-2</v>
      </c>
      <c r="AO181" s="119">
        <f t="shared" si="160"/>
        <v>0</v>
      </c>
      <c r="AP181" s="119">
        <f t="shared" si="161"/>
        <v>0</v>
      </c>
      <c r="AQ181">
        <f t="shared" si="162"/>
        <v>0.47187411970686344</v>
      </c>
      <c r="AR181" s="41">
        <f t="shared" si="163"/>
        <v>0</v>
      </c>
      <c r="AS181" s="41">
        <f t="shared" si="164"/>
        <v>0</v>
      </c>
      <c r="AT181">
        <f t="shared" si="165"/>
        <v>0.47191617176906919</v>
      </c>
      <c r="AU181" s="41">
        <f t="shared" si="166"/>
        <v>0</v>
      </c>
      <c r="AV181" s="41">
        <f t="shared" si="167"/>
        <v>0</v>
      </c>
      <c r="AW181">
        <f t="shared" si="168"/>
        <v>0.47740623332578913</v>
      </c>
      <c r="AX181">
        <f t="shared" si="169"/>
        <v>0</v>
      </c>
      <c r="AY181" s="121">
        <f t="shared" si="170"/>
        <v>0</v>
      </c>
      <c r="AZ181">
        <f t="shared" si="171"/>
        <v>0.58280258835354293</v>
      </c>
      <c r="BA181" s="39">
        <f t="shared" si="172"/>
        <v>0</v>
      </c>
      <c r="BB181" s="39">
        <f t="shared" si="173"/>
        <v>0</v>
      </c>
      <c r="BC181">
        <f t="shared" si="174"/>
        <v>0.4873860944810548</v>
      </c>
      <c r="BD181" s="41">
        <f t="shared" si="175"/>
        <v>0</v>
      </c>
      <c r="BE181" s="41">
        <f t="shared" si="176"/>
        <v>0</v>
      </c>
      <c r="BF181">
        <f t="shared" si="177"/>
        <v>0.47765558763693944</v>
      </c>
      <c r="BG181" s="41">
        <f t="shared" si="178"/>
        <v>114622.68800521868</v>
      </c>
      <c r="BH181" s="41">
        <f t="shared" si="179"/>
        <v>16197235.036602899</v>
      </c>
      <c r="BI181">
        <f t="shared" si="180"/>
        <v>0.49847268592816507</v>
      </c>
      <c r="BJ181">
        <f t="shared" si="181"/>
        <v>395540.60261806054</v>
      </c>
      <c r="BK181" s="121">
        <f t="shared" si="182"/>
        <v>55732421.63130711</v>
      </c>
      <c r="BL181">
        <f t="shared" si="183"/>
        <v>0.50681027791017419</v>
      </c>
      <c r="BM181" s="119">
        <f t="shared" si="184"/>
        <v>510163.29062327923</v>
      </c>
      <c r="BN181" s="119">
        <f t="shared" si="185"/>
        <v>69801560.31678842</v>
      </c>
      <c r="BO181">
        <f t="shared" si="186"/>
        <v>0.48931030233929751</v>
      </c>
    </row>
    <row r="182" spans="1:67">
      <c r="A182">
        <v>170</v>
      </c>
      <c r="B182" s="64">
        <v>165</v>
      </c>
      <c r="C182" s="56">
        <f t="shared" si="134"/>
        <v>19864945.625525992</v>
      </c>
      <c r="D182" s="56">
        <f t="shared" si="135"/>
        <v>273589.37239476666</v>
      </c>
      <c r="E182" s="59">
        <f t="shared" si="187"/>
        <v>19591356.253131226</v>
      </c>
      <c r="F182" s="53">
        <f t="shared" si="136"/>
        <v>324493.25181640161</v>
      </c>
      <c r="G182" s="53">
        <f t="shared" si="137"/>
        <v>90871.240754107013</v>
      </c>
      <c r="H182" s="66">
        <f t="shared" si="138"/>
        <v>233622.01106229459</v>
      </c>
      <c r="I182" s="54">
        <f t="shared" si="139"/>
        <v>0.10979999999999999</v>
      </c>
      <c r="J182" s="67">
        <f t="shared" si="140"/>
        <v>9.6456066865724388E-3</v>
      </c>
      <c r="K182" s="68">
        <f t="shared" si="141"/>
        <v>186717.09084219235</v>
      </c>
      <c r="L182" s="68">
        <f t="shared" si="142"/>
        <v>511210.34265859396</v>
      </c>
      <c r="M182" s="55">
        <f t="shared" si="143"/>
        <v>420339.10190448695</v>
      </c>
      <c r="N182" s="55">
        <f t="shared" si="144"/>
        <v>94652.630695218584</v>
      </c>
      <c r="O182" s="55">
        <f t="shared" si="145"/>
        <v>325686.47120926838</v>
      </c>
      <c r="P182" s="65">
        <f t="shared" si="188"/>
        <v>0</v>
      </c>
      <c r="Q182" s="52">
        <f t="shared" si="146"/>
        <v>0</v>
      </c>
      <c r="R182" s="57">
        <f t="shared" si="147"/>
        <v>0</v>
      </c>
      <c r="S182" s="59">
        <f t="shared" si="189"/>
        <v>0</v>
      </c>
      <c r="T182" s="56">
        <f t="shared" si="148"/>
        <v>0</v>
      </c>
      <c r="U182" s="57">
        <f t="shared" si="149"/>
        <v>0</v>
      </c>
      <c r="V182" s="59">
        <f t="shared" si="190"/>
        <v>0</v>
      </c>
      <c r="W182" s="52">
        <f t="shared" si="133"/>
        <v>0</v>
      </c>
      <c r="X182" s="57">
        <f t="shared" si="150"/>
        <v>0</v>
      </c>
      <c r="Y182" s="59">
        <f t="shared" si="191"/>
        <v>0</v>
      </c>
      <c r="Z182" s="56">
        <f t="shared" si="192"/>
        <v>0</v>
      </c>
      <c r="AA182" s="57">
        <f t="shared" si="151"/>
        <v>0</v>
      </c>
      <c r="AB182" s="63">
        <f t="shared" si="193"/>
        <v>0</v>
      </c>
      <c r="AC182" s="74">
        <f t="shared" si="152"/>
        <v>0</v>
      </c>
      <c r="AD182" s="57">
        <f t="shared" si="153"/>
        <v>0</v>
      </c>
      <c r="AE182" s="59">
        <f t="shared" si="194"/>
        <v>0</v>
      </c>
      <c r="AF182" s="54">
        <f t="shared" si="154"/>
        <v>0</v>
      </c>
      <c r="AG182" s="57">
        <f t="shared" si="155"/>
        <v>0</v>
      </c>
      <c r="AH182" s="59">
        <f t="shared" si="195"/>
        <v>4411612.9092921326</v>
      </c>
      <c r="AI182" s="54">
        <f t="shared" si="156"/>
        <v>94652.630695218584</v>
      </c>
      <c r="AJ182" s="57">
        <f t="shared" si="157"/>
        <v>18381.720455383886</v>
      </c>
      <c r="AK182" s="59">
        <f t="shared" si="196"/>
        <v>15453332.716233861</v>
      </c>
      <c r="AL182" s="56">
        <f t="shared" si="197"/>
        <v>325686.47120926838</v>
      </c>
      <c r="AM182" s="75">
        <f t="shared" si="158"/>
        <v>64388.886317641089</v>
      </c>
      <c r="AN182">
        <f t="shared" si="159"/>
        <v>2.9695543175487463E-2</v>
      </c>
      <c r="AO182" s="119">
        <f t="shared" si="160"/>
        <v>0</v>
      </c>
      <c r="AP182" s="119">
        <f t="shared" si="161"/>
        <v>0</v>
      </c>
      <c r="AQ182">
        <f t="shared" si="162"/>
        <v>0.46946744803711438</v>
      </c>
      <c r="AR182" s="41">
        <f t="shared" si="163"/>
        <v>0</v>
      </c>
      <c r="AS182" s="41">
        <f t="shared" si="164"/>
        <v>0</v>
      </c>
      <c r="AT182">
        <f t="shared" si="165"/>
        <v>0.46950954060616829</v>
      </c>
      <c r="AU182" s="41">
        <f t="shared" si="166"/>
        <v>0</v>
      </c>
      <c r="AV182" s="41">
        <f t="shared" si="167"/>
        <v>0</v>
      </c>
      <c r="AW182">
        <f t="shared" si="168"/>
        <v>0.47500508604226133</v>
      </c>
      <c r="AX182">
        <f t="shared" si="169"/>
        <v>0</v>
      </c>
      <c r="AY182" s="121">
        <f t="shared" si="170"/>
        <v>0</v>
      </c>
      <c r="AZ182">
        <f t="shared" si="171"/>
        <v>0.58057671903478636</v>
      </c>
      <c r="BA182" s="39">
        <f t="shared" si="172"/>
        <v>0</v>
      </c>
      <c r="BB182" s="39">
        <f t="shared" si="173"/>
        <v>0</v>
      </c>
      <c r="BC182">
        <f t="shared" si="174"/>
        <v>0.48499589923029829</v>
      </c>
      <c r="BD182" s="41">
        <f t="shared" si="175"/>
        <v>0</v>
      </c>
      <c r="BE182" s="41">
        <f t="shared" si="176"/>
        <v>0</v>
      </c>
      <c r="BF182">
        <f t="shared" si="177"/>
        <v>0.47525469860444108</v>
      </c>
      <c r="BG182" s="41">
        <f t="shared" si="178"/>
        <v>113034.35115060247</v>
      </c>
      <c r="BH182" s="41">
        <f t="shared" si="179"/>
        <v>16090947.218187159</v>
      </c>
      <c r="BI182">
        <f t="shared" si="180"/>
        <v>0.49609611814791776</v>
      </c>
      <c r="BJ182">
        <f t="shared" si="181"/>
        <v>390075.35752690944</v>
      </c>
      <c r="BK182" s="121">
        <f t="shared" si="182"/>
        <v>55366700.105575621</v>
      </c>
      <c r="BL182">
        <f t="shared" si="183"/>
        <v>0.50444495173312576</v>
      </c>
      <c r="BM182" s="119">
        <f t="shared" si="184"/>
        <v>503109.7086775119</v>
      </c>
      <c r="BN182" s="119">
        <f t="shared" si="185"/>
        <v>69355951.814240351</v>
      </c>
      <c r="BO182">
        <f t="shared" si="186"/>
        <v>0.48692236290761248</v>
      </c>
    </row>
    <row r="183" spans="1:67">
      <c r="A183">
        <v>171</v>
      </c>
      <c r="B183" s="58">
        <v>166</v>
      </c>
      <c r="C183" s="56">
        <f t="shared" si="134"/>
        <v>19444606.523621507</v>
      </c>
      <c r="D183" s="56">
        <f t="shared" si="135"/>
        <v>273589.37239476666</v>
      </c>
      <c r="E183" s="59">
        <f t="shared" si="187"/>
        <v>19171017.15122674</v>
      </c>
      <c r="F183" s="53">
        <f t="shared" si="136"/>
        <v>321363.31753693364</v>
      </c>
      <c r="G183" s="53">
        <f t="shared" si="137"/>
        <v>88921.567886440025</v>
      </c>
      <c r="H183" s="60">
        <f t="shared" si="138"/>
        <v>232441.74965049361</v>
      </c>
      <c r="I183" s="54">
        <f t="shared" si="139"/>
        <v>0.10979999999999999</v>
      </c>
      <c r="J183" s="61">
        <f t="shared" si="140"/>
        <v>9.6456066865724388E-3</v>
      </c>
      <c r="K183" s="62">
        <f t="shared" si="141"/>
        <v>182674.04952760015</v>
      </c>
      <c r="L183" s="62">
        <f t="shared" si="142"/>
        <v>504037.36706453381</v>
      </c>
      <c r="M183" s="55">
        <f t="shared" si="143"/>
        <v>415115.79917809379</v>
      </c>
      <c r="N183" s="55">
        <f t="shared" si="144"/>
        <v>93476.439040122539</v>
      </c>
      <c r="O183" s="55">
        <f t="shared" si="145"/>
        <v>321639.36013797123</v>
      </c>
      <c r="P183" s="59">
        <f t="shared" si="188"/>
        <v>0</v>
      </c>
      <c r="Q183" s="52">
        <f t="shared" si="146"/>
        <v>0</v>
      </c>
      <c r="R183" s="57">
        <f t="shared" si="147"/>
        <v>0</v>
      </c>
      <c r="S183" s="59">
        <f t="shared" si="189"/>
        <v>0</v>
      </c>
      <c r="T183" s="56">
        <f t="shared" si="148"/>
        <v>0</v>
      </c>
      <c r="U183" s="57">
        <f t="shared" si="149"/>
        <v>0</v>
      </c>
      <c r="V183" s="59">
        <f t="shared" si="190"/>
        <v>0</v>
      </c>
      <c r="W183" s="52">
        <f t="shared" si="133"/>
        <v>0</v>
      </c>
      <c r="X183" s="57">
        <f t="shared" si="150"/>
        <v>0</v>
      </c>
      <c r="Y183" s="59">
        <f t="shared" si="191"/>
        <v>0</v>
      </c>
      <c r="Z183" s="56">
        <f t="shared" si="192"/>
        <v>0</v>
      </c>
      <c r="AA183" s="57">
        <f t="shared" si="151"/>
        <v>0</v>
      </c>
      <c r="AB183" s="63">
        <f t="shared" si="193"/>
        <v>0</v>
      </c>
      <c r="AC183" s="74">
        <f t="shared" si="152"/>
        <v>0</v>
      </c>
      <c r="AD183" s="57">
        <f t="shared" si="153"/>
        <v>0</v>
      </c>
      <c r="AE183" s="59">
        <f t="shared" si="194"/>
        <v>0</v>
      </c>
      <c r="AF183" s="54">
        <f t="shared" si="154"/>
        <v>0</v>
      </c>
      <c r="AG183" s="57">
        <f t="shared" si="155"/>
        <v>0</v>
      </c>
      <c r="AH183" s="59">
        <f t="shared" si="195"/>
        <v>4316960.2785969144</v>
      </c>
      <c r="AI183" s="54">
        <f t="shared" si="156"/>
        <v>93476.439040122539</v>
      </c>
      <c r="AJ183" s="57">
        <f t="shared" si="157"/>
        <v>17987.334494153809</v>
      </c>
      <c r="AK183" s="59">
        <f t="shared" si="196"/>
        <v>15127646.245024592</v>
      </c>
      <c r="AL183" s="56">
        <f t="shared" si="197"/>
        <v>321639.36013797123</v>
      </c>
      <c r="AM183" s="75">
        <f t="shared" si="158"/>
        <v>63031.859354269131</v>
      </c>
      <c r="AN183">
        <f t="shared" si="159"/>
        <v>2.9734540389972142E-2</v>
      </c>
      <c r="AO183" s="119">
        <f t="shared" si="160"/>
        <v>0</v>
      </c>
      <c r="AP183" s="119">
        <f t="shared" si="161"/>
        <v>0</v>
      </c>
      <c r="AQ183">
        <f t="shared" si="162"/>
        <v>0.46707002991116892</v>
      </c>
      <c r="AR183" s="41">
        <f t="shared" si="163"/>
        <v>0</v>
      </c>
      <c r="AS183" s="41">
        <f t="shared" si="164"/>
        <v>0</v>
      </c>
      <c r="AT183">
        <f t="shared" si="165"/>
        <v>0.46711216120598936</v>
      </c>
      <c r="AU183" s="41">
        <f t="shared" si="166"/>
        <v>0</v>
      </c>
      <c r="AV183" s="41">
        <f t="shared" si="167"/>
        <v>0</v>
      </c>
      <c r="AW183">
        <f t="shared" si="168"/>
        <v>0.47261295836224626</v>
      </c>
      <c r="AX183">
        <f t="shared" si="169"/>
        <v>0</v>
      </c>
      <c r="AY183" s="121">
        <f t="shared" si="170"/>
        <v>0</v>
      </c>
      <c r="AZ183">
        <f t="shared" si="171"/>
        <v>0.57835560518258777</v>
      </c>
      <c r="BA183" s="39">
        <f t="shared" si="172"/>
        <v>0</v>
      </c>
      <c r="BB183" s="39">
        <f t="shared" si="173"/>
        <v>0</v>
      </c>
      <c r="BC183">
        <f t="shared" si="174"/>
        <v>0.48261430354204188</v>
      </c>
      <c r="BD183" s="41">
        <f t="shared" si="175"/>
        <v>0</v>
      </c>
      <c r="BE183" s="41">
        <f t="shared" si="176"/>
        <v>0</v>
      </c>
      <c r="BF183">
        <f t="shared" si="177"/>
        <v>0.47286281864865665</v>
      </c>
      <c r="BG183" s="41">
        <f t="shared" si="178"/>
        <v>111463.77353427635</v>
      </c>
      <c r="BH183" s="41">
        <f t="shared" si="179"/>
        <v>15984471.075860955</v>
      </c>
      <c r="BI183">
        <f t="shared" si="180"/>
        <v>0.49372768657395538</v>
      </c>
      <c r="BJ183">
        <f t="shared" si="181"/>
        <v>384671.21949224034</v>
      </c>
      <c r="BK183" s="121">
        <f t="shared" si="182"/>
        <v>55000330.583593078</v>
      </c>
      <c r="BL183">
        <f t="shared" si="183"/>
        <v>0.50208741576015559</v>
      </c>
      <c r="BM183" s="119">
        <f t="shared" si="184"/>
        <v>496134.99302651669</v>
      </c>
      <c r="BN183" s="119">
        <f t="shared" si="185"/>
        <v>68909222.663563564</v>
      </c>
      <c r="BO183">
        <f t="shared" si="186"/>
        <v>0.48454294236207474</v>
      </c>
    </row>
    <row r="184" spans="1:67">
      <c r="A184">
        <v>172</v>
      </c>
      <c r="B184" s="64">
        <v>167</v>
      </c>
      <c r="C184" s="56">
        <f t="shared" si="134"/>
        <v>19029490.724443413</v>
      </c>
      <c r="D184" s="56">
        <f t="shared" si="135"/>
        <v>273589.37239476666</v>
      </c>
      <c r="E184" s="59">
        <f t="shared" si="187"/>
        <v>18755901.352048647</v>
      </c>
      <c r="F184" s="53">
        <f t="shared" si="136"/>
        <v>318263.57337248034</v>
      </c>
      <c r="G184" s="53">
        <f t="shared" si="137"/>
        <v>86996.122437918981</v>
      </c>
      <c r="H184" s="66">
        <f t="shared" si="138"/>
        <v>231267.45093456138</v>
      </c>
      <c r="I184" s="54">
        <f t="shared" si="139"/>
        <v>0.10979999999999999</v>
      </c>
      <c r="J184" s="67">
        <f t="shared" si="140"/>
        <v>9.6456066865724388E-3</v>
      </c>
      <c r="K184" s="68">
        <f t="shared" si="141"/>
        <v>178681.33262289249</v>
      </c>
      <c r="L184" s="68">
        <f t="shared" si="142"/>
        <v>496944.90599537286</v>
      </c>
      <c r="M184" s="55">
        <f t="shared" si="143"/>
        <v>409948.78355745389</v>
      </c>
      <c r="N184" s="55">
        <f t="shared" si="144"/>
        <v>92312.922205450363</v>
      </c>
      <c r="O184" s="55">
        <f t="shared" si="145"/>
        <v>317635.86135200353</v>
      </c>
      <c r="P184" s="65">
        <f t="shared" si="188"/>
        <v>0</v>
      </c>
      <c r="Q184" s="52">
        <f t="shared" si="146"/>
        <v>0</v>
      </c>
      <c r="R184" s="57">
        <f t="shared" si="147"/>
        <v>0</v>
      </c>
      <c r="S184" s="59">
        <f t="shared" si="189"/>
        <v>0</v>
      </c>
      <c r="T184" s="56">
        <f t="shared" si="148"/>
        <v>0</v>
      </c>
      <c r="U184" s="57">
        <f t="shared" si="149"/>
        <v>0</v>
      </c>
      <c r="V184" s="59">
        <f t="shared" si="190"/>
        <v>0</v>
      </c>
      <c r="W184" s="52">
        <f t="shared" si="133"/>
        <v>0</v>
      </c>
      <c r="X184" s="57">
        <f t="shared" si="150"/>
        <v>0</v>
      </c>
      <c r="Y184" s="59">
        <f t="shared" si="191"/>
        <v>0</v>
      </c>
      <c r="Z184" s="56">
        <f t="shared" si="192"/>
        <v>0</v>
      </c>
      <c r="AA184" s="57">
        <f t="shared" si="151"/>
        <v>0</v>
      </c>
      <c r="AB184" s="63">
        <f t="shared" si="193"/>
        <v>0</v>
      </c>
      <c r="AC184" s="74">
        <f t="shared" si="152"/>
        <v>0</v>
      </c>
      <c r="AD184" s="57">
        <f t="shared" si="153"/>
        <v>0</v>
      </c>
      <c r="AE184" s="59">
        <f t="shared" si="194"/>
        <v>0</v>
      </c>
      <c r="AF184" s="54">
        <f t="shared" si="154"/>
        <v>0</v>
      </c>
      <c r="AG184" s="57">
        <f t="shared" si="155"/>
        <v>0</v>
      </c>
      <c r="AH184" s="59">
        <f t="shared" si="195"/>
        <v>4223483.8395567918</v>
      </c>
      <c r="AI184" s="54">
        <f t="shared" si="156"/>
        <v>92312.922205450363</v>
      </c>
      <c r="AJ184" s="57">
        <f t="shared" si="157"/>
        <v>17597.849331486632</v>
      </c>
      <c r="AK184" s="59">
        <f t="shared" si="196"/>
        <v>14806006.884886621</v>
      </c>
      <c r="AL184" s="56">
        <f t="shared" si="197"/>
        <v>317635.86135200353</v>
      </c>
      <c r="AM184" s="75">
        <f t="shared" si="158"/>
        <v>61691.695353694253</v>
      </c>
      <c r="AN184">
        <f t="shared" si="159"/>
        <v>2.9773537604456821E-2</v>
      </c>
      <c r="AO184" s="119">
        <f t="shared" si="160"/>
        <v>0</v>
      </c>
      <c r="AP184" s="119">
        <f t="shared" si="161"/>
        <v>0</v>
      </c>
      <c r="AQ184">
        <f t="shared" si="162"/>
        <v>0.46468184902288573</v>
      </c>
      <c r="AR184" s="41">
        <f t="shared" si="163"/>
        <v>0</v>
      </c>
      <c r="AS184" s="41">
        <f t="shared" si="164"/>
        <v>0</v>
      </c>
      <c r="AT184">
        <f t="shared" si="165"/>
        <v>0.4647240172760212</v>
      </c>
      <c r="AU184" s="41">
        <f t="shared" si="166"/>
        <v>0</v>
      </c>
      <c r="AV184" s="41">
        <f t="shared" si="167"/>
        <v>0</v>
      </c>
      <c r="AW184">
        <f t="shared" si="168"/>
        <v>0.47022983574688781</v>
      </c>
      <c r="AX184">
        <f t="shared" si="169"/>
        <v>0</v>
      </c>
      <c r="AY184" s="121">
        <f t="shared" si="170"/>
        <v>0</v>
      </c>
      <c r="AZ184">
        <f t="shared" si="171"/>
        <v>0.57613925733669502</v>
      </c>
      <c r="BA184" s="39">
        <f t="shared" si="172"/>
        <v>0</v>
      </c>
      <c r="BB184" s="39">
        <f t="shared" si="173"/>
        <v>0</v>
      </c>
      <c r="BC184">
        <f t="shared" si="174"/>
        <v>0.48024129594188331</v>
      </c>
      <c r="BD184" s="41">
        <f t="shared" si="175"/>
        <v>0</v>
      </c>
      <c r="BE184" s="41">
        <f t="shared" si="176"/>
        <v>0</v>
      </c>
      <c r="BF184">
        <f t="shared" si="177"/>
        <v>0.47047993330925902</v>
      </c>
      <c r="BG184" s="41">
        <f t="shared" si="178"/>
        <v>109910.771536937</v>
      </c>
      <c r="BH184" s="41">
        <f t="shared" si="179"/>
        <v>15877822.619337462</v>
      </c>
      <c r="BI184">
        <f t="shared" si="180"/>
        <v>0.49136738295376509</v>
      </c>
      <c r="BJ184">
        <f t="shared" si="181"/>
        <v>379327.55670569779</v>
      </c>
      <c r="BK184" s="121">
        <f t="shared" si="182"/>
        <v>54633368.15254461</v>
      </c>
      <c r="BL184">
        <f t="shared" si="183"/>
        <v>0.49973766403862069</v>
      </c>
      <c r="BM184" s="119">
        <f t="shared" si="184"/>
        <v>489238.32824263477</v>
      </c>
      <c r="BN184" s="119">
        <f t="shared" si="185"/>
        <v>68461446.854094803</v>
      </c>
      <c r="BO184">
        <f t="shared" si="186"/>
        <v>0.4821720298010958</v>
      </c>
    </row>
    <row r="185" spans="1:67">
      <c r="A185">
        <v>173</v>
      </c>
      <c r="B185" s="58">
        <v>168</v>
      </c>
      <c r="C185" s="56">
        <f t="shared" si="134"/>
        <v>18619541.940885957</v>
      </c>
      <c r="D185" s="56">
        <f t="shared" si="135"/>
        <v>273589.37239476666</v>
      </c>
      <c r="E185" s="59">
        <f t="shared" si="187"/>
        <v>18345952.568491191</v>
      </c>
      <c r="F185" s="53">
        <f t="shared" si="136"/>
        <v>315193.72812106617</v>
      </c>
      <c r="G185" s="53">
        <f t="shared" si="137"/>
        <v>85094.643330184976</v>
      </c>
      <c r="H185" s="60">
        <f t="shared" si="138"/>
        <v>230099.0847908812</v>
      </c>
      <c r="I185" s="54">
        <f t="shared" si="139"/>
        <v>0.10979999999999999</v>
      </c>
      <c r="J185" s="61">
        <f t="shared" si="140"/>
        <v>9.6456066865724388E-3</v>
      </c>
      <c r="K185" s="62">
        <f t="shared" si="141"/>
        <v>174738.39749534632</v>
      </c>
      <c r="L185" s="62">
        <f t="shared" si="142"/>
        <v>489932.12561641249</v>
      </c>
      <c r="M185" s="55">
        <f t="shared" si="143"/>
        <v>404837.48228622752</v>
      </c>
      <c r="N185" s="55">
        <f t="shared" si="144"/>
        <v>91161.951217014168</v>
      </c>
      <c r="O185" s="55">
        <f t="shared" si="145"/>
        <v>313675.53106921335</v>
      </c>
      <c r="P185" s="59">
        <f t="shared" si="188"/>
        <v>0</v>
      </c>
      <c r="Q185" s="52">
        <f t="shared" si="146"/>
        <v>0</v>
      </c>
      <c r="R185" s="57">
        <f t="shared" si="147"/>
        <v>0</v>
      </c>
      <c r="S185" s="59">
        <f t="shared" si="189"/>
        <v>0</v>
      </c>
      <c r="T185" s="56">
        <f t="shared" si="148"/>
        <v>0</v>
      </c>
      <c r="U185" s="57">
        <f t="shared" si="149"/>
        <v>0</v>
      </c>
      <c r="V185" s="59">
        <f t="shared" si="190"/>
        <v>0</v>
      </c>
      <c r="W185" s="52">
        <f t="shared" si="133"/>
        <v>0</v>
      </c>
      <c r="X185" s="57">
        <f t="shared" si="150"/>
        <v>0</v>
      </c>
      <c r="Y185" s="59">
        <f t="shared" si="191"/>
        <v>0</v>
      </c>
      <c r="Z185" s="56">
        <f t="shared" si="192"/>
        <v>0</v>
      </c>
      <c r="AA185" s="57">
        <f t="shared" si="151"/>
        <v>0</v>
      </c>
      <c r="AB185" s="63">
        <f t="shared" si="193"/>
        <v>0</v>
      </c>
      <c r="AC185" s="74">
        <f t="shared" si="152"/>
        <v>0</v>
      </c>
      <c r="AD185" s="57">
        <f t="shared" si="153"/>
        <v>0</v>
      </c>
      <c r="AE185" s="59">
        <f t="shared" si="194"/>
        <v>0</v>
      </c>
      <c r="AF185" s="54">
        <f t="shared" si="154"/>
        <v>0</v>
      </c>
      <c r="AG185" s="57">
        <f t="shared" si="155"/>
        <v>0</v>
      </c>
      <c r="AH185" s="59">
        <f t="shared" si="195"/>
        <v>4131170.9173513413</v>
      </c>
      <c r="AI185" s="54">
        <f t="shared" si="156"/>
        <v>91161.951217014168</v>
      </c>
      <c r="AJ185" s="57">
        <f t="shared" si="157"/>
        <v>17213.21215563059</v>
      </c>
      <c r="AK185" s="59">
        <f t="shared" si="196"/>
        <v>14488371.023534616</v>
      </c>
      <c r="AL185" s="56">
        <f t="shared" si="197"/>
        <v>313675.53106921335</v>
      </c>
      <c r="AM185" s="75">
        <f t="shared" si="158"/>
        <v>60368.212598060898</v>
      </c>
      <c r="AN185">
        <f t="shared" si="159"/>
        <v>2.98125348189415E-2</v>
      </c>
      <c r="AO185" s="119">
        <f t="shared" si="160"/>
        <v>0</v>
      </c>
      <c r="AP185" s="119">
        <f t="shared" si="161"/>
        <v>0</v>
      </c>
      <c r="AQ185">
        <f t="shared" si="162"/>
        <v>0.46230288897050659</v>
      </c>
      <c r="AR185" s="41">
        <f t="shared" si="163"/>
        <v>0</v>
      </c>
      <c r="AS185" s="41">
        <f t="shared" si="164"/>
        <v>0</v>
      </c>
      <c r="AT185">
        <f t="shared" si="165"/>
        <v>0.46234509242806904</v>
      </c>
      <c r="AU185" s="41">
        <f t="shared" si="166"/>
        <v>0</v>
      </c>
      <c r="AV185" s="41">
        <f t="shared" si="167"/>
        <v>0</v>
      </c>
      <c r="AW185">
        <f t="shared" si="168"/>
        <v>0.46785570355610917</v>
      </c>
      <c r="AX185">
        <f t="shared" si="169"/>
        <v>0</v>
      </c>
      <c r="AY185" s="121">
        <f t="shared" si="170"/>
        <v>0</v>
      </c>
      <c r="AZ185">
        <f t="shared" si="171"/>
        <v>0.57392768590384069</v>
      </c>
      <c r="BA185" s="39">
        <f t="shared" si="172"/>
        <v>0</v>
      </c>
      <c r="BB185" s="39">
        <f t="shared" si="173"/>
        <v>0</v>
      </c>
      <c r="BC185">
        <f t="shared" si="174"/>
        <v>0.47787686484530456</v>
      </c>
      <c r="BD185" s="41">
        <f t="shared" si="175"/>
        <v>0</v>
      </c>
      <c r="BE185" s="41">
        <f t="shared" si="176"/>
        <v>0</v>
      </c>
      <c r="BF185">
        <f t="shared" si="177"/>
        <v>0.46810602802441625</v>
      </c>
      <c r="BG185" s="41">
        <f t="shared" si="178"/>
        <v>108375.16337264476</v>
      </c>
      <c r="BH185" s="41">
        <f t="shared" si="179"/>
        <v>15771017.560543451</v>
      </c>
      <c r="BI185">
        <f t="shared" si="180"/>
        <v>0.48901519891665951</v>
      </c>
      <c r="BJ185">
        <f t="shared" si="181"/>
        <v>374043.74366727425</v>
      </c>
      <c r="BK185" s="121">
        <f t="shared" si="182"/>
        <v>54265866.874973908</v>
      </c>
      <c r="BL185">
        <f t="shared" si="183"/>
        <v>0.4973956904927791</v>
      </c>
      <c r="BM185" s="119">
        <f t="shared" si="184"/>
        <v>482418.90703991899</v>
      </c>
      <c r="BN185" s="119">
        <f t="shared" si="185"/>
        <v>68012697.024086222</v>
      </c>
      <c r="BO185">
        <f t="shared" si="186"/>
        <v>0.47980961421143065</v>
      </c>
    </row>
    <row r="186" spans="1:67">
      <c r="A186">
        <v>174</v>
      </c>
      <c r="B186" s="64">
        <v>169</v>
      </c>
      <c r="C186" s="56">
        <f t="shared" si="134"/>
        <v>18214704.458599731</v>
      </c>
      <c r="D186" s="56">
        <f t="shared" si="135"/>
        <v>273589.37239477038</v>
      </c>
      <c r="E186" s="59">
        <f t="shared" si="187"/>
        <v>17941115.086204961</v>
      </c>
      <c r="F186" s="53">
        <f t="shared" si="136"/>
        <v>312153.49338953593</v>
      </c>
      <c r="G186" s="53">
        <f t="shared" si="137"/>
        <v>83216.872141514017</v>
      </c>
      <c r="H186" s="66">
        <f t="shared" si="138"/>
        <v>228936.6212480219</v>
      </c>
      <c r="I186" s="54">
        <f t="shared" si="139"/>
        <v>0.10979999999999999</v>
      </c>
      <c r="J186" s="67">
        <f t="shared" si="140"/>
        <v>9.6456066865724388E-3</v>
      </c>
      <c r="K186" s="68">
        <f t="shared" si="141"/>
        <v>170844.707035353</v>
      </c>
      <c r="L186" s="68">
        <f t="shared" si="142"/>
        <v>482998.20042488893</v>
      </c>
      <c r="M186" s="55">
        <f t="shared" si="143"/>
        <v>399781.3282833749</v>
      </c>
      <c r="N186" s="55">
        <f t="shared" si="144"/>
        <v>90023.398378599188</v>
      </c>
      <c r="O186" s="55">
        <f t="shared" si="145"/>
        <v>309757.92990477575</v>
      </c>
      <c r="P186" s="65">
        <f t="shared" si="188"/>
        <v>0</v>
      </c>
      <c r="Q186" s="52">
        <f t="shared" si="146"/>
        <v>0</v>
      </c>
      <c r="R186" s="57">
        <f t="shared" si="147"/>
        <v>0</v>
      </c>
      <c r="S186" s="59">
        <f t="shared" si="189"/>
        <v>0</v>
      </c>
      <c r="T186" s="56">
        <f t="shared" si="148"/>
        <v>0</v>
      </c>
      <c r="U186" s="57">
        <f t="shared" si="149"/>
        <v>0</v>
      </c>
      <c r="V186" s="59">
        <f t="shared" si="190"/>
        <v>0</v>
      </c>
      <c r="W186" s="52">
        <f t="shared" si="133"/>
        <v>0</v>
      </c>
      <c r="X186" s="57">
        <f t="shared" si="150"/>
        <v>0</v>
      </c>
      <c r="Y186" s="59">
        <f t="shared" si="191"/>
        <v>0</v>
      </c>
      <c r="Z186" s="56">
        <f t="shared" si="192"/>
        <v>0</v>
      </c>
      <c r="AA186" s="57">
        <f t="shared" si="151"/>
        <v>0</v>
      </c>
      <c r="AB186" s="63">
        <f t="shared" si="193"/>
        <v>0</v>
      </c>
      <c r="AC186" s="74">
        <f t="shared" si="152"/>
        <v>0</v>
      </c>
      <c r="AD186" s="57">
        <f t="shared" si="153"/>
        <v>0</v>
      </c>
      <c r="AE186" s="59">
        <f t="shared" si="194"/>
        <v>0</v>
      </c>
      <c r="AF186" s="54">
        <f t="shared" si="154"/>
        <v>0</v>
      </c>
      <c r="AG186" s="57">
        <f t="shared" si="155"/>
        <v>0</v>
      </c>
      <c r="AH186" s="59">
        <f t="shared" si="195"/>
        <v>4040008.966134327</v>
      </c>
      <c r="AI186" s="54">
        <f t="shared" si="156"/>
        <v>90023.398378599188</v>
      </c>
      <c r="AJ186" s="57">
        <f t="shared" si="157"/>
        <v>16833.370692226363</v>
      </c>
      <c r="AK186" s="59">
        <f t="shared" si="196"/>
        <v>14174695.492465403</v>
      </c>
      <c r="AL186" s="56">
        <f t="shared" si="197"/>
        <v>309757.92990477575</v>
      </c>
      <c r="AM186" s="75">
        <f t="shared" si="158"/>
        <v>59061.231218605848</v>
      </c>
      <c r="AN186">
        <f t="shared" si="159"/>
        <v>2.9851532033426179E-2</v>
      </c>
      <c r="AO186" s="119">
        <f t="shared" si="160"/>
        <v>0</v>
      </c>
      <c r="AP186" s="119">
        <f t="shared" si="161"/>
        <v>0</v>
      </c>
      <c r="AQ186">
        <f t="shared" si="162"/>
        <v>0.45993313325743929</v>
      </c>
      <c r="AR186" s="41">
        <f t="shared" si="163"/>
        <v>0</v>
      </c>
      <c r="AS186" s="41">
        <f t="shared" si="164"/>
        <v>0</v>
      </c>
      <c r="AT186">
        <f t="shared" si="165"/>
        <v>0.45997537017908985</v>
      </c>
      <c r="AU186" s="41">
        <f t="shared" si="166"/>
        <v>0</v>
      </c>
      <c r="AV186" s="41">
        <f t="shared" si="167"/>
        <v>0</v>
      </c>
      <c r="AW186">
        <f t="shared" si="168"/>
        <v>0.46549054704943982</v>
      </c>
      <c r="AX186">
        <f t="shared" si="169"/>
        <v>0</v>
      </c>
      <c r="AY186" s="121">
        <f t="shared" si="170"/>
        <v>0</v>
      </c>
      <c r="AZ186">
        <f t="shared" si="171"/>
        <v>0.57172090115806184</v>
      </c>
      <c r="BA186" s="39">
        <f t="shared" si="172"/>
        <v>0</v>
      </c>
      <c r="BB186" s="39">
        <f t="shared" si="173"/>
        <v>0</v>
      </c>
      <c r="BC186">
        <f t="shared" si="174"/>
        <v>0.47552099855850466</v>
      </c>
      <c r="BD186" s="41">
        <f t="shared" si="175"/>
        <v>0</v>
      </c>
      <c r="BE186" s="41">
        <f t="shared" si="176"/>
        <v>0</v>
      </c>
      <c r="BF186">
        <f t="shared" si="177"/>
        <v>0.46574108813166254</v>
      </c>
      <c r="BG186" s="41">
        <f t="shared" si="178"/>
        <v>106856.76907082555</v>
      </c>
      <c r="BH186" s="41">
        <f t="shared" si="179"/>
        <v>15664071.317876259</v>
      </c>
      <c r="BI186">
        <f t="shared" si="180"/>
        <v>0.48667112597454509</v>
      </c>
      <c r="BJ186">
        <f t="shared" si="181"/>
        <v>368819.16112338158</v>
      </c>
      <c r="BK186" s="121">
        <f t="shared" si="182"/>
        <v>53897879.803430982</v>
      </c>
      <c r="BL186">
        <f t="shared" si="183"/>
        <v>0.49506148892445723</v>
      </c>
      <c r="BM186" s="119">
        <f t="shared" si="184"/>
        <v>475675.93019420712</v>
      </c>
      <c r="BN186" s="119">
        <f t="shared" si="185"/>
        <v>67563044.479890361</v>
      </c>
      <c r="BO186">
        <f t="shared" si="186"/>
        <v>0.47745568446902253</v>
      </c>
    </row>
    <row r="187" spans="1:67">
      <c r="A187">
        <v>175</v>
      </c>
      <c r="B187" s="58">
        <v>170</v>
      </c>
      <c r="C187" s="56">
        <f t="shared" si="134"/>
        <v>17814923.130316354</v>
      </c>
      <c r="D187" s="56">
        <f t="shared" si="135"/>
        <v>273589.37239476666</v>
      </c>
      <c r="E187" s="59">
        <f t="shared" si="187"/>
        <v>17541333.757921588</v>
      </c>
      <c r="F187" s="53">
        <f t="shared" si="136"/>
        <v>309142.58356646093</v>
      </c>
      <c r="G187" s="53">
        <f t="shared" si="137"/>
        <v>81362.553080492959</v>
      </c>
      <c r="H187" s="60">
        <f t="shared" si="138"/>
        <v>227780.03048596799</v>
      </c>
      <c r="I187" s="54">
        <f t="shared" si="139"/>
        <v>0.10979999999999999</v>
      </c>
      <c r="J187" s="61">
        <f t="shared" si="140"/>
        <v>9.6456066865724388E-3</v>
      </c>
      <c r="K187" s="62">
        <f t="shared" si="141"/>
        <v>166999.72960168417</v>
      </c>
      <c r="L187" s="62">
        <f t="shared" si="142"/>
        <v>476142.31316814508</v>
      </c>
      <c r="M187" s="55">
        <f t="shared" si="143"/>
        <v>394779.76008765213</v>
      </c>
      <c r="N187" s="55">
        <f t="shared" si="144"/>
        <v>88897.137259465249</v>
      </c>
      <c r="O187" s="55">
        <f t="shared" si="145"/>
        <v>305882.6228281869</v>
      </c>
      <c r="P187" s="59">
        <f t="shared" si="188"/>
        <v>0</v>
      </c>
      <c r="Q187" s="52">
        <f t="shared" si="146"/>
        <v>0</v>
      </c>
      <c r="R187" s="57">
        <f t="shared" si="147"/>
        <v>0</v>
      </c>
      <c r="S187" s="59">
        <f t="shared" si="189"/>
        <v>0</v>
      </c>
      <c r="T187" s="56">
        <f t="shared" si="148"/>
        <v>0</v>
      </c>
      <c r="U187" s="57">
        <f t="shared" si="149"/>
        <v>0</v>
      </c>
      <c r="V187" s="59">
        <f t="shared" si="190"/>
        <v>0</v>
      </c>
      <c r="W187" s="52">
        <f t="shared" si="133"/>
        <v>0</v>
      </c>
      <c r="X187" s="57">
        <f t="shared" si="150"/>
        <v>0</v>
      </c>
      <c r="Y187" s="59">
        <f t="shared" si="191"/>
        <v>0</v>
      </c>
      <c r="Z187" s="56">
        <f t="shared" si="192"/>
        <v>0</v>
      </c>
      <c r="AA187" s="57">
        <f t="shared" si="151"/>
        <v>0</v>
      </c>
      <c r="AB187" s="63">
        <f t="shared" si="193"/>
        <v>0</v>
      </c>
      <c r="AC187" s="74">
        <f t="shared" si="152"/>
        <v>0</v>
      </c>
      <c r="AD187" s="57">
        <f t="shared" si="153"/>
        <v>0</v>
      </c>
      <c r="AE187" s="59">
        <f t="shared" si="194"/>
        <v>0</v>
      </c>
      <c r="AF187" s="54">
        <f t="shared" si="154"/>
        <v>0</v>
      </c>
      <c r="AG187" s="57">
        <f t="shared" si="155"/>
        <v>0</v>
      </c>
      <c r="AH187" s="59">
        <f t="shared" si="195"/>
        <v>3949985.567755728</v>
      </c>
      <c r="AI187" s="54">
        <f t="shared" si="156"/>
        <v>88897.137259465249</v>
      </c>
      <c r="AJ187" s="57">
        <f t="shared" si="157"/>
        <v>16458.273198982199</v>
      </c>
      <c r="AK187" s="59">
        <f t="shared" si="196"/>
        <v>13864937.562560627</v>
      </c>
      <c r="AL187" s="56">
        <f t="shared" si="197"/>
        <v>305882.6228281869</v>
      </c>
      <c r="AM187" s="75">
        <f t="shared" si="158"/>
        <v>57770.573177335944</v>
      </c>
      <c r="AN187">
        <f t="shared" si="159"/>
        <v>2.9890529247910858E-2</v>
      </c>
      <c r="AO187" s="119">
        <f t="shared" si="160"/>
        <v>0</v>
      </c>
      <c r="AP187" s="119">
        <f t="shared" si="161"/>
        <v>0</v>
      </c>
      <c r="AQ187">
        <f t="shared" si="162"/>
        <v>0.45757256529326279</v>
      </c>
      <c r="AR187" s="41">
        <f t="shared" si="163"/>
        <v>0</v>
      </c>
      <c r="AS187" s="41">
        <f t="shared" si="164"/>
        <v>0</v>
      </c>
      <c r="AT187">
        <f t="shared" si="165"/>
        <v>0.45761483395212521</v>
      </c>
      <c r="AU187" s="41">
        <f t="shared" si="166"/>
        <v>0</v>
      </c>
      <c r="AV187" s="41">
        <f t="shared" si="167"/>
        <v>0</v>
      </c>
      <c r="AW187">
        <f t="shared" si="168"/>
        <v>0.46313435138688641</v>
      </c>
      <c r="AX187">
        <f t="shared" si="169"/>
        <v>0</v>
      </c>
      <c r="AY187" s="121">
        <f t="shared" si="170"/>
        <v>0</v>
      </c>
      <c r="AZ187">
        <f t="shared" si="171"/>
        <v>0.56951891324085968</v>
      </c>
      <c r="BA187" s="39">
        <f t="shared" si="172"/>
        <v>0</v>
      </c>
      <c r="BB187" s="39">
        <f t="shared" si="173"/>
        <v>0</v>
      </c>
      <c r="BC187">
        <f t="shared" si="174"/>
        <v>0.47317368527926873</v>
      </c>
      <c r="BD187" s="41">
        <f t="shared" si="175"/>
        <v>0</v>
      </c>
      <c r="BE187" s="41">
        <f t="shared" si="176"/>
        <v>0</v>
      </c>
      <c r="BF187">
        <f t="shared" si="177"/>
        <v>0.46338509886881268</v>
      </c>
      <c r="BG187" s="41">
        <f t="shared" si="178"/>
        <v>105355.41045844744</v>
      </c>
      <c r="BH187" s="41">
        <f t="shared" si="179"/>
        <v>15556999.020406419</v>
      </c>
      <c r="BI187">
        <f t="shared" si="180"/>
        <v>0.48433515552271289</v>
      </c>
      <c r="BJ187">
        <f t="shared" si="181"/>
        <v>363653.19600552286</v>
      </c>
      <c r="BK187" s="121">
        <f t="shared" si="182"/>
        <v>53529458.994932704</v>
      </c>
      <c r="BL187">
        <f t="shared" si="183"/>
        <v>0.4927350530138383</v>
      </c>
      <c r="BM187" s="119">
        <f t="shared" si="184"/>
        <v>469008.60646397027</v>
      </c>
      <c r="BN187" s="119">
        <f t="shared" si="185"/>
        <v>67112559.214900866</v>
      </c>
      <c r="BO187">
        <f t="shared" si="186"/>
        <v>0.47511022933990554</v>
      </c>
    </row>
    <row r="188" spans="1:67">
      <c r="A188">
        <v>176</v>
      </c>
      <c r="B188" s="64">
        <v>171</v>
      </c>
      <c r="C188" s="56">
        <f t="shared" si="134"/>
        <v>17420143.370228704</v>
      </c>
      <c r="D188" s="56">
        <f t="shared" si="135"/>
        <v>273589.37239477038</v>
      </c>
      <c r="E188" s="59">
        <f t="shared" si="187"/>
        <v>17146553.997833934</v>
      </c>
      <c r="F188" s="53">
        <f t="shared" si="136"/>
        <v>306160.715795308</v>
      </c>
      <c r="G188" s="53">
        <f t="shared" si="137"/>
        <v>79531.432959953061</v>
      </c>
      <c r="H188" s="66">
        <f t="shared" si="138"/>
        <v>226629.28283535494</v>
      </c>
      <c r="I188" s="54">
        <f t="shared" si="139"/>
        <v>0.10979999999999999</v>
      </c>
      <c r="J188" s="67">
        <f t="shared" si="140"/>
        <v>9.6456066865724388E-3</v>
      </c>
      <c r="K188" s="68">
        <f t="shared" si="141"/>
        <v>163202.93896729258</v>
      </c>
      <c r="L188" s="68">
        <f t="shared" si="142"/>
        <v>469363.65476260055</v>
      </c>
      <c r="M188" s="55">
        <f t="shared" si="143"/>
        <v>389832.22180264746</v>
      </c>
      <c r="N188" s="55">
        <f t="shared" si="144"/>
        <v>87783.042681970022</v>
      </c>
      <c r="O188" s="55">
        <f t="shared" si="145"/>
        <v>302049.17912067747</v>
      </c>
      <c r="P188" s="65">
        <f t="shared" si="188"/>
        <v>0</v>
      </c>
      <c r="Q188" s="52">
        <f t="shared" si="146"/>
        <v>0</v>
      </c>
      <c r="R188" s="57">
        <f t="shared" si="147"/>
        <v>0</v>
      </c>
      <c r="S188" s="59">
        <f t="shared" si="189"/>
        <v>0</v>
      </c>
      <c r="T188" s="56">
        <f t="shared" si="148"/>
        <v>0</v>
      </c>
      <c r="U188" s="57">
        <f t="shared" si="149"/>
        <v>0</v>
      </c>
      <c r="V188" s="59">
        <f t="shared" si="190"/>
        <v>0</v>
      </c>
      <c r="W188" s="52">
        <f t="shared" si="133"/>
        <v>0</v>
      </c>
      <c r="X188" s="57">
        <f t="shared" si="150"/>
        <v>0</v>
      </c>
      <c r="Y188" s="59">
        <f t="shared" si="191"/>
        <v>0</v>
      </c>
      <c r="Z188" s="56">
        <f t="shared" si="192"/>
        <v>0</v>
      </c>
      <c r="AA188" s="57">
        <f t="shared" si="151"/>
        <v>0</v>
      </c>
      <c r="AB188" s="63">
        <f t="shared" si="193"/>
        <v>0</v>
      </c>
      <c r="AC188" s="74">
        <f t="shared" si="152"/>
        <v>0</v>
      </c>
      <c r="AD188" s="57">
        <f t="shared" si="153"/>
        <v>0</v>
      </c>
      <c r="AE188" s="59">
        <f t="shared" si="194"/>
        <v>0</v>
      </c>
      <c r="AF188" s="54">
        <f t="shared" si="154"/>
        <v>0</v>
      </c>
      <c r="AG188" s="57">
        <f t="shared" si="155"/>
        <v>0</v>
      </c>
      <c r="AH188" s="59">
        <f t="shared" si="195"/>
        <v>3861088.4304962629</v>
      </c>
      <c r="AI188" s="54">
        <f t="shared" si="156"/>
        <v>87783.042681970022</v>
      </c>
      <c r="AJ188" s="57">
        <f t="shared" si="157"/>
        <v>16087.868460401094</v>
      </c>
      <c r="AK188" s="59">
        <f t="shared" si="196"/>
        <v>13559054.93973244</v>
      </c>
      <c r="AL188" s="56">
        <f t="shared" si="197"/>
        <v>302049.17912067747</v>
      </c>
      <c r="AM188" s="75">
        <f t="shared" si="158"/>
        <v>56496.062248885166</v>
      </c>
      <c r="AN188">
        <f t="shared" si="159"/>
        <v>2.992952646239554E-2</v>
      </c>
      <c r="AO188" s="119">
        <f t="shared" si="160"/>
        <v>0</v>
      </c>
      <c r="AP188" s="119">
        <f t="shared" si="161"/>
        <v>0</v>
      </c>
      <c r="AQ188">
        <f t="shared" si="162"/>
        <v>0.45522116839459209</v>
      </c>
      <c r="AR188" s="41">
        <f t="shared" si="163"/>
        <v>0</v>
      </c>
      <c r="AS188" s="41">
        <f t="shared" si="164"/>
        <v>0</v>
      </c>
      <c r="AT188">
        <f t="shared" si="165"/>
        <v>0.45526346707725535</v>
      </c>
      <c r="AU188" s="41">
        <f t="shared" si="166"/>
        <v>0</v>
      </c>
      <c r="AV188" s="41">
        <f t="shared" si="167"/>
        <v>0</v>
      </c>
      <c r="AW188">
        <f t="shared" si="168"/>
        <v>0.4607871016299312</v>
      </c>
      <c r="AX188">
        <f t="shared" si="169"/>
        <v>0</v>
      </c>
      <c r="AY188" s="121">
        <f t="shared" si="170"/>
        <v>0</v>
      </c>
      <c r="AZ188">
        <f t="shared" si="171"/>
        <v>0.56732173216148041</v>
      </c>
      <c r="BA188" s="39">
        <f t="shared" si="172"/>
        <v>0</v>
      </c>
      <c r="BB188" s="39">
        <f t="shared" si="173"/>
        <v>0</v>
      </c>
      <c r="BC188">
        <f t="shared" si="174"/>
        <v>0.47083491309781067</v>
      </c>
      <c r="BD188" s="41">
        <f t="shared" si="175"/>
        <v>0</v>
      </c>
      <c r="BE188" s="41">
        <f t="shared" si="176"/>
        <v>0</v>
      </c>
      <c r="BF188">
        <f t="shared" si="177"/>
        <v>0.4610380453748435</v>
      </c>
      <c r="BG188" s="41">
        <f t="shared" si="178"/>
        <v>103870.91114237111</v>
      </c>
      <c r="BH188" s="41">
        <f t="shared" si="179"/>
        <v>15449815.512026723</v>
      </c>
      <c r="BI188">
        <f t="shared" si="180"/>
        <v>0.48200727884059957</v>
      </c>
      <c r="BJ188">
        <f t="shared" si="181"/>
        <v>358545.24136956263</v>
      </c>
      <c r="BK188" s="121">
        <f t="shared" si="182"/>
        <v>53160655.525239237</v>
      </c>
      <c r="BL188">
        <f t="shared" si="183"/>
        <v>0.49041637632014201</v>
      </c>
      <c r="BM188" s="119">
        <f t="shared" si="184"/>
        <v>462416.15251193376</v>
      </c>
      <c r="BN188" s="119">
        <f t="shared" si="185"/>
        <v>66661309.928252712</v>
      </c>
      <c r="BO188">
        <f t="shared" si="186"/>
        <v>0.47277323748089406</v>
      </c>
    </row>
    <row r="189" spans="1:67">
      <c r="A189">
        <v>177</v>
      </c>
      <c r="B189" s="58">
        <v>172</v>
      </c>
      <c r="C189" s="56">
        <f t="shared" si="134"/>
        <v>17030311.148426056</v>
      </c>
      <c r="D189" s="56">
        <f t="shared" si="135"/>
        <v>273589.37239476852</v>
      </c>
      <c r="E189" s="59">
        <f t="shared" si="187"/>
        <v>16756721.776031287</v>
      </c>
      <c r="F189" s="53">
        <f t="shared" si="136"/>
        <v>303207.60994786699</v>
      </c>
      <c r="G189" s="53">
        <f t="shared" si="137"/>
        <v>77723.261171158447</v>
      </c>
      <c r="H189" s="60">
        <f t="shared" si="138"/>
        <v>225484.34877670853</v>
      </c>
      <c r="I189" s="54">
        <f t="shared" si="139"/>
        <v>0.10979999999999999</v>
      </c>
      <c r="J189" s="61">
        <f t="shared" si="140"/>
        <v>9.6456066865724388E-3</v>
      </c>
      <c r="K189" s="62">
        <f t="shared" si="141"/>
        <v>159453.8142656433</v>
      </c>
      <c r="L189" s="62">
        <f t="shared" si="142"/>
        <v>462661.4242135103</v>
      </c>
      <c r="M189" s="55">
        <f t="shared" si="143"/>
        <v>384938.16304235184</v>
      </c>
      <c r="N189" s="55">
        <f t="shared" si="144"/>
        <v>86680.990709312435</v>
      </c>
      <c r="O189" s="55">
        <f t="shared" si="145"/>
        <v>298257.1723330394</v>
      </c>
      <c r="P189" s="59">
        <f t="shared" si="188"/>
        <v>0</v>
      </c>
      <c r="Q189" s="52">
        <f t="shared" si="146"/>
        <v>0</v>
      </c>
      <c r="R189" s="57">
        <f t="shared" si="147"/>
        <v>0</v>
      </c>
      <c r="S189" s="59">
        <f t="shared" si="189"/>
        <v>0</v>
      </c>
      <c r="T189" s="56">
        <f t="shared" si="148"/>
        <v>0</v>
      </c>
      <c r="U189" s="57">
        <f t="shared" si="149"/>
        <v>0</v>
      </c>
      <c r="V189" s="59">
        <f t="shared" si="190"/>
        <v>0</v>
      </c>
      <c r="W189" s="52">
        <f t="shared" si="133"/>
        <v>0</v>
      </c>
      <c r="X189" s="57">
        <f t="shared" si="150"/>
        <v>0</v>
      </c>
      <c r="Y189" s="59">
        <f t="shared" si="191"/>
        <v>0</v>
      </c>
      <c r="Z189" s="56">
        <f t="shared" si="192"/>
        <v>0</v>
      </c>
      <c r="AA189" s="57">
        <f t="shared" si="151"/>
        <v>0</v>
      </c>
      <c r="AB189" s="63">
        <f t="shared" si="193"/>
        <v>0</v>
      </c>
      <c r="AC189" s="74">
        <f t="shared" si="152"/>
        <v>0</v>
      </c>
      <c r="AD189" s="57">
        <f t="shared" si="153"/>
        <v>0</v>
      </c>
      <c r="AE189" s="59">
        <f t="shared" si="194"/>
        <v>0</v>
      </c>
      <c r="AF189" s="54">
        <f t="shared" si="154"/>
        <v>0</v>
      </c>
      <c r="AG189" s="57">
        <f t="shared" si="155"/>
        <v>0</v>
      </c>
      <c r="AH189" s="59">
        <f t="shared" si="195"/>
        <v>3773305.3878142927</v>
      </c>
      <c r="AI189" s="54">
        <f t="shared" si="156"/>
        <v>86680.990709312435</v>
      </c>
      <c r="AJ189" s="57">
        <f t="shared" si="157"/>
        <v>15722.105782559553</v>
      </c>
      <c r="AK189" s="59">
        <f t="shared" si="196"/>
        <v>13257005.760611763</v>
      </c>
      <c r="AL189" s="56">
        <f t="shared" si="197"/>
        <v>298257.1723330394</v>
      </c>
      <c r="AM189" s="75">
        <f t="shared" si="158"/>
        <v>55237.524002549013</v>
      </c>
      <c r="AN189">
        <f t="shared" si="159"/>
        <v>2.9968523676880219E-2</v>
      </c>
      <c r="AO189" s="119">
        <f t="shared" si="160"/>
        <v>0</v>
      </c>
      <c r="AP189" s="119">
        <f t="shared" si="161"/>
        <v>0</v>
      </c>
      <c r="AQ189">
        <f t="shared" si="162"/>
        <v>0.45287892578603145</v>
      </c>
      <c r="AR189" s="41">
        <f t="shared" si="163"/>
        <v>0</v>
      </c>
      <c r="AS189" s="41">
        <f t="shared" si="164"/>
        <v>0</v>
      </c>
      <c r="AT189">
        <f t="shared" si="165"/>
        <v>0.45292125279247131</v>
      </c>
      <c r="AU189" s="41">
        <f t="shared" si="166"/>
        <v>0</v>
      </c>
      <c r="AV189" s="41">
        <f t="shared" si="167"/>
        <v>0</v>
      </c>
      <c r="AW189">
        <f t="shared" si="168"/>
        <v>0.45844878274227951</v>
      </c>
      <c r="AX189">
        <f t="shared" si="169"/>
        <v>0</v>
      </c>
      <c r="AY189" s="121">
        <f t="shared" si="170"/>
        <v>0</v>
      </c>
      <c r="AZ189">
        <f t="shared" si="171"/>
        <v>0.56512936779719136</v>
      </c>
      <c r="BA189" s="39">
        <f t="shared" si="172"/>
        <v>0</v>
      </c>
      <c r="BB189" s="39">
        <f t="shared" si="173"/>
        <v>0</v>
      </c>
      <c r="BC189">
        <f t="shared" si="174"/>
        <v>0.46850466999758406</v>
      </c>
      <c r="BD189" s="41">
        <f t="shared" si="175"/>
        <v>0</v>
      </c>
      <c r="BE189" s="41">
        <f t="shared" si="176"/>
        <v>0</v>
      </c>
      <c r="BF189">
        <f t="shared" si="177"/>
        <v>0.45869991269076921</v>
      </c>
      <c r="BG189" s="41">
        <f t="shared" si="178"/>
        <v>102403.09649187198</v>
      </c>
      <c r="BH189" s="41">
        <f t="shared" si="179"/>
        <v>15342535.355548302</v>
      </c>
      <c r="BI189">
        <f t="shared" si="180"/>
        <v>0.47968748709258652</v>
      </c>
      <c r="BJ189">
        <f t="shared" si="181"/>
        <v>353494.69633558841</v>
      </c>
      <c r="BK189" s="121">
        <f t="shared" si="182"/>
        <v>52791519.502947971</v>
      </c>
      <c r="BL189">
        <f t="shared" si="183"/>
        <v>0.48810545228239699</v>
      </c>
      <c r="BM189" s="119">
        <f t="shared" si="184"/>
        <v>455897.79282746039</v>
      </c>
      <c r="BN189" s="119">
        <f t="shared" si="185"/>
        <v>66209364.043284513</v>
      </c>
      <c r="BO189">
        <f t="shared" si="186"/>
        <v>0.47044469744051376</v>
      </c>
    </row>
    <row r="190" spans="1:67">
      <c r="A190">
        <v>178</v>
      </c>
      <c r="B190" s="64">
        <v>173</v>
      </c>
      <c r="C190" s="56">
        <f t="shared" si="134"/>
        <v>16645372.985383704</v>
      </c>
      <c r="D190" s="56">
        <f t="shared" si="135"/>
        <v>273589.37239477038</v>
      </c>
      <c r="E190" s="59">
        <f t="shared" si="187"/>
        <v>16371783.612988934</v>
      </c>
      <c r="F190" s="53">
        <f t="shared" si="136"/>
        <v>300282.98859793413</v>
      </c>
      <c r="G190" s="53">
        <f t="shared" si="137"/>
        <v>75937.789658247013</v>
      </c>
      <c r="H190" s="66">
        <f t="shared" si="138"/>
        <v>224345.19893968711</v>
      </c>
      <c r="I190" s="54">
        <f t="shared" si="139"/>
        <v>0.10979999999999999</v>
      </c>
      <c r="J190" s="67">
        <f t="shared" si="140"/>
        <v>9.6456066865724388E-3</v>
      </c>
      <c r="K190" s="68">
        <f t="shared" si="141"/>
        <v>155751.83993757007</v>
      </c>
      <c r="L190" s="68">
        <f t="shared" si="142"/>
        <v>456034.82853550417</v>
      </c>
      <c r="M190" s="55">
        <f t="shared" si="143"/>
        <v>380097.03887725715</v>
      </c>
      <c r="N190" s="55">
        <f t="shared" si="144"/>
        <v>85590.858633395008</v>
      </c>
      <c r="O190" s="55">
        <f t="shared" si="145"/>
        <v>294506.18024386215</v>
      </c>
      <c r="P190" s="65">
        <f t="shared" si="188"/>
        <v>0</v>
      </c>
      <c r="Q190" s="52">
        <f t="shared" si="146"/>
        <v>0</v>
      </c>
      <c r="R190" s="57">
        <f t="shared" si="147"/>
        <v>0</v>
      </c>
      <c r="S190" s="59">
        <f t="shared" si="189"/>
        <v>0</v>
      </c>
      <c r="T190" s="56">
        <f t="shared" si="148"/>
        <v>0</v>
      </c>
      <c r="U190" s="57">
        <f t="shared" si="149"/>
        <v>0</v>
      </c>
      <c r="V190" s="59">
        <f t="shared" si="190"/>
        <v>0</v>
      </c>
      <c r="W190" s="52">
        <f t="shared" si="133"/>
        <v>0</v>
      </c>
      <c r="X190" s="57">
        <f t="shared" si="150"/>
        <v>0</v>
      </c>
      <c r="Y190" s="59">
        <f t="shared" si="191"/>
        <v>0</v>
      </c>
      <c r="Z190" s="56">
        <f t="shared" si="192"/>
        <v>0</v>
      </c>
      <c r="AA190" s="57">
        <f t="shared" si="151"/>
        <v>0</v>
      </c>
      <c r="AB190" s="63">
        <f t="shared" si="193"/>
        <v>0</v>
      </c>
      <c r="AC190" s="74">
        <f t="shared" si="152"/>
        <v>0</v>
      </c>
      <c r="AD190" s="57">
        <f t="shared" si="153"/>
        <v>0</v>
      </c>
      <c r="AE190" s="59">
        <f t="shared" si="194"/>
        <v>0</v>
      </c>
      <c r="AF190" s="54">
        <f t="shared" si="154"/>
        <v>0</v>
      </c>
      <c r="AG190" s="57">
        <f t="shared" si="155"/>
        <v>0</v>
      </c>
      <c r="AH190" s="59">
        <f t="shared" si="195"/>
        <v>3686624.3971049804</v>
      </c>
      <c r="AI190" s="54">
        <f t="shared" si="156"/>
        <v>85590.858633395008</v>
      </c>
      <c r="AJ190" s="57">
        <f t="shared" si="157"/>
        <v>15360.934987937419</v>
      </c>
      <c r="AK190" s="59">
        <f t="shared" si="196"/>
        <v>12958748.588278724</v>
      </c>
      <c r="AL190" s="56">
        <f t="shared" si="197"/>
        <v>294506.18024386215</v>
      </c>
      <c r="AM190" s="75">
        <f t="shared" si="158"/>
        <v>53994.785784494685</v>
      </c>
      <c r="AN190">
        <f t="shared" si="159"/>
        <v>3.0007520891364898E-2</v>
      </c>
      <c r="AO190" s="119">
        <f t="shared" si="160"/>
        <v>0</v>
      </c>
      <c r="AP190" s="119">
        <f t="shared" si="161"/>
        <v>0</v>
      </c>
      <c r="AQ190">
        <f t="shared" si="162"/>
        <v>0.45054582060103343</v>
      </c>
      <c r="AR190" s="41">
        <f t="shared" si="163"/>
        <v>0</v>
      </c>
      <c r="AS190" s="41">
        <f t="shared" si="164"/>
        <v>0</v>
      </c>
      <c r="AT190">
        <f t="shared" si="165"/>
        <v>0.45058817424456971</v>
      </c>
      <c r="AU190" s="41">
        <f t="shared" si="166"/>
        <v>0</v>
      </c>
      <c r="AV190" s="41">
        <f t="shared" si="167"/>
        <v>0</v>
      </c>
      <c r="AW190">
        <f t="shared" si="168"/>
        <v>0.45611937959083115</v>
      </c>
      <c r="AX190">
        <f t="shared" si="169"/>
        <v>0</v>
      </c>
      <c r="AY190" s="121">
        <f t="shared" si="170"/>
        <v>0</v>
      </c>
      <c r="AZ190">
        <f t="shared" si="171"/>
        <v>0.5629418298934894</v>
      </c>
      <c r="BA190" s="39">
        <f t="shared" si="172"/>
        <v>0</v>
      </c>
      <c r="BB190" s="39">
        <f t="shared" si="173"/>
        <v>0</v>
      </c>
      <c r="BC190">
        <f t="shared" si="174"/>
        <v>0.46618294385612596</v>
      </c>
      <c r="BD190" s="41">
        <f t="shared" si="175"/>
        <v>0</v>
      </c>
      <c r="BE190" s="41">
        <f t="shared" si="176"/>
        <v>0</v>
      </c>
      <c r="BF190">
        <f t="shared" si="177"/>
        <v>0.45637068576050915</v>
      </c>
      <c r="BG190" s="41">
        <f t="shared" si="178"/>
        <v>100951.79362133243</v>
      </c>
      <c r="BH190" s="41">
        <f t="shared" si="179"/>
        <v>15235172.836744312</v>
      </c>
      <c r="BI190">
        <f t="shared" si="180"/>
        <v>0.47737577132880799</v>
      </c>
      <c r="BJ190">
        <f t="shared" si="181"/>
        <v>348500.96602835681</v>
      </c>
      <c r="BK190" s="121">
        <f t="shared" si="182"/>
        <v>52422100.083407462</v>
      </c>
      <c r="BL190">
        <f t="shared" si="183"/>
        <v>0.48580227422020522</v>
      </c>
      <c r="BM190" s="119">
        <f t="shared" si="184"/>
        <v>449452.75964968925</v>
      </c>
      <c r="BN190" s="119">
        <f t="shared" si="185"/>
        <v>65756787.725765489</v>
      </c>
      <c r="BO190">
        <f t="shared" si="186"/>
        <v>0.4681245976598184</v>
      </c>
    </row>
    <row r="191" spans="1:67">
      <c r="A191">
        <v>179</v>
      </c>
      <c r="B191" s="58">
        <v>174</v>
      </c>
      <c r="C191" s="56">
        <f t="shared" si="134"/>
        <v>16265275.946506446</v>
      </c>
      <c r="D191" s="56">
        <f t="shared" si="135"/>
        <v>273589.37239476852</v>
      </c>
      <c r="E191" s="59">
        <f t="shared" si="187"/>
        <v>15991686.574111678</v>
      </c>
      <c r="F191" s="53">
        <f t="shared" si="136"/>
        <v>297386.57699524995</v>
      </c>
      <c r="G191" s="53">
        <f t="shared" si="137"/>
        <v>74174.772892921334</v>
      </c>
      <c r="H191" s="60">
        <f t="shared" si="138"/>
        <v>223211.80410232861</v>
      </c>
      <c r="I191" s="54">
        <f t="shared" si="139"/>
        <v>0.10979999999999999</v>
      </c>
      <c r="J191" s="61">
        <f t="shared" si="140"/>
        <v>9.6456066865724388E-3</v>
      </c>
      <c r="K191" s="62">
        <f t="shared" si="141"/>
        <v>152096.50567865098</v>
      </c>
      <c r="L191" s="62">
        <f t="shared" si="142"/>
        <v>449483.08267390094</v>
      </c>
      <c r="M191" s="55">
        <f t="shared" si="143"/>
        <v>375308.30978097959</v>
      </c>
      <c r="N191" s="55">
        <f t="shared" si="144"/>
        <v>84512.52496280444</v>
      </c>
      <c r="O191" s="55">
        <f t="shared" si="145"/>
        <v>290795.78481817513</v>
      </c>
      <c r="P191" s="59">
        <f t="shared" si="188"/>
        <v>0</v>
      </c>
      <c r="Q191" s="52">
        <f t="shared" si="146"/>
        <v>0</v>
      </c>
      <c r="R191" s="57">
        <f t="shared" si="147"/>
        <v>0</v>
      </c>
      <c r="S191" s="59">
        <f t="shared" si="189"/>
        <v>0</v>
      </c>
      <c r="T191" s="56">
        <f t="shared" si="148"/>
        <v>0</v>
      </c>
      <c r="U191" s="57">
        <f t="shared" si="149"/>
        <v>0</v>
      </c>
      <c r="V191" s="59">
        <f t="shared" si="190"/>
        <v>0</v>
      </c>
      <c r="W191" s="52">
        <f t="shared" si="133"/>
        <v>0</v>
      </c>
      <c r="X191" s="57">
        <f t="shared" si="150"/>
        <v>0</v>
      </c>
      <c r="Y191" s="59">
        <f t="shared" si="191"/>
        <v>0</v>
      </c>
      <c r="Z191" s="56">
        <f t="shared" si="192"/>
        <v>0</v>
      </c>
      <c r="AA191" s="57">
        <f t="shared" si="151"/>
        <v>0</v>
      </c>
      <c r="AB191" s="63">
        <f t="shared" si="193"/>
        <v>0</v>
      </c>
      <c r="AC191" s="74">
        <f t="shared" si="152"/>
        <v>0</v>
      </c>
      <c r="AD191" s="57">
        <f t="shared" si="153"/>
        <v>0</v>
      </c>
      <c r="AE191" s="59">
        <f t="shared" si="194"/>
        <v>0</v>
      </c>
      <c r="AF191" s="54">
        <f t="shared" si="154"/>
        <v>0</v>
      </c>
      <c r="AG191" s="57">
        <f t="shared" si="155"/>
        <v>0</v>
      </c>
      <c r="AH191" s="59">
        <f t="shared" si="195"/>
        <v>3601033.5384715856</v>
      </c>
      <c r="AI191" s="54">
        <f t="shared" si="156"/>
        <v>84512.52496280444</v>
      </c>
      <c r="AJ191" s="57">
        <f t="shared" si="157"/>
        <v>15004.306410298273</v>
      </c>
      <c r="AK191" s="59">
        <f t="shared" si="196"/>
        <v>12664242.408034861</v>
      </c>
      <c r="AL191" s="56">
        <f t="shared" si="197"/>
        <v>290795.78481817513</v>
      </c>
      <c r="AM191" s="75">
        <f t="shared" si="158"/>
        <v>52767.676700145254</v>
      </c>
      <c r="AN191">
        <f t="shared" si="159"/>
        <v>3.0046518105849577E-2</v>
      </c>
      <c r="AO191" s="119">
        <f t="shared" si="160"/>
        <v>0</v>
      </c>
      <c r="AP191" s="119">
        <f t="shared" si="161"/>
        <v>0</v>
      </c>
      <c r="AQ191">
        <f t="shared" si="162"/>
        <v>0.44822183588280412</v>
      </c>
      <c r="AR191" s="41">
        <f t="shared" si="163"/>
        <v>0</v>
      </c>
      <c r="AS191" s="41">
        <f t="shared" si="164"/>
        <v>0</v>
      </c>
      <c r="AT191">
        <f t="shared" si="165"/>
        <v>0.44826421449008652</v>
      </c>
      <c r="AU191" s="41">
        <f t="shared" si="166"/>
        <v>0</v>
      </c>
      <c r="AV191" s="41">
        <f t="shared" si="167"/>
        <v>0</v>
      </c>
      <c r="AW191">
        <f t="shared" si="168"/>
        <v>0.45379887694652776</v>
      </c>
      <c r="AX191">
        <f t="shared" si="169"/>
        <v>0</v>
      </c>
      <c r="AY191" s="121">
        <f t="shared" si="170"/>
        <v>0</v>
      </c>
      <c r="AZ191">
        <f t="shared" si="171"/>
        <v>0.56075912806439454</v>
      </c>
      <c r="BA191" s="39">
        <f t="shared" si="172"/>
        <v>0</v>
      </c>
      <c r="BB191" s="39">
        <f t="shared" si="173"/>
        <v>0</v>
      </c>
      <c r="BC191">
        <f t="shared" si="174"/>
        <v>0.46386972244595487</v>
      </c>
      <c r="BD191" s="41">
        <f t="shared" si="175"/>
        <v>0</v>
      </c>
      <c r="BE191" s="41">
        <f t="shared" si="176"/>
        <v>0</v>
      </c>
      <c r="BF191">
        <f t="shared" si="177"/>
        <v>0.45405034943182287</v>
      </c>
      <c r="BG191" s="41">
        <f t="shared" si="178"/>
        <v>99516.831373102716</v>
      </c>
      <c r="BH191" s="41">
        <f t="shared" si="179"/>
        <v>15127741.968341995</v>
      </c>
      <c r="BI191">
        <f t="shared" si="180"/>
        <v>0.47507212248588465</v>
      </c>
      <c r="BJ191">
        <f t="shared" si="181"/>
        <v>343563.46151832037</v>
      </c>
      <c r="BK191" s="121">
        <f t="shared" si="182"/>
        <v>52052445.482453346</v>
      </c>
      <c r="BL191">
        <f t="shared" si="183"/>
        <v>0.4835068353343891</v>
      </c>
      <c r="BM191" s="119">
        <f t="shared" si="184"/>
        <v>443080.2928914231</v>
      </c>
      <c r="BN191" s="119">
        <f t="shared" si="185"/>
        <v>65303645.901890449</v>
      </c>
      <c r="BO191">
        <f t="shared" si="186"/>
        <v>0.4658129264731915</v>
      </c>
    </row>
    <row r="192" spans="1:67">
      <c r="A192">
        <v>180</v>
      </c>
      <c r="B192" s="64">
        <v>175</v>
      </c>
      <c r="C192" s="56">
        <f t="shared" si="134"/>
        <v>15889967.636725469</v>
      </c>
      <c r="D192" s="56">
        <f t="shared" si="135"/>
        <v>273589.37239477038</v>
      </c>
      <c r="E192" s="59">
        <f t="shared" si="187"/>
        <v>15616378.264330698</v>
      </c>
      <c r="F192" s="53">
        <f t="shared" si="136"/>
        <v>294518.10303968773</v>
      </c>
      <c r="G192" s="53">
        <f t="shared" si="137"/>
        <v>72433.96784938722</v>
      </c>
      <c r="H192" s="66">
        <f t="shared" si="138"/>
        <v>222084.13519030053</v>
      </c>
      <c r="I192" s="54">
        <f t="shared" si="139"/>
        <v>0.10979999999999999</v>
      </c>
      <c r="J192" s="67">
        <f t="shared" si="140"/>
        <v>9.6456066865724388E-3</v>
      </c>
      <c r="K192" s="68">
        <f t="shared" si="141"/>
        <v>148487.30638709947</v>
      </c>
      <c r="L192" s="68">
        <f t="shared" si="142"/>
        <v>443005.40942678717</v>
      </c>
      <c r="M192" s="55">
        <f t="shared" si="143"/>
        <v>370571.44157739996</v>
      </c>
      <c r="N192" s="55">
        <f t="shared" si="144"/>
        <v>83445.869410908563</v>
      </c>
      <c r="O192" s="55">
        <f t="shared" si="145"/>
        <v>287125.57216649142</v>
      </c>
      <c r="P192" s="65">
        <f t="shared" si="188"/>
        <v>0</v>
      </c>
      <c r="Q192" s="52">
        <f t="shared" si="146"/>
        <v>0</v>
      </c>
      <c r="R192" s="57">
        <f t="shared" si="147"/>
        <v>0</v>
      </c>
      <c r="S192" s="59">
        <f t="shared" si="189"/>
        <v>0</v>
      </c>
      <c r="T192" s="56">
        <f t="shared" si="148"/>
        <v>0</v>
      </c>
      <c r="U192" s="57">
        <f t="shared" si="149"/>
        <v>0</v>
      </c>
      <c r="V192" s="59">
        <f t="shared" si="190"/>
        <v>0</v>
      </c>
      <c r="W192" s="52">
        <f t="shared" si="133"/>
        <v>0</v>
      </c>
      <c r="X192" s="57">
        <f t="shared" si="150"/>
        <v>0</v>
      </c>
      <c r="Y192" s="59">
        <f t="shared" si="191"/>
        <v>0</v>
      </c>
      <c r="Z192" s="56">
        <f t="shared" si="192"/>
        <v>0</v>
      </c>
      <c r="AA192" s="57">
        <f t="shared" si="151"/>
        <v>0</v>
      </c>
      <c r="AB192" s="63">
        <f t="shared" si="193"/>
        <v>0</v>
      </c>
      <c r="AC192" s="74">
        <f t="shared" si="152"/>
        <v>0</v>
      </c>
      <c r="AD192" s="57">
        <f t="shared" si="153"/>
        <v>0</v>
      </c>
      <c r="AE192" s="59">
        <f t="shared" si="194"/>
        <v>0</v>
      </c>
      <c r="AF192" s="54">
        <f t="shared" si="154"/>
        <v>0</v>
      </c>
      <c r="AG192" s="57">
        <f t="shared" si="155"/>
        <v>0</v>
      </c>
      <c r="AH192" s="59">
        <f t="shared" si="195"/>
        <v>3516521.0135087813</v>
      </c>
      <c r="AI192" s="54">
        <f t="shared" si="156"/>
        <v>83445.869410908563</v>
      </c>
      <c r="AJ192" s="57">
        <f t="shared" si="157"/>
        <v>14652.170889619922</v>
      </c>
      <c r="AK192" s="59">
        <f t="shared" si="196"/>
        <v>12373446.623216687</v>
      </c>
      <c r="AL192" s="56">
        <f t="shared" si="197"/>
        <v>287125.57216649142</v>
      </c>
      <c r="AM192" s="75">
        <f t="shared" si="158"/>
        <v>51556.027596736196</v>
      </c>
      <c r="AN192">
        <f t="shared" si="159"/>
        <v>3.0085515320334259E-2</v>
      </c>
      <c r="AO192" s="119">
        <f t="shared" si="160"/>
        <v>0</v>
      </c>
      <c r="AP192" s="119">
        <f t="shared" si="161"/>
        <v>0</v>
      </c>
      <c r="AQ192">
        <f t="shared" si="162"/>
        <v>0.44590695458530261</v>
      </c>
      <c r="AR192" s="41">
        <f t="shared" si="163"/>
        <v>0</v>
      </c>
      <c r="AS192" s="41">
        <f t="shared" si="164"/>
        <v>0</v>
      </c>
      <c r="AT192">
        <f t="shared" si="165"/>
        <v>0.44594935649622752</v>
      </c>
      <c r="AU192" s="41">
        <f t="shared" si="166"/>
        <v>0</v>
      </c>
      <c r="AV192" s="41">
        <f t="shared" si="167"/>
        <v>0</v>
      </c>
      <c r="AW192">
        <f t="shared" si="168"/>
        <v>0.45148725948526564</v>
      </c>
      <c r="AX192">
        <f t="shared" si="169"/>
        <v>0</v>
      </c>
      <c r="AY192" s="121">
        <f t="shared" si="170"/>
        <v>0</v>
      </c>
      <c r="AZ192">
        <f t="shared" si="171"/>
        <v>0.55858127179269879</v>
      </c>
      <c r="BA192" s="39">
        <f t="shared" si="172"/>
        <v>0</v>
      </c>
      <c r="BB192" s="39">
        <f t="shared" si="173"/>
        <v>0</v>
      </c>
      <c r="BC192">
        <f t="shared" si="174"/>
        <v>0.46156499343531865</v>
      </c>
      <c r="BD192" s="41">
        <f t="shared" si="175"/>
        <v>0</v>
      </c>
      <c r="BE192" s="41">
        <f t="shared" si="176"/>
        <v>0</v>
      </c>
      <c r="BF192">
        <f t="shared" si="177"/>
        <v>0.45173888845712407</v>
      </c>
      <c r="BG192" s="41">
        <f t="shared" si="178"/>
        <v>98098.04030052849</v>
      </c>
      <c r="BH192" s="41">
        <f t="shared" si="179"/>
        <v>15020256.493963541</v>
      </c>
      <c r="BI192">
        <f t="shared" si="180"/>
        <v>0.47277653138770087</v>
      </c>
      <c r="BJ192">
        <f t="shared" si="181"/>
        <v>338681.59976322763</v>
      </c>
      <c r="BK192" s="121">
        <f t="shared" si="182"/>
        <v>51682602.989968456</v>
      </c>
      <c r="BL192">
        <f t="shared" si="183"/>
        <v>0.48121912870779815</v>
      </c>
      <c r="BM192" s="119">
        <f t="shared" si="184"/>
        <v>436779.64006375615</v>
      </c>
      <c r="BN192" s="119">
        <f t="shared" si="185"/>
        <v>64850002.276044995</v>
      </c>
      <c r="BO192">
        <f t="shared" si="186"/>
        <v>0.46350967210921412</v>
      </c>
    </row>
    <row r="193" spans="1:67">
      <c r="A193">
        <v>181</v>
      </c>
      <c r="B193" s="58">
        <v>176</v>
      </c>
      <c r="C193" s="56">
        <f t="shared" si="134"/>
        <v>15519396.195148068</v>
      </c>
      <c r="D193" s="56">
        <f t="shared" si="135"/>
        <v>273589.37239477038</v>
      </c>
      <c r="E193" s="59">
        <f t="shared" si="187"/>
        <v>15245806.822753297</v>
      </c>
      <c r="F193" s="53">
        <f t="shared" si="136"/>
        <v>291677.29725569143</v>
      </c>
      <c r="G193" s="53">
        <f t="shared" si="137"/>
        <v>70715.133979537379</v>
      </c>
      <c r="H193" s="60">
        <f t="shared" si="138"/>
        <v>220962.16327615405</v>
      </c>
      <c r="I193" s="54">
        <f t="shared" si="139"/>
        <v>0.10979999999999999</v>
      </c>
      <c r="J193" s="61">
        <f t="shared" si="140"/>
        <v>9.6456066865724388E-3</v>
      </c>
      <c r="K193" s="62">
        <f t="shared" si="141"/>
        <v>144923.74211216494</v>
      </c>
      <c r="L193" s="62">
        <f t="shared" si="142"/>
        <v>436601.03936785634</v>
      </c>
      <c r="M193" s="55">
        <f t="shared" si="143"/>
        <v>365885.90538831893</v>
      </c>
      <c r="N193" s="55">
        <f t="shared" si="144"/>
        <v>82390.772884069287</v>
      </c>
      <c r="O193" s="55">
        <f t="shared" si="145"/>
        <v>283495.13250424969</v>
      </c>
      <c r="P193" s="59">
        <f t="shared" si="188"/>
        <v>0</v>
      </c>
      <c r="Q193" s="52">
        <f t="shared" si="146"/>
        <v>0</v>
      </c>
      <c r="R193" s="57">
        <f t="shared" si="147"/>
        <v>0</v>
      </c>
      <c r="S193" s="59">
        <f t="shared" si="189"/>
        <v>0</v>
      </c>
      <c r="T193" s="56">
        <f t="shared" si="148"/>
        <v>0</v>
      </c>
      <c r="U193" s="57">
        <f t="shared" si="149"/>
        <v>0</v>
      </c>
      <c r="V193" s="59">
        <f t="shared" si="190"/>
        <v>0</v>
      </c>
      <c r="W193" s="52">
        <f t="shared" si="133"/>
        <v>0</v>
      </c>
      <c r="X193" s="57">
        <f t="shared" si="150"/>
        <v>0</v>
      </c>
      <c r="Y193" s="59">
        <f t="shared" si="191"/>
        <v>0</v>
      </c>
      <c r="Z193" s="56">
        <f t="shared" si="192"/>
        <v>0</v>
      </c>
      <c r="AA193" s="57">
        <f t="shared" si="151"/>
        <v>0</v>
      </c>
      <c r="AB193" s="63">
        <f t="shared" si="193"/>
        <v>0</v>
      </c>
      <c r="AC193" s="74">
        <f t="shared" si="152"/>
        <v>0</v>
      </c>
      <c r="AD193" s="57">
        <f t="shared" si="153"/>
        <v>0</v>
      </c>
      <c r="AE193" s="59">
        <f t="shared" si="194"/>
        <v>0</v>
      </c>
      <c r="AF193" s="54">
        <f t="shared" si="154"/>
        <v>0</v>
      </c>
      <c r="AG193" s="57">
        <f t="shared" si="155"/>
        <v>0</v>
      </c>
      <c r="AH193" s="59">
        <f t="shared" si="195"/>
        <v>3433075.1440978725</v>
      </c>
      <c r="AI193" s="54">
        <f t="shared" si="156"/>
        <v>82390.772884069287</v>
      </c>
      <c r="AJ193" s="57">
        <f t="shared" si="157"/>
        <v>14304.479767074468</v>
      </c>
      <c r="AK193" s="59">
        <f t="shared" si="196"/>
        <v>12086321.051050195</v>
      </c>
      <c r="AL193" s="56">
        <f t="shared" si="197"/>
        <v>283495.13250424969</v>
      </c>
      <c r="AM193" s="75">
        <f t="shared" si="158"/>
        <v>50359.67104604248</v>
      </c>
      <c r="AN193">
        <f t="shared" si="159"/>
        <v>3.0124512534818938E-2</v>
      </c>
      <c r="AO193" s="119">
        <f t="shared" si="160"/>
        <v>0</v>
      </c>
      <c r="AP193" s="119">
        <f t="shared" si="161"/>
        <v>0</v>
      </c>
      <c r="AQ193">
        <f t="shared" si="162"/>
        <v>0.44360115957401264</v>
      </c>
      <c r="AR193" s="41">
        <f t="shared" si="163"/>
        <v>0</v>
      </c>
      <c r="AS193" s="41">
        <f t="shared" si="164"/>
        <v>0</v>
      </c>
      <c r="AT193">
        <f t="shared" si="165"/>
        <v>0.44364358314168545</v>
      </c>
      <c r="AU193" s="41">
        <f t="shared" si="166"/>
        <v>0</v>
      </c>
      <c r="AV193" s="41">
        <f t="shared" si="167"/>
        <v>0</v>
      </c>
      <c r="AW193">
        <f t="shared" si="168"/>
        <v>0.44918451178874136</v>
      </c>
      <c r="AX193">
        <f t="shared" si="169"/>
        <v>0</v>
      </c>
      <c r="AY193" s="121">
        <f t="shared" si="170"/>
        <v>0</v>
      </c>
      <c r="AZ193">
        <f t="shared" si="171"/>
        <v>0.55640827043025065</v>
      </c>
      <c r="BA193" s="39">
        <f t="shared" si="172"/>
        <v>0</v>
      </c>
      <c r="BB193" s="39">
        <f t="shared" si="173"/>
        <v>0</v>
      </c>
      <c r="BC193">
        <f t="shared" si="174"/>
        <v>0.45926874438909493</v>
      </c>
      <c r="BD193" s="41">
        <f t="shared" si="175"/>
        <v>0</v>
      </c>
      <c r="BE193" s="41">
        <f t="shared" si="176"/>
        <v>0</v>
      </c>
      <c r="BF193">
        <f t="shared" si="177"/>
        <v>0.44943628749443953</v>
      </c>
      <c r="BG193" s="41">
        <f t="shared" si="178"/>
        <v>96695.252651143761</v>
      </c>
      <c r="BH193" s="41">
        <f t="shared" si="179"/>
        <v>14912729.892016541</v>
      </c>
      <c r="BI193">
        <f t="shared" si="180"/>
        <v>0.47048898874626027</v>
      </c>
      <c r="BJ193">
        <f t="shared" si="181"/>
        <v>333854.80355029216</v>
      </c>
      <c r="BK193" s="121">
        <f t="shared" si="182"/>
        <v>51312618.983269192</v>
      </c>
      <c r="BL193">
        <f t="shared" si="183"/>
        <v>0.47893914730604908</v>
      </c>
      <c r="BM193" s="119">
        <f t="shared" si="184"/>
        <v>430550.05620143592</v>
      </c>
      <c r="BN193" s="119">
        <f t="shared" si="185"/>
        <v>64395919.348344132</v>
      </c>
      <c r="BO193">
        <f t="shared" si="186"/>
        <v>0.46121482269143588</v>
      </c>
    </row>
    <row r="194" spans="1:67">
      <c r="A194">
        <v>182</v>
      </c>
      <c r="B194" s="64">
        <v>177</v>
      </c>
      <c r="C194" s="56">
        <f t="shared" si="134"/>
        <v>15153510.28975975</v>
      </c>
      <c r="D194" s="56">
        <f t="shared" si="135"/>
        <v>273589.37239477225</v>
      </c>
      <c r="E194" s="59">
        <f t="shared" si="187"/>
        <v>14879920.917364977</v>
      </c>
      <c r="F194" s="53">
        <f t="shared" si="136"/>
        <v>288863.89276696055</v>
      </c>
      <c r="G194" s="53">
        <f t="shared" si="137"/>
        <v>69018.033188377885</v>
      </c>
      <c r="H194" s="66">
        <f t="shared" si="138"/>
        <v>219845.85957858266</v>
      </c>
      <c r="I194" s="54">
        <f t="shared" si="139"/>
        <v>0.10979999999999999</v>
      </c>
      <c r="J194" s="67">
        <f t="shared" si="140"/>
        <v>9.6456066865724388E-3</v>
      </c>
      <c r="K194" s="68">
        <f t="shared" si="141"/>
        <v>141405.31800303826</v>
      </c>
      <c r="L194" s="68">
        <f t="shared" si="142"/>
        <v>430269.21076999884</v>
      </c>
      <c r="M194" s="55">
        <f t="shared" si="143"/>
        <v>361251.17758162098</v>
      </c>
      <c r="N194" s="55">
        <f t="shared" si="144"/>
        <v>81347.11746997002</v>
      </c>
      <c r="O194" s="55">
        <f t="shared" si="145"/>
        <v>279904.06011165096</v>
      </c>
      <c r="P194" s="65">
        <f t="shared" si="188"/>
        <v>0</v>
      </c>
      <c r="Q194" s="52">
        <f t="shared" si="146"/>
        <v>0</v>
      </c>
      <c r="R194" s="57">
        <f t="shared" si="147"/>
        <v>0</v>
      </c>
      <c r="S194" s="59">
        <f t="shared" si="189"/>
        <v>0</v>
      </c>
      <c r="T194" s="56">
        <f t="shared" si="148"/>
        <v>0</v>
      </c>
      <c r="U194" s="57">
        <f t="shared" si="149"/>
        <v>0</v>
      </c>
      <c r="V194" s="59">
        <f t="shared" si="190"/>
        <v>0</v>
      </c>
      <c r="W194" s="52">
        <f t="shared" si="133"/>
        <v>0</v>
      </c>
      <c r="X194" s="57">
        <f t="shared" si="150"/>
        <v>0</v>
      </c>
      <c r="Y194" s="59">
        <f t="shared" si="191"/>
        <v>0</v>
      </c>
      <c r="Z194" s="56">
        <f t="shared" si="192"/>
        <v>0</v>
      </c>
      <c r="AA194" s="57">
        <f t="shared" si="151"/>
        <v>0</v>
      </c>
      <c r="AB194" s="63">
        <f t="shared" si="193"/>
        <v>0</v>
      </c>
      <c r="AC194" s="74">
        <f t="shared" si="152"/>
        <v>0</v>
      </c>
      <c r="AD194" s="57">
        <f t="shared" si="153"/>
        <v>0</v>
      </c>
      <c r="AE194" s="59">
        <f t="shared" si="194"/>
        <v>0</v>
      </c>
      <c r="AF194" s="54">
        <f t="shared" si="154"/>
        <v>0</v>
      </c>
      <c r="AG194" s="57">
        <f t="shared" si="155"/>
        <v>0</v>
      </c>
      <c r="AH194" s="59">
        <f t="shared" si="195"/>
        <v>3350684.3712138031</v>
      </c>
      <c r="AI194" s="54">
        <f t="shared" si="156"/>
        <v>81347.11746997002</v>
      </c>
      <c r="AJ194" s="57">
        <f t="shared" si="157"/>
        <v>13961.184880057512</v>
      </c>
      <c r="AK194" s="59">
        <f t="shared" si="196"/>
        <v>11802825.918545946</v>
      </c>
      <c r="AL194" s="56">
        <f t="shared" si="197"/>
        <v>279904.06011165096</v>
      </c>
      <c r="AM194" s="75">
        <f t="shared" si="158"/>
        <v>49178.441327274777</v>
      </c>
      <c r="AN194">
        <f t="shared" si="159"/>
        <v>3.0163509749303617E-2</v>
      </c>
      <c r="AO194" s="119">
        <f t="shared" si="160"/>
        <v>0</v>
      </c>
      <c r="AP194" s="119">
        <f t="shared" si="161"/>
        <v>0</v>
      </c>
      <c r="AQ194">
        <f t="shared" si="162"/>
        <v>0.44130443362690436</v>
      </c>
      <c r="AR194" s="41">
        <f t="shared" si="163"/>
        <v>0</v>
      </c>
      <c r="AS194" s="41">
        <f t="shared" si="164"/>
        <v>0</v>
      </c>
      <c r="AT194">
        <f t="shared" si="165"/>
        <v>0.44134687721761862</v>
      </c>
      <c r="AU194" s="41">
        <f t="shared" si="166"/>
        <v>0</v>
      </c>
      <c r="AV194" s="41">
        <f t="shared" si="167"/>
        <v>0</v>
      </c>
      <c r="AW194">
        <f t="shared" si="168"/>
        <v>0.44689061834536203</v>
      </c>
      <c r="AX194">
        <f t="shared" si="169"/>
        <v>0</v>
      </c>
      <c r="AY194" s="121">
        <f t="shared" si="170"/>
        <v>0</v>
      </c>
      <c r="AZ194">
        <f t="shared" si="171"/>
        <v>0.55424013319819021</v>
      </c>
      <c r="BA194" s="39">
        <f t="shared" si="172"/>
        <v>0</v>
      </c>
      <c r="BB194" s="39">
        <f t="shared" si="173"/>
        <v>0</v>
      </c>
      <c r="BC194">
        <f t="shared" si="174"/>
        <v>0.45698096276959099</v>
      </c>
      <c r="BD194" s="41">
        <f t="shared" si="175"/>
        <v>0</v>
      </c>
      <c r="BE194" s="41">
        <f t="shared" si="176"/>
        <v>0</v>
      </c>
      <c r="BF194">
        <f t="shared" si="177"/>
        <v>0.44714253110817659</v>
      </c>
      <c r="BG194" s="41">
        <f t="shared" si="178"/>
        <v>95308.30235002753</v>
      </c>
      <c r="BH194" s="41">
        <f t="shared" si="179"/>
        <v>14805175.379534544</v>
      </c>
      <c r="BI194">
        <f t="shared" si="180"/>
        <v>0.46820948516238198</v>
      </c>
      <c r="BJ194">
        <f t="shared" si="181"/>
        <v>329082.50143892574</v>
      </c>
      <c r="BK194" s="121">
        <f t="shared" si="182"/>
        <v>50942538.940320477</v>
      </c>
      <c r="BL194">
        <f t="shared" si="183"/>
        <v>0.47666688397822682</v>
      </c>
      <c r="BM194" s="119">
        <f t="shared" si="184"/>
        <v>424390.80378895329</v>
      </c>
      <c r="BN194" s="119">
        <f t="shared" si="185"/>
        <v>63941458.431946911</v>
      </c>
      <c r="BO194">
        <f t="shared" si="186"/>
        <v>0.45892836623928729</v>
      </c>
    </row>
    <row r="195" spans="1:67">
      <c r="A195">
        <v>183</v>
      </c>
      <c r="B195" s="58">
        <v>178</v>
      </c>
      <c r="C195" s="56">
        <f t="shared" si="134"/>
        <v>14792259.112178128</v>
      </c>
      <c r="D195" s="56">
        <f t="shared" si="135"/>
        <v>273589.37239477225</v>
      </c>
      <c r="E195" s="59">
        <f t="shared" si="187"/>
        <v>14518669.739783356</v>
      </c>
      <c r="F195" s="53">
        <f t="shared" si="136"/>
        <v>286077.6252713782</v>
      </c>
      <c r="G195" s="53">
        <f t="shared" si="137"/>
        <v>67342.429809695139</v>
      </c>
      <c r="H195" s="60">
        <f t="shared" si="138"/>
        <v>218735.19546168306</v>
      </c>
      <c r="I195" s="54">
        <f t="shared" si="139"/>
        <v>0.10979999999999999</v>
      </c>
      <c r="J195" s="61">
        <f t="shared" si="140"/>
        <v>9.6456066865724388E-3</v>
      </c>
      <c r="K195" s="62">
        <f t="shared" si="141"/>
        <v>137931.54425825732</v>
      </c>
      <c r="L195" s="62">
        <f t="shared" si="142"/>
        <v>424009.16952963546</v>
      </c>
      <c r="M195" s="55">
        <f t="shared" si="143"/>
        <v>356666.73971994035</v>
      </c>
      <c r="N195" s="55">
        <f t="shared" si="144"/>
        <v>80314.786426056249</v>
      </c>
      <c r="O195" s="55">
        <f t="shared" si="145"/>
        <v>276351.95329388411</v>
      </c>
      <c r="P195" s="59">
        <f t="shared" si="188"/>
        <v>0</v>
      </c>
      <c r="Q195" s="52">
        <f t="shared" si="146"/>
        <v>0</v>
      </c>
      <c r="R195" s="57">
        <f t="shared" si="147"/>
        <v>0</v>
      </c>
      <c r="S195" s="59">
        <f t="shared" si="189"/>
        <v>0</v>
      </c>
      <c r="T195" s="56">
        <f t="shared" si="148"/>
        <v>0</v>
      </c>
      <c r="U195" s="57">
        <f t="shared" si="149"/>
        <v>0</v>
      </c>
      <c r="V195" s="59">
        <f t="shared" si="190"/>
        <v>0</v>
      </c>
      <c r="W195" s="52">
        <f t="shared" si="133"/>
        <v>0</v>
      </c>
      <c r="X195" s="57">
        <f t="shared" si="150"/>
        <v>0</v>
      </c>
      <c r="Y195" s="59">
        <f t="shared" si="191"/>
        <v>0</v>
      </c>
      <c r="Z195" s="56">
        <f t="shared" si="192"/>
        <v>0</v>
      </c>
      <c r="AA195" s="57">
        <f t="shared" si="151"/>
        <v>0</v>
      </c>
      <c r="AB195" s="63">
        <f t="shared" si="193"/>
        <v>0</v>
      </c>
      <c r="AC195" s="74">
        <f t="shared" si="152"/>
        <v>0</v>
      </c>
      <c r="AD195" s="57">
        <f t="shared" si="153"/>
        <v>0</v>
      </c>
      <c r="AE195" s="59">
        <f t="shared" si="194"/>
        <v>0</v>
      </c>
      <c r="AF195" s="54">
        <f t="shared" si="154"/>
        <v>0</v>
      </c>
      <c r="AG195" s="57">
        <f t="shared" si="155"/>
        <v>0</v>
      </c>
      <c r="AH195" s="59">
        <f t="shared" si="195"/>
        <v>3269337.2537438329</v>
      </c>
      <c r="AI195" s="54">
        <f t="shared" si="156"/>
        <v>80314.786426056249</v>
      </c>
      <c r="AJ195" s="57">
        <f t="shared" si="157"/>
        <v>13622.23855726597</v>
      </c>
      <c r="AK195" s="59">
        <f t="shared" si="196"/>
        <v>11522921.858434295</v>
      </c>
      <c r="AL195" s="56">
        <f t="shared" si="197"/>
        <v>276351.95329388411</v>
      </c>
      <c r="AM195" s="75">
        <f t="shared" si="158"/>
        <v>48012.174410142899</v>
      </c>
      <c r="AN195">
        <f t="shared" si="159"/>
        <v>3.0202506963788296E-2</v>
      </c>
      <c r="AO195" s="119">
        <f t="shared" si="160"/>
        <v>0</v>
      </c>
      <c r="AP195" s="119">
        <f t="shared" si="161"/>
        <v>0</v>
      </c>
      <c r="AQ195">
        <f t="shared" si="162"/>
        <v>0.43901675943534796</v>
      </c>
      <c r="AR195" s="41">
        <f t="shared" si="163"/>
        <v>0</v>
      </c>
      <c r="AS195" s="41">
        <f t="shared" si="164"/>
        <v>0</v>
      </c>
      <c r="AT195">
        <f t="shared" si="165"/>
        <v>0.43905922142850923</v>
      </c>
      <c r="AU195" s="41">
        <f t="shared" si="166"/>
        <v>0</v>
      </c>
      <c r="AV195" s="41">
        <f t="shared" si="167"/>
        <v>0</v>
      </c>
      <c r="AW195">
        <f t="shared" si="168"/>
        <v>0.44460556355107916</v>
      </c>
      <c r="AX195">
        <f t="shared" si="169"/>
        <v>0</v>
      </c>
      <c r="AY195" s="121">
        <f t="shared" si="170"/>
        <v>0</v>
      </c>
      <c r="AZ195">
        <f t="shared" si="171"/>
        <v>0.55207686918721199</v>
      </c>
      <c r="BA195" s="39">
        <f t="shared" si="172"/>
        <v>0</v>
      </c>
      <c r="BB195" s="39">
        <f t="shared" si="173"/>
        <v>0</v>
      </c>
      <c r="BC195">
        <f t="shared" si="174"/>
        <v>0.45470163593740093</v>
      </c>
      <c r="BD195" s="41">
        <f t="shared" si="175"/>
        <v>0</v>
      </c>
      <c r="BE195" s="41">
        <f t="shared" si="176"/>
        <v>0</v>
      </c>
      <c r="BF195">
        <f t="shared" si="177"/>
        <v>0.44485760377015643</v>
      </c>
      <c r="BG195" s="41">
        <f t="shared" si="178"/>
        <v>93937.024983322219</v>
      </c>
      <c r="BH195" s="41">
        <f t="shared" si="179"/>
        <v>14697605.915968293</v>
      </c>
      <c r="BI195">
        <f t="shared" si="180"/>
        <v>0.46593801112654221</v>
      </c>
      <c r="BJ195">
        <f t="shared" si="181"/>
        <v>324364.12770402699</v>
      </c>
      <c r="BK195" s="121">
        <f t="shared" si="182"/>
        <v>50572407.452780791</v>
      </c>
      <c r="BL195">
        <f t="shared" si="183"/>
        <v>0.47440233145764654</v>
      </c>
      <c r="BM195" s="119">
        <f t="shared" si="184"/>
        <v>418301.15268734924</v>
      </c>
      <c r="BN195" s="119">
        <f t="shared" si="185"/>
        <v>63486679.670149386</v>
      </c>
      <c r="BO195">
        <f t="shared" si="186"/>
        <v>0.45665029066882207</v>
      </c>
    </row>
    <row r="196" spans="1:67">
      <c r="A196">
        <v>184</v>
      </c>
      <c r="B196" s="64">
        <v>179</v>
      </c>
      <c r="C196" s="56">
        <f t="shared" si="134"/>
        <v>14435592.372458188</v>
      </c>
      <c r="D196" s="56">
        <f t="shared" si="135"/>
        <v>273589.37239477225</v>
      </c>
      <c r="E196" s="59">
        <f t="shared" si="187"/>
        <v>14162003.000063416</v>
      </c>
      <c r="F196" s="53">
        <f t="shared" si="136"/>
        <v>283318.2330161818</v>
      </c>
      <c r="G196" s="53">
        <f t="shared" si="137"/>
        <v>65688.090581960816</v>
      </c>
      <c r="H196" s="66">
        <f t="shared" si="138"/>
        <v>217630.14243422099</v>
      </c>
      <c r="I196" s="54">
        <f t="shared" si="139"/>
        <v>0.10979999999999999</v>
      </c>
      <c r="J196" s="67">
        <f t="shared" si="140"/>
        <v>9.6456066865724388E-3</v>
      </c>
      <c r="K196" s="68">
        <f t="shared" si="141"/>
        <v>134501.9360756074</v>
      </c>
      <c r="L196" s="68">
        <f t="shared" si="142"/>
        <v>417820.16909178923</v>
      </c>
      <c r="M196" s="55">
        <f t="shared" si="143"/>
        <v>352132.07850982843</v>
      </c>
      <c r="N196" s="55">
        <f t="shared" si="144"/>
        <v>79293.664168088944</v>
      </c>
      <c r="O196" s="55">
        <f t="shared" si="145"/>
        <v>272838.4143417395</v>
      </c>
      <c r="P196" s="65">
        <f t="shared" si="188"/>
        <v>0</v>
      </c>
      <c r="Q196" s="52">
        <f t="shared" si="146"/>
        <v>0</v>
      </c>
      <c r="R196" s="57">
        <f t="shared" si="147"/>
        <v>0</v>
      </c>
      <c r="S196" s="59">
        <f t="shared" si="189"/>
        <v>0</v>
      </c>
      <c r="T196" s="56">
        <f t="shared" si="148"/>
        <v>0</v>
      </c>
      <c r="U196" s="57">
        <f t="shared" si="149"/>
        <v>0</v>
      </c>
      <c r="V196" s="59">
        <f t="shared" si="190"/>
        <v>0</v>
      </c>
      <c r="W196" s="52">
        <f t="shared" si="133"/>
        <v>0</v>
      </c>
      <c r="X196" s="57">
        <f t="shared" si="150"/>
        <v>0</v>
      </c>
      <c r="Y196" s="59">
        <f t="shared" si="191"/>
        <v>0</v>
      </c>
      <c r="Z196" s="56">
        <f t="shared" si="192"/>
        <v>0</v>
      </c>
      <c r="AA196" s="57">
        <f t="shared" si="151"/>
        <v>0</v>
      </c>
      <c r="AB196" s="63">
        <f t="shared" si="193"/>
        <v>0</v>
      </c>
      <c r="AC196" s="74">
        <f t="shared" si="152"/>
        <v>0</v>
      </c>
      <c r="AD196" s="57">
        <f t="shared" si="153"/>
        <v>0</v>
      </c>
      <c r="AE196" s="59">
        <f t="shared" si="194"/>
        <v>0</v>
      </c>
      <c r="AF196" s="54">
        <f t="shared" si="154"/>
        <v>0</v>
      </c>
      <c r="AG196" s="57">
        <f t="shared" si="155"/>
        <v>0</v>
      </c>
      <c r="AH196" s="59">
        <f t="shared" si="195"/>
        <v>3189022.4673177768</v>
      </c>
      <c r="AI196" s="54">
        <f t="shared" si="156"/>
        <v>79293.664168088944</v>
      </c>
      <c r="AJ196" s="57">
        <f t="shared" si="157"/>
        <v>13287.59361382407</v>
      </c>
      <c r="AK196" s="59">
        <f t="shared" si="196"/>
        <v>11246569.905140411</v>
      </c>
      <c r="AL196" s="56">
        <f t="shared" si="197"/>
        <v>272838.4143417395</v>
      </c>
      <c r="AM196" s="75">
        <f t="shared" si="158"/>
        <v>46860.707938085048</v>
      </c>
      <c r="AN196">
        <f t="shared" si="159"/>
        <v>3.0241504178272975E-2</v>
      </c>
      <c r="AO196" s="119">
        <f t="shared" si="160"/>
        <v>0</v>
      </c>
      <c r="AP196" s="119">
        <f t="shared" si="161"/>
        <v>0</v>
      </c>
      <c r="AQ196">
        <f t="shared" si="162"/>
        <v>0.43673811960497477</v>
      </c>
      <c r="AR196" s="41">
        <f t="shared" si="163"/>
        <v>0</v>
      </c>
      <c r="AS196" s="41">
        <f t="shared" si="164"/>
        <v>0</v>
      </c>
      <c r="AT196">
        <f t="shared" si="165"/>
        <v>0.43678059839307443</v>
      </c>
      <c r="AU196" s="41">
        <f t="shared" si="166"/>
        <v>0</v>
      </c>
      <c r="AV196" s="41">
        <f t="shared" si="167"/>
        <v>0</v>
      </c>
      <c r="AW196">
        <f t="shared" si="168"/>
        <v>0.44232933171035871</v>
      </c>
      <c r="AX196">
        <f t="shared" si="169"/>
        <v>0</v>
      </c>
      <c r="AY196" s="121">
        <f t="shared" si="170"/>
        <v>0</v>
      </c>
      <c r="AZ196">
        <f t="shared" si="171"/>
        <v>0.54991848735788107</v>
      </c>
      <c r="BA196" s="39">
        <f t="shared" si="172"/>
        <v>0</v>
      </c>
      <c r="BB196" s="39">
        <f t="shared" si="173"/>
        <v>0</v>
      </c>
      <c r="BC196">
        <f t="shared" si="174"/>
        <v>0.45243075115224907</v>
      </c>
      <c r="BD196" s="41">
        <f t="shared" si="175"/>
        <v>0</v>
      </c>
      <c r="BE196" s="41">
        <f t="shared" si="176"/>
        <v>0</v>
      </c>
      <c r="BF196">
        <f t="shared" si="177"/>
        <v>0.44258148986034046</v>
      </c>
      <c r="BG196" s="41">
        <f t="shared" si="178"/>
        <v>92581.257781913009</v>
      </c>
      <c r="BH196" s="41">
        <f t="shared" si="179"/>
        <v>14590034.206928365</v>
      </c>
      <c r="BI196">
        <f t="shared" si="180"/>
        <v>0.46367455701962212</v>
      </c>
      <c r="BJ196">
        <f t="shared" si="181"/>
        <v>319699.12227982457</v>
      </c>
      <c r="BK196" s="121">
        <f t="shared" si="182"/>
        <v>50202268.238880068</v>
      </c>
      <c r="BL196">
        <f t="shared" si="183"/>
        <v>0.47214548236255854</v>
      </c>
      <c r="BM196" s="119">
        <f t="shared" si="184"/>
        <v>412280.38006173761</v>
      </c>
      <c r="BN196" s="119">
        <f t="shared" si="185"/>
        <v>63031642.053259291</v>
      </c>
      <c r="BO196">
        <f t="shared" si="186"/>
        <v>0.45438058379357055</v>
      </c>
    </row>
    <row r="197" spans="1:67">
      <c r="A197">
        <v>185</v>
      </c>
      <c r="B197" s="58">
        <v>180</v>
      </c>
      <c r="C197" s="56">
        <f t="shared" si="134"/>
        <v>14083460.293948358</v>
      </c>
      <c r="D197" s="56">
        <f t="shared" si="135"/>
        <v>273589.37239477038</v>
      </c>
      <c r="E197" s="59">
        <f t="shared" si="187"/>
        <v>13809870.921553588</v>
      </c>
      <c r="F197" s="53">
        <f t="shared" si="136"/>
        <v>280585.45677337307</v>
      </c>
      <c r="G197" s="53">
        <f t="shared" si="137"/>
        <v>64054.784624472726</v>
      </c>
      <c r="H197" s="60">
        <f t="shared" si="138"/>
        <v>216530.67214890034</v>
      </c>
      <c r="I197" s="54">
        <f t="shared" si="139"/>
        <v>0.10979999999999999</v>
      </c>
      <c r="J197" s="61">
        <f t="shared" si="140"/>
        <v>9.6456066865724388E-3</v>
      </c>
      <c r="K197" s="62">
        <f t="shared" si="141"/>
        <v>131116.0136025121</v>
      </c>
      <c r="L197" s="62">
        <f t="shared" si="142"/>
        <v>411701.47037588514</v>
      </c>
      <c r="M197" s="55">
        <f t="shared" si="143"/>
        <v>347646.68575141241</v>
      </c>
      <c r="N197" s="55">
        <f t="shared" si="144"/>
        <v>78283.636258808619</v>
      </c>
      <c r="O197" s="55">
        <f t="shared" si="145"/>
        <v>269363.04949260381</v>
      </c>
      <c r="P197" s="59">
        <f t="shared" si="188"/>
        <v>0</v>
      </c>
      <c r="Q197" s="52">
        <f t="shared" si="146"/>
        <v>0</v>
      </c>
      <c r="R197" s="57">
        <f t="shared" si="147"/>
        <v>0</v>
      </c>
      <c r="S197" s="59">
        <f t="shared" si="189"/>
        <v>0</v>
      </c>
      <c r="T197" s="56">
        <f t="shared" si="148"/>
        <v>0</v>
      </c>
      <c r="U197" s="57">
        <f t="shared" si="149"/>
        <v>0</v>
      </c>
      <c r="V197" s="59">
        <f t="shared" si="190"/>
        <v>0</v>
      </c>
      <c r="W197" s="52">
        <f t="shared" si="133"/>
        <v>0</v>
      </c>
      <c r="X197" s="57">
        <f t="shared" si="150"/>
        <v>0</v>
      </c>
      <c r="Y197" s="59">
        <f t="shared" si="191"/>
        <v>0</v>
      </c>
      <c r="Z197" s="56">
        <f t="shared" si="192"/>
        <v>0</v>
      </c>
      <c r="AA197" s="57">
        <f t="shared" si="151"/>
        <v>0</v>
      </c>
      <c r="AB197" s="63">
        <f t="shared" si="193"/>
        <v>0</v>
      </c>
      <c r="AC197" s="74">
        <f t="shared" si="152"/>
        <v>0</v>
      </c>
      <c r="AD197" s="57">
        <f t="shared" si="153"/>
        <v>0</v>
      </c>
      <c r="AE197" s="59">
        <f t="shared" si="194"/>
        <v>0</v>
      </c>
      <c r="AF197" s="54">
        <f t="shared" si="154"/>
        <v>0</v>
      </c>
      <c r="AG197" s="57">
        <f t="shared" si="155"/>
        <v>0</v>
      </c>
      <c r="AH197" s="59">
        <f t="shared" si="195"/>
        <v>3109728.8031496876</v>
      </c>
      <c r="AI197" s="54">
        <f t="shared" si="156"/>
        <v>78283.636258808619</v>
      </c>
      <c r="AJ197" s="57">
        <f t="shared" si="157"/>
        <v>12957.203346457032</v>
      </c>
      <c r="AK197" s="59">
        <f t="shared" si="196"/>
        <v>10973731.490798671</v>
      </c>
      <c r="AL197" s="56">
        <f t="shared" si="197"/>
        <v>269363.04949260381</v>
      </c>
      <c r="AM197" s="75">
        <f t="shared" si="158"/>
        <v>45723.88121166113</v>
      </c>
      <c r="AN197">
        <f t="shared" si="159"/>
        <v>3.0280501392757654E-2</v>
      </c>
      <c r="AO197" s="119">
        <f t="shared" si="160"/>
        <v>0</v>
      </c>
      <c r="AP197" s="119">
        <f t="shared" si="161"/>
        <v>0</v>
      </c>
      <c r="AQ197">
        <f t="shared" si="162"/>
        <v>0.43446849665661358</v>
      </c>
      <c r="AR197" s="41">
        <f t="shared" si="163"/>
        <v>0</v>
      </c>
      <c r="AS197" s="41">
        <f t="shared" si="164"/>
        <v>0</v>
      </c>
      <c r="AT197">
        <f t="shared" si="165"/>
        <v>0.43451099064514698</v>
      </c>
      <c r="AU197" s="41">
        <f t="shared" si="166"/>
        <v>0</v>
      </c>
      <c r="AV197" s="41">
        <f t="shared" si="167"/>
        <v>0</v>
      </c>
      <c r="AW197">
        <f t="shared" si="168"/>
        <v>0.44006190703694392</v>
      </c>
      <c r="AX197">
        <f t="shared" si="169"/>
        <v>0</v>
      </c>
      <c r="AY197" s="121">
        <f t="shared" si="170"/>
        <v>0</v>
      </c>
      <c r="AZ197">
        <f t="shared" si="171"/>
        <v>0.54776499654090383</v>
      </c>
      <c r="BA197" s="39">
        <f t="shared" si="172"/>
        <v>0</v>
      </c>
      <c r="BB197" s="39">
        <f t="shared" si="173"/>
        <v>0</v>
      </c>
      <c r="BC197">
        <f t="shared" si="174"/>
        <v>0.45016829557376525</v>
      </c>
      <c r="BD197" s="41">
        <f t="shared" si="175"/>
        <v>0</v>
      </c>
      <c r="BE197" s="41">
        <f t="shared" si="176"/>
        <v>0</v>
      </c>
      <c r="BF197">
        <f t="shared" si="177"/>
        <v>0.44031417366776238</v>
      </c>
      <c r="BG197" s="41">
        <f t="shared" si="178"/>
        <v>91240.839605265646</v>
      </c>
      <c r="BH197" s="41">
        <f t="shared" si="179"/>
        <v>14482472.707879595</v>
      </c>
      <c r="BI197">
        <f t="shared" si="180"/>
        <v>0.46141911311374639</v>
      </c>
      <c r="BJ197">
        <f t="shared" si="181"/>
        <v>315086.93070426496</v>
      </c>
      <c r="BK197" s="121">
        <f t="shared" si="182"/>
        <v>49832164.156131707</v>
      </c>
      <c r="BL197">
        <f t="shared" si="183"/>
        <v>0.46989632919699115</v>
      </c>
      <c r="BM197" s="119">
        <f t="shared" si="184"/>
        <v>406327.77030953061</v>
      </c>
      <c r="BN197" s="119">
        <f t="shared" si="185"/>
        <v>62576403.435254231</v>
      </c>
      <c r="BO197">
        <f t="shared" si="186"/>
        <v>0.4521192333253829</v>
      </c>
    </row>
    <row r="198" spans="1:67">
      <c r="A198">
        <v>186</v>
      </c>
      <c r="B198" s="64">
        <v>181</v>
      </c>
      <c r="C198" s="56">
        <f t="shared" si="134"/>
        <v>13735813.608196948</v>
      </c>
      <c r="D198" s="56">
        <f t="shared" si="135"/>
        <v>273589.37239477225</v>
      </c>
      <c r="E198" s="59">
        <f t="shared" si="187"/>
        <v>13462224.235802175</v>
      </c>
      <c r="F198" s="53">
        <f t="shared" si="136"/>
        <v>277879.03981536481</v>
      </c>
      <c r="G198" s="53">
        <f t="shared" si="137"/>
        <v>62442.283413729085</v>
      </c>
      <c r="H198" s="66">
        <f t="shared" si="138"/>
        <v>215436.75640163574</v>
      </c>
      <c r="I198" s="54">
        <f t="shared" si="139"/>
        <v>0.10979999999999999</v>
      </c>
      <c r="J198" s="67">
        <f t="shared" si="140"/>
        <v>9.6456066865724388E-3</v>
      </c>
      <c r="K198" s="68">
        <f t="shared" si="141"/>
        <v>127773.3018869099</v>
      </c>
      <c r="L198" s="68">
        <f t="shared" si="142"/>
        <v>405652.34170227475</v>
      </c>
      <c r="M198" s="55">
        <f t="shared" si="143"/>
        <v>343210.05828854564</v>
      </c>
      <c r="N198" s="55">
        <f t="shared" si="144"/>
        <v>77284.589396710086</v>
      </c>
      <c r="O198" s="55">
        <f t="shared" si="145"/>
        <v>265925.46889183554</v>
      </c>
      <c r="P198" s="65">
        <f t="shared" si="188"/>
        <v>0</v>
      </c>
      <c r="Q198" s="52">
        <f t="shared" si="146"/>
        <v>0</v>
      </c>
      <c r="R198" s="57">
        <f t="shared" si="147"/>
        <v>0</v>
      </c>
      <c r="S198" s="59">
        <f t="shared" si="189"/>
        <v>0</v>
      </c>
      <c r="T198" s="56">
        <f t="shared" si="148"/>
        <v>0</v>
      </c>
      <c r="U198" s="57">
        <f t="shared" si="149"/>
        <v>0</v>
      </c>
      <c r="V198" s="59">
        <f t="shared" si="190"/>
        <v>0</v>
      </c>
      <c r="W198" s="52">
        <f t="shared" ref="W198:W252" si="198">IF(T198+P198&lt;=O198+AM198,MIN(V198,O198-Q198+AA198-T198+AM198),0)</f>
        <v>0</v>
      </c>
      <c r="X198" s="57">
        <f t="shared" si="150"/>
        <v>0</v>
      </c>
      <c r="Y198" s="59">
        <f t="shared" si="191"/>
        <v>0</v>
      </c>
      <c r="Z198" s="56">
        <f t="shared" si="192"/>
        <v>0</v>
      </c>
      <c r="AA198" s="57">
        <f t="shared" si="151"/>
        <v>0</v>
      </c>
      <c r="AB198" s="63">
        <f t="shared" si="193"/>
        <v>0</v>
      </c>
      <c r="AC198" s="74">
        <f t="shared" si="152"/>
        <v>0</v>
      </c>
      <c r="AD198" s="57">
        <f t="shared" si="153"/>
        <v>0</v>
      </c>
      <c r="AE198" s="59">
        <f t="shared" si="194"/>
        <v>0</v>
      </c>
      <c r="AF198" s="54">
        <f t="shared" si="154"/>
        <v>0</v>
      </c>
      <c r="AG198" s="57">
        <f t="shared" si="155"/>
        <v>0</v>
      </c>
      <c r="AH198" s="59">
        <f t="shared" si="195"/>
        <v>3031445.1668908792</v>
      </c>
      <c r="AI198" s="54">
        <f t="shared" si="156"/>
        <v>77284.589396710086</v>
      </c>
      <c r="AJ198" s="57">
        <f t="shared" si="157"/>
        <v>12631.021528711997</v>
      </c>
      <c r="AK198" s="59">
        <f t="shared" si="196"/>
        <v>10704368.441306068</v>
      </c>
      <c r="AL198" s="56">
        <f t="shared" si="197"/>
        <v>265925.46889183554</v>
      </c>
      <c r="AM198" s="75">
        <f t="shared" si="158"/>
        <v>44601.535172108612</v>
      </c>
      <c r="AN198">
        <f t="shared" si="159"/>
        <v>3.0319498607242337E-2</v>
      </c>
      <c r="AO198" s="119">
        <f t="shared" si="160"/>
        <v>0</v>
      </c>
      <c r="AP198" s="119">
        <f t="shared" si="161"/>
        <v>0</v>
      </c>
      <c r="AQ198">
        <f t="shared" si="162"/>
        <v>0.43220787302711172</v>
      </c>
      <c r="AR198" s="41">
        <f t="shared" si="163"/>
        <v>0</v>
      </c>
      <c r="AS198" s="41">
        <f t="shared" si="164"/>
        <v>0</v>
      </c>
      <c r="AT198">
        <f t="shared" si="165"/>
        <v>0.43225038063460097</v>
      </c>
      <c r="AU198" s="41">
        <f t="shared" si="166"/>
        <v>0</v>
      </c>
      <c r="AV198" s="41">
        <f t="shared" si="167"/>
        <v>0</v>
      </c>
      <c r="AW198">
        <f t="shared" si="168"/>
        <v>0.43780327365477018</v>
      </c>
      <c r="AX198">
        <f t="shared" si="169"/>
        <v>0</v>
      </c>
      <c r="AY198" s="121">
        <f t="shared" si="170"/>
        <v>0</v>
      </c>
      <c r="AZ198">
        <f t="shared" si="171"/>
        <v>0.54561640543737244</v>
      </c>
      <c r="BA198" s="39">
        <f t="shared" si="172"/>
        <v>0</v>
      </c>
      <c r="BB198" s="39">
        <f t="shared" si="173"/>
        <v>0</v>
      </c>
      <c r="BC198">
        <f t="shared" si="174"/>
        <v>0.44791425626243048</v>
      </c>
      <c r="BD198" s="41">
        <f t="shared" si="175"/>
        <v>0</v>
      </c>
      <c r="BE198" s="41">
        <f t="shared" si="176"/>
        <v>0</v>
      </c>
      <c r="BF198">
        <f t="shared" si="177"/>
        <v>0.43805563939141834</v>
      </c>
      <c r="BG198" s="41">
        <f t="shared" si="178"/>
        <v>89915.610925422079</v>
      </c>
      <c r="BH198" s="41">
        <f t="shared" si="179"/>
        <v>14374933.627788076</v>
      </c>
      <c r="BI198">
        <f t="shared" si="180"/>
        <v>0.45917166957295169</v>
      </c>
      <c r="BJ198">
        <f t="shared" si="181"/>
        <v>310527.00406394416</v>
      </c>
      <c r="BK198" s="121">
        <f t="shared" si="182"/>
        <v>49462137.213881411</v>
      </c>
      <c r="BL198">
        <f t="shared" si="183"/>
        <v>0.4676548643513353</v>
      </c>
      <c r="BM198" s="119">
        <f t="shared" si="184"/>
        <v>400442.61498936627</v>
      </c>
      <c r="BN198" s="119">
        <f t="shared" si="185"/>
        <v>62121020.550226763</v>
      </c>
      <c r="BO198">
        <f t="shared" si="186"/>
        <v>0.44986622687525091</v>
      </c>
    </row>
    <row r="199" spans="1:67">
      <c r="A199">
        <v>187</v>
      </c>
      <c r="B199" s="58">
        <v>182</v>
      </c>
      <c r="C199" s="56">
        <f t="shared" si="134"/>
        <v>13392603.549908401</v>
      </c>
      <c r="D199" s="56">
        <f t="shared" si="135"/>
        <v>273589.37239477225</v>
      </c>
      <c r="E199" s="59">
        <f t="shared" si="187"/>
        <v>13119014.177513629</v>
      </c>
      <c r="F199" s="53">
        <f t="shared" si="136"/>
        <v>275198.72789086343</v>
      </c>
      <c r="G199" s="53">
        <f t="shared" si="137"/>
        <v>60850.360760034055</v>
      </c>
      <c r="H199" s="60">
        <f t="shared" si="138"/>
        <v>214348.36713082937</v>
      </c>
      <c r="I199" s="54">
        <f t="shared" si="139"/>
        <v>0.10979999999999999</v>
      </c>
      <c r="J199" s="61">
        <f t="shared" si="140"/>
        <v>9.6456066865724388E-3</v>
      </c>
      <c r="K199" s="62">
        <f t="shared" si="141"/>
        <v>124473.33082861108</v>
      </c>
      <c r="L199" s="62">
        <f t="shared" si="142"/>
        <v>399672.05871947453</v>
      </c>
      <c r="M199" s="55">
        <f t="shared" si="143"/>
        <v>338821.69795944047</v>
      </c>
      <c r="N199" s="55">
        <f t="shared" si="144"/>
        <v>76296.411404925908</v>
      </c>
      <c r="O199" s="55">
        <f t="shared" si="145"/>
        <v>262525.28655451455</v>
      </c>
      <c r="P199" s="59">
        <f t="shared" si="188"/>
        <v>0</v>
      </c>
      <c r="Q199" s="52">
        <f t="shared" si="146"/>
        <v>0</v>
      </c>
      <c r="R199" s="57">
        <f t="shared" si="147"/>
        <v>0</v>
      </c>
      <c r="S199" s="59">
        <f t="shared" si="189"/>
        <v>0</v>
      </c>
      <c r="T199" s="56">
        <f t="shared" si="148"/>
        <v>0</v>
      </c>
      <c r="U199" s="57">
        <f t="shared" si="149"/>
        <v>0</v>
      </c>
      <c r="V199" s="59">
        <f t="shared" si="190"/>
        <v>0</v>
      </c>
      <c r="W199" s="52">
        <f t="shared" si="198"/>
        <v>0</v>
      </c>
      <c r="X199" s="57">
        <f t="shared" si="150"/>
        <v>0</v>
      </c>
      <c r="Y199" s="59">
        <f t="shared" si="191"/>
        <v>0</v>
      </c>
      <c r="Z199" s="56">
        <f t="shared" si="192"/>
        <v>0</v>
      </c>
      <c r="AA199" s="57">
        <f t="shared" si="151"/>
        <v>0</v>
      </c>
      <c r="AB199" s="63">
        <f t="shared" si="193"/>
        <v>0</v>
      </c>
      <c r="AC199" s="74">
        <f t="shared" si="152"/>
        <v>0</v>
      </c>
      <c r="AD199" s="57">
        <f t="shared" si="153"/>
        <v>0</v>
      </c>
      <c r="AE199" s="59">
        <f t="shared" si="194"/>
        <v>0</v>
      </c>
      <c r="AF199" s="54">
        <f t="shared" si="154"/>
        <v>0</v>
      </c>
      <c r="AG199" s="57">
        <f t="shared" si="155"/>
        <v>0</v>
      </c>
      <c r="AH199" s="59">
        <f t="shared" si="195"/>
        <v>2954160.5774941691</v>
      </c>
      <c r="AI199" s="54">
        <f t="shared" si="156"/>
        <v>76296.411404925908</v>
      </c>
      <c r="AJ199" s="57">
        <f t="shared" si="157"/>
        <v>12309.002406225705</v>
      </c>
      <c r="AK199" s="59">
        <f t="shared" si="196"/>
        <v>10438442.972414233</v>
      </c>
      <c r="AL199" s="56">
        <f t="shared" si="197"/>
        <v>262525.28655451455</v>
      </c>
      <c r="AM199" s="75">
        <f t="shared" si="158"/>
        <v>43493.512385059301</v>
      </c>
      <c r="AN199">
        <f t="shared" si="159"/>
        <v>3.0358495821727016E-2</v>
      </c>
      <c r="AO199" s="119">
        <f t="shared" si="160"/>
        <v>0</v>
      </c>
      <c r="AP199" s="119">
        <f t="shared" si="161"/>
        <v>0</v>
      </c>
      <c r="AQ199">
        <f t="shared" si="162"/>
        <v>0.42995623107034087</v>
      </c>
      <c r="AR199" s="41">
        <f t="shared" si="163"/>
        <v>0</v>
      </c>
      <c r="AS199" s="41">
        <f t="shared" si="164"/>
        <v>0</v>
      </c>
      <c r="AT199">
        <f t="shared" si="165"/>
        <v>0.42999875072823246</v>
      </c>
      <c r="AU199" s="41">
        <f t="shared" si="166"/>
        <v>0</v>
      </c>
      <c r="AV199" s="41">
        <f t="shared" si="167"/>
        <v>0</v>
      </c>
      <c r="AW199">
        <f t="shared" si="168"/>
        <v>0.43555341559886601</v>
      </c>
      <c r="AX199">
        <f t="shared" si="169"/>
        <v>0</v>
      </c>
      <c r="AY199" s="121">
        <f t="shared" si="170"/>
        <v>0</v>
      </c>
      <c r="AZ199">
        <f t="shared" si="171"/>
        <v>0.54347272261905966</v>
      </c>
      <c r="BA199" s="39">
        <f t="shared" si="172"/>
        <v>0</v>
      </c>
      <c r="BB199" s="39">
        <f t="shared" si="173"/>
        <v>0</v>
      </c>
      <c r="BC199">
        <f t="shared" si="174"/>
        <v>0.44566862018028386</v>
      </c>
      <c r="BD199" s="41">
        <f t="shared" si="175"/>
        <v>0</v>
      </c>
      <c r="BE199" s="41">
        <f t="shared" si="176"/>
        <v>0</v>
      </c>
      <c r="BF199">
        <f t="shared" si="177"/>
        <v>0.43580587114110642</v>
      </c>
      <c r="BG199" s="41">
        <f t="shared" si="178"/>
        <v>88605.413811151608</v>
      </c>
      <c r="BH199" s="41">
        <f t="shared" si="179"/>
        <v>14267428.932721145</v>
      </c>
      <c r="BI199">
        <f t="shared" si="180"/>
        <v>0.4569322164540906</v>
      </c>
      <c r="BJ199">
        <f t="shared" si="181"/>
        <v>306018.79893957387</v>
      </c>
      <c r="BK199" s="121">
        <f t="shared" si="182"/>
        <v>49092228.585694224</v>
      </c>
      <c r="BL199">
        <f t="shared" si="183"/>
        <v>0.46542108010320588</v>
      </c>
      <c r="BM199" s="119">
        <f t="shared" si="184"/>
        <v>394624.21275072545</v>
      </c>
      <c r="BN199" s="119">
        <f t="shared" si="185"/>
        <v>61665549.028618164</v>
      </c>
      <c r="BO199">
        <f t="shared" si="186"/>
        <v>0.44762155195410308</v>
      </c>
    </row>
    <row r="200" spans="1:67">
      <c r="A200">
        <v>188</v>
      </c>
      <c r="B200" s="64">
        <v>183</v>
      </c>
      <c r="C200" s="56">
        <f t="shared" si="134"/>
        <v>13053781.851948962</v>
      </c>
      <c r="D200" s="56">
        <f t="shared" si="135"/>
        <v>273589.37239477225</v>
      </c>
      <c r="E200" s="59">
        <f t="shared" si="187"/>
        <v>12780192.479554189</v>
      </c>
      <c r="F200" s="53">
        <f t="shared" si="136"/>
        <v>272544.26920098311</v>
      </c>
      <c r="G200" s="53">
        <f t="shared" si="137"/>
        <v>59278.792784332181</v>
      </c>
      <c r="H200" s="66">
        <f t="shared" si="138"/>
        <v>213265.47641665093</v>
      </c>
      <c r="I200" s="54">
        <f t="shared" si="139"/>
        <v>0.10979999999999999</v>
      </c>
      <c r="J200" s="67">
        <f t="shared" si="140"/>
        <v>9.6456066865724388E-3</v>
      </c>
      <c r="K200" s="68">
        <f t="shared" si="141"/>
        <v>121215.63513113117</v>
      </c>
      <c r="L200" s="68">
        <f t="shared" si="142"/>
        <v>393759.90433211427</v>
      </c>
      <c r="M200" s="55">
        <f t="shared" si="143"/>
        <v>334481.11154778209</v>
      </c>
      <c r="N200" s="55">
        <f t="shared" si="144"/>
        <v>75318.991220218129</v>
      </c>
      <c r="O200" s="55">
        <f t="shared" si="145"/>
        <v>259162.12032756396</v>
      </c>
      <c r="P200" s="65">
        <f t="shared" si="188"/>
        <v>0</v>
      </c>
      <c r="Q200" s="52">
        <f t="shared" si="146"/>
        <v>0</v>
      </c>
      <c r="R200" s="57">
        <f t="shared" si="147"/>
        <v>0</v>
      </c>
      <c r="S200" s="59">
        <f t="shared" si="189"/>
        <v>0</v>
      </c>
      <c r="T200" s="56">
        <f t="shared" si="148"/>
        <v>0</v>
      </c>
      <c r="U200" s="57">
        <f t="shared" si="149"/>
        <v>0</v>
      </c>
      <c r="V200" s="59">
        <f t="shared" si="190"/>
        <v>0</v>
      </c>
      <c r="W200" s="52">
        <f t="shared" si="198"/>
        <v>0</v>
      </c>
      <c r="X200" s="57">
        <f t="shared" si="150"/>
        <v>0</v>
      </c>
      <c r="Y200" s="59">
        <f t="shared" si="191"/>
        <v>0</v>
      </c>
      <c r="Z200" s="56">
        <f t="shared" si="192"/>
        <v>0</v>
      </c>
      <c r="AA200" s="57">
        <f t="shared" si="151"/>
        <v>0</v>
      </c>
      <c r="AB200" s="63">
        <f t="shared" si="193"/>
        <v>0</v>
      </c>
      <c r="AC200" s="74">
        <f t="shared" si="152"/>
        <v>0</v>
      </c>
      <c r="AD200" s="57">
        <f t="shared" si="153"/>
        <v>0</v>
      </c>
      <c r="AE200" s="59">
        <f t="shared" si="194"/>
        <v>0</v>
      </c>
      <c r="AF200" s="54">
        <f t="shared" si="154"/>
        <v>0</v>
      </c>
      <c r="AG200" s="57">
        <f t="shared" si="155"/>
        <v>0</v>
      </c>
      <c r="AH200" s="59">
        <f t="shared" si="195"/>
        <v>2877864.1660892433</v>
      </c>
      <c r="AI200" s="54">
        <f t="shared" si="156"/>
        <v>75318.991220218129</v>
      </c>
      <c r="AJ200" s="57">
        <f t="shared" si="157"/>
        <v>11991.100692038513</v>
      </c>
      <c r="AK200" s="59">
        <f t="shared" si="196"/>
        <v>10175917.685859717</v>
      </c>
      <c r="AL200" s="56">
        <f t="shared" si="197"/>
        <v>259162.12032756396</v>
      </c>
      <c r="AM200" s="75">
        <f t="shared" si="158"/>
        <v>42399.657024415486</v>
      </c>
      <c r="AN200">
        <f t="shared" si="159"/>
        <v>3.0397493036211694E-2</v>
      </c>
      <c r="AO200" s="119">
        <f t="shared" si="160"/>
        <v>0</v>
      </c>
      <c r="AP200" s="119">
        <f t="shared" si="161"/>
        <v>0</v>
      </c>
      <c r="AQ200">
        <f t="shared" si="162"/>
        <v>0.42771355305798192</v>
      </c>
      <c r="AR200" s="41">
        <f t="shared" si="163"/>
        <v>0</v>
      </c>
      <c r="AS200" s="41">
        <f t="shared" si="164"/>
        <v>0</v>
      </c>
      <c r="AT200">
        <f t="shared" si="165"/>
        <v>0.42775608321060204</v>
      </c>
      <c r="AU200" s="41">
        <f t="shared" si="166"/>
        <v>0</v>
      </c>
      <c r="AV200" s="41">
        <f t="shared" si="167"/>
        <v>0</v>
      </c>
      <c r="AW200">
        <f t="shared" si="168"/>
        <v>0.43331231681620025</v>
      </c>
      <c r="AX200">
        <f t="shared" si="169"/>
        <v>0</v>
      </c>
      <c r="AY200" s="121">
        <f t="shared" si="170"/>
        <v>0</v>
      </c>
      <c r="AZ200">
        <f t="shared" si="171"/>
        <v>0.54133395652876981</v>
      </c>
      <c r="BA200" s="39">
        <f t="shared" si="172"/>
        <v>0</v>
      </c>
      <c r="BB200" s="39">
        <f t="shared" si="173"/>
        <v>0</v>
      </c>
      <c r="BC200">
        <f t="shared" si="174"/>
        <v>0.44343137419182788</v>
      </c>
      <c r="BD200" s="41">
        <f t="shared" si="175"/>
        <v>0</v>
      </c>
      <c r="BE200" s="41">
        <f t="shared" si="176"/>
        <v>0</v>
      </c>
      <c r="BF200">
        <f t="shared" si="177"/>
        <v>0.43356485293834413</v>
      </c>
      <c r="BG200" s="41">
        <f t="shared" si="178"/>
        <v>87310.091912256641</v>
      </c>
      <c r="BH200" s="41">
        <f t="shared" si="179"/>
        <v>14159970.349401008</v>
      </c>
      <c r="BI200">
        <f t="shared" si="180"/>
        <v>0.45470074370752395</v>
      </c>
      <c r="BJ200">
        <f t="shared" si="181"/>
        <v>301561.77735197946</v>
      </c>
      <c r="BK200" s="121">
        <f t="shared" si="182"/>
        <v>48722478.621582024</v>
      </c>
      <c r="BL200">
        <f t="shared" si="183"/>
        <v>0.46319496861809561</v>
      </c>
      <c r="BM200" s="119">
        <f t="shared" si="184"/>
        <v>388871.86926423607</v>
      </c>
      <c r="BN200" s="119">
        <f t="shared" si="185"/>
        <v>61210043.413244121</v>
      </c>
      <c r="BO200">
        <f t="shared" si="186"/>
        <v>0.44538519597364029</v>
      </c>
    </row>
    <row r="201" spans="1:67">
      <c r="A201">
        <v>189</v>
      </c>
      <c r="B201" s="58">
        <v>184</v>
      </c>
      <c r="C201" s="56">
        <f t="shared" si="134"/>
        <v>12719300.740401179</v>
      </c>
      <c r="D201" s="56">
        <f t="shared" si="135"/>
        <v>273589.37239477225</v>
      </c>
      <c r="E201" s="59">
        <f t="shared" si="187"/>
        <v>12445711.368006406</v>
      </c>
      <c r="F201" s="53">
        <f t="shared" si="136"/>
        <v>269915.41437559103</v>
      </c>
      <c r="G201" s="53">
        <f t="shared" si="137"/>
        <v>57727.357895269721</v>
      </c>
      <c r="H201" s="60">
        <f t="shared" si="138"/>
        <v>212188.05648032131</v>
      </c>
      <c r="I201" s="54">
        <f t="shared" si="139"/>
        <v>0.10979999999999999</v>
      </c>
      <c r="J201" s="61">
        <f t="shared" si="140"/>
        <v>9.6456066865724388E-3</v>
      </c>
      <c r="K201" s="62">
        <f t="shared" si="141"/>
        <v>117999.75425399581</v>
      </c>
      <c r="L201" s="62">
        <f t="shared" si="142"/>
        <v>387915.16862958681</v>
      </c>
      <c r="M201" s="55">
        <f t="shared" si="143"/>
        <v>330187.81073431711</v>
      </c>
      <c r="N201" s="55">
        <f t="shared" si="144"/>
        <v>74352.218882076908</v>
      </c>
      <c r="O201" s="55">
        <f t="shared" si="145"/>
        <v>255835.59185224021</v>
      </c>
      <c r="P201" s="59">
        <f t="shared" si="188"/>
        <v>0</v>
      </c>
      <c r="Q201" s="52">
        <f t="shared" si="146"/>
        <v>0</v>
      </c>
      <c r="R201" s="57">
        <f t="shared" si="147"/>
        <v>0</v>
      </c>
      <c r="S201" s="59">
        <f t="shared" si="189"/>
        <v>0</v>
      </c>
      <c r="T201" s="56">
        <f t="shared" si="148"/>
        <v>0</v>
      </c>
      <c r="U201" s="57">
        <f t="shared" si="149"/>
        <v>0</v>
      </c>
      <c r="V201" s="59">
        <f t="shared" si="190"/>
        <v>0</v>
      </c>
      <c r="W201" s="52">
        <f t="shared" si="198"/>
        <v>0</v>
      </c>
      <c r="X201" s="57">
        <f t="shared" si="150"/>
        <v>0</v>
      </c>
      <c r="Y201" s="59">
        <f t="shared" si="191"/>
        <v>0</v>
      </c>
      <c r="Z201" s="56">
        <f t="shared" si="192"/>
        <v>0</v>
      </c>
      <c r="AA201" s="57">
        <f t="shared" si="151"/>
        <v>0</v>
      </c>
      <c r="AB201" s="63">
        <f t="shared" si="193"/>
        <v>0</v>
      </c>
      <c r="AC201" s="74">
        <f t="shared" si="152"/>
        <v>0</v>
      </c>
      <c r="AD201" s="57">
        <f t="shared" si="153"/>
        <v>0</v>
      </c>
      <c r="AE201" s="59">
        <f t="shared" si="194"/>
        <v>0</v>
      </c>
      <c r="AF201" s="54">
        <f t="shared" si="154"/>
        <v>0</v>
      </c>
      <c r="AG201" s="57">
        <f t="shared" si="155"/>
        <v>0</v>
      </c>
      <c r="AH201" s="59">
        <f t="shared" si="195"/>
        <v>2802545.1748690251</v>
      </c>
      <c r="AI201" s="54">
        <f t="shared" si="156"/>
        <v>74352.218882076908</v>
      </c>
      <c r="AJ201" s="57">
        <f t="shared" si="157"/>
        <v>11677.271561954271</v>
      </c>
      <c r="AK201" s="59">
        <f t="shared" si="196"/>
        <v>9916755.5655321535</v>
      </c>
      <c r="AL201" s="56">
        <f t="shared" si="197"/>
        <v>255835.59185224021</v>
      </c>
      <c r="AM201" s="75">
        <f t="shared" si="158"/>
        <v>41319.814856383971</v>
      </c>
      <c r="AN201">
        <f t="shared" si="159"/>
        <v>3.0436490250696377E-2</v>
      </c>
      <c r="AO201" s="119">
        <f t="shared" si="160"/>
        <v>0</v>
      </c>
      <c r="AP201" s="119">
        <f t="shared" si="161"/>
        <v>0</v>
      </c>
      <c r="AQ201">
        <f t="shared" si="162"/>
        <v>0.42547982118044103</v>
      </c>
      <c r="AR201" s="41">
        <f t="shared" si="163"/>
        <v>0</v>
      </c>
      <c r="AS201" s="41">
        <f t="shared" si="164"/>
        <v>0</v>
      </c>
      <c r="AT201">
        <f t="shared" si="165"/>
        <v>0.42552236028497009</v>
      </c>
      <c r="AU201" s="41">
        <f t="shared" si="166"/>
        <v>0</v>
      </c>
      <c r="AV201" s="41">
        <f t="shared" si="167"/>
        <v>0</v>
      </c>
      <c r="AW201">
        <f t="shared" si="168"/>
        <v>0.43107996116653413</v>
      </c>
      <c r="AX201">
        <f t="shared" si="169"/>
        <v>0</v>
      </c>
      <c r="AY201" s="121">
        <f t="shared" si="170"/>
        <v>0</v>
      </c>
      <c r="AZ201">
        <f t="shared" si="171"/>
        <v>0.53920011548053426</v>
      </c>
      <c r="BA201" s="39">
        <f t="shared" si="172"/>
        <v>0</v>
      </c>
      <c r="BB201" s="39">
        <f t="shared" si="173"/>
        <v>0</v>
      </c>
      <c r="BC201">
        <f t="shared" si="174"/>
        <v>0.44120250506484654</v>
      </c>
      <c r="BD201" s="41">
        <f t="shared" si="175"/>
        <v>0</v>
      </c>
      <c r="BE201" s="41">
        <f t="shared" si="176"/>
        <v>0</v>
      </c>
      <c r="BF201">
        <f t="shared" si="177"/>
        <v>0.4313325687171653</v>
      </c>
      <c r="BG201" s="41">
        <f t="shared" si="178"/>
        <v>86029.49044403118</v>
      </c>
      <c r="BH201" s="41">
        <f t="shared" si="179"/>
        <v>14052569.368712535</v>
      </c>
      <c r="BI201">
        <f t="shared" si="180"/>
        <v>0.45247724117794463</v>
      </c>
      <c r="BJ201">
        <f t="shared" si="181"/>
        <v>297155.40670862416</v>
      </c>
      <c r="BK201" s="121">
        <f t="shared" si="182"/>
        <v>48352926.860073403</v>
      </c>
      <c r="BL201">
        <f t="shared" si="183"/>
        <v>0.46097652195018984</v>
      </c>
      <c r="BM201" s="119">
        <f t="shared" si="184"/>
        <v>383184.89715265535</v>
      </c>
      <c r="BN201" s="119">
        <f t="shared" si="185"/>
        <v>60754557.175114349</v>
      </c>
      <c r="BO201">
        <f t="shared" si="186"/>
        <v>0.44315714624721264</v>
      </c>
    </row>
    <row r="202" spans="1:67">
      <c r="A202">
        <v>190</v>
      </c>
      <c r="B202" s="64">
        <v>185</v>
      </c>
      <c r="C202" s="56">
        <f t="shared" si="134"/>
        <v>12389112.929666862</v>
      </c>
      <c r="D202" s="56">
        <f t="shared" si="135"/>
        <v>273589.37239477411</v>
      </c>
      <c r="E202" s="59">
        <f t="shared" si="187"/>
        <v>12115523.557272088</v>
      </c>
      <c r="F202" s="53">
        <f t="shared" si="136"/>
        <v>267311.91644988087</v>
      </c>
      <c r="G202" s="53">
        <f t="shared" si="137"/>
        <v>56195.836766480374</v>
      </c>
      <c r="H202" s="66">
        <f t="shared" si="138"/>
        <v>211116.07968340049</v>
      </c>
      <c r="I202" s="54">
        <f t="shared" si="139"/>
        <v>0.10979999999999999</v>
      </c>
      <c r="J202" s="67">
        <f t="shared" si="140"/>
        <v>9.6456066865724388E-3</v>
      </c>
      <c r="K202" s="68">
        <f t="shared" si="141"/>
        <v>114825.23236551238</v>
      </c>
      <c r="L202" s="68">
        <f t="shared" si="142"/>
        <v>382137.14881539322</v>
      </c>
      <c r="M202" s="55">
        <f t="shared" si="143"/>
        <v>325941.31204891286</v>
      </c>
      <c r="N202" s="55">
        <f t="shared" si="144"/>
        <v>73395.985521925162</v>
      </c>
      <c r="O202" s="55">
        <f t="shared" si="145"/>
        <v>252545.32652698772</v>
      </c>
      <c r="P202" s="65">
        <f t="shared" si="188"/>
        <v>0</v>
      </c>
      <c r="Q202" s="52">
        <f t="shared" si="146"/>
        <v>0</v>
      </c>
      <c r="R202" s="57">
        <f t="shared" si="147"/>
        <v>0</v>
      </c>
      <c r="S202" s="59">
        <f t="shared" si="189"/>
        <v>0</v>
      </c>
      <c r="T202" s="56">
        <f t="shared" si="148"/>
        <v>0</v>
      </c>
      <c r="U202" s="57">
        <f t="shared" si="149"/>
        <v>0</v>
      </c>
      <c r="V202" s="59">
        <f t="shared" si="190"/>
        <v>0</v>
      </c>
      <c r="W202" s="52">
        <f t="shared" si="198"/>
        <v>0</v>
      </c>
      <c r="X202" s="57">
        <f t="shared" si="150"/>
        <v>0</v>
      </c>
      <c r="Y202" s="59">
        <f t="shared" si="191"/>
        <v>0</v>
      </c>
      <c r="Z202" s="56">
        <f t="shared" si="192"/>
        <v>0</v>
      </c>
      <c r="AA202" s="57">
        <f t="shared" si="151"/>
        <v>0</v>
      </c>
      <c r="AB202" s="63">
        <f t="shared" si="193"/>
        <v>0</v>
      </c>
      <c r="AC202" s="74">
        <f t="shared" si="152"/>
        <v>0</v>
      </c>
      <c r="AD202" s="57">
        <f t="shared" si="153"/>
        <v>0</v>
      </c>
      <c r="AE202" s="59">
        <f t="shared" si="194"/>
        <v>0</v>
      </c>
      <c r="AF202" s="54">
        <f t="shared" si="154"/>
        <v>0</v>
      </c>
      <c r="AG202" s="57">
        <f t="shared" si="155"/>
        <v>0</v>
      </c>
      <c r="AH202" s="59">
        <f t="shared" si="195"/>
        <v>2728192.9559869482</v>
      </c>
      <c r="AI202" s="54">
        <f t="shared" si="156"/>
        <v>73395.985521925162</v>
      </c>
      <c r="AJ202" s="57">
        <f t="shared" si="157"/>
        <v>11367.470649945617</v>
      </c>
      <c r="AK202" s="59">
        <f t="shared" si="196"/>
        <v>9660919.9736799132</v>
      </c>
      <c r="AL202" s="56">
        <f t="shared" si="197"/>
        <v>252545.32652698772</v>
      </c>
      <c r="AM202" s="75">
        <f t="shared" si="158"/>
        <v>40253.833223666305</v>
      </c>
      <c r="AN202">
        <f t="shared" si="159"/>
        <v>3.0475487465181056E-2</v>
      </c>
      <c r="AO202" s="119">
        <f t="shared" si="160"/>
        <v>0</v>
      </c>
      <c r="AP202" s="119">
        <f t="shared" si="161"/>
        <v>0</v>
      </c>
      <c r="AQ202">
        <f t="shared" si="162"/>
        <v>0.42325501754775824</v>
      </c>
      <c r="AR202" s="41">
        <f t="shared" si="163"/>
        <v>0</v>
      </c>
      <c r="AS202" s="41">
        <f t="shared" si="164"/>
        <v>0</v>
      </c>
      <c r="AT202">
        <f t="shared" si="165"/>
        <v>0.42329756407417318</v>
      </c>
      <c r="AU202" s="41">
        <f t="shared" si="166"/>
        <v>0</v>
      </c>
      <c r="AV202" s="41">
        <f t="shared" si="167"/>
        <v>0</v>
      </c>
      <c r="AW202">
        <f t="shared" si="168"/>
        <v>0.42885633242331134</v>
      </c>
      <c r="AX202">
        <f t="shared" si="169"/>
        <v>0</v>
      </c>
      <c r="AY202" s="121">
        <f t="shared" si="170"/>
        <v>0</v>
      </c>
      <c r="AZ202">
        <f t="shared" si="171"/>
        <v>0.53707120765994321</v>
      </c>
      <c r="BA202" s="39">
        <f t="shared" si="172"/>
        <v>0</v>
      </c>
      <c r="BB202" s="39">
        <f t="shared" si="173"/>
        <v>0</v>
      </c>
      <c r="BC202">
        <f t="shared" si="174"/>
        <v>0.43898199947119149</v>
      </c>
      <c r="BD202" s="41">
        <f t="shared" si="175"/>
        <v>0</v>
      </c>
      <c r="BE202" s="41">
        <f t="shared" si="176"/>
        <v>0</v>
      </c>
      <c r="BF202">
        <f t="shared" si="177"/>
        <v>0.42910900232501231</v>
      </c>
      <c r="BG202" s="41">
        <f t="shared" si="178"/>
        <v>84763.456171870785</v>
      </c>
      <c r="BH202" s="41">
        <f t="shared" si="179"/>
        <v>13945237.249165781</v>
      </c>
      <c r="BI202">
        <f t="shared" si="180"/>
        <v>0.45026169860516496</v>
      </c>
      <c r="BJ202">
        <f t="shared" si="181"/>
        <v>292799.15975065401</v>
      </c>
      <c r="BK202" s="121">
        <f t="shared" si="182"/>
        <v>47983612.040127665</v>
      </c>
      <c r="BL202">
        <f t="shared" si="183"/>
        <v>0.4587657320430546</v>
      </c>
      <c r="BM202" s="119">
        <f t="shared" si="184"/>
        <v>377562.61592252483</v>
      </c>
      <c r="BN202" s="119">
        <f t="shared" si="185"/>
        <v>60299142.729048878</v>
      </c>
      <c r="BO202">
        <f t="shared" si="186"/>
        <v>0.44093738999053977</v>
      </c>
    </row>
    <row r="203" spans="1:67">
      <c r="A203">
        <v>191</v>
      </c>
      <c r="B203" s="58">
        <v>186</v>
      </c>
      <c r="C203" s="56">
        <f t="shared" si="134"/>
        <v>12063171.617617948</v>
      </c>
      <c r="D203" s="56">
        <f t="shared" si="135"/>
        <v>273589.37239477411</v>
      </c>
      <c r="E203" s="59">
        <f t="shared" si="187"/>
        <v>11789582.245223174</v>
      </c>
      <c r="F203" s="53">
        <f t="shared" si="136"/>
        <v>264733.53084117139</v>
      </c>
      <c r="G203" s="53">
        <f t="shared" si="137"/>
        <v>54684.012314093496</v>
      </c>
      <c r="H203" s="60">
        <f t="shared" si="138"/>
        <v>210049.51852707789</v>
      </c>
      <c r="I203" s="54">
        <f t="shared" si="139"/>
        <v>0.10979999999999999</v>
      </c>
      <c r="J203" s="61">
        <f t="shared" si="140"/>
        <v>9.6456066865724388E-3</v>
      </c>
      <c r="K203" s="62">
        <f t="shared" si="141"/>
        <v>111691.61829600425</v>
      </c>
      <c r="L203" s="62">
        <f t="shared" si="142"/>
        <v>376425.14913717558</v>
      </c>
      <c r="M203" s="55">
        <f t="shared" si="143"/>
        <v>321741.13682308211</v>
      </c>
      <c r="N203" s="55">
        <f t="shared" si="144"/>
        <v>72450.183352427965</v>
      </c>
      <c r="O203" s="55">
        <f t="shared" si="145"/>
        <v>249290.95347065415</v>
      </c>
      <c r="P203" s="59">
        <f t="shared" si="188"/>
        <v>0</v>
      </c>
      <c r="Q203" s="52">
        <f t="shared" si="146"/>
        <v>0</v>
      </c>
      <c r="R203" s="57">
        <f t="shared" si="147"/>
        <v>0</v>
      </c>
      <c r="S203" s="59">
        <f t="shared" si="189"/>
        <v>0</v>
      </c>
      <c r="T203" s="56">
        <f t="shared" si="148"/>
        <v>0</v>
      </c>
      <c r="U203" s="57">
        <f t="shared" si="149"/>
        <v>0</v>
      </c>
      <c r="V203" s="59">
        <f t="shared" si="190"/>
        <v>0</v>
      </c>
      <c r="W203" s="52">
        <f t="shared" si="198"/>
        <v>0</v>
      </c>
      <c r="X203" s="57">
        <f t="shared" si="150"/>
        <v>0</v>
      </c>
      <c r="Y203" s="59">
        <f t="shared" si="191"/>
        <v>0</v>
      </c>
      <c r="Z203" s="56">
        <f t="shared" si="192"/>
        <v>0</v>
      </c>
      <c r="AA203" s="57">
        <f t="shared" si="151"/>
        <v>0</v>
      </c>
      <c r="AB203" s="63">
        <f t="shared" si="193"/>
        <v>0</v>
      </c>
      <c r="AC203" s="74">
        <f t="shared" si="152"/>
        <v>0</v>
      </c>
      <c r="AD203" s="57">
        <f t="shared" si="153"/>
        <v>0</v>
      </c>
      <c r="AE203" s="59">
        <f t="shared" si="194"/>
        <v>0</v>
      </c>
      <c r="AF203" s="54">
        <f t="shared" si="154"/>
        <v>0</v>
      </c>
      <c r="AG203" s="57">
        <f t="shared" si="155"/>
        <v>0</v>
      </c>
      <c r="AH203" s="59">
        <f t="shared" si="195"/>
        <v>2654796.9704650231</v>
      </c>
      <c r="AI203" s="54">
        <f t="shared" si="156"/>
        <v>72450.183352427965</v>
      </c>
      <c r="AJ203" s="57">
        <f t="shared" si="157"/>
        <v>11061.654043604263</v>
      </c>
      <c r="AK203" s="59">
        <f t="shared" si="196"/>
        <v>9408374.6471529249</v>
      </c>
      <c r="AL203" s="56">
        <f t="shared" si="197"/>
        <v>249290.95347065415</v>
      </c>
      <c r="AM203" s="75">
        <f t="shared" si="158"/>
        <v>39201.561029803852</v>
      </c>
      <c r="AN203">
        <f t="shared" si="159"/>
        <v>3.0514484679665735E-2</v>
      </c>
      <c r="AO203" s="119">
        <f t="shared" si="160"/>
        <v>0</v>
      </c>
      <c r="AP203" s="119">
        <f t="shared" si="161"/>
        <v>0</v>
      </c>
      <c r="AQ203">
        <f t="shared" si="162"/>
        <v>0.42103912419046902</v>
      </c>
      <c r="AR203" s="41">
        <f t="shared" si="163"/>
        <v>0</v>
      </c>
      <c r="AS203" s="41">
        <f t="shared" si="164"/>
        <v>0</v>
      </c>
      <c r="AT203">
        <f t="shared" si="165"/>
        <v>0.42108167662150131</v>
      </c>
      <c r="AU203" s="41">
        <f t="shared" si="166"/>
        <v>0</v>
      </c>
      <c r="AV203" s="41">
        <f t="shared" si="167"/>
        <v>0</v>
      </c>
      <c r="AW203">
        <f t="shared" si="168"/>
        <v>0.42664141427454455</v>
      </c>
      <c r="AX203">
        <f t="shared" si="169"/>
        <v>0</v>
      </c>
      <c r="AY203" s="121">
        <f t="shared" si="170"/>
        <v>0</v>
      </c>
      <c r="AZ203">
        <f t="shared" si="171"/>
        <v>0.53494724112445158</v>
      </c>
      <c r="BA203" s="39">
        <f t="shared" si="172"/>
        <v>0</v>
      </c>
      <c r="BB203" s="39">
        <f t="shared" si="173"/>
        <v>0</v>
      </c>
      <c r="BC203">
        <f t="shared" si="174"/>
        <v>0.43676984398769819</v>
      </c>
      <c r="BD203" s="41">
        <f t="shared" si="175"/>
        <v>0</v>
      </c>
      <c r="BE203" s="41">
        <f t="shared" si="176"/>
        <v>0</v>
      </c>
      <c r="BF203">
        <f t="shared" si="177"/>
        <v>0.42689413752367766</v>
      </c>
      <c r="BG203" s="41">
        <f t="shared" si="178"/>
        <v>83511.837396032235</v>
      </c>
      <c r="BH203" s="41">
        <f t="shared" si="179"/>
        <v>13837985.020313742</v>
      </c>
      <c r="BI203">
        <f t="shared" si="180"/>
        <v>0.44805410562484332</v>
      </c>
      <c r="BJ203">
        <f t="shared" si="181"/>
        <v>288492.51450045803</v>
      </c>
      <c r="BK203" s="121">
        <f t="shared" si="182"/>
        <v>47614572.112894945</v>
      </c>
      <c r="BL203">
        <f t="shared" si="183"/>
        <v>0.45656259073039013</v>
      </c>
      <c r="BM203" s="119">
        <f t="shared" si="184"/>
        <v>372004.35189649026</v>
      </c>
      <c r="BN203" s="119">
        <f t="shared" si="185"/>
        <v>59843851.449093275</v>
      </c>
      <c r="BO203">
        <f t="shared" si="186"/>
        <v>0.43872591432259073</v>
      </c>
    </row>
    <row r="204" spans="1:67">
      <c r="A204">
        <v>192</v>
      </c>
      <c r="B204" s="64">
        <v>187</v>
      </c>
      <c r="C204" s="56">
        <f t="shared" si="134"/>
        <v>11741430.480794866</v>
      </c>
      <c r="D204" s="56">
        <f t="shared" si="135"/>
        <v>273589.37239477411</v>
      </c>
      <c r="E204" s="59">
        <f t="shared" si="187"/>
        <v>11467841.108400092</v>
      </c>
      <c r="F204" s="53">
        <f t="shared" si="136"/>
        <v>262180.01532592985</v>
      </c>
      <c r="G204" s="53">
        <f t="shared" si="137"/>
        <v>53191.669674462428</v>
      </c>
      <c r="H204" s="66">
        <f t="shared" si="138"/>
        <v>208988.34565146742</v>
      </c>
      <c r="I204" s="54">
        <f t="shared" si="139"/>
        <v>0.10979999999999999</v>
      </c>
      <c r="J204" s="67">
        <f t="shared" si="140"/>
        <v>9.6456066865724388E-3</v>
      </c>
      <c r="K204" s="68">
        <f t="shared" si="141"/>
        <v>108598.46549150269</v>
      </c>
      <c r="L204" s="68">
        <f t="shared" si="142"/>
        <v>370778.48081743252</v>
      </c>
      <c r="M204" s="55">
        <f t="shared" si="143"/>
        <v>317586.81114297011</v>
      </c>
      <c r="N204" s="55">
        <f t="shared" si="144"/>
        <v>71514.705656906182</v>
      </c>
      <c r="O204" s="55">
        <f t="shared" si="145"/>
        <v>246072.10548606393</v>
      </c>
      <c r="P204" s="65">
        <f t="shared" si="188"/>
        <v>0</v>
      </c>
      <c r="Q204" s="52">
        <f t="shared" si="146"/>
        <v>0</v>
      </c>
      <c r="R204" s="57">
        <f t="shared" si="147"/>
        <v>0</v>
      </c>
      <c r="S204" s="59">
        <f t="shared" si="189"/>
        <v>0</v>
      </c>
      <c r="T204" s="56">
        <f t="shared" si="148"/>
        <v>0</v>
      </c>
      <c r="U204" s="57">
        <f t="shared" si="149"/>
        <v>0</v>
      </c>
      <c r="V204" s="59">
        <f t="shared" si="190"/>
        <v>0</v>
      </c>
      <c r="W204" s="52">
        <f t="shared" si="198"/>
        <v>0</v>
      </c>
      <c r="X204" s="57">
        <f t="shared" si="150"/>
        <v>0</v>
      </c>
      <c r="Y204" s="59">
        <f t="shared" si="191"/>
        <v>0</v>
      </c>
      <c r="Z204" s="56">
        <f t="shared" si="192"/>
        <v>0</v>
      </c>
      <c r="AA204" s="57">
        <f t="shared" si="151"/>
        <v>0</v>
      </c>
      <c r="AB204" s="63">
        <f t="shared" si="193"/>
        <v>0</v>
      </c>
      <c r="AC204" s="74">
        <f t="shared" si="152"/>
        <v>0</v>
      </c>
      <c r="AD204" s="57">
        <f t="shared" si="153"/>
        <v>0</v>
      </c>
      <c r="AE204" s="59">
        <f t="shared" si="194"/>
        <v>0</v>
      </c>
      <c r="AF204" s="54">
        <f t="shared" si="154"/>
        <v>0</v>
      </c>
      <c r="AG204" s="57">
        <f t="shared" si="155"/>
        <v>0</v>
      </c>
      <c r="AH204" s="59">
        <f t="shared" si="195"/>
        <v>2582346.787112595</v>
      </c>
      <c r="AI204" s="54">
        <f t="shared" si="156"/>
        <v>71514.705656906182</v>
      </c>
      <c r="AJ204" s="57">
        <f t="shared" si="157"/>
        <v>10759.778279635813</v>
      </c>
      <c r="AK204" s="59">
        <f t="shared" si="196"/>
        <v>9159083.6936822701</v>
      </c>
      <c r="AL204" s="56">
        <f t="shared" si="197"/>
        <v>246072.10548606393</v>
      </c>
      <c r="AM204" s="75">
        <f t="shared" si="158"/>
        <v>38162.848723676128</v>
      </c>
      <c r="AN204">
        <f t="shared" si="159"/>
        <v>3.0553481894150414E-2</v>
      </c>
      <c r="AO204" s="119">
        <f t="shared" si="160"/>
        <v>0</v>
      </c>
      <c r="AP204" s="119">
        <f t="shared" si="161"/>
        <v>0</v>
      </c>
      <c r="AQ204">
        <f t="shared" si="162"/>
        <v>0.41883212306049161</v>
      </c>
      <c r="AR204" s="41">
        <f t="shared" si="163"/>
        <v>0</v>
      </c>
      <c r="AS204" s="41">
        <f t="shared" si="164"/>
        <v>0</v>
      </c>
      <c r="AT204">
        <f t="shared" si="165"/>
        <v>0.41887467989158156</v>
      </c>
      <c r="AU204" s="41">
        <f t="shared" si="166"/>
        <v>0</v>
      </c>
      <c r="AV204" s="41">
        <f t="shared" si="167"/>
        <v>0</v>
      </c>
      <c r="AW204">
        <f t="shared" si="168"/>
        <v>0.42443519032362137</v>
      </c>
      <c r="AX204">
        <f t="shared" si="169"/>
        <v>0</v>
      </c>
      <c r="AY204" s="121">
        <f t="shared" si="170"/>
        <v>0</v>
      </c>
      <c r="AZ204">
        <f t="shared" si="171"/>
        <v>0.53282822380367278</v>
      </c>
      <c r="BA204" s="39">
        <f t="shared" si="172"/>
        <v>0</v>
      </c>
      <c r="BB204" s="39">
        <f t="shared" si="173"/>
        <v>0</v>
      </c>
      <c r="BC204">
        <f t="shared" si="174"/>
        <v>0.43456602509688813</v>
      </c>
      <c r="BD204" s="41">
        <f t="shared" si="175"/>
        <v>0</v>
      </c>
      <c r="BE204" s="41">
        <f t="shared" si="176"/>
        <v>0</v>
      </c>
      <c r="BF204">
        <f t="shared" si="177"/>
        <v>0.42468795799005005</v>
      </c>
      <c r="BG204" s="41">
        <f t="shared" si="178"/>
        <v>82274.48393654199</v>
      </c>
      <c r="BH204" s="41">
        <f t="shared" si="179"/>
        <v>13730823.486125987</v>
      </c>
      <c r="BI204">
        <f t="shared" si="180"/>
        <v>0.44585445176935001</v>
      </c>
      <c r="BJ204">
        <f t="shared" si="181"/>
        <v>284234.95420974004</v>
      </c>
      <c r="BK204" s="121">
        <f t="shared" si="182"/>
        <v>47245844.25332427</v>
      </c>
      <c r="BL204">
        <f t="shared" si="183"/>
        <v>0.45436708973679851</v>
      </c>
      <c r="BM204" s="119">
        <f t="shared" si="184"/>
        <v>366509.43814628205</v>
      </c>
      <c r="BN204" s="119">
        <f t="shared" si="185"/>
        <v>59388733.683735408</v>
      </c>
      <c r="BO204">
        <f t="shared" si="186"/>
        <v>0.43652270626642314</v>
      </c>
    </row>
    <row r="205" spans="1:67">
      <c r="A205">
        <v>193</v>
      </c>
      <c r="B205" s="58">
        <v>188</v>
      </c>
      <c r="C205" s="56">
        <f t="shared" si="134"/>
        <v>11423843.669651896</v>
      </c>
      <c r="D205" s="56">
        <f t="shared" si="135"/>
        <v>273589.37239477597</v>
      </c>
      <c r="E205" s="59">
        <f t="shared" si="187"/>
        <v>11150254.29725712</v>
      </c>
      <c r="F205" s="53">
        <f t="shared" si="136"/>
        <v>259651.13001701637</v>
      </c>
      <c r="G205" s="53">
        <f t="shared" si="137"/>
        <v>51718.596182110945</v>
      </c>
      <c r="H205" s="60">
        <f t="shared" si="138"/>
        <v>207932.53383490542</v>
      </c>
      <c r="I205" s="54">
        <f t="shared" si="139"/>
        <v>0.10979999999999999</v>
      </c>
      <c r="J205" s="61">
        <f t="shared" si="140"/>
        <v>9.6456066865724388E-3</v>
      </c>
      <c r="K205" s="62">
        <f t="shared" si="141"/>
        <v>105545.33196789242</v>
      </c>
      <c r="L205" s="62">
        <f t="shared" si="142"/>
        <v>365196.46198490879</v>
      </c>
      <c r="M205" s="55">
        <f t="shared" si="143"/>
        <v>313477.86580279784</v>
      </c>
      <c r="N205" s="55">
        <f t="shared" si="144"/>
        <v>70589.446778852682</v>
      </c>
      <c r="O205" s="55">
        <f t="shared" si="145"/>
        <v>242888.41902394517</v>
      </c>
      <c r="P205" s="59">
        <f t="shared" si="188"/>
        <v>0</v>
      </c>
      <c r="Q205" s="52">
        <f t="shared" si="146"/>
        <v>0</v>
      </c>
      <c r="R205" s="57">
        <f t="shared" si="147"/>
        <v>0</v>
      </c>
      <c r="S205" s="59">
        <f t="shared" si="189"/>
        <v>0</v>
      </c>
      <c r="T205" s="56">
        <f t="shared" si="148"/>
        <v>0</v>
      </c>
      <c r="U205" s="57">
        <f t="shared" si="149"/>
        <v>0</v>
      </c>
      <c r="V205" s="59">
        <f t="shared" si="190"/>
        <v>0</v>
      </c>
      <c r="W205" s="52">
        <f t="shared" si="198"/>
        <v>0</v>
      </c>
      <c r="X205" s="57">
        <f t="shared" si="150"/>
        <v>0</v>
      </c>
      <c r="Y205" s="59">
        <f t="shared" si="191"/>
        <v>0</v>
      </c>
      <c r="Z205" s="56">
        <f t="shared" si="192"/>
        <v>0</v>
      </c>
      <c r="AA205" s="57">
        <f t="shared" si="151"/>
        <v>0</v>
      </c>
      <c r="AB205" s="63">
        <f t="shared" si="193"/>
        <v>0</v>
      </c>
      <c r="AC205" s="74">
        <f t="shared" si="152"/>
        <v>0</v>
      </c>
      <c r="AD205" s="57">
        <f t="shared" si="153"/>
        <v>0</v>
      </c>
      <c r="AE205" s="59">
        <f t="shared" si="194"/>
        <v>0</v>
      </c>
      <c r="AF205" s="54">
        <f t="shared" si="154"/>
        <v>0</v>
      </c>
      <c r="AG205" s="57">
        <f t="shared" si="155"/>
        <v>0</v>
      </c>
      <c r="AH205" s="59">
        <f t="shared" si="195"/>
        <v>2510832.0814556889</v>
      </c>
      <c r="AI205" s="54">
        <f t="shared" si="156"/>
        <v>70589.446778852682</v>
      </c>
      <c r="AJ205" s="57">
        <f t="shared" si="157"/>
        <v>10461.800339398704</v>
      </c>
      <c r="AK205" s="59">
        <f t="shared" si="196"/>
        <v>8913011.5881962068</v>
      </c>
      <c r="AL205" s="56">
        <f t="shared" si="197"/>
        <v>242888.41902394517</v>
      </c>
      <c r="AM205" s="75">
        <f t="shared" si="158"/>
        <v>37137.548284150864</v>
      </c>
      <c r="AN205">
        <f t="shared" si="159"/>
        <v>3.0592479108635093E-2</v>
      </c>
      <c r="AO205" s="119">
        <f t="shared" si="160"/>
        <v>0</v>
      </c>
      <c r="AP205" s="119">
        <f t="shared" si="161"/>
        <v>0</v>
      </c>
      <c r="AQ205">
        <f t="shared" si="162"/>
        <v>0.4166339960319978</v>
      </c>
      <c r="AR205" s="41">
        <f t="shared" si="163"/>
        <v>0</v>
      </c>
      <c r="AS205" s="41">
        <f t="shared" si="164"/>
        <v>0</v>
      </c>
      <c r="AT205">
        <f t="shared" si="165"/>
        <v>0.41667655577124185</v>
      </c>
      <c r="AU205" s="41">
        <f t="shared" si="166"/>
        <v>0</v>
      </c>
      <c r="AV205" s="41">
        <f t="shared" si="167"/>
        <v>0</v>
      </c>
      <c r="AW205">
        <f t="shared" si="168"/>
        <v>0.42223764409019038</v>
      </c>
      <c r="AX205">
        <f t="shared" si="169"/>
        <v>0</v>
      </c>
      <c r="AY205" s="121">
        <f t="shared" si="170"/>
        <v>0</v>
      </c>
      <c r="AZ205">
        <f t="shared" si="171"/>
        <v>0.5307141634996656</v>
      </c>
      <c r="BA205" s="39">
        <f t="shared" si="172"/>
        <v>0</v>
      </c>
      <c r="BB205" s="39">
        <f t="shared" si="173"/>
        <v>0</v>
      </c>
      <c r="BC205">
        <f t="shared" si="174"/>
        <v>0.43237052918795454</v>
      </c>
      <c r="BD205" s="41">
        <f t="shared" si="175"/>
        <v>0</v>
      </c>
      <c r="BE205" s="41">
        <f t="shared" si="176"/>
        <v>0</v>
      </c>
      <c r="BF205">
        <f t="shared" si="177"/>
        <v>0.42249044731700858</v>
      </c>
      <c r="BG205" s="41">
        <f t="shared" si="178"/>
        <v>81051.247118251384</v>
      </c>
      <c r="BH205" s="41">
        <f t="shared" si="179"/>
        <v>13623763.228318568</v>
      </c>
      <c r="BI205">
        <f t="shared" si="180"/>
        <v>0.44366272646844851</v>
      </c>
      <c r="BJ205">
        <f t="shared" si="181"/>
        <v>280025.96730809601</v>
      </c>
      <c r="BK205" s="121">
        <f t="shared" si="182"/>
        <v>46877464.871621415</v>
      </c>
      <c r="BL205">
        <f t="shared" si="183"/>
        <v>0.45217922067846122</v>
      </c>
      <c r="BM205" s="119">
        <f t="shared" si="184"/>
        <v>361077.2144263474</v>
      </c>
      <c r="BN205" s="119">
        <f t="shared" si="185"/>
        <v>58933838.770925991</v>
      </c>
      <c r="BO205">
        <f t="shared" si="186"/>
        <v>0.43432775274991092</v>
      </c>
    </row>
    <row r="206" spans="1:67">
      <c r="A206">
        <v>194</v>
      </c>
      <c r="B206" s="64">
        <v>189</v>
      </c>
      <c r="C206" s="56">
        <f t="shared" si="134"/>
        <v>11110365.803849097</v>
      </c>
      <c r="D206" s="56">
        <f t="shared" si="135"/>
        <v>273589.37239477597</v>
      </c>
      <c r="E206" s="59">
        <f t="shared" si="187"/>
        <v>10836776.431454321</v>
      </c>
      <c r="F206" s="53">
        <f t="shared" si="136"/>
        <v>257146.6373411481</v>
      </c>
      <c r="G206" s="53">
        <f t="shared" si="137"/>
        <v>50264.581347895633</v>
      </c>
      <c r="H206" s="66">
        <f t="shared" si="138"/>
        <v>206882.05599325246</v>
      </c>
      <c r="I206" s="54">
        <f t="shared" si="139"/>
        <v>0.10979999999999999</v>
      </c>
      <c r="J206" s="67">
        <f t="shared" si="140"/>
        <v>9.6456066865724388E-3</v>
      </c>
      <c r="K206" s="68">
        <f t="shared" si="141"/>
        <v>102531.78026550604</v>
      </c>
      <c r="L206" s="68">
        <f t="shared" si="142"/>
        <v>359678.41760665411</v>
      </c>
      <c r="M206" s="55">
        <f t="shared" si="143"/>
        <v>309413.8362587585</v>
      </c>
      <c r="N206" s="55">
        <f t="shared" si="144"/>
        <v>69674.302111550656</v>
      </c>
      <c r="O206" s="55">
        <f t="shared" si="145"/>
        <v>239739.53414720786</v>
      </c>
      <c r="P206" s="65">
        <f t="shared" si="188"/>
        <v>0</v>
      </c>
      <c r="Q206" s="52">
        <f t="shared" si="146"/>
        <v>0</v>
      </c>
      <c r="R206" s="57">
        <f t="shared" si="147"/>
        <v>0</v>
      </c>
      <c r="S206" s="59">
        <f t="shared" si="189"/>
        <v>0</v>
      </c>
      <c r="T206" s="56">
        <f t="shared" si="148"/>
        <v>0</v>
      </c>
      <c r="U206" s="57">
        <f t="shared" si="149"/>
        <v>0</v>
      </c>
      <c r="V206" s="59">
        <f t="shared" si="190"/>
        <v>0</v>
      </c>
      <c r="W206" s="52">
        <f t="shared" si="198"/>
        <v>0</v>
      </c>
      <c r="X206" s="57">
        <f t="shared" si="150"/>
        <v>0</v>
      </c>
      <c r="Y206" s="59">
        <f t="shared" si="191"/>
        <v>0</v>
      </c>
      <c r="Z206" s="56">
        <f t="shared" si="192"/>
        <v>0</v>
      </c>
      <c r="AA206" s="57">
        <f t="shared" si="151"/>
        <v>0</v>
      </c>
      <c r="AB206" s="63">
        <f t="shared" si="193"/>
        <v>0</v>
      </c>
      <c r="AC206" s="74">
        <f t="shared" si="152"/>
        <v>0</v>
      </c>
      <c r="AD206" s="57">
        <f t="shared" si="153"/>
        <v>0</v>
      </c>
      <c r="AE206" s="59">
        <f t="shared" si="194"/>
        <v>0</v>
      </c>
      <c r="AF206" s="54">
        <f t="shared" si="154"/>
        <v>0</v>
      </c>
      <c r="AG206" s="57">
        <f t="shared" si="155"/>
        <v>0</v>
      </c>
      <c r="AH206" s="59">
        <f t="shared" si="195"/>
        <v>2440242.6346768364</v>
      </c>
      <c r="AI206" s="54">
        <f t="shared" si="156"/>
        <v>69674.302111550656</v>
      </c>
      <c r="AJ206" s="57">
        <f t="shared" si="157"/>
        <v>10167.677644486819</v>
      </c>
      <c r="AK206" s="59">
        <f t="shared" si="196"/>
        <v>8670123.1691722609</v>
      </c>
      <c r="AL206" s="56">
        <f t="shared" si="197"/>
        <v>239739.53414720786</v>
      </c>
      <c r="AM206" s="75">
        <f t="shared" si="158"/>
        <v>36125.513204884417</v>
      </c>
      <c r="AN206">
        <f t="shared" si="159"/>
        <v>3.0631476323119772E-2</v>
      </c>
      <c r="AO206" s="119">
        <f t="shared" si="160"/>
        <v>0</v>
      </c>
      <c r="AP206" s="119">
        <f t="shared" si="161"/>
        <v>0</v>
      </c>
      <c r="AQ206">
        <f t="shared" si="162"/>
        <v>0.41444472490233408</v>
      </c>
      <c r="AR206" s="41">
        <f t="shared" si="163"/>
        <v>0</v>
      </c>
      <c r="AS206" s="41">
        <f t="shared" si="164"/>
        <v>0</v>
      </c>
      <c r="AT206">
        <f t="shared" si="165"/>
        <v>0.41448728607040253</v>
      </c>
      <c r="AU206" s="41">
        <f t="shared" si="166"/>
        <v>0</v>
      </c>
      <c r="AV206" s="41">
        <f t="shared" si="167"/>
        <v>0</v>
      </c>
      <c r="AW206">
        <f t="shared" si="168"/>
        <v>0.42004875901104671</v>
      </c>
      <c r="AX206">
        <f t="shared" si="169"/>
        <v>0</v>
      </c>
      <c r="AY206" s="121">
        <f t="shared" si="170"/>
        <v>0</v>
      </c>
      <c r="AZ206">
        <f t="shared" si="171"/>
        <v>0.52860506788725092</v>
      </c>
      <c r="BA206" s="39">
        <f t="shared" si="172"/>
        <v>0</v>
      </c>
      <c r="BB206" s="39">
        <f t="shared" si="173"/>
        <v>0</v>
      </c>
      <c r="BC206">
        <f t="shared" si="174"/>
        <v>0.43018334255742519</v>
      </c>
      <c r="BD206" s="41">
        <f t="shared" si="175"/>
        <v>0</v>
      </c>
      <c r="BE206" s="41">
        <f t="shared" si="176"/>
        <v>0</v>
      </c>
      <c r="BF206">
        <f t="shared" si="177"/>
        <v>0.4203015890143304</v>
      </c>
      <c r="BG206" s="41">
        <f t="shared" si="178"/>
        <v>79841.979756037472</v>
      </c>
      <c r="BH206" s="41">
        <f t="shared" si="179"/>
        <v>13516814.609640827</v>
      </c>
      <c r="BI206">
        <f t="shared" si="180"/>
        <v>0.4414789190501302</v>
      </c>
      <c r="BJ206">
        <f t="shared" si="181"/>
        <v>275865.04735209228</v>
      </c>
      <c r="BK206" s="121">
        <f t="shared" si="182"/>
        <v>46509469.624558322</v>
      </c>
      <c r="BL206">
        <f t="shared" si="183"/>
        <v>0.44999897506392167</v>
      </c>
      <c r="BM206" s="119">
        <f t="shared" si="184"/>
        <v>355707.02710812975</v>
      </c>
      <c r="BN206" s="119">
        <f t="shared" si="185"/>
        <v>58479215.052905358</v>
      </c>
      <c r="BO206">
        <f t="shared" si="186"/>
        <v>0.43214104060667519</v>
      </c>
    </row>
    <row r="207" spans="1:67">
      <c r="A207">
        <v>195</v>
      </c>
      <c r="B207" s="58">
        <v>190</v>
      </c>
      <c r="C207" s="56">
        <f t="shared" si="134"/>
        <v>10800951.967590338</v>
      </c>
      <c r="D207" s="56">
        <f t="shared" si="135"/>
        <v>273589.37239477597</v>
      </c>
      <c r="E207" s="59">
        <f t="shared" si="187"/>
        <v>10527362.595195562</v>
      </c>
      <c r="F207" s="53">
        <f t="shared" si="136"/>
        <v>254666.30201658065</v>
      </c>
      <c r="G207" s="53">
        <f t="shared" si="137"/>
        <v>48829.416837382079</v>
      </c>
      <c r="H207" s="60">
        <f t="shared" si="138"/>
        <v>205836.88517919858</v>
      </c>
      <c r="I207" s="54">
        <f t="shared" si="139"/>
        <v>0.10979999999999999</v>
      </c>
      <c r="J207" s="61">
        <f t="shared" si="140"/>
        <v>9.6456066865724388E-3</v>
      </c>
      <c r="K207" s="62">
        <f t="shared" si="141"/>
        <v>99557.37740416317</v>
      </c>
      <c r="L207" s="62">
        <f t="shared" si="142"/>
        <v>354223.67942074384</v>
      </c>
      <c r="M207" s="55">
        <f t="shared" si="143"/>
        <v>305394.26258336176</v>
      </c>
      <c r="N207" s="55">
        <f t="shared" si="144"/>
        <v>68769.168087792845</v>
      </c>
      <c r="O207" s="55">
        <f t="shared" si="145"/>
        <v>236625.09449556892</v>
      </c>
      <c r="P207" s="59">
        <f t="shared" si="188"/>
        <v>0</v>
      </c>
      <c r="Q207" s="52">
        <f t="shared" si="146"/>
        <v>0</v>
      </c>
      <c r="R207" s="57">
        <f t="shared" si="147"/>
        <v>0</v>
      </c>
      <c r="S207" s="59">
        <f t="shared" si="189"/>
        <v>0</v>
      </c>
      <c r="T207" s="56">
        <f t="shared" si="148"/>
        <v>0</v>
      </c>
      <c r="U207" s="57">
        <f t="shared" si="149"/>
        <v>0</v>
      </c>
      <c r="V207" s="59">
        <f t="shared" si="190"/>
        <v>0</v>
      </c>
      <c r="W207" s="52">
        <f t="shared" si="198"/>
        <v>0</v>
      </c>
      <c r="X207" s="57">
        <f t="shared" si="150"/>
        <v>0</v>
      </c>
      <c r="Y207" s="59">
        <f t="shared" si="191"/>
        <v>0</v>
      </c>
      <c r="Z207" s="56">
        <f t="shared" si="192"/>
        <v>0</v>
      </c>
      <c r="AA207" s="57">
        <f t="shared" si="151"/>
        <v>0</v>
      </c>
      <c r="AB207" s="63">
        <f t="shared" si="193"/>
        <v>0</v>
      </c>
      <c r="AC207" s="74">
        <f t="shared" si="152"/>
        <v>0</v>
      </c>
      <c r="AD207" s="57">
        <f t="shared" si="153"/>
        <v>0</v>
      </c>
      <c r="AE207" s="59">
        <f t="shared" si="194"/>
        <v>0</v>
      </c>
      <c r="AF207" s="54">
        <f t="shared" si="154"/>
        <v>0</v>
      </c>
      <c r="AG207" s="57">
        <f t="shared" si="155"/>
        <v>0</v>
      </c>
      <c r="AH207" s="59">
        <f t="shared" si="195"/>
        <v>2370568.3325652857</v>
      </c>
      <c r="AI207" s="54">
        <f t="shared" si="156"/>
        <v>68769.168087792845</v>
      </c>
      <c r="AJ207" s="57">
        <f t="shared" si="157"/>
        <v>9877.3680523553576</v>
      </c>
      <c r="AK207" s="59">
        <f t="shared" si="196"/>
        <v>8430383.6350250524</v>
      </c>
      <c r="AL207" s="56">
        <f t="shared" si="197"/>
        <v>236625.09449556892</v>
      </c>
      <c r="AM207" s="75">
        <f t="shared" si="158"/>
        <v>35126.598479271051</v>
      </c>
      <c r="AN207">
        <f t="shared" si="159"/>
        <v>3.0670473537604451E-2</v>
      </c>
      <c r="AO207" s="119">
        <f t="shared" si="160"/>
        <v>0</v>
      </c>
      <c r="AP207" s="119">
        <f t="shared" si="161"/>
        <v>0</v>
      </c>
      <c r="AQ207">
        <f t="shared" si="162"/>
        <v>0.41226429139282217</v>
      </c>
      <c r="AR207" s="41">
        <f t="shared" si="163"/>
        <v>0</v>
      </c>
      <c r="AS207" s="41">
        <f t="shared" si="164"/>
        <v>0</v>
      </c>
      <c r="AT207">
        <f t="shared" si="165"/>
        <v>0.4123068525229926</v>
      </c>
      <c r="AU207" s="41">
        <f t="shared" si="166"/>
        <v>0</v>
      </c>
      <c r="AV207" s="41">
        <f t="shared" si="167"/>
        <v>0</v>
      </c>
      <c r="AW207">
        <f t="shared" si="168"/>
        <v>0.41786851844094802</v>
      </c>
      <c r="AX207">
        <f t="shared" si="169"/>
        <v>0</v>
      </c>
      <c r="AY207" s="121">
        <f t="shared" si="170"/>
        <v>0</v>
      </c>
      <c r="AZ207">
        <f t="shared" si="171"/>
        <v>0.52650094451434304</v>
      </c>
      <c r="BA207" s="39">
        <f t="shared" si="172"/>
        <v>0</v>
      </c>
      <c r="BB207" s="39">
        <f t="shared" si="173"/>
        <v>0</v>
      </c>
      <c r="BC207">
        <f t="shared" si="174"/>
        <v>0.42800445141009402</v>
      </c>
      <c r="BD207" s="41">
        <f t="shared" si="175"/>
        <v>0</v>
      </c>
      <c r="BE207" s="41">
        <f t="shared" si="176"/>
        <v>0</v>
      </c>
      <c r="BF207">
        <f t="shared" si="177"/>
        <v>0.41812136650950449</v>
      </c>
      <c r="BG207" s="41">
        <f t="shared" si="178"/>
        <v>78646.536140148208</v>
      </c>
      <c r="BH207" s="41">
        <f t="shared" si="179"/>
        <v>13409987.777119605</v>
      </c>
      <c r="BI207">
        <f t="shared" si="180"/>
        <v>0.4393030187413885</v>
      </c>
      <c r="BJ207">
        <f t="shared" si="181"/>
        <v>271751.69297483994</v>
      </c>
      <c r="BK207" s="121">
        <f t="shared" si="182"/>
        <v>46141893.426635936</v>
      </c>
      <c r="BL207">
        <f t="shared" si="183"/>
        <v>0.44782634429483009</v>
      </c>
      <c r="BM207" s="119">
        <f t="shared" si="184"/>
        <v>350398.22911498812</v>
      </c>
      <c r="BN207" s="119">
        <f t="shared" si="185"/>
        <v>58024909.890838735</v>
      </c>
      <c r="BO207">
        <f t="shared" si="186"/>
        <v>0.42996255657681509</v>
      </c>
    </row>
    <row r="208" spans="1:67">
      <c r="A208">
        <v>196</v>
      </c>
      <c r="B208" s="64">
        <v>191</v>
      </c>
      <c r="C208" s="56">
        <f t="shared" si="134"/>
        <v>10495557.705006976</v>
      </c>
      <c r="D208" s="56">
        <f t="shared" si="135"/>
        <v>273589.37239477597</v>
      </c>
      <c r="E208" s="59">
        <f t="shared" si="187"/>
        <v>10221968.3326122</v>
      </c>
      <c r="F208" s="53">
        <f t="shared" si="136"/>
        <v>252209.89103100484</v>
      </c>
      <c r="G208" s="53">
        <f t="shared" si="137"/>
        <v>47412.896449432919</v>
      </c>
      <c r="H208" s="66">
        <f t="shared" si="138"/>
        <v>204796.99458157193</v>
      </c>
      <c r="I208" s="54">
        <f t="shared" si="139"/>
        <v>0.10979999999999999</v>
      </c>
      <c r="J208" s="67">
        <f t="shared" si="140"/>
        <v>9.6456066865724388E-3</v>
      </c>
      <c r="K208" s="68">
        <f t="shared" si="141"/>
        <v>96621.694838650001</v>
      </c>
      <c r="L208" s="68">
        <f t="shared" si="142"/>
        <v>348831.5858696549</v>
      </c>
      <c r="M208" s="55">
        <f t="shared" si="143"/>
        <v>301418.68942022196</v>
      </c>
      <c r="N208" s="55">
        <f t="shared" si="144"/>
        <v>67873.942169700647</v>
      </c>
      <c r="O208" s="55">
        <f t="shared" si="145"/>
        <v>233544.74725052132</v>
      </c>
      <c r="P208" s="65">
        <f t="shared" si="188"/>
        <v>0</v>
      </c>
      <c r="Q208" s="52">
        <f t="shared" si="146"/>
        <v>0</v>
      </c>
      <c r="R208" s="57">
        <f t="shared" si="147"/>
        <v>0</v>
      </c>
      <c r="S208" s="59">
        <f t="shared" si="189"/>
        <v>0</v>
      </c>
      <c r="T208" s="56">
        <f t="shared" si="148"/>
        <v>0</v>
      </c>
      <c r="U208" s="57">
        <f t="shared" si="149"/>
        <v>0</v>
      </c>
      <c r="V208" s="59">
        <f t="shared" si="190"/>
        <v>0</v>
      </c>
      <c r="W208" s="52">
        <f t="shared" si="198"/>
        <v>0</v>
      </c>
      <c r="X208" s="57">
        <f t="shared" si="150"/>
        <v>0</v>
      </c>
      <c r="Y208" s="59">
        <f t="shared" si="191"/>
        <v>0</v>
      </c>
      <c r="Z208" s="56">
        <f t="shared" si="192"/>
        <v>0</v>
      </c>
      <c r="AA208" s="57">
        <f t="shared" si="151"/>
        <v>0</v>
      </c>
      <c r="AB208" s="63">
        <f t="shared" si="193"/>
        <v>0</v>
      </c>
      <c r="AC208" s="74">
        <f t="shared" si="152"/>
        <v>0</v>
      </c>
      <c r="AD208" s="57">
        <f t="shared" si="153"/>
        <v>0</v>
      </c>
      <c r="AE208" s="59">
        <f t="shared" si="194"/>
        <v>0</v>
      </c>
      <c r="AF208" s="54">
        <f t="shared" si="154"/>
        <v>0</v>
      </c>
      <c r="AG208" s="57">
        <f t="shared" si="155"/>
        <v>0</v>
      </c>
      <c r="AH208" s="59">
        <f t="shared" si="195"/>
        <v>2301799.1644774927</v>
      </c>
      <c r="AI208" s="54">
        <f t="shared" si="156"/>
        <v>67873.942169700647</v>
      </c>
      <c r="AJ208" s="57">
        <f t="shared" si="157"/>
        <v>9590.8298519895525</v>
      </c>
      <c r="AK208" s="59">
        <f t="shared" si="196"/>
        <v>8193758.540529483</v>
      </c>
      <c r="AL208" s="56">
        <f t="shared" si="197"/>
        <v>233544.74725052132</v>
      </c>
      <c r="AM208" s="75">
        <f t="shared" si="158"/>
        <v>34140.66058553951</v>
      </c>
      <c r="AN208">
        <f t="shared" si="159"/>
        <v>3.0709470752089133E-2</v>
      </c>
      <c r="AO208" s="119">
        <f t="shared" si="160"/>
        <v>0</v>
      </c>
      <c r="AP208" s="119">
        <f t="shared" si="161"/>
        <v>0</v>
      </c>
      <c r="AQ208">
        <f t="shared" si="162"/>
        <v>0.41009267714968434</v>
      </c>
      <c r="AR208" s="41">
        <f t="shared" si="163"/>
        <v>0</v>
      </c>
      <c r="AS208" s="41">
        <f t="shared" si="164"/>
        <v>0</v>
      </c>
      <c r="AT208">
        <f t="shared" si="165"/>
        <v>0.41013523678774144</v>
      </c>
      <c r="AU208" s="41">
        <f t="shared" si="166"/>
        <v>0</v>
      </c>
      <c r="AV208" s="41">
        <f t="shared" si="167"/>
        <v>0</v>
      </c>
      <c r="AW208">
        <f t="shared" si="168"/>
        <v>0.41569690565351963</v>
      </c>
      <c r="AX208">
        <f t="shared" si="169"/>
        <v>0</v>
      </c>
      <c r="AY208" s="121">
        <f t="shared" si="170"/>
        <v>0</v>
      </c>
      <c r="AZ208">
        <f t="shared" si="171"/>
        <v>0.52440180080219712</v>
      </c>
      <c r="BA208" s="39">
        <f t="shared" si="172"/>
        <v>0</v>
      </c>
      <c r="BB208" s="39">
        <f t="shared" si="173"/>
        <v>0</v>
      </c>
      <c r="BC208">
        <f t="shared" si="174"/>
        <v>0.42583384185978512</v>
      </c>
      <c r="BD208" s="41">
        <f t="shared" si="175"/>
        <v>0</v>
      </c>
      <c r="BE208" s="41">
        <f t="shared" si="176"/>
        <v>0</v>
      </c>
      <c r="BF208">
        <f t="shared" si="177"/>
        <v>0.41594976314861748</v>
      </c>
      <c r="BG208" s="41">
        <f t="shared" si="178"/>
        <v>77464.772021690194</v>
      </c>
      <c r="BH208" s="41">
        <f t="shared" si="179"/>
        <v>13303292.665261326</v>
      </c>
      <c r="BI208">
        <f t="shared" si="180"/>
        <v>0.43713501466897453</v>
      </c>
      <c r="BJ208">
        <f t="shared" si="181"/>
        <v>267685.40783606085</v>
      </c>
      <c r="BK208" s="121">
        <f t="shared" si="182"/>
        <v>45774770.46110218</v>
      </c>
      <c r="BL208">
        <f t="shared" si="183"/>
        <v>0.44566131966663758</v>
      </c>
      <c r="BM208" s="119">
        <f t="shared" si="184"/>
        <v>345150.17985775106</v>
      </c>
      <c r="BN208" s="119">
        <f t="shared" si="185"/>
        <v>57570969.679262392</v>
      </c>
      <c r="BO208">
        <f t="shared" si="186"/>
        <v>0.42779228730778496</v>
      </c>
    </row>
    <row r="209" spans="1:67">
      <c r="A209">
        <v>197</v>
      </c>
      <c r="B209" s="58">
        <v>192</v>
      </c>
      <c r="C209" s="56">
        <f t="shared" si="134"/>
        <v>10194139.015586752</v>
      </c>
      <c r="D209" s="56">
        <f t="shared" si="135"/>
        <v>273589.37239477597</v>
      </c>
      <c r="E209" s="59">
        <f t="shared" si="187"/>
        <v>9920549.6431919765</v>
      </c>
      <c r="F209" s="53">
        <f t="shared" si="136"/>
        <v>249777.17361965647</v>
      </c>
      <c r="G209" s="53">
        <f t="shared" si="137"/>
        <v>46014.816095005452</v>
      </c>
      <c r="H209" s="60">
        <f t="shared" si="138"/>
        <v>203762.35752465102</v>
      </c>
      <c r="I209" s="54">
        <f t="shared" si="139"/>
        <v>0.10979999999999999</v>
      </c>
      <c r="J209" s="61">
        <f t="shared" si="140"/>
        <v>9.6456066865724388E-3</v>
      </c>
      <c r="K209" s="62">
        <f t="shared" si="141"/>
        <v>93724.308414634826</v>
      </c>
      <c r="L209" s="62">
        <f t="shared" si="142"/>
        <v>343501.48203429126</v>
      </c>
      <c r="M209" s="55">
        <f t="shared" si="143"/>
        <v>297486.66593928583</v>
      </c>
      <c r="N209" s="55">
        <f t="shared" si="144"/>
        <v>66988.52283864221</v>
      </c>
      <c r="O209" s="55">
        <f t="shared" si="145"/>
        <v>230498.14310064362</v>
      </c>
      <c r="P209" s="59">
        <f t="shared" si="188"/>
        <v>0</v>
      </c>
      <c r="Q209" s="52">
        <f t="shared" si="146"/>
        <v>0</v>
      </c>
      <c r="R209" s="57">
        <f t="shared" si="147"/>
        <v>0</v>
      </c>
      <c r="S209" s="59">
        <f t="shared" si="189"/>
        <v>0</v>
      </c>
      <c r="T209" s="56">
        <f t="shared" si="148"/>
        <v>0</v>
      </c>
      <c r="U209" s="57">
        <f t="shared" si="149"/>
        <v>0</v>
      </c>
      <c r="V209" s="59">
        <f t="shared" si="190"/>
        <v>0</v>
      </c>
      <c r="W209" s="52">
        <f t="shared" si="198"/>
        <v>0</v>
      </c>
      <c r="X209" s="57">
        <f t="shared" si="150"/>
        <v>0</v>
      </c>
      <c r="Y209" s="59">
        <f t="shared" si="191"/>
        <v>0</v>
      </c>
      <c r="Z209" s="56">
        <f t="shared" si="192"/>
        <v>0</v>
      </c>
      <c r="AA209" s="57">
        <f t="shared" si="151"/>
        <v>0</v>
      </c>
      <c r="AB209" s="63">
        <f t="shared" si="193"/>
        <v>0</v>
      </c>
      <c r="AC209" s="74">
        <f t="shared" si="152"/>
        <v>0</v>
      </c>
      <c r="AD209" s="57">
        <f t="shared" si="153"/>
        <v>0</v>
      </c>
      <c r="AE209" s="59">
        <f t="shared" si="194"/>
        <v>0</v>
      </c>
      <c r="AF209" s="54">
        <f t="shared" si="154"/>
        <v>0</v>
      </c>
      <c r="AG209" s="57">
        <f t="shared" si="155"/>
        <v>0</v>
      </c>
      <c r="AH209" s="59">
        <f t="shared" si="195"/>
        <v>2233925.2223077919</v>
      </c>
      <c r="AI209" s="54">
        <f t="shared" si="156"/>
        <v>66988.52283864221</v>
      </c>
      <c r="AJ209" s="57">
        <f t="shared" si="157"/>
        <v>9308.0217596158</v>
      </c>
      <c r="AK209" s="59">
        <f t="shared" si="196"/>
        <v>7960213.7932789614</v>
      </c>
      <c r="AL209" s="56">
        <f t="shared" si="197"/>
        <v>230498.14310064362</v>
      </c>
      <c r="AM209" s="75">
        <f t="shared" si="158"/>
        <v>33167.557471995671</v>
      </c>
      <c r="AN209">
        <f t="shared" si="159"/>
        <v>3.0748467966573812E-2</v>
      </c>
      <c r="AO209" s="119">
        <f t="shared" si="160"/>
        <v>0</v>
      </c>
      <c r="AP209" s="119">
        <f t="shared" si="161"/>
        <v>0</v>
      </c>
      <c r="AQ209">
        <f t="shared" si="162"/>
        <v>0.4079298637448921</v>
      </c>
      <c r="AR209" s="41">
        <f t="shared" si="163"/>
        <v>0</v>
      </c>
      <c r="AS209" s="41">
        <f t="shared" si="164"/>
        <v>0</v>
      </c>
      <c r="AT209">
        <f t="shared" si="165"/>
        <v>0.40797242044906867</v>
      </c>
      <c r="AU209" s="41">
        <f t="shared" si="166"/>
        <v>0</v>
      </c>
      <c r="AV209" s="41">
        <f t="shared" si="167"/>
        <v>0</v>
      </c>
      <c r="AW209">
        <f t="shared" si="168"/>
        <v>0.41353390384204247</v>
      </c>
      <c r="AX209">
        <f t="shared" si="169"/>
        <v>0</v>
      </c>
      <c r="AY209" s="121">
        <f t="shared" si="170"/>
        <v>0</v>
      </c>
      <c r="AZ209">
        <f t="shared" si="171"/>
        <v>0.52230764404577901</v>
      </c>
      <c r="BA209" s="39">
        <f t="shared" si="172"/>
        <v>0</v>
      </c>
      <c r="BB209" s="39">
        <f t="shared" si="173"/>
        <v>0</v>
      </c>
      <c r="BC209">
        <f t="shared" si="174"/>
        <v>0.42367149993019138</v>
      </c>
      <c r="BD209" s="41">
        <f t="shared" si="175"/>
        <v>0</v>
      </c>
      <c r="BE209" s="41">
        <f t="shared" si="176"/>
        <v>0</v>
      </c>
      <c r="BF209">
        <f t="shared" si="177"/>
        <v>0.41378676219712529</v>
      </c>
      <c r="BG209" s="41">
        <f t="shared" si="178"/>
        <v>76296.544598258013</v>
      </c>
      <c r="BH209" s="41">
        <f t="shared" si="179"/>
        <v>13196738.999212515</v>
      </c>
      <c r="BI209">
        <f t="shared" si="180"/>
        <v>0.43497489586020477</v>
      </c>
      <c r="BJ209">
        <f t="shared" si="181"/>
        <v>263665.7005726393</v>
      </c>
      <c r="BK209" s="121">
        <f t="shared" si="182"/>
        <v>45408134.190826796</v>
      </c>
      <c r="BL209">
        <f t="shared" si="183"/>
        <v>0.44350389236940174</v>
      </c>
      <c r="BM209" s="119">
        <f t="shared" si="184"/>
        <v>339962.24517089734</v>
      </c>
      <c r="BN209" s="119">
        <f t="shared" si="185"/>
        <v>57117439.860342875</v>
      </c>
      <c r="BO209">
        <f t="shared" si="186"/>
        <v>0.42563021935515361</v>
      </c>
    </row>
    <row r="210" spans="1:67">
      <c r="A210">
        <v>198</v>
      </c>
      <c r="B210" s="64">
        <v>193</v>
      </c>
      <c r="C210" s="56">
        <f t="shared" ref="C210:C252" si="199">P210+S210+V210+Y210+AB210+AE210+AH210+AK210</f>
        <v>9896652.349647468</v>
      </c>
      <c r="D210" s="56">
        <f t="shared" ref="D210:D252" si="200">C210-E210</f>
        <v>273589.37239477597</v>
      </c>
      <c r="E210" s="59">
        <f t="shared" si="187"/>
        <v>9623062.977252692</v>
      </c>
      <c r="F210" s="53">
        <f t="shared" ref="F210:F252" si="201">PMT($K$13/12,$K$12-B210+1,-E210,0)</f>
        <v>247367.92124363763</v>
      </c>
      <c r="G210" s="53">
        <f t="shared" ref="G210:G252" si="202">E210*$K$13/12</f>
        <v>44634.973776157072</v>
      </c>
      <c r="H210" s="66">
        <f t="shared" ref="H210:H252" si="203">F210-G210</f>
        <v>202732.94746748055</v>
      </c>
      <c r="I210" s="54">
        <f t="shared" ref="I210:I252" si="204">IF(A210&lt;=(30-(240-$K$8)),((A210+(240-$K$7))/30)*$K$6,$K$6)*($K$5/100)</f>
        <v>0.10979999999999999</v>
      </c>
      <c r="J210" s="67">
        <f t="shared" ref="J210:J252" si="205">1-(1-I210)^(1/12)</f>
        <v>9.6456066865724388E-3</v>
      </c>
      <c r="K210" s="68">
        <f t="shared" ref="K210:K252" si="206">(E210-H210)*J210</f>
        <v>90864.798325015377</v>
      </c>
      <c r="L210" s="68">
        <f t="shared" ref="L210:L252" si="207">K210+H210+G210</f>
        <v>338232.71956865297</v>
      </c>
      <c r="M210" s="55">
        <f t="shared" ref="M210:M252" si="208">L210-G210</f>
        <v>293597.7457924959</v>
      </c>
      <c r="N210" s="55">
        <f t="shared" ref="N210:N252" si="209">M210*$M$4</f>
        <v>66112.809585248659</v>
      </c>
      <c r="O210" s="55">
        <f t="shared" ref="O210:O252" si="210">M210*$M$5</f>
        <v>227484.93620724726</v>
      </c>
      <c r="P210" s="65">
        <f t="shared" si="188"/>
        <v>0</v>
      </c>
      <c r="Q210" s="52">
        <f t="shared" ref="Q210:Q252" si="211">MIN(IF(S210&gt;O210,0,MIN(P210,O210-S210))+IF(P210&gt;0,MIN(AA210,P210)),P210)</f>
        <v>0</v>
      </c>
      <c r="R210" s="57">
        <f t="shared" ref="R210:R252" si="212">P210*($G$10/12)</f>
        <v>0</v>
      </c>
      <c r="S210" s="59">
        <f t="shared" si="189"/>
        <v>0</v>
      </c>
      <c r="T210" s="56">
        <f t="shared" ref="T210:T252" si="213">MIN(IF(S210&gt;O210,O210,S210)+IF(S210&gt;0,AM210,0),S210)</f>
        <v>0</v>
      </c>
      <c r="U210" s="57">
        <f t="shared" ref="U210:U252" si="214">S210*($G$4/12)</f>
        <v>0</v>
      </c>
      <c r="V210" s="59">
        <f t="shared" si="190"/>
        <v>0</v>
      </c>
      <c r="W210" s="52">
        <f t="shared" si="198"/>
        <v>0</v>
      </c>
      <c r="X210" s="57">
        <f t="shared" ref="X210:X252" si="215">V210*($G$5/12)</f>
        <v>0</v>
      </c>
      <c r="Y210" s="59">
        <f t="shared" si="191"/>
        <v>0</v>
      </c>
      <c r="Z210" s="56">
        <f t="shared" si="192"/>
        <v>0</v>
      </c>
      <c r="AA210" s="57">
        <f t="shared" ref="AA210:AA252" si="216">Y210*($G$8/12)</f>
        <v>0</v>
      </c>
      <c r="AB210" s="63">
        <f t="shared" si="193"/>
        <v>0</v>
      </c>
      <c r="AC210" s="74">
        <f t="shared" ref="AC210:AC252" si="217">MIN(IF(Y210&gt;O210,0,MIN(AB210,O210+AM210-Y210)))</f>
        <v>0</v>
      </c>
      <c r="AD210" s="57">
        <f t="shared" ref="AD210:AD252" si="218">AB210*($G$9/12)</f>
        <v>0</v>
      </c>
      <c r="AE210" s="59">
        <f t="shared" si="194"/>
        <v>0</v>
      </c>
      <c r="AF210" s="54">
        <f t="shared" ref="AF210:AF252" si="219">IF(AE210&gt;N210,N210,AE210)</f>
        <v>0</v>
      </c>
      <c r="AG210" s="57">
        <f t="shared" ref="AG210:AG252" si="220">AE210*($G$3/12)</f>
        <v>0</v>
      </c>
      <c r="AH210" s="59">
        <f t="shared" si="195"/>
        <v>2166936.6994691496</v>
      </c>
      <c r="AI210" s="54">
        <f t="shared" ref="AI210:AI252" si="221">IF(AE210&gt;N210,0,MIN(AH210,N210-AE210))</f>
        <v>66112.809585248659</v>
      </c>
      <c r="AJ210" s="57">
        <f t="shared" ref="AJ210:AJ252" si="222">AH210*($G$6/12)</f>
        <v>9028.9029144547894</v>
      </c>
      <c r="AK210" s="59">
        <f t="shared" si="196"/>
        <v>7729715.6501783179</v>
      </c>
      <c r="AL210" s="56">
        <f t="shared" si="197"/>
        <v>227484.93620724726</v>
      </c>
      <c r="AM210" s="75">
        <f t="shared" ref="AM210:AM252" si="223">AK210*($G$7/12)</f>
        <v>32207.148542409657</v>
      </c>
      <c r="AN210">
        <f t="shared" ref="AN210:AN252" si="224">FORECAST(B210, $AM$2:$AY$2,$AM$1:$AY$1)</f>
        <v>3.0787465181058491E-2</v>
      </c>
      <c r="AO210" s="119">
        <f t="shared" ref="AO210:AO252" si="225">Q210+R210</f>
        <v>0</v>
      </c>
      <c r="AP210" s="119">
        <f t="shared" ref="AP210:AP252" si="226">Q210*B210</f>
        <v>0</v>
      </c>
      <c r="AQ210">
        <f t="shared" ref="AQ210:AQ252" si="227">1/(1+(AN210+$CB$5)/12)^$B210</f>
        <v>0.40577583267705242</v>
      </c>
      <c r="AR210" s="41">
        <f t="shared" ref="AR210:AR252" si="228">T210+U210</f>
        <v>0</v>
      </c>
      <c r="AS210" s="41">
        <f t="shared" ref="AS210:AS252" si="229">T210*A210</f>
        <v>0</v>
      </c>
      <c r="AT210">
        <f t="shared" ref="AT210:AT252" si="230">1/(1+(AN210+$BV$5)/12)^$B210</f>
        <v>0.40581838501801165</v>
      </c>
      <c r="AU210" s="41">
        <f t="shared" ref="AU210:AU252" si="231">W210+X210</f>
        <v>0</v>
      </c>
      <c r="AV210" s="41">
        <f t="shared" ref="AV210:AV252" si="232">W210*A210</f>
        <v>0</v>
      </c>
      <c r="AW210">
        <f t="shared" ref="AW210:AW252" si="233">1/(1+(AN210+$BW$5)/12)^$B210</f>
        <v>0.41137949612040503</v>
      </c>
      <c r="AX210">
        <f t="shared" ref="AX210:AX252" si="234">IF(Y211&gt;Y210,0,Z210+AA210)</f>
        <v>0</v>
      </c>
      <c r="AY210" s="121">
        <f t="shared" ref="AY210:AY252" si="235">A210*Z210</f>
        <v>0</v>
      </c>
      <c r="AZ210">
        <f t="shared" ref="AZ210:AZ252" si="236">1/(1+(AN210+$BZ$5)/12)^$B210</f>
        <v>0.52021848141407712</v>
      </c>
      <c r="BA210" s="39">
        <f t="shared" ref="BA210:BA252" si="237">AC210+AD210</f>
        <v>0</v>
      </c>
      <c r="BB210" s="39">
        <f t="shared" ref="BB210:BB252" si="238">AC210*A210</f>
        <v>0</v>
      </c>
      <c r="BC210">
        <f t="shared" ref="BC210:BC252" si="239">1/(1+(AN210+$CA$5)/12)^$B210</f>
        <v>0.42151741155572187</v>
      </c>
      <c r="BD210" s="41">
        <f t="shared" ref="BD210:BD252" si="240">AF210+AG210</f>
        <v>0</v>
      </c>
      <c r="BE210" s="41">
        <f t="shared" ref="BE210:BE252" si="241">AF210*A210</f>
        <v>0</v>
      </c>
      <c r="BF210">
        <f t="shared" ref="BF210:BF252" si="242">1/(1+(AN210+$BU$5)/12)^$B210</f>
        <v>0.41163234684086625</v>
      </c>
      <c r="BG210" s="41">
        <f t="shared" ref="BG210:BG252" si="243">AI210+AJ210</f>
        <v>75141.712499703455</v>
      </c>
      <c r="BH210" s="41">
        <f t="shared" ref="BH210:BH252" si="244">AI210*A210</f>
        <v>13090336.297879234</v>
      </c>
      <c r="BI210">
        <f t="shared" ref="BI210:BI252" si="245">1/(1+(AN210+$BX$5)/12)^$B210</f>
        <v>0.43282265124368885</v>
      </c>
      <c r="BJ210">
        <f t="shared" ref="BJ210:BJ252" si="246">IF(AK211&gt;AK210,0,AL210+AM210)</f>
        <v>259692.0847496569</v>
      </c>
      <c r="BK210" s="121">
        <f t="shared" ref="BK210:BK252" si="247">A210*AL210</f>
        <v>45042017.369034953</v>
      </c>
      <c r="BL210">
        <f t="shared" ref="BL210:BL252" si="248">1/(1+(AN210+$BY$5)/12)^$B210</f>
        <v>0.44135405348844409</v>
      </c>
      <c r="BM210" s="119">
        <f t="shared" ref="BM210:BM252" si="249">AO210+AR210+AU210+AX210+BA210+BD210+BG210+BJ210</f>
        <v>334833.79724936036</v>
      </c>
      <c r="BN210" s="119">
        <f t="shared" ref="BN210:BN252" si="250">M210*B210</f>
        <v>56664364.937951706</v>
      </c>
      <c r="BO210">
        <f t="shared" ref="BO210:BO252" si="251">1/(1+(AN210+$CC$5)/12)^$B210</f>
        <v>0.42347633918341943</v>
      </c>
    </row>
    <row r="211" spans="1:67">
      <c r="A211">
        <v>199</v>
      </c>
      <c r="B211" s="58">
        <v>194</v>
      </c>
      <c r="C211" s="56">
        <f t="shared" si="199"/>
        <v>9603054.6038549729</v>
      </c>
      <c r="D211" s="56">
        <f t="shared" si="200"/>
        <v>273589.37239477597</v>
      </c>
      <c r="E211" s="59">
        <f t="shared" ref="E211:E252" si="252">E210-H210-K210</f>
        <v>9329465.2314601969</v>
      </c>
      <c r="F211" s="53">
        <f t="shared" si="201"/>
        <v>244981.90756844648</v>
      </c>
      <c r="G211" s="53">
        <f t="shared" si="202"/>
        <v>43273.169565256212</v>
      </c>
      <c r="H211" s="60">
        <f t="shared" si="203"/>
        <v>201708.73800319026</v>
      </c>
      <c r="I211" s="54">
        <f t="shared" si="204"/>
        <v>0.10979999999999999</v>
      </c>
      <c r="J211" s="61">
        <f t="shared" si="205"/>
        <v>9.6456066865724388E-3</v>
      </c>
      <c r="K211" s="62">
        <f t="shared" si="206"/>
        <v>88042.749066693897</v>
      </c>
      <c r="L211" s="62">
        <f t="shared" si="207"/>
        <v>333024.65663514036</v>
      </c>
      <c r="M211" s="55">
        <f t="shared" si="208"/>
        <v>289751.48706988414</v>
      </c>
      <c r="N211" s="55">
        <f t="shared" si="209"/>
        <v>65246.70289952719</v>
      </c>
      <c r="O211" s="55">
        <f t="shared" si="210"/>
        <v>224504.78417035696</v>
      </c>
      <c r="P211" s="59">
        <f t="shared" ref="P211:P252" si="253">P210-Q210</f>
        <v>0</v>
      </c>
      <c r="Q211" s="52">
        <f t="shared" si="211"/>
        <v>0</v>
      </c>
      <c r="R211" s="57">
        <f t="shared" si="212"/>
        <v>0</v>
      </c>
      <c r="S211" s="59">
        <f t="shared" ref="S211:S252" si="254">S210-T210</f>
        <v>0</v>
      </c>
      <c r="T211" s="56">
        <f t="shared" si="213"/>
        <v>0</v>
      </c>
      <c r="U211" s="57">
        <f t="shared" si="214"/>
        <v>0</v>
      </c>
      <c r="V211" s="59">
        <f t="shared" ref="V211:V252" si="255">V210-W210</f>
        <v>0</v>
      </c>
      <c r="W211" s="52">
        <f t="shared" si="198"/>
        <v>0</v>
      </c>
      <c r="X211" s="57">
        <f t="shared" si="215"/>
        <v>0</v>
      </c>
      <c r="Y211" s="59">
        <f t="shared" ref="Y211:Y252" si="256">IF(V210&gt;O210,(IF(V210&gt;AA210+O210+AM210,Y210+AA210,Y210+AA210-((AA210+O210+AM210)-V210))),Y210-Z210)</f>
        <v>0</v>
      </c>
      <c r="Z211" s="56">
        <f t="shared" ref="Z211:Z252" si="257">MIN(IF(V211&gt;O211,0,MIN(Y211,O211-V211))+IF(AM210&gt;V210,AM210,0),Y211)</f>
        <v>0</v>
      </c>
      <c r="AA211" s="57">
        <f t="shared" si="216"/>
        <v>0</v>
      </c>
      <c r="AB211" s="63">
        <f t="shared" ref="AB211:AB252" si="258">AB210-AC210</f>
        <v>0</v>
      </c>
      <c r="AC211" s="74">
        <f t="shared" si="217"/>
        <v>0</v>
      </c>
      <c r="AD211" s="57">
        <f t="shared" si="218"/>
        <v>0</v>
      </c>
      <c r="AE211" s="59">
        <f t="shared" ref="AE211:AE252" si="259">AE210-AF210</f>
        <v>0</v>
      </c>
      <c r="AF211" s="54">
        <f t="shared" si="219"/>
        <v>0</v>
      </c>
      <c r="AG211" s="57">
        <f t="shared" si="220"/>
        <v>0</v>
      </c>
      <c r="AH211" s="59">
        <f t="shared" ref="AH211:AH252" si="260">AH210-AI210</f>
        <v>2100823.889883901</v>
      </c>
      <c r="AI211" s="54">
        <f t="shared" si="221"/>
        <v>65246.70289952719</v>
      </c>
      <c r="AJ211" s="57">
        <f t="shared" si="222"/>
        <v>8753.4328745162547</v>
      </c>
      <c r="AK211" s="59">
        <f t="shared" ref="AK211:AK252" si="261">IF(AL210=0,AK210+AM210,AK210-AL210)</f>
        <v>7502230.7139710709</v>
      </c>
      <c r="AL211" s="56">
        <f t="shared" ref="AL211:AL252" si="262">MIN(IF(AB211&gt;0,IF(AB211&gt;O211,0,MIN(AK211,O211-AB211)),O211),AK211)</f>
        <v>224504.78417035696</v>
      </c>
      <c r="AM211" s="75">
        <f t="shared" si="223"/>
        <v>31259.29464154613</v>
      </c>
      <c r="AN211">
        <f t="shared" si="224"/>
        <v>3.0826462395543174E-2</v>
      </c>
      <c r="AO211" s="119">
        <f t="shared" si="225"/>
        <v>0</v>
      </c>
      <c r="AP211" s="119">
        <f t="shared" si="226"/>
        <v>0</v>
      </c>
      <c r="AQ211">
        <f t="shared" si="227"/>
        <v>0.40363056537224307</v>
      </c>
      <c r="AR211" s="41">
        <f t="shared" si="228"/>
        <v>0</v>
      </c>
      <c r="AS211" s="41">
        <f t="shared" si="229"/>
        <v>0</v>
      </c>
      <c r="AT211">
        <f t="shared" si="230"/>
        <v>0.4036731119330158</v>
      </c>
      <c r="AU211" s="41">
        <f t="shared" si="231"/>
        <v>0</v>
      </c>
      <c r="AV211" s="41">
        <f t="shared" si="232"/>
        <v>0</v>
      </c>
      <c r="AW211">
        <f t="shared" si="233"/>
        <v>0.40923366552384877</v>
      </c>
      <c r="AX211">
        <f t="shared" si="234"/>
        <v>0</v>
      </c>
      <c r="AY211" s="121">
        <f t="shared" si="235"/>
        <v>0</v>
      </c>
      <c r="AZ211">
        <f t="shared" si="236"/>
        <v>0.51813431995035875</v>
      </c>
      <c r="BA211" s="39">
        <f t="shared" si="237"/>
        <v>0</v>
      </c>
      <c r="BB211" s="39">
        <f t="shared" si="238"/>
        <v>0</v>
      </c>
      <c r="BC211">
        <f t="shared" si="239"/>
        <v>0.41937156258225933</v>
      </c>
      <c r="BD211" s="41">
        <f t="shared" si="240"/>
        <v>0</v>
      </c>
      <c r="BE211" s="41">
        <f t="shared" si="241"/>
        <v>0</v>
      </c>
      <c r="BF211">
        <f t="shared" si="242"/>
        <v>0.40948650018674154</v>
      </c>
      <c r="BG211" s="41">
        <f t="shared" si="243"/>
        <v>74000.135774043447</v>
      </c>
      <c r="BH211" s="41">
        <f t="shared" si="244"/>
        <v>12984093.877005911</v>
      </c>
      <c r="BI211">
        <f t="shared" si="245"/>
        <v>0.4306782696501813</v>
      </c>
      <c r="BJ211">
        <f t="shared" si="246"/>
        <v>255764.07881190308</v>
      </c>
      <c r="BK211" s="121">
        <f t="shared" si="247"/>
        <v>44676452.049901031</v>
      </c>
      <c r="BL211">
        <f t="shared" si="248"/>
        <v>0.43921179400519106</v>
      </c>
      <c r="BM211" s="119">
        <f t="shared" si="249"/>
        <v>329764.21458594652</v>
      </c>
      <c r="BN211" s="119">
        <f t="shared" si="250"/>
        <v>56211788.491557524</v>
      </c>
      <c r="BO211">
        <f t="shared" si="251"/>
        <v>0.42133063316688874</v>
      </c>
    </row>
    <row r="212" spans="1:67">
      <c r="A212">
        <v>200</v>
      </c>
      <c r="B212" s="64">
        <v>195</v>
      </c>
      <c r="C212" s="56">
        <f t="shared" si="199"/>
        <v>9313303.1167850886</v>
      </c>
      <c r="D212" s="56">
        <f t="shared" si="200"/>
        <v>273589.37239477597</v>
      </c>
      <c r="E212" s="59">
        <f t="shared" si="252"/>
        <v>9039713.7443903126</v>
      </c>
      <c r="F212" s="53">
        <f t="shared" si="201"/>
        <v>242618.90844271501</v>
      </c>
      <c r="G212" s="53">
        <f t="shared" si="202"/>
        <v>41929.205584397067</v>
      </c>
      <c r="H212" s="66">
        <f t="shared" si="203"/>
        <v>200689.70285831793</v>
      </c>
      <c r="I212" s="54">
        <f t="shared" si="204"/>
        <v>0.10979999999999999</v>
      </c>
      <c r="J212" s="67">
        <f t="shared" si="205"/>
        <v>9.6456066865724388E-3</v>
      </c>
      <c r="K212" s="68">
        <f t="shared" si="206"/>
        <v>85257.749397775551</v>
      </c>
      <c r="L212" s="68">
        <f t="shared" si="207"/>
        <v>327876.65784049057</v>
      </c>
      <c r="M212" s="55">
        <f t="shared" si="208"/>
        <v>285947.4522560935</v>
      </c>
      <c r="N212" s="55">
        <f t="shared" si="209"/>
        <v>64390.104261070534</v>
      </c>
      <c r="O212" s="55">
        <f t="shared" si="210"/>
        <v>221557.34799502298</v>
      </c>
      <c r="P212" s="65">
        <f t="shared" si="253"/>
        <v>0</v>
      </c>
      <c r="Q212" s="52">
        <f t="shared" si="211"/>
        <v>0</v>
      </c>
      <c r="R212" s="57">
        <f t="shared" si="212"/>
        <v>0</v>
      </c>
      <c r="S212" s="59">
        <f t="shared" si="254"/>
        <v>0</v>
      </c>
      <c r="T212" s="56">
        <f t="shared" si="213"/>
        <v>0</v>
      </c>
      <c r="U212" s="57">
        <f t="shared" si="214"/>
        <v>0</v>
      </c>
      <c r="V212" s="59">
        <f t="shared" si="255"/>
        <v>0</v>
      </c>
      <c r="W212" s="52">
        <f t="shared" si="198"/>
        <v>0</v>
      </c>
      <c r="X212" s="57">
        <f t="shared" si="215"/>
        <v>0</v>
      </c>
      <c r="Y212" s="59">
        <f t="shared" si="256"/>
        <v>0</v>
      </c>
      <c r="Z212" s="56">
        <f t="shared" si="257"/>
        <v>0</v>
      </c>
      <c r="AA212" s="57">
        <f t="shared" si="216"/>
        <v>0</v>
      </c>
      <c r="AB212" s="63">
        <f t="shared" si="258"/>
        <v>0</v>
      </c>
      <c r="AC212" s="74">
        <f t="shared" si="217"/>
        <v>0</v>
      </c>
      <c r="AD212" s="57">
        <f t="shared" si="218"/>
        <v>0</v>
      </c>
      <c r="AE212" s="59">
        <f t="shared" si="259"/>
        <v>0</v>
      </c>
      <c r="AF212" s="54">
        <f t="shared" si="219"/>
        <v>0</v>
      </c>
      <c r="AG212" s="57">
        <f t="shared" si="220"/>
        <v>0</v>
      </c>
      <c r="AH212" s="59">
        <f t="shared" si="260"/>
        <v>2035577.1869843737</v>
      </c>
      <c r="AI212" s="54">
        <f t="shared" si="221"/>
        <v>64390.104261070534</v>
      </c>
      <c r="AJ212" s="57">
        <f t="shared" si="222"/>
        <v>8481.571612434891</v>
      </c>
      <c r="AK212" s="59">
        <f t="shared" si="261"/>
        <v>7277725.9298007144</v>
      </c>
      <c r="AL212" s="56">
        <f t="shared" si="262"/>
        <v>221557.34799502298</v>
      </c>
      <c r="AM212" s="75">
        <f t="shared" si="223"/>
        <v>30323.858040836309</v>
      </c>
      <c r="AN212">
        <f t="shared" si="224"/>
        <v>3.0865459610027852E-2</v>
      </c>
      <c r="AO212" s="119">
        <f t="shared" si="225"/>
        <v>0</v>
      </c>
      <c r="AP212" s="119">
        <f t="shared" si="226"/>
        <v>0</v>
      </c>
      <c r="AQ212">
        <f t="shared" si="227"/>
        <v>0.40149404318491488</v>
      </c>
      <c r="AR212" s="41">
        <f t="shared" si="228"/>
        <v>0</v>
      </c>
      <c r="AS212" s="41">
        <f t="shared" si="229"/>
        <v>0</v>
      </c>
      <c r="AT212">
        <f t="shared" si="230"/>
        <v>0.40153658256086749</v>
      </c>
      <c r="AU212" s="41">
        <f t="shared" si="231"/>
        <v>0</v>
      </c>
      <c r="AV212" s="41">
        <f t="shared" si="232"/>
        <v>0</v>
      </c>
      <c r="AW212">
        <f t="shared" si="233"/>
        <v>0.40709639500986039</v>
      </c>
      <c r="AX212">
        <f t="shared" si="234"/>
        <v>0</v>
      </c>
      <c r="AY212" s="121">
        <f t="shared" si="235"/>
        <v>0</v>
      </c>
      <c r="AZ212">
        <f t="shared" si="236"/>
        <v>0.5160551665725831</v>
      </c>
      <c r="BA212" s="39">
        <f t="shared" si="237"/>
        <v>0</v>
      </c>
      <c r="BB212" s="39">
        <f t="shared" si="238"/>
        <v>0</v>
      </c>
      <c r="BC212">
        <f t="shared" si="239"/>
        <v>0.41723393876806764</v>
      </c>
      <c r="BD212" s="41">
        <f t="shared" si="240"/>
        <v>0</v>
      </c>
      <c r="BE212" s="41">
        <f t="shared" si="241"/>
        <v>0</v>
      </c>
      <c r="BF212">
        <f t="shared" si="242"/>
        <v>0.40734920526364665</v>
      </c>
      <c r="BG212" s="41">
        <f t="shared" si="243"/>
        <v>72871.675873505417</v>
      </c>
      <c r="BH212" s="41">
        <f t="shared" si="244"/>
        <v>12878020.852214107</v>
      </c>
      <c r="BI212">
        <f t="shared" si="245"/>
        <v>0.42854173981325977</v>
      </c>
      <c r="BJ212">
        <f t="shared" si="246"/>
        <v>251881.2060358593</v>
      </c>
      <c r="BK212" s="121">
        <f t="shared" si="247"/>
        <v>44311469.599004596</v>
      </c>
      <c r="BL212">
        <f t="shared" si="248"/>
        <v>0.43707710479781831</v>
      </c>
      <c r="BM212" s="119">
        <f t="shared" si="249"/>
        <v>324752.88190936472</v>
      </c>
      <c r="BN212" s="119">
        <f t="shared" si="250"/>
        <v>55759753.189938232</v>
      </c>
      <c r="BO212">
        <f t="shared" si="251"/>
        <v>0.41919308759039264</v>
      </c>
    </row>
    <row r="213" spans="1:67">
      <c r="A213">
        <v>201</v>
      </c>
      <c r="B213" s="58">
        <v>196</v>
      </c>
      <c r="C213" s="56">
        <f t="shared" si="199"/>
        <v>9027355.6645289939</v>
      </c>
      <c r="D213" s="56">
        <f t="shared" si="200"/>
        <v>273589.37239477411</v>
      </c>
      <c r="E213" s="59">
        <f t="shared" si="252"/>
        <v>8753766.2921342198</v>
      </c>
      <c r="F213" s="53">
        <f t="shared" si="201"/>
        <v>240278.70187715106</v>
      </c>
      <c r="G213" s="53">
        <f t="shared" si="202"/>
        <v>40602.885985015891</v>
      </c>
      <c r="H213" s="60">
        <f t="shared" si="203"/>
        <v>199675.81589213517</v>
      </c>
      <c r="I213" s="54">
        <f t="shared" si="204"/>
        <v>0.10979999999999999</v>
      </c>
      <c r="J213" s="61">
        <f t="shared" si="205"/>
        <v>9.6456066865724388E-3</v>
      </c>
      <c r="K213" s="62">
        <f t="shared" si="206"/>
        <v>82509.392295186262</v>
      </c>
      <c r="L213" s="62">
        <f t="shared" si="207"/>
        <v>322788.09417233733</v>
      </c>
      <c r="M213" s="55">
        <f t="shared" si="208"/>
        <v>282185.20818732143</v>
      </c>
      <c r="N213" s="55">
        <f t="shared" si="209"/>
        <v>63542.916129361394</v>
      </c>
      <c r="O213" s="55">
        <f t="shared" si="210"/>
        <v>218642.29205796006</v>
      </c>
      <c r="P213" s="59">
        <f t="shared" si="253"/>
        <v>0</v>
      </c>
      <c r="Q213" s="52">
        <f t="shared" si="211"/>
        <v>0</v>
      </c>
      <c r="R213" s="57">
        <f t="shared" si="212"/>
        <v>0</v>
      </c>
      <c r="S213" s="59">
        <f t="shared" si="254"/>
        <v>0</v>
      </c>
      <c r="T213" s="56">
        <f t="shared" si="213"/>
        <v>0</v>
      </c>
      <c r="U213" s="57">
        <f t="shared" si="214"/>
        <v>0</v>
      </c>
      <c r="V213" s="59">
        <f t="shared" si="255"/>
        <v>0</v>
      </c>
      <c r="W213" s="52">
        <f t="shared" si="198"/>
        <v>0</v>
      </c>
      <c r="X213" s="57">
        <f t="shared" si="215"/>
        <v>0</v>
      </c>
      <c r="Y213" s="59">
        <f t="shared" si="256"/>
        <v>0</v>
      </c>
      <c r="Z213" s="56">
        <f t="shared" si="257"/>
        <v>0</v>
      </c>
      <c r="AA213" s="57">
        <f t="shared" si="216"/>
        <v>0</v>
      </c>
      <c r="AB213" s="63">
        <f t="shared" si="258"/>
        <v>0</v>
      </c>
      <c r="AC213" s="74">
        <f t="shared" si="217"/>
        <v>0</v>
      </c>
      <c r="AD213" s="57">
        <f t="shared" si="218"/>
        <v>0</v>
      </c>
      <c r="AE213" s="59">
        <f t="shared" si="259"/>
        <v>0</v>
      </c>
      <c r="AF213" s="54">
        <f t="shared" si="219"/>
        <v>0</v>
      </c>
      <c r="AG213" s="57">
        <f t="shared" si="220"/>
        <v>0</v>
      </c>
      <c r="AH213" s="59">
        <f t="shared" si="260"/>
        <v>1971187.0827233032</v>
      </c>
      <c r="AI213" s="54">
        <f t="shared" si="221"/>
        <v>63542.916129361394</v>
      </c>
      <c r="AJ213" s="57">
        <f t="shared" si="222"/>
        <v>8213.2795113470966</v>
      </c>
      <c r="AK213" s="59">
        <f t="shared" si="261"/>
        <v>7056168.5818056911</v>
      </c>
      <c r="AL213" s="56">
        <f t="shared" si="262"/>
        <v>218642.29205796006</v>
      </c>
      <c r="AM213" s="75">
        <f t="shared" si="223"/>
        <v>29400.702424190378</v>
      </c>
      <c r="AN213">
        <f t="shared" si="224"/>
        <v>3.0904456824512531E-2</v>
      </c>
      <c r="AO213" s="119">
        <f t="shared" si="225"/>
        <v>0</v>
      </c>
      <c r="AP213" s="119">
        <f t="shared" si="226"/>
        <v>0</v>
      </c>
      <c r="AQ213">
        <f t="shared" si="227"/>
        <v>0.39936624739874094</v>
      </c>
      <c r="AR213" s="41">
        <f t="shared" si="228"/>
        <v>0</v>
      </c>
      <c r="AS213" s="41">
        <f t="shared" si="229"/>
        <v>0</v>
      </c>
      <c r="AT213">
        <f t="shared" si="230"/>
        <v>0.39940877819746656</v>
      </c>
      <c r="AU213" s="41">
        <f t="shared" si="231"/>
        <v>0</v>
      </c>
      <c r="AV213" s="41">
        <f t="shared" si="232"/>
        <v>0</v>
      </c>
      <c r="AW213">
        <f t="shared" si="233"/>
        <v>0.40496766745903151</v>
      </c>
      <c r="AX213">
        <f t="shared" si="234"/>
        <v>0</v>
      </c>
      <c r="AY213" s="121">
        <f t="shared" si="235"/>
        <v>0</v>
      </c>
      <c r="AZ213">
        <f t="shared" si="236"/>
        <v>0.51398102807364865</v>
      </c>
      <c r="BA213" s="39">
        <f t="shared" si="237"/>
        <v>0</v>
      </c>
      <c r="BB213" s="39">
        <f t="shared" si="238"/>
        <v>0</v>
      </c>
      <c r="BC213">
        <f t="shared" si="239"/>
        <v>0.41510452578450235</v>
      </c>
      <c r="BD213" s="41">
        <f t="shared" si="240"/>
        <v>0</v>
      </c>
      <c r="BE213" s="41">
        <f t="shared" si="241"/>
        <v>0</v>
      </c>
      <c r="BF213">
        <f t="shared" si="242"/>
        <v>0.4052204450233276</v>
      </c>
      <c r="BG213" s="41">
        <f t="shared" si="243"/>
        <v>71756.195640708494</v>
      </c>
      <c r="BH213" s="41">
        <f t="shared" si="244"/>
        <v>12772126.14200164</v>
      </c>
      <c r="BI213">
        <f t="shared" si="245"/>
        <v>0.42641305037016736</v>
      </c>
      <c r="BJ213">
        <f t="shared" si="246"/>
        <v>248042.99448215045</v>
      </c>
      <c r="BK213" s="121">
        <f t="shared" si="247"/>
        <v>43947100.703649975</v>
      </c>
      <c r="BL213">
        <f t="shared" si="248"/>
        <v>0.43494997664201185</v>
      </c>
      <c r="BM213" s="119">
        <f t="shared" si="249"/>
        <v>319799.19012285897</v>
      </c>
      <c r="BN213" s="119">
        <f t="shared" si="250"/>
        <v>55308300.804715</v>
      </c>
      <c r="BO213">
        <f t="shared" si="251"/>
        <v>0.41706368865015769</v>
      </c>
    </row>
    <row r="214" spans="1:67">
      <c r="A214">
        <v>202</v>
      </c>
      <c r="B214" s="64">
        <v>197</v>
      </c>
      <c r="C214" s="56">
        <f t="shared" si="199"/>
        <v>8745170.4563416727</v>
      </c>
      <c r="D214" s="56">
        <f t="shared" si="200"/>
        <v>273589.37239477411</v>
      </c>
      <c r="E214" s="59">
        <f t="shared" si="252"/>
        <v>8471581.0839468986</v>
      </c>
      <c r="F214" s="53">
        <f t="shared" si="201"/>
        <v>237961.06802368385</v>
      </c>
      <c r="G214" s="53">
        <f t="shared" si="202"/>
        <v>39294.016927707031</v>
      </c>
      <c r="H214" s="66">
        <f t="shared" si="203"/>
        <v>198667.05109597681</v>
      </c>
      <c r="I214" s="54">
        <f t="shared" si="204"/>
        <v>0.10979999999999999</v>
      </c>
      <c r="J214" s="67">
        <f t="shared" si="205"/>
        <v>9.6456066865724388E-3</v>
      </c>
      <c r="K214" s="68">
        <f t="shared" si="206"/>
        <v>79797.27491270582</v>
      </c>
      <c r="L214" s="68">
        <f t="shared" si="207"/>
        <v>317758.34293638961</v>
      </c>
      <c r="M214" s="55">
        <f t="shared" si="208"/>
        <v>278464.3260086826</v>
      </c>
      <c r="N214" s="55">
        <f t="shared" si="209"/>
        <v>62705.041934171364</v>
      </c>
      <c r="O214" s="55">
        <f t="shared" si="210"/>
        <v>215759.28407451123</v>
      </c>
      <c r="P214" s="65">
        <f t="shared" si="253"/>
        <v>0</v>
      </c>
      <c r="Q214" s="52">
        <f t="shared" si="211"/>
        <v>0</v>
      </c>
      <c r="R214" s="57">
        <f t="shared" si="212"/>
        <v>0</v>
      </c>
      <c r="S214" s="59">
        <f t="shared" si="254"/>
        <v>0</v>
      </c>
      <c r="T214" s="56">
        <f t="shared" si="213"/>
        <v>0</v>
      </c>
      <c r="U214" s="57">
        <f t="shared" si="214"/>
        <v>0</v>
      </c>
      <c r="V214" s="59">
        <f t="shared" si="255"/>
        <v>0</v>
      </c>
      <c r="W214" s="52">
        <f t="shared" si="198"/>
        <v>0</v>
      </c>
      <c r="X214" s="57">
        <f t="shared" si="215"/>
        <v>0</v>
      </c>
      <c r="Y214" s="59">
        <f t="shared" si="256"/>
        <v>0</v>
      </c>
      <c r="Z214" s="56">
        <f t="shared" si="257"/>
        <v>0</v>
      </c>
      <c r="AA214" s="57">
        <f t="shared" si="216"/>
        <v>0</v>
      </c>
      <c r="AB214" s="63">
        <f t="shared" si="258"/>
        <v>0</v>
      </c>
      <c r="AC214" s="74">
        <f t="shared" si="217"/>
        <v>0</v>
      </c>
      <c r="AD214" s="57">
        <f t="shared" si="218"/>
        <v>0</v>
      </c>
      <c r="AE214" s="59">
        <f t="shared" si="259"/>
        <v>0</v>
      </c>
      <c r="AF214" s="54">
        <f t="shared" si="219"/>
        <v>0</v>
      </c>
      <c r="AG214" s="57">
        <f t="shared" si="220"/>
        <v>0</v>
      </c>
      <c r="AH214" s="59">
        <f t="shared" si="260"/>
        <v>1907644.1665939419</v>
      </c>
      <c r="AI214" s="54">
        <f t="shared" si="221"/>
        <v>62705.041934171364</v>
      </c>
      <c r="AJ214" s="57">
        <f t="shared" si="222"/>
        <v>7948.5173608080913</v>
      </c>
      <c r="AK214" s="59">
        <f t="shared" si="261"/>
        <v>6837526.2897477308</v>
      </c>
      <c r="AL214" s="56">
        <f t="shared" si="262"/>
        <v>215759.28407451123</v>
      </c>
      <c r="AM214" s="75">
        <f t="shared" si="223"/>
        <v>28489.692873948879</v>
      </c>
      <c r="AN214">
        <f t="shared" si="224"/>
        <v>3.094345403899721E-2</v>
      </c>
      <c r="AO214" s="119">
        <f t="shared" si="225"/>
        <v>0</v>
      </c>
      <c r="AP214" s="119">
        <f t="shared" si="226"/>
        <v>0</v>
      </c>
      <c r="AQ214">
        <f t="shared" si="227"/>
        <v>0.39724715922745113</v>
      </c>
      <c r="AR214" s="41">
        <f t="shared" si="228"/>
        <v>0</v>
      </c>
      <c r="AS214" s="41">
        <f t="shared" si="229"/>
        <v>0</v>
      </c>
      <c r="AT214">
        <f t="shared" si="230"/>
        <v>0.39728968006882109</v>
      </c>
      <c r="AU214" s="41">
        <f t="shared" si="231"/>
        <v>0</v>
      </c>
      <c r="AV214" s="41">
        <f t="shared" si="232"/>
        <v>0</v>
      </c>
      <c r="AW214">
        <f t="shared" si="233"/>
        <v>0.40284746567591084</v>
      </c>
      <c r="AX214">
        <f t="shared" si="234"/>
        <v>0</v>
      </c>
      <c r="AY214" s="121">
        <f t="shared" si="235"/>
        <v>0</v>
      </c>
      <c r="AZ214">
        <f t="shared" si="236"/>
        <v>0.51191191112180046</v>
      </c>
      <c r="BA214" s="39">
        <f t="shared" si="237"/>
        <v>0</v>
      </c>
      <c r="BB214" s="39">
        <f t="shared" si="238"/>
        <v>0</v>
      </c>
      <c r="BC214">
        <f t="shared" si="239"/>
        <v>0.41298330921688392</v>
      </c>
      <c r="BD214" s="41">
        <f t="shared" si="240"/>
        <v>0</v>
      </c>
      <c r="BE214" s="41">
        <f t="shared" si="241"/>
        <v>0</v>
      </c>
      <c r="BF214">
        <f t="shared" si="242"/>
        <v>0.40310020234117211</v>
      </c>
      <c r="BG214" s="41">
        <f t="shared" si="243"/>
        <v>70653.559294979452</v>
      </c>
      <c r="BH214" s="41">
        <f t="shared" si="244"/>
        <v>12666418.470702615</v>
      </c>
      <c r="BI214">
        <f t="shared" si="245"/>
        <v>0.42429218986257711</v>
      </c>
      <c r="BJ214">
        <f t="shared" si="246"/>
        <v>244248.9769484601</v>
      </c>
      <c r="BK214" s="121">
        <f t="shared" si="247"/>
        <v>43583375.383051269</v>
      </c>
      <c r="BL214">
        <f t="shared" si="248"/>
        <v>0.43283040021174213</v>
      </c>
      <c r="BM214" s="119">
        <f t="shared" si="249"/>
        <v>314902.53624343954</v>
      </c>
      <c r="BN214" s="119">
        <f t="shared" si="250"/>
        <v>54857472.22371047</v>
      </c>
      <c r="BO214">
        <f t="shared" si="251"/>
        <v>0.41494242245456875</v>
      </c>
    </row>
    <row r="215" spans="1:67">
      <c r="A215">
        <v>203</v>
      </c>
      <c r="B215" s="58">
        <v>198</v>
      </c>
      <c r="C215" s="56">
        <f t="shared" si="199"/>
        <v>8466706.1303329896</v>
      </c>
      <c r="D215" s="56">
        <f t="shared" si="200"/>
        <v>273589.37239477318</v>
      </c>
      <c r="E215" s="59">
        <f t="shared" si="252"/>
        <v>8193116.7579382164</v>
      </c>
      <c r="F215" s="53">
        <f t="shared" si="201"/>
        <v>235665.78915481071</v>
      </c>
      <c r="G215" s="53">
        <f t="shared" si="202"/>
        <v>38002.406562236763</v>
      </c>
      <c r="H215" s="60">
        <f t="shared" si="203"/>
        <v>197663.38259257394</v>
      </c>
      <c r="I215" s="54">
        <f t="shared" si="204"/>
        <v>0.10979999999999999</v>
      </c>
      <c r="J215" s="61">
        <f t="shared" si="205"/>
        <v>9.6456066865724388E-3</v>
      </c>
      <c r="K215" s="62">
        <f t="shared" si="206"/>
        <v>77120.998539412103</v>
      </c>
      <c r="L215" s="62">
        <f t="shared" si="207"/>
        <v>312786.78769422282</v>
      </c>
      <c r="M215" s="55">
        <f t="shared" si="208"/>
        <v>274784.38113198604</v>
      </c>
      <c r="N215" s="55">
        <f t="shared" si="209"/>
        <v>61876.386066053085</v>
      </c>
      <c r="O215" s="55">
        <f t="shared" si="210"/>
        <v>212907.99506593298</v>
      </c>
      <c r="P215" s="59">
        <f t="shared" si="253"/>
        <v>0</v>
      </c>
      <c r="Q215" s="52">
        <f t="shared" si="211"/>
        <v>0</v>
      </c>
      <c r="R215" s="57">
        <f t="shared" si="212"/>
        <v>0</v>
      </c>
      <c r="S215" s="59">
        <f t="shared" si="254"/>
        <v>0</v>
      </c>
      <c r="T215" s="56">
        <f t="shared" si="213"/>
        <v>0</v>
      </c>
      <c r="U215" s="57">
        <f t="shared" si="214"/>
        <v>0</v>
      </c>
      <c r="V215" s="59">
        <f t="shared" si="255"/>
        <v>0</v>
      </c>
      <c r="W215" s="52">
        <f t="shared" si="198"/>
        <v>0</v>
      </c>
      <c r="X215" s="57">
        <f t="shared" si="215"/>
        <v>0</v>
      </c>
      <c r="Y215" s="59">
        <f t="shared" si="256"/>
        <v>0</v>
      </c>
      <c r="Z215" s="56">
        <f t="shared" si="257"/>
        <v>0</v>
      </c>
      <c r="AA215" s="57">
        <f t="shared" si="216"/>
        <v>0</v>
      </c>
      <c r="AB215" s="63">
        <f t="shared" si="258"/>
        <v>0</v>
      </c>
      <c r="AC215" s="74">
        <f t="shared" si="217"/>
        <v>0</v>
      </c>
      <c r="AD215" s="57">
        <f t="shared" si="218"/>
        <v>0</v>
      </c>
      <c r="AE215" s="59">
        <f t="shared" si="259"/>
        <v>0</v>
      </c>
      <c r="AF215" s="54">
        <f t="shared" si="219"/>
        <v>0</v>
      </c>
      <c r="AG215" s="57">
        <f t="shared" si="220"/>
        <v>0</v>
      </c>
      <c r="AH215" s="59">
        <f t="shared" si="260"/>
        <v>1844939.1246597704</v>
      </c>
      <c r="AI215" s="54">
        <f t="shared" si="221"/>
        <v>61876.386066053085</v>
      </c>
      <c r="AJ215" s="57">
        <f t="shared" si="222"/>
        <v>7687.2463527490436</v>
      </c>
      <c r="AK215" s="59">
        <f t="shared" si="261"/>
        <v>6621767.0056732194</v>
      </c>
      <c r="AL215" s="56">
        <f t="shared" si="262"/>
        <v>212907.99506593298</v>
      </c>
      <c r="AM215" s="75">
        <f t="shared" si="223"/>
        <v>27590.695856971746</v>
      </c>
      <c r="AN215">
        <f t="shared" si="224"/>
        <v>3.0982451253481889E-2</v>
      </c>
      <c r="AO215" s="119">
        <f t="shared" si="225"/>
        <v>0</v>
      </c>
      <c r="AP215" s="119">
        <f t="shared" si="226"/>
        <v>0</v>
      </c>
      <c r="AQ215">
        <f t="shared" si="227"/>
        <v>0.3951367598157029</v>
      </c>
      <c r="AR215" s="41">
        <f t="shared" si="228"/>
        <v>0</v>
      </c>
      <c r="AS215" s="41">
        <f t="shared" si="229"/>
        <v>0</v>
      </c>
      <c r="AT215">
        <f t="shared" si="230"/>
        <v>0.39517926933175684</v>
      </c>
      <c r="AU215" s="41">
        <f t="shared" si="231"/>
        <v>0</v>
      </c>
      <c r="AV215" s="41">
        <f t="shared" si="232"/>
        <v>0</v>
      </c>
      <c r="AW215">
        <f t="shared" si="233"/>
        <v>0.40073577238979452</v>
      </c>
      <c r="AX215">
        <f t="shared" si="234"/>
        <v>0</v>
      </c>
      <c r="AY215" s="121">
        <f t="shared" si="235"/>
        <v>0</v>
      </c>
      <c r="AZ215">
        <f t="shared" si="236"/>
        <v>0.50984782226087677</v>
      </c>
      <c r="BA215" s="39">
        <f t="shared" si="237"/>
        <v>0</v>
      </c>
      <c r="BB215" s="39">
        <f t="shared" si="238"/>
        <v>0</v>
      </c>
      <c r="BC215">
        <f t="shared" si="239"/>
        <v>0.41087027456531294</v>
      </c>
      <c r="BD215" s="41">
        <f t="shared" si="240"/>
        <v>0</v>
      </c>
      <c r="BE215" s="41">
        <f t="shared" si="241"/>
        <v>0</v>
      </c>
      <c r="BF215">
        <f t="shared" si="242"/>
        <v>0.40098846001709937</v>
      </c>
      <c r="BG215" s="41">
        <f t="shared" si="243"/>
        <v>69563.632418802124</v>
      </c>
      <c r="BH215" s="41">
        <f t="shared" si="244"/>
        <v>12560906.371408775</v>
      </c>
      <c r="BI215">
        <f t="shared" si="245"/>
        <v>0.4221791467373105</v>
      </c>
      <c r="BJ215">
        <f t="shared" si="246"/>
        <v>240498.69092290473</v>
      </c>
      <c r="BK215" s="121">
        <f t="shared" si="247"/>
        <v>43220322.998384394</v>
      </c>
      <c r="BL215">
        <f t="shared" si="248"/>
        <v>0.43071836607997149</v>
      </c>
      <c r="BM215" s="119">
        <f t="shared" si="249"/>
        <v>310062.32334170688</v>
      </c>
      <c r="BN215" s="119">
        <f t="shared" si="250"/>
        <v>54407307.464133233</v>
      </c>
      <c r="BO215">
        <f t="shared" si="251"/>
        <v>0.41282927502508532</v>
      </c>
    </row>
    <row r="216" spans="1:67">
      <c r="A216">
        <v>204</v>
      </c>
      <c r="B216" s="64">
        <v>199</v>
      </c>
      <c r="C216" s="56">
        <f t="shared" si="199"/>
        <v>8191921.7492010035</v>
      </c>
      <c r="D216" s="56">
        <f t="shared" si="200"/>
        <v>273589.37239477318</v>
      </c>
      <c r="E216" s="59">
        <f t="shared" si="252"/>
        <v>7918332.3768062303</v>
      </c>
      <c r="F216" s="53">
        <f t="shared" si="201"/>
        <v>233392.64964314271</v>
      </c>
      <c r="G216" s="53">
        <f t="shared" si="202"/>
        <v>36727.865007752895</v>
      </c>
      <c r="H216" s="66">
        <f t="shared" si="203"/>
        <v>196664.78463538981</v>
      </c>
      <c r="I216" s="54">
        <f t="shared" si="204"/>
        <v>0.10979999999999999</v>
      </c>
      <c r="J216" s="67">
        <f t="shared" si="205"/>
        <v>9.6456066865724388E-3</v>
      </c>
      <c r="K216" s="68">
        <f t="shared" si="206"/>
        <v>74480.168558532765</v>
      </c>
      <c r="L216" s="68">
        <f t="shared" si="207"/>
        <v>307872.81820167549</v>
      </c>
      <c r="M216" s="55">
        <f t="shared" si="208"/>
        <v>271144.95319392259</v>
      </c>
      <c r="N216" s="55">
        <f t="shared" si="209"/>
        <v>61056.853866924823</v>
      </c>
      <c r="O216" s="55">
        <f t="shared" si="210"/>
        <v>210088.09932699776</v>
      </c>
      <c r="P216" s="65">
        <f t="shared" si="253"/>
        <v>0</v>
      </c>
      <c r="Q216" s="52">
        <f t="shared" si="211"/>
        <v>0</v>
      </c>
      <c r="R216" s="57">
        <f t="shared" si="212"/>
        <v>0</v>
      </c>
      <c r="S216" s="59">
        <f t="shared" si="254"/>
        <v>0</v>
      </c>
      <c r="T216" s="56">
        <f t="shared" si="213"/>
        <v>0</v>
      </c>
      <c r="U216" s="57">
        <f t="shared" si="214"/>
        <v>0</v>
      </c>
      <c r="V216" s="59">
        <f t="shared" si="255"/>
        <v>0</v>
      </c>
      <c r="W216" s="52">
        <f t="shared" si="198"/>
        <v>0</v>
      </c>
      <c r="X216" s="57">
        <f t="shared" si="215"/>
        <v>0</v>
      </c>
      <c r="Y216" s="59">
        <f t="shared" si="256"/>
        <v>0</v>
      </c>
      <c r="Z216" s="56">
        <f t="shared" si="257"/>
        <v>0</v>
      </c>
      <c r="AA216" s="57">
        <f t="shared" si="216"/>
        <v>0</v>
      </c>
      <c r="AB216" s="63">
        <f t="shared" si="258"/>
        <v>0</v>
      </c>
      <c r="AC216" s="74">
        <f t="shared" si="217"/>
        <v>0</v>
      </c>
      <c r="AD216" s="57">
        <f t="shared" si="218"/>
        <v>0</v>
      </c>
      <c r="AE216" s="59">
        <f t="shared" si="259"/>
        <v>0</v>
      </c>
      <c r="AF216" s="54">
        <f t="shared" si="219"/>
        <v>0</v>
      </c>
      <c r="AG216" s="57">
        <f t="shared" si="220"/>
        <v>0</v>
      </c>
      <c r="AH216" s="59">
        <f t="shared" si="260"/>
        <v>1783062.7385937173</v>
      </c>
      <c r="AI216" s="54">
        <f t="shared" si="221"/>
        <v>61056.853866924823</v>
      </c>
      <c r="AJ216" s="57">
        <f t="shared" si="222"/>
        <v>7429.4280774738218</v>
      </c>
      <c r="AK216" s="59">
        <f t="shared" si="261"/>
        <v>6408859.0106072864</v>
      </c>
      <c r="AL216" s="56">
        <f t="shared" si="262"/>
        <v>210088.09932699776</v>
      </c>
      <c r="AM216" s="75">
        <f t="shared" si="223"/>
        <v>26703.579210863692</v>
      </c>
      <c r="AN216">
        <f t="shared" si="224"/>
        <v>3.1021448467966568E-2</v>
      </c>
      <c r="AO216" s="119">
        <f t="shared" si="225"/>
        <v>0</v>
      </c>
      <c r="AP216" s="119">
        <f t="shared" si="226"/>
        <v>0</v>
      </c>
      <c r="AQ216">
        <f t="shared" si="227"/>
        <v>0.39303503023995867</v>
      </c>
      <c r="AR216" s="41">
        <f t="shared" si="228"/>
        <v>0</v>
      </c>
      <c r="AS216" s="41">
        <f t="shared" si="229"/>
        <v>0</v>
      </c>
      <c r="AT216">
        <f t="shared" si="230"/>
        <v>0.39307752707483928</v>
      </c>
      <c r="AU216" s="41">
        <f t="shared" si="231"/>
        <v>0</v>
      </c>
      <c r="AV216" s="41">
        <f t="shared" si="232"/>
        <v>0</v>
      </c>
      <c r="AW216">
        <f t="shared" si="233"/>
        <v>0.39863257025561605</v>
      </c>
      <c r="AX216">
        <f t="shared" si="234"/>
        <v>0</v>
      </c>
      <c r="AY216" s="121">
        <f t="shared" si="235"/>
        <v>0</v>
      </c>
      <c r="AZ216">
        <f t="shared" si="236"/>
        <v>0.50778876791067262</v>
      </c>
      <c r="BA216" s="39">
        <f t="shared" si="237"/>
        <v>0</v>
      </c>
      <c r="BB216" s="39">
        <f t="shared" si="238"/>
        <v>0</v>
      </c>
      <c r="BC216">
        <f t="shared" si="239"/>
        <v>0.40876540724545218</v>
      </c>
      <c r="BD216" s="41">
        <f t="shared" si="240"/>
        <v>0</v>
      </c>
      <c r="BE216" s="41">
        <f t="shared" si="241"/>
        <v>0</v>
      </c>
      <c r="BF216">
        <f t="shared" si="242"/>
        <v>0.39888520077637951</v>
      </c>
      <c r="BG216" s="41">
        <f t="shared" si="243"/>
        <v>68486.281944398652</v>
      </c>
      <c r="BH216" s="41">
        <f t="shared" si="244"/>
        <v>12455598.188852664</v>
      </c>
      <c r="BI216">
        <f t="shared" si="245"/>
        <v>0.42007390934720568</v>
      </c>
      <c r="BJ216">
        <f t="shared" si="246"/>
        <v>236791.67853786144</v>
      </c>
      <c r="BK216" s="121">
        <f t="shared" si="247"/>
        <v>42857972.262707546</v>
      </c>
      <c r="BL216">
        <f t="shared" si="248"/>
        <v>0.42861386471938701</v>
      </c>
      <c r="BM216" s="119">
        <f t="shared" si="249"/>
        <v>305277.9604822601</v>
      </c>
      <c r="BN216" s="119">
        <f t="shared" si="250"/>
        <v>53957845.685590595</v>
      </c>
      <c r="BO216">
        <f t="shared" si="251"/>
        <v>0.41072423229687449</v>
      </c>
    </row>
    <row r="217" spans="1:67">
      <c r="A217">
        <v>205</v>
      </c>
      <c r="B217" s="58">
        <v>200</v>
      </c>
      <c r="C217" s="56">
        <f t="shared" si="199"/>
        <v>7920776.7960070809</v>
      </c>
      <c r="D217" s="56">
        <f t="shared" si="200"/>
        <v>273589.37239477318</v>
      </c>
      <c r="E217" s="59">
        <f t="shared" si="252"/>
        <v>7647187.4236123078</v>
      </c>
      <c r="F217" s="53">
        <f t="shared" si="201"/>
        <v>231141.43594114791</v>
      </c>
      <c r="G217" s="53">
        <f t="shared" si="202"/>
        <v>35470.20433318842</v>
      </c>
      <c r="H217" s="60">
        <f t="shared" si="203"/>
        <v>195671.23160795949</v>
      </c>
      <c r="I217" s="54">
        <f t="shared" si="204"/>
        <v>0.10979999999999999</v>
      </c>
      <c r="J217" s="61">
        <f t="shared" si="205"/>
        <v>9.6456066865724388E-3</v>
      </c>
      <c r="K217" s="62">
        <f t="shared" si="206"/>
        <v>71874.394406699939</v>
      </c>
      <c r="L217" s="62">
        <f t="shared" si="207"/>
        <v>303015.83034784783</v>
      </c>
      <c r="M217" s="55">
        <f t="shared" si="208"/>
        <v>267545.62601465941</v>
      </c>
      <c r="N217" s="55">
        <f t="shared" si="209"/>
        <v>60246.351620746755</v>
      </c>
      <c r="O217" s="55">
        <f t="shared" si="210"/>
        <v>207299.27439391267</v>
      </c>
      <c r="P217" s="59">
        <f t="shared" si="253"/>
        <v>0</v>
      </c>
      <c r="Q217" s="52">
        <f t="shared" si="211"/>
        <v>0</v>
      </c>
      <c r="R217" s="57">
        <f t="shared" si="212"/>
        <v>0</v>
      </c>
      <c r="S217" s="59">
        <f t="shared" si="254"/>
        <v>0</v>
      </c>
      <c r="T217" s="56">
        <f t="shared" si="213"/>
        <v>0</v>
      </c>
      <c r="U217" s="57">
        <f t="shared" si="214"/>
        <v>0</v>
      </c>
      <c r="V217" s="59">
        <f t="shared" si="255"/>
        <v>0</v>
      </c>
      <c r="W217" s="52">
        <f t="shared" si="198"/>
        <v>0</v>
      </c>
      <c r="X217" s="57">
        <f t="shared" si="215"/>
        <v>0</v>
      </c>
      <c r="Y217" s="59">
        <f t="shared" si="256"/>
        <v>0</v>
      </c>
      <c r="Z217" s="56">
        <f t="shared" si="257"/>
        <v>0</v>
      </c>
      <c r="AA217" s="57">
        <f t="shared" si="216"/>
        <v>0</v>
      </c>
      <c r="AB217" s="63">
        <f t="shared" si="258"/>
        <v>0</v>
      </c>
      <c r="AC217" s="74">
        <f t="shared" si="217"/>
        <v>0</v>
      </c>
      <c r="AD217" s="57">
        <f t="shared" si="218"/>
        <v>0</v>
      </c>
      <c r="AE217" s="59">
        <f t="shared" si="259"/>
        <v>0</v>
      </c>
      <c r="AF217" s="54">
        <f t="shared" si="219"/>
        <v>0</v>
      </c>
      <c r="AG217" s="57">
        <f t="shared" si="220"/>
        <v>0</v>
      </c>
      <c r="AH217" s="59">
        <f t="shared" si="260"/>
        <v>1722005.8847267926</v>
      </c>
      <c r="AI217" s="54">
        <f t="shared" si="221"/>
        <v>60246.351620746755</v>
      </c>
      <c r="AJ217" s="57">
        <f t="shared" si="222"/>
        <v>7175.0245196949691</v>
      </c>
      <c r="AK217" s="59">
        <f t="shared" si="261"/>
        <v>6198770.9112802884</v>
      </c>
      <c r="AL217" s="56">
        <f t="shared" si="262"/>
        <v>207299.27439391267</v>
      </c>
      <c r="AM217" s="75">
        <f t="shared" si="223"/>
        <v>25828.212130334534</v>
      </c>
      <c r="AN217">
        <f t="shared" si="224"/>
        <v>3.1060445682451247E-2</v>
      </c>
      <c r="AO217" s="119">
        <f t="shared" si="225"/>
        <v>0</v>
      </c>
      <c r="AP217" s="119">
        <f t="shared" si="226"/>
        <v>0</v>
      </c>
      <c r="AQ217">
        <f t="shared" si="227"/>
        <v>0.39094195150930389</v>
      </c>
      <c r="AR217" s="41">
        <f t="shared" si="228"/>
        <v>0</v>
      </c>
      <c r="AS217" s="41">
        <f t="shared" si="229"/>
        <v>0</v>
      </c>
      <c r="AT217">
        <f t="shared" si="230"/>
        <v>0.39098443431926416</v>
      </c>
      <c r="AU217" s="41">
        <f t="shared" si="231"/>
        <v>0</v>
      </c>
      <c r="AV217" s="41">
        <f t="shared" si="232"/>
        <v>0</v>
      </c>
      <c r="AW217">
        <f t="shared" si="233"/>
        <v>0.39653784185481006</v>
      </c>
      <c r="AX217">
        <f t="shared" si="234"/>
        <v>0</v>
      </c>
      <c r="AY217" s="121">
        <f t="shared" si="235"/>
        <v>0</v>
      </c>
      <c r="AZ217">
        <f t="shared" si="236"/>
        <v>0.50573475436727999</v>
      </c>
      <c r="BA217" s="39">
        <f t="shared" si="237"/>
        <v>0</v>
      </c>
      <c r="BB217" s="39">
        <f t="shared" si="238"/>
        <v>0</v>
      </c>
      <c r="BC217">
        <f t="shared" si="239"/>
        <v>0.40666869258937827</v>
      </c>
      <c r="BD217" s="41">
        <f t="shared" si="240"/>
        <v>0</v>
      </c>
      <c r="BE217" s="41">
        <f t="shared" si="241"/>
        <v>0</v>
      </c>
      <c r="BF217">
        <f t="shared" si="242"/>
        <v>0.39679040727051029</v>
      </c>
      <c r="BG217" s="41">
        <f t="shared" si="243"/>
        <v>67421.376140441716</v>
      </c>
      <c r="BH217" s="41">
        <f t="shared" si="244"/>
        <v>12350502.082253085</v>
      </c>
      <c r="BI217">
        <f t="shared" si="245"/>
        <v>0.41797646595175775</v>
      </c>
      <c r="BJ217">
        <f t="shared" si="246"/>
        <v>233127.48652424722</v>
      </c>
      <c r="BK217" s="121">
        <f t="shared" si="247"/>
        <v>42496351.250752099</v>
      </c>
      <c r="BL217">
        <f t="shared" si="248"/>
        <v>0.42651688650314173</v>
      </c>
      <c r="BM217" s="119">
        <f t="shared" si="249"/>
        <v>300548.86266468896</v>
      </c>
      <c r="BN217" s="119">
        <f t="shared" si="250"/>
        <v>53509125.202931881</v>
      </c>
      <c r="BO217">
        <f t="shared" si="251"/>
        <v>0.40862728011974397</v>
      </c>
    </row>
    <row r="218" spans="1:67">
      <c r="A218">
        <v>206</v>
      </c>
      <c r="B218" s="64">
        <v>201</v>
      </c>
      <c r="C218" s="56">
        <f t="shared" si="199"/>
        <v>7653231.1699924218</v>
      </c>
      <c r="D218" s="56">
        <f t="shared" si="200"/>
        <v>273589.37239477318</v>
      </c>
      <c r="E218" s="59">
        <f t="shared" si="252"/>
        <v>7379641.7975976486</v>
      </c>
      <c r="F218" s="53">
        <f t="shared" si="201"/>
        <v>228911.93656109006</v>
      </c>
      <c r="G218" s="53">
        <f t="shared" si="202"/>
        <v>34229.238537857098</v>
      </c>
      <c r="H218" s="66">
        <f t="shared" si="203"/>
        <v>194682.69802323295</v>
      </c>
      <c r="I218" s="54">
        <f t="shared" si="204"/>
        <v>0.10979999999999999</v>
      </c>
      <c r="J218" s="67">
        <f t="shared" si="205"/>
        <v>9.6456066865724388E-3</v>
      </c>
      <c r="K218" s="68">
        <f t="shared" si="206"/>
        <v>69303.289533604475</v>
      </c>
      <c r="L218" s="68">
        <f t="shared" si="207"/>
        <v>298215.22609469452</v>
      </c>
      <c r="M218" s="55">
        <f t="shared" si="208"/>
        <v>263985.98755683744</v>
      </c>
      <c r="N218" s="55">
        <f t="shared" si="209"/>
        <v>59444.78654428789</v>
      </c>
      <c r="O218" s="55">
        <f t="shared" si="210"/>
        <v>204541.20101254957</v>
      </c>
      <c r="P218" s="65">
        <f t="shared" si="253"/>
        <v>0</v>
      </c>
      <c r="Q218" s="52">
        <f t="shared" si="211"/>
        <v>0</v>
      </c>
      <c r="R218" s="57">
        <f t="shared" si="212"/>
        <v>0</v>
      </c>
      <c r="S218" s="59">
        <f t="shared" si="254"/>
        <v>0</v>
      </c>
      <c r="T218" s="56">
        <f t="shared" si="213"/>
        <v>0</v>
      </c>
      <c r="U218" s="57">
        <f t="shared" si="214"/>
        <v>0</v>
      </c>
      <c r="V218" s="59">
        <f t="shared" si="255"/>
        <v>0</v>
      </c>
      <c r="W218" s="52">
        <f t="shared" si="198"/>
        <v>0</v>
      </c>
      <c r="X218" s="57">
        <f t="shared" si="215"/>
        <v>0</v>
      </c>
      <c r="Y218" s="59">
        <f t="shared" si="256"/>
        <v>0</v>
      </c>
      <c r="Z218" s="56">
        <f t="shared" si="257"/>
        <v>0</v>
      </c>
      <c r="AA218" s="57">
        <f t="shared" si="216"/>
        <v>0</v>
      </c>
      <c r="AB218" s="63">
        <f t="shared" si="258"/>
        <v>0</v>
      </c>
      <c r="AC218" s="74">
        <f t="shared" si="217"/>
        <v>0</v>
      </c>
      <c r="AD218" s="57">
        <f t="shared" si="218"/>
        <v>0</v>
      </c>
      <c r="AE218" s="59">
        <f t="shared" si="259"/>
        <v>0</v>
      </c>
      <c r="AF218" s="54">
        <f t="shared" si="219"/>
        <v>0</v>
      </c>
      <c r="AG218" s="57">
        <f t="shared" si="220"/>
        <v>0</v>
      </c>
      <c r="AH218" s="59">
        <f t="shared" si="260"/>
        <v>1661759.5331060458</v>
      </c>
      <c r="AI218" s="54">
        <f t="shared" si="221"/>
        <v>59444.78654428789</v>
      </c>
      <c r="AJ218" s="57">
        <f t="shared" si="222"/>
        <v>6923.9980546085244</v>
      </c>
      <c r="AK218" s="59">
        <f t="shared" si="261"/>
        <v>5991471.636886376</v>
      </c>
      <c r="AL218" s="56">
        <f t="shared" si="262"/>
        <v>204541.20101254957</v>
      </c>
      <c r="AM218" s="75">
        <f t="shared" si="223"/>
        <v>24964.465153693232</v>
      </c>
      <c r="AN218">
        <f t="shared" si="224"/>
        <v>3.109944289693593E-2</v>
      </c>
      <c r="AO218" s="119">
        <f t="shared" si="225"/>
        <v>0</v>
      </c>
      <c r="AP218" s="119">
        <f t="shared" si="226"/>
        <v>0</v>
      </c>
      <c r="AQ218">
        <f t="shared" si="227"/>
        <v>0.38885750456632889</v>
      </c>
      <c r="AR218" s="41">
        <f t="shared" si="228"/>
        <v>0</v>
      </c>
      <c r="AS218" s="41">
        <f t="shared" si="229"/>
        <v>0</v>
      </c>
      <c r="AT218">
        <f t="shared" si="230"/>
        <v>0.3888999720196325</v>
      </c>
      <c r="AU218" s="41">
        <f t="shared" si="231"/>
        <v>0</v>
      </c>
      <c r="AV218" s="41">
        <f t="shared" si="232"/>
        <v>0</v>
      </c>
      <c r="AW218">
        <f t="shared" si="233"/>
        <v>0.39445156969604261</v>
      </c>
      <c r="AX218">
        <f t="shared" si="234"/>
        <v>0</v>
      </c>
      <c r="AY218" s="121">
        <f t="shared" si="235"/>
        <v>0</v>
      </c>
      <c r="AZ218">
        <f t="shared" si="236"/>
        <v>0.50368578780345052</v>
      </c>
      <c r="BA218" s="39">
        <f t="shared" si="237"/>
        <v>0</v>
      </c>
      <c r="BB218" s="39">
        <f t="shared" si="238"/>
        <v>0</v>
      </c>
      <c r="BC218">
        <f t="shared" si="239"/>
        <v>0.40458011584632603</v>
      </c>
      <c r="BD218" s="41">
        <f t="shared" si="240"/>
        <v>0</v>
      </c>
      <c r="BE218" s="41">
        <f t="shared" si="241"/>
        <v>0</v>
      </c>
      <c r="BF218">
        <f t="shared" si="242"/>
        <v>0.39470406207796704</v>
      </c>
      <c r="BG218" s="41">
        <f t="shared" si="243"/>
        <v>66368.784598896411</v>
      </c>
      <c r="BH218" s="41">
        <f t="shared" si="244"/>
        <v>12245626.028123306</v>
      </c>
      <c r="BI218">
        <f t="shared" si="245"/>
        <v>0.41588680471807243</v>
      </c>
      <c r="BJ218">
        <f t="shared" si="246"/>
        <v>229505.66616624279</v>
      </c>
      <c r="BK218" s="121">
        <f t="shared" si="247"/>
        <v>42135487.408585213</v>
      </c>
      <c r="BL218">
        <f t="shared" si="248"/>
        <v>0.42442742170564496</v>
      </c>
      <c r="BM218" s="119">
        <f t="shared" si="249"/>
        <v>295874.45076513919</v>
      </c>
      <c r="BN218" s="119">
        <f t="shared" si="250"/>
        <v>53061183.498924322</v>
      </c>
      <c r="BO218">
        <f t="shared" si="251"/>
        <v>0.40653840425888971</v>
      </c>
    </row>
    <row r="219" spans="1:67">
      <c r="A219">
        <v>207</v>
      </c>
      <c r="B219" s="58">
        <v>202</v>
      </c>
      <c r="C219" s="56">
        <f t="shared" si="199"/>
        <v>7389245.1824355843</v>
      </c>
      <c r="D219" s="56">
        <f t="shared" si="200"/>
        <v>273589.37239477318</v>
      </c>
      <c r="E219" s="59">
        <f t="shared" si="252"/>
        <v>7115655.8100408111</v>
      </c>
      <c r="F219" s="53">
        <f t="shared" si="201"/>
        <v>226703.94205516015</v>
      </c>
      <c r="G219" s="53">
        <f t="shared" si="202"/>
        <v>33004.7835322393</v>
      </c>
      <c r="H219" s="60">
        <f t="shared" si="203"/>
        <v>193699.15852292086</v>
      </c>
      <c r="I219" s="54">
        <f t="shared" si="204"/>
        <v>0.10979999999999999</v>
      </c>
      <c r="J219" s="61">
        <f t="shared" si="205"/>
        <v>9.6456066865724388E-3</v>
      </c>
      <c r="K219" s="62">
        <f t="shared" si="206"/>
        <v>66766.47136204553</v>
      </c>
      <c r="L219" s="62">
        <f t="shared" si="207"/>
        <v>293470.41341720568</v>
      </c>
      <c r="M219" s="55">
        <f t="shared" si="208"/>
        <v>260465.62988496639</v>
      </c>
      <c r="N219" s="55">
        <f t="shared" si="209"/>
        <v>58652.066777982625</v>
      </c>
      <c r="O219" s="55">
        <f t="shared" si="210"/>
        <v>201813.56310698378</v>
      </c>
      <c r="P219" s="59">
        <f t="shared" si="253"/>
        <v>0</v>
      </c>
      <c r="Q219" s="52">
        <f t="shared" si="211"/>
        <v>0</v>
      </c>
      <c r="R219" s="57">
        <f t="shared" si="212"/>
        <v>0</v>
      </c>
      <c r="S219" s="59">
        <f t="shared" si="254"/>
        <v>0</v>
      </c>
      <c r="T219" s="56">
        <f t="shared" si="213"/>
        <v>0</v>
      </c>
      <c r="U219" s="57">
        <f t="shared" si="214"/>
        <v>0</v>
      </c>
      <c r="V219" s="59">
        <f t="shared" si="255"/>
        <v>0</v>
      </c>
      <c r="W219" s="52">
        <f t="shared" si="198"/>
        <v>0</v>
      </c>
      <c r="X219" s="57">
        <f t="shared" si="215"/>
        <v>0</v>
      </c>
      <c r="Y219" s="59">
        <f t="shared" si="256"/>
        <v>0</v>
      </c>
      <c r="Z219" s="56">
        <f t="shared" si="257"/>
        <v>0</v>
      </c>
      <c r="AA219" s="57">
        <f t="shared" si="216"/>
        <v>0</v>
      </c>
      <c r="AB219" s="63">
        <f t="shared" si="258"/>
        <v>0</v>
      </c>
      <c r="AC219" s="74">
        <f t="shared" si="217"/>
        <v>0</v>
      </c>
      <c r="AD219" s="57">
        <f t="shared" si="218"/>
        <v>0</v>
      </c>
      <c r="AE219" s="59">
        <f t="shared" si="259"/>
        <v>0</v>
      </c>
      <c r="AF219" s="54">
        <f t="shared" si="219"/>
        <v>0</v>
      </c>
      <c r="AG219" s="57">
        <f t="shared" si="220"/>
        <v>0</v>
      </c>
      <c r="AH219" s="59">
        <f t="shared" si="260"/>
        <v>1602314.746561758</v>
      </c>
      <c r="AI219" s="54">
        <f t="shared" si="221"/>
        <v>58652.066777982625</v>
      </c>
      <c r="AJ219" s="57">
        <f t="shared" si="222"/>
        <v>6676.311444007325</v>
      </c>
      <c r="AK219" s="59">
        <f t="shared" si="261"/>
        <v>5786930.435873826</v>
      </c>
      <c r="AL219" s="56">
        <f t="shared" si="262"/>
        <v>201813.56310698378</v>
      </c>
      <c r="AM219" s="75">
        <f t="shared" si="223"/>
        <v>24112.210149474275</v>
      </c>
      <c r="AN219">
        <f t="shared" si="224"/>
        <v>3.1138440111420609E-2</v>
      </c>
      <c r="AO219" s="119">
        <f t="shared" si="225"/>
        <v>0</v>
      </c>
      <c r="AP219" s="119">
        <f t="shared" si="226"/>
        <v>0</v>
      </c>
      <c r="AQ219">
        <f t="shared" si="227"/>
        <v>0.38678167028791777</v>
      </c>
      <c r="AR219" s="41">
        <f t="shared" si="228"/>
        <v>0</v>
      </c>
      <c r="AS219" s="41">
        <f t="shared" si="229"/>
        <v>0</v>
      </c>
      <c r="AT219">
        <f t="shared" si="230"/>
        <v>0.38682412106484804</v>
      </c>
      <c r="AU219" s="41">
        <f t="shared" si="231"/>
        <v>0</v>
      </c>
      <c r="AV219" s="41">
        <f t="shared" si="232"/>
        <v>0</v>
      </c>
      <c r="AW219">
        <f t="shared" si="233"/>
        <v>0.39237373621615107</v>
      </c>
      <c r="AX219">
        <f t="shared" si="234"/>
        <v>0</v>
      </c>
      <c r="AY219" s="121">
        <f t="shared" si="235"/>
        <v>0</v>
      </c>
      <c r="AZ219">
        <f t="shared" si="236"/>
        <v>0.50164187426889018</v>
      </c>
      <c r="BA219" s="39">
        <f t="shared" si="237"/>
        <v>0</v>
      </c>
      <c r="BB219" s="39">
        <f t="shared" si="238"/>
        <v>0</v>
      </c>
      <c r="BC219">
        <f t="shared" si="239"/>
        <v>0.40249966218359601</v>
      </c>
      <c r="BD219" s="41">
        <f t="shared" si="240"/>
        <v>0</v>
      </c>
      <c r="BE219" s="41">
        <f t="shared" si="241"/>
        <v>0</v>
      </c>
      <c r="BF219">
        <f t="shared" si="242"/>
        <v>0.39262614770511384</v>
      </c>
      <c r="BG219" s="41">
        <f t="shared" si="243"/>
        <v>65328.378221989951</v>
      </c>
      <c r="BH219" s="41">
        <f t="shared" si="244"/>
        <v>12140977.823042404</v>
      </c>
      <c r="BI219">
        <f t="shared" si="245"/>
        <v>0.41380491372141515</v>
      </c>
      <c r="BJ219">
        <f t="shared" si="246"/>
        <v>225925.77325645805</v>
      </c>
      <c r="BK219" s="121">
        <f t="shared" si="247"/>
        <v>41775407.563145645</v>
      </c>
      <c r="BL219">
        <f t="shared" si="248"/>
        <v>0.42234546050319016</v>
      </c>
      <c r="BM219" s="119">
        <f t="shared" si="249"/>
        <v>291254.15147844801</v>
      </c>
      <c r="BN219" s="119">
        <f t="shared" si="250"/>
        <v>52614057.236763209</v>
      </c>
      <c r="BO219">
        <f t="shared" si="251"/>
        <v>0.40445759039571605</v>
      </c>
    </row>
    <row r="220" spans="1:67">
      <c r="A220">
        <v>208</v>
      </c>
      <c r="B220" s="64">
        <v>203</v>
      </c>
      <c r="C220" s="56">
        <f t="shared" si="199"/>
        <v>7128779.5525506176</v>
      </c>
      <c r="D220" s="56">
        <f t="shared" si="200"/>
        <v>273589.37239477318</v>
      </c>
      <c r="E220" s="59">
        <f t="shared" si="252"/>
        <v>6855190.1801558444</v>
      </c>
      <c r="F220" s="53">
        <f t="shared" si="201"/>
        <v>224517.24499580057</v>
      </c>
      <c r="G220" s="53">
        <f t="shared" si="202"/>
        <v>31796.657118956195</v>
      </c>
      <c r="H220" s="66">
        <f t="shared" si="203"/>
        <v>192720.58787684439</v>
      </c>
      <c r="I220" s="54">
        <f t="shared" si="204"/>
        <v>0.10979999999999999</v>
      </c>
      <c r="J220" s="67">
        <f t="shared" si="205"/>
        <v>9.6456066865724388E-3</v>
      </c>
      <c r="K220" s="68">
        <f t="shared" si="206"/>
        <v>64263.561248371872</v>
      </c>
      <c r="L220" s="68">
        <f t="shared" si="207"/>
        <v>288780.80624417245</v>
      </c>
      <c r="M220" s="55">
        <f t="shared" si="208"/>
        <v>256984.14912521624</v>
      </c>
      <c r="N220" s="55">
        <f t="shared" si="209"/>
        <v>57868.101376876497</v>
      </c>
      <c r="O220" s="55">
        <f t="shared" si="210"/>
        <v>199116.04774833974</v>
      </c>
      <c r="P220" s="65">
        <f t="shared" si="253"/>
        <v>0</v>
      </c>
      <c r="Q220" s="52">
        <f t="shared" si="211"/>
        <v>0</v>
      </c>
      <c r="R220" s="57">
        <f t="shared" si="212"/>
        <v>0</v>
      </c>
      <c r="S220" s="59">
        <f t="shared" si="254"/>
        <v>0</v>
      </c>
      <c r="T220" s="56">
        <f t="shared" si="213"/>
        <v>0</v>
      </c>
      <c r="U220" s="57">
        <f t="shared" si="214"/>
        <v>0</v>
      </c>
      <c r="V220" s="59">
        <f t="shared" si="255"/>
        <v>0</v>
      </c>
      <c r="W220" s="52">
        <f t="shared" si="198"/>
        <v>0</v>
      </c>
      <c r="X220" s="57">
        <f t="shared" si="215"/>
        <v>0</v>
      </c>
      <c r="Y220" s="59">
        <f t="shared" si="256"/>
        <v>0</v>
      </c>
      <c r="Z220" s="56">
        <f t="shared" si="257"/>
        <v>0</v>
      </c>
      <c r="AA220" s="57">
        <f t="shared" si="216"/>
        <v>0</v>
      </c>
      <c r="AB220" s="63">
        <f t="shared" si="258"/>
        <v>0</v>
      </c>
      <c r="AC220" s="74">
        <f t="shared" si="217"/>
        <v>0</v>
      </c>
      <c r="AD220" s="57">
        <f t="shared" si="218"/>
        <v>0</v>
      </c>
      <c r="AE220" s="59">
        <f t="shared" si="259"/>
        <v>0</v>
      </c>
      <c r="AF220" s="54">
        <f t="shared" si="219"/>
        <v>0</v>
      </c>
      <c r="AG220" s="57">
        <f t="shared" si="220"/>
        <v>0</v>
      </c>
      <c r="AH220" s="59">
        <f t="shared" si="260"/>
        <v>1543662.6797837755</v>
      </c>
      <c r="AI220" s="54">
        <f t="shared" si="221"/>
        <v>57868.101376876497</v>
      </c>
      <c r="AJ220" s="57">
        <f t="shared" si="222"/>
        <v>6431.9278324323977</v>
      </c>
      <c r="AK220" s="59">
        <f t="shared" si="261"/>
        <v>5585116.8727668421</v>
      </c>
      <c r="AL220" s="56">
        <f t="shared" si="262"/>
        <v>199116.04774833974</v>
      </c>
      <c r="AM220" s="75">
        <f t="shared" si="223"/>
        <v>23271.320303195174</v>
      </c>
      <c r="AN220">
        <f t="shared" si="224"/>
        <v>3.1177437325905288E-2</v>
      </c>
      <c r="AO220" s="119">
        <f t="shared" si="225"/>
        <v>0</v>
      </c>
      <c r="AP220" s="119">
        <f t="shared" si="226"/>
        <v>0</v>
      </c>
      <c r="AQ220">
        <f t="shared" si="227"/>
        <v>0.38471442948621576</v>
      </c>
      <c r="AR220" s="41">
        <f t="shared" si="228"/>
        <v>0</v>
      </c>
      <c r="AS220" s="41">
        <f t="shared" si="229"/>
        <v>0</v>
      </c>
      <c r="AT220">
        <f t="shared" si="230"/>
        <v>0.38475686227891809</v>
      </c>
      <c r="AU220" s="41">
        <f t="shared" si="231"/>
        <v>0</v>
      </c>
      <c r="AV220" s="41">
        <f t="shared" si="232"/>
        <v>0</v>
      </c>
      <c r="AW220">
        <f t="shared" si="233"/>
        <v>0.3903043237809527</v>
      </c>
      <c r="AX220">
        <f t="shared" si="234"/>
        <v>0</v>
      </c>
      <c r="AY220" s="121">
        <f t="shared" si="235"/>
        <v>0</v>
      </c>
      <c r="AZ220">
        <f t="shared" si="236"/>
        <v>0.49960301969058851</v>
      </c>
      <c r="BA220" s="39">
        <f t="shared" si="237"/>
        <v>0</v>
      </c>
      <c r="BB220" s="39">
        <f t="shared" si="238"/>
        <v>0</v>
      </c>
      <c r="BC220">
        <f t="shared" si="239"/>
        <v>0.40042731668725645</v>
      </c>
      <c r="BD220" s="41">
        <f t="shared" si="240"/>
        <v>0</v>
      </c>
      <c r="BE220" s="41">
        <f t="shared" si="241"/>
        <v>0</v>
      </c>
      <c r="BF220">
        <f t="shared" si="242"/>
        <v>0.39055664658701644</v>
      </c>
      <c r="BG220" s="41">
        <f t="shared" si="243"/>
        <v>64300.029209308894</v>
      </c>
      <c r="BH220" s="41">
        <f t="shared" si="244"/>
        <v>12036565.086390311</v>
      </c>
      <c r="BI220">
        <f t="shared" si="245"/>
        <v>0.41173078094615889</v>
      </c>
      <c r="BJ220">
        <f t="shared" si="246"/>
        <v>222387.36805153493</v>
      </c>
      <c r="BK220" s="121">
        <f t="shared" si="247"/>
        <v>41416137.931654669</v>
      </c>
      <c r="BL220">
        <f t="shared" si="248"/>
        <v>0.42027099297478132</v>
      </c>
      <c r="BM220" s="119">
        <f t="shared" si="249"/>
        <v>286687.39726084383</v>
      </c>
      <c r="BN220" s="119">
        <f t="shared" si="250"/>
        <v>52167782.272418894</v>
      </c>
      <c r="BO220">
        <f t="shared" si="251"/>
        <v>0.40238482412863008</v>
      </c>
    </row>
    <row r="221" spans="1:67">
      <c r="A221">
        <v>209</v>
      </c>
      <c r="B221" s="58">
        <v>204</v>
      </c>
      <c r="C221" s="56">
        <f t="shared" si="199"/>
        <v>6871795.403425402</v>
      </c>
      <c r="D221" s="56">
        <f t="shared" si="200"/>
        <v>273589.37239477411</v>
      </c>
      <c r="E221" s="59">
        <f t="shared" si="252"/>
        <v>6598206.0310306279</v>
      </c>
      <c r="F221" s="53">
        <f t="shared" si="201"/>
        <v>222351.63995621822</v>
      </c>
      <c r="G221" s="53">
        <f t="shared" si="202"/>
        <v>30604.678973930397</v>
      </c>
      <c r="H221" s="60">
        <f t="shared" si="203"/>
        <v>191746.96098228783</v>
      </c>
      <c r="I221" s="54">
        <f t="shared" si="204"/>
        <v>0.10979999999999999</v>
      </c>
      <c r="J221" s="61">
        <f t="shared" si="205"/>
        <v>9.6456066865724388E-3</v>
      </c>
      <c r="K221" s="62">
        <f t="shared" si="206"/>
        <v>61794.184443310915</v>
      </c>
      <c r="L221" s="62">
        <f t="shared" si="207"/>
        <v>284145.82439952914</v>
      </c>
      <c r="M221" s="55">
        <f t="shared" si="208"/>
        <v>253541.14542559875</v>
      </c>
      <c r="N221" s="55">
        <f t="shared" si="209"/>
        <v>57092.800301659809</v>
      </c>
      <c r="O221" s="55">
        <f t="shared" si="210"/>
        <v>196448.34512393895</v>
      </c>
      <c r="P221" s="59">
        <f t="shared" si="253"/>
        <v>0</v>
      </c>
      <c r="Q221" s="52">
        <f t="shared" si="211"/>
        <v>0</v>
      </c>
      <c r="R221" s="57">
        <f t="shared" si="212"/>
        <v>0</v>
      </c>
      <c r="S221" s="59">
        <f t="shared" si="254"/>
        <v>0</v>
      </c>
      <c r="T221" s="56">
        <f t="shared" si="213"/>
        <v>0</v>
      </c>
      <c r="U221" s="57">
        <f t="shared" si="214"/>
        <v>0</v>
      </c>
      <c r="V221" s="59">
        <f t="shared" si="255"/>
        <v>0</v>
      </c>
      <c r="W221" s="52">
        <f t="shared" si="198"/>
        <v>0</v>
      </c>
      <c r="X221" s="57">
        <f t="shared" si="215"/>
        <v>0</v>
      </c>
      <c r="Y221" s="59">
        <f t="shared" si="256"/>
        <v>0</v>
      </c>
      <c r="Z221" s="56">
        <f t="shared" si="257"/>
        <v>0</v>
      </c>
      <c r="AA221" s="57">
        <f t="shared" si="216"/>
        <v>0</v>
      </c>
      <c r="AB221" s="63">
        <f t="shared" si="258"/>
        <v>0</v>
      </c>
      <c r="AC221" s="74">
        <f t="shared" si="217"/>
        <v>0</v>
      </c>
      <c r="AD221" s="57">
        <f t="shared" si="218"/>
        <v>0</v>
      </c>
      <c r="AE221" s="59">
        <f t="shared" si="259"/>
        <v>0</v>
      </c>
      <c r="AF221" s="54">
        <f t="shared" si="219"/>
        <v>0</v>
      </c>
      <c r="AG221" s="57">
        <f t="shared" si="220"/>
        <v>0</v>
      </c>
      <c r="AH221" s="59">
        <f t="shared" si="260"/>
        <v>1485794.578406899</v>
      </c>
      <c r="AI221" s="54">
        <f t="shared" si="221"/>
        <v>57092.800301659809</v>
      </c>
      <c r="AJ221" s="57">
        <f t="shared" si="222"/>
        <v>6190.8107433620789</v>
      </c>
      <c r="AK221" s="59">
        <f t="shared" si="261"/>
        <v>5386000.8250185028</v>
      </c>
      <c r="AL221" s="56">
        <f t="shared" si="262"/>
        <v>196448.34512393895</v>
      </c>
      <c r="AM221" s="75">
        <f t="shared" si="223"/>
        <v>22441.67010424376</v>
      </c>
      <c r="AN221">
        <f t="shared" si="224"/>
        <v>3.121643454038997E-2</v>
      </c>
      <c r="AO221" s="119">
        <f t="shared" si="225"/>
        <v>0</v>
      </c>
      <c r="AP221" s="119">
        <f t="shared" si="226"/>
        <v>0</v>
      </c>
      <c r="AQ221">
        <f t="shared" si="227"/>
        <v>0.38265576290932563</v>
      </c>
      <c r="AR221" s="41">
        <f t="shared" si="228"/>
        <v>0</v>
      </c>
      <c r="AS221" s="41">
        <f t="shared" si="229"/>
        <v>0</v>
      </c>
      <c r="AT221">
        <f t="shared" si="230"/>
        <v>0.38269817642189174</v>
      </c>
      <c r="AU221" s="41">
        <f t="shared" si="231"/>
        <v>0</v>
      </c>
      <c r="AV221" s="41">
        <f t="shared" si="232"/>
        <v>0</v>
      </c>
      <c r="AW221">
        <f t="shared" si="233"/>
        <v>0.38824331468602485</v>
      </c>
      <c r="AX221">
        <f t="shared" si="234"/>
        <v>0</v>
      </c>
      <c r="AY221" s="121">
        <f t="shared" si="235"/>
        <v>0</v>
      </c>
      <c r="AZ221">
        <f t="shared" si="236"/>
        <v>0.49756922987330415</v>
      </c>
      <c r="BA221" s="39">
        <f t="shared" si="237"/>
        <v>0</v>
      </c>
      <c r="BB221" s="39">
        <f t="shared" si="238"/>
        <v>0</v>
      </c>
      <c r="BC221">
        <f t="shared" si="239"/>
        <v>0.39836306436297209</v>
      </c>
      <c r="BD221" s="41">
        <f t="shared" si="240"/>
        <v>0</v>
      </c>
      <c r="BE221" s="41">
        <f t="shared" si="241"/>
        <v>0</v>
      </c>
      <c r="BF221">
        <f t="shared" si="242"/>
        <v>0.38849554108826367</v>
      </c>
      <c r="BG221" s="41">
        <f t="shared" si="243"/>
        <v>63283.611045021884</v>
      </c>
      <c r="BH221" s="41">
        <f t="shared" si="244"/>
        <v>11932395.2630469</v>
      </c>
      <c r="BI221">
        <f t="shared" si="245"/>
        <v>0.40966439428644857</v>
      </c>
      <c r="BJ221">
        <f t="shared" si="246"/>
        <v>218890.01522818272</v>
      </c>
      <c r="BK221" s="121">
        <f t="shared" si="247"/>
        <v>41057704.130903244</v>
      </c>
      <c r="BL221">
        <f t="shared" si="248"/>
        <v>0.41820400910282984</v>
      </c>
      <c r="BM221" s="119">
        <f t="shared" si="249"/>
        <v>282173.62627320457</v>
      </c>
      <c r="BN221" s="119">
        <f t="shared" si="250"/>
        <v>51722393.666822143</v>
      </c>
      <c r="BO221">
        <f t="shared" si="251"/>
        <v>0.4003200909738287</v>
      </c>
    </row>
    <row r="222" spans="1:67">
      <c r="A222">
        <v>210</v>
      </c>
      <c r="B222" s="64">
        <v>205</v>
      </c>
      <c r="C222" s="56">
        <f t="shared" si="199"/>
        <v>6618254.2579998029</v>
      </c>
      <c r="D222" s="56">
        <f t="shared" si="200"/>
        <v>273589.37239477411</v>
      </c>
      <c r="E222" s="59">
        <f t="shared" si="252"/>
        <v>6344664.8856050288</v>
      </c>
      <c r="F222" s="53">
        <f t="shared" si="201"/>
        <v>220206.92349108611</v>
      </c>
      <c r="G222" s="53">
        <f t="shared" si="202"/>
        <v>29428.670627731324</v>
      </c>
      <c r="H222" s="66">
        <f t="shared" si="203"/>
        <v>190778.25286335478</v>
      </c>
      <c r="I222" s="54">
        <f t="shared" si="204"/>
        <v>0.10979999999999999</v>
      </c>
      <c r="J222" s="67">
        <f t="shared" si="205"/>
        <v>9.6456066865724388E-3</v>
      </c>
      <c r="K222" s="68">
        <f t="shared" si="206"/>
        <v>59357.970053181838</v>
      </c>
      <c r="L222" s="68">
        <f t="shared" si="207"/>
        <v>279564.89354426792</v>
      </c>
      <c r="M222" s="55">
        <f t="shared" si="208"/>
        <v>250136.22291653659</v>
      </c>
      <c r="N222" s="55">
        <f t="shared" si="209"/>
        <v>56326.074409788511</v>
      </c>
      <c r="O222" s="55">
        <f t="shared" si="210"/>
        <v>193810.14850674808</v>
      </c>
      <c r="P222" s="65">
        <f t="shared" si="253"/>
        <v>0</v>
      </c>
      <c r="Q222" s="52">
        <f t="shared" si="211"/>
        <v>0</v>
      </c>
      <c r="R222" s="57">
        <f t="shared" si="212"/>
        <v>0</v>
      </c>
      <c r="S222" s="59">
        <f t="shared" si="254"/>
        <v>0</v>
      </c>
      <c r="T222" s="56">
        <f t="shared" si="213"/>
        <v>0</v>
      </c>
      <c r="U222" s="57">
        <f t="shared" si="214"/>
        <v>0</v>
      </c>
      <c r="V222" s="59">
        <f t="shared" si="255"/>
        <v>0</v>
      </c>
      <c r="W222" s="52">
        <f t="shared" si="198"/>
        <v>0</v>
      </c>
      <c r="X222" s="57">
        <f t="shared" si="215"/>
        <v>0</v>
      </c>
      <c r="Y222" s="59">
        <f t="shared" si="256"/>
        <v>0</v>
      </c>
      <c r="Z222" s="56">
        <f t="shared" si="257"/>
        <v>0</v>
      </c>
      <c r="AA222" s="57">
        <f t="shared" si="216"/>
        <v>0</v>
      </c>
      <c r="AB222" s="63">
        <f t="shared" si="258"/>
        <v>0</v>
      </c>
      <c r="AC222" s="74">
        <f t="shared" si="217"/>
        <v>0</v>
      </c>
      <c r="AD222" s="57">
        <f t="shared" si="218"/>
        <v>0</v>
      </c>
      <c r="AE222" s="59">
        <f t="shared" si="259"/>
        <v>0</v>
      </c>
      <c r="AF222" s="54">
        <f t="shared" si="219"/>
        <v>0</v>
      </c>
      <c r="AG222" s="57">
        <f t="shared" si="220"/>
        <v>0</v>
      </c>
      <c r="AH222" s="59">
        <f t="shared" si="260"/>
        <v>1428701.7781052392</v>
      </c>
      <c r="AI222" s="54">
        <f t="shared" si="221"/>
        <v>56326.074409788511</v>
      </c>
      <c r="AJ222" s="57">
        <f t="shared" si="222"/>
        <v>5952.9240754384964</v>
      </c>
      <c r="AK222" s="59">
        <f t="shared" si="261"/>
        <v>5189552.4798945636</v>
      </c>
      <c r="AL222" s="56">
        <f t="shared" si="262"/>
        <v>193810.14850674808</v>
      </c>
      <c r="AM222" s="75">
        <f t="shared" si="223"/>
        <v>21623.135332894013</v>
      </c>
      <c r="AN222">
        <f t="shared" si="224"/>
        <v>3.1255431754874649E-2</v>
      </c>
      <c r="AO222" s="119">
        <f t="shared" si="225"/>
        <v>0</v>
      </c>
      <c r="AP222" s="119">
        <f t="shared" si="226"/>
        <v>0</v>
      </c>
      <c r="AQ222">
        <f t="shared" si="227"/>
        <v>0.38060565124222506</v>
      </c>
      <c r="AR222" s="41">
        <f t="shared" si="228"/>
        <v>0</v>
      </c>
      <c r="AS222" s="41">
        <f t="shared" si="229"/>
        <v>0</v>
      </c>
      <c r="AT222">
        <f t="shared" si="230"/>
        <v>0.38064804419056114</v>
      </c>
      <c r="AU222" s="41">
        <f t="shared" si="231"/>
        <v>0</v>
      </c>
      <c r="AV222" s="41">
        <f t="shared" si="232"/>
        <v>0</v>
      </c>
      <c r="AW222">
        <f t="shared" si="233"/>
        <v>0.38619069115760168</v>
      </c>
      <c r="AX222">
        <f t="shared" si="234"/>
        <v>0</v>
      </c>
      <c r="AY222" s="121">
        <f t="shared" si="235"/>
        <v>0</v>
      </c>
      <c r="AZ222">
        <f t="shared" si="236"/>
        <v>0.49554051049970677</v>
      </c>
      <c r="BA222" s="39">
        <f t="shared" si="237"/>
        <v>0</v>
      </c>
      <c r="BB222" s="39">
        <f t="shared" si="238"/>
        <v>0</v>
      </c>
      <c r="BC222">
        <f t="shared" si="239"/>
        <v>0.39630689013686898</v>
      </c>
      <c r="BD222" s="41">
        <f t="shared" si="240"/>
        <v>0</v>
      </c>
      <c r="BE222" s="41">
        <f t="shared" si="241"/>
        <v>0</v>
      </c>
      <c r="BF222">
        <f t="shared" si="242"/>
        <v>0.38644281350379228</v>
      </c>
      <c r="BG222" s="41">
        <f t="shared" si="243"/>
        <v>62278.998485227006</v>
      </c>
      <c r="BH222" s="41">
        <f t="shared" si="244"/>
        <v>11828475.626055587</v>
      </c>
      <c r="BI222">
        <f t="shared" si="245"/>
        <v>0.40760574154700674</v>
      </c>
      <c r="BJ222">
        <f t="shared" si="246"/>
        <v>215433.2838396421</v>
      </c>
      <c r="BK222" s="121">
        <f t="shared" si="247"/>
        <v>40700131.186417095</v>
      </c>
      <c r="BL222">
        <f t="shared" si="248"/>
        <v>0.41614449877387383</v>
      </c>
      <c r="BM222" s="119">
        <f t="shared" si="249"/>
        <v>277712.28232486913</v>
      </c>
      <c r="BN222" s="119">
        <f t="shared" si="250"/>
        <v>51277925.697889999</v>
      </c>
      <c r="BO222">
        <f t="shared" si="251"/>
        <v>0.39826337636614167</v>
      </c>
    </row>
    <row r="223" spans="1:67">
      <c r="A223">
        <v>211</v>
      </c>
      <c r="B223" s="58">
        <v>206</v>
      </c>
      <c r="C223" s="56">
        <f t="shared" si="199"/>
        <v>6368118.035083266</v>
      </c>
      <c r="D223" s="56">
        <f t="shared" si="200"/>
        <v>273589.37239477411</v>
      </c>
      <c r="E223" s="59">
        <f t="shared" si="252"/>
        <v>6094528.6626884919</v>
      </c>
      <c r="F223" s="53">
        <f t="shared" si="201"/>
        <v>218082.89411743099</v>
      </c>
      <c r="G223" s="53">
        <f t="shared" si="202"/>
        <v>28268.455447103453</v>
      </c>
      <c r="H223" s="60">
        <f t="shared" si="203"/>
        <v>189814.43867032754</v>
      </c>
      <c r="I223" s="54">
        <f t="shared" si="204"/>
        <v>0.10979999999999999</v>
      </c>
      <c r="J223" s="61">
        <f t="shared" si="205"/>
        <v>9.6456066865724388E-3</v>
      </c>
      <c r="K223" s="62">
        <f t="shared" si="206"/>
        <v>56954.551001488995</v>
      </c>
      <c r="L223" s="62">
        <f t="shared" si="207"/>
        <v>275037.44511892</v>
      </c>
      <c r="M223" s="55">
        <f t="shared" si="208"/>
        <v>246768.98967181655</v>
      </c>
      <c r="N223" s="55">
        <f t="shared" si="209"/>
        <v>55567.835446691592</v>
      </c>
      <c r="O223" s="55">
        <f t="shared" si="210"/>
        <v>191201.15422512498</v>
      </c>
      <c r="P223" s="59">
        <f t="shared" si="253"/>
        <v>0</v>
      </c>
      <c r="Q223" s="52">
        <f t="shared" si="211"/>
        <v>0</v>
      </c>
      <c r="R223" s="57">
        <f t="shared" si="212"/>
        <v>0</v>
      </c>
      <c r="S223" s="59">
        <f t="shared" si="254"/>
        <v>0</v>
      </c>
      <c r="T223" s="56">
        <f t="shared" si="213"/>
        <v>0</v>
      </c>
      <c r="U223" s="57">
        <f t="shared" si="214"/>
        <v>0</v>
      </c>
      <c r="V223" s="59">
        <f t="shared" si="255"/>
        <v>0</v>
      </c>
      <c r="W223" s="52">
        <f t="shared" si="198"/>
        <v>0</v>
      </c>
      <c r="X223" s="57">
        <f t="shared" si="215"/>
        <v>0</v>
      </c>
      <c r="Y223" s="59">
        <f t="shared" si="256"/>
        <v>0</v>
      </c>
      <c r="Z223" s="56">
        <f t="shared" si="257"/>
        <v>0</v>
      </c>
      <c r="AA223" s="57">
        <f t="shared" si="216"/>
        <v>0</v>
      </c>
      <c r="AB223" s="63">
        <f t="shared" si="258"/>
        <v>0</v>
      </c>
      <c r="AC223" s="74">
        <f t="shared" si="217"/>
        <v>0</v>
      </c>
      <c r="AD223" s="57">
        <f t="shared" si="218"/>
        <v>0</v>
      </c>
      <c r="AE223" s="59">
        <f t="shared" si="259"/>
        <v>0</v>
      </c>
      <c r="AF223" s="54">
        <f t="shared" si="219"/>
        <v>0</v>
      </c>
      <c r="AG223" s="57">
        <f t="shared" si="220"/>
        <v>0</v>
      </c>
      <c r="AH223" s="59">
        <f t="shared" si="260"/>
        <v>1372375.7036954507</v>
      </c>
      <c r="AI223" s="54">
        <f t="shared" si="221"/>
        <v>55567.835446691592</v>
      </c>
      <c r="AJ223" s="57">
        <f t="shared" si="222"/>
        <v>5718.2320987310441</v>
      </c>
      <c r="AK223" s="59">
        <f t="shared" si="261"/>
        <v>4995742.3313878151</v>
      </c>
      <c r="AL223" s="56">
        <f t="shared" si="262"/>
        <v>191201.15422512498</v>
      </c>
      <c r="AM223" s="75">
        <f t="shared" si="223"/>
        <v>20815.593047449231</v>
      </c>
      <c r="AN223">
        <f t="shared" si="224"/>
        <v>3.1294428969359328E-2</v>
      </c>
      <c r="AO223" s="119">
        <f t="shared" si="225"/>
        <v>0</v>
      </c>
      <c r="AP223" s="119">
        <f t="shared" si="226"/>
        <v>0</v>
      </c>
      <c r="AQ223">
        <f t="shared" si="227"/>
        <v>0.37856407510759166</v>
      </c>
      <c r="AR223" s="41">
        <f t="shared" si="228"/>
        <v>0</v>
      </c>
      <c r="AS223" s="41">
        <f t="shared" si="229"/>
        <v>0</v>
      </c>
      <c r="AT223">
        <f t="shared" si="230"/>
        <v>0.37860644621940742</v>
      </c>
      <c r="AU223" s="41">
        <f t="shared" si="231"/>
        <v>0</v>
      </c>
      <c r="AV223" s="41">
        <f t="shared" si="232"/>
        <v>0</v>
      </c>
      <c r="AW223">
        <f t="shared" si="233"/>
        <v>0.38414643535333015</v>
      </c>
      <c r="AX223">
        <f t="shared" si="234"/>
        <v>0</v>
      </c>
      <c r="AY223" s="121">
        <f t="shared" si="235"/>
        <v>0</v>
      </c>
      <c r="AZ223">
        <f t="shared" si="236"/>
        <v>0.49351686713085424</v>
      </c>
      <c r="BA223" s="39">
        <f t="shared" si="237"/>
        <v>0</v>
      </c>
      <c r="BB223" s="39">
        <f t="shared" si="238"/>
        <v>0</v>
      </c>
      <c r="BC223">
        <f t="shared" si="239"/>
        <v>0.39425877885626492</v>
      </c>
      <c r="BD223" s="41">
        <f t="shared" si="240"/>
        <v>0</v>
      </c>
      <c r="BE223" s="41">
        <f t="shared" si="241"/>
        <v>0</v>
      </c>
      <c r="BF223">
        <f t="shared" si="242"/>
        <v>0.38439844605970691</v>
      </c>
      <c r="BG223" s="41">
        <f t="shared" si="243"/>
        <v>61286.067545422637</v>
      </c>
      <c r="BH223" s="41">
        <f t="shared" si="244"/>
        <v>11724813.279251926</v>
      </c>
      <c r="BI223">
        <f t="shared" si="245"/>
        <v>0.40555481044388242</v>
      </c>
      <c r="BJ223">
        <f t="shared" si="246"/>
        <v>212016.7472725742</v>
      </c>
      <c r="BK223" s="121">
        <f t="shared" si="247"/>
        <v>40343443.541501373</v>
      </c>
      <c r="BL223">
        <f t="shared" si="248"/>
        <v>0.41409245177937426</v>
      </c>
      <c r="BM223" s="119">
        <f t="shared" si="249"/>
        <v>273302.81481799681</v>
      </c>
      <c r="BN223" s="119">
        <f t="shared" si="250"/>
        <v>50834411.872394212</v>
      </c>
      <c r="BO223">
        <f t="shared" si="251"/>
        <v>0.39621466565975211</v>
      </c>
    </row>
    <row r="224" spans="1:67">
      <c r="A224">
        <v>212</v>
      </c>
      <c r="B224" s="64">
        <v>207</v>
      </c>
      <c r="C224" s="56">
        <f t="shared" si="199"/>
        <v>6121349.0454114489</v>
      </c>
      <c r="D224" s="56">
        <f t="shared" si="200"/>
        <v>273589.37239477411</v>
      </c>
      <c r="E224" s="59">
        <f t="shared" si="252"/>
        <v>5847759.6730166748</v>
      </c>
      <c r="F224" s="53">
        <f t="shared" si="201"/>
        <v>215979.3522957048</v>
      </c>
      <c r="G224" s="53">
        <f t="shared" si="202"/>
        <v>27123.858616675676</v>
      </c>
      <c r="H224" s="66">
        <f t="shared" si="203"/>
        <v>188855.49367902911</v>
      </c>
      <c r="I224" s="54">
        <f t="shared" si="204"/>
        <v>0.10979999999999999</v>
      </c>
      <c r="J224" s="67">
        <f t="shared" si="205"/>
        <v>9.6456066865724388E-3</v>
      </c>
      <c r="K224" s="68">
        <f t="shared" si="206"/>
        <v>54583.563990891918</v>
      </c>
      <c r="L224" s="68">
        <f t="shared" si="207"/>
        <v>270562.91628659668</v>
      </c>
      <c r="M224" s="55">
        <f t="shared" si="208"/>
        <v>243439.05766992099</v>
      </c>
      <c r="N224" s="55">
        <f t="shared" si="209"/>
        <v>54817.996037063625</v>
      </c>
      <c r="O224" s="55">
        <f t="shared" si="210"/>
        <v>188621.06163285737</v>
      </c>
      <c r="P224" s="65">
        <f t="shared" si="253"/>
        <v>0</v>
      </c>
      <c r="Q224" s="52">
        <f t="shared" si="211"/>
        <v>0</v>
      </c>
      <c r="R224" s="57">
        <f t="shared" si="212"/>
        <v>0</v>
      </c>
      <c r="S224" s="59">
        <f t="shared" si="254"/>
        <v>0</v>
      </c>
      <c r="T224" s="56">
        <f t="shared" si="213"/>
        <v>0</v>
      </c>
      <c r="U224" s="57">
        <f t="shared" si="214"/>
        <v>0</v>
      </c>
      <c r="V224" s="59">
        <f t="shared" si="255"/>
        <v>0</v>
      </c>
      <c r="W224" s="52">
        <f t="shared" si="198"/>
        <v>0</v>
      </c>
      <c r="X224" s="57">
        <f t="shared" si="215"/>
        <v>0</v>
      </c>
      <c r="Y224" s="59">
        <f t="shared" si="256"/>
        <v>0</v>
      </c>
      <c r="Z224" s="56">
        <f t="shared" si="257"/>
        <v>0</v>
      </c>
      <c r="AA224" s="57">
        <f t="shared" si="216"/>
        <v>0</v>
      </c>
      <c r="AB224" s="63">
        <f t="shared" si="258"/>
        <v>0</v>
      </c>
      <c r="AC224" s="74">
        <f t="shared" si="217"/>
        <v>0</v>
      </c>
      <c r="AD224" s="57">
        <f t="shared" si="218"/>
        <v>0</v>
      </c>
      <c r="AE224" s="59">
        <f t="shared" si="259"/>
        <v>0</v>
      </c>
      <c r="AF224" s="54">
        <f t="shared" si="219"/>
        <v>0</v>
      </c>
      <c r="AG224" s="57">
        <f t="shared" si="220"/>
        <v>0</v>
      </c>
      <c r="AH224" s="59">
        <f t="shared" si="260"/>
        <v>1316807.8682487591</v>
      </c>
      <c r="AI224" s="54">
        <f t="shared" si="221"/>
        <v>54817.996037063625</v>
      </c>
      <c r="AJ224" s="57">
        <f t="shared" si="222"/>
        <v>5486.6994510364957</v>
      </c>
      <c r="AK224" s="59">
        <f t="shared" si="261"/>
        <v>4804541.1771626901</v>
      </c>
      <c r="AL224" s="56">
        <f t="shared" si="262"/>
        <v>188621.06163285737</v>
      </c>
      <c r="AM224" s="75">
        <f t="shared" si="223"/>
        <v>20018.921571511208</v>
      </c>
      <c r="AN224">
        <f t="shared" si="224"/>
        <v>3.1333426183844007E-2</v>
      </c>
      <c r="AO224" s="119">
        <f t="shared" si="225"/>
        <v>0</v>
      </c>
      <c r="AP224" s="119">
        <f t="shared" si="226"/>
        <v>0</v>
      </c>
      <c r="AQ224">
        <f t="shared" si="227"/>
        <v>0.37653101506667419</v>
      </c>
      <c r="AR224" s="41">
        <f t="shared" si="228"/>
        <v>0</v>
      </c>
      <c r="AS224" s="41">
        <f t="shared" si="229"/>
        <v>0</v>
      </c>
      <c r="AT224">
        <f t="shared" si="230"/>
        <v>0.37657336308139255</v>
      </c>
      <c r="AU224" s="41">
        <f t="shared" si="231"/>
        <v>0</v>
      </c>
      <c r="AV224" s="41">
        <f t="shared" si="232"/>
        <v>0</v>
      </c>
      <c r="AW224">
        <f t="shared" si="233"/>
        <v>0.38211052936321616</v>
      </c>
      <c r="AX224">
        <f t="shared" si="234"/>
        <v>0</v>
      </c>
      <c r="AY224" s="121">
        <f t="shared" si="235"/>
        <v>0</v>
      </c>
      <c r="AZ224">
        <f t="shared" si="236"/>
        <v>0.49149830520652865</v>
      </c>
      <c r="BA224" s="39">
        <f t="shared" si="237"/>
        <v>0</v>
      </c>
      <c r="BB224" s="39">
        <f t="shared" si="238"/>
        <v>0</v>
      </c>
      <c r="BC224">
        <f t="shared" si="239"/>
        <v>0.39221871529048585</v>
      </c>
      <c r="BD224" s="41">
        <f t="shared" si="240"/>
        <v>0</v>
      </c>
      <c r="BE224" s="41">
        <f t="shared" si="241"/>
        <v>0</v>
      </c>
      <c r="BF224">
        <f t="shared" si="242"/>
        <v>0.38236242091417288</v>
      </c>
      <c r="BG224" s="41">
        <f t="shared" si="243"/>
        <v>60304.695488100122</v>
      </c>
      <c r="BH224" s="41">
        <f t="shared" si="244"/>
        <v>11621415.159857489</v>
      </c>
      <c r="BI224">
        <f t="shared" si="245"/>
        <v>0.4035115886052425</v>
      </c>
      <c r="BJ224">
        <f t="shared" si="246"/>
        <v>208639.98320436856</v>
      </c>
      <c r="BK224" s="121">
        <f t="shared" si="247"/>
        <v>39987665.06616576</v>
      </c>
      <c r="BL224">
        <f t="shared" si="248"/>
        <v>0.41204785781635594</v>
      </c>
      <c r="BM224" s="119">
        <f t="shared" si="249"/>
        <v>268944.67869246867</v>
      </c>
      <c r="BN224" s="119">
        <f t="shared" si="250"/>
        <v>50391884.937673643</v>
      </c>
      <c r="BO224">
        <f t="shared" si="251"/>
        <v>0.39417394412904644</v>
      </c>
    </row>
    <row r="225" spans="1:67">
      <c r="A225">
        <v>213</v>
      </c>
      <c r="B225" s="58">
        <v>208</v>
      </c>
      <c r="C225" s="56">
        <f t="shared" si="199"/>
        <v>5877909.9877415281</v>
      </c>
      <c r="D225" s="56">
        <f t="shared" si="200"/>
        <v>273589.37239477411</v>
      </c>
      <c r="E225" s="59">
        <f t="shared" si="252"/>
        <v>5604320.615346754</v>
      </c>
      <c r="F225" s="53">
        <f t="shared" si="201"/>
        <v>213896.10041103981</v>
      </c>
      <c r="G225" s="53">
        <f t="shared" si="202"/>
        <v>25994.707120850027</v>
      </c>
      <c r="H225" s="60">
        <f t="shared" si="203"/>
        <v>187901.39329018979</v>
      </c>
      <c r="I225" s="54">
        <f t="shared" si="204"/>
        <v>0.10979999999999999</v>
      </c>
      <c r="J225" s="61">
        <f t="shared" si="205"/>
        <v>9.6456066865724388E-3</v>
      </c>
      <c r="K225" s="62">
        <f t="shared" si="206"/>
        <v>52244.649465548282</v>
      </c>
      <c r="L225" s="62">
        <f t="shared" si="207"/>
        <v>266140.74987658812</v>
      </c>
      <c r="M225" s="55">
        <f t="shared" si="208"/>
        <v>240146.04275573808</v>
      </c>
      <c r="N225" s="55">
        <f t="shared" si="209"/>
        <v>54076.469676242625</v>
      </c>
      <c r="O225" s="55">
        <f t="shared" si="210"/>
        <v>186069.57307949546</v>
      </c>
      <c r="P225" s="59">
        <f t="shared" si="253"/>
        <v>0</v>
      </c>
      <c r="Q225" s="52">
        <f t="shared" si="211"/>
        <v>0</v>
      </c>
      <c r="R225" s="57">
        <f t="shared" si="212"/>
        <v>0</v>
      </c>
      <c r="S225" s="59">
        <f t="shared" si="254"/>
        <v>0</v>
      </c>
      <c r="T225" s="56">
        <f t="shared" si="213"/>
        <v>0</v>
      </c>
      <c r="U225" s="57">
        <f t="shared" si="214"/>
        <v>0</v>
      </c>
      <c r="V225" s="59">
        <f t="shared" si="255"/>
        <v>0</v>
      </c>
      <c r="W225" s="52">
        <f t="shared" si="198"/>
        <v>0</v>
      </c>
      <c r="X225" s="57">
        <f t="shared" si="215"/>
        <v>0</v>
      </c>
      <c r="Y225" s="59">
        <f t="shared" si="256"/>
        <v>0</v>
      </c>
      <c r="Z225" s="56">
        <f t="shared" si="257"/>
        <v>0</v>
      </c>
      <c r="AA225" s="57">
        <f t="shared" si="216"/>
        <v>0</v>
      </c>
      <c r="AB225" s="63">
        <f t="shared" si="258"/>
        <v>0</v>
      </c>
      <c r="AC225" s="74">
        <f t="shared" si="217"/>
        <v>0</v>
      </c>
      <c r="AD225" s="57">
        <f t="shared" si="218"/>
        <v>0</v>
      </c>
      <c r="AE225" s="59">
        <f t="shared" si="259"/>
        <v>0</v>
      </c>
      <c r="AF225" s="54">
        <f t="shared" si="219"/>
        <v>0</v>
      </c>
      <c r="AG225" s="57">
        <f t="shared" si="220"/>
        <v>0</v>
      </c>
      <c r="AH225" s="59">
        <f t="shared" si="260"/>
        <v>1261989.8722116954</v>
      </c>
      <c r="AI225" s="54">
        <f t="shared" si="221"/>
        <v>54076.469676242625</v>
      </c>
      <c r="AJ225" s="57">
        <f t="shared" si="222"/>
        <v>5258.2911342153975</v>
      </c>
      <c r="AK225" s="59">
        <f t="shared" si="261"/>
        <v>4615920.1155298324</v>
      </c>
      <c r="AL225" s="56">
        <f t="shared" si="262"/>
        <v>186069.57307949546</v>
      </c>
      <c r="AM225" s="75">
        <f t="shared" si="223"/>
        <v>19233.0004813743</v>
      </c>
      <c r="AN225">
        <f t="shared" si="224"/>
        <v>3.1372423398328686E-2</v>
      </c>
      <c r="AO225" s="119">
        <f t="shared" si="225"/>
        <v>0</v>
      </c>
      <c r="AP225" s="119">
        <f t="shared" si="226"/>
        <v>0</v>
      </c>
      <c r="AQ225">
        <f t="shared" si="227"/>
        <v>0.37450645162004831</v>
      </c>
      <c r="AR225" s="41">
        <f t="shared" si="228"/>
        <v>0</v>
      </c>
      <c r="AS225" s="41">
        <f t="shared" si="229"/>
        <v>0</v>
      </c>
      <c r="AT225">
        <f t="shared" si="230"/>
        <v>0.37454877528878933</v>
      </c>
      <c r="AU225" s="41">
        <f t="shared" si="231"/>
        <v>0</v>
      </c>
      <c r="AV225" s="41">
        <f t="shared" si="232"/>
        <v>0</v>
      </c>
      <c r="AW225">
        <f t="shared" si="233"/>
        <v>0.38008295521027496</v>
      </c>
      <c r="AX225">
        <f t="shared" si="234"/>
        <v>0</v>
      </c>
      <c r="AY225" s="121">
        <f t="shared" si="235"/>
        <v>0</v>
      </c>
      <c r="AZ225">
        <f t="shared" si="236"/>
        <v>0.48948483004558291</v>
      </c>
      <c r="BA225" s="39">
        <f t="shared" si="237"/>
        <v>0</v>
      </c>
      <c r="BB225" s="39">
        <f t="shared" si="238"/>
        <v>0</v>
      </c>
      <c r="BC225">
        <f t="shared" si="239"/>
        <v>0.39018668413167995</v>
      </c>
      <c r="BD225" s="41">
        <f t="shared" si="240"/>
        <v>0</v>
      </c>
      <c r="BE225" s="41">
        <f t="shared" si="241"/>
        <v>0</v>
      </c>
      <c r="BF225">
        <f t="shared" si="242"/>
        <v>0.38033472015813719</v>
      </c>
      <c r="BG225" s="41">
        <f t="shared" si="243"/>
        <v>59334.760810458021</v>
      </c>
      <c r="BH225" s="41">
        <f t="shared" si="244"/>
        <v>11518288.041039679</v>
      </c>
      <c r="BI225">
        <f t="shared" si="245"/>
        <v>0.40147606357212795</v>
      </c>
      <c r="BJ225">
        <f t="shared" si="246"/>
        <v>205302.57356086976</v>
      </c>
      <c r="BK225" s="121">
        <f t="shared" si="247"/>
        <v>39632819.065932535</v>
      </c>
      <c r="BL225">
        <f t="shared" si="248"/>
        <v>0.41001070648825921</v>
      </c>
      <c r="BM225" s="119">
        <f t="shared" si="249"/>
        <v>264637.33437132777</v>
      </c>
      <c r="BN225" s="119">
        <f t="shared" si="250"/>
        <v>49950376.893193521</v>
      </c>
      <c r="BO225">
        <f t="shared" si="251"/>
        <v>0.39214119696937272</v>
      </c>
    </row>
    <row r="226" spans="1:67">
      <c r="A226">
        <v>214</v>
      </c>
      <c r="B226" s="64">
        <v>209</v>
      </c>
      <c r="C226" s="56">
        <f t="shared" si="199"/>
        <v>5637763.9449857892</v>
      </c>
      <c r="D226" s="56">
        <f t="shared" si="200"/>
        <v>273589.37239477318</v>
      </c>
      <c r="E226" s="59">
        <f t="shared" si="252"/>
        <v>5364174.5725910161</v>
      </c>
      <c r="F226" s="53">
        <f t="shared" si="201"/>
        <v>211832.94275468329</v>
      </c>
      <c r="G226" s="53">
        <f t="shared" si="202"/>
        <v>24880.829725867996</v>
      </c>
      <c r="H226" s="66">
        <f t="shared" si="203"/>
        <v>186952.11302881531</v>
      </c>
      <c r="I226" s="54">
        <f t="shared" si="204"/>
        <v>0.10979999999999999</v>
      </c>
      <c r="J226" s="67">
        <f t="shared" si="205"/>
        <v>9.6456066865724388E-3</v>
      </c>
      <c r="K226" s="68">
        <f t="shared" si="206"/>
        <v>49937.451573826176</v>
      </c>
      <c r="L226" s="68">
        <f t="shared" si="207"/>
        <v>261770.39432850946</v>
      </c>
      <c r="M226" s="55">
        <f t="shared" si="208"/>
        <v>236889.56460264145</v>
      </c>
      <c r="N226" s="55">
        <f t="shared" si="209"/>
        <v>53343.170721671078</v>
      </c>
      <c r="O226" s="55">
        <f t="shared" si="210"/>
        <v>183546.39388097037</v>
      </c>
      <c r="P226" s="65">
        <f t="shared" si="253"/>
        <v>0</v>
      </c>
      <c r="Q226" s="52">
        <f t="shared" si="211"/>
        <v>0</v>
      </c>
      <c r="R226" s="57">
        <f t="shared" si="212"/>
        <v>0</v>
      </c>
      <c r="S226" s="59">
        <f t="shared" si="254"/>
        <v>0</v>
      </c>
      <c r="T226" s="56">
        <f t="shared" si="213"/>
        <v>0</v>
      </c>
      <c r="U226" s="57">
        <f t="shared" si="214"/>
        <v>0</v>
      </c>
      <c r="V226" s="59">
        <f t="shared" si="255"/>
        <v>0</v>
      </c>
      <c r="W226" s="52">
        <f t="shared" si="198"/>
        <v>0</v>
      </c>
      <c r="X226" s="57">
        <f t="shared" si="215"/>
        <v>0</v>
      </c>
      <c r="Y226" s="59">
        <f t="shared" si="256"/>
        <v>0</v>
      </c>
      <c r="Z226" s="56">
        <f t="shared" si="257"/>
        <v>0</v>
      </c>
      <c r="AA226" s="57">
        <f t="shared" si="216"/>
        <v>0</v>
      </c>
      <c r="AB226" s="63">
        <f t="shared" si="258"/>
        <v>0</v>
      </c>
      <c r="AC226" s="74">
        <f t="shared" si="217"/>
        <v>0</v>
      </c>
      <c r="AD226" s="57">
        <f t="shared" si="218"/>
        <v>0</v>
      </c>
      <c r="AE226" s="59">
        <f t="shared" si="259"/>
        <v>0</v>
      </c>
      <c r="AF226" s="54">
        <f t="shared" si="219"/>
        <v>0</v>
      </c>
      <c r="AG226" s="57">
        <f t="shared" si="220"/>
        <v>0</v>
      </c>
      <c r="AH226" s="59">
        <f t="shared" si="260"/>
        <v>1207913.4025354527</v>
      </c>
      <c r="AI226" s="54">
        <f t="shared" si="221"/>
        <v>53343.170721671078</v>
      </c>
      <c r="AJ226" s="57">
        <f t="shared" si="222"/>
        <v>5032.9725105643865</v>
      </c>
      <c r="AK226" s="59">
        <f t="shared" si="261"/>
        <v>4429850.5424503367</v>
      </c>
      <c r="AL226" s="56">
        <f t="shared" si="262"/>
        <v>183546.39388097037</v>
      </c>
      <c r="AM226" s="75">
        <f t="shared" si="223"/>
        <v>18457.71059354307</v>
      </c>
      <c r="AN226">
        <f t="shared" si="224"/>
        <v>3.1411420612813365E-2</v>
      </c>
      <c r="AO226" s="119">
        <f t="shared" si="225"/>
        <v>0</v>
      </c>
      <c r="AP226" s="119">
        <f t="shared" si="226"/>
        <v>0</v>
      </c>
      <c r="AQ226">
        <f t="shared" si="227"/>
        <v>0.3724903652084901</v>
      </c>
      <c r="AR226" s="41">
        <f t="shared" si="228"/>
        <v>0</v>
      </c>
      <c r="AS226" s="41">
        <f t="shared" si="229"/>
        <v>0</v>
      </c>
      <c r="AT226">
        <f t="shared" si="230"/>
        <v>0.37253266329404744</v>
      </c>
      <c r="AU226" s="41">
        <f t="shared" si="231"/>
        <v>0</v>
      </c>
      <c r="AV226" s="41">
        <f t="shared" si="232"/>
        <v>0</v>
      </c>
      <c r="AW226">
        <f t="shared" si="233"/>
        <v>0.37806369485149577</v>
      </c>
      <c r="AX226">
        <f t="shared" si="234"/>
        <v>0</v>
      </c>
      <c r="AY226" s="121">
        <f t="shared" si="235"/>
        <v>0</v>
      </c>
      <c r="AZ226">
        <f t="shared" si="236"/>
        <v>0.48747644684628977</v>
      </c>
      <c r="BA226" s="39">
        <f t="shared" si="237"/>
        <v>0</v>
      </c>
      <c r="BB226" s="39">
        <f t="shared" si="238"/>
        <v>0</v>
      </c>
      <c r="BC226">
        <f t="shared" si="239"/>
        <v>0.38816266999563115</v>
      </c>
      <c r="BD226" s="41">
        <f t="shared" si="240"/>
        <v>0</v>
      </c>
      <c r="BE226" s="41">
        <f t="shared" si="241"/>
        <v>0</v>
      </c>
      <c r="BF226">
        <f t="shared" si="242"/>
        <v>0.37831532581617844</v>
      </c>
      <c r="BG226" s="41">
        <f t="shared" si="243"/>
        <v>58376.143232235467</v>
      </c>
      <c r="BH226" s="41">
        <f t="shared" si="244"/>
        <v>11415438.534437612</v>
      </c>
      <c r="BI226">
        <f t="shared" si="245"/>
        <v>0.39944822279917469</v>
      </c>
      <c r="BJ226">
        <f t="shared" si="246"/>
        <v>202004.10447451344</v>
      </c>
      <c r="BK226" s="121">
        <f t="shared" si="247"/>
        <v>39278928.290527657</v>
      </c>
      <c r="BL226">
        <f t="shared" si="248"/>
        <v>0.40798098730554722</v>
      </c>
      <c r="BM226" s="119">
        <f t="shared" si="249"/>
        <v>260380.24770674889</v>
      </c>
      <c r="BN226" s="119">
        <f t="shared" si="250"/>
        <v>49509919.00195206</v>
      </c>
      <c r="BO226">
        <f t="shared" si="251"/>
        <v>0.39011640929786134</v>
      </c>
    </row>
    <row r="227" spans="1:67">
      <c r="A227">
        <v>215</v>
      </c>
      <c r="B227" s="58">
        <v>210</v>
      </c>
      <c r="C227" s="56">
        <f t="shared" si="199"/>
        <v>5400874.3803831479</v>
      </c>
      <c r="D227" s="56">
        <f t="shared" si="200"/>
        <v>273589.37239477318</v>
      </c>
      <c r="E227" s="59">
        <f t="shared" si="252"/>
        <v>5127285.0079883747</v>
      </c>
      <c r="F227" s="53">
        <f t="shared" si="201"/>
        <v>209789.6855056124</v>
      </c>
      <c r="G227" s="53">
        <f t="shared" si="202"/>
        <v>23782.056962052742</v>
      </c>
      <c r="H227" s="60">
        <f t="shared" si="203"/>
        <v>186007.62854355967</v>
      </c>
      <c r="I227" s="54">
        <f t="shared" si="204"/>
        <v>0.10979999999999999</v>
      </c>
      <c r="J227" s="61">
        <f t="shared" si="205"/>
        <v>9.6456066865724388E-3</v>
      </c>
      <c r="K227" s="62">
        <f t="shared" si="206"/>
        <v>47661.618131382049</v>
      </c>
      <c r="L227" s="62">
        <f t="shared" si="207"/>
        <v>257451.30363699445</v>
      </c>
      <c r="M227" s="55">
        <f t="shared" si="208"/>
        <v>233669.24667494171</v>
      </c>
      <c r="N227" s="55">
        <f t="shared" si="209"/>
        <v>52618.014384440721</v>
      </c>
      <c r="O227" s="55">
        <f t="shared" si="210"/>
        <v>181051.23229050098</v>
      </c>
      <c r="P227" s="59">
        <f t="shared" si="253"/>
        <v>0</v>
      </c>
      <c r="Q227" s="52">
        <f t="shared" si="211"/>
        <v>0</v>
      </c>
      <c r="R227" s="57">
        <f t="shared" si="212"/>
        <v>0</v>
      </c>
      <c r="S227" s="59">
        <f t="shared" si="254"/>
        <v>0</v>
      </c>
      <c r="T227" s="56">
        <f t="shared" si="213"/>
        <v>0</v>
      </c>
      <c r="U227" s="57">
        <f t="shared" si="214"/>
        <v>0</v>
      </c>
      <c r="V227" s="59">
        <f t="shared" si="255"/>
        <v>0</v>
      </c>
      <c r="W227" s="52">
        <f t="shared" si="198"/>
        <v>0</v>
      </c>
      <c r="X227" s="57">
        <f t="shared" si="215"/>
        <v>0</v>
      </c>
      <c r="Y227" s="59">
        <f t="shared" si="256"/>
        <v>0</v>
      </c>
      <c r="Z227" s="56">
        <f t="shared" si="257"/>
        <v>0</v>
      </c>
      <c r="AA227" s="57">
        <f t="shared" si="216"/>
        <v>0</v>
      </c>
      <c r="AB227" s="63">
        <f t="shared" si="258"/>
        <v>0</v>
      </c>
      <c r="AC227" s="74">
        <f t="shared" si="217"/>
        <v>0</v>
      </c>
      <c r="AD227" s="57">
        <f t="shared" si="218"/>
        <v>0</v>
      </c>
      <c r="AE227" s="59">
        <f t="shared" si="259"/>
        <v>0</v>
      </c>
      <c r="AF227" s="54">
        <f t="shared" si="219"/>
        <v>0</v>
      </c>
      <c r="AG227" s="57">
        <f t="shared" si="220"/>
        <v>0</v>
      </c>
      <c r="AH227" s="59">
        <f t="shared" si="260"/>
        <v>1154570.2318137817</v>
      </c>
      <c r="AI227" s="54">
        <f t="shared" si="221"/>
        <v>52618.014384440721</v>
      </c>
      <c r="AJ227" s="57">
        <f t="shared" si="222"/>
        <v>4810.7092992240905</v>
      </c>
      <c r="AK227" s="59">
        <f t="shared" si="261"/>
        <v>4246304.148569366</v>
      </c>
      <c r="AL227" s="56">
        <f t="shared" si="262"/>
        <v>181051.23229050098</v>
      </c>
      <c r="AM227" s="75">
        <f t="shared" si="223"/>
        <v>17692.933952372357</v>
      </c>
      <c r="AN227">
        <f t="shared" si="224"/>
        <v>3.1450417827298044E-2</v>
      </c>
      <c r="AO227" s="119">
        <f t="shared" si="225"/>
        <v>0</v>
      </c>
      <c r="AP227" s="119">
        <f t="shared" si="226"/>
        <v>0</v>
      </c>
      <c r="AQ227">
        <f t="shared" si="227"/>
        <v>0.37048273621385985</v>
      </c>
      <c r="AR227" s="41">
        <f t="shared" si="228"/>
        <v>0</v>
      </c>
      <c r="AS227" s="41">
        <f t="shared" si="229"/>
        <v>0</v>
      </c>
      <c r="AT227">
        <f t="shared" si="230"/>
        <v>0.37052500749054418</v>
      </c>
      <c r="AU227" s="41">
        <f t="shared" si="231"/>
        <v>0</v>
      </c>
      <c r="AV227" s="41">
        <f t="shared" si="232"/>
        <v>0</v>
      </c>
      <c r="AW227">
        <f t="shared" si="233"/>
        <v>0.37605273017858537</v>
      </c>
      <c r="AX227">
        <f t="shared" si="234"/>
        <v>0</v>
      </c>
      <c r="AY227" s="121">
        <f t="shared" si="235"/>
        <v>0</v>
      </c>
      <c r="AZ227">
        <f t="shared" si="236"/>
        <v>0.48547316068669683</v>
      </c>
      <c r="BA227" s="39">
        <f t="shared" si="237"/>
        <v>0</v>
      </c>
      <c r="BB227" s="39">
        <f t="shared" si="238"/>
        <v>0</v>
      </c>
      <c r="BC227">
        <f t="shared" si="239"/>
        <v>0.38614665742249976</v>
      </c>
      <c r="BD227" s="41">
        <f t="shared" si="240"/>
        <v>0</v>
      </c>
      <c r="BE227" s="41">
        <f t="shared" si="241"/>
        <v>0</v>
      </c>
      <c r="BF227">
        <f t="shared" si="242"/>
        <v>0.37630421984736923</v>
      </c>
      <c r="BG227" s="41">
        <f t="shared" si="243"/>
        <v>57428.723683664808</v>
      </c>
      <c r="BH227" s="41">
        <f t="shared" si="244"/>
        <v>11312873.092654755</v>
      </c>
      <c r="BI227">
        <f t="shared" si="245"/>
        <v>0.39742805365540906</v>
      </c>
      <c r="BJ227">
        <f t="shared" si="246"/>
        <v>198744.16624287333</v>
      </c>
      <c r="BK227" s="121">
        <f t="shared" si="247"/>
        <v>38926014.942457713</v>
      </c>
      <c r="BL227">
        <f t="shared" si="248"/>
        <v>0.40595868968653148</v>
      </c>
      <c r="BM227" s="119">
        <f t="shared" si="249"/>
        <v>256172.88992653813</v>
      </c>
      <c r="BN227" s="119">
        <f t="shared" si="250"/>
        <v>49070541.801737756</v>
      </c>
      <c r="BO227">
        <f t="shared" si="251"/>
        <v>0.38809956615421215</v>
      </c>
    </row>
    <row r="228" spans="1:67">
      <c r="A228">
        <v>216</v>
      </c>
      <c r="B228" s="64">
        <v>211</v>
      </c>
      <c r="C228" s="56">
        <f t="shared" si="199"/>
        <v>5167205.133708206</v>
      </c>
      <c r="D228" s="56">
        <f t="shared" si="200"/>
        <v>273589.37239477318</v>
      </c>
      <c r="E228" s="59">
        <f t="shared" si="252"/>
        <v>4893615.7613134328</v>
      </c>
      <c r="F228" s="53">
        <f t="shared" si="201"/>
        <v>207766.13671232553</v>
      </c>
      <c r="G228" s="53">
        <f t="shared" si="202"/>
        <v>22698.221106225476</v>
      </c>
      <c r="H228" s="66">
        <f t="shared" si="203"/>
        <v>185067.91560610005</v>
      </c>
      <c r="I228" s="54">
        <f t="shared" si="204"/>
        <v>0.10979999999999999</v>
      </c>
      <c r="J228" s="67">
        <f t="shared" si="205"/>
        <v>9.6456066865724388E-3</v>
      </c>
      <c r="K228" s="68">
        <f t="shared" si="206"/>
        <v>45416.800584600904</v>
      </c>
      <c r="L228" s="68">
        <f t="shared" si="207"/>
        <v>253182.93729692642</v>
      </c>
      <c r="M228" s="55">
        <f t="shared" si="208"/>
        <v>230484.71619070094</v>
      </c>
      <c r="N228" s="55">
        <f t="shared" si="209"/>
        <v>51900.916720919049</v>
      </c>
      <c r="O228" s="55">
        <f t="shared" si="210"/>
        <v>178583.79946978189</v>
      </c>
      <c r="P228" s="65">
        <f t="shared" si="253"/>
        <v>0</v>
      </c>
      <c r="Q228" s="52">
        <f t="shared" si="211"/>
        <v>0</v>
      </c>
      <c r="R228" s="57">
        <f t="shared" si="212"/>
        <v>0</v>
      </c>
      <c r="S228" s="59">
        <f t="shared" si="254"/>
        <v>0</v>
      </c>
      <c r="T228" s="56">
        <f t="shared" si="213"/>
        <v>0</v>
      </c>
      <c r="U228" s="57">
        <f t="shared" si="214"/>
        <v>0</v>
      </c>
      <c r="V228" s="59">
        <f t="shared" si="255"/>
        <v>0</v>
      </c>
      <c r="W228" s="52">
        <f t="shared" si="198"/>
        <v>0</v>
      </c>
      <c r="X228" s="57">
        <f t="shared" si="215"/>
        <v>0</v>
      </c>
      <c r="Y228" s="59">
        <f t="shared" si="256"/>
        <v>0</v>
      </c>
      <c r="Z228" s="56">
        <f t="shared" si="257"/>
        <v>0</v>
      </c>
      <c r="AA228" s="57">
        <f t="shared" si="216"/>
        <v>0</v>
      </c>
      <c r="AB228" s="63">
        <f t="shared" si="258"/>
        <v>0</v>
      </c>
      <c r="AC228" s="74">
        <f t="shared" si="217"/>
        <v>0</v>
      </c>
      <c r="AD228" s="57">
        <f t="shared" si="218"/>
        <v>0</v>
      </c>
      <c r="AE228" s="59">
        <f t="shared" si="259"/>
        <v>0</v>
      </c>
      <c r="AF228" s="54">
        <f t="shared" si="219"/>
        <v>0</v>
      </c>
      <c r="AG228" s="57">
        <f t="shared" si="220"/>
        <v>0</v>
      </c>
      <c r="AH228" s="59">
        <f t="shared" si="260"/>
        <v>1101952.217429341</v>
      </c>
      <c r="AI228" s="54">
        <f t="shared" si="221"/>
        <v>51900.916720919049</v>
      </c>
      <c r="AJ228" s="57">
        <f t="shared" si="222"/>
        <v>4591.467572622254</v>
      </c>
      <c r="AK228" s="59">
        <f t="shared" si="261"/>
        <v>4065252.9162788652</v>
      </c>
      <c r="AL228" s="56">
        <f t="shared" si="262"/>
        <v>178583.79946978189</v>
      </c>
      <c r="AM228" s="75">
        <f t="shared" si="223"/>
        <v>16938.553817828604</v>
      </c>
      <c r="AN228">
        <f t="shared" si="224"/>
        <v>3.1489415041782723E-2</v>
      </c>
      <c r="AO228" s="119">
        <f t="shared" si="225"/>
        <v>0</v>
      </c>
      <c r="AP228" s="119">
        <f t="shared" si="226"/>
        <v>0</v>
      </c>
      <c r="AQ228">
        <f t="shared" si="227"/>
        <v>0.36848354495981006</v>
      </c>
      <c r="AR228" s="41">
        <f t="shared" si="228"/>
        <v>0</v>
      </c>
      <c r="AS228" s="41">
        <f t="shared" si="229"/>
        <v>0</v>
      </c>
      <c r="AT228">
        <f t="shared" si="230"/>
        <v>0.36852578821352683</v>
      </c>
      <c r="AU228" s="41">
        <f t="shared" si="231"/>
        <v>0</v>
      </c>
      <c r="AV228" s="41">
        <f t="shared" si="232"/>
        <v>0</v>
      </c>
      <c r="AW228">
        <f t="shared" si="233"/>
        <v>0.37405004301879824</v>
      </c>
      <c r="AX228">
        <f t="shared" si="234"/>
        <v>0</v>
      </c>
      <c r="AY228" s="121">
        <f t="shared" si="235"/>
        <v>0</v>
      </c>
      <c r="AZ228">
        <f t="shared" si="236"/>
        <v>0.48347497652507804</v>
      </c>
      <c r="BA228" s="39">
        <f t="shared" si="237"/>
        <v>0</v>
      </c>
      <c r="BB228" s="39">
        <f t="shared" si="238"/>
        <v>0</v>
      </c>
      <c r="BC228">
        <f t="shared" si="239"/>
        <v>0.38413863087763467</v>
      </c>
      <c r="BD228" s="41">
        <f t="shared" si="240"/>
        <v>0</v>
      </c>
      <c r="BE228" s="41">
        <f t="shared" si="241"/>
        <v>0</v>
      </c>
      <c r="BF228">
        <f t="shared" si="242"/>
        <v>0.37430138414605446</v>
      </c>
      <c r="BG228" s="41">
        <f t="shared" si="243"/>
        <v>56492.384293541305</v>
      </c>
      <c r="BH228" s="41">
        <f t="shared" si="244"/>
        <v>11210598.011718515</v>
      </c>
      <c r="BI228">
        <f t="shared" si="245"/>
        <v>0.39541554342501212</v>
      </c>
      <c r="BJ228">
        <f t="shared" si="246"/>
        <v>195522.35328761049</v>
      </c>
      <c r="BK228" s="121">
        <f t="shared" si="247"/>
        <v>38574100.685472891</v>
      </c>
      <c r="BL228">
        <f t="shared" si="248"/>
        <v>0.40394380295802301</v>
      </c>
      <c r="BM228" s="119">
        <f t="shared" si="249"/>
        <v>252014.7375811518</v>
      </c>
      <c r="BN228" s="119">
        <f t="shared" si="250"/>
        <v>48632275.116237901</v>
      </c>
      <c r="BO228">
        <f t="shared" si="251"/>
        <v>0.38609065250142793</v>
      </c>
    </row>
    <row r="229" spans="1:67">
      <c r="A229">
        <v>217</v>
      </c>
      <c r="B229" s="58">
        <v>212</v>
      </c>
      <c r="C229" s="56">
        <f t="shared" si="199"/>
        <v>4936720.4175175056</v>
      </c>
      <c r="D229" s="56">
        <f t="shared" si="200"/>
        <v>273589.37239477411</v>
      </c>
      <c r="E229" s="59">
        <f t="shared" si="252"/>
        <v>4663131.0451227315</v>
      </c>
      <c r="F229" s="53">
        <f t="shared" si="201"/>
        <v>205762.10627480978</v>
      </c>
      <c r="G229" s="53">
        <f t="shared" si="202"/>
        <v>21629.156164294269</v>
      </c>
      <c r="H229" s="60">
        <f t="shared" si="203"/>
        <v>184132.95011051552</v>
      </c>
      <c r="I229" s="54">
        <f t="shared" si="204"/>
        <v>0.10979999999999999</v>
      </c>
      <c r="J229" s="61">
        <f t="shared" si="205"/>
        <v>9.6456066865724388E-3</v>
      </c>
      <c r="K229" s="62">
        <f t="shared" si="206"/>
        <v>43202.653974395042</v>
      </c>
      <c r="L229" s="62">
        <f t="shared" si="207"/>
        <v>248964.76024920482</v>
      </c>
      <c r="M229" s="55">
        <f t="shared" si="208"/>
        <v>227335.60408491053</v>
      </c>
      <c r="N229" s="55">
        <f t="shared" si="209"/>
        <v>51191.794624457623</v>
      </c>
      <c r="O229" s="55">
        <f t="shared" si="210"/>
        <v>176143.8094604529</v>
      </c>
      <c r="P229" s="59">
        <f t="shared" si="253"/>
        <v>0</v>
      </c>
      <c r="Q229" s="52">
        <f t="shared" si="211"/>
        <v>0</v>
      </c>
      <c r="R229" s="57">
        <f t="shared" si="212"/>
        <v>0</v>
      </c>
      <c r="S229" s="59">
        <f t="shared" si="254"/>
        <v>0</v>
      </c>
      <c r="T229" s="56">
        <f t="shared" si="213"/>
        <v>0</v>
      </c>
      <c r="U229" s="57">
        <f t="shared" si="214"/>
        <v>0</v>
      </c>
      <c r="V229" s="59">
        <f t="shared" si="255"/>
        <v>0</v>
      </c>
      <c r="W229" s="52">
        <f t="shared" si="198"/>
        <v>0</v>
      </c>
      <c r="X229" s="57">
        <f t="shared" si="215"/>
        <v>0</v>
      </c>
      <c r="Y229" s="59">
        <f t="shared" si="256"/>
        <v>0</v>
      </c>
      <c r="Z229" s="56">
        <f t="shared" si="257"/>
        <v>0</v>
      </c>
      <c r="AA229" s="57">
        <f t="shared" si="216"/>
        <v>0</v>
      </c>
      <c r="AB229" s="63">
        <f t="shared" si="258"/>
        <v>0</v>
      </c>
      <c r="AC229" s="74">
        <f t="shared" si="217"/>
        <v>0</v>
      </c>
      <c r="AD229" s="57">
        <f t="shared" si="218"/>
        <v>0</v>
      </c>
      <c r="AE229" s="59">
        <f t="shared" si="259"/>
        <v>0</v>
      </c>
      <c r="AF229" s="54">
        <f t="shared" si="219"/>
        <v>0</v>
      </c>
      <c r="AG229" s="57">
        <f t="shared" si="220"/>
        <v>0</v>
      </c>
      <c r="AH229" s="59">
        <f t="shared" si="260"/>
        <v>1050051.300708422</v>
      </c>
      <c r="AI229" s="54">
        <f t="shared" si="221"/>
        <v>51191.794624457623</v>
      </c>
      <c r="AJ229" s="57">
        <f t="shared" si="222"/>
        <v>4375.2137529517586</v>
      </c>
      <c r="AK229" s="59">
        <f t="shared" si="261"/>
        <v>3886669.1168090831</v>
      </c>
      <c r="AL229" s="56">
        <f t="shared" si="262"/>
        <v>176143.8094604529</v>
      </c>
      <c r="AM229" s="75">
        <f t="shared" si="223"/>
        <v>16194.45465337118</v>
      </c>
      <c r="AN229">
        <f t="shared" si="224"/>
        <v>3.1528412256267402E-2</v>
      </c>
      <c r="AO229" s="119">
        <f t="shared" si="225"/>
        <v>0</v>
      </c>
      <c r="AP229" s="119">
        <f t="shared" si="226"/>
        <v>0</v>
      </c>
      <c r="AQ229">
        <f t="shared" si="227"/>
        <v>0.36649277171269856</v>
      </c>
      <c r="AR229" s="41">
        <f t="shared" si="228"/>
        <v>0</v>
      </c>
      <c r="AS229" s="41">
        <f t="shared" si="229"/>
        <v>0</v>
      </c>
      <c r="AT229">
        <f t="shared" si="230"/>
        <v>0.3665349857408296</v>
      </c>
      <c r="AU229" s="41">
        <f t="shared" si="231"/>
        <v>0</v>
      </c>
      <c r="AV229" s="41">
        <f t="shared" si="232"/>
        <v>0</v>
      </c>
      <c r="AW229">
        <f t="shared" si="233"/>
        <v>0.37205561513574825</v>
      </c>
      <c r="AX229">
        <f t="shared" si="234"/>
        <v>0</v>
      </c>
      <c r="AY229" s="121">
        <f t="shared" si="235"/>
        <v>0</v>
      </c>
      <c r="AZ229">
        <f t="shared" si="236"/>
        <v>0.48148189920013423</v>
      </c>
      <c r="BA229" s="39">
        <f t="shared" si="237"/>
        <v>0</v>
      </c>
      <c r="BB229" s="39">
        <f t="shared" si="238"/>
        <v>0</v>
      </c>
      <c r="BC229">
        <f t="shared" si="239"/>
        <v>0.38213857475239438</v>
      </c>
      <c r="BD229" s="41">
        <f t="shared" si="240"/>
        <v>0</v>
      </c>
      <c r="BE229" s="41">
        <f t="shared" si="241"/>
        <v>0</v>
      </c>
      <c r="BF229">
        <f t="shared" si="242"/>
        <v>0.37230680054266713</v>
      </c>
      <c r="BG229" s="41">
        <f t="shared" si="243"/>
        <v>55567.00837740938</v>
      </c>
      <c r="BH229" s="41">
        <f t="shared" si="244"/>
        <v>11108619.433507305</v>
      </c>
      <c r="BI229">
        <f t="shared" si="245"/>
        <v>0.39341067930806806</v>
      </c>
      <c r="BJ229">
        <f t="shared" si="246"/>
        <v>192338.26411382409</v>
      </c>
      <c r="BK229" s="121">
        <f t="shared" si="247"/>
        <v>38223206.652918279</v>
      </c>
      <c r="BL229">
        <f t="shared" si="248"/>
        <v>0.40193631635615634</v>
      </c>
      <c r="BM229" s="119">
        <f t="shared" si="249"/>
        <v>247905.27249123348</v>
      </c>
      <c r="BN229" s="119">
        <f t="shared" si="250"/>
        <v>48195148.066001035</v>
      </c>
      <c r="BO229">
        <f t="shared" si="251"/>
        <v>0.38408965322667199</v>
      </c>
    </row>
    <row r="230" spans="1:67">
      <c r="A230">
        <v>218</v>
      </c>
      <c r="B230" s="64">
        <v>213</v>
      </c>
      <c r="C230" s="56">
        <f t="shared" si="199"/>
        <v>4709384.8134325948</v>
      </c>
      <c r="D230" s="56">
        <f t="shared" si="200"/>
        <v>273589.37239477411</v>
      </c>
      <c r="E230" s="59">
        <f t="shared" si="252"/>
        <v>4435795.4410378207</v>
      </c>
      <c r="F230" s="53">
        <f t="shared" si="201"/>
        <v>203777.40592668223</v>
      </c>
      <c r="G230" s="53">
        <f t="shared" si="202"/>
        <v>20574.697854013761</v>
      </c>
      <c r="H230" s="66">
        <f t="shared" si="203"/>
        <v>183202.70807266847</v>
      </c>
      <c r="I230" s="54">
        <f t="shared" si="204"/>
        <v>0.10979999999999999</v>
      </c>
      <c r="J230" s="67">
        <f t="shared" si="205"/>
        <v>9.6456066865724388E-3</v>
      </c>
      <c r="K230" s="68">
        <f t="shared" si="206"/>
        <v>41018.83690035803</v>
      </c>
      <c r="L230" s="68">
        <f t="shared" si="207"/>
        <v>244796.24282704026</v>
      </c>
      <c r="M230" s="55">
        <f t="shared" si="208"/>
        <v>224221.5449730265</v>
      </c>
      <c r="N230" s="55">
        <f t="shared" si="209"/>
        <v>50490.565817180934</v>
      </c>
      <c r="O230" s="55">
        <f t="shared" si="210"/>
        <v>173730.97915584556</v>
      </c>
      <c r="P230" s="65">
        <f t="shared" si="253"/>
        <v>0</v>
      </c>
      <c r="Q230" s="52">
        <f t="shared" si="211"/>
        <v>0</v>
      </c>
      <c r="R230" s="57">
        <f t="shared" si="212"/>
        <v>0</v>
      </c>
      <c r="S230" s="59">
        <f t="shared" si="254"/>
        <v>0</v>
      </c>
      <c r="T230" s="56">
        <f t="shared" si="213"/>
        <v>0</v>
      </c>
      <c r="U230" s="57">
        <f t="shared" si="214"/>
        <v>0</v>
      </c>
      <c r="V230" s="59">
        <f t="shared" si="255"/>
        <v>0</v>
      </c>
      <c r="W230" s="52">
        <f t="shared" si="198"/>
        <v>0</v>
      </c>
      <c r="X230" s="57">
        <f t="shared" si="215"/>
        <v>0</v>
      </c>
      <c r="Y230" s="59">
        <f t="shared" si="256"/>
        <v>0</v>
      </c>
      <c r="Z230" s="56">
        <f t="shared" si="257"/>
        <v>0</v>
      </c>
      <c r="AA230" s="57">
        <f t="shared" si="216"/>
        <v>0</v>
      </c>
      <c r="AB230" s="63">
        <f t="shared" si="258"/>
        <v>0</v>
      </c>
      <c r="AC230" s="74">
        <f t="shared" si="217"/>
        <v>0</v>
      </c>
      <c r="AD230" s="57">
        <f t="shared" si="218"/>
        <v>0</v>
      </c>
      <c r="AE230" s="59">
        <f t="shared" si="259"/>
        <v>0</v>
      </c>
      <c r="AF230" s="54">
        <f t="shared" si="219"/>
        <v>0</v>
      </c>
      <c r="AG230" s="57">
        <f t="shared" si="220"/>
        <v>0</v>
      </c>
      <c r="AH230" s="59">
        <f t="shared" si="260"/>
        <v>998859.50608396437</v>
      </c>
      <c r="AI230" s="54">
        <f t="shared" si="221"/>
        <v>50490.565817180934</v>
      </c>
      <c r="AJ230" s="57">
        <f t="shared" si="222"/>
        <v>4161.9146086831852</v>
      </c>
      <c r="AK230" s="59">
        <f t="shared" si="261"/>
        <v>3710525.3073486304</v>
      </c>
      <c r="AL230" s="56">
        <f t="shared" si="262"/>
        <v>173730.97915584556</v>
      </c>
      <c r="AM230" s="75">
        <f t="shared" si="223"/>
        <v>15460.522113952626</v>
      </c>
      <c r="AN230">
        <f t="shared" si="224"/>
        <v>3.1567409470752088E-2</v>
      </c>
      <c r="AO230" s="119">
        <f t="shared" si="225"/>
        <v>0</v>
      </c>
      <c r="AP230" s="119">
        <f t="shared" si="226"/>
        <v>0</v>
      </c>
      <c r="AQ230">
        <f t="shared" si="227"/>
        <v>0.36451039668234947</v>
      </c>
      <c r="AR230" s="41">
        <f t="shared" si="228"/>
        <v>0</v>
      </c>
      <c r="AS230" s="41">
        <f t="shared" si="229"/>
        <v>0</v>
      </c>
      <c r="AT230">
        <f t="shared" si="230"/>
        <v>0.36455258029372356</v>
      </c>
      <c r="AU230" s="41">
        <f t="shared" si="231"/>
        <v>0</v>
      </c>
      <c r="AV230" s="41">
        <f t="shared" si="232"/>
        <v>0</v>
      </c>
      <c r="AW230">
        <f t="shared" si="233"/>
        <v>0.37006942823025069</v>
      </c>
      <c r="AX230">
        <f t="shared" si="234"/>
        <v>0</v>
      </c>
      <c r="AY230" s="121">
        <f t="shared" si="235"/>
        <v>0</v>
      </c>
      <c r="AZ230">
        <f t="shared" si="236"/>
        <v>0.47949393343148528</v>
      </c>
      <c r="BA230" s="39">
        <f t="shared" si="237"/>
        <v>0</v>
      </c>
      <c r="BB230" s="39">
        <f t="shared" si="238"/>
        <v>0</v>
      </c>
      <c r="BC230">
        <f t="shared" si="239"/>
        <v>0.38014647336490304</v>
      </c>
      <c r="BD230" s="41">
        <f t="shared" si="240"/>
        <v>0</v>
      </c>
      <c r="BE230" s="41">
        <f t="shared" si="241"/>
        <v>0</v>
      </c>
      <c r="BF230">
        <f t="shared" si="242"/>
        <v>0.37032045080451215</v>
      </c>
      <c r="BG230" s="41">
        <f t="shared" si="243"/>
        <v>54652.480425864116</v>
      </c>
      <c r="BH230" s="41">
        <f t="shared" si="244"/>
        <v>11006943.348145444</v>
      </c>
      <c r="BI230">
        <f t="shared" si="245"/>
        <v>0.39141344842132103</v>
      </c>
      <c r="BJ230">
        <f t="shared" si="246"/>
        <v>189191.5012697982</v>
      </c>
      <c r="BK230" s="121">
        <f t="shared" si="247"/>
        <v>37873353.455974333</v>
      </c>
      <c r="BL230">
        <f t="shared" si="248"/>
        <v>0.39993621902703602</v>
      </c>
      <c r="BM230" s="119">
        <f t="shared" si="249"/>
        <v>243843.98169566231</v>
      </c>
      <c r="BN230" s="119">
        <f t="shared" si="250"/>
        <v>47759189.079254642</v>
      </c>
      <c r="BO230">
        <f t="shared" si="251"/>
        <v>0.38209655314204383</v>
      </c>
    </row>
    <row r="231" spans="1:67">
      <c r="A231">
        <v>219</v>
      </c>
      <c r="B231" s="58">
        <v>214</v>
      </c>
      <c r="C231" s="56">
        <f t="shared" si="199"/>
        <v>4485163.2684595687</v>
      </c>
      <c r="D231" s="56">
        <f t="shared" si="200"/>
        <v>273589.37239477504</v>
      </c>
      <c r="E231" s="59">
        <f t="shared" si="252"/>
        <v>4211573.8960647937</v>
      </c>
      <c r="F231" s="53">
        <f t="shared" si="201"/>
        <v>201811.84921750345</v>
      </c>
      <c r="G231" s="53">
        <f t="shared" si="202"/>
        <v>19534.683587913871</v>
      </c>
      <c r="H231" s="60">
        <f t="shared" si="203"/>
        <v>182277.16562958958</v>
      </c>
      <c r="I231" s="54">
        <f t="shared" si="204"/>
        <v>0.10979999999999999</v>
      </c>
      <c r="J231" s="61">
        <f t="shared" si="205"/>
        <v>9.6456066865724388E-3</v>
      </c>
      <c r="K231" s="62">
        <f t="shared" si="206"/>
        <v>38865.011485270268</v>
      </c>
      <c r="L231" s="62">
        <f t="shared" si="207"/>
        <v>240676.86070277373</v>
      </c>
      <c r="M231" s="55">
        <f t="shared" si="208"/>
        <v>221142.17711485986</v>
      </c>
      <c r="N231" s="55">
        <f t="shared" si="209"/>
        <v>49797.148841855131</v>
      </c>
      <c r="O231" s="55">
        <f t="shared" si="210"/>
        <v>171345.02827300475</v>
      </c>
      <c r="P231" s="59">
        <f t="shared" si="253"/>
        <v>0</v>
      </c>
      <c r="Q231" s="52">
        <f t="shared" si="211"/>
        <v>0</v>
      </c>
      <c r="R231" s="57">
        <f t="shared" si="212"/>
        <v>0</v>
      </c>
      <c r="S231" s="59">
        <f t="shared" si="254"/>
        <v>0</v>
      </c>
      <c r="T231" s="56">
        <f t="shared" si="213"/>
        <v>0</v>
      </c>
      <c r="U231" s="57">
        <f t="shared" si="214"/>
        <v>0</v>
      </c>
      <c r="V231" s="59">
        <f t="shared" si="255"/>
        <v>0</v>
      </c>
      <c r="W231" s="52">
        <f t="shared" si="198"/>
        <v>0</v>
      </c>
      <c r="X231" s="57">
        <f t="shared" si="215"/>
        <v>0</v>
      </c>
      <c r="Y231" s="59">
        <f t="shared" si="256"/>
        <v>0</v>
      </c>
      <c r="Z231" s="56">
        <f t="shared" si="257"/>
        <v>0</v>
      </c>
      <c r="AA231" s="57">
        <f t="shared" si="216"/>
        <v>0</v>
      </c>
      <c r="AB231" s="63">
        <f t="shared" si="258"/>
        <v>0</v>
      </c>
      <c r="AC231" s="74">
        <f t="shared" si="217"/>
        <v>0</v>
      </c>
      <c r="AD231" s="57">
        <f t="shared" si="218"/>
        <v>0</v>
      </c>
      <c r="AE231" s="59">
        <f t="shared" si="259"/>
        <v>0</v>
      </c>
      <c r="AF231" s="54">
        <f t="shared" si="219"/>
        <v>0</v>
      </c>
      <c r="AG231" s="57">
        <f t="shared" si="220"/>
        <v>0</v>
      </c>
      <c r="AH231" s="59">
        <f t="shared" si="260"/>
        <v>948368.94026678347</v>
      </c>
      <c r="AI231" s="54">
        <f t="shared" si="221"/>
        <v>49797.148841855131</v>
      </c>
      <c r="AJ231" s="57">
        <f t="shared" si="222"/>
        <v>3951.5372511115979</v>
      </c>
      <c r="AK231" s="59">
        <f t="shared" si="261"/>
        <v>3536794.3281927849</v>
      </c>
      <c r="AL231" s="56">
        <f t="shared" si="262"/>
        <v>171345.02827300475</v>
      </c>
      <c r="AM231" s="75">
        <f t="shared" si="223"/>
        <v>14736.643034136603</v>
      </c>
      <c r="AN231">
        <f t="shared" si="224"/>
        <v>3.1606406685236767E-2</v>
      </c>
      <c r="AO231" s="119">
        <f t="shared" si="225"/>
        <v>0</v>
      </c>
      <c r="AP231" s="119">
        <f t="shared" si="226"/>
        <v>0</v>
      </c>
      <c r="AQ231">
        <f t="shared" si="227"/>
        <v>0.36253640002293364</v>
      </c>
      <c r="AR231" s="41">
        <f t="shared" si="228"/>
        <v>0</v>
      </c>
      <c r="AS231" s="41">
        <f t="shared" si="229"/>
        <v>0</v>
      </c>
      <c r="AT231">
        <f t="shared" si="230"/>
        <v>0.3625785520377659</v>
      </c>
      <c r="AU231" s="41">
        <f t="shared" si="231"/>
        <v>0</v>
      </c>
      <c r="AV231" s="41">
        <f t="shared" si="232"/>
        <v>0</v>
      </c>
      <c r="AW231">
        <f t="shared" si="233"/>
        <v>0.36809146394111464</v>
      </c>
      <c r="AX231">
        <f t="shared" si="234"/>
        <v>0</v>
      </c>
      <c r="AY231" s="121">
        <f t="shared" si="235"/>
        <v>0</v>
      </c>
      <c r="AZ231">
        <f t="shared" si="236"/>
        <v>0.47751108382002677</v>
      </c>
      <c r="BA231" s="39">
        <f t="shared" si="237"/>
        <v>0</v>
      </c>
      <c r="BB231" s="39">
        <f t="shared" si="238"/>
        <v>0</v>
      </c>
      <c r="BC231">
        <f t="shared" si="239"/>
        <v>0.37816231096084302</v>
      </c>
      <c r="BD231" s="41">
        <f t="shared" si="240"/>
        <v>0</v>
      </c>
      <c r="BE231" s="41">
        <f t="shared" si="241"/>
        <v>0</v>
      </c>
      <c r="BF231">
        <f t="shared" si="242"/>
        <v>0.3683423166366695</v>
      </c>
      <c r="BG231" s="41">
        <f t="shared" si="243"/>
        <v>53748.686092966731</v>
      </c>
      <c r="BH231" s="41">
        <f t="shared" si="244"/>
        <v>10905575.596366273</v>
      </c>
      <c r="BI231">
        <f t="shared" si="245"/>
        <v>0.38942383779891704</v>
      </c>
      <c r="BJ231">
        <f t="shared" si="246"/>
        <v>186081.67130714134</v>
      </c>
      <c r="BK231" s="121">
        <f t="shared" si="247"/>
        <v>37524561.19178804</v>
      </c>
      <c r="BL231">
        <f t="shared" si="248"/>
        <v>0.39794350002747891</v>
      </c>
      <c r="BM231" s="119">
        <f t="shared" si="249"/>
        <v>239830.35740010807</v>
      </c>
      <c r="BN231" s="119">
        <f t="shared" si="250"/>
        <v>47324425.902580008</v>
      </c>
      <c r="BO231">
        <f t="shared" si="251"/>
        <v>0.38011133698530442</v>
      </c>
    </row>
    <row r="232" spans="1:67">
      <c r="A232">
        <v>220</v>
      </c>
      <c r="B232" s="64">
        <v>215</v>
      </c>
      <c r="C232" s="56">
        <f t="shared" si="199"/>
        <v>4264021.0913447086</v>
      </c>
      <c r="D232" s="56">
        <f t="shared" si="200"/>
        <v>273589.37239477457</v>
      </c>
      <c r="E232" s="59">
        <f t="shared" si="252"/>
        <v>3990431.718949934</v>
      </c>
      <c r="F232" s="53">
        <f t="shared" si="201"/>
        <v>199865.25149526153</v>
      </c>
      <c r="G232" s="53">
        <f t="shared" si="202"/>
        <v>18508.952456396113</v>
      </c>
      <c r="H232" s="66">
        <f t="shared" si="203"/>
        <v>181356.29903886543</v>
      </c>
      <c r="I232" s="54">
        <f t="shared" si="204"/>
        <v>0.10979999999999999</v>
      </c>
      <c r="J232" s="67">
        <f t="shared" si="205"/>
        <v>9.6456066865724388E-3</v>
      </c>
      <c r="K232" s="68">
        <f t="shared" si="206"/>
        <v>36740.843339952924</v>
      </c>
      <c r="L232" s="68">
        <f t="shared" si="207"/>
        <v>236606.09483521446</v>
      </c>
      <c r="M232" s="55">
        <f t="shared" si="208"/>
        <v>218097.14237881836</v>
      </c>
      <c r="N232" s="55">
        <f t="shared" si="209"/>
        <v>49111.463053835963</v>
      </c>
      <c r="O232" s="55">
        <f t="shared" si="210"/>
        <v>168985.6793249824</v>
      </c>
      <c r="P232" s="65">
        <f t="shared" si="253"/>
        <v>0</v>
      </c>
      <c r="Q232" s="52">
        <f t="shared" si="211"/>
        <v>0</v>
      </c>
      <c r="R232" s="57">
        <f t="shared" si="212"/>
        <v>0</v>
      </c>
      <c r="S232" s="59">
        <f t="shared" si="254"/>
        <v>0</v>
      </c>
      <c r="T232" s="56">
        <f t="shared" si="213"/>
        <v>0</v>
      </c>
      <c r="U232" s="57">
        <f t="shared" si="214"/>
        <v>0</v>
      </c>
      <c r="V232" s="59">
        <f t="shared" si="255"/>
        <v>0</v>
      </c>
      <c r="W232" s="52">
        <f t="shared" si="198"/>
        <v>0</v>
      </c>
      <c r="X232" s="57">
        <f t="shared" si="215"/>
        <v>0</v>
      </c>
      <c r="Y232" s="59">
        <f t="shared" si="256"/>
        <v>0</v>
      </c>
      <c r="Z232" s="56">
        <f t="shared" si="257"/>
        <v>0</v>
      </c>
      <c r="AA232" s="57">
        <f t="shared" si="216"/>
        <v>0</v>
      </c>
      <c r="AB232" s="63">
        <f t="shared" si="258"/>
        <v>0</v>
      </c>
      <c r="AC232" s="74">
        <f t="shared" si="217"/>
        <v>0</v>
      </c>
      <c r="AD232" s="57">
        <f t="shared" si="218"/>
        <v>0</v>
      </c>
      <c r="AE232" s="59">
        <f t="shared" si="259"/>
        <v>0</v>
      </c>
      <c r="AF232" s="54">
        <f t="shared" si="219"/>
        <v>0</v>
      </c>
      <c r="AG232" s="57">
        <f t="shared" si="220"/>
        <v>0</v>
      </c>
      <c r="AH232" s="59">
        <f t="shared" si="260"/>
        <v>898571.79142492835</v>
      </c>
      <c r="AI232" s="54">
        <f t="shared" si="221"/>
        <v>49111.463053835963</v>
      </c>
      <c r="AJ232" s="57">
        <f t="shared" si="222"/>
        <v>3744.0491309372014</v>
      </c>
      <c r="AK232" s="59">
        <f t="shared" si="261"/>
        <v>3365449.2999197803</v>
      </c>
      <c r="AL232" s="56">
        <f t="shared" si="262"/>
        <v>168985.6793249824</v>
      </c>
      <c r="AM232" s="75">
        <f t="shared" si="223"/>
        <v>14022.705416332417</v>
      </c>
      <c r="AN232">
        <f t="shared" si="224"/>
        <v>3.1645403899721446E-2</v>
      </c>
      <c r="AO232" s="119">
        <f t="shared" si="225"/>
        <v>0</v>
      </c>
      <c r="AP232" s="119">
        <f t="shared" si="226"/>
        <v>0</v>
      </c>
      <c r="AQ232">
        <f t="shared" si="227"/>
        <v>0.36057076183372844</v>
      </c>
      <c r="AR232" s="41">
        <f t="shared" si="228"/>
        <v>0</v>
      </c>
      <c r="AS232" s="41">
        <f t="shared" si="229"/>
        <v>0</v>
      </c>
      <c r="AT232">
        <f t="shared" si="230"/>
        <v>0.36061288108358641</v>
      </c>
      <c r="AU232" s="41">
        <f t="shared" si="231"/>
        <v>0</v>
      </c>
      <c r="AV232" s="41">
        <f t="shared" si="232"/>
        <v>0</v>
      </c>
      <c r="AW232">
        <f t="shared" si="233"/>
        <v>0.36612170384589687</v>
      </c>
      <c r="AX232">
        <f t="shared" si="234"/>
        <v>0</v>
      </c>
      <c r="AY232" s="121">
        <f t="shared" si="235"/>
        <v>0</v>
      </c>
      <c r="AZ232">
        <f t="shared" si="236"/>
        <v>0.47553335484824777</v>
      </c>
      <c r="BA232" s="39">
        <f t="shared" si="237"/>
        <v>0</v>
      </c>
      <c r="BB232" s="39">
        <f t="shared" si="238"/>
        <v>0</v>
      </c>
      <c r="BC232">
        <f t="shared" si="239"/>
        <v>0.37618607171424945</v>
      </c>
      <c r="BD232" s="41">
        <f t="shared" si="240"/>
        <v>0</v>
      </c>
      <c r="BE232" s="41">
        <f t="shared" si="241"/>
        <v>0</v>
      </c>
      <c r="BF232">
        <f t="shared" si="242"/>
        <v>0.36637237968268976</v>
      </c>
      <c r="BG232" s="41">
        <f t="shared" si="243"/>
        <v>52855.512184773164</v>
      </c>
      <c r="BH232" s="41">
        <f t="shared" si="244"/>
        <v>10804521.871843912</v>
      </c>
      <c r="BI232">
        <f t="shared" si="245"/>
        <v>0.38744183439322627</v>
      </c>
      <c r="BJ232">
        <f t="shared" si="246"/>
        <v>183008.3847413148</v>
      </c>
      <c r="BK232" s="121">
        <f t="shared" si="247"/>
        <v>37176849.451496124</v>
      </c>
      <c r="BL232">
        <f t="shared" si="248"/>
        <v>0.39595814832584664</v>
      </c>
      <c r="BM232" s="119">
        <f t="shared" si="249"/>
        <v>235863.89692608797</v>
      </c>
      <c r="BN232" s="119">
        <f t="shared" si="250"/>
        <v>46890885.611445948</v>
      </c>
      <c r="BO232">
        <f t="shared" si="251"/>
        <v>0.37813398942068921</v>
      </c>
    </row>
    <row r="233" spans="1:67">
      <c r="A233">
        <v>221</v>
      </c>
      <c r="B233" s="58">
        <v>216</v>
      </c>
      <c r="C233" s="56">
        <f t="shared" si="199"/>
        <v>4045923.9489658903</v>
      </c>
      <c r="D233" s="56">
        <f t="shared" si="200"/>
        <v>273589.37239477504</v>
      </c>
      <c r="E233" s="59">
        <f t="shared" si="252"/>
        <v>3772334.5765711153</v>
      </c>
      <c r="F233" s="53">
        <f t="shared" si="201"/>
        <v>197937.42988902537</v>
      </c>
      <c r="G233" s="53">
        <f t="shared" si="202"/>
        <v>17497.345210995689</v>
      </c>
      <c r="H233" s="60">
        <f t="shared" si="203"/>
        <v>180440.08467802967</v>
      </c>
      <c r="I233" s="54">
        <f t="shared" si="204"/>
        <v>0.10979999999999999</v>
      </c>
      <c r="J233" s="61">
        <f t="shared" si="205"/>
        <v>9.6456066865724388E-3</v>
      </c>
      <c r="K233" s="62">
        <f t="shared" si="206"/>
        <v>34646.001528466659</v>
      </c>
      <c r="L233" s="62">
        <f t="shared" si="207"/>
        <v>232583.43141749204</v>
      </c>
      <c r="M233" s="55">
        <f t="shared" si="208"/>
        <v>215086.08620649634</v>
      </c>
      <c r="N233" s="55">
        <f t="shared" si="209"/>
        <v>48433.428613095028</v>
      </c>
      <c r="O233" s="55">
        <f t="shared" si="210"/>
        <v>166652.65759340132</v>
      </c>
      <c r="P233" s="59">
        <f t="shared" si="253"/>
        <v>0</v>
      </c>
      <c r="Q233" s="52">
        <f t="shared" si="211"/>
        <v>0</v>
      </c>
      <c r="R233" s="57">
        <f t="shared" si="212"/>
        <v>0</v>
      </c>
      <c r="S233" s="59">
        <f t="shared" si="254"/>
        <v>0</v>
      </c>
      <c r="T233" s="56">
        <f t="shared" si="213"/>
        <v>0</v>
      </c>
      <c r="U233" s="57">
        <f t="shared" si="214"/>
        <v>0</v>
      </c>
      <c r="V233" s="59">
        <f t="shared" si="255"/>
        <v>0</v>
      </c>
      <c r="W233" s="52">
        <f t="shared" si="198"/>
        <v>0</v>
      </c>
      <c r="X233" s="57">
        <f t="shared" si="215"/>
        <v>0</v>
      </c>
      <c r="Y233" s="59">
        <f t="shared" si="256"/>
        <v>0</v>
      </c>
      <c r="Z233" s="56">
        <f t="shared" si="257"/>
        <v>0</v>
      </c>
      <c r="AA233" s="57">
        <f t="shared" si="216"/>
        <v>0</v>
      </c>
      <c r="AB233" s="63">
        <f t="shared" si="258"/>
        <v>0</v>
      </c>
      <c r="AC233" s="74">
        <f t="shared" si="217"/>
        <v>0</v>
      </c>
      <c r="AD233" s="57">
        <f t="shared" si="218"/>
        <v>0</v>
      </c>
      <c r="AE233" s="59">
        <f t="shared" si="259"/>
        <v>0</v>
      </c>
      <c r="AF233" s="54">
        <f t="shared" si="219"/>
        <v>0</v>
      </c>
      <c r="AG233" s="57">
        <f t="shared" si="220"/>
        <v>0</v>
      </c>
      <c r="AH233" s="59">
        <f t="shared" si="260"/>
        <v>849460.32837109244</v>
      </c>
      <c r="AI233" s="54">
        <f t="shared" si="221"/>
        <v>48433.428613095028</v>
      </c>
      <c r="AJ233" s="57">
        <f t="shared" si="222"/>
        <v>3539.4180348795517</v>
      </c>
      <c r="AK233" s="59">
        <f t="shared" si="261"/>
        <v>3196463.6205947981</v>
      </c>
      <c r="AL233" s="56">
        <f t="shared" si="262"/>
        <v>166652.65759340132</v>
      </c>
      <c r="AM233" s="75">
        <f t="shared" si="223"/>
        <v>13318.598419144992</v>
      </c>
      <c r="AN233">
        <f t="shared" si="224"/>
        <v>3.1684401114206125E-2</v>
      </c>
      <c r="AO233" s="119">
        <f t="shared" si="225"/>
        <v>0</v>
      </c>
      <c r="AP233" s="119">
        <f t="shared" si="226"/>
        <v>0</v>
      </c>
      <c r="AQ233">
        <f t="shared" si="227"/>
        <v>0.35861346215996637</v>
      </c>
      <c r="AR233" s="41">
        <f t="shared" si="228"/>
        <v>0</v>
      </c>
      <c r="AS233" s="41">
        <f t="shared" si="229"/>
        <v>0</v>
      </c>
      <c r="AT233">
        <f t="shared" si="230"/>
        <v>0.35865554748768913</v>
      </c>
      <c r="AU233" s="41">
        <f t="shared" si="231"/>
        <v>0</v>
      </c>
      <c r="AV233" s="41">
        <f t="shared" si="232"/>
        <v>0</v>
      </c>
      <c r="AW233">
        <f t="shared" si="233"/>
        <v>0.36416012946178106</v>
      </c>
      <c r="AX233">
        <f t="shared" si="234"/>
        <v>0</v>
      </c>
      <c r="AY233" s="121">
        <f t="shared" si="235"/>
        <v>0</v>
      </c>
      <c r="AZ233">
        <f t="shared" si="236"/>
        <v>0.47356075088065869</v>
      </c>
      <c r="BA233" s="39">
        <f t="shared" si="237"/>
        <v>0</v>
      </c>
      <c r="BB233" s="39">
        <f t="shared" si="238"/>
        <v>0</v>
      </c>
      <c r="BC233">
        <f t="shared" si="239"/>
        <v>0.37421773972829364</v>
      </c>
      <c r="BD233" s="41">
        <f t="shared" si="240"/>
        <v>0</v>
      </c>
      <c r="BE233" s="41">
        <f t="shared" si="241"/>
        <v>0</v>
      </c>
      <c r="BF233">
        <f t="shared" si="242"/>
        <v>0.36441062152543119</v>
      </c>
      <c r="BG233" s="41">
        <f t="shared" si="243"/>
        <v>51972.846647974577</v>
      </c>
      <c r="BH233" s="41">
        <f t="shared" si="244"/>
        <v>10703787.723494001</v>
      </c>
      <c r="BI233">
        <f t="shared" si="245"/>
        <v>0.38546742507549375</v>
      </c>
      <c r="BJ233">
        <f t="shared" si="246"/>
        <v>179971.25601254631</v>
      </c>
      <c r="BK233" s="121">
        <f t="shared" si="247"/>
        <v>36830237.328141689</v>
      </c>
      <c r="BL233">
        <f t="shared" si="248"/>
        <v>0.39398015280259685</v>
      </c>
      <c r="BM233" s="119">
        <f t="shared" si="249"/>
        <v>231944.10266052088</v>
      </c>
      <c r="BN233" s="119">
        <f t="shared" si="250"/>
        <v>46458594.620603211</v>
      </c>
      <c r="BO233">
        <f t="shared" si="251"/>
        <v>0.37616449503972449</v>
      </c>
    </row>
    <row r="234" spans="1:67">
      <c r="A234">
        <v>222</v>
      </c>
      <c r="B234" s="64">
        <v>217</v>
      </c>
      <c r="C234" s="56">
        <f t="shared" si="199"/>
        <v>3830837.8627593946</v>
      </c>
      <c r="D234" s="56">
        <f t="shared" si="200"/>
        <v>273589.37239477551</v>
      </c>
      <c r="E234" s="59">
        <f t="shared" si="252"/>
        <v>3557248.4903646191</v>
      </c>
      <c r="F234" s="53">
        <f t="shared" si="201"/>
        <v>196028.2032917648</v>
      </c>
      <c r="G234" s="53">
        <f t="shared" si="202"/>
        <v>16499.704247807891</v>
      </c>
      <c r="H234" s="66">
        <f t="shared" si="203"/>
        <v>179528.49904395692</v>
      </c>
      <c r="I234" s="54">
        <f t="shared" si="204"/>
        <v>0.10979999999999999</v>
      </c>
      <c r="J234" s="67">
        <f t="shared" si="205"/>
        <v>9.6456066865724388E-3</v>
      </c>
      <c r="K234" s="68">
        <f t="shared" si="206"/>
        <v>32580.158533651978</v>
      </c>
      <c r="L234" s="68">
        <f t="shared" si="207"/>
        <v>228608.36182541677</v>
      </c>
      <c r="M234" s="55">
        <f t="shared" si="208"/>
        <v>212108.65757760889</v>
      </c>
      <c r="N234" s="55">
        <f t="shared" si="209"/>
        <v>47762.966476323621</v>
      </c>
      <c r="O234" s="55">
        <f t="shared" si="210"/>
        <v>164345.69110128528</v>
      </c>
      <c r="P234" s="65">
        <f t="shared" si="253"/>
        <v>0</v>
      </c>
      <c r="Q234" s="52">
        <f t="shared" si="211"/>
        <v>0</v>
      </c>
      <c r="R234" s="57">
        <f t="shared" si="212"/>
        <v>0</v>
      </c>
      <c r="S234" s="59">
        <f t="shared" si="254"/>
        <v>0</v>
      </c>
      <c r="T234" s="56">
        <f t="shared" si="213"/>
        <v>0</v>
      </c>
      <c r="U234" s="57">
        <f t="shared" si="214"/>
        <v>0</v>
      </c>
      <c r="V234" s="59">
        <f t="shared" si="255"/>
        <v>0</v>
      </c>
      <c r="W234" s="52">
        <f t="shared" si="198"/>
        <v>0</v>
      </c>
      <c r="X234" s="57">
        <f t="shared" si="215"/>
        <v>0</v>
      </c>
      <c r="Y234" s="59">
        <f t="shared" si="256"/>
        <v>0</v>
      </c>
      <c r="Z234" s="56">
        <f t="shared" si="257"/>
        <v>0</v>
      </c>
      <c r="AA234" s="57">
        <f t="shared" si="216"/>
        <v>0</v>
      </c>
      <c r="AB234" s="63">
        <f t="shared" si="258"/>
        <v>0</v>
      </c>
      <c r="AC234" s="74">
        <f t="shared" si="217"/>
        <v>0</v>
      </c>
      <c r="AD234" s="57">
        <f t="shared" si="218"/>
        <v>0</v>
      </c>
      <c r="AE234" s="59">
        <f t="shared" si="259"/>
        <v>0</v>
      </c>
      <c r="AF234" s="54">
        <f t="shared" si="219"/>
        <v>0</v>
      </c>
      <c r="AG234" s="57">
        <f t="shared" si="220"/>
        <v>0</v>
      </c>
      <c r="AH234" s="59">
        <f t="shared" si="260"/>
        <v>801026.89975799737</v>
      </c>
      <c r="AI234" s="54">
        <f t="shared" si="221"/>
        <v>47762.966476323621</v>
      </c>
      <c r="AJ234" s="57">
        <f t="shared" si="222"/>
        <v>3337.6120823249889</v>
      </c>
      <c r="AK234" s="59">
        <f t="shared" si="261"/>
        <v>3029810.963001397</v>
      </c>
      <c r="AL234" s="56">
        <f t="shared" si="262"/>
        <v>164345.69110128528</v>
      </c>
      <c r="AM234" s="75">
        <f t="shared" si="223"/>
        <v>12624.212345839154</v>
      </c>
      <c r="AN234">
        <f t="shared" si="224"/>
        <v>3.1723398328690804E-2</v>
      </c>
      <c r="AO234" s="119">
        <f t="shared" si="225"/>
        <v>0</v>
      </c>
      <c r="AP234" s="119">
        <f t="shared" si="226"/>
        <v>0</v>
      </c>
      <c r="AQ234">
        <f t="shared" si="227"/>
        <v>0.35666448099358883</v>
      </c>
      <c r="AR234" s="41">
        <f t="shared" si="228"/>
        <v>0</v>
      </c>
      <c r="AS234" s="41">
        <f t="shared" si="229"/>
        <v>0</v>
      </c>
      <c r="AT234">
        <f t="shared" si="230"/>
        <v>0.35670653125328311</v>
      </c>
      <c r="AU234" s="41">
        <f t="shared" si="231"/>
        <v>0</v>
      </c>
      <c r="AV234" s="41">
        <f t="shared" si="232"/>
        <v>0</v>
      </c>
      <c r="AW234">
        <f t="shared" si="233"/>
        <v>0.36220672224633521</v>
      </c>
      <c r="AX234">
        <f t="shared" si="234"/>
        <v>0</v>
      </c>
      <c r="AY234" s="121">
        <f t="shared" si="235"/>
        <v>0</v>
      </c>
      <c r="AZ234">
        <f t="shared" si="236"/>
        <v>0.4715932761641628</v>
      </c>
      <c r="BA234" s="39">
        <f t="shared" si="237"/>
        <v>0</v>
      </c>
      <c r="BB234" s="39">
        <f t="shared" si="238"/>
        <v>0</v>
      </c>
      <c r="BC234">
        <f t="shared" si="239"/>
        <v>0.37225729903608601</v>
      </c>
      <c r="BD234" s="41">
        <f t="shared" si="240"/>
        <v>0</v>
      </c>
      <c r="BE234" s="41">
        <f t="shared" si="241"/>
        <v>0</v>
      </c>
      <c r="BF234">
        <f t="shared" si="242"/>
        <v>0.36245702368791133</v>
      </c>
      <c r="BG234" s="41">
        <f t="shared" si="243"/>
        <v>51100.578558648609</v>
      </c>
      <c r="BH234" s="41">
        <f t="shared" si="244"/>
        <v>10603378.557743844</v>
      </c>
      <c r="BI234">
        <f t="shared" si="245"/>
        <v>0.38350059663667924</v>
      </c>
      <c r="BJ234">
        <f t="shared" si="246"/>
        <v>176969.90344712444</v>
      </c>
      <c r="BK234" s="121">
        <f t="shared" si="247"/>
        <v>36484743.424485333</v>
      </c>
      <c r="BL234">
        <f t="shared" si="248"/>
        <v>0.3920095022511414</v>
      </c>
      <c r="BM234" s="119">
        <f t="shared" si="249"/>
        <v>228070.48200577305</v>
      </c>
      <c r="BN234" s="119">
        <f t="shared" si="250"/>
        <v>46027578.694341131</v>
      </c>
      <c r="BO234">
        <f t="shared" si="251"/>
        <v>0.37420283836194246</v>
      </c>
    </row>
    <row r="235" spans="1:67">
      <c r="A235">
        <v>223</v>
      </c>
      <c r="B235" s="58">
        <v>218</v>
      </c>
      <c r="C235" s="56">
        <f t="shared" si="199"/>
        <v>3618729.2051817854</v>
      </c>
      <c r="D235" s="56">
        <f t="shared" si="200"/>
        <v>273589.37239477504</v>
      </c>
      <c r="E235" s="59">
        <f t="shared" si="252"/>
        <v>3345139.8327870104</v>
      </c>
      <c r="F235" s="53">
        <f t="shared" si="201"/>
        <v>194137.39234333695</v>
      </c>
      <c r="G235" s="53">
        <f t="shared" si="202"/>
        <v>15515.873591077083</v>
      </c>
      <c r="H235" s="60">
        <f t="shared" si="203"/>
        <v>178621.51875225987</v>
      </c>
      <c r="I235" s="54">
        <f t="shared" si="204"/>
        <v>0.10979999999999999</v>
      </c>
      <c r="J235" s="61">
        <f t="shared" si="205"/>
        <v>9.6456066865724388E-3</v>
      </c>
      <c r="K235" s="62">
        <f t="shared" si="206"/>
        <v>30542.990223007677</v>
      </c>
      <c r="L235" s="62">
        <f t="shared" si="207"/>
        <v>224680.38256634463</v>
      </c>
      <c r="M235" s="55">
        <f t="shared" si="208"/>
        <v>209164.50897526756</v>
      </c>
      <c r="N235" s="55">
        <f t="shared" si="209"/>
        <v>47099.998389113454</v>
      </c>
      <c r="O235" s="55">
        <f t="shared" si="210"/>
        <v>162064.51058615409</v>
      </c>
      <c r="P235" s="59">
        <f t="shared" si="253"/>
        <v>0</v>
      </c>
      <c r="Q235" s="52">
        <f t="shared" si="211"/>
        <v>0</v>
      </c>
      <c r="R235" s="57">
        <f t="shared" si="212"/>
        <v>0</v>
      </c>
      <c r="S235" s="59">
        <f t="shared" si="254"/>
        <v>0</v>
      </c>
      <c r="T235" s="56">
        <f t="shared" si="213"/>
        <v>0</v>
      </c>
      <c r="U235" s="57">
        <f t="shared" si="214"/>
        <v>0</v>
      </c>
      <c r="V235" s="59">
        <f t="shared" si="255"/>
        <v>0</v>
      </c>
      <c r="W235" s="52">
        <f t="shared" si="198"/>
        <v>0</v>
      </c>
      <c r="X235" s="57">
        <f t="shared" si="215"/>
        <v>0</v>
      </c>
      <c r="Y235" s="59">
        <f t="shared" si="256"/>
        <v>0</v>
      </c>
      <c r="Z235" s="56">
        <f t="shared" si="257"/>
        <v>0</v>
      </c>
      <c r="AA235" s="57">
        <f t="shared" si="216"/>
        <v>0</v>
      </c>
      <c r="AB235" s="63">
        <f t="shared" si="258"/>
        <v>0</v>
      </c>
      <c r="AC235" s="74">
        <f t="shared" si="217"/>
        <v>0</v>
      </c>
      <c r="AD235" s="57">
        <f t="shared" si="218"/>
        <v>0</v>
      </c>
      <c r="AE235" s="59">
        <f t="shared" si="259"/>
        <v>0</v>
      </c>
      <c r="AF235" s="54">
        <f t="shared" si="219"/>
        <v>0</v>
      </c>
      <c r="AG235" s="57">
        <f t="shared" si="220"/>
        <v>0</v>
      </c>
      <c r="AH235" s="59">
        <f t="shared" si="260"/>
        <v>753263.9332816737</v>
      </c>
      <c r="AI235" s="54">
        <f t="shared" si="221"/>
        <v>47099.998389113454</v>
      </c>
      <c r="AJ235" s="57">
        <f t="shared" si="222"/>
        <v>3138.5997220069739</v>
      </c>
      <c r="AK235" s="59">
        <f t="shared" si="261"/>
        <v>2865465.2719001118</v>
      </c>
      <c r="AL235" s="56">
        <f t="shared" si="262"/>
        <v>162064.51058615409</v>
      </c>
      <c r="AM235" s="75">
        <f t="shared" si="223"/>
        <v>11939.438632917132</v>
      </c>
      <c r="AN235">
        <f t="shared" si="224"/>
        <v>3.1762395543175483E-2</v>
      </c>
      <c r="AO235" s="119">
        <f t="shared" si="225"/>
        <v>0</v>
      </c>
      <c r="AP235" s="119">
        <f t="shared" si="226"/>
        <v>0</v>
      </c>
      <c r="AQ235">
        <f t="shared" si="227"/>
        <v>0.354723798274163</v>
      </c>
      <c r="AR235" s="41">
        <f t="shared" si="228"/>
        <v>0</v>
      </c>
      <c r="AS235" s="41">
        <f t="shared" si="229"/>
        <v>0</v>
      </c>
      <c r="AT235">
        <f t="shared" si="230"/>
        <v>0.35476581233111476</v>
      </c>
      <c r="AU235" s="41">
        <f t="shared" si="231"/>
        <v>0</v>
      </c>
      <c r="AV235" s="41">
        <f t="shared" si="232"/>
        <v>0</v>
      </c>
      <c r="AW235">
        <f t="shared" si="233"/>
        <v>0.36026146359832745</v>
      </c>
      <c r="AX235">
        <f t="shared" si="234"/>
        <v>0</v>
      </c>
      <c r="AY235" s="121">
        <f t="shared" si="235"/>
        <v>0</v>
      </c>
      <c r="AZ235">
        <f t="shared" si="236"/>
        <v>0.46963093482836238</v>
      </c>
      <c r="BA235" s="39">
        <f t="shared" si="237"/>
        <v>0</v>
      </c>
      <c r="BB235" s="39">
        <f t="shared" si="238"/>
        <v>0</v>
      </c>
      <c r="BC235">
        <f t="shared" si="239"/>
        <v>0.37030473360139354</v>
      </c>
      <c r="BD235" s="41">
        <f t="shared" si="240"/>
        <v>0</v>
      </c>
      <c r="BE235" s="41">
        <f t="shared" si="241"/>
        <v>0</v>
      </c>
      <c r="BF235">
        <f t="shared" si="242"/>
        <v>0.36051156763403119</v>
      </c>
      <c r="BG235" s="41">
        <f t="shared" si="243"/>
        <v>50238.598111120431</v>
      </c>
      <c r="BH235" s="41">
        <f t="shared" si="244"/>
        <v>10503299.6407723</v>
      </c>
      <c r="BI235">
        <f t="shared" si="245"/>
        <v>0.38154133578813565</v>
      </c>
      <c r="BJ235">
        <f t="shared" si="246"/>
        <v>174003.94921907122</v>
      </c>
      <c r="BK235" s="121">
        <f t="shared" si="247"/>
        <v>36140385.860712364</v>
      </c>
      <c r="BL235">
        <f t="shared" si="248"/>
        <v>0.39004618537851693</v>
      </c>
      <c r="BM235" s="119">
        <f t="shared" si="249"/>
        <v>224242.54733019165</v>
      </c>
      <c r="BN235" s="119">
        <f t="shared" si="250"/>
        <v>45597862.956608325</v>
      </c>
      <c r="BO235">
        <f t="shared" si="251"/>
        <v>0.37224900383569071</v>
      </c>
    </row>
    <row r="236" spans="1:67">
      <c r="A236">
        <v>224</v>
      </c>
      <c r="B236" s="64">
        <v>219</v>
      </c>
      <c r="C236" s="56">
        <f t="shared" si="199"/>
        <v>3409564.696206518</v>
      </c>
      <c r="D236" s="56">
        <f t="shared" si="200"/>
        <v>273589.37239477504</v>
      </c>
      <c r="E236" s="59">
        <f t="shared" si="252"/>
        <v>3135975.3238117429</v>
      </c>
      <c r="F236" s="53">
        <f t="shared" si="201"/>
        <v>192264.81941363637</v>
      </c>
      <c r="G236" s="53">
        <f t="shared" si="202"/>
        <v>14545.698876946801</v>
      </c>
      <c r="H236" s="66">
        <f t="shared" si="203"/>
        <v>177719.12053668959</v>
      </c>
      <c r="I236" s="54">
        <f t="shared" si="204"/>
        <v>0.10979999999999999</v>
      </c>
      <c r="J236" s="67">
        <f t="shared" si="205"/>
        <v>9.6456066865724388E-3</v>
      </c>
      <c r="K236" s="68">
        <f t="shared" si="206"/>
        <v>28534.175814904251</v>
      </c>
      <c r="L236" s="68">
        <f t="shared" si="207"/>
        <v>220798.99522854062</v>
      </c>
      <c r="M236" s="55">
        <f t="shared" si="208"/>
        <v>206253.2963515938</v>
      </c>
      <c r="N236" s="55">
        <f t="shared" si="209"/>
        <v>46444.446878213421</v>
      </c>
      <c r="O236" s="55">
        <f t="shared" si="210"/>
        <v>159808.8494733804</v>
      </c>
      <c r="P236" s="65">
        <f t="shared" si="253"/>
        <v>0</v>
      </c>
      <c r="Q236" s="52">
        <f t="shared" si="211"/>
        <v>0</v>
      </c>
      <c r="R236" s="57">
        <f t="shared" si="212"/>
        <v>0</v>
      </c>
      <c r="S236" s="59">
        <f t="shared" si="254"/>
        <v>0</v>
      </c>
      <c r="T236" s="56">
        <f t="shared" si="213"/>
        <v>0</v>
      </c>
      <c r="U236" s="57">
        <f t="shared" si="214"/>
        <v>0</v>
      </c>
      <c r="V236" s="59">
        <f t="shared" si="255"/>
        <v>0</v>
      </c>
      <c r="W236" s="52">
        <f t="shared" si="198"/>
        <v>0</v>
      </c>
      <c r="X236" s="57">
        <f t="shared" si="215"/>
        <v>0</v>
      </c>
      <c r="Y236" s="59">
        <f t="shared" si="256"/>
        <v>0</v>
      </c>
      <c r="Z236" s="56">
        <f t="shared" si="257"/>
        <v>0</v>
      </c>
      <c r="AA236" s="57">
        <f t="shared" si="216"/>
        <v>0</v>
      </c>
      <c r="AB236" s="63">
        <f t="shared" si="258"/>
        <v>0</v>
      </c>
      <c r="AC236" s="74">
        <f t="shared" si="217"/>
        <v>0</v>
      </c>
      <c r="AD236" s="57">
        <f t="shared" si="218"/>
        <v>0</v>
      </c>
      <c r="AE236" s="59">
        <f t="shared" si="259"/>
        <v>0</v>
      </c>
      <c r="AF236" s="54">
        <f t="shared" si="219"/>
        <v>0</v>
      </c>
      <c r="AG236" s="57">
        <f t="shared" si="220"/>
        <v>0</v>
      </c>
      <c r="AH236" s="59">
        <f t="shared" si="260"/>
        <v>706163.93489256024</v>
      </c>
      <c r="AI236" s="54">
        <f t="shared" si="221"/>
        <v>46444.446878213421</v>
      </c>
      <c r="AJ236" s="57">
        <f t="shared" si="222"/>
        <v>2942.3497287190012</v>
      </c>
      <c r="AK236" s="59">
        <f t="shared" si="261"/>
        <v>2703400.7613139576</v>
      </c>
      <c r="AL236" s="56">
        <f t="shared" si="262"/>
        <v>159808.8494733804</v>
      </c>
      <c r="AM236" s="75">
        <f t="shared" si="223"/>
        <v>11264.169838808157</v>
      </c>
      <c r="AN236">
        <f t="shared" si="224"/>
        <v>3.1801392757660162E-2</v>
      </c>
      <c r="AO236" s="119">
        <f t="shared" si="225"/>
        <v>0</v>
      </c>
      <c r="AP236" s="119">
        <f t="shared" si="226"/>
        <v>0</v>
      </c>
      <c r="AQ236">
        <f t="shared" si="227"/>
        <v>0.35279139388957437</v>
      </c>
      <c r="AR236" s="41">
        <f t="shared" si="228"/>
        <v>0</v>
      </c>
      <c r="AS236" s="41">
        <f t="shared" si="229"/>
        <v>0</v>
      </c>
      <c r="AT236">
        <f t="shared" si="230"/>
        <v>0.35283337062019654</v>
      </c>
      <c r="AU236" s="41">
        <f t="shared" si="231"/>
        <v>0</v>
      </c>
      <c r="AV236" s="41">
        <f t="shared" si="232"/>
        <v>0</v>
      </c>
      <c r="AW236">
        <f t="shared" si="233"/>
        <v>0.3583243348585311</v>
      </c>
      <c r="AX236">
        <f t="shared" si="234"/>
        <v>0</v>
      </c>
      <c r="AY236" s="121">
        <f t="shared" si="235"/>
        <v>0</v>
      </c>
      <c r="AZ236">
        <f t="shared" si="236"/>
        <v>0.46767373088610054</v>
      </c>
      <c r="BA236" s="39">
        <f t="shared" si="237"/>
        <v>0</v>
      </c>
      <c r="BB236" s="39">
        <f t="shared" si="238"/>
        <v>0</v>
      </c>
      <c r="BC236">
        <f t="shared" si="239"/>
        <v>0.36836002731947137</v>
      </c>
      <c r="BD236" s="41">
        <f t="shared" si="240"/>
        <v>0</v>
      </c>
      <c r="BE236" s="41">
        <f t="shared" si="241"/>
        <v>0</v>
      </c>
      <c r="BF236">
        <f t="shared" si="242"/>
        <v>0.35857423476941197</v>
      </c>
      <c r="BG236" s="41">
        <f t="shared" si="243"/>
        <v>49386.796606932425</v>
      </c>
      <c r="BH236" s="41">
        <f t="shared" si="244"/>
        <v>10403556.100719806</v>
      </c>
      <c r="BI236">
        <f t="shared" si="245"/>
        <v>0.37958962916244321</v>
      </c>
      <c r="BJ236">
        <f t="shared" si="246"/>
        <v>171073.01931218855</v>
      </c>
      <c r="BK236" s="121">
        <f t="shared" si="247"/>
        <v>35797182.282037206</v>
      </c>
      <c r="BL236">
        <f t="shared" si="248"/>
        <v>0.38809019080614104</v>
      </c>
      <c r="BM236" s="119">
        <f t="shared" si="249"/>
        <v>220459.81591912097</v>
      </c>
      <c r="BN236" s="119">
        <f t="shared" si="250"/>
        <v>45169471.900999039</v>
      </c>
      <c r="BO236">
        <f t="shared" si="251"/>
        <v>0.37030297583889177</v>
      </c>
    </row>
    <row r="237" spans="1:67">
      <c r="A237">
        <v>225</v>
      </c>
      <c r="B237" s="58">
        <v>220</v>
      </c>
      <c r="C237" s="56">
        <f t="shared" si="199"/>
        <v>3203311.3998549241</v>
      </c>
      <c r="D237" s="56">
        <f t="shared" si="200"/>
        <v>273589.37239477504</v>
      </c>
      <c r="E237" s="59">
        <f t="shared" si="252"/>
        <v>2929722.027460149</v>
      </c>
      <c r="F237" s="53">
        <f t="shared" si="201"/>
        <v>190410.30858590757</v>
      </c>
      <c r="G237" s="53">
        <f t="shared" si="202"/>
        <v>13589.027337369325</v>
      </c>
      <c r="H237" s="60">
        <f t="shared" si="203"/>
        <v>176821.28124853823</v>
      </c>
      <c r="I237" s="54">
        <f t="shared" si="204"/>
        <v>0.10979999999999999</v>
      </c>
      <c r="J237" s="61">
        <f t="shared" si="205"/>
        <v>9.6456066865724388E-3</v>
      </c>
      <c r="K237" s="62">
        <f t="shared" si="206"/>
        <v>26553.397845128969</v>
      </c>
      <c r="L237" s="62">
        <f t="shared" si="207"/>
        <v>216963.70643103652</v>
      </c>
      <c r="M237" s="55">
        <f t="shared" si="208"/>
        <v>203374.67909366719</v>
      </c>
      <c r="N237" s="55">
        <f t="shared" si="209"/>
        <v>45796.235243861775</v>
      </c>
      <c r="O237" s="55">
        <f t="shared" si="210"/>
        <v>157578.44384980542</v>
      </c>
      <c r="P237" s="59">
        <f t="shared" si="253"/>
        <v>0</v>
      </c>
      <c r="Q237" s="52">
        <f t="shared" si="211"/>
        <v>0</v>
      </c>
      <c r="R237" s="57">
        <f t="shared" si="212"/>
        <v>0</v>
      </c>
      <c r="S237" s="59">
        <f t="shared" si="254"/>
        <v>0</v>
      </c>
      <c r="T237" s="56">
        <f t="shared" si="213"/>
        <v>0</v>
      </c>
      <c r="U237" s="57">
        <f t="shared" si="214"/>
        <v>0</v>
      </c>
      <c r="V237" s="59">
        <f t="shared" si="255"/>
        <v>0</v>
      </c>
      <c r="W237" s="52">
        <f t="shared" si="198"/>
        <v>0</v>
      </c>
      <c r="X237" s="57">
        <f t="shared" si="215"/>
        <v>0</v>
      </c>
      <c r="Y237" s="59">
        <f t="shared" si="256"/>
        <v>0</v>
      </c>
      <c r="Z237" s="56">
        <f t="shared" si="257"/>
        <v>0</v>
      </c>
      <c r="AA237" s="57">
        <f t="shared" si="216"/>
        <v>0</v>
      </c>
      <c r="AB237" s="63">
        <f t="shared" si="258"/>
        <v>0</v>
      </c>
      <c r="AC237" s="74">
        <f t="shared" si="217"/>
        <v>0</v>
      </c>
      <c r="AD237" s="57">
        <f t="shared" si="218"/>
        <v>0</v>
      </c>
      <c r="AE237" s="59">
        <f t="shared" si="259"/>
        <v>0</v>
      </c>
      <c r="AF237" s="54">
        <f t="shared" si="219"/>
        <v>0</v>
      </c>
      <c r="AG237" s="57">
        <f t="shared" si="220"/>
        <v>0</v>
      </c>
      <c r="AH237" s="59">
        <f t="shared" si="260"/>
        <v>659719.4880143468</v>
      </c>
      <c r="AI237" s="54">
        <f t="shared" si="221"/>
        <v>45796.235243861775</v>
      </c>
      <c r="AJ237" s="57">
        <f t="shared" si="222"/>
        <v>2748.8312000597784</v>
      </c>
      <c r="AK237" s="59">
        <f t="shared" si="261"/>
        <v>2543591.9118405771</v>
      </c>
      <c r="AL237" s="56">
        <f t="shared" si="262"/>
        <v>157578.44384980542</v>
      </c>
      <c r="AM237" s="75">
        <f t="shared" si="223"/>
        <v>10598.299632669072</v>
      </c>
      <c r="AN237">
        <f t="shared" si="224"/>
        <v>3.1840389972144841E-2</v>
      </c>
      <c r="AO237" s="119">
        <f t="shared" si="225"/>
        <v>0</v>
      </c>
      <c r="AP237" s="119">
        <f t="shared" si="226"/>
        <v>0</v>
      </c>
      <c r="AQ237">
        <f t="shared" si="227"/>
        <v>0.3508672476768499</v>
      </c>
      <c r="AR237" s="41">
        <f t="shared" si="228"/>
        <v>0</v>
      </c>
      <c r="AS237" s="41">
        <f t="shared" si="229"/>
        <v>0</v>
      </c>
      <c r="AT237">
        <f t="shared" si="230"/>
        <v>0.35090918596868115</v>
      </c>
      <c r="AU237" s="41">
        <f t="shared" si="231"/>
        <v>0</v>
      </c>
      <c r="AV237" s="41">
        <f t="shared" si="232"/>
        <v>0</v>
      </c>
      <c r="AW237">
        <f t="shared" si="233"/>
        <v>0.35639531731046081</v>
      </c>
      <c r="AX237">
        <f t="shared" si="234"/>
        <v>0</v>
      </c>
      <c r="AY237" s="121">
        <f t="shared" si="235"/>
        <v>0</v>
      </c>
      <c r="AZ237">
        <f t="shared" si="236"/>
        <v>0.46572166823365024</v>
      </c>
      <c r="BA237" s="39">
        <f t="shared" si="237"/>
        <v>0</v>
      </c>
      <c r="BB237" s="39">
        <f t="shared" si="238"/>
        <v>0</v>
      </c>
      <c r="BC237">
        <f t="shared" si="239"/>
        <v>0.36642316401783454</v>
      </c>
      <c r="BD237" s="41">
        <f t="shared" si="240"/>
        <v>0</v>
      </c>
      <c r="BE237" s="41">
        <f t="shared" si="241"/>
        <v>0</v>
      </c>
      <c r="BF237">
        <f t="shared" si="242"/>
        <v>0.3566450064421941</v>
      </c>
      <c r="BG237" s="41">
        <f t="shared" si="243"/>
        <v>48545.066443921554</v>
      </c>
      <c r="BH237" s="41">
        <f t="shared" si="244"/>
        <v>10304152.929868899</v>
      </c>
      <c r="BI237">
        <f t="shared" si="245"/>
        <v>0.37764546331409521</v>
      </c>
      <c r="BJ237">
        <f t="shared" si="246"/>
        <v>168176.7434824745</v>
      </c>
      <c r="BK237" s="121">
        <f t="shared" si="247"/>
        <v>35455149.866206221</v>
      </c>
      <c r="BL237">
        <f t="shared" si="248"/>
        <v>0.38614150707049549</v>
      </c>
      <c r="BM237" s="119">
        <f t="shared" si="249"/>
        <v>216721.80992639606</v>
      </c>
      <c r="BN237" s="119">
        <f t="shared" si="250"/>
        <v>44742429.400606781</v>
      </c>
      <c r="BO237">
        <f t="shared" si="251"/>
        <v>0.36836473867987873</v>
      </c>
    </row>
    <row r="238" spans="1:67">
      <c r="A238">
        <v>226</v>
      </c>
      <c r="B238" s="64">
        <v>221</v>
      </c>
      <c r="C238" s="56">
        <f t="shared" si="199"/>
        <v>2999936.7207612568</v>
      </c>
      <c r="D238" s="56">
        <f t="shared" si="200"/>
        <v>273589.37239477504</v>
      </c>
      <c r="E238" s="59">
        <f t="shared" si="252"/>
        <v>2726347.3483664817</v>
      </c>
      <c r="F238" s="53">
        <f t="shared" si="201"/>
        <v>188573.68564021902</v>
      </c>
      <c r="G238" s="53">
        <f t="shared" si="202"/>
        <v>12645.707784173197</v>
      </c>
      <c r="H238" s="66">
        <f t="shared" si="203"/>
        <v>175927.97785604582</v>
      </c>
      <c r="I238" s="54">
        <f t="shared" si="204"/>
        <v>0.10979999999999999</v>
      </c>
      <c r="J238" s="67">
        <f t="shared" si="205"/>
        <v>9.6456066865724388E-3</v>
      </c>
      <c r="K238" s="68">
        <f t="shared" si="206"/>
        <v>24600.342133759328</v>
      </c>
      <c r="L238" s="68">
        <f t="shared" si="207"/>
        <v>213174.02777397833</v>
      </c>
      <c r="M238" s="55">
        <f t="shared" si="208"/>
        <v>200528.31998980514</v>
      </c>
      <c r="N238" s="55">
        <f t="shared" si="209"/>
        <v>45155.287552192953</v>
      </c>
      <c r="O238" s="55">
        <f t="shared" si="210"/>
        <v>155373.03243761219</v>
      </c>
      <c r="P238" s="65">
        <f t="shared" si="253"/>
        <v>0</v>
      </c>
      <c r="Q238" s="52">
        <f t="shared" si="211"/>
        <v>0</v>
      </c>
      <c r="R238" s="57">
        <f t="shared" si="212"/>
        <v>0</v>
      </c>
      <c r="S238" s="59">
        <f t="shared" si="254"/>
        <v>0</v>
      </c>
      <c r="T238" s="56">
        <f t="shared" si="213"/>
        <v>0</v>
      </c>
      <c r="U238" s="57">
        <f t="shared" si="214"/>
        <v>0</v>
      </c>
      <c r="V238" s="59">
        <f t="shared" si="255"/>
        <v>0</v>
      </c>
      <c r="W238" s="52">
        <f t="shared" si="198"/>
        <v>0</v>
      </c>
      <c r="X238" s="57">
        <f t="shared" si="215"/>
        <v>0</v>
      </c>
      <c r="Y238" s="59">
        <f t="shared" si="256"/>
        <v>0</v>
      </c>
      <c r="Z238" s="56">
        <f t="shared" si="257"/>
        <v>0</v>
      </c>
      <c r="AA238" s="57">
        <f t="shared" si="216"/>
        <v>0</v>
      </c>
      <c r="AB238" s="63">
        <f t="shared" si="258"/>
        <v>0</v>
      </c>
      <c r="AC238" s="74">
        <f t="shared" si="217"/>
        <v>0</v>
      </c>
      <c r="AD238" s="57">
        <f t="shared" si="218"/>
        <v>0</v>
      </c>
      <c r="AE238" s="59">
        <f t="shared" si="259"/>
        <v>0</v>
      </c>
      <c r="AF238" s="54">
        <f t="shared" si="219"/>
        <v>0</v>
      </c>
      <c r="AG238" s="57">
        <f t="shared" si="220"/>
        <v>0</v>
      </c>
      <c r="AH238" s="59">
        <f t="shared" si="260"/>
        <v>613923.25277048501</v>
      </c>
      <c r="AI238" s="54">
        <f t="shared" si="221"/>
        <v>45155.287552192953</v>
      </c>
      <c r="AJ238" s="57">
        <f t="shared" si="222"/>
        <v>2558.0135532103541</v>
      </c>
      <c r="AK238" s="59">
        <f t="shared" si="261"/>
        <v>2386013.4679907719</v>
      </c>
      <c r="AL238" s="56">
        <f t="shared" si="262"/>
        <v>155373.03243761219</v>
      </c>
      <c r="AM238" s="75">
        <f t="shared" si="223"/>
        <v>9941.7227832948829</v>
      </c>
      <c r="AN238">
        <f t="shared" si="224"/>
        <v>3.1879387186629526E-2</v>
      </c>
      <c r="AO238" s="119">
        <f t="shared" si="225"/>
        <v>0</v>
      </c>
      <c r="AP238" s="119">
        <f t="shared" si="226"/>
        <v>0</v>
      </c>
      <c r="AQ238">
        <f t="shared" si="227"/>
        <v>0.34895133942301276</v>
      </c>
      <c r="AR238" s="41">
        <f t="shared" si="228"/>
        <v>0</v>
      </c>
      <c r="AS238" s="41">
        <f t="shared" si="229"/>
        <v>0</v>
      </c>
      <c r="AT238">
        <f t="shared" si="230"/>
        <v>0.34899323817461536</v>
      </c>
      <c r="AU238" s="41">
        <f t="shared" si="231"/>
        <v>0</v>
      </c>
      <c r="AV238" s="41">
        <f t="shared" si="232"/>
        <v>0</v>
      </c>
      <c r="AW238">
        <f t="shared" si="233"/>
        <v>0.35447439218128157</v>
      </c>
      <c r="AX238">
        <f t="shared" si="234"/>
        <v>0</v>
      </c>
      <c r="AY238" s="121">
        <f t="shared" si="235"/>
        <v>0</v>
      </c>
      <c r="AZ238">
        <f t="shared" si="236"/>
        <v>0.46377475065124701</v>
      </c>
      <c r="BA238" s="39">
        <f t="shared" si="237"/>
        <v>0</v>
      </c>
      <c r="BB238" s="39">
        <f t="shared" si="238"/>
        <v>0</v>
      </c>
      <c r="BC238">
        <f t="shared" si="239"/>
        <v>0.3644941274570011</v>
      </c>
      <c r="BD238" s="41">
        <f t="shared" si="240"/>
        <v>0</v>
      </c>
      <c r="BE238" s="41">
        <f t="shared" si="241"/>
        <v>0</v>
      </c>
      <c r="BF238">
        <f t="shared" si="242"/>
        <v>0.35472386394384792</v>
      </c>
      <c r="BG238" s="41">
        <f t="shared" si="243"/>
        <v>47713.301105403305</v>
      </c>
      <c r="BH238" s="41">
        <f t="shared" si="244"/>
        <v>10205094.986795608</v>
      </c>
      <c r="BI238">
        <f t="shared" si="245"/>
        <v>0.37570882472025502</v>
      </c>
      <c r="BJ238">
        <f t="shared" si="246"/>
        <v>165314.75522090707</v>
      </c>
      <c r="BK238" s="121">
        <f t="shared" si="247"/>
        <v>35114305.330900356</v>
      </c>
      <c r="BL238">
        <f t="shared" si="248"/>
        <v>0.38420012262388259</v>
      </c>
      <c r="BM238" s="119">
        <f t="shared" si="249"/>
        <v>213028.05632631038</v>
      </c>
      <c r="BN238" s="119">
        <f t="shared" si="250"/>
        <v>44316758.717746936</v>
      </c>
      <c r="BO238">
        <f t="shared" si="251"/>
        <v>0.36643427659805689</v>
      </c>
    </row>
    <row r="239" spans="1:67">
      <c r="A239">
        <v>227</v>
      </c>
      <c r="B239" s="58">
        <v>222</v>
      </c>
      <c r="C239" s="56">
        <f t="shared" si="199"/>
        <v>2799408.4007714516</v>
      </c>
      <c r="D239" s="56">
        <f t="shared" si="200"/>
        <v>273589.37239477551</v>
      </c>
      <c r="E239" s="59">
        <f t="shared" si="252"/>
        <v>2525819.0283766761</v>
      </c>
      <c r="F239" s="53">
        <f t="shared" si="201"/>
        <v>186754.77803709608</v>
      </c>
      <c r="G239" s="53">
        <f t="shared" si="202"/>
        <v>11715.590593287148</v>
      </c>
      <c r="H239" s="60">
        <f t="shared" si="203"/>
        <v>175039.18744380894</v>
      </c>
      <c r="I239" s="54">
        <f t="shared" si="204"/>
        <v>0.10979999999999999</v>
      </c>
      <c r="J239" s="61">
        <f t="shared" si="205"/>
        <v>9.6456066865724388E-3</v>
      </c>
      <c r="K239" s="62">
        <f t="shared" si="206"/>
        <v>22674.697752361757</v>
      </c>
      <c r="L239" s="62">
        <f t="shared" si="207"/>
        <v>209429.47578945785</v>
      </c>
      <c r="M239" s="55">
        <f t="shared" si="208"/>
        <v>197713.88519617071</v>
      </c>
      <c r="N239" s="55">
        <f t="shared" si="209"/>
        <v>44521.528627718239</v>
      </c>
      <c r="O239" s="55">
        <f t="shared" si="210"/>
        <v>153192.35656845247</v>
      </c>
      <c r="P239" s="59">
        <f t="shared" si="253"/>
        <v>0</v>
      </c>
      <c r="Q239" s="52">
        <f t="shared" si="211"/>
        <v>0</v>
      </c>
      <c r="R239" s="57">
        <f t="shared" si="212"/>
        <v>0</v>
      </c>
      <c r="S239" s="59">
        <f t="shared" si="254"/>
        <v>0</v>
      </c>
      <c r="T239" s="56">
        <f t="shared" si="213"/>
        <v>0</v>
      </c>
      <c r="U239" s="57">
        <f t="shared" si="214"/>
        <v>0</v>
      </c>
      <c r="V239" s="59">
        <f t="shared" si="255"/>
        <v>0</v>
      </c>
      <c r="W239" s="52">
        <f t="shared" si="198"/>
        <v>0</v>
      </c>
      <c r="X239" s="57">
        <f t="shared" si="215"/>
        <v>0</v>
      </c>
      <c r="Y239" s="59">
        <f t="shared" si="256"/>
        <v>0</v>
      </c>
      <c r="Z239" s="56">
        <f t="shared" si="257"/>
        <v>0</v>
      </c>
      <c r="AA239" s="57">
        <f t="shared" si="216"/>
        <v>0</v>
      </c>
      <c r="AB239" s="63">
        <f t="shared" si="258"/>
        <v>0</v>
      </c>
      <c r="AC239" s="74">
        <f t="shared" si="217"/>
        <v>0</v>
      </c>
      <c r="AD239" s="57">
        <f t="shared" si="218"/>
        <v>0</v>
      </c>
      <c r="AE239" s="59">
        <f t="shared" si="259"/>
        <v>0</v>
      </c>
      <c r="AF239" s="54">
        <f t="shared" si="219"/>
        <v>0</v>
      </c>
      <c r="AG239" s="57">
        <f t="shared" si="220"/>
        <v>0</v>
      </c>
      <c r="AH239" s="59">
        <f t="shared" si="260"/>
        <v>568767.96521829208</v>
      </c>
      <c r="AI239" s="54">
        <f t="shared" si="221"/>
        <v>44521.528627718239</v>
      </c>
      <c r="AJ239" s="57">
        <f t="shared" si="222"/>
        <v>2369.8665217428838</v>
      </c>
      <c r="AK239" s="59">
        <f t="shared" si="261"/>
        <v>2230640.4355531596</v>
      </c>
      <c r="AL239" s="56">
        <f t="shared" si="262"/>
        <v>153192.35656845247</v>
      </c>
      <c r="AM239" s="75">
        <f t="shared" si="223"/>
        <v>9294.3351481381651</v>
      </c>
      <c r="AN239">
        <f t="shared" si="224"/>
        <v>3.1918384401114205E-2</v>
      </c>
      <c r="AO239" s="119">
        <f t="shared" si="225"/>
        <v>0</v>
      </c>
      <c r="AP239" s="119">
        <f t="shared" si="226"/>
        <v>0</v>
      </c>
      <c r="AQ239">
        <f t="shared" si="227"/>
        <v>0.34704364886581995</v>
      </c>
      <c r="AR239" s="41">
        <f t="shared" si="228"/>
        <v>0</v>
      </c>
      <c r="AS239" s="41">
        <f t="shared" si="229"/>
        <v>0</v>
      </c>
      <c r="AT239">
        <f t="shared" si="230"/>
        <v>0.34708550698675039</v>
      </c>
      <c r="AU239" s="41">
        <f t="shared" si="231"/>
        <v>0</v>
      </c>
      <c r="AV239" s="41">
        <f t="shared" si="232"/>
        <v>0</v>
      </c>
      <c r="AW239">
        <f t="shared" si="233"/>
        <v>0.35256154064248368</v>
      </c>
      <c r="AX239">
        <f t="shared" si="234"/>
        <v>0</v>
      </c>
      <c r="AY239" s="121">
        <f t="shared" si="235"/>
        <v>0</v>
      </c>
      <c r="AZ239">
        <f t="shared" si="236"/>
        <v>0.46183298180338767</v>
      </c>
      <c r="BA239" s="39">
        <f t="shared" si="237"/>
        <v>0</v>
      </c>
      <c r="BB239" s="39">
        <f t="shared" si="238"/>
        <v>0</v>
      </c>
      <c r="BC239">
        <f t="shared" si="239"/>
        <v>0.36257290133132741</v>
      </c>
      <c r="BD239" s="41">
        <f t="shared" si="240"/>
        <v>0</v>
      </c>
      <c r="BE239" s="41">
        <f t="shared" si="241"/>
        <v>0</v>
      </c>
      <c r="BF239">
        <f t="shared" si="242"/>
        <v>0.35281078850988556</v>
      </c>
      <c r="BG239" s="41">
        <f t="shared" si="243"/>
        <v>46891.395149461125</v>
      </c>
      <c r="BH239" s="41">
        <f t="shared" si="244"/>
        <v>10106386.99849204</v>
      </c>
      <c r="BI239">
        <f t="shared" si="245"/>
        <v>0.37377969978151515</v>
      </c>
      <c r="BJ239">
        <f t="shared" si="246"/>
        <v>162486.69171659063</v>
      </c>
      <c r="BK239" s="121">
        <f t="shared" si="247"/>
        <v>34774664.941038713</v>
      </c>
      <c r="BL239">
        <f t="shared" si="248"/>
        <v>0.38226602583516961</v>
      </c>
      <c r="BM239" s="119">
        <f t="shared" si="249"/>
        <v>209378.08686605177</v>
      </c>
      <c r="BN239" s="119">
        <f t="shared" si="250"/>
        <v>43892482.513549902</v>
      </c>
      <c r="BO239">
        <f t="shared" si="251"/>
        <v>0.36451157376473348</v>
      </c>
    </row>
    <row r="240" spans="1:67">
      <c r="A240">
        <v>228</v>
      </c>
      <c r="B240" s="64">
        <v>223</v>
      </c>
      <c r="C240" s="56">
        <f t="shared" si="199"/>
        <v>2601694.5155752809</v>
      </c>
      <c r="D240" s="56">
        <f t="shared" si="200"/>
        <v>273589.37239477551</v>
      </c>
      <c r="E240" s="59">
        <f t="shared" si="252"/>
        <v>2328105.1431805054</v>
      </c>
      <c r="F240" s="53">
        <f t="shared" si="201"/>
        <v>184953.41490131206</v>
      </c>
      <c r="G240" s="53">
        <f t="shared" si="202"/>
        <v>10798.527689118911</v>
      </c>
      <c r="H240" s="66">
        <f t="shared" si="203"/>
        <v>174154.88721219316</v>
      </c>
      <c r="I240" s="54">
        <f t="shared" si="204"/>
        <v>0.10979999999999999</v>
      </c>
      <c r="J240" s="67">
        <f t="shared" si="205"/>
        <v>9.6456066865724388E-3</v>
      </c>
      <c r="K240" s="68">
        <f t="shared" si="206"/>
        <v>20776.156991512369</v>
      </c>
      <c r="L240" s="68">
        <f t="shared" si="207"/>
        <v>205729.57189282443</v>
      </c>
      <c r="M240" s="55">
        <f t="shared" si="208"/>
        <v>194931.04420370553</v>
      </c>
      <c r="N240" s="55">
        <f t="shared" si="209"/>
        <v>43894.884045879706</v>
      </c>
      <c r="O240" s="55">
        <f t="shared" si="210"/>
        <v>151036.16015782583</v>
      </c>
      <c r="P240" s="65">
        <f t="shared" si="253"/>
        <v>0</v>
      </c>
      <c r="Q240" s="52">
        <f t="shared" si="211"/>
        <v>0</v>
      </c>
      <c r="R240" s="57">
        <f t="shared" si="212"/>
        <v>0</v>
      </c>
      <c r="S240" s="59">
        <f t="shared" si="254"/>
        <v>0</v>
      </c>
      <c r="T240" s="56">
        <f t="shared" si="213"/>
        <v>0</v>
      </c>
      <c r="U240" s="57">
        <f t="shared" si="214"/>
        <v>0</v>
      </c>
      <c r="V240" s="59">
        <f t="shared" si="255"/>
        <v>0</v>
      </c>
      <c r="W240" s="52">
        <f t="shared" si="198"/>
        <v>0</v>
      </c>
      <c r="X240" s="57">
        <f t="shared" si="215"/>
        <v>0</v>
      </c>
      <c r="Y240" s="59">
        <f t="shared" si="256"/>
        <v>0</v>
      </c>
      <c r="Z240" s="56">
        <f t="shared" si="257"/>
        <v>0</v>
      </c>
      <c r="AA240" s="57">
        <f t="shared" si="216"/>
        <v>0</v>
      </c>
      <c r="AB240" s="63">
        <f t="shared" si="258"/>
        <v>0</v>
      </c>
      <c r="AC240" s="74">
        <f t="shared" si="217"/>
        <v>0</v>
      </c>
      <c r="AD240" s="57">
        <f t="shared" si="218"/>
        <v>0</v>
      </c>
      <c r="AE240" s="59">
        <f t="shared" si="259"/>
        <v>0</v>
      </c>
      <c r="AF240" s="54">
        <f t="shared" si="219"/>
        <v>0</v>
      </c>
      <c r="AG240" s="57">
        <f t="shared" si="220"/>
        <v>0</v>
      </c>
      <c r="AH240" s="59">
        <f t="shared" si="260"/>
        <v>524246.43659057387</v>
      </c>
      <c r="AI240" s="54">
        <f t="shared" si="221"/>
        <v>43894.884045879706</v>
      </c>
      <c r="AJ240" s="57">
        <f t="shared" si="222"/>
        <v>2184.3601524607243</v>
      </c>
      <c r="AK240" s="59">
        <f t="shared" si="261"/>
        <v>2077448.0789847071</v>
      </c>
      <c r="AL240" s="56">
        <f t="shared" si="262"/>
        <v>151036.16015782583</v>
      </c>
      <c r="AM240" s="75">
        <f t="shared" si="223"/>
        <v>8656.033662436279</v>
      </c>
      <c r="AN240">
        <f t="shared" si="224"/>
        <v>3.1957381615598884E-2</v>
      </c>
      <c r="AO240" s="119">
        <f t="shared" si="225"/>
        <v>0</v>
      </c>
      <c r="AP240" s="119">
        <f t="shared" si="226"/>
        <v>0</v>
      </c>
      <c r="AQ240">
        <f t="shared" si="227"/>
        <v>0.34514415569457768</v>
      </c>
      <c r="AR240" s="41">
        <f t="shared" si="228"/>
        <v>0</v>
      </c>
      <c r="AS240" s="41">
        <f t="shared" si="229"/>
        <v>0</v>
      </c>
      <c r="AT240">
        <f t="shared" si="230"/>
        <v>0.34518597210534752</v>
      </c>
      <c r="AU240" s="41">
        <f t="shared" si="231"/>
        <v>0</v>
      </c>
      <c r="AV240" s="41">
        <f t="shared" si="232"/>
        <v>0</v>
      </c>
      <c r="AW240">
        <f t="shared" si="233"/>
        <v>0.3506567438107267</v>
      </c>
      <c r="AX240">
        <f t="shared" si="234"/>
        <v>0</v>
      </c>
      <c r="AY240" s="121">
        <f t="shared" si="235"/>
        <v>0</v>
      </c>
      <c r="AZ240">
        <f t="shared" si="236"/>
        <v>0.45989636523928529</v>
      </c>
      <c r="BA240" s="39">
        <f t="shared" si="237"/>
        <v>0</v>
      </c>
      <c r="BB240" s="39">
        <f t="shared" si="238"/>
        <v>0</v>
      </c>
      <c r="BC240">
        <f t="shared" si="239"/>
        <v>0.36065946926965703</v>
      </c>
      <c r="BD240" s="41">
        <f t="shared" si="240"/>
        <v>0</v>
      </c>
      <c r="BE240" s="41">
        <f t="shared" si="241"/>
        <v>0</v>
      </c>
      <c r="BF240">
        <f t="shared" si="242"/>
        <v>0.35090576132070012</v>
      </c>
      <c r="BG240" s="41">
        <f t="shared" si="243"/>
        <v>46079.244198340428</v>
      </c>
      <c r="BH240" s="41">
        <f t="shared" si="244"/>
        <v>10008033.562460573</v>
      </c>
      <c r="BI240">
        <f t="shared" si="245"/>
        <v>0.3718580748226703</v>
      </c>
      <c r="BJ240">
        <f t="shared" si="246"/>
        <v>159692.19382026209</v>
      </c>
      <c r="BK240" s="121">
        <f t="shared" si="247"/>
        <v>34436244.515984289</v>
      </c>
      <c r="BL240">
        <f t="shared" si="248"/>
        <v>0.38033920499043522</v>
      </c>
      <c r="BM240" s="119">
        <f t="shared" si="249"/>
        <v>205771.43801860252</v>
      </c>
      <c r="BN240" s="119">
        <f t="shared" si="250"/>
        <v>43469622.85742633</v>
      </c>
      <c r="BO240">
        <f t="shared" si="251"/>
        <v>0.36259661428389922</v>
      </c>
    </row>
    <row r="241" spans="1:67">
      <c r="A241">
        <v>229</v>
      </c>
      <c r="B241" s="58">
        <v>224</v>
      </c>
      <c r="C241" s="56">
        <f t="shared" si="199"/>
        <v>2406763.4713715753</v>
      </c>
      <c r="D241" s="56">
        <f t="shared" si="200"/>
        <v>273589.37239477551</v>
      </c>
      <c r="E241" s="59">
        <f t="shared" si="252"/>
        <v>2133174.0989767998</v>
      </c>
      <c r="F241" s="53">
        <f t="shared" si="201"/>
        <v>183169.42700583558</v>
      </c>
      <c r="G241" s="53">
        <f t="shared" si="202"/>
        <v>9894.3725290873899</v>
      </c>
      <c r="H241" s="60">
        <f t="shared" si="203"/>
        <v>173275.05447674819</v>
      </c>
      <c r="I241" s="54">
        <f t="shared" si="204"/>
        <v>0.10979999999999999</v>
      </c>
      <c r="J241" s="61">
        <f t="shared" si="205"/>
        <v>9.6456066865724388E-3</v>
      </c>
      <c r="K241" s="62">
        <f t="shared" si="206"/>
        <v>18904.415328636631</v>
      </c>
      <c r="L241" s="62">
        <f t="shared" si="207"/>
        <v>202073.8423344722</v>
      </c>
      <c r="M241" s="55">
        <f t="shared" si="208"/>
        <v>192179.46980538481</v>
      </c>
      <c r="N241" s="55">
        <f t="shared" si="209"/>
        <v>43275.280125676611</v>
      </c>
      <c r="O241" s="55">
        <f t="shared" si="210"/>
        <v>148904.18967970822</v>
      </c>
      <c r="P241" s="59">
        <f t="shared" si="253"/>
        <v>0</v>
      </c>
      <c r="Q241" s="52">
        <f t="shared" si="211"/>
        <v>0</v>
      </c>
      <c r="R241" s="57">
        <f t="shared" si="212"/>
        <v>0</v>
      </c>
      <c r="S241" s="59">
        <f t="shared" si="254"/>
        <v>0</v>
      </c>
      <c r="T241" s="56">
        <f t="shared" si="213"/>
        <v>0</v>
      </c>
      <c r="U241" s="57">
        <f t="shared" si="214"/>
        <v>0</v>
      </c>
      <c r="V241" s="59">
        <f t="shared" si="255"/>
        <v>0</v>
      </c>
      <c r="W241" s="52">
        <f t="shared" si="198"/>
        <v>0</v>
      </c>
      <c r="X241" s="57">
        <f t="shared" si="215"/>
        <v>0</v>
      </c>
      <c r="Y241" s="59">
        <f t="shared" si="256"/>
        <v>0</v>
      </c>
      <c r="Z241" s="56">
        <f t="shared" si="257"/>
        <v>0</v>
      </c>
      <c r="AA241" s="57">
        <f t="shared" si="216"/>
        <v>0</v>
      </c>
      <c r="AB241" s="63">
        <f t="shared" si="258"/>
        <v>0</v>
      </c>
      <c r="AC241" s="74">
        <f t="shared" si="217"/>
        <v>0</v>
      </c>
      <c r="AD241" s="57">
        <f t="shared" si="218"/>
        <v>0</v>
      </c>
      <c r="AE241" s="59">
        <f t="shared" si="259"/>
        <v>0</v>
      </c>
      <c r="AF241" s="54">
        <f t="shared" si="219"/>
        <v>0</v>
      </c>
      <c r="AG241" s="57">
        <f t="shared" si="220"/>
        <v>0</v>
      </c>
      <c r="AH241" s="59">
        <f t="shared" si="260"/>
        <v>480351.55254469416</v>
      </c>
      <c r="AI241" s="54">
        <f t="shared" si="221"/>
        <v>43275.280125676611</v>
      </c>
      <c r="AJ241" s="57">
        <f t="shared" si="222"/>
        <v>2001.464802269559</v>
      </c>
      <c r="AK241" s="59">
        <f t="shared" si="261"/>
        <v>1926411.9188268813</v>
      </c>
      <c r="AL241" s="56">
        <f t="shared" si="262"/>
        <v>148904.18967970822</v>
      </c>
      <c r="AM241" s="75">
        <f t="shared" si="223"/>
        <v>8026.7163284453391</v>
      </c>
      <c r="AN241">
        <f t="shared" si="224"/>
        <v>3.1996378830083563E-2</v>
      </c>
      <c r="AO241" s="119">
        <f t="shared" si="225"/>
        <v>0</v>
      </c>
      <c r="AP241" s="119">
        <f t="shared" si="226"/>
        <v>0</v>
      </c>
      <c r="AQ241">
        <f t="shared" si="227"/>
        <v>0.34325283955094055</v>
      </c>
      <c r="AR241" s="41">
        <f t="shared" si="228"/>
        <v>0</v>
      </c>
      <c r="AS241" s="41">
        <f t="shared" si="229"/>
        <v>0</v>
      </c>
      <c r="AT241">
        <f t="shared" si="230"/>
        <v>0.34329461318293047</v>
      </c>
      <c r="AU241" s="41">
        <f t="shared" si="231"/>
        <v>0</v>
      </c>
      <c r="AV241" s="41">
        <f t="shared" si="232"/>
        <v>0</v>
      </c>
      <c r="AW241">
        <f t="shared" si="233"/>
        <v>0.34875998274858144</v>
      </c>
      <c r="AX241">
        <f t="shared" si="234"/>
        <v>0</v>
      </c>
      <c r="AY241" s="121">
        <f t="shared" si="235"/>
        <v>0</v>
      </c>
      <c r="AZ241">
        <f t="shared" si="236"/>
        <v>0.45796490439319504</v>
      </c>
      <c r="BA241" s="39">
        <f t="shared" si="237"/>
        <v>0</v>
      </c>
      <c r="BB241" s="39">
        <f t="shared" si="238"/>
        <v>0</v>
      </c>
      <c r="BC241">
        <f t="shared" si="239"/>
        <v>0.35875381483628405</v>
      </c>
      <c r="BD241" s="41">
        <f t="shared" si="240"/>
        <v>0</v>
      </c>
      <c r="BE241" s="41">
        <f t="shared" si="241"/>
        <v>0</v>
      </c>
      <c r="BF241">
        <f t="shared" si="242"/>
        <v>0.34900876350238363</v>
      </c>
      <c r="BG241" s="41">
        <f t="shared" si="243"/>
        <v>45276.744927946173</v>
      </c>
      <c r="BH241" s="41">
        <f t="shared" si="244"/>
        <v>9910039.1487799436</v>
      </c>
      <c r="BI241">
        <f t="shared" si="245"/>
        <v>0.36994393609338733</v>
      </c>
      <c r="BJ241">
        <f t="shared" si="246"/>
        <v>156930.90600815354</v>
      </c>
      <c r="BK241" s="121">
        <f t="shared" si="247"/>
        <v>34099059.436653182</v>
      </c>
      <c r="BL241">
        <f t="shared" si="248"/>
        <v>0.37841964829374364</v>
      </c>
      <c r="BM241" s="119">
        <f t="shared" si="249"/>
        <v>202207.6509360997</v>
      </c>
      <c r="BN241" s="119">
        <f t="shared" si="250"/>
        <v>43048201.2364062</v>
      </c>
      <c r="BO241">
        <f t="shared" si="251"/>
        <v>0.36068938219294955</v>
      </c>
    </row>
    <row r="242" spans="1:67">
      <c r="A242">
        <v>230</v>
      </c>
      <c r="B242" s="64">
        <v>225</v>
      </c>
      <c r="C242" s="56">
        <f t="shared" si="199"/>
        <v>2214584.0015661907</v>
      </c>
      <c r="D242" s="56">
        <f t="shared" si="200"/>
        <v>273589.37239477574</v>
      </c>
      <c r="E242" s="59">
        <f t="shared" si="252"/>
        <v>1940994.629171415</v>
      </c>
      <c r="F242" s="53">
        <f t="shared" si="201"/>
        <v>181402.64675593245</v>
      </c>
      <c r="G242" s="53">
        <f t="shared" si="202"/>
        <v>9002.9800883067473</v>
      </c>
      <c r="H242" s="66">
        <f t="shared" si="203"/>
        <v>172399.66666762572</v>
      </c>
      <c r="I242" s="54">
        <f t="shared" si="204"/>
        <v>0.10979999999999999</v>
      </c>
      <c r="J242" s="67">
        <f t="shared" si="205"/>
        <v>9.6456066865724388E-3</v>
      </c>
      <c r="K242" s="68">
        <f t="shared" si="206"/>
        <v>17059.171396164882</v>
      </c>
      <c r="L242" s="68">
        <f t="shared" si="207"/>
        <v>198461.81815209734</v>
      </c>
      <c r="M242" s="55">
        <f t="shared" si="208"/>
        <v>189458.83806379061</v>
      </c>
      <c r="N242" s="55">
        <f t="shared" si="209"/>
        <v>42662.643922363502</v>
      </c>
      <c r="O242" s="55">
        <f t="shared" si="210"/>
        <v>146796.19414142711</v>
      </c>
      <c r="P242" s="65">
        <f t="shared" si="253"/>
        <v>0</v>
      </c>
      <c r="Q242" s="52">
        <f t="shared" si="211"/>
        <v>0</v>
      </c>
      <c r="R242" s="57">
        <f t="shared" si="212"/>
        <v>0</v>
      </c>
      <c r="S242" s="59">
        <f t="shared" si="254"/>
        <v>0</v>
      </c>
      <c r="T242" s="56">
        <f t="shared" si="213"/>
        <v>0</v>
      </c>
      <c r="U242" s="57">
        <f t="shared" si="214"/>
        <v>0</v>
      </c>
      <c r="V242" s="59">
        <f t="shared" si="255"/>
        <v>0</v>
      </c>
      <c r="W242" s="52">
        <f t="shared" si="198"/>
        <v>0</v>
      </c>
      <c r="X242" s="57">
        <f t="shared" si="215"/>
        <v>0</v>
      </c>
      <c r="Y242" s="59">
        <f t="shared" si="256"/>
        <v>0</v>
      </c>
      <c r="Z242" s="56">
        <f t="shared" si="257"/>
        <v>0</v>
      </c>
      <c r="AA242" s="57">
        <f t="shared" si="216"/>
        <v>0</v>
      </c>
      <c r="AB242" s="63">
        <f t="shared" si="258"/>
        <v>0</v>
      </c>
      <c r="AC242" s="74">
        <f t="shared" si="217"/>
        <v>0</v>
      </c>
      <c r="AD242" s="57">
        <f t="shared" si="218"/>
        <v>0</v>
      </c>
      <c r="AE242" s="59">
        <f t="shared" si="259"/>
        <v>0</v>
      </c>
      <c r="AF242" s="54">
        <f t="shared" si="219"/>
        <v>0</v>
      </c>
      <c r="AG242" s="57">
        <f t="shared" si="220"/>
        <v>0</v>
      </c>
      <c r="AH242" s="59">
        <f t="shared" si="260"/>
        <v>437076.27241901756</v>
      </c>
      <c r="AI242" s="54">
        <f t="shared" si="221"/>
        <v>42662.643922363502</v>
      </c>
      <c r="AJ242" s="57">
        <f t="shared" si="222"/>
        <v>1821.1511350792398</v>
      </c>
      <c r="AK242" s="59">
        <f t="shared" si="261"/>
        <v>1777507.729147173</v>
      </c>
      <c r="AL242" s="56">
        <f t="shared" si="262"/>
        <v>146796.19414142711</v>
      </c>
      <c r="AM242" s="75">
        <f t="shared" si="223"/>
        <v>7406.2822047798873</v>
      </c>
      <c r="AN242">
        <f t="shared" si="224"/>
        <v>3.2035376044568242E-2</v>
      </c>
      <c r="AO242" s="119">
        <f t="shared" si="225"/>
        <v>0</v>
      </c>
      <c r="AP242" s="119">
        <f t="shared" si="226"/>
        <v>0</v>
      </c>
      <c r="AQ242">
        <f t="shared" si="227"/>
        <v>0.34136968002970436</v>
      </c>
      <c r="AR242" s="41">
        <f t="shared" si="228"/>
        <v>0</v>
      </c>
      <c r="AS242" s="41">
        <f t="shared" si="229"/>
        <v>0</v>
      </c>
      <c r="AT242">
        <f t="shared" si="230"/>
        <v>0.34141140982515666</v>
      </c>
      <c r="AU242" s="41">
        <f t="shared" si="231"/>
        <v>0</v>
      </c>
      <c r="AV242" s="41">
        <f t="shared" si="232"/>
        <v>0</v>
      </c>
      <c r="AW242">
        <f t="shared" si="233"/>
        <v>0.34687123846539353</v>
      </c>
      <c r="AX242">
        <f t="shared" si="234"/>
        <v>0</v>
      </c>
      <c r="AY242" s="121">
        <f t="shared" si="235"/>
        <v>0</v>
      </c>
      <c r="AZ242">
        <f t="shared" si="236"/>
        <v>0.45603860258487244</v>
      </c>
      <c r="BA242" s="39">
        <f t="shared" si="237"/>
        <v>0</v>
      </c>
      <c r="BB242" s="39">
        <f t="shared" si="238"/>
        <v>0</v>
      </c>
      <c r="BC242">
        <f t="shared" si="239"/>
        <v>0.35685592153152246</v>
      </c>
      <c r="BD242" s="41">
        <f t="shared" si="240"/>
        <v>0</v>
      </c>
      <c r="BE242" s="41">
        <f t="shared" si="241"/>
        <v>0</v>
      </c>
      <c r="BF242">
        <f t="shared" si="242"/>
        <v>0.34711977612744083</v>
      </c>
      <c r="BG242" s="41">
        <f t="shared" si="243"/>
        <v>44483.795057442745</v>
      </c>
      <c r="BH242" s="41">
        <f t="shared" si="244"/>
        <v>9812408.1021436062</v>
      </c>
      <c r="BI242">
        <f t="shared" si="245"/>
        <v>0.36803726976901568</v>
      </c>
      <c r="BJ242">
        <f t="shared" si="246"/>
        <v>154202.476346207</v>
      </c>
      <c r="BK242" s="121">
        <f t="shared" si="247"/>
        <v>33763124.652528234</v>
      </c>
      <c r="BL242">
        <f t="shared" si="248"/>
        <v>0.376507343867865</v>
      </c>
      <c r="BM242" s="119">
        <f t="shared" si="249"/>
        <v>198686.27140364973</v>
      </c>
      <c r="BN242" s="119">
        <f t="shared" si="250"/>
        <v>42628238.564352885</v>
      </c>
      <c r="BO242">
        <f t="shared" si="251"/>
        <v>0.35878986146348463</v>
      </c>
    </row>
    <row r="243" spans="1:67">
      <c r="A243">
        <v>231</v>
      </c>
      <c r="B243" s="58">
        <v>226</v>
      </c>
      <c r="C243" s="56">
        <f t="shared" si="199"/>
        <v>2025125.1635024</v>
      </c>
      <c r="D243" s="56">
        <f t="shared" si="200"/>
        <v>273589.37239477574</v>
      </c>
      <c r="E243" s="59">
        <f t="shared" si="252"/>
        <v>1751535.7911076243</v>
      </c>
      <c r="F243" s="53">
        <f t="shared" si="201"/>
        <v>179652.90817342146</v>
      </c>
      <c r="G243" s="53">
        <f t="shared" si="202"/>
        <v>8124.2068444208644</v>
      </c>
      <c r="H243" s="60">
        <f t="shared" si="203"/>
        <v>171528.70132900059</v>
      </c>
      <c r="I243" s="54">
        <f t="shared" si="204"/>
        <v>0.10979999999999999</v>
      </c>
      <c r="J243" s="61">
        <f t="shared" si="205"/>
        <v>9.6456066865724388E-3</v>
      </c>
      <c r="K243" s="62">
        <f t="shared" si="206"/>
        <v>15240.126950000553</v>
      </c>
      <c r="L243" s="62">
        <f t="shared" si="207"/>
        <v>194893.03512342201</v>
      </c>
      <c r="M243" s="55">
        <f t="shared" si="208"/>
        <v>186768.82827900114</v>
      </c>
      <c r="N243" s="55">
        <f t="shared" si="209"/>
        <v>42056.903220219501</v>
      </c>
      <c r="O243" s="55">
        <f t="shared" si="210"/>
        <v>144711.92505878164</v>
      </c>
      <c r="P243" s="59">
        <f t="shared" si="253"/>
        <v>0</v>
      </c>
      <c r="Q243" s="52">
        <f t="shared" si="211"/>
        <v>0</v>
      </c>
      <c r="R243" s="57">
        <f t="shared" si="212"/>
        <v>0</v>
      </c>
      <c r="S243" s="59">
        <f t="shared" si="254"/>
        <v>0</v>
      </c>
      <c r="T243" s="56">
        <f t="shared" si="213"/>
        <v>0</v>
      </c>
      <c r="U243" s="57">
        <f t="shared" si="214"/>
        <v>0</v>
      </c>
      <c r="V243" s="59">
        <f t="shared" si="255"/>
        <v>0</v>
      </c>
      <c r="W243" s="52">
        <f t="shared" si="198"/>
        <v>0</v>
      </c>
      <c r="X243" s="57">
        <f t="shared" si="215"/>
        <v>0</v>
      </c>
      <c r="Y243" s="59">
        <f t="shared" si="256"/>
        <v>0</v>
      </c>
      <c r="Z243" s="56">
        <f t="shared" si="257"/>
        <v>0</v>
      </c>
      <c r="AA243" s="57">
        <f t="shared" si="216"/>
        <v>0</v>
      </c>
      <c r="AB243" s="63">
        <f t="shared" si="258"/>
        <v>0</v>
      </c>
      <c r="AC243" s="74">
        <f t="shared" si="217"/>
        <v>0</v>
      </c>
      <c r="AD243" s="57">
        <f t="shared" si="218"/>
        <v>0</v>
      </c>
      <c r="AE243" s="59">
        <f t="shared" si="259"/>
        <v>0</v>
      </c>
      <c r="AF243" s="54">
        <f t="shared" si="219"/>
        <v>0</v>
      </c>
      <c r="AG243" s="57">
        <f t="shared" si="220"/>
        <v>0</v>
      </c>
      <c r="AH243" s="59">
        <f t="shared" si="260"/>
        <v>394413.62849665404</v>
      </c>
      <c r="AI243" s="54">
        <f t="shared" si="221"/>
        <v>42056.903220219501</v>
      </c>
      <c r="AJ243" s="57">
        <f t="shared" si="222"/>
        <v>1643.3901187360584</v>
      </c>
      <c r="AK243" s="59">
        <f t="shared" si="261"/>
        <v>1630711.5350057459</v>
      </c>
      <c r="AL243" s="56">
        <f t="shared" si="262"/>
        <v>144711.92505878164</v>
      </c>
      <c r="AM243" s="75">
        <f t="shared" si="223"/>
        <v>6794.6313958572746</v>
      </c>
      <c r="AN243">
        <f t="shared" si="224"/>
        <v>3.2074373259052921E-2</v>
      </c>
      <c r="AO243" s="119">
        <f t="shared" si="225"/>
        <v>0</v>
      </c>
      <c r="AP243" s="119">
        <f t="shared" si="226"/>
        <v>0</v>
      </c>
      <c r="AQ243">
        <f t="shared" si="227"/>
        <v>0.33949465667953727</v>
      </c>
      <c r="AR243" s="41">
        <f t="shared" si="228"/>
        <v>0</v>
      </c>
      <c r="AS243" s="41">
        <f t="shared" si="229"/>
        <v>0</v>
      </c>
      <c r="AT243">
        <f t="shared" si="230"/>
        <v>0.33953634159148877</v>
      </c>
      <c r="AU243" s="41">
        <f t="shared" si="231"/>
        <v>0</v>
      </c>
      <c r="AV243" s="41">
        <f t="shared" si="232"/>
        <v>0</v>
      </c>
      <c r="AW243">
        <f t="shared" si="233"/>
        <v>0.34499049191796088</v>
      </c>
      <c r="AX243">
        <f t="shared" si="234"/>
        <v>0</v>
      </c>
      <c r="AY243" s="121">
        <f t="shared" si="235"/>
        <v>0</v>
      </c>
      <c r="AZ243">
        <f t="shared" si="236"/>
        <v>0.45411746301997485</v>
      </c>
      <c r="BA243" s="39">
        <f t="shared" si="237"/>
        <v>0</v>
      </c>
      <c r="BB243" s="39">
        <f t="shared" si="238"/>
        <v>0</v>
      </c>
      <c r="BC243">
        <f t="shared" si="239"/>
        <v>0.35496577279258751</v>
      </c>
      <c r="BD243" s="41">
        <f t="shared" si="240"/>
        <v>0</v>
      </c>
      <c r="BE243" s="41">
        <f t="shared" si="241"/>
        <v>0</v>
      </c>
      <c r="BF243">
        <f t="shared" si="242"/>
        <v>0.34523878021559989</v>
      </c>
      <c r="BG243" s="41">
        <f t="shared" si="243"/>
        <v>43700.293338955562</v>
      </c>
      <c r="BH243" s="41">
        <f t="shared" si="244"/>
        <v>9715144.6438707039</v>
      </c>
      <c r="BI243">
        <f t="shared" si="245"/>
        <v>0.36613806195129894</v>
      </c>
      <c r="BJ243">
        <f t="shared" si="246"/>
        <v>151506.55645463892</v>
      </c>
      <c r="BK243" s="121">
        <f t="shared" si="247"/>
        <v>33428454.688578557</v>
      </c>
      <c r="BL243">
        <f t="shared" si="248"/>
        <v>0.37460227975497967</v>
      </c>
      <c r="BM243" s="119">
        <f t="shared" si="249"/>
        <v>195206.84979359448</v>
      </c>
      <c r="BN243" s="119">
        <f t="shared" si="250"/>
        <v>42209755.191054255</v>
      </c>
      <c r="BO243">
        <f t="shared" si="251"/>
        <v>0.35689803600205605</v>
      </c>
    </row>
    <row r="244" spans="1:67">
      <c r="A244">
        <v>232</v>
      </c>
      <c r="B244" s="64">
        <v>227</v>
      </c>
      <c r="C244" s="56">
        <f t="shared" si="199"/>
        <v>1838356.3352233989</v>
      </c>
      <c r="D244" s="56">
        <f t="shared" si="200"/>
        <v>273589.37239477574</v>
      </c>
      <c r="E244" s="59">
        <f t="shared" si="252"/>
        <v>1564766.9628286231</v>
      </c>
      <c r="F244" s="53">
        <f t="shared" si="201"/>
        <v>177920.04688108171</v>
      </c>
      <c r="G244" s="53">
        <f t="shared" si="202"/>
        <v>7257.9107625867646</v>
      </c>
      <c r="H244" s="66">
        <f t="shared" si="203"/>
        <v>170662.13611849493</v>
      </c>
      <c r="I244" s="54">
        <f t="shared" si="204"/>
        <v>0.10979999999999999</v>
      </c>
      <c r="J244" s="67">
        <f t="shared" si="205"/>
        <v>9.6456066865724388E-3</v>
      </c>
      <c r="K244" s="68">
        <f t="shared" si="206"/>
        <v>13446.986838298124</v>
      </c>
      <c r="L244" s="68">
        <f t="shared" si="207"/>
        <v>191367.03371937983</v>
      </c>
      <c r="M244" s="55">
        <f t="shared" si="208"/>
        <v>184109.12295679306</v>
      </c>
      <c r="N244" s="55">
        <f t="shared" si="209"/>
        <v>41457.98652538802</v>
      </c>
      <c r="O244" s="55">
        <f t="shared" si="210"/>
        <v>142651.13643140503</v>
      </c>
      <c r="P244" s="65">
        <f t="shared" si="253"/>
        <v>0</v>
      </c>
      <c r="Q244" s="52">
        <f t="shared" si="211"/>
        <v>0</v>
      </c>
      <c r="R244" s="57">
        <f t="shared" si="212"/>
        <v>0</v>
      </c>
      <c r="S244" s="59">
        <f t="shared" si="254"/>
        <v>0</v>
      </c>
      <c r="T244" s="56">
        <f t="shared" si="213"/>
        <v>0</v>
      </c>
      <c r="U244" s="57">
        <f t="shared" si="214"/>
        <v>0</v>
      </c>
      <c r="V244" s="59">
        <f t="shared" si="255"/>
        <v>0</v>
      </c>
      <c r="W244" s="52">
        <f t="shared" si="198"/>
        <v>0</v>
      </c>
      <c r="X244" s="57">
        <f t="shared" si="215"/>
        <v>0</v>
      </c>
      <c r="Y244" s="59">
        <f t="shared" si="256"/>
        <v>0</v>
      </c>
      <c r="Z244" s="56">
        <f t="shared" si="257"/>
        <v>0</v>
      </c>
      <c r="AA244" s="57">
        <f t="shared" si="216"/>
        <v>0</v>
      </c>
      <c r="AB244" s="63">
        <f t="shared" si="258"/>
        <v>0</v>
      </c>
      <c r="AC244" s="74">
        <f t="shared" si="217"/>
        <v>0</v>
      </c>
      <c r="AD244" s="57">
        <f t="shared" si="218"/>
        <v>0</v>
      </c>
      <c r="AE244" s="59">
        <f t="shared" si="259"/>
        <v>0</v>
      </c>
      <c r="AF244" s="54">
        <f t="shared" si="219"/>
        <v>0</v>
      </c>
      <c r="AG244" s="57">
        <f t="shared" si="220"/>
        <v>0</v>
      </c>
      <c r="AH244" s="59">
        <f t="shared" si="260"/>
        <v>352356.72527643456</v>
      </c>
      <c r="AI244" s="54">
        <f t="shared" si="221"/>
        <v>41457.98652538802</v>
      </c>
      <c r="AJ244" s="57">
        <f t="shared" si="222"/>
        <v>1468.1530219851441</v>
      </c>
      <c r="AK244" s="59">
        <f t="shared" si="261"/>
        <v>1485999.6099469643</v>
      </c>
      <c r="AL244" s="56">
        <f t="shared" si="262"/>
        <v>142651.13643140503</v>
      </c>
      <c r="AM244" s="75">
        <f t="shared" si="223"/>
        <v>6191.6650414456844</v>
      </c>
      <c r="AN244">
        <f t="shared" si="224"/>
        <v>3.21133704735376E-2</v>
      </c>
      <c r="AO244" s="119">
        <f t="shared" si="225"/>
        <v>0</v>
      </c>
      <c r="AP244" s="119">
        <f t="shared" si="226"/>
        <v>0</v>
      </c>
      <c r="AQ244">
        <f t="shared" si="227"/>
        <v>0.33762774900383985</v>
      </c>
      <c r="AR244" s="41">
        <f t="shared" si="228"/>
        <v>0</v>
      </c>
      <c r="AS244" s="41">
        <f t="shared" si="229"/>
        <v>0</v>
      </c>
      <c r="AT244">
        <f t="shared" si="230"/>
        <v>0.33766938799605395</v>
      </c>
      <c r="AU244" s="41">
        <f t="shared" si="231"/>
        <v>0</v>
      </c>
      <c r="AV244" s="41">
        <f t="shared" si="232"/>
        <v>0</v>
      </c>
      <c r="AW244">
        <f t="shared" si="233"/>
        <v>0.34311772401138357</v>
      </c>
      <c r="AX244">
        <f t="shared" si="234"/>
        <v>0</v>
      </c>
      <c r="AY244" s="121">
        <f t="shared" si="235"/>
        <v>0</v>
      </c>
      <c r="AZ244">
        <f t="shared" si="236"/>
        <v>0.45220148879036015</v>
      </c>
      <c r="BA244" s="39">
        <f t="shared" si="237"/>
        <v>0</v>
      </c>
      <c r="BB244" s="39">
        <f t="shared" si="238"/>
        <v>0</v>
      </c>
      <c r="BC244">
        <f t="shared" si="239"/>
        <v>0.35308335199430391</v>
      </c>
      <c r="BD244" s="41">
        <f t="shared" si="240"/>
        <v>0</v>
      </c>
      <c r="BE244" s="41">
        <f t="shared" si="241"/>
        <v>0</v>
      </c>
      <c r="BF244">
        <f t="shared" si="242"/>
        <v>0.34336575673458325</v>
      </c>
      <c r="BG244" s="41">
        <f t="shared" si="243"/>
        <v>42926.139547373161</v>
      </c>
      <c r="BH244" s="41">
        <f t="shared" si="244"/>
        <v>9618252.87389002</v>
      </c>
      <c r="BI244">
        <f t="shared" si="245"/>
        <v>0.36424629866909908</v>
      </c>
      <c r="BJ244">
        <f t="shared" si="246"/>
        <v>148842.80147285073</v>
      </c>
      <c r="BK244" s="121">
        <f t="shared" si="247"/>
        <v>33095063.652085967</v>
      </c>
      <c r="BL244">
        <f t="shared" si="248"/>
        <v>0.37270444391737229</v>
      </c>
      <c r="BM244" s="119">
        <f t="shared" si="249"/>
        <v>191768.94102022389</v>
      </c>
      <c r="BN244" s="119">
        <f t="shared" si="250"/>
        <v>41792770.911192022</v>
      </c>
      <c r="BO244">
        <f t="shared" si="251"/>
        <v>0.35501388965093006</v>
      </c>
    </row>
    <row r="245" spans="1:67">
      <c r="A245">
        <v>233</v>
      </c>
      <c r="B245" s="58">
        <v>228</v>
      </c>
      <c r="C245" s="56">
        <f t="shared" si="199"/>
        <v>1654247.2122666058</v>
      </c>
      <c r="D245" s="56">
        <f t="shared" si="200"/>
        <v>273589.37239477574</v>
      </c>
      <c r="E245" s="59">
        <f t="shared" si="252"/>
        <v>1380657.8398718301</v>
      </c>
      <c r="F245" s="53">
        <f t="shared" si="201"/>
        <v>176203.90008721026</v>
      </c>
      <c r="G245" s="53">
        <f t="shared" si="202"/>
        <v>6403.9512806055054</v>
      </c>
      <c r="H245" s="60">
        <f t="shared" si="203"/>
        <v>169799.94880660475</v>
      </c>
      <c r="I245" s="54">
        <f t="shared" si="204"/>
        <v>0.10979999999999999</v>
      </c>
      <c r="J245" s="61">
        <f t="shared" si="205"/>
        <v>9.6456066865724388E-3</v>
      </c>
      <c r="K245" s="62">
        <f t="shared" si="206"/>
        <v>11679.458970547737</v>
      </c>
      <c r="L245" s="62">
        <f t="shared" si="207"/>
        <v>187883.359057758</v>
      </c>
      <c r="M245" s="55">
        <f t="shared" si="208"/>
        <v>181479.40777715249</v>
      </c>
      <c r="N245" s="55">
        <f t="shared" si="209"/>
        <v>40865.823058786031</v>
      </c>
      <c r="O245" s="55">
        <f t="shared" si="210"/>
        <v>140613.58471836647</v>
      </c>
      <c r="P245" s="59">
        <f t="shared" si="253"/>
        <v>0</v>
      </c>
      <c r="Q245" s="52">
        <f t="shared" si="211"/>
        <v>0</v>
      </c>
      <c r="R245" s="57">
        <f t="shared" si="212"/>
        <v>0</v>
      </c>
      <c r="S245" s="59">
        <f t="shared" si="254"/>
        <v>0</v>
      </c>
      <c r="T245" s="56">
        <f t="shared" si="213"/>
        <v>0</v>
      </c>
      <c r="U245" s="57">
        <f t="shared" si="214"/>
        <v>0</v>
      </c>
      <c r="V245" s="59">
        <f t="shared" si="255"/>
        <v>0</v>
      </c>
      <c r="W245" s="52">
        <f t="shared" si="198"/>
        <v>0</v>
      </c>
      <c r="X245" s="57">
        <f t="shared" si="215"/>
        <v>0</v>
      </c>
      <c r="Y245" s="59">
        <f t="shared" si="256"/>
        <v>0</v>
      </c>
      <c r="Z245" s="56">
        <f t="shared" si="257"/>
        <v>0</v>
      </c>
      <c r="AA245" s="57">
        <f t="shared" si="216"/>
        <v>0</v>
      </c>
      <c r="AB245" s="63">
        <f t="shared" si="258"/>
        <v>0</v>
      </c>
      <c r="AC245" s="74">
        <f t="shared" si="217"/>
        <v>0</v>
      </c>
      <c r="AD245" s="57">
        <f t="shared" si="218"/>
        <v>0</v>
      </c>
      <c r="AE245" s="59">
        <f t="shared" si="259"/>
        <v>0</v>
      </c>
      <c r="AF245" s="54">
        <f t="shared" si="219"/>
        <v>0</v>
      </c>
      <c r="AG245" s="57">
        <f t="shared" si="220"/>
        <v>0</v>
      </c>
      <c r="AH245" s="59">
        <f t="shared" si="260"/>
        <v>310898.73875104653</v>
      </c>
      <c r="AI245" s="54">
        <f t="shared" si="221"/>
        <v>40865.823058786031</v>
      </c>
      <c r="AJ245" s="57">
        <f t="shared" si="222"/>
        <v>1295.4114114626939</v>
      </c>
      <c r="AK245" s="59">
        <f t="shared" si="261"/>
        <v>1343348.4735155592</v>
      </c>
      <c r="AL245" s="56">
        <f t="shared" si="262"/>
        <v>140613.58471836647</v>
      </c>
      <c r="AM245" s="75">
        <f t="shared" si="223"/>
        <v>5597.2853063148304</v>
      </c>
      <c r="AN245">
        <f t="shared" si="224"/>
        <v>3.2152367688022279E-2</v>
      </c>
      <c r="AO245" s="119">
        <f t="shared" si="225"/>
        <v>0</v>
      </c>
      <c r="AP245" s="119">
        <f t="shared" si="226"/>
        <v>0</v>
      </c>
      <c r="AQ245">
        <f t="shared" si="227"/>
        <v>0.33576893646145206</v>
      </c>
      <c r="AR245" s="41">
        <f t="shared" si="228"/>
        <v>0</v>
      </c>
      <c r="AS245" s="41">
        <f t="shared" si="229"/>
        <v>0</v>
      </c>
      <c r="AT245">
        <f t="shared" si="230"/>
        <v>0.33581052850839627</v>
      </c>
      <c r="AU245" s="41">
        <f t="shared" si="231"/>
        <v>0</v>
      </c>
      <c r="AV245" s="41">
        <f t="shared" si="232"/>
        <v>0</v>
      </c>
      <c r="AW245">
        <f t="shared" si="233"/>
        <v>0.34125291559983278</v>
      </c>
      <c r="AX245">
        <f t="shared" si="234"/>
        <v>0</v>
      </c>
      <c r="AY245" s="121">
        <f t="shared" si="235"/>
        <v>0</v>
      </c>
      <c r="AZ245">
        <f t="shared" si="236"/>
        <v>0.45029068287459223</v>
      </c>
      <c r="BA245" s="39">
        <f t="shared" si="237"/>
        <v>0</v>
      </c>
      <c r="BB245" s="39">
        <f t="shared" si="238"/>
        <v>0</v>
      </c>
      <c r="BC245">
        <f t="shared" si="239"/>
        <v>0.35120864244992489</v>
      </c>
      <c r="BD245" s="41">
        <f t="shared" si="240"/>
        <v>0</v>
      </c>
      <c r="BE245" s="41">
        <f t="shared" si="241"/>
        <v>0</v>
      </c>
      <c r="BF245">
        <f t="shared" si="242"/>
        <v>0.34150068660092359</v>
      </c>
      <c r="BG245" s="41">
        <f t="shared" si="243"/>
        <v>42161.234470248724</v>
      </c>
      <c r="BH245" s="41">
        <f t="shared" si="244"/>
        <v>9521736.7726971451</v>
      </c>
      <c r="BI245">
        <f t="shared" si="245"/>
        <v>0.3623619658791718</v>
      </c>
      <c r="BJ245">
        <f t="shared" si="246"/>
        <v>146210.8700246813</v>
      </c>
      <c r="BK245" s="121">
        <f t="shared" si="247"/>
        <v>32762965.239379387</v>
      </c>
      <c r="BL245">
        <f t="shared" si="248"/>
        <v>0.37081382423820269</v>
      </c>
      <c r="BM245" s="119">
        <f t="shared" si="249"/>
        <v>188372.10449493001</v>
      </c>
      <c r="BN245" s="119">
        <f t="shared" si="250"/>
        <v>41377304.97319077</v>
      </c>
      <c r="BO245">
        <f t="shared" si="251"/>
        <v>0.35313740618883088</v>
      </c>
    </row>
    <row r="246" spans="1:67">
      <c r="A246">
        <v>234</v>
      </c>
      <c r="B246" s="64">
        <v>229</v>
      </c>
      <c r="C246" s="56">
        <f t="shared" si="199"/>
        <v>1472767.8044894533</v>
      </c>
      <c r="D246" s="56">
        <f t="shared" si="200"/>
        <v>273589.37239477574</v>
      </c>
      <c r="E246" s="59">
        <f t="shared" si="252"/>
        <v>1199178.4320946776</v>
      </c>
      <c r="F246" s="53">
        <f t="shared" si="201"/>
        <v>174504.306570329</v>
      </c>
      <c r="G246" s="53">
        <f t="shared" si="202"/>
        <v>5562.1892941991464</v>
      </c>
      <c r="H246" s="66">
        <f t="shared" si="203"/>
        <v>168942.11727612987</v>
      </c>
      <c r="I246" s="54">
        <f t="shared" si="204"/>
        <v>0.10979999999999999</v>
      </c>
      <c r="J246" s="67">
        <f t="shared" si="205"/>
        <v>9.6456066865724388E-3</v>
      </c>
      <c r="K246" s="68">
        <f t="shared" si="206"/>
        <v>9937.2542869635308</v>
      </c>
      <c r="L246" s="68">
        <f t="shared" si="207"/>
        <v>184441.56085729253</v>
      </c>
      <c r="M246" s="55">
        <f t="shared" si="208"/>
        <v>178879.37156309339</v>
      </c>
      <c r="N246" s="55">
        <f t="shared" si="209"/>
        <v>40280.342749082527</v>
      </c>
      <c r="O246" s="55">
        <f t="shared" si="210"/>
        <v>138599.02881401088</v>
      </c>
      <c r="P246" s="65">
        <f t="shared" si="253"/>
        <v>0</v>
      </c>
      <c r="Q246" s="52">
        <f t="shared" si="211"/>
        <v>0</v>
      </c>
      <c r="R246" s="57">
        <f t="shared" si="212"/>
        <v>0</v>
      </c>
      <c r="S246" s="59">
        <f t="shared" si="254"/>
        <v>0</v>
      </c>
      <c r="T246" s="56">
        <f t="shared" si="213"/>
        <v>0</v>
      </c>
      <c r="U246" s="57">
        <f t="shared" si="214"/>
        <v>0</v>
      </c>
      <c r="V246" s="59">
        <f t="shared" si="255"/>
        <v>0</v>
      </c>
      <c r="W246" s="52">
        <f t="shared" si="198"/>
        <v>0</v>
      </c>
      <c r="X246" s="57">
        <f t="shared" si="215"/>
        <v>0</v>
      </c>
      <c r="Y246" s="59">
        <f t="shared" si="256"/>
        <v>0</v>
      </c>
      <c r="Z246" s="56">
        <f t="shared" si="257"/>
        <v>0</v>
      </c>
      <c r="AA246" s="57">
        <f t="shared" si="216"/>
        <v>0</v>
      </c>
      <c r="AB246" s="63">
        <f t="shared" si="258"/>
        <v>0</v>
      </c>
      <c r="AC246" s="74">
        <f t="shared" si="217"/>
        <v>0</v>
      </c>
      <c r="AD246" s="57">
        <f t="shared" si="218"/>
        <v>0</v>
      </c>
      <c r="AE246" s="59">
        <f t="shared" si="259"/>
        <v>0</v>
      </c>
      <c r="AF246" s="54">
        <f t="shared" si="219"/>
        <v>0</v>
      </c>
      <c r="AG246" s="57">
        <f t="shared" si="220"/>
        <v>0</v>
      </c>
      <c r="AH246" s="59">
        <f t="shared" si="260"/>
        <v>270032.91569226049</v>
      </c>
      <c r="AI246" s="54">
        <f t="shared" si="221"/>
        <v>40280.342749082527</v>
      </c>
      <c r="AJ246" s="57">
        <f t="shared" si="222"/>
        <v>1125.1371487177521</v>
      </c>
      <c r="AK246" s="59">
        <f t="shared" si="261"/>
        <v>1202734.8887971928</v>
      </c>
      <c r="AL246" s="56">
        <f t="shared" si="262"/>
        <v>138599.02881401088</v>
      </c>
      <c r="AM246" s="75">
        <f t="shared" si="223"/>
        <v>5011.3953699883032</v>
      </c>
      <c r="AN246">
        <f t="shared" si="224"/>
        <v>3.2191364902506958E-2</v>
      </c>
      <c r="AO246" s="119">
        <f t="shared" si="225"/>
        <v>0</v>
      </c>
      <c r="AP246" s="119">
        <f t="shared" si="226"/>
        <v>0</v>
      </c>
      <c r="AQ246">
        <f t="shared" si="227"/>
        <v>0.33391819846748561</v>
      </c>
      <c r="AR246" s="41">
        <f t="shared" si="228"/>
        <v>0</v>
      </c>
      <c r="AS246" s="41">
        <f t="shared" si="229"/>
        <v>0</v>
      </c>
      <c r="AT246">
        <f t="shared" si="230"/>
        <v>0.33395974255426358</v>
      </c>
      <c r="AU246" s="41">
        <f t="shared" si="231"/>
        <v>0</v>
      </c>
      <c r="AV246" s="41">
        <f t="shared" si="232"/>
        <v>0</v>
      </c>
      <c r="AW246">
        <f t="shared" si="233"/>
        <v>0.33939604748728169</v>
      </c>
      <c r="AX246">
        <f t="shared" si="234"/>
        <v>0</v>
      </c>
      <c r="AY246" s="121">
        <f t="shared" si="235"/>
        <v>0</v>
      </c>
      <c r="AZ246">
        <f t="shared" si="236"/>
        <v>0.44838504813828761</v>
      </c>
      <c r="BA246" s="39">
        <f t="shared" si="237"/>
        <v>0</v>
      </c>
      <c r="BB246" s="39">
        <f t="shared" si="238"/>
        <v>0</v>
      </c>
      <c r="BC246">
        <f t="shared" si="239"/>
        <v>0.34934162741180086</v>
      </c>
      <c r="BD246" s="41">
        <f t="shared" si="240"/>
        <v>0</v>
      </c>
      <c r="BE246" s="41">
        <f t="shared" si="241"/>
        <v>0</v>
      </c>
      <c r="BF246">
        <f t="shared" si="242"/>
        <v>0.33964355068066926</v>
      </c>
      <c r="BG246" s="41">
        <f t="shared" si="243"/>
        <v>41405.47989780028</v>
      </c>
      <c r="BH246" s="41">
        <f t="shared" si="244"/>
        <v>9425600.2032853104</v>
      </c>
      <c r="BI246">
        <f t="shared" si="245"/>
        <v>0.3604850494668787</v>
      </c>
      <c r="BJ246">
        <f t="shared" si="246"/>
        <v>143610.42418399919</v>
      </c>
      <c r="BK246" s="121">
        <f t="shared" si="247"/>
        <v>32432172.742478546</v>
      </c>
      <c r="BL246">
        <f t="shared" si="248"/>
        <v>0.36893040852217168</v>
      </c>
      <c r="BM246" s="119">
        <f t="shared" si="249"/>
        <v>185015.90408179947</v>
      </c>
      <c r="BN246" s="119">
        <f t="shared" si="250"/>
        <v>40963376.087948389</v>
      </c>
      <c r="BO246">
        <f t="shared" si="251"/>
        <v>0.35126856933172035</v>
      </c>
    </row>
    <row r="247" spans="1:67">
      <c r="A247">
        <v>235</v>
      </c>
      <c r="B247" s="58">
        <v>230</v>
      </c>
      <c r="C247" s="56">
        <f t="shared" si="199"/>
        <v>1293888.4329263601</v>
      </c>
      <c r="D247" s="56">
        <f t="shared" si="200"/>
        <v>273589.37239477586</v>
      </c>
      <c r="E247" s="59">
        <f t="shared" si="252"/>
        <v>1020299.0605315842</v>
      </c>
      <c r="F247" s="53">
        <f t="shared" si="201"/>
        <v>172821.1066640385</v>
      </c>
      <c r="G247" s="53">
        <f t="shared" si="202"/>
        <v>4732.487142432331</v>
      </c>
      <c r="H247" s="60">
        <f t="shared" si="203"/>
        <v>168088.61952160616</v>
      </c>
      <c r="I247" s="54">
        <f t="shared" si="204"/>
        <v>0.10979999999999999</v>
      </c>
      <c r="J247" s="61">
        <f t="shared" si="205"/>
        <v>9.6456066865724388E-3</v>
      </c>
      <c r="K247" s="62">
        <f t="shared" si="206"/>
        <v>8220.0867281726914</v>
      </c>
      <c r="L247" s="62">
        <f t="shared" si="207"/>
        <v>181041.19339221119</v>
      </c>
      <c r="M247" s="55">
        <f t="shared" si="208"/>
        <v>176308.70624977886</v>
      </c>
      <c r="N247" s="55">
        <f t="shared" si="209"/>
        <v>39701.476225745238</v>
      </c>
      <c r="O247" s="55">
        <f t="shared" si="210"/>
        <v>136607.23002403363</v>
      </c>
      <c r="P247" s="59">
        <f t="shared" si="253"/>
        <v>0</v>
      </c>
      <c r="Q247" s="52">
        <f t="shared" si="211"/>
        <v>0</v>
      </c>
      <c r="R247" s="57">
        <f t="shared" si="212"/>
        <v>0</v>
      </c>
      <c r="S247" s="59">
        <f t="shared" si="254"/>
        <v>0</v>
      </c>
      <c r="T247" s="56">
        <f t="shared" si="213"/>
        <v>0</v>
      </c>
      <c r="U247" s="57">
        <f t="shared" si="214"/>
        <v>0</v>
      </c>
      <c r="V247" s="59">
        <f t="shared" si="255"/>
        <v>0</v>
      </c>
      <c r="W247" s="52">
        <f t="shared" si="198"/>
        <v>0</v>
      </c>
      <c r="X247" s="57">
        <f t="shared" si="215"/>
        <v>0</v>
      </c>
      <c r="Y247" s="59">
        <f t="shared" si="256"/>
        <v>0</v>
      </c>
      <c r="Z247" s="56">
        <f t="shared" si="257"/>
        <v>0</v>
      </c>
      <c r="AA247" s="57">
        <f t="shared" si="216"/>
        <v>0</v>
      </c>
      <c r="AB247" s="63">
        <f t="shared" si="258"/>
        <v>0</v>
      </c>
      <c r="AC247" s="74">
        <f t="shared" si="217"/>
        <v>0</v>
      </c>
      <c r="AD247" s="57">
        <f t="shared" si="218"/>
        <v>0</v>
      </c>
      <c r="AE247" s="59">
        <f t="shared" si="259"/>
        <v>0</v>
      </c>
      <c r="AF247" s="54">
        <f t="shared" si="219"/>
        <v>0</v>
      </c>
      <c r="AG247" s="57">
        <f t="shared" si="220"/>
        <v>0</v>
      </c>
      <c r="AH247" s="59">
        <f t="shared" si="260"/>
        <v>229752.57294317795</v>
      </c>
      <c r="AI247" s="54">
        <f t="shared" si="221"/>
        <v>39701.476225745238</v>
      </c>
      <c r="AJ247" s="57">
        <f t="shared" si="222"/>
        <v>957.30238726324149</v>
      </c>
      <c r="AK247" s="59">
        <f t="shared" si="261"/>
        <v>1064135.859983182</v>
      </c>
      <c r="AL247" s="56">
        <f t="shared" si="262"/>
        <v>136607.23002403363</v>
      </c>
      <c r="AM247" s="75">
        <f t="shared" si="223"/>
        <v>4433.8994165965914</v>
      </c>
      <c r="AN247">
        <f t="shared" si="224"/>
        <v>3.2230362116991637E-2</v>
      </c>
      <c r="AO247" s="119">
        <f t="shared" si="225"/>
        <v>0</v>
      </c>
      <c r="AP247" s="119">
        <f t="shared" si="226"/>
        <v>0</v>
      </c>
      <c r="AQ247">
        <f t="shared" si="227"/>
        <v>0.33207551439405886</v>
      </c>
      <c r="AR247" s="41">
        <f t="shared" si="228"/>
        <v>0</v>
      </c>
      <c r="AS247" s="41">
        <f t="shared" si="229"/>
        <v>0</v>
      </c>
      <c r="AT247">
        <f t="shared" si="230"/>
        <v>0.3321170095163728</v>
      </c>
      <c r="AU247" s="41">
        <f t="shared" si="231"/>
        <v>0</v>
      </c>
      <c r="AV247" s="41">
        <f t="shared" si="232"/>
        <v>0</v>
      </c>
      <c r="AW247">
        <f t="shared" si="233"/>
        <v>0.33754710042831271</v>
      </c>
      <c r="AX247">
        <f t="shared" si="234"/>
        <v>0</v>
      </c>
      <c r="AY247" s="121">
        <f t="shared" si="235"/>
        <v>0</v>
      </c>
      <c r="AZ247">
        <f t="shared" si="236"/>
        <v>0.44648458733454888</v>
      </c>
      <c r="BA247" s="39">
        <f t="shared" si="237"/>
        <v>0</v>
      </c>
      <c r="BB247" s="39">
        <f t="shared" si="238"/>
        <v>0</v>
      </c>
      <c r="BC247">
        <f t="shared" si="239"/>
        <v>0.34748229007223369</v>
      </c>
      <c r="BD247" s="41">
        <f t="shared" si="240"/>
        <v>0</v>
      </c>
      <c r="BE247" s="41">
        <f t="shared" si="241"/>
        <v>0</v>
      </c>
      <c r="BF247">
        <f t="shared" si="242"/>
        <v>0.33779432979018575</v>
      </c>
      <c r="BG247" s="41">
        <f t="shared" si="243"/>
        <v>40658.778613008479</v>
      </c>
      <c r="BH247" s="41">
        <f t="shared" si="244"/>
        <v>9329846.9130501319</v>
      </c>
      <c r="BI247">
        <f t="shared" si="245"/>
        <v>0.35861553524695655</v>
      </c>
      <c r="BJ247">
        <f t="shared" si="246"/>
        <v>141041.12944063023</v>
      </c>
      <c r="BK247" s="121">
        <f t="shared" si="247"/>
        <v>32102699.055647902</v>
      </c>
      <c r="BL247">
        <f t="shared" si="248"/>
        <v>0.36705418449627969</v>
      </c>
      <c r="BM247" s="119">
        <f t="shared" si="249"/>
        <v>181699.9080536387</v>
      </c>
      <c r="BN247" s="119">
        <f t="shared" si="250"/>
        <v>40551002.437449135</v>
      </c>
      <c r="BO247">
        <f t="shared" si="251"/>
        <v>0.34940736273352024</v>
      </c>
    </row>
    <row r="248" spans="1:67">
      <c r="A248">
        <v>236</v>
      </c>
      <c r="B248" s="64">
        <v>231</v>
      </c>
      <c r="C248" s="56">
        <f t="shared" si="199"/>
        <v>1117579.726676581</v>
      </c>
      <c r="D248" s="56">
        <f t="shared" si="200"/>
        <v>273589.37239477562</v>
      </c>
      <c r="E248" s="59">
        <f t="shared" si="252"/>
        <v>843990.35428180534</v>
      </c>
      <c r="F248" s="53">
        <f t="shared" si="201"/>
        <v>171154.14224201901</v>
      </c>
      <c r="G248" s="53">
        <f t="shared" si="202"/>
        <v>3914.7085932771074</v>
      </c>
      <c r="H248" s="66">
        <f t="shared" si="203"/>
        <v>167239.43364874189</v>
      </c>
      <c r="I248" s="54">
        <f t="shared" si="204"/>
        <v>0.10979999999999999</v>
      </c>
      <c r="J248" s="67">
        <f t="shared" si="205"/>
        <v>9.6456066865724388E-3</v>
      </c>
      <c r="K248" s="68">
        <f t="shared" si="206"/>
        <v>6527.6732052023308</v>
      </c>
      <c r="L248" s="68">
        <f t="shared" si="207"/>
        <v>177681.81544722134</v>
      </c>
      <c r="M248" s="55">
        <f t="shared" si="208"/>
        <v>173767.10685394422</v>
      </c>
      <c r="N248" s="55">
        <f t="shared" si="209"/>
        <v>39129.154812155241</v>
      </c>
      <c r="O248" s="55">
        <f t="shared" si="210"/>
        <v>134637.95204178899</v>
      </c>
      <c r="P248" s="65">
        <f t="shared" si="253"/>
        <v>0</v>
      </c>
      <c r="Q248" s="52">
        <f t="shared" si="211"/>
        <v>0</v>
      </c>
      <c r="R248" s="57">
        <f t="shared" si="212"/>
        <v>0</v>
      </c>
      <c r="S248" s="59">
        <f t="shared" si="254"/>
        <v>0</v>
      </c>
      <c r="T248" s="56">
        <f t="shared" si="213"/>
        <v>0</v>
      </c>
      <c r="U248" s="57">
        <f t="shared" si="214"/>
        <v>0</v>
      </c>
      <c r="V248" s="59">
        <f t="shared" si="255"/>
        <v>0</v>
      </c>
      <c r="W248" s="52">
        <f t="shared" si="198"/>
        <v>0</v>
      </c>
      <c r="X248" s="57">
        <f t="shared" si="215"/>
        <v>0</v>
      </c>
      <c r="Y248" s="59">
        <f t="shared" si="256"/>
        <v>0</v>
      </c>
      <c r="Z248" s="56">
        <f t="shared" si="257"/>
        <v>0</v>
      </c>
      <c r="AA248" s="57">
        <f t="shared" si="216"/>
        <v>0</v>
      </c>
      <c r="AB248" s="63">
        <f t="shared" si="258"/>
        <v>0</v>
      </c>
      <c r="AC248" s="74">
        <f t="shared" si="217"/>
        <v>0</v>
      </c>
      <c r="AD248" s="57">
        <f t="shared" si="218"/>
        <v>0</v>
      </c>
      <c r="AE248" s="59">
        <f t="shared" si="259"/>
        <v>0</v>
      </c>
      <c r="AF248" s="54">
        <f t="shared" si="219"/>
        <v>0</v>
      </c>
      <c r="AG248" s="57">
        <f t="shared" si="220"/>
        <v>0</v>
      </c>
      <c r="AH248" s="59">
        <f t="shared" si="260"/>
        <v>190051.09671743272</v>
      </c>
      <c r="AI248" s="54">
        <f t="shared" si="221"/>
        <v>39129.154812155241</v>
      </c>
      <c r="AJ248" s="57">
        <f t="shared" si="222"/>
        <v>791.8795696559697</v>
      </c>
      <c r="AK248" s="59">
        <f t="shared" si="261"/>
        <v>927528.62995914835</v>
      </c>
      <c r="AL248" s="56">
        <f t="shared" si="262"/>
        <v>134637.95204178899</v>
      </c>
      <c r="AM248" s="75">
        <f t="shared" si="223"/>
        <v>3864.7026248297848</v>
      </c>
      <c r="AN248">
        <f t="shared" si="224"/>
        <v>3.2269359331476316E-2</v>
      </c>
      <c r="AO248" s="119">
        <f t="shared" si="225"/>
        <v>0</v>
      </c>
      <c r="AP248" s="119">
        <f t="shared" si="226"/>
        <v>0</v>
      </c>
      <c r="AQ248">
        <f t="shared" si="227"/>
        <v>0.33024086357107063</v>
      </c>
      <c r="AR248" s="41">
        <f t="shared" si="228"/>
        <v>0</v>
      </c>
      <c r="AS248" s="41">
        <f t="shared" si="229"/>
        <v>0</v>
      </c>
      <c r="AT248">
        <f t="shared" si="230"/>
        <v>0.330282308735172</v>
      </c>
      <c r="AU248" s="41">
        <f t="shared" si="231"/>
        <v>0</v>
      </c>
      <c r="AV248" s="41">
        <f t="shared" si="232"/>
        <v>0</v>
      </c>
      <c r="AW248">
        <f t="shared" si="233"/>
        <v>0.33570605512883939</v>
      </c>
      <c r="AX248">
        <f t="shared" si="234"/>
        <v>0</v>
      </c>
      <c r="AY248" s="121">
        <f t="shared" si="235"/>
        <v>0</v>
      </c>
      <c r="AZ248">
        <f t="shared" si="236"/>
        <v>0.44458930310434647</v>
      </c>
      <c r="BA248" s="39">
        <f t="shared" si="237"/>
        <v>0</v>
      </c>
      <c r="BB248" s="39">
        <f t="shared" si="238"/>
        <v>0</v>
      </c>
      <c r="BC248">
        <f t="shared" si="239"/>
        <v>0.34563061356418678</v>
      </c>
      <c r="BD248" s="41">
        <f t="shared" si="240"/>
        <v>0</v>
      </c>
      <c r="BE248" s="41">
        <f t="shared" si="241"/>
        <v>0</v>
      </c>
      <c r="BF248">
        <f t="shared" si="242"/>
        <v>0.33595300469690154</v>
      </c>
      <c r="BG248" s="41">
        <f t="shared" si="243"/>
        <v>39921.034381811209</v>
      </c>
      <c r="BH248" s="41">
        <f t="shared" si="244"/>
        <v>9234480.5356686376</v>
      </c>
      <c r="BI248">
        <f t="shared" si="245"/>
        <v>0.35675340896417879</v>
      </c>
      <c r="BJ248">
        <f t="shared" si="246"/>
        <v>138502.65466661876</v>
      </c>
      <c r="BK248" s="121">
        <f t="shared" si="247"/>
        <v>31774556.681862202</v>
      </c>
      <c r="BL248">
        <f t="shared" si="248"/>
        <v>0.36518513981050849</v>
      </c>
      <c r="BM248" s="119">
        <f t="shared" si="249"/>
        <v>178423.68904842998</v>
      </c>
      <c r="BN248" s="119">
        <f t="shared" si="250"/>
        <v>40140201.683261111</v>
      </c>
      <c r="BO248">
        <f t="shared" si="251"/>
        <v>0.34755376998688781</v>
      </c>
    </row>
    <row r="249" spans="1:67">
      <c r="A249">
        <v>237</v>
      </c>
      <c r="B249" s="58">
        <v>232</v>
      </c>
      <c r="C249" s="56">
        <f t="shared" si="199"/>
        <v>943812.61982263695</v>
      </c>
      <c r="D249" s="56">
        <f t="shared" si="200"/>
        <v>273589.37239477586</v>
      </c>
      <c r="E249" s="59">
        <f t="shared" si="252"/>
        <v>670223.24742786109</v>
      </c>
      <c r="F249" s="53">
        <f t="shared" si="201"/>
        <v>169503.25670317485</v>
      </c>
      <c r="G249" s="53">
        <f t="shared" si="202"/>
        <v>3108.7188293195627</v>
      </c>
      <c r="H249" s="60">
        <f t="shared" si="203"/>
        <v>166394.5378738553</v>
      </c>
      <c r="I249" s="54">
        <f t="shared" si="204"/>
        <v>0.10979999999999999</v>
      </c>
      <c r="J249" s="61">
        <f t="shared" si="205"/>
        <v>9.6456066865724388E-3</v>
      </c>
      <c r="K249" s="62">
        <f t="shared" si="206"/>
        <v>4859.7335697612816</v>
      </c>
      <c r="L249" s="62">
        <f t="shared" si="207"/>
        <v>174362.99027293612</v>
      </c>
      <c r="M249" s="55">
        <f t="shared" si="208"/>
        <v>171254.27144361657</v>
      </c>
      <c r="N249" s="55">
        <f t="shared" si="209"/>
        <v>38563.310518788363</v>
      </c>
      <c r="O249" s="55">
        <f t="shared" si="210"/>
        <v>132690.96092482822</v>
      </c>
      <c r="P249" s="59">
        <f t="shared" si="253"/>
        <v>0</v>
      </c>
      <c r="Q249" s="52">
        <f t="shared" si="211"/>
        <v>0</v>
      </c>
      <c r="R249" s="57">
        <f t="shared" si="212"/>
        <v>0</v>
      </c>
      <c r="S249" s="59">
        <f t="shared" si="254"/>
        <v>0</v>
      </c>
      <c r="T249" s="56">
        <f t="shared" si="213"/>
        <v>0</v>
      </c>
      <c r="U249" s="57">
        <f t="shared" si="214"/>
        <v>0</v>
      </c>
      <c r="V249" s="59">
        <f t="shared" si="255"/>
        <v>0</v>
      </c>
      <c r="W249" s="52">
        <f t="shared" si="198"/>
        <v>0</v>
      </c>
      <c r="X249" s="57">
        <f t="shared" si="215"/>
        <v>0</v>
      </c>
      <c r="Y249" s="59">
        <f t="shared" si="256"/>
        <v>0</v>
      </c>
      <c r="Z249" s="56">
        <f t="shared" si="257"/>
        <v>0</v>
      </c>
      <c r="AA249" s="57">
        <f t="shared" si="216"/>
        <v>0</v>
      </c>
      <c r="AB249" s="63">
        <f t="shared" si="258"/>
        <v>0</v>
      </c>
      <c r="AC249" s="74">
        <f t="shared" si="217"/>
        <v>0</v>
      </c>
      <c r="AD249" s="57">
        <f t="shared" si="218"/>
        <v>0</v>
      </c>
      <c r="AE249" s="59">
        <f t="shared" si="259"/>
        <v>0</v>
      </c>
      <c r="AF249" s="54">
        <f t="shared" si="219"/>
        <v>0</v>
      </c>
      <c r="AG249" s="57">
        <f t="shared" si="220"/>
        <v>0</v>
      </c>
      <c r="AH249" s="59">
        <f t="shared" si="260"/>
        <v>150921.94190527749</v>
      </c>
      <c r="AI249" s="54">
        <f t="shared" si="221"/>
        <v>38563.310518788363</v>
      </c>
      <c r="AJ249" s="57">
        <f t="shared" si="222"/>
        <v>628.84142460532291</v>
      </c>
      <c r="AK249" s="59">
        <f t="shared" si="261"/>
        <v>792890.6779173594</v>
      </c>
      <c r="AL249" s="56">
        <f t="shared" si="262"/>
        <v>132690.96092482822</v>
      </c>
      <c r="AM249" s="75">
        <f t="shared" si="223"/>
        <v>3303.7111579889975</v>
      </c>
      <c r="AN249">
        <f t="shared" si="224"/>
        <v>3.2308356545960995E-2</v>
      </c>
      <c r="AO249" s="119">
        <f t="shared" si="225"/>
        <v>0</v>
      </c>
      <c r="AP249" s="119">
        <f t="shared" si="226"/>
        <v>0</v>
      </c>
      <c r="AQ249">
        <f t="shared" si="227"/>
        <v>0.32841422528703929</v>
      </c>
      <c r="AR249" s="41">
        <f t="shared" si="228"/>
        <v>0</v>
      </c>
      <c r="AS249" s="41">
        <f t="shared" si="229"/>
        <v>0</v>
      </c>
      <c r="AT249">
        <f t="shared" si="230"/>
        <v>0.32845561950964752</v>
      </c>
      <c r="AU249" s="41">
        <f t="shared" si="231"/>
        <v>0</v>
      </c>
      <c r="AV249" s="41">
        <f t="shared" si="232"/>
        <v>0</v>
      </c>
      <c r="AW249">
        <f t="shared" si="233"/>
        <v>0.33387289224695277</v>
      </c>
      <c r="AX249">
        <f t="shared" si="234"/>
        <v>0</v>
      </c>
      <c r="AY249" s="121">
        <f t="shared" si="235"/>
        <v>0</v>
      </c>
      <c r="AZ249">
        <f t="shared" si="236"/>
        <v>0.44269919797694396</v>
      </c>
      <c r="BA249" s="39">
        <f t="shared" si="237"/>
        <v>0</v>
      </c>
      <c r="BB249" s="39">
        <f t="shared" si="238"/>
        <v>0</v>
      </c>
      <c r="BC249">
        <f t="shared" si="239"/>
        <v>0.3437865809620278</v>
      </c>
      <c r="BD249" s="41">
        <f t="shared" si="240"/>
        <v>0</v>
      </c>
      <c r="BE249" s="41">
        <f t="shared" si="241"/>
        <v>0</v>
      </c>
      <c r="BF249">
        <f t="shared" si="242"/>
        <v>0.33411955612012112</v>
      </c>
      <c r="BG249" s="41">
        <f t="shared" si="243"/>
        <v>39192.151943393685</v>
      </c>
      <c r="BH249" s="41">
        <f t="shared" si="244"/>
        <v>9139504.5929528419</v>
      </c>
      <c r="BI249">
        <f t="shared" si="245"/>
        <v>0.35489865629415168</v>
      </c>
      <c r="BJ249">
        <f t="shared" si="246"/>
        <v>135994.67208281721</v>
      </c>
      <c r="BK249" s="121">
        <f t="shared" si="247"/>
        <v>31447757.73918429</v>
      </c>
      <c r="BL249">
        <f t="shared" si="248"/>
        <v>0.36332326203850196</v>
      </c>
      <c r="BM249" s="119">
        <f t="shared" si="249"/>
        <v>175186.8240262109</v>
      </c>
      <c r="BN249" s="119">
        <f t="shared" si="250"/>
        <v>39730990.974919043</v>
      </c>
      <c r="BO249">
        <f t="shared" si="251"/>
        <v>0.34570777462396934</v>
      </c>
    </row>
    <row r="250" spans="1:67">
      <c r="A250">
        <v>238</v>
      </c>
      <c r="B250" s="64">
        <v>233</v>
      </c>
      <c r="C250" s="56">
        <f t="shared" si="199"/>
        <v>772558.34837902035</v>
      </c>
      <c r="D250" s="56">
        <f t="shared" si="200"/>
        <v>273589.37239477586</v>
      </c>
      <c r="E250" s="59">
        <f t="shared" si="252"/>
        <v>498968.97598424449</v>
      </c>
      <c r="F250" s="53">
        <f t="shared" si="201"/>
        <v>167868.29495692288</v>
      </c>
      <c r="G250" s="53">
        <f t="shared" si="202"/>
        <v>2314.384433606921</v>
      </c>
      <c r="H250" s="66">
        <f t="shared" si="203"/>
        <v>165553.91052331595</v>
      </c>
      <c r="I250" s="54">
        <f t="shared" si="204"/>
        <v>0.10979999999999999</v>
      </c>
      <c r="J250" s="67">
        <f t="shared" si="205"/>
        <v>9.6456066865724388E-3</v>
      </c>
      <c r="K250" s="68">
        <f t="shared" si="206"/>
        <v>3215.9905848139197</v>
      </c>
      <c r="L250" s="68">
        <f t="shared" si="207"/>
        <v>171084.28554173681</v>
      </c>
      <c r="M250" s="55">
        <f t="shared" si="208"/>
        <v>168769.90110812988</v>
      </c>
      <c r="N250" s="55">
        <f t="shared" si="209"/>
        <v>38003.87603646316</v>
      </c>
      <c r="O250" s="55">
        <f t="shared" si="210"/>
        <v>130766.02507166672</v>
      </c>
      <c r="P250" s="65">
        <f t="shared" si="253"/>
        <v>0</v>
      </c>
      <c r="Q250" s="52">
        <f t="shared" si="211"/>
        <v>0</v>
      </c>
      <c r="R250" s="57">
        <f t="shared" si="212"/>
        <v>0</v>
      </c>
      <c r="S250" s="59">
        <f t="shared" si="254"/>
        <v>0</v>
      </c>
      <c r="T250" s="56">
        <f t="shared" si="213"/>
        <v>0</v>
      </c>
      <c r="U250" s="57">
        <f t="shared" si="214"/>
        <v>0</v>
      </c>
      <c r="V250" s="59">
        <f t="shared" si="255"/>
        <v>0</v>
      </c>
      <c r="W250" s="52">
        <f t="shared" si="198"/>
        <v>0</v>
      </c>
      <c r="X250" s="57">
        <f t="shared" si="215"/>
        <v>0</v>
      </c>
      <c r="Y250" s="59">
        <f t="shared" si="256"/>
        <v>0</v>
      </c>
      <c r="Z250" s="56">
        <f t="shared" si="257"/>
        <v>0</v>
      </c>
      <c r="AA250" s="57">
        <f t="shared" si="216"/>
        <v>0</v>
      </c>
      <c r="AB250" s="63">
        <f t="shared" si="258"/>
        <v>0</v>
      </c>
      <c r="AC250" s="74">
        <f t="shared" si="217"/>
        <v>0</v>
      </c>
      <c r="AD250" s="57">
        <f t="shared" si="218"/>
        <v>0</v>
      </c>
      <c r="AE250" s="59">
        <f t="shared" si="259"/>
        <v>0</v>
      </c>
      <c r="AF250" s="54">
        <f t="shared" si="219"/>
        <v>0</v>
      </c>
      <c r="AG250" s="57">
        <f t="shared" si="220"/>
        <v>0</v>
      </c>
      <c r="AH250" s="59">
        <f t="shared" si="260"/>
        <v>112358.63138648913</v>
      </c>
      <c r="AI250" s="54">
        <f t="shared" si="221"/>
        <v>38003.87603646316</v>
      </c>
      <c r="AJ250" s="57">
        <f t="shared" si="222"/>
        <v>468.16096411037137</v>
      </c>
      <c r="AK250" s="59">
        <f t="shared" si="261"/>
        <v>660199.7169925312</v>
      </c>
      <c r="AL250" s="56">
        <f t="shared" si="262"/>
        <v>130766.02507166672</v>
      </c>
      <c r="AM250" s="75">
        <f t="shared" si="223"/>
        <v>2750.8321541355467</v>
      </c>
      <c r="AN250">
        <f t="shared" si="224"/>
        <v>3.2347353760445681E-2</v>
      </c>
      <c r="AO250" s="119">
        <f t="shared" si="225"/>
        <v>0</v>
      </c>
      <c r="AP250" s="119">
        <f t="shared" si="226"/>
        <v>0</v>
      </c>
      <c r="AQ250">
        <f t="shared" si="227"/>
        <v>0.32659557878974427</v>
      </c>
      <c r="AR250" s="41">
        <f t="shared" si="228"/>
        <v>0</v>
      </c>
      <c r="AS250" s="41">
        <f t="shared" si="229"/>
        <v>0</v>
      </c>
      <c r="AT250">
        <f t="shared" si="230"/>
        <v>0.32663692109803522</v>
      </c>
      <c r="AU250" s="41">
        <f t="shared" si="231"/>
        <v>0</v>
      </c>
      <c r="AV250" s="41">
        <f t="shared" si="232"/>
        <v>0</v>
      </c>
      <c r="AW250">
        <f t="shared" si="233"/>
        <v>0.33204759239358611</v>
      </c>
      <c r="AX250">
        <f t="shared" si="234"/>
        <v>0</v>
      </c>
      <c r="AY250" s="121">
        <f t="shared" si="235"/>
        <v>0</v>
      </c>
      <c r="AZ250">
        <f t="shared" si="236"/>
        <v>0.44081427437031945</v>
      </c>
      <c r="BA250" s="39">
        <f t="shared" si="237"/>
        <v>0</v>
      </c>
      <c r="BB250" s="39">
        <f t="shared" si="238"/>
        <v>0</v>
      </c>
      <c r="BC250">
        <f t="shared" si="239"/>
        <v>0.34195017528227978</v>
      </c>
      <c r="BD250" s="41">
        <f t="shared" si="240"/>
        <v>0</v>
      </c>
      <c r="BE250" s="41">
        <f t="shared" si="241"/>
        <v>0</v>
      </c>
      <c r="BF250">
        <f t="shared" si="242"/>
        <v>0.33229396473175243</v>
      </c>
      <c r="BG250" s="41">
        <f t="shared" si="243"/>
        <v>38472.037000573531</v>
      </c>
      <c r="BH250" s="41">
        <f t="shared" si="244"/>
        <v>9044922.4966782313</v>
      </c>
      <c r="BI250">
        <f t="shared" si="245"/>
        <v>0.35305126284401445</v>
      </c>
      <c r="BJ250">
        <f t="shared" si="246"/>
        <v>133516.85722580226</v>
      </c>
      <c r="BK250" s="121">
        <f t="shared" si="247"/>
        <v>31122313.96705668</v>
      </c>
      <c r="BL250">
        <f t="shared" si="248"/>
        <v>0.36146853867836332</v>
      </c>
      <c r="BM250" s="119">
        <f t="shared" si="249"/>
        <v>171988.89422637579</v>
      </c>
      <c r="BN250" s="119">
        <f t="shared" si="250"/>
        <v>39323386.958194263</v>
      </c>
      <c r="BO250">
        <f t="shared" si="251"/>
        <v>0.34386936011709823</v>
      </c>
    </row>
    <row r="251" spans="1:67">
      <c r="A251">
        <v>239</v>
      </c>
      <c r="B251" s="58">
        <v>234</v>
      </c>
      <c r="C251" s="56">
        <f t="shared" si="199"/>
        <v>603788.44727089047</v>
      </c>
      <c r="D251" s="56">
        <f t="shared" si="200"/>
        <v>273589.37239477586</v>
      </c>
      <c r="E251" s="59">
        <f t="shared" si="252"/>
        <v>330199.07487611461</v>
      </c>
      <c r="F251" s="53">
        <f t="shared" si="201"/>
        <v>166249.10340862285</v>
      </c>
      <c r="G251" s="53">
        <f t="shared" si="202"/>
        <v>1531.5733756337115</v>
      </c>
      <c r="H251" s="60">
        <f t="shared" si="203"/>
        <v>164717.53003298913</v>
      </c>
      <c r="I251" s="54">
        <f t="shared" si="204"/>
        <v>0.10979999999999999</v>
      </c>
      <c r="J251" s="61">
        <f t="shared" si="205"/>
        <v>9.6456066865724388E-3</v>
      </c>
      <c r="K251" s="62">
        <f t="shared" si="206"/>
        <v>1596.1698954431879</v>
      </c>
      <c r="L251" s="62">
        <f t="shared" si="207"/>
        <v>167845.27330406604</v>
      </c>
      <c r="M251" s="55">
        <f t="shared" si="208"/>
        <v>166313.69992843232</v>
      </c>
      <c r="N251" s="55">
        <f t="shared" si="209"/>
        <v>37450.784729654639</v>
      </c>
      <c r="O251" s="55">
        <f t="shared" si="210"/>
        <v>128862.91519877769</v>
      </c>
      <c r="P251" s="59">
        <f t="shared" si="253"/>
        <v>0</v>
      </c>
      <c r="Q251" s="52">
        <f t="shared" si="211"/>
        <v>0</v>
      </c>
      <c r="R251" s="57">
        <f t="shared" si="212"/>
        <v>0</v>
      </c>
      <c r="S251" s="59">
        <f t="shared" si="254"/>
        <v>0</v>
      </c>
      <c r="T251" s="56">
        <f t="shared" si="213"/>
        <v>0</v>
      </c>
      <c r="U251" s="57">
        <f t="shared" si="214"/>
        <v>0</v>
      </c>
      <c r="V251" s="59">
        <f t="shared" si="255"/>
        <v>0</v>
      </c>
      <c r="W251" s="52">
        <f t="shared" si="198"/>
        <v>0</v>
      </c>
      <c r="X251" s="57">
        <f t="shared" si="215"/>
        <v>0</v>
      </c>
      <c r="Y251" s="59">
        <f t="shared" si="256"/>
        <v>0</v>
      </c>
      <c r="Z251" s="56">
        <f t="shared" si="257"/>
        <v>0</v>
      </c>
      <c r="AA251" s="57">
        <f t="shared" si="216"/>
        <v>0</v>
      </c>
      <c r="AB251" s="63">
        <f t="shared" si="258"/>
        <v>0</v>
      </c>
      <c r="AC251" s="74">
        <f t="shared" si="217"/>
        <v>0</v>
      </c>
      <c r="AD251" s="57">
        <f t="shared" si="218"/>
        <v>0</v>
      </c>
      <c r="AE251" s="59">
        <f t="shared" si="259"/>
        <v>0</v>
      </c>
      <c r="AF251" s="54">
        <f t="shared" si="219"/>
        <v>0</v>
      </c>
      <c r="AG251" s="57">
        <f t="shared" si="220"/>
        <v>0</v>
      </c>
      <c r="AH251" s="59">
        <f t="shared" si="260"/>
        <v>74354.755350025967</v>
      </c>
      <c r="AI251" s="54">
        <f t="shared" si="221"/>
        <v>37450.784729654639</v>
      </c>
      <c r="AJ251" s="57">
        <f t="shared" si="222"/>
        <v>309.81148062510817</v>
      </c>
      <c r="AK251" s="59">
        <f t="shared" si="261"/>
        <v>529433.69192086451</v>
      </c>
      <c r="AL251" s="56">
        <f t="shared" si="262"/>
        <v>128862.91519877769</v>
      </c>
      <c r="AM251" s="75">
        <f t="shared" si="223"/>
        <v>2205.9737163369355</v>
      </c>
      <c r="AN251">
        <f t="shared" si="224"/>
        <v>3.238635097493036E-2</v>
      </c>
      <c r="AO251" s="119">
        <f t="shared" si="225"/>
        <v>0</v>
      </c>
      <c r="AP251" s="119">
        <f t="shared" si="226"/>
        <v>0</v>
      </c>
      <c r="AQ251">
        <f t="shared" si="227"/>
        <v>0.32478490328707738</v>
      </c>
      <c r="AR251" s="41">
        <f t="shared" si="228"/>
        <v>0</v>
      </c>
      <c r="AS251" s="41">
        <f t="shared" si="229"/>
        <v>0</v>
      </c>
      <c r="AT251">
        <f t="shared" si="230"/>
        <v>0.32482619271861696</v>
      </c>
      <c r="AU251" s="41">
        <f t="shared" si="231"/>
        <v>0</v>
      </c>
      <c r="AV251" s="41">
        <f t="shared" si="232"/>
        <v>0</v>
      </c>
      <c r="AW251">
        <f t="shared" si="233"/>
        <v>0.33023013613333052</v>
      </c>
      <c r="AX251">
        <f t="shared" si="234"/>
        <v>0</v>
      </c>
      <c r="AY251" s="121">
        <f t="shared" si="235"/>
        <v>0</v>
      </c>
      <c r="AZ251">
        <f t="shared" si="236"/>
        <v>0.43893453459153847</v>
      </c>
      <c r="BA251" s="39">
        <f t="shared" si="237"/>
        <v>0</v>
      </c>
      <c r="BB251" s="39">
        <f t="shared" si="238"/>
        <v>0</v>
      </c>
      <c r="BC251">
        <f t="shared" si="239"/>
        <v>0.34012137948437243</v>
      </c>
      <c r="BD251" s="41">
        <f t="shared" si="240"/>
        <v>0</v>
      </c>
      <c r="BE251" s="41">
        <f t="shared" si="241"/>
        <v>0</v>
      </c>
      <c r="BF251">
        <f t="shared" si="242"/>
        <v>0.33047621115702175</v>
      </c>
      <c r="BG251" s="41">
        <f t="shared" si="243"/>
        <v>37760.596210279749</v>
      </c>
      <c r="BH251" s="41">
        <f t="shared" si="244"/>
        <v>8950737.5503874589</v>
      </c>
      <c r="BI251">
        <f t="shared" si="245"/>
        <v>0.35121121415320444</v>
      </c>
      <c r="BJ251">
        <f t="shared" si="246"/>
        <v>131068.88891511463</v>
      </c>
      <c r="BK251" s="121">
        <f t="shared" si="247"/>
        <v>30798236.732507866</v>
      </c>
      <c r="BL251">
        <f t="shared" si="248"/>
        <v>0.35962095715328024</v>
      </c>
      <c r="BM251" s="119">
        <f t="shared" si="249"/>
        <v>168829.48512539436</v>
      </c>
      <c r="BN251" s="119">
        <f t="shared" si="250"/>
        <v>38917405.783253163</v>
      </c>
      <c r="BO251">
        <f t="shared" si="251"/>
        <v>0.34203850987965334</v>
      </c>
    </row>
    <row r="252" spans="1:67">
      <c r="A252">
        <v>240</v>
      </c>
      <c r="B252" s="69">
        <v>235</v>
      </c>
      <c r="C252" s="56">
        <f t="shared" si="199"/>
        <v>437474.74734245817</v>
      </c>
      <c r="D252" s="56">
        <f t="shared" si="200"/>
        <v>273589.37239477586</v>
      </c>
      <c r="E252" s="59">
        <f t="shared" si="252"/>
        <v>163885.37494768228</v>
      </c>
      <c r="F252" s="53">
        <f t="shared" si="201"/>
        <v>164645.52994514792</v>
      </c>
      <c r="G252" s="53">
        <f t="shared" si="202"/>
        <v>760.15499746566638</v>
      </c>
      <c r="H252" s="71">
        <f t="shared" si="203"/>
        <v>163885.37494768226</v>
      </c>
      <c r="I252" s="54">
        <f t="shared" si="204"/>
        <v>0.10979999999999999</v>
      </c>
      <c r="J252" s="72">
        <f t="shared" si="205"/>
        <v>9.6456066865724388E-3</v>
      </c>
      <c r="K252" s="73">
        <f t="shared" si="206"/>
        <v>2.8072410165834121E-13</v>
      </c>
      <c r="L252" s="73">
        <f t="shared" si="207"/>
        <v>164645.52994514792</v>
      </c>
      <c r="M252" s="55">
        <f t="shared" si="208"/>
        <v>163885.37494768226</v>
      </c>
      <c r="N252" s="55">
        <f t="shared" si="209"/>
        <v>36903.970629873038</v>
      </c>
      <c r="O252" s="55">
        <f t="shared" si="210"/>
        <v>126981.40431780923</v>
      </c>
      <c r="P252" s="70">
        <f t="shared" si="253"/>
        <v>0</v>
      </c>
      <c r="Q252" s="52">
        <f t="shared" si="211"/>
        <v>0</v>
      </c>
      <c r="R252" s="57">
        <f t="shared" si="212"/>
        <v>0</v>
      </c>
      <c r="S252" s="59">
        <f t="shared" si="254"/>
        <v>0</v>
      </c>
      <c r="T252" s="56">
        <f t="shared" si="213"/>
        <v>0</v>
      </c>
      <c r="U252" s="57">
        <f t="shared" si="214"/>
        <v>0</v>
      </c>
      <c r="V252" s="59">
        <f t="shared" si="255"/>
        <v>0</v>
      </c>
      <c r="W252" s="52">
        <f t="shared" si="198"/>
        <v>0</v>
      </c>
      <c r="X252" s="57">
        <f t="shared" si="215"/>
        <v>0</v>
      </c>
      <c r="Y252" s="59">
        <f t="shared" si="256"/>
        <v>0</v>
      </c>
      <c r="Z252" s="56">
        <f t="shared" si="257"/>
        <v>0</v>
      </c>
      <c r="AA252" s="57">
        <f t="shared" si="216"/>
        <v>0</v>
      </c>
      <c r="AB252" s="63">
        <f t="shared" si="258"/>
        <v>0</v>
      </c>
      <c r="AC252" s="74">
        <f t="shared" si="217"/>
        <v>0</v>
      </c>
      <c r="AD252" s="57">
        <f t="shared" si="218"/>
        <v>0</v>
      </c>
      <c r="AE252" s="59">
        <f t="shared" si="259"/>
        <v>0</v>
      </c>
      <c r="AF252" s="54">
        <f t="shared" si="219"/>
        <v>0</v>
      </c>
      <c r="AG252" s="57">
        <f t="shared" si="220"/>
        <v>0</v>
      </c>
      <c r="AH252" s="59">
        <f t="shared" si="260"/>
        <v>36903.970620371329</v>
      </c>
      <c r="AI252" s="54">
        <f t="shared" si="221"/>
        <v>36903.970620371329</v>
      </c>
      <c r="AJ252" s="57">
        <f t="shared" si="222"/>
        <v>153.7665442515472</v>
      </c>
      <c r="AK252" s="59">
        <f t="shared" si="261"/>
        <v>400570.77672208683</v>
      </c>
      <c r="AL252" s="56">
        <f t="shared" si="262"/>
        <v>126981.40431780923</v>
      </c>
      <c r="AM252" s="75">
        <f t="shared" si="223"/>
        <v>1669.044903008695</v>
      </c>
      <c r="AN252">
        <f t="shared" si="224"/>
        <v>3.2425348189415039E-2</v>
      </c>
      <c r="AO252" s="119">
        <f t="shared" si="225"/>
        <v>0</v>
      </c>
      <c r="AP252" s="119">
        <f t="shared" si="226"/>
        <v>0</v>
      </c>
      <c r="AQ252">
        <f t="shared" si="227"/>
        <v>0.32298217794775985</v>
      </c>
      <c r="AR252" s="41">
        <f t="shared" si="228"/>
        <v>0</v>
      </c>
      <c r="AS252" s="41">
        <f t="shared" si="229"/>
        <v>0</v>
      </c>
      <c r="AT252">
        <f t="shared" si="230"/>
        <v>0.32302341355044989</v>
      </c>
      <c r="AU252" s="41">
        <f t="shared" si="231"/>
        <v>0</v>
      </c>
      <c r="AV252" s="41">
        <f t="shared" si="232"/>
        <v>0</v>
      </c>
      <c r="AW252">
        <f t="shared" si="233"/>
        <v>0.32842050398521588</v>
      </c>
      <c r="AX252">
        <f t="shared" si="234"/>
        <v>0</v>
      </c>
      <c r="AY252" s="121">
        <f t="shared" si="235"/>
        <v>0</v>
      </c>
      <c r="AZ252">
        <f t="shared" si="236"/>
        <v>0.43705998083718517</v>
      </c>
      <c r="BA252" s="39">
        <f t="shared" si="237"/>
        <v>0</v>
      </c>
      <c r="BB252" s="39">
        <f t="shared" si="238"/>
        <v>0</v>
      </c>
      <c r="BC252">
        <f t="shared" si="239"/>
        <v>0.33830017647142935</v>
      </c>
      <c r="BD252" s="41">
        <f t="shared" si="240"/>
        <v>0</v>
      </c>
      <c r="BE252" s="41">
        <f t="shared" si="241"/>
        <v>0</v>
      </c>
      <c r="BF252">
        <f t="shared" si="242"/>
        <v>0.32866627597535991</v>
      </c>
      <c r="BG252" s="41">
        <f t="shared" si="243"/>
        <v>37057.737164622878</v>
      </c>
      <c r="BH252" s="41">
        <f t="shared" si="244"/>
        <v>8856952.9488891196</v>
      </c>
      <c r="BI252">
        <f t="shared" si="245"/>
        <v>0.3493784956941044</v>
      </c>
      <c r="BJ252">
        <f t="shared" si="246"/>
        <v>128650.44922081791</v>
      </c>
      <c r="BK252" s="121">
        <f t="shared" si="247"/>
        <v>30475537.036274213</v>
      </c>
      <c r="BL252">
        <f t="shared" si="248"/>
        <v>0.35778050481229218</v>
      </c>
      <c r="BM252" s="119">
        <f t="shared" si="249"/>
        <v>165708.18638544079</v>
      </c>
      <c r="BN252" s="119">
        <f t="shared" si="250"/>
        <v>38513063.112705328</v>
      </c>
      <c r="BO252">
        <f t="shared" si="251"/>
        <v>0.34021520726665372</v>
      </c>
    </row>
    <row r="253" spans="1:67">
      <c r="T253" s="56"/>
      <c r="AJ253" s="133" t="s">
        <v>100</v>
      </c>
      <c r="AK253" s="100">
        <f>AK252-AL252</f>
        <v>273589.37240427762</v>
      </c>
      <c r="AM253" s="102"/>
      <c r="AP253" s="119"/>
    </row>
  </sheetData>
  <mergeCells count="8">
    <mergeCell ref="BA1:BR1"/>
    <mergeCell ref="L3:M3"/>
    <mergeCell ref="BT10:CC10"/>
    <mergeCell ref="AH16:AJ16"/>
    <mergeCell ref="AK16:AM16"/>
    <mergeCell ref="BG16:BI16"/>
    <mergeCell ref="BJ16:BL16"/>
    <mergeCell ref="BM16:BO16"/>
  </mergeCells>
  <hyperlinks>
    <hyperlink ref="A1" r:id="rId1" xr:uid="{B6FCF26C-EC09-4E4B-85E4-18AB6062D897}"/>
  </hyperlinks>
  <pageMargins left="0.7" right="0.7" top="0.75" bottom="0.75" header="0.3" footer="0.3"/>
  <pageSetup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2198-F3E2-0E41-A6D8-53A672134783}">
  <dimension ref="A1:CC253"/>
  <sheetViews>
    <sheetView workbookViewId="0">
      <selection activeCell="F18" sqref="F18"/>
    </sheetView>
  </sheetViews>
  <sheetFormatPr defaultColWidth="8.85546875" defaultRowHeight="15"/>
  <cols>
    <col min="2" max="2" width="11" customWidth="1"/>
    <col min="3" max="4" width="15" customWidth="1"/>
    <col min="5" max="8" width="18.28515625" customWidth="1"/>
    <col min="9" max="9" width="15" customWidth="1"/>
    <col min="10" max="10" width="13.28515625" customWidth="1"/>
    <col min="11" max="11" width="21.85546875" customWidth="1"/>
    <col min="12" max="12" width="18.28515625" customWidth="1"/>
    <col min="13" max="15" width="19.140625" customWidth="1"/>
    <col min="16" max="16" width="17.28515625" customWidth="1"/>
    <col min="17" max="17" width="20.85546875" customWidth="1"/>
    <col min="18" max="18" width="13.140625" customWidth="1"/>
    <col min="19" max="19" width="14.28515625" customWidth="1"/>
    <col min="20" max="20" width="17.7109375" bestFit="1" customWidth="1"/>
    <col min="21" max="21" width="16.28515625" customWidth="1"/>
    <col min="22" max="22" width="14.7109375" customWidth="1"/>
    <col min="23" max="23" width="19.7109375" customWidth="1"/>
    <col min="24" max="24" width="13.7109375" customWidth="1"/>
    <col min="25" max="25" width="16.28515625" customWidth="1"/>
    <col min="26" max="26" width="16.85546875" bestFit="1" customWidth="1"/>
    <col min="27" max="27" width="16.7109375" customWidth="1"/>
    <col min="28" max="28" width="18.85546875" customWidth="1"/>
    <col min="29" max="29" width="19.7109375" customWidth="1"/>
    <col min="30" max="30" width="15.7109375" customWidth="1"/>
    <col min="31" max="31" width="15" customWidth="1"/>
    <col min="32" max="32" width="15.140625" customWidth="1"/>
    <col min="33" max="33" width="18.28515625" customWidth="1"/>
    <col min="34" max="34" width="16.28515625" bestFit="1" customWidth="1"/>
    <col min="35" max="35" width="15.85546875" customWidth="1"/>
    <col min="36" max="36" width="17.7109375" bestFit="1" customWidth="1"/>
    <col min="37" max="37" width="13.85546875" customWidth="1"/>
    <col min="38" max="38" width="16.28515625" bestFit="1" customWidth="1"/>
    <col min="39" max="39" width="15.7109375" customWidth="1"/>
    <col min="41" max="41" width="13.7109375" customWidth="1"/>
    <col min="42" max="42" width="17" customWidth="1"/>
    <col min="43" max="43" width="14.140625" customWidth="1"/>
    <col min="44" max="44" width="17.7109375" customWidth="1"/>
    <col min="45" max="45" width="14.7109375" customWidth="1"/>
    <col min="47" max="47" width="14.7109375" customWidth="1"/>
    <col min="48" max="48" width="16" customWidth="1"/>
    <col min="51" max="51" width="17.140625" style="121" customWidth="1"/>
    <col min="53" max="53" width="14.7109375" customWidth="1"/>
    <col min="54" max="54" width="19.140625" customWidth="1"/>
    <col min="55" max="55" width="16.140625" bestFit="1" customWidth="1"/>
    <col min="56" max="56" width="14" bestFit="1" customWidth="1"/>
    <col min="57" max="57" width="15.28515625" customWidth="1"/>
    <col min="58" max="58" width="13" customWidth="1"/>
    <col min="59" max="59" width="14.140625" customWidth="1"/>
    <col min="60" max="60" width="20" customWidth="1"/>
    <col min="61" max="61" width="16.140625" bestFit="1" customWidth="1"/>
    <col min="62" max="62" width="11.85546875" customWidth="1"/>
    <col min="63" max="63" width="18.140625" style="121" customWidth="1"/>
    <col min="64" max="64" width="12.85546875" customWidth="1"/>
    <col min="65" max="65" width="16.140625" bestFit="1" customWidth="1"/>
    <col min="66" max="66" width="20.7109375" customWidth="1"/>
    <col min="67" max="67" width="16.140625" bestFit="1" customWidth="1"/>
    <col min="68" max="68" width="13.7109375" customWidth="1"/>
    <col min="72" max="72" width="11.28515625" customWidth="1"/>
    <col min="73" max="73" width="10.7109375" bestFit="1" customWidth="1"/>
    <col min="74" max="74" width="12.28515625" customWidth="1"/>
    <col min="75" max="76" width="10.7109375" bestFit="1" customWidth="1"/>
    <col min="77" max="77" width="12.28515625" customWidth="1"/>
    <col min="78" max="78" width="17.140625" customWidth="1"/>
    <col min="79" max="79" width="11.7109375" bestFit="1" customWidth="1"/>
    <col min="80" max="80" width="9.7109375" bestFit="1" customWidth="1"/>
    <col min="81" max="81" width="13.28515625" customWidth="1"/>
  </cols>
  <sheetData>
    <row r="1" spans="1:81" ht="16.5" thickBot="1">
      <c r="A1" s="34" t="s">
        <v>0</v>
      </c>
      <c r="AB1" s="110" t="s">
        <v>1</v>
      </c>
      <c r="AC1" s="111" t="s">
        <v>2</v>
      </c>
      <c r="AD1" s="111" t="s">
        <v>3</v>
      </c>
      <c r="AE1" s="111" t="s">
        <v>4</v>
      </c>
      <c r="AF1" s="111" t="s">
        <v>5</v>
      </c>
      <c r="AG1" s="112" t="s">
        <v>6</v>
      </c>
      <c r="AL1" s="118" t="s">
        <v>7</v>
      </c>
      <c r="AM1" s="118">
        <v>1</v>
      </c>
      <c r="AN1" s="118">
        <v>2</v>
      </c>
      <c r="AO1" s="118">
        <v>3</v>
      </c>
      <c r="AP1" s="118">
        <v>4</v>
      </c>
      <c r="AQ1" s="118">
        <v>6</v>
      </c>
      <c r="AR1" s="118">
        <v>12</v>
      </c>
      <c r="AS1" s="118">
        <v>24</v>
      </c>
      <c r="AT1" s="118">
        <v>36</v>
      </c>
      <c r="AU1" s="118">
        <v>60</v>
      </c>
      <c r="AV1" s="118">
        <v>84</v>
      </c>
      <c r="AW1" s="118">
        <v>120</v>
      </c>
      <c r="AX1" s="118">
        <v>240</v>
      </c>
      <c r="AY1" s="123">
        <v>360</v>
      </c>
      <c r="BA1" s="163" t="s">
        <v>8</v>
      </c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5"/>
    </row>
    <row r="2" spans="1:81" ht="16.5" thickBot="1">
      <c r="B2" s="35"/>
      <c r="C2" s="35"/>
      <c r="D2" s="35"/>
      <c r="E2" s="25" t="s">
        <v>10</v>
      </c>
      <c r="F2" s="22" t="s">
        <v>11</v>
      </c>
      <c r="G2" s="23" t="s">
        <v>12</v>
      </c>
      <c r="H2" s="37" t="s">
        <v>13</v>
      </c>
      <c r="AB2" s="45">
        <v>1</v>
      </c>
      <c r="AC2" s="141">
        <f>F11</f>
        <v>206500000</v>
      </c>
      <c r="AD2" s="39">
        <f>PMT($K$4/12,$K$7-AB2+1,-AC2)</f>
        <v>1428195.9272029458</v>
      </c>
      <c r="AE2" s="100">
        <f>AC2*$K$4/12</f>
        <v>957815.83333333337</v>
      </c>
      <c r="AF2" s="39">
        <f>AD2-AE2</f>
        <v>470380.09386961244</v>
      </c>
      <c r="AG2" s="105">
        <f>AC2-AF2</f>
        <v>206029619.90613037</v>
      </c>
      <c r="AI2" s="113" t="s">
        <v>10</v>
      </c>
      <c r="AJ2" s="116" t="s">
        <v>14</v>
      </c>
      <c r="AL2" s="117">
        <v>39689</v>
      </c>
      <c r="AM2" s="129">
        <v>1.6299999999999999E-2</v>
      </c>
      <c r="AN2" s="129" t="s">
        <v>15</v>
      </c>
      <c r="AO2" s="129">
        <v>1.72E-2</v>
      </c>
      <c r="AP2" s="129" t="s">
        <v>15</v>
      </c>
      <c r="AQ2" s="129">
        <v>1.9699999999999999E-2</v>
      </c>
      <c r="AR2" s="129">
        <v>2.1700000000000001E-2</v>
      </c>
      <c r="AS2" s="129">
        <v>2.3599999999999999E-2</v>
      </c>
      <c r="AT2" s="129">
        <v>2.5999999999999999E-2</v>
      </c>
      <c r="AU2" s="129">
        <v>3.1E-2</v>
      </c>
      <c r="AV2" s="129">
        <v>3.4500000000000003E-2</v>
      </c>
      <c r="AW2" s="129">
        <v>3.8300000000000001E-2</v>
      </c>
      <c r="AX2" s="129">
        <v>4.4699999999999997E-2</v>
      </c>
      <c r="AY2" s="129">
        <v>4.4299999999999999E-2</v>
      </c>
      <c r="BA2" s="44" t="s">
        <v>16</v>
      </c>
      <c r="BB2" s="126" t="s">
        <v>17</v>
      </c>
      <c r="BC2" s="125" t="s">
        <v>16</v>
      </c>
      <c r="BD2" s="125" t="s">
        <v>18</v>
      </c>
      <c r="BE2" s="125" t="s">
        <v>16</v>
      </c>
      <c r="BF2" s="125" t="s">
        <v>19</v>
      </c>
      <c r="BG2" s="125" t="s">
        <v>16</v>
      </c>
      <c r="BH2" s="125" t="s">
        <v>20</v>
      </c>
      <c r="BI2" s="125" t="s">
        <v>16</v>
      </c>
      <c r="BJ2" s="125" t="s">
        <v>21</v>
      </c>
      <c r="BK2" s="125" t="s">
        <v>16</v>
      </c>
      <c r="BL2" s="125" t="s">
        <v>22</v>
      </c>
      <c r="BM2" s="125" t="s">
        <v>16</v>
      </c>
      <c r="BN2" s="125" t="s">
        <v>23</v>
      </c>
      <c r="BO2" s="125" t="s">
        <v>16</v>
      </c>
      <c r="BP2" s="126" t="s">
        <v>24</v>
      </c>
      <c r="BQ2" t="s">
        <v>16</v>
      </c>
      <c r="BR2" t="s">
        <v>25</v>
      </c>
      <c r="BT2" s="132"/>
      <c r="BU2" s="111" t="s">
        <v>26</v>
      </c>
      <c r="BV2" s="111" t="s">
        <v>27</v>
      </c>
      <c r="BW2" s="111" t="s">
        <v>28</v>
      </c>
      <c r="BX2" s="111" t="s">
        <v>29</v>
      </c>
      <c r="BY2" s="111" t="s">
        <v>30</v>
      </c>
      <c r="BZ2" s="111" t="s">
        <v>31</v>
      </c>
      <c r="CA2" s="111" t="s">
        <v>32</v>
      </c>
      <c r="CB2" s="111" t="s">
        <v>33</v>
      </c>
      <c r="CC2" s="112" t="s">
        <v>25</v>
      </c>
    </row>
    <row r="3" spans="1:81" ht="15.75" thickBot="1">
      <c r="B3" s="38"/>
      <c r="C3" s="38"/>
      <c r="D3" s="38"/>
      <c r="E3" s="26" t="s">
        <v>26</v>
      </c>
      <c r="F3" s="21">
        <v>32550000</v>
      </c>
      <c r="G3" s="24">
        <v>0.05</v>
      </c>
      <c r="H3" s="40">
        <f t="shared" ref="H3:H10" si="0">F3*G3</f>
        <v>1627500</v>
      </c>
      <c r="J3" s="28" t="s">
        <v>34</v>
      </c>
      <c r="K3" s="76"/>
      <c r="L3" s="171" t="s">
        <v>35</v>
      </c>
      <c r="M3" s="172"/>
      <c r="AB3" s="45">
        <v>2</v>
      </c>
      <c r="AC3" s="41">
        <f>AG2</f>
        <v>206029619.90613037</v>
      </c>
      <c r="AD3" s="39">
        <f>PMT($K$4/12,$K$7-AB3+1,-AC3)</f>
        <v>1428195.9272029456</v>
      </c>
      <c r="AE3" s="100">
        <f>AC3*$K$4/12</f>
        <v>955634.05366460141</v>
      </c>
      <c r="AF3" s="39">
        <f>AD3-AE3</f>
        <v>472561.87353834417</v>
      </c>
      <c r="AG3" s="105">
        <f>AC3-AF3</f>
        <v>205557058.03259203</v>
      </c>
      <c r="AI3" s="114" t="s">
        <v>26</v>
      </c>
      <c r="AJ3" s="20">
        <f>SUM(BE18:BE252)/(12*F3)</f>
        <v>2.7191158954205248</v>
      </c>
      <c r="BA3" s="137">
        <v>0</v>
      </c>
      <c r="BB3" s="138">
        <f>AJ3</f>
        <v>2.7191158954205248</v>
      </c>
      <c r="BC3" s="135">
        <v>0</v>
      </c>
      <c r="BD3" s="135">
        <f>AJ4</f>
        <v>1.9634823358293576</v>
      </c>
      <c r="BE3" s="137">
        <v>0</v>
      </c>
      <c r="BF3" s="135">
        <f>AJ5</f>
        <v>3.4720980466380125</v>
      </c>
      <c r="BG3" s="137">
        <v>0</v>
      </c>
      <c r="BH3" s="135">
        <f>AJ6</f>
        <v>8.0637162346093891</v>
      </c>
      <c r="BI3" s="137">
        <v>0</v>
      </c>
      <c r="BJ3" s="135">
        <f>AJ7</f>
        <v>9.1532973158820017</v>
      </c>
      <c r="BK3" s="137">
        <v>0</v>
      </c>
      <c r="BL3" s="135">
        <f>AJ8</f>
        <v>4.3320605507717866</v>
      </c>
      <c r="BM3" s="137">
        <v>0</v>
      </c>
      <c r="BN3" s="135">
        <f>AJ9</f>
        <v>5.6467827128600989</v>
      </c>
      <c r="BO3" s="137">
        <v>0</v>
      </c>
      <c r="BP3" s="138">
        <f>AJ10</f>
        <v>1.9474083511392013</v>
      </c>
      <c r="BQ3">
        <v>0</v>
      </c>
      <c r="BR3">
        <f>AJ11</f>
        <v>3.9058293305137148</v>
      </c>
      <c r="BT3" s="130" t="s">
        <v>36</v>
      </c>
      <c r="BU3">
        <f>SUMPRODUCT(BD$18:BD$252,BF$18:BF$252)</f>
        <v>32550000.000004012</v>
      </c>
      <c r="BV3">
        <f>SUMPRODUCT(AR$18:AR$252,AT$18:AT$252)</f>
        <v>74800000.000011265</v>
      </c>
      <c r="BW3">
        <f>SUMPRODUCT(AU$18:AU$252,AW$18:AW$252)</f>
        <v>14000000.000083189</v>
      </c>
      <c r="BX3">
        <f>SUMPRODUCT(BG$18:BG$252,BI$18:BI$252)</f>
        <v>13950000.00000005</v>
      </c>
      <c r="BY3">
        <f>SUMPRODUCT(BL$18:BL$252,BJ$18:BJ$252)</f>
        <v>24000000.000002518</v>
      </c>
      <c r="BZ3">
        <f>SUMPRODUCT(AX$18:AX$252,AZ$18:AZ$252)</f>
        <v>23999999.99999116</v>
      </c>
      <c r="CA3">
        <f>SUMPRODUCT(BA$18:BA$252,BC$18:BC$252)</f>
        <v>19999999.999999989</v>
      </c>
      <c r="CB3">
        <f>SUMPRODUCT(AO$18:AO$252,AQ$18:AQ$252)</f>
        <v>5200000.0003735628</v>
      </c>
      <c r="CC3">
        <f>SUMPRODUCT(BM$18:BM$252,BO$18:BO$252)</f>
        <v>206500000.00063366</v>
      </c>
    </row>
    <row r="4" spans="1:81">
      <c r="B4" s="38"/>
      <c r="C4" s="38"/>
      <c r="D4" s="38"/>
      <c r="E4" s="26" t="s">
        <v>27</v>
      </c>
      <c r="F4" s="21">
        <v>74800000</v>
      </c>
      <c r="G4" s="24">
        <v>0.05</v>
      </c>
      <c r="H4" s="40">
        <f t="shared" si="0"/>
        <v>3740000</v>
      </c>
      <c r="J4" s="29" t="s">
        <v>37</v>
      </c>
      <c r="K4" s="98">
        <f>5.566%</f>
        <v>5.5660000000000001E-2</v>
      </c>
      <c r="L4" s="45" t="s">
        <v>38</v>
      </c>
      <c r="M4" s="78">
        <v>0.225181598063</v>
      </c>
      <c r="N4" t="s">
        <v>39</v>
      </c>
      <c r="AB4" s="45">
        <v>3</v>
      </c>
      <c r="AC4" s="41">
        <f>AG3</f>
        <v>205557058.03259203</v>
      </c>
      <c r="AD4" s="39">
        <f>PMT($K$4/12,$K$7-AB4+1,-AC4)</f>
        <v>1428195.9272029456</v>
      </c>
      <c r="AE4" s="100">
        <f>AC4*$K$4/12</f>
        <v>953442.15417450608</v>
      </c>
      <c r="AF4" s="39">
        <f>AD4-AE4</f>
        <v>474753.77302843949</v>
      </c>
      <c r="AG4" s="105">
        <f>AC4-AF4</f>
        <v>205082304.2595636</v>
      </c>
      <c r="AI4" s="114" t="s">
        <v>27</v>
      </c>
      <c r="AJ4" s="20">
        <f>SUM(AS18:AS252)/(12*F4)</f>
        <v>1.9634823358293576</v>
      </c>
      <c r="AY4" s="114" t="s">
        <v>26</v>
      </c>
      <c r="BA4" s="137">
        <v>100</v>
      </c>
      <c r="BB4" s="138">
        <v>5.6659898671702464</v>
      </c>
      <c r="BC4" s="135">
        <v>100</v>
      </c>
      <c r="BD4" s="135">
        <v>3.512033616234894</v>
      </c>
      <c r="BE4" s="137">
        <v>100</v>
      </c>
      <c r="BF4" s="135">
        <v>6.6123423942851893</v>
      </c>
      <c r="BG4" s="137">
        <v>100</v>
      </c>
      <c r="BH4" s="135">
        <v>15.400691784251281</v>
      </c>
      <c r="BI4" s="137">
        <v>100</v>
      </c>
      <c r="BJ4" s="135">
        <v>15.711021385686207</v>
      </c>
      <c r="BK4" s="137">
        <v>100</v>
      </c>
      <c r="BL4" s="135">
        <v>8.7081094400816763</v>
      </c>
      <c r="BM4" s="137">
        <v>100</v>
      </c>
      <c r="BN4" s="135">
        <v>11.20244129823269</v>
      </c>
      <c r="BO4" s="137">
        <v>100</v>
      </c>
      <c r="BP4" s="138">
        <v>2.2429547208095069</v>
      </c>
      <c r="BQ4">
        <v>100</v>
      </c>
      <c r="BR4">
        <v>8.169733775630224</v>
      </c>
      <c r="BT4" s="130" t="s">
        <v>40</v>
      </c>
      <c r="BU4" s="100">
        <f>BU3-F3</f>
        <v>4.0121376514434814E-6</v>
      </c>
      <c r="BV4" s="100">
        <f>BV3-F4</f>
        <v>1.1265277862548828E-5</v>
      </c>
      <c r="BW4" s="100">
        <f>BW3-F5</f>
        <v>8.3189457654953003E-5</v>
      </c>
      <c r="BX4" s="100">
        <f>BX3-F6</f>
        <v>5.029141902923584E-8</v>
      </c>
      <c r="BY4" s="100">
        <f>BY3-F7</f>
        <v>2.5182962417602539E-6</v>
      </c>
      <c r="BZ4" s="100">
        <f>BZ3-F7</f>
        <v>-8.8401138782501221E-6</v>
      </c>
      <c r="CA4" s="100">
        <f>CA3-F9</f>
        <v>0</v>
      </c>
      <c r="CB4" s="100">
        <f>CB3-F10</f>
        <v>3.7356279790401459E-4</v>
      </c>
      <c r="CC4" s="134">
        <f>CC3-F11</f>
        <v>6.3365697860717773E-4</v>
      </c>
    </row>
    <row r="5" spans="1:81" ht="15.75" thickBot="1">
      <c r="B5" s="38"/>
      <c r="C5" s="38"/>
      <c r="D5" s="38"/>
      <c r="E5" s="26" t="s">
        <v>28</v>
      </c>
      <c r="F5" s="21">
        <v>14000000</v>
      </c>
      <c r="G5" s="24">
        <v>0.05</v>
      </c>
      <c r="H5" s="40">
        <f t="shared" si="0"/>
        <v>700000</v>
      </c>
      <c r="J5" s="30" t="s">
        <v>41</v>
      </c>
      <c r="K5" s="77">
        <v>400</v>
      </c>
      <c r="L5" s="47" t="s">
        <v>42</v>
      </c>
      <c r="M5" s="79">
        <v>0.77481840193700002</v>
      </c>
      <c r="N5" t="s">
        <v>43</v>
      </c>
      <c r="AB5" s="45">
        <v>4</v>
      </c>
      <c r="AC5" s="41">
        <f>AG4</f>
        <v>205082304.2595636</v>
      </c>
      <c r="AD5" s="39">
        <f>PMT($K$4/12,$K$7-AB5+1,-AC5)</f>
        <v>1428195.9272029456</v>
      </c>
      <c r="AE5" s="100">
        <f>AC5*$K$4/12</f>
        <v>951240.08792394248</v>
      </c>
      <c r="AF5" s="39">
        <f>AD5-AE5</f>
        <v>476955.83927900309</v>
      </c>
      <c r="AG5" s="105">
        <f>AC5-AF5</f>
        <v>204605348.4202846</v>
      </c>
      <c r="AI5" s="114" t="s">
        <v>28</v>
      </c>
      <c r="AJ5" s="20">
        <f>SUM(AV18:AV252)/(12*F5)</f>
        <v>3.4720980466380125</v>
      </c>
      <c r="AY5" s="114" t="s">
        <v>27</v>
      </c>
      <c r="BA5" s="137">
        <v>183</v>
      </c>
      <c r="BB5" s="138">
        <v>4.2294641544616294</v>
      </c>
      <c r="BC5" s="135">
        <v>183</v>
      </c>
      <c r="BD5" s="135">
        <v>2.7577516181025494</v>
      </c>
      <c r="BE5" s="137">
        <v>183</v>
      </c>
      <c r="BF5" s="135">
        <v>5.2415728464115174</v>
      </c>
      <c r="BG5" s="137">
        <v>183</v>
      </c>
      <c r="BH5" s="135">
        <v>12.803595540948562</v>
      </c>
      <c r="BI5" s="137">
        <v>183</v>
      </c>
      <c r="BJ5" s="135">
        <v>13.623821711548658</v>
      </c>
      <c r="BK5" s="137">
        <v>183</v>
      </c>
      <c r="BL5" s="135">
        <v>6.7645783429908635</v>
      </c>
      <c r="BM5" s="137">
        <v>183</v>
      </c>
      <c r="BN5" s="135">
        <v>8.8796982224848708</v>
      </c>
      <c r="BO5" s="137">
        <v>183</v>
      </c>
      <c r="BP5" s="138">
        <v>2.2429547208095069</v>
      </c>
      <c r="BQ5">
        <v>183</v>
      </c>
      <c r="BR5">
        <v>6.3850369037437424</v>
      </c>
      <c r="BT5" s="131" t="s">
        <v>44</v>
      </c>
      <c r="BU5" s="127">
        <v>2.5355313315530328E-2</v>
      </c>
      <c r="BV5" s="127">
        <v>2.6294326853513045E-2</v>
      </c>
      <c r="BW5" s="127">
        <v>2.5190420377748837E-2</v>
      </c>
      <c r="BX5" s="127">
        <v>2.0661745550484327E-2</v>
      </c>
      <c r="BY5" s="127">
        <v>1.8584184038753077E-2</v>
      </c>
      <c r="BZ5" s="127">
        <v>1.9096310390995638E-3</v>
      </c>
      <c r="CA5" s="127">
        <v>2.3220943000288201E-2</v>
      </c>
      <c r="CB5" s="127">
        <v>2.5850063909209464E-2</v>
      </c>
      <c r="CC5" s="128">
        <v>2.2559103712047498E-2</v>
      </c>
    </row>
    <row r="6" spans="1:81" ht="15.75" thickBot="1">
      <c r="B6" s="38"/>
      <c r="C6" s="38"/>
      <c r="D6" s="38"/>
      <c r="E6" s="26" t="s">
        <v>29</v>
      </c>
      <c r="F6" s="21">
        <v>13950000</v>
      </c>
      <c r="G6" s="24">
        <v>0.05</v>
      </c>
      <c r="H6" s="40">
        <f t="shared" si="0"/>
        <v>697500</v>
      </c>
      <c r="J6" s="29" t="s">
        <v>45</v>
      </c>
      <c r="K6" s="31">
        <v>0.06</v>
      </c>
      <c r="AB6" s="47">
        <v>5</v>
      </c>
      <c r="AC6" s="106">
        <f>AG5</f>
        <v>204605348.4202846</v>
      </c>
      <c r="AD6" s="107">
        <f>PMT($K$4/12,$K$7-AB6+1,-AC6)</f>
        <v>1428195.9272029458</v>
      </c>
      <c r="AE6" s="108">
        <f>AC6*$K$4/12</f>
        <v>949027.80775608681</v>
      </c>
      <c r="AF6" s="107">
        <f>AD6-AE6</f>
        <v>479168.119446859</v>
      </c>
      <c r="AG6" s="109">
        <f>AC6-AF6</f>
        <v>204126180.30083773</v>
      </c>
      <c r="AI6" s="114" t="s">
        <v>29</v>
      </c>
      <c r="AJ6" s="20">
        <f>SUM(BH18:BH252)/(12*F6)</f>
        <v>8.0637162346093891</v>
      </c>
      <c r="AY6" s="114" t="s">
        <v>28</v>
      </c>
      <c r="BA6" s="137">
        <v>300</v>
      </c>
      <c r="BB6" s="138">
        <v>3.2045166674152923</v>
      </c>
      <c r="BC6" s="135">
        <v>300</v>
      </c>
      <c r="BD6" s="135">
        <v>2.2238213714243513</v>
      </c>
      <c r="BE6" s="137">
        <v>300</v>
      </c>
      <c r="BF6" s="135">
        <v>4.0695958584158909</v>
      </c>
      <c r="BG6" s="137">
        <v>300</v>
      </c>
      <c r="BH6" s="135">
        <v>9.8504400957358964</v>
      </c>
      <c r="BI6" s="137">
        <v>300</v>
      </c>
      <c r="BJ6" s="135">
        <v>10.938475712049319</v>
      </c>
      <c r="BK6" s="137">
        <v>300</v>
      </c>
      <c r="BL6" s="135">
        <v>5.164606081534675</v>
      </c>
      <c r="BM6" s="137">
        <v>300</v>
      </c>
      <c r="BN6" s="135">
        <v>6.7897130685054261</v>
      </c>
      <c r="BO6" s="137">
        <v>300</v>
      </c>
      <c r="BP6" s="138">
        <v>2.1231628060910674</v>
      </c>
      <c r="BQ6">
        <v>300</v>
      </c>
      <c r="BR6">
        <v>4.7816270292478249</v>
      </c>
    </row>
    <row r="7" spans="1:81" ht="15.75" thickBot="1">
      <c r="B7" s="38"/>
      <c r="C7" s="38"/>
      <c r="D7" s="38"/>
      <c r="E7" s="26" t="s">
        <v>30</v>
      </c>
      <c r="F7" s="21">
        <v>24000000</v>
      </c>
      <c r="G7" s="27">
        <v>0.05</v>
      </c>
      <c r="H7" s="40">
        <f t="shared" si="0"/>
        <v>1200000</v>
      </c>
      <c r="J7" s="32" t="s">
        <v>46</v>
      </c>
      <c r="K7" s="33">
        <v>240</v>
      </c>
      <c r="X7" s="119"/>
      <c r="AI7" s="114" t="s">
        <v>30</v>
      </c>
      <c r="AJ7" s="20">
        <f>SUM(BK18:BK252)/(12*AL12)</f>
        <v>9.1532973158820017</v>
      </c>
      <c r="AY7" s="114" t="s">
        <v>29</v>
      </c>
      <c r="BA7" s="139">
        <v>400</v>
      </c>
      <c r="BB7" s="140">
        <v>2.7191158954205248</v>
      </c>
      <c r="BC7" s="136">
        <v>400</v>
      </c>
      <c r="BD7" s="136">
        <v>1.9634823358293576</v>
      </c>
      <c r="BE7" s="139">
        <v>400</v>
      </c>
      <c r="BF7" s="136">
        <v>3.4720980466380125</v>
      </c>
      <c r="BG7" s="139">
        <v>400</v>
      </c>
      <c r="BH7" s="136">
        <v>8.0637162346093891</v>
      </c>
      <c r="BI7" s="139">
        <v>400</v>
      </c>
      <c r="BJ7" s="136">
        <v>9.1532973158820017</v>
      </c>
      <c r="BK7" s="139">
        <v>400</v>
      </c>
      <c r="BL7" s="136">
        <v>4.3320605507717866</v>
      </c>
      <c r="BM7" s="139">
        <v>400</v>
      </c>
      <c r="BN7" s="136">
        <v>5.6467827128600989</v>
      </c>
      <c r="BO7" s="139">
        <v>400</v>
      </c>
      <c r="BP7" s="140">
        <v>1.9474083511392013</v>
      </c>
      <c r="BQ7">
        <v>400</v>
      </c>
      <c r="BR7">
        <v>3.9058293305137148</v>
      </c>
    </row>
    <row r="8" spans="1:81">
      <c r="B8" s="38"/>
      <c r="C8" s="38"/>
      <c r="D8" s="38"/>
      <c r="E8" s="26" t="s">
        <v>31</v>
      </c>
      <c r="F8" s="21">
        <v>22000000</v>
      </c>
      <c r="G8" s="27">
        <v>0.05</v>
      </c>
      <c r="H8" s="40">
        <f t="shared" si="0"/>
        <v>1100000</v>
      </c>
      <c r="J8" t="s">
        <v>47</v>
      </c>
      <c r="K8">
        <v>235</v>
      </c>
      <c r="AI8" s="114" t="s">
        <v>31</v>
      </c>
      <c r="AJ8" s="20">
        <f>SUM(AY18:AY252)/(12*AL11)</f>
        <v>4.3320605507717866</v>
      </c>
      <c r="AY8" s="114" t="s">
        <v>30</v>
      </c>
    </row>
    <row r="9" spans="1:81" ht="15.75" thickBot="1">
      <c r="B9" s="38"/>
      <c r="C9" s="38"/>
      <c r="D9" s="38"/>
      <c r="E9" s="26" t="s">
        <v>32</v>
      </c>
      <c r="F9" s="21">
        <v>20000000</v>
      </c>
      <c r="G9" s="27">
        <v>0.05</v>
      </c>
      <c r="H9" s="40">
        <f t="shared" si="0"/>
        <v>1000000</v>
      </c>
      <c r="AI9" s="114" t="s">
        <v>32</v>
      </c>
      <c r="AJ9" s="20">
        <f>SUM(BB18:BB252)/(12*F9)</f>
        <v>5.6467827128600989</v>
      </c>
      <c r="AY9" s="114" t="s">
        <v>31</v>
      </c>
    </row>
    <row r="10" spans="1:81">
      <c r="B10" s="38"/>
      <c r="C10" s="38"/>
      <c r="D10" s="38"/>
      <c r="E10" s="26" t="s">
        <v>33</v>
      </c>
      <c r="F10" s="21">
        <v>5200000</v>
      </c>
      <c r="G10" s="27">
        <v>0.05</v>
      </c>
      <c r="H10" s="40">
        <f t="shared" si="0"/>
        <v>260000</v>
      </c>
      <c r="J10" s="44"/>
      <c r="K10" s="48" t="s">
        <v>48</v>
      </c>
      <c r="AI10" s="114" t="s">
        <v>33</v>
      </c>
      <c r="AJ10" s="120">
        <f>SUM(AP18:AP252)/(12*F10)</f>
        <v>1.9474083511392013</v>
      </c>
      <c r="AY10" s="114" t="s">
        <v>32</v>
      </c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</row>
    <row r="11" spans="1:81" ht="15.75" thickBot="1">
      <c r="B11" s="38"/>
      <c r="C11" s="38"/>
      <c r="D11" s="38"/>
      <c r="E11" s="95" t="s">
        <v>50</v>
      </c>
      <c r="F11" s="96">
        <f>SUM(F3:F10)</f>
        <v>206500000</v>
      </c>
      <c r="G11" s="101">
        <v>0.05</v>
      </c>
      <c r="H11" s="97">
        <f>SUM(H3:H10)</f>
        <v>10325000</v>
      </c>
      <c r="I11" s="43"/>
      <c r="J11" s="45" t="s">
        <v>51</v>
      </c>
      <c r="K11" s="46">
        <v>206500000</v>
      </c>
      <c r="AI11" s="115" t="s">
        <v>25</v>
      </c>
      <c r="AJ11" s="120">
        <f>SUM(BN18:BN252)/(12*F11)</f>
        <v>3.9058293305137148</v>
      </c>
      <c r="AK11" t="s">
        <v>52</v>
      </c>
      <c r="AL11" s="100">
        <f>MAX(Y18:Y252)</f>
        <v>25873126.654959191</v>
      </c>
      <c r="AY11" s="114" t="s">
        <v>33</v>
      </c>
    </row>
    <row r="12" spans="1:81">
      <c r="H12" s="42"/>
      <c r="J12" s="45" t="s">
        <v>53</v>
      </c>
      <c r="K12" s="18">
        <v>235</v>
      </c>
      <c r="AK12" t="s">
        <v>54</v>
      </c>
      <c r="AL12" s="100">
        <f>MAX(AK18:AK252)</f>
        <v>32242083.843794085</v>
      </c>
    </row>
    <row r="13" spans="1:81" ht="15.75" thickBot="1">
      <c r="J13" s="47" t="s">
        <v>55</v>
      </c>
      <c r="K13" s="99">
        <v>5.5660000000000001E-2</v>
      </c>
      <c r="W13" s="41"/>
    </row>
    <row r="14" spans="1:81">
      <c r="I14" s="39"/>
      <c r="Q14" s="119">
        <f>SUM(Q18:Q252)</f>
        <v>5200000</v>
      </c>
      <c r="T14" s="100">
        <f>SUM(T18:T252)</f>
        <v>74800000.00000003</v>
      </c>
      <c r="W14" s="119">
        <f>SUM(W18:W252)</f>
        <v>14000000.000000002</v>
      </c>
      <c r="Z14" s="119">
        <f>SUM(Z18:Z252)</f>
        <v>25873126.654959191</v>
      </c>
      <c r="AC14" s="39">
        <f>SUM(AC18:AC252)</f>
        <v>20000000.000000004</v>
      </c>
      <c r="AF14" s="119">
        <f>SUM(AF18:AF252)</f>
        <v>32549999.999999993</v>
      </c>
      <c r="AI14" s="119">
        <f>SUM(AI18:AI252)</f>
        <v>13950000.000000006</v>
      </c>
      <c r="AL14" s="119">
        <f>SUM(AL18:AL252)</f>
        <v>31885592.936822623</v>
      </c>
      <c r="AP14" s="119"/>
    </row>
    <row r="15" spans="1:81" ht="15.75" thickBot="1">
      <c r="G15" s="41"/>
      <c r="H15" s="41"/>
      <c r="I15" s="41"/>
    </row>
    <row r="16" spans="1:81" ht="24.75" thickBot="1">
      <c r="F16" s="39"/>
      <c r="G16" s="41"/>
      <c r="H16" s="41"/>
      <c r="M16" s="1"/>
      <c r="N16" s="94" t="s">
        <v>57</v>
      </c>
      <c r="O16" s="93"/>
      <c r="P16" s="8"/>
      <c r="Q16" s="8" t="s">
        <v>24</v>
      </c>
      <c r="R16" s="9"/>
      <c r="S16" s="2"/>
      <c r="T16" s="3" t="s">
        <v>18</v>
      </c>
      <c r="U16" s="4"/>
      <c r="V16" s="11"/>
      <c r="W16" s="12" t="s">
        <v>19</v>
      </c>
      <c r="X16" s="13"/>
      <c r="Y16" s="14"/>
      <c r="Z16" s="5" t="s">
        <v>22</v>
      </c>
      <c r="AA16" s="6"/>
      <c r="AB16" s="15"/>
      <c r="AC16" s="16" t="s">
        <v>23</v>
      </c>
      <c r="AD16" s="17"/>
      <c r="AE16" s="10"/>
      <c r="AF16" s="7" t="s">
        <v>17</v>
      </c>
      <c r="AG16" s="36"/>
      <c r="AH16" s="173" t="s">
        <v>20</v>
      </c>
      <c r="AI16" s="174"/>
      <c r="AJ16" s="175"/>
      <c r="AK16" s="176" t="s">
        <v>21</v>
      </c>
      <c r="AL16" s="177"/>
      <c r="AM16" s="178"/>
      <c r="AN16" s="19" t="s">
        <v>58</v>
      </c>
      <c r="AO16" s="8"/>
      <c r="AP16" s="8" t="s">
        <v>24</v>
      </c>
      <c r="AQ16" s="9"/>
      <c r="AR16" s="2"/>
      <c r="AS16" s="3" t="s">
        <v>18</v>
      </c>
      <c r="AT16" s="4"/>
      <c r="AU16" s="11"/>
      <c r="AV16" s="12" t="s">
        <v>19</v>
      </c>
      <c r="AW16" s="13"/>
      <c r="AX16" s="14"/>
      <c r="AY16" s="124" t="s">
        <v>22</v>
      </c>
      <c r="AZ16" s="6"/>
      <c r="BA16" s="15"/>
      <c r="BB16" s="16" t="s">
        <v>23</v>
      </c>
      <c r="BC16" s="17"/>
      <c r="BD16" s="10"/>
      <c r="BE16" s="7" t="s">
        <v>17</v>
      </c>
      <c r="BF16" s="36"/>
      <c r="BG16" s="173" t="s">
        <v>20</v>
      </c>
      <c r="BH16" s="174"/>
      <c r="BI16" s="175"/>
      <c r="BJ16" s="176" t="s">
        <v>21</v>
      </c>
      <c r="BK16" s="177"/>
      <c r="BL16" s="178"/>
      <c r="BM16" s="179" t="s">
        <v>25</v>
      </c>
      <c r="BN16" s="180"/>
      <c r="BO16" s="181"/>
    </row>
    <row r="17" spans="1:72">
      <c r="A17" t="s">
        <v>59</v>
      </c>
      <c r="B17" s="49" t="s">
        <v>60</v>
      </c>
      <c r="C17" s="49" t="s">
        <v>61</v>
      </c>
      <c r="D17" s="49"/>
      <c r="E17" s="49" t="s">
        <v>62</v>
      </c>
      <c r="F17" s="49" t="s">
        <v>63</v>
      </c>
      <c r="G17" s="49" t="s">
        <v>64</v>
      </c>
      <c r="H17" s="49" t="s">
        <v>61</v>
      </c>
      <c r="I17" s="49" t="s">
        <v>45</v>
      </c>
      <c r="J17" s="49" t="s">
        <v>65</v>
      </c>
      <c r="K17" s="49" t="s">
        <v>66</v>
      </c>
      <c r="L17" s="49" t="s">
        <v>67</v>
      </c>
      <c r="M17" s="49" t="s">
        <v>68</v>
      </c>
      <c r="N17" s="92" t="s">
        <v>69</v>
      </c>
      <c r="O17" s="92" t="s">
        <v>70</v>
      </c>
      <c r="P17" s="49" t="s">
        <v>51</v>
      </c>
      <c r="Q17" s="49" t="s">
        <v>71</v>
      </c>
      <c r="R17" s="49" t="s">
        <v>72</v>
      </c>
      <c r="S17" s="49" t="s">
        <v>73</v>
      </c>
      <c r="T17" s="49" t="s">
        <v>74</v>
      </c>
      <c r="U17" s="49" t="s">
        <v>75</v>
      </c>
      <c r="V17" s="49" t="s">
        <v>76</v>
      </c>
      <c r="W17" s="49" t="s">
        <v>77</v>
      </c>
      <c r="X17" s="49" t="s">
        <v>72</v>
      </c>
      <c r="Y17" s="49" t="s">
        <v>78</v>
      </c>
      <c r="Z17" s="49" t="s">
        <v>79</v>
      </c>
      <c r="AA17" s="49" t="s">
        <v>80</v>
      </c>
      <c r="AB17" s="49" t="s">
        <v>81</v>
      </c>
      <c r="AC17" s="49" t="s">
        <v>82</v>
      </c>
      <c r="AD17" s="49" t="s">
        <v>83</v>
      </c>
      <c r="AE17" s="49" t="s">
        <v>84</v>
      </c>
      <c r="AF17" s="49" t="s">
        <v>85</v>
      </c>
      <c r="AG17" s="49" t="s">
        <v>86</v>
      </c>
      <c r="AH17" s="49" t="s">
        <v>87</v>
      </c>
      <c r="AI17" s="49" t="s">
        <v>88</v>
      </c>
      <c r="AJ17" s="49" t="s">
        <v>89</v>
      </c>
      <c r="AK17" s="49" t="s">
        <v>90</v>
      </c>
      <c r="AL17" s="49" t="s">
        <v>91</v>
      </c>
      <c r="AM17" s="50" t="s">
        <v>80</v>
      </c>
      <c r="AN17" s="103" t="s">
        <v>92</v>
      </c>
      <c r="AO17" s="103" t="s">
        <v>93</v>
      </c>
      <c r="AP17" s="103" t="s">
        <v>94</v>
      </c>
      <c r="AQ17" s="103" t="s">
        <v>95</v>
      </c>
      <c r="AR17" s="103" t="s">
        <v>93</v>
      </c>
      <c r="AS17" s="103" t="s">
        <v>94</v>
      </c>
      <c r="AT17" s="103" t="s">
        <v>95</v>
      </c>
      <c r="AU17" s="103" t="s">
        <v>93</v>
      </c>
      <c r="AV17" s="103" t="s">
        <v>94</v>
      </c>
      <c r="AW17" s="103" t="s">
        <v>95</v>
      </c>
      <c r="AX17" s="103" t="s">
        <v>93</v>
      </c>
      <c r="AY17" s="122" t="s">
        <v>94</v>
      </c>
      <c r="AZ17" s="103" t="s">
        <v>95</v>
      </c>
      <c r="BA17" s="103" t="s">
        <v>93</v>
      </c>
      <c r="BB17" s="103" t="s">
        <v>94</v>
      </c>
      <c r="BC17" s="103" t="s">
        <v>95</v>
      </c>
      <c r="BD17" s="103" t="s">
        <v>93</v>
      </c>
      <c r="BE17" s="103" t="s">
        <v>94</v>
      </c>
      <c r="BF17" s="103" t="s">
        <v>95</v>
      </c>
      <c r="BG17" s="103" t="s">
        <v>93</v>
      </c>
      <c r="BH17" s="103" t="s">
        <v>94</v>
      </c>
      <c r="BI17" s="103" t="s">
        <v>95</v>
      </c>
      <c r="BJ17" s="103" t="s">
        <v>93</v>
      </c>
      <c r="BK17" s="122" t="s">
        <v>94</v>
      </c>
      <c r="BL17" s="103" t="s">
        <v>95</v>
      </c>
      <c r="BM17" s="103" t="s">
        <v>93</v>
      </c>
      <c r="BN17" s="103" t="s">
        <v>94</v>
      </c>
      <c r="BO17" s="103" t="s">
        <v>95</v>
      </c>
    </row>
    <row r="18" spans="1:72">
      <c r="A18">
        <v>6</v>
      </c>
      <c r="B18" s="51">
        <v>1</v>
      </c>
      <c r="C18" s="56">
        <f t="shared" ref="C18:C81" si="1">P18+S18+V18+Y18+AB18+AE18+AH18+AK18</f>
        <v>206500000</v>
      </c>
      <c r="D18" s="56">
        <f t="shared" ref="D18:D81" si="2">C18-E18</f>
        <v>0</v>
      </c>
      <c r="E18" s="52">
        <f>$F$11</f>
        <v>206500000</v>
      </c>
      <c r="F18" s="53">
        <f t="shared" ref="F18:F81" si="3">PMT($K$13/12,$K$12-B18+1,-E18,0)</f>
        <v>1444804.6719571028</v>
      </c>
      <c r="G18" s="53">
        <f t="shared" ref="G18:G81" si="4">E18*$K$13/12</f>
        <v>957815.83333333337</v>
      </c>
      <c r="H18" s="53">
        <f t="shared" ref="H18:H81" si="5">F18-G18</f>
        <v>486988.83862376946</v>
      </c>
      <c r="I18" s="54">
        <f t="shared" ref="I18:I81" si="6">IF(A18&lt;=(30-(240-$K$8)),((A18+(240-$K$7))/30)*$K$6,$K$6)*($K$5/100)</f>
        <v>4.8000000000000001E-2</v>
      </c>
      <c r="J18" s="54">
        <f t="shared" ref="J18:J81" si="7">1-(1-I18)^(1/12)</f>
        <v>4.0907968170484921E-3</v>
      </c>
      <c r="K18" s="55">
        <f t="shared" ref="K18:K81" si="8">(E18-H18)*J18</f>
        <v>842757.37032953335</v>
      </c>
      <c r="L18" s="55">
        <f t="shared" ref="L18:L81" si="9">K18+H18+G18</f>
        <v>2287562.0422866363</v>
      </c>
      <c r="M18" s="55">
        <f t="shared" ref="M18:M81" si="10">L18-G18</f>
        <v>1329746.2089533028</v>
      </c>
      <c r="N18" s="55">
        <f t="shared" ref="N18:N81" si="11">M18*$M$4</f>
        <v>299434.37635032064</v>
      </c>
      <c r="O18" s="55">
        <f t="shared" ref="O18:O81" si="12">M18*$M$5</f>
        <v>1030311.8326029822</v>
      </c>
      <c r="P18" s="56">
        <f>$F$10</f>
        <v>5200000</v>
      </c>
      <c r="Q18" s="52">
        <f t="shared" ref="Q18:Q81" si="13">MIN(IF(S18&gt;O18,0,MIN(P18,O18-S18))+IF(P18&gt;0,MIN(AA18,P18)),P18)</f>
        <v>91666.666666666672</v>
      </c>
      <c r="R18" s="57">
        <f t="shared" ref="R18:R81" si="14">P18*($G$10/12)</f>
        <v>21666.666666666668</v>
      </c>
      <c r="S18" s="56">
        <f>$F$4</f>
        <v>74800000</v>
      </c>
      <c r="T18" s="56">
        <f t="shared" ref="T18:T81" si="15">MIN(IF(S18&gt;O18,O18,S18)+IF(S18&gt;0,AM18,0),S18)</f>
        <v>1130311.8326029822</v>
      </c>
      <c r="U18" s="57">
        <f t="shared" ref="U18:U81" si="16">S18*($G$4/12)</f>
        <v>311666.66666666669</v>
      </c>
      <c r="V18" s="56">
        <f>$F$5</f>
        <v>14000000</v>
      </c>
      <c r="W18" s="52">
        <f t="shared" ref="W18:W49" si="17">IF(T18+P18&lt;=O18+AM18+AA18,MIN(V18,O18-Q18+AA18-T18+AM18),0)</f>
        <v>0</v>
      </c>
      <c r="X18" s="57">
        <f t="shared" ref="X18:X81" si="18">V18*($G$5/12)</f>
        <v>58333.333333333336</v>
      </c>
      <c r="Y18" s="56">
        <f>$F$8</f>
        <v>22000000</v>
      </c>
      <c r="Z18" s="54">
        <f>IF(V18&gt;O18,0,MIN(Y18,O18-V18))</f>
        <v>0</v>
      </c>
      <c r="AA18" s="57">
        <f t="shared" ref="AA18:AA81" si="19">Y18*($G$8/12)</f>
        <v>91666.666666666672</v>
      </c>
      <c r="AB18" s="56">
        <f>F9</f>
        <v>20000000</v>
      </c>
      <c r="AC18" s="74">
        <f t="shared" ref="AC18:AC81" si="20">MIN(IF(Y18&gt;O18,0,MIN(AB18,O18+AM18-Y18)))</f>
        <v>0</v>
      </c>
      <c r="AD18" s="57">
        <f t="shared" ref="AD18:AD81" si="21">AB18*($G$9/12)</f>
        <v>83333.333333333328</v>
      </c>
      <c r="AE18" s="56">
        <f>F3</f>
        <v>32550000</v>
      </c>
      <c r="AF18" s="54">
        <f t="shared" ref="AF18:AF81" si="22">IF(AE18&gt;N18,N18,AE18)</f>
        <v>299434.37635032064</v>
      </c>
      <c r="AG18" s="57">
        <f t="shared" ref="AG18:AG81" si="23">AE18*($G$3/12)</f>
        <v>135625</v>
      </c>
      <c r="AH18" s="56">
        <f>F6</f>
        <v>13950000</v>
      </c>
      <c r="AI18" s="54">
        <f t="shared" ref="AI18:AI81" si="24">IF(AE18&gt;N18,0,MIN(AH18,N18-AE18))</f>
        <v>0</v>
      </c>
      <c r="AJ18" s="57">
        <f t="shared" ref="AJ18:AJ81" si="25">AH18*($G$6/12)</f>
        <v>58125</v>
      </c>
      <c r="AK18" s="56">
        <f>F7</f>
        <v>24000000</v>
      </c>
      <c r="AL18" s="54">
        <f>IF(AB18&gt;0,IF(AB18&gt;O18,0,MIN(AK18,O18-AB18)),O18)</f>
        <v>0</v>
      </c>
      <c r="AM18" s="75">
        <f t="shared" ref="AM18:AM81" si="26">AK18*($G$7/12)</f>
        <v>100000</v>
      </c>
      <c r="AN18">
        <f t="shared" ref="AN18:AN81" si="27">FORECAST(B18, $AM$2:$AY$2,$AM$1:$AY$1)</f>
        <v>2.2010843904820377E-2</v>
      </c>
      <c r="AO18" s="119">
        <f t="shared" ref="AO18:AO81" si="28">Q18+R18</f>
        <v>113333.33333333334</v>
      </c>
      <c r="AP18" s="119">
        <f t="shared" ref="AP18:AP81" si="29">Q18*B18</f>
        <v>91666.666666666672</v>
      </c>
      <c r="AQ18">
        <f t="shared" ref="AQ18:AQ81" si="30">1/(1+(AN18+$CB$5)/12)^$B18</f>
        <v>0.99602743522852344</v>
      </c>
      <c r="AR18" s="41">
        <f t="shared" ref="AR18:AR81" si="31">T18+U18</f>
        <v>1441978.4992696489</v>
      </c>
      <c r="AS18" s="41">
        <f t="shared" ref="AS18:AS81" si="32">T18*A18</f>
        <v>6781870.9956178926</v>
      </c>
      <c r="AT18">
        <f t="shared" ref="AT18:AT81" si="33">1/(1+(AN18+$BV$5)/12)^$B18</f>
        <v>0.99599070823043467</v>
      </c>
      <c r="AU18" s="41">
        <f t="shared" ref="AU18:AU81" si="34">W18+X18</f>
        <v>58333.333333333336</v>
      </c>
      <c r="AV18" s="41">
        <f t="shared" ref="AV18:AV81" si="35">W18*A18</f>
        <v>0</v>
      </c>
      <c r="AW18">
        <f t="shared" ref="AW18:AW81" si="36">1/(1+(AN18+$BW$5)/12)^$B18</f>
        <v>0.99608197263023146</v>
      </c>
      <c r="AX18">
        <f t="shared" ref="AX18:AX81" si="37">IF(Y19&gt;Y18,0,Z18+AA18)</f>
        <v>0</v>
      </c>
      <c r="AY18" s="121">
        <f t="shared" ref="AY18:AY81" si="38">A18*Z18</f>
        <v>0</v>
      </c>
      <c r="AZ18">
        <f t="shared" ref="AZ18:AZ81" si="39">1/(1+(AN18+$BZ$5)/12)^$B18</f>
        <v>0.99801059271859227</v>
      </c>
      <c r="BA18" s="39">
        <f t="shared" ref="BA18:BA81" si="40">AC18+AD18</f>
        <v>83333.333333333328</v>
      </c>
      <c r="BB18" s="39">
        <f t="shared" ref="BB18:BB81" si="41">AC18*A18</f>
        <v>0</v>
      </c>
      <c r="BC18">
        <f t="shared" ref="BC18:BC81" si="42">1/(1+(AN18+$CA$5)/12)^$B18</f>
        <v>0.996244838812128</v>
      </c>
      <c r="BD18" s="41">
        <f t="shared" ref="BD18:BD81" si="43">AF18+AG18</f>
        <v>435059.37635032064</v>
      </c>
      <c r="BE18" s="41">
        <f t="shared" ref="BE18:BE81" si="44">AF18*A18</f>
        <v>1796606.2581019239</v>
      </c>
      <c r="BF18">
        <f t="shared" ref="BF18:BF81" si="45">1/(1+(AN18+$BU$5)/12)^$B18</f>
        <v>0.99606833920358906</v>
      </c>
      <c r="BG18" s="41">
        <f t="shared" ref="BG18:BG81" si="46">AI18+AJ18</f>
        <v>58125</v>
      </c>
      <c r="BH18" s="41">
        <f t="shared" ref="BH18:BH81" si="47">AI18*A18</f>
        <v>0</v>
      </c>
      <c r="BI18">
        <f t="shared" ref="BI18:BI81" si="48">1/(1+(AN18+$BX$5)/12)^$B18</f>
        <v>0.9964565515554521</v>
      </c>
      <c r="BJ18">
        <f t="shared" ref="BJ18:BJ81" si="49">IF(AK19&gt;AK18,0,AL18+AM18)</f>
        <v>0</v>
      </c>
      <c r="BK18" s="121">
        <f t="shared" ref="BK18:BK81" si="50">A18*AL18</f>
        <v>0</v>
      </c>
      <c r="BL18">
        <f t="shared" ref="BL18:BL81" si="51">1/(1+(AN18+$BY$5)/12)^$B18</f>
        <v>0.996628486561556</v>
      </c>
      <c r="BM18" s="119">
        <f t="shared" ref="BM18:BM81" si="52">AO18+AR18+AU18+AX18+BA18+BD18+BG18+BJ18</f>
        <v>2190162.8756199693</v>
      </c>
      <c r="BN18" s="119">
        <f t="shared" ref="BN18:BN81" si="53">M18*B18</f>
        <v>1329746.2089533028</v>
      </c>
      <c r="BO18">
        <f t="shared" ref="BO18:BO81" si="54">1/(1+(AN18+$CC$5)/12)^$B18</f>
        <v>0.99629958165291854</v>
      </c>
    </row>
    <row r="19" spans="1:72">
      <c r="A19">
        <v>7</v>
      </c>
      <c r="B19" s="58">
        <v>2</v>
      </c>
      <c r="C19" s="56">
        <f t="shared" si="1"/>
        <v>205170253.79104671</v>
      </c>
      <c r="D19" s="56">
        <f t="shared" si="2"/>
        <v>0</v>
      </c>
      <c r="E19" s="59">
        <f t="shared" ref="E19:E82" si="55">E18-H18-K18</f>
        <v>205170253.79104671</v>
      </c>
      <c r="F19" s="53">
        <f t="shared" si="3"/>
        <v>1438894.269603804</v>
      </c>
      <c r="G19" s="53">
        <f t="shared" si="4"/>
        <v>951648.02716747171</v>
      </c>
      <c r="H19" s="60">
        <f t="shared" si="5"/>
        <v>487246.24243633228</v>
      </c>
      <c r="I19" s="54">
        <f t="shared" si="6"/>
        <v>5.6000000000000001E-2</v>
      </c>
      <c r="J19" s="61">
        <f t="shared" si="7"/>
        <v>4.7909128594627592E-3</v>
      </c>
      <c r="K19" s="62">
        <f t="shared" si="8"/>
        <v>980618.45297815057</v>
      </c>
      <c r="L19" s="62">
        <f t="shared" si="9"/>
        <v>2419512.7225819547</v>
      </c>
      <c r="M19" s="55">
        <f t="shared" si="10"/>
        <v>1467864.6954144831</v>
      </c>
      <c r="N19" s="55">
        <f t="shared" si="11"/>
        <v>330536.11785369203</v>
      </c>
      <c r="O19" s="55">
        <f t="shared" si="12"/>
        <v>1137328.577560791</v>
      </c>
      <c r="P19" s="59">
        <f t="shared" ref="P19:P82" si="56">P18-Q18</f>
        <v>5108333.333333333</v>
      </c>
      <c r="Q19" s="52">
        <f t="shared" si="13"/>
        <v>92048.611111111109</v>
      </c>
      <c r="R19" s="57">
        <f t="shared" si="14"/>
        <v>21284.722222222219</v>
      </c>
      <c r="S19" s="59">
        <f t="shared" ref="S19:S82" si="57">S18-T18</f>
        <v>73669688.167397022</v>
      </c>
      <c r="T19" s="56">
        <f t="shared" si="15"/>
        <v>1237745.2442274578</v>
      </c>
      <c r="U19" s="57">
        <f t="shared" si="16"/>
        <v>306957.03403082094</v>
      </c>
      <c r="V19" s="59">
        <f t="shared" ref="V19:V82" si="58">V18-W18</f>
        <v>14000000</v>
      </c>
      <c r="W19" s="52">
        <f t="shared" si="17"/>
        <v>0</v>
      </c>
      <c r="X19" s="57">
        <f t="shared" si="18"/>
        <v>58333.333333333336</v>
      </c>
      <c r="Y19" s="59">
        <f t="shared" ref="Y19:Y82" si="59">IF(V18&gt;O18,(IF(V18&gt;AA18+O18+AM18,Y18+AA18,Y18+AA18-((AA18+O18+AM18)-V18))),Y18-Z18)</f>
        <v>22091666.666666668</v>
      </c>
      <c r="Z19" s="56">
        <f t="shared" ref="Z19:Z82" si="60">MIN(IF(V19&gt;O19,0,MIN(Y19,O19-V19))+IF(AM18&gt;V18,AM18,0),Y19)</f>
        <v>0</v>
      </c>
      <c r="AA19" s="57">
        <f t="shared" si="19"/>
        <v>92048.611111111109</v>
      </c>
      <c r="AB19" s="63">
        <f t="shared" ref="AB19:AB82" si="61">AB18-AC18</f>
        <v>20000000</v>
      </c>
      <c r="AC19" s="74">
        <f t="shared" si="20"/>
        <v>0</v>
      </c>
      <c r="AD19" s="57">
        <f t="shared" si="21"/>
        <v>83333.333333333328</v>
      </c>
      <c r="AE19" s="59">
        <f t="shared" ref="AE19:AE82" si="62">AE18-AF18</f>
        <v>32250565.623649679</v>
      </c>
      <c r="AF19" s="54">
        <f t="shared" si="22"/>
        <v>330536.11785369203</v>
      </c>
      <c r="AG19" s="57">
        <f t="shared" si="23"/>
        <v>134377.35676520699</v>
      </c>
      <c r="AH19" s="59">
        <f t="shared" ref="AH19:AH82" si="63">AH18-AI18</f>
        <v>13950000</v>
      </c>
      <c r="AI19" s="54">
        <f t="shared" si="24"/>
        <v>0</v>
      </c>
      <c r="AJ19" s="57">
        <f t="shared" si="25"/>
        <v>58125</v>
      </c>
      <c r="AK19" s="59">
        <f t="shared" ref="AK19:AK82" si="64">IF(AL18=0,AK18+AM18,AK18-AL18)</f>
        <v>24100000</v>
      </c>
      <c r="AL19" s="56">
        <f t="shared" ref="AL19:AL82" si="65">MIN(IF(AB19&gt;0,IF(AB19&gt;O19,0,MIN(AK19,O19-AB19)),O19),AK19)</f>
        <v>0</v>
      </c>
      <c r="AM19" s="75">
        <f t="shared" si="26"/>
        <v>100416.66666666667</v>
      </c>
      <c r="AN19">
        <f t="shared" si="27"/>
        <v>2.209125108882784E-2</v>
      </c>
      <c r="AO19" s="119">
        <f t="shared" si="28"/>
        <v>113333.33333333333</v>
      </c>
      <c r="AP19" s="119">
        <f t="shared" si="29"/>
        <v>184097.22222222222</v>
      </c>
      <c r="AQ19">
        <f t="shared" si="30"/>
        <v>0.99205740974089085</v>
      </c>
      <c r="AR19" s="41">
        <f t="shared" si="31"/>
        <v>1544702.2782582787</v>
      </c>
      <c r="AS19" s="41">
        <f t="shared" si="32"/>
        <v>8664216.7095922045</v>
      </c>
      <c r="AT19">
        <f t="shared" si="33"/>
        <v>0.99198425035911886</v>
      </c>
      <c r="AU19" s="41">
        <f t="shared" si="34"/>
        <v>58333.333333333336</v>
      </c>
      <c r="AV19" s="41">
        <f t="shared" si="35"/>
        <v>0</v>
      </c>
      <c r="AW19">
        <f t="shared" si="36"/>
        <v>0.99216605203661001</v>
      </c>
      <c r="AX19">
        <f t="shared" si="37"/>
        <v>0</v>
      </c>
      <c r="AY19" s="121">
        <f t="shared" si="38"/>
        <v>0</v>
      </c>
      <c r="AZ19">
        <f t="shared" si="39"/>
        <v>0.99601182193711435</v>
      </c>
      <c r="BA19" s="39">
        <f t="shared" si="40"/>
        <v>83333.333333333328</v>
      </c>
      <c r="BB19" s="39">
        <f t="shared" si="41"/>
        <v>0</v>
      </c>
      <c r="BC19">
        <f t="shared" si="42"/>
        <v>0.99249052819990702</v>
      </c>
      <c r="BD19" s="41">
        <f t="shared" si="43"/>
        <v>464913.47461889905</v>
      </c>
      <c r="BE19" s="41">
        <f t="shared" si="44"/>
        <v>2313752.8249758445</v>
      </c>
      <c r="BF19">
        <f t="shared" si="45"/>
        <v>0.99213889274528444</v>
      </c>
      <c r="BG19" s="41">
        <f t="shared" si="46"/>
        <v>58125</v>
      </c>
      <c r="BH19" s="41">
        <f t="shared" si="47"/>
        <v>0</v>
      </c>
      <c r="BI19">
        <f t="shared" si="48"/>
        <v>0.99291240002839731</v>
      </c>
      <c r="BJ19">
        <f t="shared" si="49"/>
        <v>0</v>
      </c>
      <c r="BK19" s="121">
        <f t="shared" si="50"/>
        <v>0</v>
      </c>
      <c r="BL19">
        <f t="shared" si="51"/>
        <v>0.99325507425199455</v>
      </c>
      <c r="BM19" s="119">
        <f t="shared" si="52"/>
        <v>2322740.7528771777</v>
      </c>
      <c r="BN19" s="119">
        <f t="shared" si="53"/>
        <v>2935729.3908289662</v>
      </c>
      <c r="BO19">
        <f t="shared" si="54"/>
        <v>0.99259960355743293</v>
      </c>
    </row>
    <row r="20" spans="1:72">
      <c r="A20">
        <v>8</v>
      </c>
      <c r="B20" s="64">
        <v>3</v>
      </c>
      <c r="C20" s="56">
        <f t="shared" si="1"/>
        <v>203702389.09563223</v>
      </c>
      <c r="D20" s="56">
        <f t="shared" si="2"/>
        <v>0</v>
      </c>
      <c r="E20" s="59">
        <f t="shared" si="55"/>
        <v>203702389.09563223</v>
      </c>
      <c r="F20" s="53">
        <f t="shared" si="3"/>
        <v>1432000.6525441518</v>
      </c>
      <c r="G20" s="53">
        <f t="shared" si="4"/>
        <v>944839.58142190753</v>
      </c>
      <c r="H20" s="66">
        <f t="shared" si="5"/>
        <v>487161.07112224423</v>
      </c>
      <c r="I20" s="54">
        <f t="shared" si="6"/>
        <v>6.4000000000000001E-2</v>
      </c>
      <c r="J20" s="67">
        <f t="shared" si="7"/>
        <v>5.4964889320406884E-3</v>
      </c>
      <c r="K20" s="68">
        <f t="shared" si="8"/>
        <v>1116970.2516588438</v>
      </c>
      <c r="L20" s="68">
        <f t="shared" si="9"/>
        <v>2548970.9042029958</v>
      </c>
      <c r="M20" s="55">
        <f t="shared" si="10"/>
        <v>1604131.3227810883</v>
      </c>
      <c r="N20" s="55">
        <f t="shared" si="11"/>
        <v>361220.85476675956</v>
      </c>
      <c r="O20" s="55">
        <f t="shared" si="12"/>
        <v>1242910.4680143287</v>
      </c>
      <c r="P20" s="65">
        <f t="shared" si="56"/>
        <v>5016284.722222222</v>
      </c>
      <c r="Q20" s="52">
        <f t="shared" si="13"/>
        <v>92432.146990740745</v>
      </c>
      <c r="R20" s="57">
        <f t="shared" si="14"/>
        <v>20901.186342592591</v>
      </c>
      <c r="S20" s="59">
        <f t="shared" si="57"/>
        <v>72431942.923169568</v>
      </c>
      <c r="T20" s="56">
        <f t="shared" si="15"/>
        <v>1343745.5374587732</v>
      </c>
      <c r="U20" s="57">
        <f t="shared" si="16"/>
        <v>301799.76217987319</v>
      </c>
      <c r="V20" s="59">
        <f t="shared" si="58"/>
        <v>14000000</v>
      </c>
      <c r="W20" s="52">
        <f t="shared" si="17"/>
        <v>0</v>
      </c>
      <c r="X20" s="57">
        <f t="shared" si="18"/>
        <v>58333.333333333336</v>
      </c>
      <c r="Y20" s="59">
        <f t="shared" si="59"/>
        <v>22183715.27777778</v>
      </c>
      <c r="Z20" s="56">
        <f t="shared" si="60"/>
        <v>0</v>
      </c>
      <c r="AA20" s="57">
        <f t="shared" si="19"/>
        <v>92432.146990740745</v>
      </c>
      <c r="AB20" s="63">
        <f t="shared" si="61"/>
        <v>20000000</v>
      </c>
      <c r="AC20" s="74">
        <f t="shared" si="20"/>
        <v>0</v>
      </c>
      <c r="AD20" s="57">
        <f t="shared" si="21"/>
        <v>83333.333333333328</v>
      </c>
      <c r="AE20" s="59">
        <f t="shared" si="62"/>
        <v>31920029.505795985</v>
      </c>
      <c r="AF20" s="54">
        <f t="shared" si="22"/>
        <v>361220.85476675956</v>
      </c>
      <c r="AG20" s="57">
        <f t="shared" si="23"/>
        <v>133000.1229408166</v>
      </c>
      <c r="AH20" s="59">
        <f t="shared" si="63"/>
        <v>13950000</v>
      </c>
      <c r="AI20" s="54">
        <f t="shared" si="24"/>
        <v>0</v>
      </c>
      <c r="AJ20" s="57">
        <f t="shared" si="25"/>
        <v>58125</v>
      </c>
      <c r="AK20" s="59">
        <f t="shared" si="64"/>
        <v>24200416.666666668</v>
      </c>
      <c r="AL20" s="56">
        <f t="shared" si="65"/>
        <v>0</v>
      </c>
      <c r="AM20" s="75">
        <f t="shared" si="26"/>
        <v>100835.06944444445</v>
      </c>
      <c r="AN20">
        <f t="shared" si="27"/>
        <v>2.21716582728353E-2</v>
      </c>
      <c r="AO20" s="119">
        <f t="shared" si="28"/>
        <v>113333.33333333334</v>
      </c>
      <c r="AP20" s="119">
        <f t="shared" si="29"/>
        <v>277296.44097222225</v>
      </c>
      <c r="AQ20">
        <f t="shared" si="30"/>
        <v>0.98809001931911433</v>
      </c>
      <c r="AR20" s="41">
        <f t="shared" si="31"/>
        <v>1645545.2996386464</v>
      </c>
      <c r="AS20" s="41">
        <f t="shared" si="32"/>
        <v>10749964.299670186</v>
      </c>
      <c r="AT20">
        <f t="shared" si="33"/>
        <v>0.9879807218544181</v>
      </c>
      <c r="AU20" s="41">
        <f t="shared" si="34"/>
        <v>58333.333333333336</v>
      </c>
      <c r="AV20" s="41">
        <f t="shared" si="35"/>
        <v>0</v>
      </c>
      <c r="AW20">
        <f t="shared" si="36"/>
        <v>0.98825233440706994</v>
      </c>
      <c r="AX20">
        <f t="shared" si="37"/>
        <v>0</v>
      </c>
      <c r="AY20" s="121">
        <f t="shared" si="38"/>
        <v>0</v>
      </c>
      <c r="AZ20">
        <f t="shared" si="39"/>
        <v>0.99400375995290846</v>
      </c>
      <c r="BA20" s="39">
        <f t="shared" si="40"/>
        <v>83333.333333333328</v>
      </c>
      <c r="BB20" s="39">
        <f t="shared" si="41"/>
        <v>0</v>
      </c>
      <c r="BC20">
        <f t="shared" si="42"/>
        <v>0.98873716514691612</v>
      </c>
      <c r="BD20" s="41">
        <f t="shared" si="43"/>
        <v>494220.97770757612</v>
      </c>
      <c r="BE20" s="41">
        <f t="shared" si="44"/>
        <v>2889766.8381340764</v>
      </c>
      <c r="BF20">
        <f t="shared" si="45"/>
        <v>0.98821175671820582</v>
      </c>
      <c r="BG20" s="41">
        <f t="shared" si="46"/>
        <v>58125</v>
      </c>
      <c r="BH20" s="41">
        <f t="shared" si="47"/>
        <v>0</v>
      </c>
      <c r="BI20">
        <f t="shared" si="48"/>
        <v>0.98936764253771547</v>
      </c>
      <c r="BJ20">
        <f t="shared" si="49"/>
        <v>0</v>
      </c>
      <c r="BK20" s="121">
        <f t="shared" si="50"/>
        <v>0</v>
      </c>
      <c r="BL20">
        <f t="shared" si="51"/>
        <v>0.98987985958837776</v>
      </c>
      <c r="BM20" s="119">
        <f t="shared" si="52"/>
        <v>2452891.2773462222</v>
      </c>
      <c r="BN20" s="119">
        <f t="shared" si="53"/>
        <v>4812393.9683432654</v>
      </c>
      <c r="BO20">
        <f t="shared" si="54"/>
        <v>0.98890016282764692</v>
      </c>
    </row>
    <row r="21" spans="1:72">
      <c r="A21">
        <v>9</v>
      </c>
      <c r="B21" s="58">
        <v>4</v>
      </c>
      <c r="C21" s="56">
        <f t="shared" si="1"/>
        <v>202098257.77285111</v>
      </c>
      <c r="D21" s="56">
        <f t="shared" si="2"/>
        <v>0</v>
      </c>
      <c r="E21" s="59">
        <f t="shared" si="55"/>
        <v>202098257.77285111</v>
      </c>
      <c r="F21" s="53">
        <f t="shared" si="3"/>
        <v>1424129.6768067677</v>
      </c>
      <c r="G21" s="53">
        <f t="shared" si="4"/>
        <v>937399.08563640772</v>
      </c>
      <c r="H21" s="60">
        <f t="shared" si="5"/>
        <v>486730.59117035998</v>
      </c>
      <c r="I21" s="54">
        <f t="shared" si="6"/>
        <v>7.1999999999999995E-2</v>
      </c>
      <c r="J21" s="61">
        <f t="shared" si="7"/>
        <v>6.2076148332157466E-3</v>
      </c>
      <c r="K21" s="62">
        <f t="shared" si="8"/>
        <v>1251526.7066802811</v>
      </c>
      <c r="L21" s="62">
        <f t="shared" si="9"/>
        <v>2675656.3834870486</v>
      </c>
      <c r="M21" s="55">
        <f t="shared" si="10"/>
        <v>1738257.297850641</v>
      </c>
      <c r="N21" s="55">
        <f t="shared" si="11"/>
        <v>391423.55617467954</v>
      </c>
      <c r="O21" s="55">
        <f t="shared" si="12"/>
        <v>1346833.7416759615</v>
      </c>
      <c r="P21" s="59">
        <f t="shared" si="56"/>
        <v>4923852.5752314813</v>
      </c>
      <c r="Q21" s="52">
        <f t="shared" si="13"/>
        <v>92817.280936535506</v>
      </c>
      <c r="R21" s="57">
        <f t="shared" si="14"/>
        <v>20516.052396797837</v>
      </c>
      <c r="S21" s="59">
        <f t="shared" si="57"/>
        <v>71088197.385710791</v>
      </c>
      <c r="T21" s="56">
        <f t="shared" si="15"/>
        <v>1448088.9572430912</v>
      </c>
      <c r="U21" s="57">
        <f t="shared" si="16"/>
        <v>296200.8224404616</v>
      </c>
      <c r="V21" s="59">
        <f t="shared" si="58"/>
        <v>14000000</v>
      </c>
      <c r="W21" s="52">
        <f t="shared" si="17"/>
        <v>0</v>
      </c>
      <c r="X21" s="57">
        <f t="shared" si="18"/>
        <v>58333.333333333336</v>
      </c>
      <c r="Y21" s="59">
        <f t="shared" si="59"/>
        <v>22276147.424768522</v>
      </c>
      <c r="Z21" s="56">
        <f t="shared" si="60"/>
        <v>0</v>
      </c>
      <c r="AA21" s="57">
        <f t="shared" si="19"/>
        <v>92817.280936535506</v>
      </c>
      <c r="AB21" s="63">
        <f t="shared" si="61"/>
        <v>20000000</v>
      </c>
      <c r="AC21" s="74">
        <f t="shared" si="20"/>
        <v>0</v>
      </c>
      <c r="AD21" s="57">
        <f t="shared" si="21"/>
        <v>83333.333333333328</v>
      </c>
      <c r="AE21" s="59">
        <f t="shared" si="62"/>
        <v>31558808.651029225</v>
      </c>
      <c r="AF21" s="54">
        <f t="shared" si="22"/>
        <v>391423.55617467954</v>
      </c>
      <c r="AG21" s="57">
        <f t="shared" si="23"/>
        <v>131495.03604595512</v>
      </c>
      <c r="AH21" s="59">
        <f t="shared" si="63"/>
        <v>13950000</v>
      </c>
      <c r="AI21" s="54">
        <f t="shared" si="24"/>
        <v>0</v>
      </c>
      <c r="AJ21" s="57">
        <f t="shared" si="25"/>
        <v>58125</v>
      </c>
      <c r="AK21" s="59">
        <f t="shared" si="64"/>
        <v>24301251.736111112</v>
      </c>
      <c r="AL21" s="56">
        <f t="shared" si="65"/>
        <v>0</v>
      </c>
      <c r="AM21" s="75">
        <f t="shared" si="26"/>
        <v>101255.21556712964</v>
      </c>
      <c r="AN21">
        <f t="shared" si="27"/>
        <v>2.2252065456842759E-2</v>
      </c>
      <c r="AO21" s="119">
        <f t="shared" si="28"/>
        <v>113333.33333333334</v>
      </c>
      <c r="AP21" s="119">
        <f t="shared" si="29"/>
        <v>371269.12374614202</v>
      </c>
      <c r="AQ21">
        <f t="shared" si="30"/>
        <v>0.98412535925590139</v>
      </c>
      <c r="AR21" s="41">
        <f t="shared" si="31"/>
        <v>1744289.7796835527</v>
      </c>
      <c r="AS21" s="41">
        <f t="shared" si="32"/>
        <v>13032800.61518782</v>
      </c>
      <c r="AT21">
        <f t="shared" si="33"/>
        <v>0.98398021768137245</v>
      </c>
      <c r="AU21" s="41">
        <f t="shared" si="34"/>
        <v>58333.333333333336</v>
      </c>
      <c r="AV21" s="41">
        <f t="shared" si="35"/>
        <v>0</v>
      </c>
      <c r="AW21">
        <f t="shared" si="36"/>
        <v>0.9843409154611481</v>
      </c>
      <c r="AX21">
        <f t="shared" si="37"/>
        <v>0</v>
      </c>
      <c r="AY21" s="121">
        <f t="shared" si="38"/>
        <v>0</v>
      </c>
      <c r="AZ21">
        <f t="shared" si="39"/>
        <v>0.99198647928964667</v>
      </c>
      <c r="BA21" s="39">
        <f t="shared" si="40"/>
        <v>83333.333333333328</v>
      </c>
      <c r="BB21" s="39">
        <f t="shared" si="41"/>
        <v>0</v>
      </c>
      <c r="BC21">
        <f t="shared" si="42"/>
        <v>0.98498484623122529</v>
      </c>
      <c r="BD21" s="41">
        <f t="shared" si="43"/>
        <v>522918.59222063469</v>
      </c>
      <c r="BE21" s="41">
        <f t="shared" si="44"/>
        <v>3522812.005572116</v>
      </c>
      <c r="BF21">
        <f t="shared" si="45"/>
        <v>0.98428702674184099</v>
      </c>
      <c r="BG21" s="41">
        <f t="shared" si="46"/>
        <v>58125</v>
      </c>
      <c r="BH21" s="41">
        <f t="shared" si="47"/>
        <v>0</v>
      </c>
      <c r="BI21">
        <f t="shared" si="48"/>
        <v>0.98582237587902311</v>
      </c>
      <c r="BJ21">
        <f t="shared" si="49"/>
        <v>0</v>
      </c>
      <c r="BK21" s="121">
        <f t="shared" si="50"/>
        <v>0</v>
      </c>
      <c r="BL21">
        <f t="shared" si="51"/>
        <v>0.98650293883117157</v>
      </c>
      <c r="BM21" s="119">
        <f t="shared" si="52"/>
        <v>2580333.3719041869</v>
      </c>
      <c r="BN21" s="119">
        <f t="shared" si="53"/>
        <v>6953029.1914025638</v>
      </c>
      <c r="BO21">
        <f t="shared" si="54"/>
        <v>0.98520135619339588</v>
      </c>
    </row>
    <row r="22" spans="1:72">
      <c r="A22">
        <v>10</v>
      </c>
      <c r="B22" s="64">
        <v>5</v>
      </c>
      <c r="C22" s="56">
        <f t="shared" si="1"/>
        <v>200360000.4750005</v>
      </c>
      <c r="D22" s="56">
        <f t="shared" si="2"/>
        <v>0</v>
      </c>
      <c r="E22" s="59">
        <f t="shared" si="55"/>
        <v>200360000.47500047</v>
      </c>
      <c r="F22" s="53">
        <f t="shared" si="3"/>
        <v>1415289.2283005994</v>
      </c>
      <c r="G22" s="53">
        <f t="shared" si="4"/>
        <v>929336.46886987716</v>
      </c>
      <c r="H22" s="66">
        <f t="shared" si="5"/>
        <v>485952.75943072222</v>
      </c>
      <c r="I22" s="54">
        <f t="shared" si="6"/>
        <v>7.9999999999999988E-2</v>
      </c>
      <c r="J22" s="67">
        <f t="shared" si="7"/>
        <v>6.9243826282994192E-3</v>
      </c>
      <c r="K22" s="68">
        <f t="shared" si="8"/>
        <v>1384004.3838495803</v>
      </c>
      <c r="L22" s="68">
        <f t="shared" si="9"/>
        <v>2799293.6121501797</v>
      </c>
      <c r="M22" s="55">
        <f t="shared" si="10"/>
        <v>1869957.1432803026</v>
      </c>
      <c r="N22" s="55">
        <f t="shared" si="11"/>
        <v>421079.93783318083</v>
      </c>
      <c r="O22" s="55">
        <f t="shared" si="12"/>
        <v>1448877.205447122</v>
      </c>
      <c r="P22" s="65">
        <f t="shared" si="56"/>
        <v>4831035.2942949459</v>
      </c>
      <c r="Q22" s="52">
        <f t="shared" si="13"/>
        <v>93204.019607104405</v>
      </c>
      <c r="R22" s="57">
        <f t="shared" si="14"/>
        <v>20129.313726228942</v>
      </c>
      <c r="S22" s="59">
        <f t="shared" si="57"/>
        <v>69640108.428467706</v>
      </c>
      <c r="T22" s="56">
        <f t="shared" si="15"/>
        <v>1550554.3177457813</v>
      </c>
      <c r="U22" s="57">
        <f t="shared" si="16"/>
        <v>290167.11845194874</v>
      </c>
      <c r="V22" s="59">
        <f t="shared" si="58"/>
        <v>14000000</v>
      </c>
      <c r="W22" s="52">
        <f t="shared" si="17"/>
        <v>0</v>
      </c>
      <c r="X22" s="57">
        <f t="shared" si="18"/>
        <v>58333.333333333336</v>
      </c>
      <c r="Y22" s="59">
        <f t="shared" si="59"/>
        <v>22368964.705705058</v>
      </c>
      <c r="Z22" s="56">
        <f t="shared" si="60"/>
        <v>0</v>
      </c>
      <c r="AA22" s="57">
        <f t="shared" si="19"/>
        <v>93204.019607104405</v>
      </c>
      <c r="AB22" s="63">
        <f t="shared" si="61"/>
        <v>20000000</v>
      </c>
      <c r="AC22" s="74">
        <f t="shared" si="20"/>
        <v>0</v>
      </c>
      <c r="AD22" s="57">
        <f t="shared" si="21"/>
        <v>83333.333333333328</v>
      </c>
      <c r="AE22" s="59">
        <f t="shared" si="62"/>
        <v>31167385.094854545</v>
      </c>
      <c r="AF22" s="54">
        <f t="shared" si="22"/>
        <v>421079.93783318083</v>
      </c>
      <c r="AG22" s="57">
        <f t="shared" si="23"/>
        <v>129864.10456189394</v>
      </c>
      <c r="AH22" s="59">
        <f t="shared" si="63"/>
        <v>13950000</v>
      </c>
      <c r="AI22" s="54">
        <f t="shared" si="24"/>
        <v>0</v>
      </c>
      <c r="AJ22" s="57">
        <f t="shared" si="25"/>
        <v>58125</v>
      </c>
      <c r="AK22" s="59">
        <f t="shared" si="64"/>
        <v>24402506.951678243</v>
      </c>
      <c r="AL22" s="56">
        <f t="shared" si="65"/>
        <v>0</v>
      </c>
      <c r="AM22" s="75">
        <f t="shared" si="26"/>
        <v>101677.11229865934</v>
      </c>
      <c r="AN22">
        <f t="shared" si="27"/>
        <v>2.2332472640850223E-2</v>
      </c>
      <c r="AO22" s="119">
        <f t="shared" si="28"/>
        <v>113333.33333333334</v>
      </c>
      <c r="AP22" s="119">
        <f t="shared" si="29"/>
        <v>466020.09803552204</v>
      </c>
      <c r="AQ22">
        <f t="shared" si="30"/>
        <v>0.98016352435153609</v>
      </c>
      <c r="AR22" s="41">
        <f t="shared" si="31"/>
        <v>1840721.43619773</v>
      </c>
      <c r="AS22" s="41">
        <f t="shared" si="32"/>
        <v>15505543.177457813</v>
      </c>
      <c r="AT22">
        <f t="shared" si="33"/>
        <v>0.97998283229866745</v>
      </c>
      <c r="AU22" s="41">
        <f t="shared" si="34"/>
        <v>58333.333333333336</v>
      </c>
      <c r="AV22" s="41">
        <f t="shared" si="35"/>
        <v>0</v>
      </c>
      <c r="AW22">
        <f t="shared" si="36"/>
        <v>0.9804318904467324</v>
      </c>
      <c r="AX22">
        <f t="shared" si="37"/>
        <v>0</v>
      </c>
      <c r="AY22" s="121">
        <f t="shared" si="38"/>
        <v>0</v>
      </c>
      <c r="AZ22">
        <f t="shared" si="39"/>
        <v>0.98996005269299348</v>
      </c>
      <c r="BA22" s="39">
        <f t="shared" si="40"/>
        <v>83333.333333333328</v>
      </c>
      <c r="BB22" s="39">
        <f t="shared" si="41"/>
        <v>0</v>
      </c>
      <c r="BC22">
        <f t="shared" si="42"/>
        <v>0.98123366762178788</v>
      </c>
      <c r="BD22" s="41">
        <f t="shared" si="43"/>
        <v>550944.04239507474</v>
      </c>
      <c r="BE22" s="41">
        <f t="shared" si="44"/>
        <v>4210799.3783318084</v>
      </c>
      <c r="BF22">
        <f t="shared" si="45"/>
        <v>0.9803647979588247</v>
      </c>
      <c r="BG22" s="41">
        <f t="shared" si="46"/>
        <v>58125</v>
      </c>
      <c r="BH22" s="41">
        <f t="shared" si="47"/>
        <v>0</v>
      </c>
      <c r="BI22">
        <f t="shared" si="48"/>
        <v>0.98227669652066862</v>
      </c>
      <c r="BJ22">
        <f t="shared" si="49"/>
        <v>0</v>
      </c>
      <c r="BK22" s="121">
        <f t="shared" si="50"/>
        <v>0</v>
      </c>
      <c r="BL22">
        <f t="shared" si="51"/>
        <v>0.98312440797998324</v>
      </c>
      <c r="BM22" s="119">
        <f t="shared" si="52"/>
        <v>2704790.4785928046</v>
      </c>
      <c r="BN22" s="119">
        <f t="shared" si="53"/>
        <v>9349785.7164015137</v>
      </c>
      <c r="BO22">
        <f t="shared" si="54"/>
        <v>0.98150327999652864</v>
      </c>
    </row>
    <row r="23" spans="1:72">
      <c r="A23">
        <v>11</v>
      </c>
      <c r="B23" s="58">
        <v>6</v>
      </c>
      <c r="C23" s="56">
        <f t="shared" si="1"/>
        <v>198490043.3317202</v>
      </c>
      <c r="D23" s="56">
        <f t="shared" si="2"/>
        <v>0</v>
      </c>
      <c r="E23" s="59">
        <f t="shared" si="55"/>
        <v>198490043.33172014</v>
      </c>
      <c r="F23" s="53">
        <f t="shared" si="3"/>
        <v>1405489.2241541352</v>
      </c>
      <c r="G23" s="53">
        <f t="shared" si="4"/>
        <v>920662.98432029539</v>
      </c>
      <c r="H23" s="60">
        <f t="shared" si="5"/>
        <v>484826.23983383982</v>
      </c>
      <c r="I23" s="54">
        <f t="shared" si="6"/>
        <v>8.7999999999999995E-2</v>
      </c>
      <c r="J23" s="61">
        <f t="shared" si="7"/>
        <v>7.6468867269993135E-3</v>
      </c>
      <c r="K23" s="62">
        <f t="shared" si="8"/>
        <v>1514123.466456563</v>
      </c>
      <c r="L23" s="62">
        <f t="shared" si="9"/>
        <v>2919612.6906106984</v>
      </c>
      <c r="M23" s="55">
        <f t="shared" si="10"/>
        <v>1998949.7062904029</v>
      </c>
      <c r="N23" s="55">
        <f t="shared" si="11"/>
        <v>450126.68931003741</v>
      </c>
      <c r="O23" s="55">
        <f t="shared" si="12"/>
        <v>1548823.0169803656</v>
      </c>
      <c r="P23" s="59">
        <f t="shared" si="56"/>
        <v>4737831.2746878415</v>
      </c>
      <c r="Q23" s="52">
        <f t="shared" si="13"/>
        <v>93592.369688800682</v>
      </c>
      <c r="R23" s="57">
        <f t="shared" si="14"/>
        <v>19740.963644532672</v>
      </c>
      <c r="S23" s="59">
        <f t="shared" si="57"/>
        <v>68089554.110721931</v>
      </c>
      <c r="T23" s="56">
        <f t="shared" si="15"/>
        <v>1650923.7839136026</v>
      </c>
      <c r="U23" s="57">
        <f t="shared" si="16"/>
        <v>283706.47546134138</v>
      </c>
      <c r="V23" s="59">
        <f t="shared" si="58"/>
        <v>14000000</v>
      </c>
      <c r="W23" s="52">
        <f t="shared" si="17"/>
        <v>0</v>
      </c>
      <c r="X23" s="57">
        <f t="shared" si="18"/>
        <v>58333.333333333336</v>
      </c>
      <c r="Y23" s="59">
        <f t="shared" si="59"/>
        <v>22462168.725312162</v>
      </c>
      <c r="Z23" s="56">
        <f t="shared" si="60"/>
        <v>0</v>
      </c>
      <c r="AA23" s="57">
        <f t="shared" si="19"/>
        <v>93592.369688800682</v>
      </c>
      <c r="AB23" s="63">
        <f t="shared" si="61"/>
        <v>20000000</v>
      </c>
      <c r="AC23" s="74">
        <f t="shared" si="20"/>
        <v>0</v>
      </c>
      <c r="AD23" s="57">
        <f t="shared" si="21"/>
        <v>83333.333333333328</v>
      </c>
      <c r="AE23" s="59">
        <f t="shared" si="62"/>
        <v>30746305.157021362</v>
      </c>
      <c r="AF23" s="54">
        <f t="shared" si="22"/>
        <v>450126.68931003741</v>
      </c>
      <c r="AG23" s="57">
        <f t="shared" si="23"/>
        <v>128109.60482092234</v>
      </c>
      <c r="AH23" s="59">
        <f t="shared" si="63"/>
        <v>13950000</v>
      </c>
      <c r="AI23" s="54">
        <f t="shared" si="24"/>
        <v>0</v>
      </c>
      <c r="AJ23" s="57">
        <f t="shared" si="25"/>
        <v>58125</v>
      </c>
      <c r="AK23" s="59">
        <f t="shared" si="64"/>
        <v>24504184.063976903</v>
      </c>
      <c r="AL23" s="56">
        <f t="shared" si="65"/>
        <v>0</v>
      </c>
      <c r="AM23" s="75">
        <f t="shared" si="26"/>
        <v>102100.76693323709</v>
      </c>
      <c r="AN23">
        <f t="shared" si="27"/>
        <v>2.2412879824857682E-2</v>
      </c>
      <c r="AO23" s="119">
        <f t="shared" si="28"/>
        <v>113333.33333333336</v>
      </c>
      <c r="AP23" s="119">
        <f t="shared" si="29"/>
        <v>561554.21813280415</v>
      </c>
      <c r="AQ23">
        <f t="shared" si="30"/>
        <v>0.97620460891080751</v>
      </c>
      <c r="AR23" s="41">
        <f t="shared" si="31"/>
        <v>1934630.259374944</v>
      </c>
      <c r="AS23" s="41">
        <f t="shared" si="32"/>
        <v>18160161.623049628</v>
      </c>
      <c r="AT23">
        <f t="shared" si="33"/>
        <v>0.9759886596556544</v>
      </c>
      <c r="AU23" s="41">
        <f t="shared" si="34"/>
        <v>58333.333333333336</v>
      </c>
      <c r="AV23" s="41">
        <f t="shared" si="35"/>
        <v>0</v>
      </c>
      <c r="AW23">
        <f t="shared" si="36"/>
        <v>0.97652535413685804</v>
      </c>
      <c r="AX23">
        <f t="shared" si="37"/>
        <v>0</v>
      </c>
      <c r="AY23" s="121">
        <f t="shared" si="38"/>
        <v>0</v>
      </c>
      <c r="AZ23">
        <f t="shared" si="39"/>
        <v>0.98792455312625538</v>
      </c>
      <c r="BA23" s="39">
        <f t="shared" si="40"/>
        <v>83333.333333333328</v>
      </c>
      <c r="BB23" s="39">
        <f t="shared" si="41"/>
        <v>0</v>
      </c>
      <c r="BC23">
        <f t="shared" si="42"/>
        <v>0.97748372507486037</v>
      </c>
      <c r="BD23" s="41">
        <f t="shared" si="43"/>
        <v>578236.29413095978</v>
      </c>
      <c r="BE23" s="41">
        <f t="shared" si="44"/>
        <v>4951393.5824104119</v>
      </c>
      <c r="BF23">
        <f t="shared" si="45"/>
        <v>0.97644516503177137</v>
      </c>
      <c r="BG23" s="41">
        <f t="shared" si="46"/>
        <v>58125</v>
      </c>
      <c r="BH23" s="41">
        <f t="shared" si="47"/>
        <v>0</v>
      </c>
      <c r="BI23">
        <f t="shared" si="48"/>
        <v>0.9787307005997562</v>
      </c>
      <c r="BJ23">
        <f t="shared" si="49"/>
        <v>0</v>
      </c>
      <c r="BK23" s="121">
        <f t="shared" si="50"/>
        <v>0</v>
      </c>
      <c r="BL23">
        <f t="shared" si="51"/>
        <v>0.97974436276932808</v>
      </c>
      <c r="BM23" s="119">
        <f t="shared" si="52"/>
        <v>2825991.553505904</v>
      </c>
      <c r="BN23" s="119">
        <f t="shared" si="53"/>
        <v>11993698.237742417</v>
      </c>
      <c r="BO23">
        <f t="shared" si="54"/>
        <v>0.97780603018721846</v>
      </c>
    </row>
    <row r="24" spans="1:72">
      <c r="A24">
        <v>12</v>
      </c>
      <c r="B24" s="64">
        <v>7</v>
      </c>
      <c r="C24" s="56">
        <f t="shared" si="1"/>
        <v>196491093.62542981</v>
      </c>
      <c r="D24" s="56">
        <f t="shared" si="2"/>
        <v>0</v>
      </c>
      <c r="E24" s="59">
        <f t="shared" si="55"/>
        <v>196491093.62542975</v>
      </c>
      <c r="F24" s="53">
        <f t="shared" si="3"/>
        <v>1394741.6072610107</v>
      </c>
      <c r="G24" s="53">
        <f t="shared" si="4"/>
        <v>911391.18926595163</v>
      </c>
      <c r="H24" s="66">
        <f t="shared" si="5"/>
        <v>483350.41799505905</v>
      </c>
      <c r="I24" s="54">
        <f t="shared" si="6"/>
        <v>9.6000000000000002E-2</v>
      </c>
      <c r="J24" s="67">
        <f t="shared" si="7"/>
        <v>8.3752239642919113E-3</v>
      </c>
      <c r="K24" s="68">
        <f t="shared" si="8"/>
        <v>1641608.7480976821</v>
      </c>
      <c r="L24" s="68">
        <f t="shared" si="9"/>
        <v>3036350.3553586928</v>
      </c>
      <c r="M24" s="55">
        <f t="shared" si="10"/>
        <v>2124959.1660927413</v>
      </c>
      <c r="N24" s="55">
        <f t="shared" si="11"/>
        <v>478501.70083938335</v>
      </c>
      <c r="O24" s="55">
        <f t="shared" si="12"/>
        <v>1646457.465253358</v>
      </c>
      <c r="P24" s="65">
        <f t="shared" si="56"/>
        <v>4644238.904999041</v>
      </c>
      <c r="Q24" s="52">
        <f t="shared" si="13"/>
        <v>93982.337895837351</v>
      </c>
      <c r="R24" s="57">
        <f t="shared" si="14"/>
        <v>19350.995437496003</v>
      </c>
      <c r="S24" s="59">
        <f t="shared" si="57"/>
        <v>66438630.326808326</v>
      </c>
      <c r="T24" s="56">
        <f t="shared" si="15"/>
        <v>1748983.6520488169</v>
      </c>
      <c r="U24" s="57">
        <f t="shared" si="16"/>
        <v>276827.62636170135</v>
      </c>
      <c r="V24" s="59">
        <f t="shared" si="58"/>
        <v>14000000</v>
      </c>
      <c r="W24" s="52">
        <f t="shared" si="17"/>
        <v>0</v>
      </c>
      <c r="X24" s="57">
        <f t="shared" si="18"/>
        <v>58333.333333333336</v>
      </c>
      <c r="Y24" s="59">
        <f t="shared" si="59"/>
        <v>22555761.095000964</v>
      </c>
      <c r="Z24" s="56">
        <f t="shared" si="60"/>
        <v>0</v>
      </c>
      <c r="AA24" s="57">
        <f t="shared" si="19"/>
        <v>93982.337895837351</v>
      </c>
      <c r="AB24" s="63">
        <f t="shared" si="61"/>
        <v>20000000</v>
      </c>
      <c r="AC24" s="74">
        <f t="shared" si="20"/>
        <v>0</v>
      </c>
      <c r="AD24" s="57">
        <f t="shared" si="21"/>
        <v>83333.333333333328</v>
      </c>
      <c r="AE24" s="59">
        <f t="shared" si="62"/>
        <v>30296178.467711326</v>
      </c>
      <c r="AF24" s="54">
        <f t="shared" si="22"/>
        <v>478501.70083938335</v>
      </c>
      <c r="AG24" s="57">
        <f t="shared" si="23"/>
        <v>126234.07694879718</v>
      </c>
      <c r="AH24" s="59">
        <f t="shared" si="63"/>
        <v>13950000</v>
      </c>
      <c r="AI24" s="54">
        <f t="shared" si="24"/>
        <v>0</v>
      </c>
      <c r="AJ24" s="57">
        <f t="shared" si="25"/>
        <v>58125</v>
      </c>
      <c r="AK24" s="59">
        <f t="shared" si="64"/>
        <v>24606284.830910139</v>
      </c>
      <c r="AL24" s="56">
        <f t="shared" si="65"/>
        <v>0</v>
      </c>
      <c r="AM24" s="75">
        <f t="shared" si="26"/>
        <v>102526.18679545891</v>
      </c>
      <c r="AN24">
        <f t="shared" si="27"/>
        <v>2.2493287008865142E-2</v>
      </c>
      <c r="AO24" s="119">
        <f t="shared" si="28"/>
        <v>113333.33333333336</v>
      </c>
      <c r="AP24" s="119">
        <f t="shared" si="29"/>
        <v>657876.36527086142</v>
      </c>
      <c r="AQ24">
        <f t="shared" si="30"/>
        <v>0.97224870673998043</v>
      </c>
      <c r="AR24" s="41">
        <f t="shared" si="31"/>
        <v>2025811.2784105183</v>
      </c>
      <c r="AS24" s="41">
        <f t="shared" si="32"/>
        <v>20987803.824585803</v>
      </c>
      <c r="AT24">
        <f t="shared" si="33"/>
        <v>0.9719977931894197</v>
      </c>
      <c r="AU24" s="41">
        <f t="shared" si="34"/>
        <v>58333.333333333336</v>
      </c>
      <c r="AV24" s="41">
        <f t="shared" si="35"/>
        <v>0</v>
      </c>
      <c r="AW24">
        <f t="shared" si="36"/>
        <v>0.97262140082653981</v>
      </c>
      <c r="AX24">
        <f t="shared" si="37"/>
        <v>0</v>
      </c>
      <c r="AY24" s="121">
        <f t="shared" si="38"/>
        <v>0</v>
      </c>
      <c r="AZ24">
        <f t="shared" si="39"/>
        <v>0.98588005376603471</v>
      </c>
      <c r="BA24" s="39">
        <f t="shared" si="40"/>
        <v>83333.333333333328</v>
      </c>
      <c r="BB24" s="39">
        <f t="shared" si="41"/>
        <v>0</v>
      </c>
      <c r="BC24">
        <f t="shared" si="42"/>
        <v>0.97373511393047696</v>
      </c>
      <c r="BD24" s="41">
        <f t="shared" si="43"/>
        <v>604735.77778818051</v>
      </c>
      <c r="BE24" s="41">
        <f t="shared" si="44"/>
        <v>5742020.4100726005</v>
      </c>
      <c r="BF24">
        <f t="shared" si="45"/>
        <v>0.97252822214013712</v>
      </c>
      <c r="BG24" s="41">
        <f t="shared" si="46"/>
        <v>58125</v>
      </c>
      <c r="BH24" s="41">
        <f t="shared" si="47"/>
        <v>0</v>
      </c>
      <c r="BI24">
        <f t="shared" si="48"/>
        <v>0.97518448391821511</v>
      </c>
      <c r="BJ24">
        <f t="shared" si="49"/>
        <v>0</v>
      </c>
      <c r="BK24" s="121">
        <f t="shared" si="50"/>
        <v>0</v>
      </c>
      <c r="BL24">
        <f t="shared" si="51"/>
        <v>0.97636289866443216</v>
      </c>
      <c r="BM24" s="119">
        <f t="shared" si="52"/>
        <v>2943672.0561986989</v>
      </c>
      <c r="BN24" s="119">
        <f t="shared" si="53"/>
        <v>14874714.162649188</v>
      </c>
      <c r="BO24">
        <f t="shared" si="54"/>
        <v>0.97410970232032001</v>
      </c>
    </row>
    <row r="25" spans="1:72">
      <c r="A25">
        <v>13</v>
      </c>
      <c r="B25" s="58">
        <v>8</v>
      </c>
      <c r="C25" s="56">
        <f t="shared" si="1"/>
        <v>194366134.45933703</v>
      </c>
      <c r="D25" s="56">
        <f t="shared" si="2"/>
        <v>0</v>
      </c>
      <c r="E25" s="59">
        <f t="shared" si="55"/>
        <v>194366134.459337</v>
      </c>
      <c r="F25" s="53">
        <f t="shared" si="3"/>
        <v>1383060.3339278828</v>
      </c>
      <c r="G25" s="53">
        <f t="shared" si="4"/>
        <v>901534.92033389152</v>
      </c>
      <c r="H25" s="60">
        <f t="shared" si="5"/>
        <v>481525.41359399131</v>
      </c>
      <c r="I25" s="54">
        <f t="shared" si="6"/>
        <v>0.104</v>
      </c>
      <c r="J25" s="61">
        <f t="shared" si="7"/>
        <v>9.109493684829828E-3</v>
      </c>
      <c r="K25" s="62">
        <f t="shared" si="8"/>
        <v>1766190.6216878961</v>
      </c>
      <c r="L25" s="62">
        <f t="shared" si="9"/>
        <v>3149250.9556157789</v>
      </c>
      <c r="M25" s="55">
        <f t="shared" si="10"/>
        <v>2247716.0352818873</v>
      </c>
      <c r="N25" s="55">
        <f t="shared" si="11"/>
        <v>506144.28881660587</v>
      </c>
      <c r="O25" s="55">
        <f t="shared" si="12"/>
        <v>1741571.7464652814</v>
      </c>
      <c r="P25" s="59">
        <f t="shared" si="56"/>
        <v>4550256.5671032034</v>
      </c>
      <c r="Q25" s="52">
        <f t="shared" si="13"/>
        <v>94373.930970403337</v>
      </c>
      <c r="R25" s="57">
        <f t="shared" si="14"/>
        <v>18959.402362930014</v>
      </c>
      <c r="S25" s="59">
        <f t="shared" si="57"/>
        <v>64689646.674759507</v>
      </c>
      <c r="T25" s="56">
        <f t="shared" si="15"/>
        <v>1844525.1257057213</v>
      </c>
      <c r="U25" s="57">
        <f t="shared" si="16"/>
        <v>269540.1944781646</v>
      </c>
      <c r="V25" s="59">
        <f t="shared" si="58"/>
        <v>14000000</v>
      </c>
      <c r="W25" s="52">
        <f t="shared" si="17"/>
        <v>0</v>
      </c>
      <c r="X25" s="57">
        <f t="shared" si="18"/>
        <v>58333.333333333336</v>
      </c>
      <c r="Y25" s="59">
        <f t="shared" si="59"/>
        <v>22649743.4328968</v>
      </c>
      <c r="Z25" s="56">
        <f t="shared" si="60"/>
        <v>0</v>
      </c>
      <c r="AA25" s="57">
        <f t="shared" si="19"/>
        <v>94373.930970403337</v>
      </c>
      <c r="AB25" s="63">
        <f t="shared" si="61"/>
        <v>20000000</v>
      </c>
      <c r="AC25" s="74">
        <f t="shared" si="20"/>
        <v>0</v>
      </c>
      <c r="AD25" s="57">
        <f t="shared" si="21"/>
        <v>83333.333333333328</v>
      </c>
      <c r="AE25" s="59">
        <f t="shared" si="62"/>
        <v>29817676.766871944</v>
      </c>
      <c r="AF25" s="54">
        <f t="shared" si="22"/>
        <v>506144.28881660587</v>
      </c>
      <c r="AG25" s="57">
        <f t="shared" si="23"/>
        <v>124240.31986196643</v>
      </c>
      <c r="AH25" s="59">
        <f t="shared" si="63"/>
        <v>13950000</v>
      </c>
      <c r="AI25" s="54">
        <f t="shared" si="24"/>
        <v>0</v>
      </c>
      <c r="AJ25" s="57">
        <f t="shared" si="25"/>
        <v>58125</v>
      </c>
      <c r="AK25" s="59">
        <f t="shared" si="64"/>
        <v>24708811.017705597</v>
      </c>
      <c r="AL25" s="56">
        <f t="shared" si="65"/>
        <v>0</v>
      </c>
      <c r="AM25" s="75">
        <f t="shared" si="26"/>
        <v>102953.37924043999</v>
      </c>
      <c r="AN25">
        <f t="shared" si="27"/>
        <v>2.2573694192872605E-2</v>
      </c>
      <c r="AO25" s="119">
        <f t="shared" si="28"/>
        <v>113333.33333333334</v>
      </c>
      <c r="AP25" s="119">
        <f t="shared" si="29"/>
        <v>754991.44776322669</v>
      </c>
      <c r="AQ25">
        <f t="shared" si="30"/>
        <v>0.96829591114381153</v>
      </c>
      <c r="AR25" s="41">
        <f t="shared" si="31"/>
        <v>2114065.3201838857</v>
      </c>
      <c r="AS25" s="41">
        <f t="shared" si="32"/>
        <v>23978826.634174377</v>
      </c>
      <c r="AT25">
        <f t="shared" si="33"/>
        <v>0.9680103258218935</v>
      </c>
      <c r="AU25" s="41">
        <f t="shared" si="34"/>
        <v>58333.333333333336</v>
      </c>
      <c r="AV25" s="41">
        <f t="shared" si="35"/>
        <v>0</v>
      </c>
      <c r="AW25">
        <f t="shared" si="36"/>
        <v>0.96872012432965837</v>
      </c>
      <c r="AX25">
        <f t="shared" si="37"/>
        <v>0</v>
      </c>
      <c r="AY25" s="121">
        <f t="shared" si="38"/>
        <v>0</v>
      </c>
      <c r="AZ25">
        <f t="shared" si="39"/>
        <v>0.98382662799787324</v>
      </c>
      <c r="BA25" s="39">
        <f t="shared" si="40"/>
        <v>83333.333333333328</v>
      </c>
      <c r="BB25" s="39">
        <f t="shared" si="41"/>
        <v>0</v>
      </c>
      <c r="BC25">
        <f t="shared" si="42"/>
        <v>0.96998792910895693</v>
      </c>
      <c r="BD25" s="41">
        <f t="shared" si="43"/>
        <v>630384.60867857235</v>
      </c>
      <c r="BE25" s="41">
        <f t="shared" si="44"/>
        <v>6579875.7546158759</v>
      </c>
      <c r="BF25">
        <f t="shared" si="45"/>
        <v>0.9686140629771417</v>
      </c>
      <c r="BG25" s="41">
        <f t="shared" si="46"/>
        <v>58125</v>
      </c>
      <c r="BH25" s="41">
        <f t="shared" si="47"/>
        <v>0</v>
      </c>
      <c r="BI25">
        <f t="shared" si="48"/>
        <v>0.97163814193890208</v>
      </c>
      <c r="BJ25">
        <f t="shared" si="49"/>
        <v>0</v>
      </c>
      <c r="BK25" s="121">
        <f t="shared" si="50"/>
        <v>0</v>
      </c>
      <c r="BL25">
        <f t="shared" si="51"/>
        <v>0.97298011085706881</v>
      </c>
      <c r="BM25" s="119">
        <f t="shared" si="52"/>
        <v>3057574.9288624586</v>
      </c>
      <c r="BN25" s="119">
        <f t="shared" si="53"/>
        <v>17981728.282255098</v>
      </c>
      <c r="BO25">
        <f t="shared" si="54"/>
        <v>0.97041439155177067</v>
      </c>
    </row>
    <row r="26" spans="1:72">
      <c r="A26">
        <v>14</v>
      </c>
      <c r="B26" s="64">
        <v>9</v>
      </c>
      <c r="C26" s="56">
        <f t="shared" si="1"/>
        <v>192118418.42405519</v>
      </c>
      <c r="D26" s="56">
        <f t="shared" si="2"/>
        <v>0</v>
      </c>
      <c r="E26" s="59">
        <f t="shared" si="55"/>
        <v>192118418.42405513</v>
      </c>
      <c r="F26" s="53">
        <f t="shared" si="3"/>
        <v>1370461.3545502282</v>
      </c>
      <c r="G26" s="53">
        <f t="shared" si="4"/>
        <v>891109.26412357576</v>
      </c>
      <c r="H26" s="66">
        <f t="shared" si="5"/>
        <v>479352.09042665246</v>
      </c>
      <c r="I26" s="54">
        <f t="shared" si="6"/>
        <v>0.112</v>
      </c>
      <c r="J26" s="67">
        <f t="shared" si="7"/>
        <v>9.84979783106954E-3</v>
      </c>
      <c r="K26" s="68">
        <f t="shared" si="8"/>
        <v>1887606.0599211655</v>
      </c>
      <c r="L26" s="68">
        <f t="shared" si="9"/>
        <v>3258067.4144713935</v>
      </c>
      <c r="M26" s="55">
        <f t="shared" si="10"/>
        <v>2366958.1503478177</v>
      </c>
      <c r="N26" s="55">
        <f t="shared" si="11"/>
        <v>532995.41884356423</v>
      </c>
      <c r="O26" s="55">
        <f t="shared" si="12"/>
        <v>1833962.7315042536</v>
      </c>
      <c r="P26" s="65">
        <f t="shared" si="56"/>
        <v>4455882.6361328</v>
      </c>
      <c r="Q26" s="52">
        <f t="shared" si="13"/>
        <v>94767.155682780023</v>
      </c>
      <c r="R26" s="57">
        <f t="shared" si="14"/>
        <v>18566.177650553334</v>
      </c>
      <c r="S26" s="59">
        <f t="shared" si="57"/>
        <v>62845121.549053788</v>
      </c>
      <c r="T26" s="56">
        <f t="shared" si="15"/>
        <v>1937345.0831581955</v>
      </c>
      <c r="U26" s="57">
        <f t="shared" si="16"/>
        <v>261854.67312105745</v>
      </c>
      <c r="V26" s="59">
        <f t="shared" si="58"/>
        <v>14000000</v>
      </c>
      <c r="W26" s="52">
        <f t="shared" si="17"/>
        <v>0</v>
      </c>
      <c r="X26" s="57">
        <f t="shared" si="18"/>
        <v>58333.333333333336</v>
      </c>
      <c r="Y26" s="59">
        <f t="shared" si="59"/>
        <v>22744117.363867205</v>
      </c>
      <c r="Z26" s="56">
        <f t="shared" si="60"/>
        <v>0</v>
      </c>
      <c r="AA26" s="57">
        <f t="shared" si="19"/>
        <v>94767.155682780023</v>
      </c>
      <c r="AB26" s="63">
        <f t="shared" si="61"/>
        <v>20000000</v>
      </c>
      <c r="AC26" s="74">
        <f t="shared" si="20"/>
        <v>0</v>
      </c>
      <c r="AD26" s="57">
        <f t="shared" si="21"/>
        <v>83333.333333333328</v>
      </c>
      <c r="AE26" s="59">
        <f t="shared" si="62"/>
        <v>29311532.478055339</v>
      </c>
      <c r="AF26" s="54">
        <f t="shared" si="22"/>
        <v>532995.41884356423</v>
      </c>
      <c r="AG26" s="57">
        <f t="shared" si="23"/>
        <v>122131.38532523059</v>
      </c>
      <c r="AH26" s="59">
        <f t="shared" si="63"/>
        <v>13950000</v>
      </c>
      <c r="AI26" s="54">
        <f t="shared" si="24"/>
        <v>0</v>
      </c>
      <c r="AJ26" s="57">
        <f t="shared" si="25"/>
        <v>58125</v>
      </c>
      <c r="AK26" s="59">
        <f t="shared" si="64"/>
        <v>24811764.396946035</v>
      </c>
      <c r="AL26" s="56">
        <f t="shared" si="65"/>
        <v>0</v>
      </c>
      <c r="AM26" s="75">
        <f t="shared" si="26"/>
        <v>103382.35165394182</v>
      </c>
      <c r="AN26">
        <f t="shared" si="27"/>
        <v>2.2654101376880065E-2</v>
      </c>
      <c r="AO26" s="119">
        <f t="shared" si="28"/>
        <v>113333.33333333336</v>
      </c>
      <c r="AP26" s="119">
        <f t="shared" si="29"/>
        <v>852904.40114502027</v>
      </c>
      <c r="AQ26">
        <f t="shared" si="30"/>
        <v>0.96434631492262124</v>
      </c>
      <c r="AR26" s="41">
        <f t="shared" si="31"/>
        <v>2199199.7562792529</v>
      </c>
      <c r="AS26" s="41">
        <f t="shared" si="32"/>
        <v>27122831.164214738</v>
      </c>
      <c r="AT26">
        <f t="shared" si="33"/>
        <v>0.96402634995700998</v>
      </c>
      <c r="AU26" s="41">
        <f t="shared" si="34"/>
        <v>58333.333333333336</v>
      </c>
      <c r="AV26" s="41">
        <f t="shared" si="35"/>
        <v>0</v>
      </c>
      <c r="AW26">
        <f t="shared" si="36"/>
        <v>0.96482161797588595</v>
      </c>
      <c r="AX26">
        <f t="shared" si="37"/>
        <v>0</v>
      </c>
      <c r="AY26" s="121">
        <f t="shared" si="38"/>
        <v>0</v>
      </c>
      <c r="AZ26">
        <f t="shared" si="39"/>
        <v>0.9817643494118875</v>
      </c>
      <c r="BA26" s="39">
        <f t="shared" si="40"/>
        <v>83333.333333333328</v>
      </c>
      <c r="BB26" s="39">
        <f t="shared" si="41"/>
        <v>0</v>
      </c>
      <c r="BC26">
        <f t="shared" si="42"/>
        <v>0.9662422651074587</v>
      </c>
      <c r="BD26" s="41">
        <f t="shared" si="43"/>
        <v>655126.80416879477</v>
      </c>
      <c r="BE26" s="41">
        <f t="shared" si="44"/>
        <v>7461935.8638098994</v>
      </c>
      <c r="BF26">
        <f t="shared" si="45"/>
        <v>0.96470278074672566</v>
      </c>
      <c r="BG26" s="41">
        <f t="shared" si="46"/>
        <v>58125</v>
      </c>
      <c r="BH26" s="41">
        <f t="shared" si="47"/>
        <v>0</v>
      </c>
      <c r="BI26">
        <f t="shared" si="48"/>
        <v>0.96809176978173617</v>
      </c>
      <c r="BJ26">
        <f t="shared" si="49"/>
        <v>0</v>
      </c>
      <c r="BK26" s="121">
        <f t="shared" si="50"/>
        <v>0</v>
      </c>
      <c r="BL26">
        <f t="shared" si="51"/>
        <v>0.96959609426142002</v>
      </c>
      <c r="BM26" s="119">
        <f t="shared" si="52"/>
        <v>3167451.5604480482</v>
      </c>
      <c r="BN26" s="119">
        <f t="shared" si="53"/>
        <v>21302623.353130359</v>
      </c>
      <c r="BO26">
        <f t="shared" si="54"/>
        <v>0.96672019263502085</v>
      </c>
    </row>
    <row r="27" spans="1:72">
      <c r="A27">
        <v>15</v>
      </c>
      <c r="B27" s="58">
        <v>10</v>
      </c>
      <c r="C27" s="56">
        <f t="shared" si="1"/>
        <v>189751460.27370736</v>
      </c>
      <c r="D27" s="56">
        <f t="shared" si="2"/>
        <v>0</v>
      </c>
      <c r="E27" s="59">
        <f t="shared" si="55"/>
        <v>189751460.2737073</v>
      </c>
      <c r="F27" s="53">
        <f t="shared" si="3"/>
        <v>1356962.5872726149</v>
      </c>
      <c r="G27" s="53">
        <f t="shared" si="4"/>
        <v>880130.52323621232</v>
      </c>
      <c r="H27" s="60">
        <f t="shared" si="5"/>
        <v>476832.06403640262</v>
      </c>
      <c r="I27" s="54">
        <f t="shared" si="6"/>
        <v>0.12</v>
      </c>
      <c r="J27" s="61">
        <f t="shared" si="7"/>
        <v>1.0596241035318976E-2</v>
      </c>
      <c r="K27" s="62">
        <f t="shared" si="8"/>
        <v>2005599.5823800575</v>
      </c>
      <c r="L27" s="62">
        <f t="shared" si="9"/>
        <v>3362562.1696526725</v>
      </c>
      <c r="M27" s="55">
        <f t="shared" si="10"/>
        <v>2482431.6464164602</v>
      </c>
      <c r="N27" s="55">
        <f t="shared" si="11"/>
        <v>558997.92522222269</v>
      </c>
      <c r="O27" s="55">
        <f t="shared" si="12"/>
        <v>1923433.7211942375</v>
      </c>
      <c r="P27" s="59">
        <f t="shared" si="56"/>
        <v>4361115.4804500202</v>
      </c>
      <c r="Q27" s="52">
        <f t="shared" si="13"/>
        <v>95162.018831458263</v>
      </c>
      <c r="R27" s="57">
        <f t="shared" si="14"/>
        <v>18171.314501875084</v>
      </c>
      <c r="S27" s="59">
        <f t="shared" si="57"/>
        <v>60907776.465895593</v>
      </c>
      <c r="T27" s="56">
        <f t="shared" si="15"/>
        <v>2027246.8326467373</v>
      </c>
      <c r="U27" s="57">
        <f t="shared" si="16"/>
        <v>253782.40194123163</v>
      </c>
      <c r="V27" s="59">
        <f t="shared" si="58"/>
        <v>14000000</v>
      </c>
      <c r="W27" s="52">
        <f t="shared" si="17"/>
        <v>0</v>
      </c>
      <c r="X27" s="57">
        <f t="shared" si="18"/>
        <v>58333.333333333336</v>
      </c>
      <c r="Y27" s="59">
        <f t="shared" si="59"/>
        <v>22838884.519549984</v>
      </c>
      <c r="Z27" s="56">
        <f t="shared" si="60"/>
        <v>0</v>
      </c>
      <c r="AA27" s="57">
        <f t="shared" si="19"/>
        <v>95162.018831458263</v>
      </c>
      <c r="AB27" s="63">
        <f t="shared" si="61"/>
        <v>20000000</v>
      </c>
      <c r="AC27" s="74">
        <f t="shared" si="20"/>
        <v>0</v>
      </c>
      <c r="AD27" s="57">
        <f t="shared" si="21"/>
        <v>83333.333333333328</v>
      </c>
      <c r="AE27" s="59">
        <f t="shared" si="62"/>
        <v>28778537.059211776</v>
      </c>
      <c r="AF27" s="54">
        <f t="shared" si="22"/>
        <v>558997.92522222269</v>
      </c>
      <c r="AG27" s="57">
        <f t="shared" si="23"/>
        <v>119910.57108004906</v>
      </c>
      <c r="AH27" s="59">
        <f t="shared" si="63"/>
        <v>13950000</v>
      </c>
      <c r="AI27" s="54">
        <f t="shared" si="24"/>
        <v>0</v>
      </c>
      <c r="AJ27" s="57">
        <f t="shared" si="25"/>
        <v>58125</v>
      </c>
      <c r="AK27" s="59">
        <f t="shared" si="64"/>
        <v>24915146.748599976</v>
      </c>
      <c r="AL27" s="56">
        <f t="shared" si="65"/>
        <v>0</v>
      </c>
      <c r="AM27" s="75">
        <f t="shared" si="26"/>
        <v>103813.1114524999</v>
      </c>
      <c r="AN27">
        <f t="shared" si="27"/>
        <v>2.2734508560887524E-2</v>
      </c>
      <c r="AO27" s="119">
        <f t="shared" si="28"/>
        <v>113333.33333333334</v>
      </c>
      <c r="AP27" s="119">
        <f t="shared" si="29"/>
        <v>951620.18831458269</v>
      </c>
      <c r="AQ27">
        <f t="shared" si="30"/>
        <v>0.96040001036939027</v>
      </c>
      <c r="AR27" s="41">
        <f t="shared" si="31"/>
        <v>2281029.2345879688</v>
      </c>
      <c r="AS27" s="41">
        <f t="shared" si="32"/>
        <v>30408702.489701059</v>
      </c>
      <c r="AT27">
        <f t="shared" si="33"/>
        <v>0.96004595747790999</v>
      </c>
      <c r="AU27" s="41">
        <f t="shared" si="34"/>
        <v>58333.333333333336</v>
      </c>
      <c r="AV27" s="41">
        <f t="shared" si="35"/>
        <v>0</v>
      </c>
      <c r="AW27">
        <f t="shared" si="36"/>
        <v>0.96092597460765672</v>
      </c>
      <c r="AX27">
        <f t="shared" si="37"/>
        <v>0</v>
      </c>
      <c r="AY27" s="121">
        <f t="shared" si="38"/>
        <v>0</v>
      </c>
      <c r="AZ27">
        <f t="shared" si="39"/>
        <v>0.97969329179840414</v>
      </c>
      <c r="BA27" s="39">
        <f t="shared" si="40"/>
        <v>83333.333333333328</v>
      </c>
      <c r="BB27" s="39">
        <f t="shared" si="41"/>
        <v>0</v>
      </c>
      <c r="BC27">
        <f t="shared" si="42"/>
        <v>0.96249821599657326</v>
      </c>
      <c r="BD27" s="41">
        <f t="shared" si="43"/>
        <v>678908.49630227173</v>
      </c>
      <c r="BE27" s="41">
        <f t="shared" si="44"/>
        <v>8384968.8783333404</v>
      </c>
      <c r="BF27">
        <f t="shared" si="45"/>
        <v>0.96079446816055725</v>
      </c>
      <c r="BG27" s="41">
        <f t="shared" si="46"/>
        <v>58125</v>
      </c>
      <c r="BH27" s="41">
        <f t="shared" si="47"/>
        <v>0</v>
      </c>
      <c r="BI27">
        <f t="shared" si="48"/>
        <v>0.96454546221987947</v>
      </c>
      <c r="BJ27">
        <f t="shared" si="49"/>
        <v>0</v>
      </c>
      <c r="BK27" s="121">
        <f t="shared" si="50"/>
        <v>0</v>
      </c>
      <c r="BL27">
        <f t="shared" si="51"/>
        <v>0.96621094350997683</v>
      </c>
      <c r="BM27" s="119">
        <f t="shared" si="52"/>
        <v>3273062.730890241</v>
      </c>
      <c r="BN27" s="119">
        <f t="shared" si="53"/>
        <v>24824316.4641646</v>
      </c>
      <c r="BO27">
        <f t="shared" si="54"/>
        <v>0.96302719991751529</v>
      </c>
      <c r="BT27" s="100"/>
    </row>
    <row r="28" spans="1:72">
      <c r="A28">
        <v>16</v>
      </c>
      <c r="B28" s="64">
        <v>11</v>
      </c>
      <c r="C28" s="56">
        <f t="shared" si="1"/>
        <v>187269028.62729087</v>
      </c>
      <c r="D28" s="56">
        <f t="shared" si="2"/>
        <v>0</v>
      </c>
      <c r="E28" s="59">
        <f t="shared" si="55"/>
        <v>187269028.62729084</v>
      </c>
      <c r="F28" s="53">
        <f t="shared" si="3"/>
        <v>1342583.8846219641</v>
      </c>
      <c r="G28" s="53">
        <f t="shared" si="4"/>
        <v>868616.1777829174</v>
      </c>
      <c r="H28" s="66">
        <f t="shared" si="5"/>
        <v>473967.70683904667</v>
      </c>
      <c r="I28" s="54">
        <f t="shared" si="6"/>
        <v>0.128</v>
      </c>
      <c r="J28" s="67">
        <f t="shared" si="7"/>
        <v>1.1348930715916694E-2</v>
      </c>
      <c r="K28" s="68">
        <f t="shared" si="8"/>
        <v>2119924.2044616453</v>
      </c>
      <c r="L28" s="68">
        <f t="shared" si="9"/>
        <v>3462508.0890836092</v>
      </c>
      <c r="M28" s="55">
        <f t="shared" si="10"/>
        <v>2593891.9113006918</v>
      </c>
      <c r="N28" s="55">
        <f t="shared" si="11"/>
        <v>584096.72578937921</v>
      </c>
      <c r="O28" s="55">
        <f t="shared" si="12"/>
        <v>2009795.1855113127</v>
      </c>
      <c r="P28" s="65">
        <f t="shared" si="56"/>
        <v>4265953.4616185622</v>
      </c>
      <c r="Q28" s="52">
        <f t="shared" si="13"/>
        <v>95558.527243256016</v>
      </c>
      <c r="R28" s="57">
        <f t="shared" si="14"/>
        <v>17774.806090077342</v>
      </c>
      <c r="S28" s="59">
        <f t="shared" si="57"/>
        <v>58880529.633248858</v>
      </c>
      <c r="T28" s="56">
        <f t="shared" si="15"/>
        <v>2114040.8515948649</v>
      </c>
      <c r="U28" s="57">
        <f t="shared" si="16"/>
        <v>245335.54013853692</v>
      </c>
      <c r="V28" s="59">
        <f t="shared" si="58"/>
        <v>14000000</v>
      </c>
      <c r="W28" s="52">
        <f t="shared" si="17"/>
        <v>0</v>
      </c>
      <c r="X28" s="57">
        <f t="shared" si="18"/>
        <v>58333.333333333336</v>
      </c>
      <c r="Y28" s="59">
        <f t="shared" si="59"/>
        <v>22934046.538381442</v>
      </c>
      <c r="Z28" s="56">
        <f t="shared" si="60"/>
        <v>0</v>
      </c>
      <c r="AA28" s="57">
        <f t="shared" si="19"/>
        <v>95558.527243256016</v>
      </c>
      <c r="AB28" s="63">
        <f t="shared" si="61"/>
        <v>20000000</v>
      </c>
      <c r="AC28" s="74">
        <f t="shared" si="20"/>
        <v>0</v>
      </c>
      <c r="AD28" s="57">
        <f t="shared" si="21"/>
        <v>83333.333333333328</v>
      </c>
      <c r="AE28" s="59">
        <f t="shared" si="62"/>
        <v>28219539.133989554</v>
      </c>
      <c r="AF28" s="54">
        <f t="shared" si="22"/>
        <v>584096.72578937921</v>
      </c>
      <c r="AG28" s="57">
        <f t="shared" si="23"/>
        <v>117581.41305828981</v>
      </c>
      <c r="AH28" s="59">
        <f t="shared" si="63"/>
        <v>13950000</v>
      </c>
      <c r="AI28" s="54">
        <f t="shared" si="24"/>
        <v>0</v>
      </c>
      <c r="AJ28" s="57">
        <f t="shared" si="25"/>
        <v>58125</v>
      </c>
      <c r="AK28" s="59">
        <f t="shared" si="64"/>
        <v>25018959.860052478</v>
      </c>
      <c r="AL28" s="56">
        <f t="shared" si="65"/>
        <v>0</v>
      </c>
      <c r="AM28" s="75">
        <f t="shared" si="26"/>
        <v>104245.66608355199</v>
      </c>
      <c r="AN28">
        <f t="shared" si="27"/>
        <v>2.2814915744894984E-2</v>
      </c>
      <c r="AO28" s="119">
        <f t="shared" si="28"/>
        <v>113333.33333333336</v>
      </c>
      <c r="AP28" s="119">
        <f t="shared" si="29"/>
        <v>1051143.7996758162</v>
      </c>
      <c r="AQ28">
        <f t="shared" si="30"/>
        <v>0.95645708926692419</v>
      </c>
      <c r="AR28" s="41">
        <f t="shared" si="31"/>
        <v>2359376.3917334019</v>
      </c>
      <c r="AS28" s="41">
        <f t="shared" si="32"/>
        <v>33824653.625517838</v>
      </c>
      <c r="AT28">
        <f t="shared" si="33"/>
        <v>0.95606923974420199</v>
      </c>
      <c r="AU28" s="41">
        <f t="shared" si="34"/>
        <v>58333.333333333336</v>
      </c>
      <c r="AV28" s="41">
        <f t="shared" si="35"/>
        <v>0</v>
      </c>
      <c r="AW28">
        <f t="shared" si="36"/>
        <v>0.95703328657718101</v>
      </c>
      <c r="AX28">
        <f t="shared" si="37"/>
        <v>0</v>
      </c>
      <c r="AY28" s="121">
        <f t="shared" si="38"/>
        <v>0</v>
      </c>
      <c r="AZ28">
        <f t="shared" si="39"/>
        <v>0.9776135291435899</v>
      </c>
      <c r="BA28" s="39">
        <f t="shared" si="40"/>
        <v>83333.333333333328</v>
      </c>
      <c r="BB28" s="39">
        <f t="shared" si="41"/>
        <v>0</v>
      </c>
      <c r="BC28">
        <f t="shared" si="42"/>
        <v>0.95875587541695184</v>
      </c>
      <c r="BD28" s="41">
        <f t="shared" si="43"/>
        <v>701678.138847669</v>
      </c>
      <c r="BE28" s="41">
        <f t="shared" si="44"/>
        <v>9345547.6126300674</v>
      </c>
      <c r="BF28">
        <f t="shared" si="45"/>
        <v>0.9568892174350806</v>
      </c>
      <c r="BG28" s="41">
        <f t="shared" si="46"/>
        <v>58125</v>
      </c>
      <c r="BH28" s="41">
        <f t="shared" si="47"/>
        <v>0</v>
      </c>
      <c r="BI28">
        <f t="shared" si="48"/>
        <v>0.96099931367594449</v>
      </c>
      <c r="BJ28">
        <f t="shared" si="49"/>
        <v>0</v>
      </c>
      <c r="BK28" s="121">
        <f t="shared" si="50"/>
        <v>0</v>
      </c>
      <c r="BL28">
        <f t="shared" si="51"/>
        <v>0.96282475294947256</v>
      </c>
      <c r="BM28" s="119">
        <f t="shared" si="52"/>
        <v>3374179.5305810715</v>
      </c>
      <c r="BN28" s="119">
        <f t="shared" si="53"/>
        <v>28532811.024307609</v>
      </c>
      <c r="BO28">
        <f t="shared" si="54"/>
        <v>0.95933550733720896</v>
      </c>
      <c r="BT28" s="100"/>
    </row>
    <row r="29" spans="1:72">
      <c r="A29">
        <v>17</v>
      </c>
      <c r="B29" s="58">
        <v>12</v>
      </c>
      <c r="C29" s="56">
        <f t="shared" si="1"/>
        <v>184675136.71599022</v>
      </c>
      <c r="D29" s="56">
        <f t="shared" si="2"/>
        <v>0</v>
      </c>
      <c r="E29" s="59">
        <f t="shared" si="55"/>
        <v>184675136.71599016</v>
      </c>
      <c r="F29" s="53">
        <f t="shared" si="3"/>
        <v>1327346.9931350832</v>
      </c>
      <c r="G29" s="53">
        <f t="shared" si="4"/>
        <v>856584.84246766765</v>
      </c>
      <c r="H29" s="60">
        <f t="shared" si="5"/>
        <v>470762.15066741558</v>
      </c>
      <c r="I29" s="54">
        <f t="shared" si="6"/>
        <v>0.13599999999999998</v>
      </c>
      <c r="J29" s="61">
        <f t="shared" si="7"/>
        <v>1.2107977177767903E-2</v>
      </c>
      <c r="K29" s="62">
        <f t="shared" si="8"/>
        <v>2230342.3632819382</v>
      </c>
      <c r="L29" s="62">
        <f t="shared" si="9"/>
        <v>3557689.3564170212</v>
      </c>
      <c r="M29" s="55">
        <f t="shared" si="10"/>
        <v>2701104.5139493537</v>
      </c>
      <c r="N29" s="55">
        <f t="shared" si="11"/>
        <v>608239.03098629834</v>
      </c>
      <c r="O29" s="55">
        <f t="shared" si="12"/>
        <v>2092865.4829630554</v>
      </c>
      <c r="P29" s="59">
        <f t="shared" si="56"/>
        <v>4170394.9343753061</v>
      </c>
      <c r="Q29" s="52">
        <f t="shared" si="13"/>
        <v>95956.68777343625</v>
      </c>
      <c r="R29" s="57">
        <f t="shared" si="14"/>
        <v>17376.645559897108</v>
      </c>
      <c r="S29" s="59">
        <f t="shared" si="57"/>
        <v>56766488.781653993</v>
      </c>
      <c r="T29" s="56">
        <f t="shared" si="15"/>
        <v>2197545.5059886221</v>
      </c>
      <c r="U29" s="57">
        <f t="shared" si="16"/>
        <v>236527.03659022498</v>
      </c>
      <c r="V29" s="59">
        <f t="shared" si="58"/>
        <v>14000000</v>
      </c>
      <c r="W29" s="52">
        <f t="shared" si="17"/>
        <v>0</v>
      </c>
      <c r="X29" s="57">
        <f t="shared" si="18"/>
        <v>58333.333333333336</v>
      </c>
      <c r="Y29" s="59">
        <f t="shared" si="59"/>
        <v>23029605.065624699</v>
      </c>
      <c r="Z29" s="56">
        <f t="shared" si="60"/>
        <v>0</v>
      </c>
      <c r="AA29" s="57">
        <f t="shared" si="19"/>
        <v>95956.68777343625</v>
      </c>
      <c r="AB29" s="63">
        <f t="shared" si="61"/>
        <v>20000000</v>
      </c>
      <c r="AC29" s="74">
        <f t="shared" si="20"/>
        <v>0</v>
      </c>
      <c r="AD29" s="57">
        <f t="shared" si="21"/>
        <v>83333.333333333328</v>
      </c>
      <c r="AE29" s="59">
        <f t="shared" si="62"/>
        <v>27635442.408200175</v>
      </c>
      <c r="AF29" s="54">
        <f t="shared" si="22"/>
        <v>608239.03098629834</v>
      </c>
      <c r="AG29" s="57">
        <f t="shared" si="23"/>
        <v>115147.67670083405</v>
      </c>
      <c r="AH29" s="59">
        <f t="shared" si="63"/>
        <v>13950000</v>
      </c>
      <c r="AI29" s="54">
        <f t="shared" si="24"/>
        <v>0</v>
      </c>
      <c r="AJ29" s="57">
        <f t="shared" si="25"/>
        <v>58125</v>
      </c>
      <c r="AK29" s="59">
        <f t="shared" si="64"/>
        <v>25123205.52613603</v>
      </c>
      <c r="AL29" s="56">
        <f t="shared" si="65"/>
        <v>0</v>
      </c>
      <c r="AM29" s="75">
        <f t="shared" si="26"/>
        <v>104680.02302556678</v>
      </c>
      <c r="AN29">
        <f t="shared" si="27"/>
        <v>2.2895322928902447E-2</v>
      </c>
      <c r="AO29" s="119">
        <f t="shared" si="28"/>
        <v>113333.33333333336</v>
      </c>
      <c r="AP29" s="119">
        <f t="shared" si="29"/>
        <v>1151480.253281235</v>
      </c>
      <c r="AQ29">
        <f t="shared" si="30"/>
        <v>0.95251764288505025</v>
      </c>
      <c r="AR29" s="41">
        <f t="shared" si="31"/>
        <v>2434072.5425788471</v>
      </c>
      <c r="AS29" s="41">
        <f t="shared" si="32"/>
        <v>37358273.601806574</v>
      </c>
      <c r="AT29">
        <f t="shared" si="33"/>
        <v>0.95209628758924258</v>
      </c>
      <c r="AU29" s="41">
        <f t="shared" si="34"/>
        <v>58333.333333333336</v>
      </c>
      <c r="AV29" s="41">
        <f t="shared" si="35"/>
        <v>0</v>
      </c>
      <c r="AW29">
        <f t="shared" si="36"/>
        <v>0.95314364574351895</v>
      </c>
      <c r="AX29">
        <f t="shared" si="37"/>
        <v>0</v>
      </c>
      <c r="AY29" s="121">
        <f t="shared" si="38"/>
        <v>0</v>
      </c>
      <c r="AZ29">
        <f t="shared" si="39"/>
        <v>0.97552513562508103</v>
      </c>
      <c r="BA29" s="39">
        <f t="shared" si="40"/>
        <v>83333.333333333328</v>
      </c>
      <c r="BB29" s="39">
        <f t="shared" si="41"/>
        <v>0</v>
      </c>
      <c r="BC29">
        <f t="shared" si="42"/>
        <v>0.95501533657599669</v>
      </c>
      <c r="BD29" s="41">
        <f t="shared" si="43"/>
        <v>723386.70768713241</v>
      </c>
      <c r="BE29" s="41">
        <f t="shared" si="44"/>
        <v>10340063.526767071</v>
      </c>
      <c r="BF29">
        <f t="shared" si="45"/>
        <v>0.95298712028861809</v>
      </c>
      <c r="BG29" s="41">
        <f t="shared" si="46"/>
        <v>58125</v>
      </c>
      <c r="BH29" s="41">
        <f t="shared" si="47"/>
        <v>0</v>
      </c>
      <c r="BI29">
        <f t="shared" si="48"/>
        <v>0.95745341821825536</v>
      </c>
      <c r="BJ29">
        <f t="shared" si="49"/>
        <v>0</v>
      </c>
      <c r="BK29" s="121">
        <f t="shared" si="50"/>
        <v>0</v>
      </c>
      <c r="BL29">
        <f t="shared" si="51"/>
        <v>0.95943761663685001</v>
      </c>
      <c r="BM29" s="119">
        <f t="shared" si="52"/>
        <v>3470584.2502659801</v>
      </c>
      <c r="BN29" s="119">
        <f t="shared" si="53"/>
        <v>32413254.167392246</v>
      </c>
      <c r="BO29">
        <f t="shared" si="54"/>
        <v>0.9556452084191317</v>
      </c>
      <c r="BT29" s="100"/>
    </row>
    <row r="30" spans="1:72">
      <c r="A30">
        <v>18</v>
      </c>
      <c r="B30" s="64">
        <v>13</v>
      </c>
      <c r="C30" s="56">
        <f t="shared" si="1"/>
        <v>181974032.20204085</v>
      </c>
      <c r="D30" s="56">
        <f t="shared" si="2"/>
        <v>0</v>
      </c>
      <c r="E30" s="59">
        <f t="shared" si="55"/>
        <v>181974032.20204079</v>
      </c>
      <c r="F30" s="53">
        <f t="shared" si="3"/>
        <v>1311275.506035225</v>
      </c>
      <c r="G30" s="53">
        <f t="shared" si="4"/>
        <v>844056.2193637992</v>
      </c>
      <c r="H30" s="66">
        <f t="shared" si="5"/>
        <v>467219.2866714258</v>
      </c>
      <c r="I30" s="54">
        <f t="shared" si="6"/>
        <v>0.14399999999999999</v>
      </c>
      <c r="J30" s="67">
        <f t="shared" si="7"/>
        <v>1.2873493717477369E-2</v>
      </c>
      <c r="K30" s="68">
        <f t="shared" si="8"/>
        <v>2336626.8157453476</v>
      </c>
      <c r="L30" s="68">
        <f t="shared" si="9"/>
        <v>3647902.3217805726</v>
      </c>
      <c r="M30" s="55">
        <f t="shared" si="10"/>
        <v>2803846.1024167733</v>
      </c>
      <c r="N30" s="55">
        <f t="shared" si="11"/>
        <v>631374.54606492305</v>
      </c>
      <c r="O30" s="55">
        <f t="shared" si="12"/>
        <v>2172471.5563518503</v>
      </c>
      <c r="P30" s="65">
        <f t="shared" si="56"/>
        <v>4074438.2466018698</v>
      </c>
      <c r="Q30" s="52">
        <f t="shared" si="13"/>
        <v>96356.507305825566</v>
      </c>
      <c r="R30" s="57">
        <f t="shared" si="14"/>
        <v>16976.826027507792</v>
      </c>
      <c r="S30" s="59">
        <f t="shared" si="57"/>
        <v>54568943.275665373</v>
      </c>
      <c r="T30" s="56">
        <f t="shared" si="15"/>
        <v>2277587.7461400237</v>
      </c>
      <c r="U30" s="57">
        <f t="shared" si="16"/>
        <v>227370.59698193904</v>
      </c>
      <c r="V30" s="59">
        <f t="shared" si="58"/>
        <v>14000000</v>
      </c>
      <c r="W30" s="52">
        <f t="shared" si="17"/>
        <v>0</v>
      </c>
      <c r="X30" s="57">
        <f t="shared" si="18"/>
        <v>58333.333333333336</v>
      </c>
      <c r="Y30" s="59">
        <f t="shared" si="59"/>
        <v>23125561.753398135</v>
      </c>
      <c r="Z30" s="56">
        <f t="shared" si="60"/>
        <v>0</v>
      </c>
      <c r="AA30" s="57">
        <f t="shared" si="19"/>
        <v>96356.507305825566</v>
      </c>
      <c r="AB30" s="63">
        <f t="shared" si="61"/>
        <v>20000000</v>
      </c>
      <c r="AC30" s="74">
        <f t="shared" si="20"/>
        <v>0</v>
      </c>
      <c r="AD30" s="57">
        <f t="shared" si="21"/>
        <v>83333.333333333328</v>
      </c>
      <c r="AE30" s="59">
        <f t="shared" si="62"/>
        <v>27027203.377213877</v>
      </c>
      <c r="AF30" s="54">
        <f t="shared" si="22"/>
        <v>631374.54606492305</v>
      </c>
      <c r="AG30" s="57">
        <f t="shared" si="23"/>
        <v>112613.34740505782</v>
      </c>
      <c r="AH30" s="59">
        <f t="shared" si="63"/>
        <v>13950000</v>
      </c>
      <c r="AI30" s="54">
        <f t="shared" si="24"/>
        <v>0</v>
      </c>
      <c r="AJ30" s="57">
        <f t="shared" si="25"/>
        <v>58125</v>
      </c>
      <c r="AK30" s="59">
        <f t="shared" si="64"/>
        <v>25227885.549161598</v>
      </c>
      <c r="AL30" s="56">
        <f t="shared" si="65"/>
        <v>0</v>
      </c>
      <c r="AM30" s="75">
        <f t="shared" si="26"/>
        <v>105116.18978817332</v>
      </c>
      <c r="AN30">
        <f t="shared" si="27"/>
        <v>2.2975730112909907E-2</v>
      </c>
      <c r="AO30" s="119">
        <f t="shared" si="28"/>
        <v>113333.33333333336</v>
      </c>
      <c r="AP30" s="119">
        <f t="shared" si="29"/>
        <v>1252634.5949757323</v>
      </c>
      <c r="AQ30">
        <f t="shared" si="30"/>
        <v>0.94858176197786226</v>
      </c>
      <c r="AR30" s="41">
        <f t="shared" si="31"/>
        <v>2504958.3431219626</v>
      </c>
      <c r="AS30" s="41">
        <f t="shared" si="32"/>
        <v>40996579.43052043</v>
      </c>
      <c r="AT30">
        <f t="shared" si="33"/>
        <v>0.94812719131749612</v>
      </c>
      <c r="AU30" s="41">
        <f t="shared" si="34"/>
        <v>58333.333333333336</v>
      </c>
      <c r="AV30" s="41">
        <f t="shared" si="35"/>
        <v>0</v>
      </c>
      <c r="AW30">
        <f t="shared" si="36"/>
        <v>0.94925714346966783</v>
      </c>
      <c r="AX30">
        <f t="shared" si="37"/>
        <v>0</v>
      </c>
      <c r="AY30" s="121">
        <f t="shared" si="38"/>
        <v>0</v>
      </c>
      <c r="AZ30">
        <f t="shared" si="39"/>
        <v>0.97342818560760058</v>
      </c>
      <c r="BA30" s="39">
        <f t="shared" si="40"/>
        <v>83333.333333333328</v>
      </c>
      <c r="BB30" s="39">
        <f t="shared" si="41"/>
        <v>0</v>
      </c>
      <c r="BC30">
        <f t="shared" si="42"/>
        <v>0.95127669224456768</v>
      </c>
      <c r="BD30" s="41">
        <f t="shared" si="43"/>
        <v>743987.89346998092</v>
      </c>
      <c r="BE30" s="41">
        <f t="shared" si="44"/>
        <v>11364741.829168614</v>
      </c>
      <c r="BF30">
        <f t="shared" si="45"/>
        <v>0.94908826793850254</v>
      </c>
      <c r="BG30" s="41">
        <f t="shared" si="46"/>
        <v>58125</v>
      </c>
      <c r="BH30" s="41">
        <f t="shared" si="47"/>
        <v>0</v>
      </c>
      <c r="BI30">
        <f t="shared" si="48"/>
        <v>0.95390786955712337</v>
      </c>
      <c r="BJ30">
        <f t="shared" si="49"/>
        <v>0</v>
      </c>
      <c r="BK30" s="121">
        <f t="shared" si="50"/>
        <v>0</v>
      </c>
      <c r="BL30">
        <f t="shared" si="51"/>
        <v>0.95604962833525542</v>
      </c>
      <c r="BM30" s="119">
        <f t="shared" si="52"/>
        <v>3562071.236591944</v>
      </c>
      <c r="BN30" s="119">
        <f t="shared" si="53"/>
        <v>36449999.331418052</v>
      </c>
      <c r="BO30">
        <f t="shared" si="54"/>
        <v>0.95195639627197703</v>
      </c>
      <c r="BT30" s="100"/>
    </row>
    <row r="31" spans="1:72">
      <c r="A31">
        <v>19</v>
      </c>
      <c r="B31" s="58">
        <v>14</v>
      </c>
      <c r="C31" s="56">
        <f t="shared" si="1"/>
        <v>179170186.0996241</v>
      </c>
      <c r="D31" s="56">
        <f t="shared" si="2"/>
        <v>0</v>
      </c>
      <c r="E31" s="59">
        <f t="shared" si="55"/>
        <v>179170186.09962401</v>
      </c>
      <c r="F31" s="53">
        <f t="shared" si="3"/>
        <v>1294394.8090463984</v>
      </c>
      <c r="G31" s="53">
        <f t="shared" si="4"/>
        <v>831051.0465254226</v>
      </c>
      <c r="H31" s="60">
        <f t="shared" si="5"/>
        <v>463343.76252097578</v>
      </c>
      <c r="I31" s="54">
        <f t="shared" si="6"/>
        <v>0.152</v>
      </c>
      <c r="J31" s="61">
        <f t="shared" si="7"/>
        <v>1.3645596733333876E-2</v>
      </c>
      <c r="K31" s="62">
        <f t="shared" si="8"/>
        <v>2438561.504019585</v>
      </c>
      <c r="L31" s="62">
        <f t="shared" si="9"/>
        <v>3732956.3130659834</v>
      </c>
      <c r="M31" s="55">
        <f t="shared" si="10"/>
        <v>2901905.2665405609</v>
      </c>
      <c r="N31" s="55">
        <f t="shared" si="11"/>
        <v>653455.66534703947</v>
      </c>
      <c r="O31" s="55">
        <f t="shared" si="12"/>
        <v>2248449.6011935216</v>
      </c>
      <c r="P31" s="59">
        <f t="shared" si="56"/>
        <v>3978081.7392960442</v>
      </c>
      <c r="Q31" s="52">
        <f t="shared" si="13"/>
        <v>96757.992752933176</v>
      </c>
      <c r="R31" s="57">
        <f t="shared" si="14"/>
        <v>16575.340580400185</v>
      </c>
      <c r="S31" s="59">
        <f t="shared" si="57"/>
        <v>52291355.529525347</v>
      </c>
      <c r="T31" s="56">
        <f t="shared" si="15"/>
        <v>2354003.7751058126</v>
      </c>
      <c r="U31" s="57">
        <f t="shared" si="16"/>
        <v>217880.64803968894</v>
      </c>
      <c r="V31" s="59">
        <f t="shared" si="58"/>
        <v>14000000</v>
      </c>
      <c r="W31" s="52">
        <f t="shared" si="17"/>
        <v>0</v>
      </c>
      <c r="X31" s="57">
        <f t="shared" si="18"/>
        <v>58333.333333333336</v>
      </c>
      <c r="Y31" s="59">
        <f t="shared" si="59"/>
        <v>23221918.260703962</v>
      </c>
      <c r="Z31" s="56">
        <f t="shared" si="60"/>
        <v>0</v>
      </c>
      <c r="AA31" s="57">
        <f t="shared" si="19"/>
        <v>96757.992752933176</v>
      </c>
      <c r="AB31" s="63">
        <f t="shared" si="61"/>
        <v>20000000</v>
      </c>
      <c r="AC31" s="74">
        <f t="shared" si="20"/>
        <v>0</v>
      </c>
      <c r="AD31" s="57">
        <f t="shared" si="21"/>
        <v>83333.333333333328</v>
      </c>
      <c r="AE31" s="59">
        <f t="shared" si="62"/>
        <v>26395828.831148952</v>
      </c>
      <c r="AF31" s="54">
        <f t="shared" si="22"/>
        <v>653455.66534703947</v>
      </c>
      <c r="AG31" s="57">
        <f t="shared" si="23"/>
        <v>109982.6201297873</v>
      </c>
      <c r="AH31" s="59">
        <f t="shared" si="63"/>
        <v>13950000</v>
      </c>
      <c r="AI31" s="54">
        <f t="shared" si="24"/>
        <v>0</v>
      </c>
      <c r="AJ31" s="57">
        <f t="shared" si="25"/>
        <v>58125</v>
      </c>
      <c r="AK31" s="59">
        <f t="shared" si="64"/>
        <v>25333001.738949772</v>
      </c>
      <c r="AL31" s="56">
        <f t="shared" si="65"/>
        <v>0</v>
      </c>
      <c r="AM31" s="75">
        <f t="shared" si="26"/>
        <v>105554.17391229072</v>
      </c>
      <c r="AN31">
        <f t="shared" si="27"/>
        <v>2.3056137296917367E-2</v>
      </c>
      <c r="AO31" s="119">
        <f t="shared" si="28"/>
        <v>113333.33333333336</v>
      </c>
      <c r="AP31" s="119">
        <f t="shared" si="29"/>
        <v>1354611.8985410645</v>
      </c>
      <c r="AQ31">
        <f t="shared" si="30"/>
        <v>0.94464953678101182</v>
      </c>
      <c r="AR31" s="41">
        <f t="shared" si="31"/>
        <v>2571884.4231455014</v>
      </c>
      <c r="AS31" s="41">
        <f t="shared" si="32"/>
        <v>44726071.727010436</v>
      </c>
      <c r="AT31">
        <f t="shared" si="33"/>
        <v>0.94416204070191379</v>
      </c>
      <c r="AU31" s="41">
        <f t="shared" si="34"/>
        <v>58333.333333333336</v>
      </c>
      <c r="AV31" s="41">
        <f t="shared" si="35"/>
        <v>0</v>
      </c>
      <c r="AW31">
        <f t="shared" si="36"/>
        <v>0.94537387061972433</v>
      </c>
      <c r="AX31">
        <f t="shared" si="37"/>
        <v>0</v>
      </c>
      <c r="AY31" s="121">
        <f t="shared" si="38"/>
        <v>0</v>
      </c>
      <c r="AZ31">
        <f t="shared" si="39"/>
        <v>0.97132275363858678</v>
      </c>
      <c r="BA31" s="39">
        <f t="shared" si="40"/>
        <v>83333.333333333328</v>
      </c>
      <c r="BB31" s="39">
        <f t="shared" si="41"/>
        <v>0</v>
      </c>
      <c r="BC31">
        <f t="shared" si="42"/>
        <v>0.94754003475374637</v>
      </c>
      <c r="BD31" s="41">
        <f t="shared" si="43"/>
        <v>763438.28547682683</v>
      </c>
      <c r="BE31" s="41">
        <f t="shared" si="44"/>
        <v>12415657.641593751</v>
      </c>
      <c r="BF31">
        <f t="shared" si="45"/>
        <v>0.9451927510982634</v>
      </c>
      <c r="BG31" s="41">
        <f t="shared" si="46"/>
        <v>58125</v>
      </c>
      <c r="BH31" s="41">
        <f t="shared" si="47"/>
        <v>0</v>
      </c>
      <c r="BI31">
        <f t="shared" si="48"/>
        <v>0.95036276104117834</v>
      </c>
      <c r="BJ31">
        <f t="shared" si="49"/>
        <v>0</v>
      </c>
      <c r="BK31" s="121">
        <f t="shared" si="50"/>
        <v>0</v>
      </c>
      <c r="BL31">
        <f t="shared" si="51"/>
        <v>0.95266088151008499</v>
      </c>
      <c r="BM31" s="119">
        <f t="shared" si="52"/>
        <v>3648447.7086223289</v>
      </c>
      <c r="BN31" s="119">
        <f t="shared" si="53"/>
        <v>40626673.731567852</v>
      </c>
      <c r="BO31">
        <f t="shared" si="54"/>
        <v>0.94826916358474778</v>
      </c>
    </row>
    <row r="32" spans="1:72">
      <c r="A32">
        <v>20</v>
      </c>
      <c r="B32" s="64">
        <v>15</v>
      </c>
      <c r="C32" s="56">
        <f t="shared" si="1"/>
        <v>176268280.83308351</v>
      </c>
      <c r="D32" s="56">
        <f t="shared" si="2"/>
        <v>0</v>
      </c>
      <c r="E32" s="59">
        <f t="shared" si="55"/>
        <v>176268280.83308345</v>
      </c>
      <c r="F32" s="53">
        <f t="shared" si="3"/>
        <v>1276732.0194684304</v>
      </c>
      <c r="G32" s="53">
        <f t="shared" si="4"/>
        <v>817591.04259745206</v>
      </c>
      <c r="H32" s="66">
        <f t="shared" si="5"/>
        <v>459140.97687097837</v>
      </c>
      <c r="I32" s="54">
        <f t="shared" si="6"/>
        <v>0.15999999999999998</v>
      </c>
      <c r="J32" s="67">
        <f t="shared" si="7"/>
        <v>1.4424405840418708E-2</v>
      </c>
      <c r="K32" s="68">
        <f t="shared" si="8"/>
        <v>2535942.3837409406</v>
      </c>
      <c r="L32" s="68">
        <f t="shared" si="9"/>
        <v>3812674.403209371</v>
      </c>
      <c r="M32" s="55">
        <f t="shared" si="10"/>
        <v>2995083.3606119188</v>
      </c>
      <c r="N32" s="55">
        <f t="shared" si="11"/>
        <v>674437.65747449244</v>
      </c>
      <c r="O32" s="55">
        <f t="shared" si="12"/>
        <v>2320645.7031374266</v>
      </c>
      <c r="P32" s="65">
        <f t="shared" si="56"/>
        <v>3881323.7465431113</v>
      </c>
      <c r="Q32" s="52">
        <f t="shared" si="13"/>
        <v>97161.15105607039</v>
      </c>
      <c r="R32" s="57">
        <f t="shared" si="14"/>
        <v>16172.182277262964</v>
      </c>
      <c r="S32" s="59">
        <f t="shared" si="57"/>
        <v>49937351.754419535</v>
      </c>
      <c r="T32" s="56">
        <f t="shared" si="15"/>
        <v>2426639.6861076853</v>
      </c>
      <c r="U32" s="57">
        <f t="shared" si="16"/>
        <v>208072.29897674808</v>
      </c>
      <c r="V32" s="59">
        <f t="shared" si="58"/>
        <v>14000000</v>
      </c>
      <c r="W32" s="52">
        <f t="shared" si="17"/>
        <v>0</v>
      </c>
      <c r="X32" s="57">
        <f t="shared" si="18"/>
        <v>58333.333333333336</v>
      </c>
      <c r="Y32" s="59">
        <f t="shared" si="59"/>
        <v>23318676.253456894</v>
      </c>
      <c r="Z32" s="56">
        <f t="shared" si="60"/>
        <v>0</v>
      </c>
      <c r="AA32" s="57">
        <f t="shared" si="19"/>
        <v>97161.15105607039</v>
      </c>
      <c r="AB32" s="63">
        <f t="shared" si="61"/>
        <v>20000000</v>
      </c>
      <c r="AC32" s="74">
        <f t="shared" si="20"/>
        <v>0</v>
      </c>
      <c r="AD32" s="57">
        <f t="shared" si="21"/>
        <v>83333.333333333328</v>
      </c>
      <c r="AE32" s="59">
        <f t="shared" si="62"/>
        <v>25742373.165801913</v>
      </c>
      <c r="AF32" s="54">
        <f t="shared" si="22"/>
        <v>674437.65747449244</v>
      </c>
      <c r="AG32" s="57">
        <f t="shared" si="23"/>
        <v>107259.8881908413</v>
      </c>
      <c r="AH32" s="59">
        <f t="shared" si="63"/>
        <v>13950000</v>
      </c>
      <c r="AI32" s="54">
        <f t="shared" si="24"/>
        <v>0</v>
      </c>
      <c r="AJ32" s="57">
        <f t="shared" si="25"/>
        <v>58125</v>
      </c>
      <c r="AK32" s="59">
        <f t="shared" si="64"/>
        <v>25438555.912862062</v>
      </c>
      <c r="AL32" s="56">
        <f t="shared" si="65"/>
        <v>0</v>
      </c>
      <c r="AM32" s="75">
        <f t="shared" si="26"/>
        <v>105993.98297025858</v>
      </c>
      <c r="AN32">
        <f t="shared" si="27"/>
        <v>2.313654448092483E-2</v>
      </c>
      <c r="AO32" s="119">
        <f t="shared" si="28"/>
        <v>113333.33333333336</v>
      </c>
      <c r="AP32" s="119">
        <f t="shared" si="29"/>
        <v>1457417.2658410559</v>
      </c>
      <c r="AQ32">
        <f t="shared" si="30"/>
        <v>0.94072105700906239</v>
      </c>
      <c r="AR32" s="41">
        <f t="shared" si="31"/>
        <v>2634711.9850844336</v>
      </c>
      <c r="AS32" s="41">
        <f t="shared" si="32"/>
        <v>48532793.722153708</v>
      </c>
      <c r="AT32">
        <f t="shared" si="33"/>
        <v>0.94020092498137586</v>
      </c>
      <c r="AU32" s="41">
        <f t="shared" si="34"/>
        <v>58333.333333333336</v>
      </c>
      <c r="AV32" s="41">
        <f t="shared" si="35"/>
        <v>0</v>
      </c>
      <c r="AW32">
        <f t="shared" si="36"/>
        <v>0.94149391755607847</v>
      </c>
      <c r="AX32">
        <f t="shared" si="37"/>
        <v>0</v>
      </c>
      <c r="AY32" s="121">
        <f t="shared" si="38"/>
        <v>0</v>
      </c>
      <c r="AZ32">
        <f t="shared" si="39"/>
        <v>0.96920891444380042</v>
      </c>
      <c r="BA32" s="39">
        <f t="shared" si="40"/>
        <v>83333.333333333328</v>
      </c>
      <c r="BB32" s="39">
        <f t="shared" si="41"/>
        <v>0</v>
      </c>
      <c r="BC32">
        <f t="shared" si="42"/>
        <v>0.94380545599163823</v>
      </c>
      <c r="BD32" s="41">
        <f t="shared" si="43"/>
        <v>781697.54566533375</v>
      </c>
      <c r="BE32" s="41">
        <f t="shared" si="44"/>
        <v>13488753.14948985</v>
      </c>
      <c r="BF32">
        <f t="shared" si="45"/>
        <v>0.94130065997486378</v>
      </c>
      <c r="BG32" s="41">
        <f t="shared" si="46"/>
        <v>58125</v>
      </c>
      <c r="BH32" s="41">
        <f t="shared" si="47"/>
        <v>0</v>
      </c>
      <c r="BI32">
        <f t="shared" si="48"/>
        <v>0.94681818565373077</v>
      </c>
      <c r="BJ32">
        <f t="shared" si="49"/>
        <v>0</v>
      </c>
      <c r="BK32" s="121">
        <f t="shared" si="50"/>
        <v>0</v>
      </c>
      <c r="BL32">
        <f t="shared" si="51"/>
        <v>0.94927146932503015</v>
      </c>
      <c r="BM32" s="119">
        <f t="shared" si="52"/>
        <v>3729534.530749768</v>
      </c>
      <c r="BN32" s="119">
        <f t="shared" si="53"/>
        <v>44926250.409178786</v>
      </c>
      <c r="BO32">
        <f t="shared" si="54"/>
        <v>0.94458360262344199</v>
      </c>
    </row>
    <row r="33" spans="1:67">
      <c r="A33">
        <v>21</v>
      </c>
      <c r="B33" s="58">
        <v>16</v>
      </c>
      <c r="C33" s="56">
        <f t="shared" si="1"/>
        <v>173273197.47247162</v>
      </c>
      <c r="D33" s="56">
        <f t="shared" si="2"/>
        <v>0</v>
      </c>
      <c r="E33" s="59">
        <f t="shared" si="55"/>
        <v>173273197.47247154</v>
      </c>
      <c r="F33" s="53">
        <f t="shared" si="3"/>
        <v>1258315.9186701605</v>
      </c>
      <c r="G33" s="53">
        <f t="shared" si="4"/>
        <v>803698.84760981379</v>
      </c>
      <c r="H33" s="60">
        <f t="shared" si="5"/>
        <v>454617.07106034667</v>
      </c>
      <c r="I33" s="54">
        <f t="shared" si="6"/>
        <v>0.16799999999999998</v>
      </c>
      <c r="J33" s="61">
        <f t="shared" si="7"/>
        <v>1.5210043991127908E-2</v>
      </c>
      <c r="K33" s="62">
        <f t="shared" si="8"/>
        <v>2628578.2103897394</v>
      </c>
      <c r="L33" s="62">
        <f t="shared" si="9"/>
        <v>3886894.1290599001</v>
      </c>
      <c r="M33" s="55">
        <f t="shared" si="10"/>
        <v>3083195.2814500863</v>
      </c>
      <c r="N33" s="55">
        <f t="shared" si="11"/>
        <v>694278.84061723156</v>
      </c>
      <c r="O33" s="55">
        <f t="shared" si="12"/>
        <v>2388916.4408328547</v>
      </c>
      <c r="P33" s="59">
        <f t="shared" si="56"/>
        <v>3784162.5954870409</v>
      </c>
      <c r="Q33" s="52">
        <f t="shared" si="13"/>
        <v>97565.98918547068</v>
      </c>
      <c r="R33" s="57">
        <f t="shared" si="14"/>
        <v>15767.34414786267</v>
      </c>
      <c r="S33" s="59">
        <f t="shared" si="57"/>
        <v>47510712.068311848</v>
      </c>
      <c r="T33" s="56">
        <f t="shared" si="15"/>
        <v>2495352.0653988225</v>
      </c>
      <c r="U33" s="57">
        <f t="shared" si="16"/>
        <v>197961.30028463269</v>
      </c>
      <c r="V33" s="59">
        <f t="shared" si="58"/>
        <v>14000000</v>
      </c>
      <c r="W33" s="52">
        <f t="shared" si="17"/>
        <v>0</v>
      </c>
      <c r="X33" s="57">
        <f t="shared" si="18"/>
        <v>58333.333333333336</v>
      </c>
      <c r="Y33" s="59">
        <f t="shared" si="59"/>
        <v>23415837.404512964</v>
      </c>
      <c r="Z33" s="56">
        <f t="shared" si="60"/>
        <v>0</v>
      </c>
      <c r="AA33" s="57">
        <f t="shared" si="19"/>
        <v>97565.98918547068</v>
      </c>
      <c r="AB33" s="63">
        <f t="shared" si="61"/>
        <v>20000000</v>
      </c>
      <c r="AC33" s="74">
        <f t="shared" si="20"/>
        <v>0</v>
      </c>
      <c r="AD33" s="57">
        <f t="shared" si="21"/>
        <v>83333.333333333328</v>
      </c>
      <c r="AE33" s="59">
        <f t="shared" si="62"/>
        <v>25067935.508327421</v>
      </c>
      <c r="AF33" s="54">
        <f t="shared" si="22"/>
        <v>694278.84061723156</v>
      </c>
      <c r="AG33" s="57">
        <f t="shared" si="23"/>
        <v>104449.73128469758</v>
      </c>
      <c r="AH33" s="59">
        <f t="shared" si="63"/>
        <v>13950000</v>
      </c>
      <c r="AI33" s="54">
        <f t="shared" si="24"/>
        <v>0</v>
      </c>
      <c r="AJ33" s="57">
        <f t="shared" si="25"/>
        <v>58125</v>
      </c>
      <c r="AK33" s="59">
        <f t="shared" si="64"/>
        <v>25544549.895832323</v>
      </c>
      <c r="AL33" s="56">
        <f t="shared" si="65"/>
        <v>0</v>
      </c>
      <c r="AM33" s="75">
        <f t="shared" si="26"/>
        <v>106435.62456596801</v>
      </c>
      <c r="AN33">
        <f t="shared" si="27"/>
        <v>2.3216951664932289E-2</v>
      </c>
      <c r="AO33" s="119">
        <f t="shared" si="28"/>
        <v>113333.33333333334</v>
      </c>
      <c r="AP33" s="119">
        <f t="shared" si="29"/>
        <v>1561055.8269675309</v>
      </c>
      <c r="AQ33">
        <f t="shared" si="30"/>
        <v>0.93679641185284168</v>
      </c>
      <c r="AR33" s="41">
        <f t="shared" si="31"/>
        <v>2693313.365683455</v>
      </c>
      <c r="AS33" s="41">
        <f t="shared" si="32"/>
        <v>52402393.373375274</v>
      </c>
      <c r="AT33">
        <f t="shared" si="33"/>
        <v>0.93624393285817276</v>
      </c>
      <c r="AU33" s="41">
        <f t="shared" si="34"/>
        <v>58333.333333333336</v>
      </c>
      <c r="AV33" s="41">
        <f t="shared" si="35"/>
        <v>0</v>
      </c>
      <c r="AW33">
        <f t="shared" si="36"/>
        <v>0.9376173741366528</v>
      </c>
      <c r="AX33">
        <f t="shared" si="37"/>
        <v>0</v>
      </c>
      <c r="AY33" s="121">
        <f t="shared" si="38"/>
        <v>0</v>
      </c>
      <c r="AZ33">
        <f t="shared" si="39"/>
        <v>0.9670867429229425</v>
      </c>
      <c r="BA33" s="39">
        <f t="shared" si="40"/>
        <v>83333.333333333328</v>
      </c>
      <c r="BB33" s="39">
        <f t="shared" si="41"/>
        <v>0</v>
      </c>
      <c r="BC33">
        <f t="shared" si="42"/>
        <v>0.94007304740022124</v>
      </c>
      <c r="BD33" s="41">
        <f t="shared" si="43"/>
        <v>798728.5719019291</v>
      </c>
      <c r="BE33" s="41">
        <f t="shared" si="44"/>
        <v>14579855.652961863</v>
      </c>
      <c r="BF33">
        <f t="shared" si="45"/>
        <v>0.93741208426597167</v>
      </c>
      <c r="BG33" s="41">
        <f t="shared" si="46"/>
        <v>58125</v>
      </c>
      <c r="BH33" s="41">
        <f t="shared" si="47"/>
        <v>0</v>
      </c>
      <c r="BI33">
        <f t="shared" si="48"/>
        <v>0.94327423600917426</v>
      </c>
      <c r="BJ33">
        <f t="shared" si="49"/>
        <v>0</v>
      </c>
      <c r="BK33" s="121">
        <f t="shared" si="50"/>
        <v>0</v>
      </c>
      <c r="BL33">
        <f t="shared" si="51"/>
        <v>0.94588148463820021</v>
      </c>
      <c r="BM33" s="119">
        <f t="shared" si="52"/>
        <v>3805166.9375853846</v>
      </c>
      <c r="BN33" s="119">
        <f t="shared" si="53"/>
        <v>49331124.50320138</v>
      </c>
      <c r="BO33">
        <f t="shared" si="54"/>
        <v>0.94089980522776584</v>
      </c>
    </row>
    <row r="34" spans="1:67">
      <c r="A34">
        <v>22</v>
      </c>
      <c r="B34" s="64">
        <v>17</v>
      </c>
      <c r="C34" s="56">
        <f t="shared" si="1"/>
        <v>170190002.1910215</v>
      </c>
      <c r="D34" s="56">
        <f t="shared" si="2"/>
        <v>0</v>
      </c>
      <c r="E34" s="59">
        <f t="shared" si="55"/>
        <v>170190002.19102144</v>
      </c>
      <c r="F34" s="53">
        <f t="shared" si="3"/>
        <v>1239176.8781924509</v>
      </c>
      <c r="G34" s="53">
        <f t="shared" si="4"/>
        <v>789397.9601626877</v>
      </c>
      <c r="H34" s="66">
        <f t="shared" si="5"/>
        <v>449778.91802976315</v>
      </c>
      <c r="I34" s="54">
        <f t="shared" si="6"/>
        <v>0.17599999999999999</v>
      </c>
      <c r="J34" s="67">
        <f t="shared" si="7"/>
        <v>1.6002637601418068E-2</v>
      </c>
      <c r="K34" s="68">
        <f t="shared" si="8"/>
        <v>2716291.2794214753</v>
      </c>
      <c r="L34" s="68">
        <f t="shared" si="9"/>
        <v>3955468.1576139261</v>
      </c>
      <c r="M34" s="55">
        <f t="shared" si="10"/>
        <v>3166070.1974512385</v>
      </c>
      <c r="N34" s="55">
        <f t="shared" si="11"/>
        <v>712940.74664170784</v>
      </c>
      <c r="O34" s="55">
        <f t="shared" si="12"/>
        <v>2453129.4508095309</v>
      </c>
      <c r="P34" s="65">
        <f t="shared" si="56"/>
        <v>3686596.6063015703</v>
      </c>
      <c r="Q34" s="52">
        <f t="shared" si="13"/>
        <v>97972.514140410145</v>
      </c>
      <c r="R34" s="57">
        <f t="shared" si="14"/>
        <v>15360.819192923209</v>
      </c>
      <c r="S34" s="59">
        <f t="shared" si="57"/>
        <v>45015360.002913028</v>
      </c>
      <c r="T34" s="56">
        <f t="shared" si="15"/>
        <v>2560008.5571445236</v>
      </c>
      <c r="U34" s="57">
        <f t="shared" si="16"/>
        <v>187564.00001213761</v>
      </c>
      <c r="V34" s="59">
        <f t="shared" si="58"/>
        <v>14000000</v>
      </c>
      <c r="W34" s="52">
        <f t="shared" si="17"/>
        <v>0</v>
      </c>
      <c r="X34" s="57">
        <f t="shared" si="18"/>
        <v>58333.333333333336</v>
      </c>
      <c r="Y34" s="59">
        <f t="shared" si="59"/>
        <v>23513403.393698435</v>
      </c>
      <c r="Z34" s="56">
        <f t="shared" si="60"/>
        <v>0</v>
      </c>
      <c r="AA34" s="57">
        <f t="shared" si="19"/>
        <v>97972.514140410145</v>
      </c>
      <c r="AB34" s="63">
        <f t="shared" si="61"/>
        <v>20000000</v>
      </c>
      <c r="AC34" s="74">
        <f t="shared" si="20"/>
        <v>0</v>
      </c>
      <c r="AD34" s="57">
        <f t="shared" si="21"/>
        <v>83333.333333333328</v>
      </c>
      <c r="AE34" s="59">
        <f t="shared" si="62"/>
        <v>24373656.667710189</v>
      </c>
      <c r="AF34" s="54">
        <f t="shared" si="22"/>
        <v>712940.74664170784</v>
      </c>
      <c r="AG34" s="57">
        <f t="shared" si="23"/>
        <v>101556.90278212579</v>
      </c>
      <c r="AH34" s="59">
        <f t="shared" si="63"/>
        <v>13950000</v>
      </c>
      <c r="AI34" s="54">
        <f t="shared" si="24"/>
        <v>0</v>
      </c>
      <c r="AJ34" s="57">
        <f t="shared" si="25"/>
        <v>58125</v>
      </c>
      <c r="AK34" s="59">
        <f t="shared" si="64"/>
        <v>25650985.520398289</v>
      </c>
      <c r="AL34" s="56">
        <f t="shared" si="65"/>
        <v>0</v>
      </c>
      <c r="AM34" s="75">
        <f t="shared" si="26"/>
        <v>106879.10633499287</v>
      </c>
      <c r="AN34">
        <f t="shared" si="27"/>
        <v>2.3297358848939749E-2</v>
      </c>
      <c r="AO34" s="119">
        <f t="shared" si="28"/>
        <v>113333.33333333336</v>
      </c>
      <c r="AP34" s="119">
        <f t="shared" si="29"/>
        <v>1665532.7403869724</v>
      </c>
      <c r="AQ34">
        <f t="shared" si="30"/>
        <v>0.93287568997690096</v>
      </c>
      <c r="AR34" s="41">
        <f t="shared" si="31"/>
        <v>2747572.5571566611</v>
      </c>
      <c r="AS34" s="41">
        <f t="shared" si="32"/>
        <v>56320188.257179521</v>
      </c>
      <c r="AT34">
        <f t="shared" si="33"/>
        <v>0.93229115249554328</v>
      </c>
      <c r="AU34" s="41">
        <f t="shared" si="34"/>
        <v>58333.333333333336</v>
      </c>
      <c r="AV34" s="41">
        <f t="shared" si="35"/>
        <v>0</v>
      </c>
      <c r="AW34">
        <f t="shared" si="36"/>
        <v>0.93374432971218801</v>
      </c>
      <c r="AX34">
        <f t="shared" si="37"/>
        <v>0</v>
      </c>
      <c r="AY34" s="121">
        <f t="shared" si="38"/>
        <v>0</v>
      </c>
      <c r="AZ34">
        <f t="shared" si="39"/>
        <v>0.96495631414527328</v>
      </c>
      <c r="BA34" s="39">
        <f t="shared" si="40"/>
        <v>83333.333333333328</v>
      </c>
      <c r="BB34" s="39">
        <f t="shared" si="41"/>
        <v>0</v>
      </c>
      <c r="BC34">
        <f t="shared" si="42"/>
        <v>0.93634289997222642</v>
      </c>
      <c r="BD34" s="41">
        <f t="shared" si="43"/>
        <v>814497.64942383359</v>
      </c>
      <c r="BE34" s="41">
        <f t="shared" si="44"/>
        <v>15684696.426117573</v>
      </c>
      <c r="BF34">
        <f t="shared" si="45"/>
        <v>0.93352711315727743</v>
      </c>
      <c r="BG34" s="41">
        <f t="shared" si="46"/>
        <v>58125</v>
      </c>
      <c r="BH34" s="41">
        <f t="shared" si="47"/>
        <v>0</v>
      </c>
      <c r="BI34">
        <f t="shared" si="48"/>
        <v>0.93973100434942258</v>
      </c>
      <c r="BJ34">
        <f t="shared" si="49"/>
        <v>0</v>
      </c>
      <c r="BK34" s="121">
        <f t="shared" si="50"/>
        <v>0</v>
      </c>
      <c r="BL34">
        <f t="shared" si="51"/>
        <v>0.94249101999824192</v>
      </c>
      <c r="BM34" s="119">
        <f t="shared" si="52"/>
        <v>3875195.206580495</v>
      </c>
      <c r="BN34" s="119">
        <f t="shared" si="53"/>
        <v>53823193.356671058</v>
      </c>
      <c r="BO34">
        <f t="shared" si="54"/>
        <v>0.93721786280789909</v>
      </c>
    </row>
    <row r="35" spans="1:67">
      <c r="A35">
        <v>23</v>
      </c>
      <c r="B35" s="58">
        <v>18</v>
      </c>
      <c r="C35" s="56">
        <f t="shared" si="1"/>
        <v>167023931.99357027</v>
      </c>
      <c r="D35" s="56">
        <f t="shared" si="2"/>
        <v>0</v>
      </c>
      <c r="E35" s="59">
        <f t="shared" si="55"/>
        <v>167023931.99357021</v>
      </c>
      <c r="F35" s="53">
        <f t="shared" si="3"/>
        <v>1219346.7796866803</v>
      </c>
      <c r="G35" s="53">
        <f t="shared" si="4"/>
        <v>774712.67123017646</v>
      </c>
      <c r="H35" s="60">
        <f t="shared" si="5"/>
        <v>444634.10845650383</v>
      </c>
      <c r="I35" s="54">
        <f t="shared" si="6"/>
        <v>0.184</v>
      </c>
      <c r="J35" s="61">
        <f t="shared" si="7"/>
        <v>1.6802316683105167E-2</v>
      </c>
      <c r="K35" s="62">
        <f t="shared" si="8"/>
        <v>2798918.1159149916</v>
      </c>
      <c r="L35" s="62">
        <f t="shared" si="9"/>
        <v>4018264.8956016721</v>
      </c>
      <c r="M35" s="55">
        <f t="shared" si="10"/>
        <v>3243552.2243714957</v>
      </c>
      <c r="N35" s="55">
        <f t="shared" si="11"/>
        <v>730388.27328477171</v>
      </c>
      <c r="O35" s="55">
        <f t="shared" si="12"/>
        <v>2513163.9510867242</v>
      </c>
      <c r="P35" s="59">
        <f t="shared" si="56"/>
        <v>3588624.09216116</v>
      </c>
      <c r="Q35" s="52">
        <f t="shared" si="13"/>
        <v>98380.732949328521</v>
      </c>
      <c r="R35" s="57">
        <f t="shared" si="14"/>
        <v>14952.600384004832</v>
      </c>
      <c r="S35" s="59">
        <f t="shared" si="57"/>
        <v>42455351.445768505</v>
      </c>
      <c r="T35" s="56">
        <f t="shared" si="15"/>
        <v>2620488.3870314462</v>
      </c>
      <c r="U35" s="57">
        <f t="shared" si="16"/>
        <v>176897.29769070211</v>
      </c>
      <c r="V35" s="59">
        <f t="shared" si="58"/>
        <v>14000000</v>
      </c>
      <c r="W35" s="52">
        <f t="shared" si="17"/>
        <v>0</v>
      </c>
      <c r="X35" s="57">
        <f t="shared" si="18"/>
        <v>58333.333333333336</v>
      </c>
      <c r="Y35" s="59">
        <f t="shared" si="59"/>
        <v>23611375.907838844</v>
      </c>
      <c r="Z35" s="56">
        <f t="shared" si="60"/>
        <v>0</v>
      </c>
      <c r="AA35" s="57">
        <f t="shared" si="19"/>
        <v>98380.732949328521</v>
      </c>
      <c r="AB35" s="63">
        <f t="shared" si="61"/>
        <v>20000000</v>
      </c>
      <c r="AC35" s="74">
        <f t="shared" si="20"/>
        <v>0</v>
      </c>
      <c r="AD35" s="57">
        <f t="shared" si="21"/>
        <v>83333.333333333328</v>
      </c>
      <c r="AE35" s="59">
        <f t="shared" si="62"/>
        <v>23660715.921068482</v>
      </c>
      <c r="AF35" s="54">
        <f t="shared" si="22"/>
        <v>730388.27328477171</v>
      </c>
      <c r="AG35" s="57">
        <f t="shared" si="23"/>
        <v>98586.316337785334</v>
      </c>
      <c r="AH35" s="59">
        <f t="shared" si="63"/>
        <v>13950000</v>
      </c>
      <c r="AI35" s="54">
        <f t="shared" si="24"/>
        <v>0</v>
      </c>
      <c r="AJ35" s="57">
        <f t="shared" si="25"/>
        <v>58125</v>
      </c>
      <c r="AK35" s="59">
        <f t="shared" si="64"/>
        <v>25757864.626733281</v>
      </c>
      <c r="AL35" s="56">
        <f t="shared" si="65"/>
        <v>0</v>
      </c>
      <c r="AM35" s="75">
        <f t="shared" si="26"/>
        <v>107324.435944722</v>
      </c>
      <c r="AN35">
        <f t="shared" si="27"/>
        <v>2.3377766032947212E-2</v>
      </c>
      <c r="AO35" s="119">
        <f t="shared" si="28"/>
        <v>113333.33333333336</v>
      </c>
      <c r="AP35" s="119">
        <f t="shared" si="29"/>
        <v>1770853.1930879133</v>
      </c>
      <c r="AQ35">
        <f t="shared" si="30"/>
        <v>0.9289589795169727</v>
      </c>
      <c r="AR35" s="41">
        <f t="shared" si="31"/>
        <v>2797385.6847221483</v>
      </c>
      <c r="AS35" s="41">
        <f t="shared" si="32"/>
        <v>60271232.901723266</v>
      </c>
      <c r="AT35">
        <f t="shared" si="33"/>
        <v>0.92834267151522931</v>
      </c>
      <c r="AU35" s="41">
        <f t="shared" si="34"/>
        <v>58333.333333333336</v>
      </c>
      <c r="AV35" s="41">
        <f t="shared" si="35"/>
        <v>0</v>
      </c>
      <c r="AW35">
        <f t="shared" si="36"/>
        <v>0.92987487312357131</v>
      </c>
      <c r="AX35">
        <f t="shared" si="37"/>
        <v>0</v>
      </c>
      <c r="AY35" s="121">
        <f t="shared" si="38"/>
        <v>0</v>
      </c>
      <c r="AZ35">
        <f t="shared" si="39"/>
        <v>0.96281770334521377</v>
      </c>
      <c r="BA35" s="39">
        <f t="shared" si="40"/>
        <v>83333.333333333328</v>
      </c>
      <c r="BB35" s="39">
        <f t="shared" si="41"/>
        <v>0</v>
      </c>
      <c r="BC35">
        <f t="shared" si="42"/>
        <v>0.9326151042480787</v>
      </c>
      <c r="BD35" s="41">
        <f t="shared" si="43"/>
        <v>828974.58962255705</v>
      </c>
      <c r="BE35" s="41">
        <f t="shared" si="44"/>
        <v>16798930.285549749</v>
      </c>
      <c r="BF35">
        <f t="shared" si="45"/>
        <v>0.9296458353198791</v>
      </c>
      <c r="BG35" s="41">
        <f t="shared" si="46"/>
        <v>58125</v>
      </c>
      <c r="BH35" s="41">
        <f t="shared" si="47"/>
        <v>0</v>
      </c>
      <c r="BI35">
        <f t="shared" si="48"/>
        <v>0.9361885825403955</v>
      </c>
      <c r="BJ35">
        <f t="shared" si="49"/>
        <v>0</v>
      </c>
      <c r="BK35" s="121">
        <f t="shared" si="50"/>
        <v>0</v>
      </c>
      <c r="BL35">
        <f t="shared" si="51"/>
        <v>0.93910016764051985</v>
      </c>
      <c r="BM35" s="119">
        <f t="shared" si="52"/>
        <v>3939485.274344706</v>
      </c>
      <c r="BN35" s="119">
        <f t="shared" si="53"/>
        <v>58383940.038686924</v>
      </c>
      <c r="BO35">
        <f t="shared" si="54"/>
        <v>0.93353786634131841</v>
      </c>
    </row>
    <row r="36" spans="1:67">
      <c r="A36">
        <v>24</v>
      </c>
      <c r="B36" s="64">
        <v>19</v>
      </c>
      <c r="C36" s="56">
        <f t="shared" si="1"/>
        <v>163780379.76919881</v>
      </c>
      <c r="D36" s="56">
        <f t="shared" si="2"/>
        <v>0</v>
      </c>
      <c r="E36" s="59">
        <f t="shared" si="55"/>
        <v>163780379.76919872</v>
      </c>
      <c r="F36" s="53">
        <f t="shared" si="3"/>
        <v>1198858.9289478604</v>
      </c>
      <c r="G36" s="53">
        <f t="shared" si="4"/>
        <v>759667.99482946668</v>
      </c>
      <c r="H36" s="66">
        <f t="shared" si="5"/>
        <v>439190.93411839369</v>
      </c>
      <c r="I36" s="54">
        <f t="shared" si="6"/>
        <v>0.192</v>
      </c>
      <c r="J36" s="67">
        <f t="shared" si="7"/>
        <v>1.7609214982570287E-2</v>
      </c>
      <c r="K36" s="68">
        <f t="shared" si="8"/>
        <v>2876310.109705539</v>
      </c>
      <c r="L36" s="68">
        <f t="shared" si="9"/>
        <v>4075169.0386533993</v>
      </c>
      <c r="M36" s="55">
        <f t="shared" si="10"/>
        <v>3315501.0438239328</v>
      </c>
      <c r="N36" s="55">
        <f t="shared" si="11"/>
        <v>746589.82342781778</v>
      </c>
      <c r="O36" s="55">
        <f t="shared" si="12"/>
        <v>2568911.220396115</v>
      </c>
      <c r="P36" s="65">
        <f t="shared" si="56"/>
        <v>3490243.3592118314</v>
      </c>
      <c r="Q36" s="52">
        <f t="shared" si="13"/>
        <v>98790.652669950709</v>
      </c>
      <c r="R36" s="57">
        <f t="shared" si="14"/>
        <v>14542.680663382631</v>
      </c>
      <c r="S36" s="59">
        <f t="shared" si="57"/>
        <v>39834863.058737062</v>
      </c>
      <c r="T36" s="56">
        <f t="shared" si="15"/>
        <v>2676682.8414906068</v>
      </c>
      <c r="U36" s="57">
        <f t="shared" si="16"/>
        <v>165978.5960780711</v>
      </c>
      <c r="V36" s="59">
        <f t="shared" si="58"/>
        <v>14000000</v>
      </c>
      <c r="W36" s="52">
        <f t="shared" si="17"/>
        <v>0</v>
      </c>
      <c r="X36" s="57">
        <f t="shared" si="18"/>
        <v>58333.333333333336</v>
      </c>
      <c r="Y36" s="59">
        <f t="shared" si="59"/>
        <v>23709756.640788171</v>
      </c>
      <c r="Z36" s="56">
        <f t="shared" si="60"/>
        <v>0</v>
      </c>
      <c r="AA36" s="57">
        <f t="shared" si="19"/>
        <v>98790.652669950709</v>
      </c>
      <c r="AB36" s="63">
        <f t="shared" si="61"/>
        <v>20000000</v>
      </c>
      <c r="AC36" s="74">
        <f t="shared" si="20"/>
        <v>0</v>
      </c>
      <c r="AD36" s="57">
        <f t="shared" si="21"/>
        <v>83333.333333333328</v>
      </c>
      <c r="AE36" s="59">
        <f t="shared" si="62"/>
        <v>22930327.647783712</v>
      </c>
      <c r="AF36" s="54">
        <f t="shared" si="22"/>
        <v>746589.82342781778</v>
      </c>
      <c r="AG36" s="57">
        <f t="shared" si="23"/>
        <v>95543.031865765457</v>
      </c>
      <c r="AH36" s="59">
        <f t="shared" si="63"/>
        <v>13950000</v>
      </c>
      <c r="AI36" s="54">
        <f t="shared" si="24"/>
        <v>0</v>
      </c>
      <c r="AJ36" s="57">
        <f t="shared" si="25"/>
        <v>58125</v>
      </c>
      <c r="AK36" s="59">
        <f t="shared" si="64"/>
        <v>25865189.062678002</v>
      </c>
      <c r="AL36" s="56">
        <f t="shared" si="65"/>
        <v>0</v>
      </c>
      <c r="AM36" s="75">
        <f t="shared" si="26"/>
        <v>107771.62109449167</v>
      </c>
      <c r="AN36">
        <f t="shared" si="27"/>
        <v>2.3458173216954672E-2</v>
      </c>
      <c r="AO36" s="119">
        <f t="shared" si="28"/>
        <v>113333.33333333334</v>
      </c>
      <c r="AP36" s="119">
        <f t="shared" si="29"/>
        <v>1877022.4007290634</v>
      </c>
      <c r="AQ36">
        <f t="shared" si="30"/>
        <v>0.92504636807749818</v>
      </c>
      <c r="AR36" s="41">
        <f t="shared" si="31"/>
        <v>2842661.4375686781</v>
      </c>
      <c r="AS36" s="41">
        <f t="shared" si="32"/>
        <v>64240388.195774563</v>
      </c>
      <c r="AT36">
        <f t="shared" si="33"/>
        <v>0.92439857699511951</v>
      </c>
      <c r="AU36" s="41">
        <f t="shared" si="34"/>
        <v>58333.333333333336</v>
      </c>
      <c r="AV36" s="41">
        <f t="shared" si="35"/>
        <v>0</v>
      </c>
      <c r="AW36">
        <f t="shared" si="36"/>
        <v>0.92600909269922971</v>
      </c>
      <c r="AX36">
        <f t="shared" si="37"/>
        <v>0</v>
      </c>
      <c r="AY36" s="121">
        <f t="shared" si="38"/>
        <v>0</v>
      </c>
      <c r="AZ36">
        <f t="shared" si="39"/>
        <v>0.96067098591796229</v>
      </c>
      <c r="BA36" s="39">
        <f t="shared" si="40"/>
        <v>83333.333333333328</v>
      </c>
      <c r="BB36" s="39">
        <f t="shared" si="41"/>
        <v>0</v>
      </c>
      <c r="BC36">
        <f t="shared" si="42"/>
        <v>0.92888975031285215</v>
      </c>
      <c r="BD36" s="41">
        <f t="shared" si="43"/>
        <v>842132.85529358324</v>
      </c>
      <c r="BE36" s="41">
        <f t="shared" si="44"/>
        <v>17918155.762267627</v>
      </c>
      <c r="BF36">
        <f t="shared" si="45"/>
        <v>0.92576833890766463</v>
      </c>
      <c r="BG36" s="41">
        <f t="shared" si="46"/>
        <v>58125</v>
      </c>
      <c r="BH36" s="41">
        <f t="shared" si="47"/>
        <v>0</v>
      </c>
      <c r="BI36">
        <f t="shared" si="48"/>
        <v>0.93264706206852366</v>
      </c>
      <c r="BJ36">
        <f t="shared" si="49"/>
        <v>0</v>
      </c>
      <c r="BK36" s="121">
        <f t="shared" si="50"/>
        <v>0</v>
      </c>
      <c r="BL36">
        <f t="shared" si="51"/>
        <v>0.93570901948331331</v>
      </c>
      <c r="BM36" s="119">
        <f t="shared" si="52"/>
        <v>3997919.2928622616</v>
      </c>
      <c r="BN36" s="119">
        <f t="shared" si="53"/>
        <v>62994519.832654722</v>
      </c>
      <c r="BO36">
        <f t="shared" si="54"/>
        <v>0.92985990636961469</v>
      </c>
    </row>
    <row r="37" spans="1:67">
      <c r="A37">
        <v>25</v>
      </c>
      <c r="B37" s="58">
        <v>20</v>
      </c>
      <c r="C37" s="56">
        <f t="shared" si="1"/>
        <v>160464878.72537485</v>
      </c>
      <c r="D37" s="56">
        <f t="shared" si="2"/>
        <v>0</v>
      </c>
      <c r="E37" s="59">
        <f t="shared" si="55"/>
        <v>160464878.72537479</v>
      </c>
      <c r="F37" s="53">
        <f t="shared" si="3"/>
        <v>1177747.9643342434</v>
      </c>
      <c r="G37" s="53">
        <f t="shared" si="4"/>
        <v>744289.59582119668</v>
      </c>
      <c r="H37" s="60">
        <f t="shared" si="5"/>
        <v>433458.36851304676</v>
      </c>
      <c r="I37" s="54">
        <f t="shared" si="6"/>
        <v>0.2</v>
      </c>
      <c r="J37" s="61">
        <f t="shared" si="7"/>
        <v>1.8423470126248342E-2</v>
      </c>
      <c r="K37" s="62">
        <f t="shared" si="8"/>
        <v>2948334.0922057331</v>
      </c>
      <c r="L37" s="62">
        <f t="shared" si="9"/>
        <v>4126082.0565399765</v>
      </c>
      <c r="M37" s="55">
        <f t="shared" si="10"/>
        <v>3381792.4607187798</v>
      </c>
      <c r="N37" s="55">
        <f t="shared" si="11"/>
        <v>761517.43062205997</v>
      </c>
      <c r="O37" s="55">
        <f t="shared" si="12"/>
        <v>2620275.03009672</v>
      </c>
      <c r="P37" s="59">
        <f t="shared" si="56"/>
        <v>3391452.7065418805</v>
      </c>
      <c r="Q37" s="52">
        <f t="shared" si="13"/>
        <v>99202.280389408843</v>
      </c>
      <c r="R37" s="57">
        <f t="shared" si="14"/>
        <v>14131.052943924502</v>
      </c>
      <c r="S37" s="59">
        <f t="shared" si="57"/>
        <v>37158180.217246458</v>
      </c>
      <c r="T37" s="56">
        <f t="shared" si="15"/>
        <v>2728495.6996124387</v>
      </c>
      <c r="U37" s="57">
        <f t="shared" si="16"/>
        <v>154825.75090519356</v>
      </c>
      <c r="V37" s="59">
        <f t="shared" si="58"/>
        <v>14000000</v>
      </c>
      <c r="W37" s="52">
        <f t="shared" si="17"/>
        <v>0</v>
      </c>
      <c r="X37" s="57">
        <f t="shared" si="18"/>
        <v>58333.333333333336</v>
      </c>
      <c r="Y37" s="59">
        <f t="shared" si="59"/>
        <v>23808547.293458123</v>
      </c>
      <c r="Z37" s="56">
        <f t="shared" si="60"/>
        <v>0</v>
      </c>
      <c r="AA37" s="57">
        <f t="shared" si="19"/>
        <v>99202.280389408843</v>
      </c>
      <c r="AB37" s="63">
        <f t="shared" si="61"/>
        <v>20000000</v>
      </c>
      <c r="AC37" s="74">
        <f t="shared" si="20"/>
        <v>0</v>
      </c>
      <c r="AD37" s="57">
        <f t="shared" si="21"/>
        <v>83333.333333333328</v>
      </c>
      <c r="AE37" s="59">
        <f t="shared" si="62"/>
        <v>22183737.824355893</v>
      </c>
      <c r="AF37" s="54">
        <f t="shared" si="22"/>
        <v>761517.43062205997</v>
      </c>
      <c r="AG37" s="57">
        <f t="shared" si="23"/>
        <v>92432.240934816218</v>
      </c>
      <c r="AH37" s="59">
        <f t="shared" si="63"/>
        <v>13950000</v>
      </c>
      <c r="AI37" s="54">
        <f t="shared" si="24"/>
        <v>0</v>
      </c>
      <c r="AJ37" s="57">
        <f t="shared" si="25"/>
        <v>58125</v>
      </c>
      <c r="AK37" s="59">
        <f t="shared" si="64"/>
        <v>25972960.683772493</v>
      </c>
      <c r="AL37" s="56">
        <f t="shared" si="65"/>
        <v>0</v>
      </c>
      <c r="AM37" s="75">
        <f t="shared" si="26"/>
        <v>108220.66951571872</v>
      </c>
      <c r="AN37">
        <f t="shared" si="27"/>
        <v>2.3538580400962131E-2</v>
      </c>
      <c r="AO37" s="119">
        <f t="shared" si="28"/>
        <v>113333.33333333334</v>
      </c>
      <c r="AP37" s="119">
        <f t="shared" si="29"/>
        <v>1984045.6077881767</v>
      </c>
      <c r="AQ37">
        <f t="shared" si="30"/>
        <v>0.92113794272919414</v>
      </c>
      <c r="AR37" s="41">
        <f t="shared" si="31"/>
        <v>2883321.4505176321</v>
      </c>
      <c r="AS37" s="41">
        <f t="shared" si="32"/>
        <v>68212392.490310967</v>
      </c>
      <c r="AT37">
        <f t="shared" si="33"/>
        <v>0.92045895546690459</v>
      </c>
      <c r="AU37" s="41">
        <f t="shared" si="34"/>
        <v>58333.333333333336</v>
      </c>
      <c r="AV37" s="41">
        <f t="shared" si="35"/>
        <v>0</v>
      </c>
      <c r="AW37">
        <f t="shared" si="36"/>
        <v>0.92214707625252301</v>
      </c>
      <c r="AX37">
        <f t="shared" si="37"/>
        <v>0</v>
      </c>
      <c r="AY37" s="121">
        <f t="shared" si="38"/>
        <v>0</v>
      </c>
      <c r="AZ37">
        <f t="shared" si="39"/>
        <v>0.95851623741509429</v>
      </c>
      <c r="BA37" s="39">
        <f t="shared" si="40"/>
        <v>83333.333333333328</v>
      </c>
      <c r="BB37" s="39">
        <f t="shared" si="41"/>
        <v>0</v>
      </c>
      <c r="BC37">
        <f t="shared" si="42"/>
        <v>0.92516692779329979</v>
      </c>
      <c r="BD37" s="41">
        <f t="shared" si="43"/>
        <v>853949.67155687616</v>
      </c>
      <c r="BE37" s="41">
        <f t="shared" si="44"/>
        <v>19037935.7655515</v>
      </c>
      <c r="BF37">
        <f t="shared" si="45"/>
        <v>0.92189471155479263</v>
      </c>
      <c r="BG37" s="41">
        <f t="shared" si="46"/>
        <v>58125</v>
      </c>
      <c r="BH37" s="41">
        <f t="shared" si="47"/>
        <v>0</v>
      </c>
      <c r="BI37">
        <f t="shared" si="48"/>
        <v>0.92910653403730592</v>
      </c>
      <c r="BJ37">
        <f t="shared" si="49"/>
        <v>0</v>
      </c>
      <c r="BK37" s="121">
        <f t="shared" si="50"/>
        <v>0</v>
      </c>
      <c r="BL37">
        <f t="shared" si="51"/>
        <v>0.93231766712406905</v>
      </c>
      <c r="BM37" s="119">
        <f t="shared" si="52"/>
        <v>4050396.1220745086</v>
      </c>
      <c r="BN37" s="119">
        <f t="shared" si="53"/>
        <v>67635849.2143756</v>
      </c>
      <c r="BO37">
        <f t="shared" si="54"/>
        <v>0.92618407299539518</v>
      </c>
    </row>
    <row r="38" spans="1:67">
      <c r="A38">
        <v>26</v>
      </c>
      <c r="B38" s="64">
        <v>21</v>
      </c>
      <c r="C38" s="56">
        <f t="shared" si="1"/>
        <v>157083086.26465607</v>
      </c>
      <c r="D38" s="56">
        <f t="shared" si="2"/>
        <v>0</v>
      </c>
      <c r="E38" s="59">
        <f t="shared" si="55"/>
        <v>157083086.26465601</v>
      </c>
      <c r="F38" s="53">
        <f t="shared" si="3"/>
        <v>1156049.7598970819</v>
      </c>
      <c r="G38" s="53">
        <f t="shared" si="4"/>
        <v>728603.71512422943</v>
      </c>
      <c r="H38" s="66">
        <f t="shared" si="5"/>
        <v>427446.04477285245</v>
      </c>
      <c r="I38" s="54">
        <f t="shared" si="6"/>
        <v>0.24</v>
      </c>
      <c r="J38" s="67">
        <f t="shared" si="7"/>
        <v>2.261020693073168E-2</v>
      </c>
      <c r="K38" s="68">
        <f t="shared" si="8"/>
        <v>3542016.4422378102</v>
      </c>
      <c r="L38" s="68">
        <f t="shared" si="9"/>
        <v>4698066.2021348923</v>
      </c>
      <c r="M38" s="55">
        <f t="shared" si="10"/>
        <v>3969462.4870106629</v>
      </c>
      <c r="N38" s="55">
        <f t="shared" si="11"/>
        <v>893849.90627619147</v>
      </c>
      <c r="O38" s="55">
        <f t="shared" si="12"/>
        <v>3075612.5807344713</v>
      </c>
      <c r="P38" s="65">
        <f t="shared" si="56"/>
        <v>3292250.4261524715</v>
      </c>
      <c r="Q38" s="52">
        <f t="shared" si="13"/>
        <v>99615.62322436471</v>
      </c>
      <c r="R38" s="57">
        <f t="shared" si="14"/>
        <v>13717.710108968631</v>
      </c>
      <c r="S38" s="59">
        <f t="shared" si="57"/>
        <v>34429684.517634019</v>
      </c>
      <c r="T38" s="56">
        <f t="shared" si="15"/>
        <v>3184284.1697065057</v>
      </c>
      <c r="U38" s="57">
        <f t="shared" si="16"/>
        <v>143457.01882347508</v>
      </c>
      <c r="V38" s="59">
        <f t="shared" si="58"/>
        <v>14000000</v>
      </c>
      <c r="W38" s="52">
        <f t="shared" si="17"/>
        <v>0</v>
      </c>
      <c r="X38" s="57">
        <f t="shared" si="18"/>
        <v>58333.333333333336</v>
      </c>
      <c r="Y38" s="59">
        <f t="shared" si="59"/>
        <v>23907749.573847532</v>
      </c>
      <c r="Z38" s="56">
        <f t="shared" si="60"/>
        <v>0</v>
      </c>
      <c r="AA38" s="57">
        <f t="shared" si="19"/>
        <v>99615.62322436471</v>
      </c>
      <c r="AB38" s="63">
        <f t="shared" si="61"/>
        <v>20000000</v>
      </c>
      <c r="AC38" s="74">
        <f t="shared" si="20"/>
        <v>0</v>
      </c>
      <c r="AD38" s="57">
        <f t="shared" si="21"/>
        <v>83333.333333333328</v>
      </c>
      <c r="AE38" s="59">
        <f t="shared" si="62"/>
        <v>21422220.393733833</v>
      </c>
      <c r="AF38" s="54">
        <f t="shared" si="22"/>
        <v>893849.90627619147</v>
      </c>
      <c r="AG38" s="57">
        <f t="shared" si="23"/>
        <v>89259.251640557632</v>
      </c>
      <c r="AH38" s="59">
        <f t="shared" si="63"/>
        <v>13950000</v>
      </c>
      <c r="AI38" s="54">
        <f t="shared" si="24"/>
        <v>0</v>
      </c>
      <c r="AJ38" s="57">
        <f t="shared" si="25"/>
        <v>58125</v>
      </c>
      <c r="AK38" s="59">
        <f t="shared" si="64"/>
        <v>26081181.353288211</v>
      </c>
      <c r="AL38" s="56">
        <f t="shared" si="65"/>
        <v>0</v>
      </c>
      <c r="AM38" s="75">
        <f t="shared" si="26"/>
        <v>108671.58897203421</v>
      </c>
      <c r="AN38">
        <f t="shared" si="27"/>
        <v>2.3618987584969595E-2</v>
      </c>
      <c r="AO38" s="119">
        <f t="shared" si="28"/>
        <v>113333.33333333334</v>
      </c>
      <c r="AP38" s="119">
        <f t="shared" si="29"/>
        <v>2091928.0877116588</v>
      </c>
      <c r="AQ38">
        <f t="shared" si="30"/>
        <v>0.91723379000667427</v>
      </c>
      <c r="AR38" s="41">
        <f t="shared" si="31"/>
        <v>3327741.1885299808</v>
      </c>
      <c r="AS38" s="41">
        <f t="shared" si="32"/>
        <v>82791388.412369147</v>
      </c>
      <c r="AT38">
        <f t="shared" si="33"/>
        <v>0.9165238929137991</v>
      </c>
      <c r="AU38" s="41">
        <f t="shared" si="34"/>
        <v>58333.333333333336</v>
      </c>
      <c r="AV38" s="41">
        <f t="shared" si="35"/>
        <v>0</v>
      </c>
      <c r="AW38">
        <f t="shared" si="36"/>
        <v>0.91828891107922672</v>
      </c>
      <c r="AX38">
        <f t="shared" si="37"/>
        <v>0</v>
      </c>
      <c r="AY38" s="121">
        <f t="shared" si="38"/>
        <v>0</v>
      </c>
      <c r="AZ38">
        <f t="shared" si="39"/>
        <v>0.95635353354019703</v>
      </c>
      <c r="BA38" s="39">
        <f t="shared" si="40"/>
        <v>83333.333333333328</v>
      </c>
      <c r="BB38" s="39">
        <f t="shared" si="41"/>
        <v>0</v>
      </c>
      <c r="BC38">
        <f t="shared" si="42"/>
        <v>0.92144672585489806</v>
      </c>
      <c r="BD38" s="41">
        <f t="shared" si="43"/>
        <v>983109.15791674913</v>
      </c>
      <c r="BE38" s="41">
        <f t="shared" si="44"/>
        <v>23240097.563180979</v>
      </c>
      <c r="BF38">
        <f t="shared" si="45"/>
        <v>0.91802504037318144</v>
      </c>
      <c r="BG38" s="41">
        <f t="shared" si="46"/>
        <v>58125</v>
      </c>
      <c r="BH38" s="41">
        <f t="shared" si="47"/>
        <v>0</v>
      </c>
      <c r="BI38">
        <f t="shared" si="48"/>
        <v>0.92556708916391017</v>
      </c>
      <c r="BJ38">
        <f t="shared" si="49"/>
        <v>0</v>
      </c>
      <c r="BK38" s="121">
        <f t="shared" si="50"/>
        <v>0</v>
      </c>
      <c r="BL38">
        <f t="shared" si="51"/>
        <v>0.92892620183565733</v>
      </c>
      <c r="BM38" s="119">
        <f t="shared" si="52"/>
        <v>4623975.3464467302</v>
      </c>
      <c r="BN38" s="119">
        <f t="shared" si="53"/>
        <v>83358712.227223918</v>
      </c>
      <c r="BO38">
        <f t="shared" si="54"/>
        <v>0.92251045587921754</v>
      </c>
    </row>
    <row r="39" spans="1:67">
      <c r="A39">
        <v>27</v>
      </c>
      <c r="B39" s="58">
        <v>22</v>
      </c>
      <c r="C39" s="56">
        <f t="shared" si="1"/>
        <v>153113623.77764541</v>
      </c>
      <c r="D39" s="56">
        <f t="shared" si="2"/>
        <v>0</v>
      </c>
      <c r="E39" s="59">
        <f t="shared" si="55"/>
        <v>153113623.77764532</v>
      </c>
      <c r="F39" s="53">
        <f t="shared" si="3"/>
        <v>1129911.2356035861</v>
      </c>
      <c r="G39" s="53">
        <f t="shared" si="4"/>
        <v>710192.02495531144</v>
      </c>
      <c r="H39" s="60">
        <f t="shared" si="5"/>
        <v>419719.21064827463</v>
      </c>
      <c r="I39" s="54">
        <f t="shared" si="6"/>
        <v>0.24</v>
      </c>
      <c r="J39" s="61">
        <f t="shared" si="7"/>
        <v>2.261020693073168E-2</v>
      </c>
      <c r="K39" s="62">
        <f t="shared" si="8"/>
        <v>3452440.7793211984</v>
      </c>
      <c r="L39" s="62">
        <f t="shared" si="9"/>
        <v>4582352.0149247842</v>
      </c>
      <c r="M39" s="55">
        <f t="shared" si="10"/>
        <v>3872159.9899694729</v>
      </c>
      <c r="N39" s="55">
        <f t="shared" si="11"/>
        <v>871939.17449693591</v>
      </c>
      <c r="O39" s="55">
        <f t="shared" si="12"/>
        <v>3000220.8154725372</v>
      </c>
      <c r="P39" s="59">
        <f t="shared" si="56"/>
        <v>3192634.8029281069</v>
      </c>
      <c r="Q39" s="52">
        <f t="shared" si="13"/>
        <v>100030.68832113291</v>
      </c>
      <c r="R39" s="57">
        <f t="shared" si="14"/>
        <v>13302.645012200444</v>
      </c>
      <c r="S39" s="59">
        <f t="shared" si="57"/>
        <v>31245400.347927514</v>
      </c>
      <c r="T39" s="56">
        <f t="shared" si="15"/>
        <v>3109345.2027319549</v>
      </c>
      <c r="U39" s="57">
        <f t="shared" si="16"/>
        <v>130189.16811636464</v>
      </c>
      <c r="V39" s="59">
        <f t="shared" si="58"/>
        <v>14000000</v>
      </c>
      <c r="W39" s="52">
        <f t="shared" si="17"/>
        <v>0</v>
      </c>
      <c r="X39" s="57">
        <f t="shared" si="18"/>
        <v>58333.333333333336</v>
      </c>
      <c r="Y39" s="59">
        <f t="shared" si="59"/>
        <v>24007365.197071899</v>
      </c>
      <c r="Z39" s="56">
        <f t="shared" si="60"/>
        <v>0</v>
      </c>
      <c r="AA39" s="57">
        <f t="shared" si="19"/>
        <v>100030.68832113291</v>
      </c>
      <c r="AB39" s="63">
        <f t="shared" si="61"/>
        <v>20000000</v>
      </c>
      <c r="AC39" s="74">
        <f t="shared" si="20"/>
        <v>0</v>
      </c>
      <c r="AD39" s="57">
        <f t="shared" si="21"/>
        <v>83333.333333333328</v>
      </c>
      <c r="AE39" s="59">
        <f t="shared" si="62"/>
        <v>20528370.48745764</v>
      </c>
      <c r="AF39" s="54">
        <f t="shared" si="22"/>
        <v>871939.17449693591</v>
      </c>
      <c r="AG39" s="57">
        <f t="shared" si="23"/>
        <v>85534.877031073498</v>
      </c>
      <c r="AH39" s="59">
        <f t="shared" si="63"/>
        <v>13950000</v>
      </c>
      <c r="AI39" s="54">
        <f t="shared" si="24"/>
        <v>0</v>
      </c>
      <c r="AJ39" s="57">
        <f t="shared" si="25"/>
        <v>58125</v>
      </c>
      <c r="AK39" s="59">
        <f t="shared" si="64"/>
        <v>26189852.942260247</v>
      </c>
      <c r="AL39" s="56">
        <f t="shared" si="65"/>
        <v>0</v>
      </c>
      <c r="AM39" s="75">
        <f t="shared" si="26"/>
        <v>109124.38725941769</v>
      </c>
      <c r="AN39">
        <f t="shared" si="27"/>
        <v>2.3699394768977054E-2</v>
      </c>
      <c r="AO39" s="119">
        <f t="shared" si="28"/>
        <v>113333.33333333336</v>
      </c>
      <c r="AP39" s="119">
        <f t="shared" si="29"/>
        <v>2200675.1430649241</v>
      </c>
      <c r="AQ39">
        <f t="shared" si="30"/>
        <v>0.91333399590608855</v>
      </c>
      <c r="AR39" s="41">
        <f t="shared" si="31"/>
        <v>3239534.3708483195</v>
      </c>
      <c r="AS39" s="41">
        <f t="shared" si="32"/>
        <v>83952320.47376278</v>
      </c>
      <c r="AT39">
        <f t="shared" si="33"/>
        <v>0.912593474768294</v>
      </c>
      <c r="AU39" s="41">
        <f t="shared" si="34"/>
        <v>58333.333333333336</v>
      </c>
      <c r="AV39" s="41">
        <f t="shared" si="35"/>
        <v>0</v>
      </c>
      <c r="AW39">
        <f t="shared" si="36"/>
        <v>0.91443468395504279</v>
      </c>
      <c r="AX39">
        <f t="shared" si="37"/>
        <v>0</v>
      </c>
      <c r="AY39" s="121">
        <f t="shared" si="38"/>
        <v>0</v>
      </c>
      <c r="AZ39">
        <f t="shared" si="39"/>
        <v>0.95418295014443422</v>
      </c>
      <c r="BA39" s="39">
        <f t="shared" si="40"/>
        <v>83333.333333333328</v>
      </c>
      <c r="BB39" s="39">
        <f t="shared" si="41"/>
        <v>0</v>
      </c>
      <c r="BC39">
        <f t="shared" si="42"/>
        <v>0.91772923319895883</v>
      </c>
      <c r="BD39" s="41">
        <f t="shared" si="43"/>
        <v>957474.05152800935</v>
      </c>
      <c r="BE39" s="41">
        <f t="shared" si="44"/>
        <v>23542357.711417269</v>
      </c>
      <c r="BF39">
        <f t="shared" si="45"/>
        <v>0.91415941195006878</v>
      </c>
      <c r="BG39" s="41">
        <f t="shared" si="46"/>
        <v>58125</v>
      </c>
      <c r="BH39" s="41">
        <f t="shared" si="47"/>
        <v>0</v>
      </c>
      <c r="BI39">
        <f t="shared" si="48"/>
        <v>0.92202881777579382</v>
      </c>
      <c r="BJ39">
        <f t="shared" si="49"/>
        <v>0</v>
      </c>
      <c r="BK39" s="121">
        <f t="shared" si="50"/>
        <v>0</v>
      </c>
      <c r="BL39">
        <f t="shared" si="51"/>
        <v>0.92553471456269387</v>
      </c>
      <c r="BM39" s="119">
        <f t="shared" si="52"/>
        <v>4510133.4223763291</v>
      </c>
      <c r="BN39" s="119">
        <f t="shared" si="53"/>
        <v>85187519.779328406</v>
      </c>
      <c r="BO39">
        <f t="shared" si="54"/>
        <v>0.91883914423655777</v>
      </c>
    </row>
    <row r="40" spans="1:67">
      <c r="A40">
        <v>28</v>
      </c>
      <c r="B40" s="64">
        <v>23</v>
      </c>
      <c r="C40" s="56">
        <f t="shared" si="1"/>
        <v>149241463.78767595</v>
      </c>
      <c r="D40" s="56">
        <f t="shared" si="2"/>
        <v>0</v>
      </c>
      <c r="E40" s="59">
        <f t="shared" si="55"/>
        <v>149241463.78767586</v>
      </c>
      <c r="F40" s="53">
        <f t="shared" si="3"/>
        <v>1104363.7087532303</v>
      </c>
      <c r="G40" s="53">
        <f t="shared" si="4"/>
        <v>692231.65620183654</v>
      </c>
      <c r="H40" s="66">
        <f t="shared" si="5"/>
        <v>412132.05255139375</v>
      </c>
      <c r="I40" s="54">
        <f t="shared" si="6"/>
        <v>0.24</v>
      </c>
      <c r="J40" s="67">
        <f t="shared" si="7"/>
        <v>2.261020693073168E-2</v>
      </c>
      <c r="K40" s="68">
        <f t="shared" si="8"/>
        <v>3365061.9878936755</v>
      </c>
      <c r="L40" s="68">
        <f t="shared" si="9"/>
        <v>4469425.6966469055</v>
      </c>
      <c r="M40" s="55">
        <f t="shared" si="10"/>
        <v>3777194.0404450689</v>
      </c>
      <c r="N40" s="55">
        <f t="shared" si="11"/>
        <v>850554.59022146044</v>
      </c>
      <c r="O40" s="55">
        <f t="shared" si="12"/>
        <v>2926639.4502236084</v>
      </c>
      <c r="P40" s="65">
        <f t="shared" si="56"/>
        <v>3092604.1146069737</v>
      </c>
      <c r="Q40" s="52">
        <f t="shared" si="13"/>
        <v>100447.48285580429</v>
      </c>
      <c r="R40" s="57">
        <f t="shared" si="14"/>
        <v>12885.850477529057</v>
      </c>
      <c r="S40" s="59">
        <f t="shared" si="57"/>
        <v>28136055.145195559</v>
      </c>
      <c r="T40" s="56">
        <f t="shared" si="15"/>
        <v>3036218.5224299403</v>
      </c>
      <c r="U40" s="57">
        <f t="shared" si="16"/>
        <v>117233.5631049815</v>
      </c>
      <c r="V40" s="59">
        <f t="shared" si="58"/>
        <v>14000000</v>
      </c>
      <c r="W40" s="52">
        <f t="shared" si="17"/>
        <v>0</v>
      </c>
      <c r="X40" s="57">
        <f t="shared" si="18"/>
        <v>58333.333333333336</v>
      </c>
      <c r="Y40" s="59">
        <f t="shared" si="59"/>
        <v>24107395.885393031</v>
      </c>
      <c r="Z40" s="56">
        <f t="shared" si="60"/>
        <v>0</v>
      </c>
      <c r="AA40" s="57">
        <f t="shared" si="19"/>
        <v>100447.48285580429</v>
      </c>
      <c r="AB40" s="63">
        <f t="shared" si="61"/>
        <v>20000000</v>
      </c>
      <c r="AC40" s="74">
        <f t="shared" si="20"/>
        <v>0</v>
      </c>
      <c r="AD40" s="57">
        <f t="shared" si="21"/>
        <v>83333.333333333328</v>
      </c>
      <c r="AE40" s="59">
        <f t="shared" si="62"/>
        <v>19656431.312960703</v>
      </c>
      <c r="AF40" s="54">
        <f t="shared" si="22"/>
        <v>850554.59022146044</v>
      </c>
      <c r="AG40" s="57">
        <f t="shared" si="23"/>
        <v>81901.797137336267</v>
      </c>
      <c r="AH40" s="59">
        <f t="shared" si="63"/>
        <v>13950000</v>
      </c>
      <c r="AI40" s="54">
        <f t="shared" si="24"/>
        <v>0</v>
      </c>
      <c r="AJ40" s="57">
        <f t="shared" si="25"/>
        <v>58125</v>
      </c>
      <c r="AK40" s="59">
        <f t="shared" si="64"/>
        <v>26298977.329519663</v>
      </c>
      <c r="AL40" s="56">
        <f t="shared" si="65"/>
        <v>0</v>
      </c>
      <c r="AM40" s="75">
        <f t="shared" si="26"/>
        <v>109579.07220633193</v>
      </c>
      <c r="AN40">
        <f t="shared" si="27"/>
        <v>2.3779801952984514E-2</v>
      </c>
      <c r="AO40" s="119">
        <f t="shared" si="28"/>
        <v>113333.33333333334</v>
      </c>
      <c r="AP40" s="119">
        <f t="shared" si="29"/>
        <v>2310292.1056834986</v>
      </c>
      <c r="AQ40">
        <f t="shared" si="30"/>
        <v>0.90943864588284151</v>
      </c>
      <c r="AR40" s="41">
        <f t="shared" si="31"/>
        <v>3153452.0855349218</v>
      </c>
      <c r="AS40" s="41">
        <f t="shared" si="32"/>
        <v>85014118.628038332</v>
      </c>
      <c r="AT40">
        <f t="shared" si="33"/>
        <v>0.90866778590998765</v>
      </c>
      <c r="AU40" s="41">
        <f t="shared" si="34"/>
        <v>58333.333333333336</v>
      </c>
      <c r="AV40" s="41">
        <f t="shared" si="35"/>
        <v>0</v>
      </c>
      <c r="AW40">
        <f t="shared" si="36"/>
        <v>0.91058448113314971</v>
      </c>
      <c r="AX40">
        <f t="shared" si="37"/>
        <v>0</v>
      </c>
      <c r="AY40" s="121">
        <f t="shared" si="38"/>
        <v>0</v>
      </c>
      <c r="AZ40">
        <f t="shared" si="39"/>
        <v>0.95200456322219595</v>
      </c>
      <c r="BA40" s="39">
        <f t="shared" si="40"/>
        <v>83333.333333333328</v>
      </c>
      <c r="BB40" s="39">
        <f t="shared" si="41"/>
        <v>0</v>
      </c>
      <c r="BC40">
        <f t="shared" si="42"/>
        <v>0.91401453805975352</v>
      </c>
      <c r="BD40" s="41">
        <f t="shared" si="43"/>
        <v>932456.38735879667</v>
      </c>
      <c r="BE40" s="41">
        <f t="shared" si="44"/>
        <v>23815528.526200891</v>
      </c>
      <c r="BF40">
        <f t="shared" si="45"/>
        <v>0.91029791234559332</v>
      </c>
      <c r="BG40" s="41">
        <f t="shared" si="46"/>
        <v>58125</v>
      </c>
      <c r="BH40" s="41">
        <f t="shared" si="47"/>
        <v>0</v>
      </c>
      <c r="BI40">
        <f t="shared" si="48"/>
        <v>0.91849180980738032</v>
      </c>
      <c r="BJ40">
        <f t="shared" si="49"/>
        <v>0</v>
      </c>
      <c r="BK40" s="121">
        <f t="shared" si="50"/>
        <v>0</v>
      </c>
      <c r="BL40">
        <f t="shared" si="51"/>
        <v>0.9221432959178848</v>
      </c>
      <c r="BM40" s="119">
        <f t="shared" si="52"/>
        <v>4399033.4728937186</v>
      </c>
      <c r="BN40" s="119">
        <f t="shared" si="53"/>
        <v>86875462.930236578</v>
      </c>
      <c r="BO40">
        <f t="shared" si="54"/>
        <v>0.91517022683480809</v>
      </c>
    </row>
    <row r="41" spans="1:67">
      <c r="A41">
        <v>29</v>
      </c>
      <c r="B41" s="58">
        <v>24</v>
      </c>
      <c r="C41" s="56">
        <f t="shared" si="1"/>
        <v>145464269.74723089</v>
      </c>
      <c r="D41" s="56">
        <f t="shared" si="2"/>
        <v>0</v>
      </c>
      <c r="E41" s="59">
        <f t="shared" si="55"/>
        <v>145464269.7472308</v>
      </c>
      <c r="F41" s="53">
        <f t="shared" si="3"/>
        <v>1079393.8167715294</v>
      </c>
      <c r="G41" s="53">
        <f t="shared" si="4"/>
        <v>674711.7711775722</v>
      </c>
      <c r="H41" s="60">
        <f t="shared" si="5"/>
        <v>404682.04559395718</v>
      </c>
      <c r="I41" s="54">
        <f t="shared" si="6"/>
        <v>0.24</v>
      </c>
      <c r="J41" s="61">
        <f t="shared" si="7"/>
        <v>2.261020693073168E-2</v>
      </c>
      <c r="K41" s="62">
        <f t="shared" si="8"/>
        <v>3279827.2952206293</v>
      </c>
      <c r="L41" s="62">
        <f t="shared" si="9"/>
        <v>4359221.1119921589</v>
      </c>
      <c r="M41" s="55">
        <f t="shared" si="10"/>
        <v>3684509.3408145867</v>
      </c>
      <c r="N41" s="55">
        <f t="shared" si="11"/>
        <v>829683.70144267939</v>
      </c>
      <c r="O41" s="55">
        <f t="shared" si="12"/>
        <v>2854825.6393719073</v>
      </c>
      <c r="P41" s="59">
        <f t="shared" si="56"/>
        <v>2992156.6317511695</v>
      </c>
      <c r="Q41" s="52">
        <f t="shared" si="13"/>
        <v>100866.01403437015</v>
      </c>
      <c r="R41" s="57">
        <f t="shared" si="14"/>
        <v>12467.319298963206</v>
      </c>
      <c r="S41" s="59">
        <f t="shared" si="57"/>
        <v>25099836.622765619</v>
      </c>
      <c r="T41" s="56">
        <f t="shared" si="15"/>
        <v>2964861.2910457659</v>
      </c>
      <c r="U41" s="57">
        <f t="shared" si="16"/>
        <v>104582.65259485674</v>
      </c>
      <c r="V41" s="59">
        <f t="shared" si="58"/>
        <v>14000000</v>
      </c>
      <c r="W41" s="52">
        <f t="shared" si="17"/>
        <v>0</v>
      </c>
      <c r="X41" s="57">
        <f t="shared" si="18"/>
        <v>58333.333333333336</v>
      </c>
      <c r="Y41" s="59">
        <f t="shared" si="59"/>
        <v>24207843.368248835</v>
      </c>
      <c r="Z41" s="56">
        <f t="shared" si="60"/>
        <v>0</v>
      </c>
      <c r="AA41" s="57">
        <f t="shared" si="19"/>
        <v>100866.01403437015</v>
      </c>
      <c r="AB41" s="63">
        <f t="shared" si="61"/>
        <v>20000000</v>
      </c>
      <c r="AC41" s="74">
        <f t="shared" si="20"/>
        <v>0</v>
      </c>
      <c r="AD41" s="57">
        <f t="shared" si="21"/>
        <v>83333.333333333328</v>
      </c>
      <c r="AE41" s="59">
        <f t="shared" si="62"/>
        <v>18805876.722739242</v>
      </c>
      <c r="AF41" s="54">
        <f t="shared" si="22"/>
        <v>829683.70144267939</v>
      </c>
      <c r="AG41" s="57">
        <f t="shared" si="23"/>
        <v>78357.819678080181</v>
      </c>
      <c r="AH41" s="59">
        <f t="shared" si="63"/>
        <v>13950000</v>
      </c>
      <c r="AI41" s="54">
        <f t="shared" si="24"/>
        <v>0</v>
      </c>
      <c r="AJ41" s="57">
        <f t="shared" si="25"/>
        <v>58125</v>
      </c>
      <c r="AK41" s="59">
        <f t="shared" si="64"/>
        <v>26408556.401725996</v>
      </c>
      <c r="AL41" s="56">
        <f t="shared" si="65"/>
        <v>0</v>
      </c>
      <c r="AM41" s="75">
        <f t="shared" si="26"/>
        <v>110035.65167385832</v>
      </c>
      <c r="AN41">
        <f t="shared" si="27"/>
        <v>2.3860209136991977E-2</v>
      </c>
      <c r="AO41" s="119">
        <f t="shared" si="28"/>
        <v>113333.33333333336</v>
      </c>
      <c r="AP41" s="119">
        <f t="shared" si="29"/>
        <v>2420784.3368248837</v>
      </c>
      <c r="AQ41">
        <f t="shared" si="30"/>
        <v>0.90554782484934948</v>
      </c>
      <c r="AR41" s="41">
        <f t="shared" si="31"/>
        <v>3069443.9436406228</v>
      </c>
      <c r="AS41" s="41">
        <f t="shared" si="32"/>
        <v>85980977.440327212</v>
      </c>
      <c r="AT41">
        <f t="shared" si="33"/>
        <v>0.90474691066339941</v>
      </c>
      <c r="AU41" s="41">
        <f t="shared" si="34"/>
        <v>58333.333333333336</v>
      </c>
      <c r="AV41" s="41">
        <f t="shared" si="35"/>
        <v>0</v>
      </c>
      <c r="AW41">
        <f t="shared" si="36"/>
        <v>0.90673838834181053</v>
      </c>
      <c r="AX41">
        <f t="shared" si="37"/>
        <v>0</v>
      </c>
      <c r="AY41" s="121">
        <f t="shared" si="38"/>
        <v>0</v>
      </c>
      <c r="AZ41">
        <f t="shared" si="39"/>
        <v>0.94981844890667499</v>
      </c>
      <c r="BA41" s="39">
        <f t="shared" si="40"/>
        <v>83333.333333333328</v>
      </c>
      <c r="BB41" s="39">
        <f t="shared" si="41"/>
        <v>0</v>
      </c>
      <c r="BC41">
        <f t="shared" si="42"/>
        <v>0.91030272820173019</v>
      </c>
      <c r="BD41" s="41">
        <f t="shared" si="43"/>
        <v>908041.52112075954</v>
      </c>
      <c r="BE41" s="41">
        <f t="shared" si="44"/>
        <v>24060827.341837704</v>
      </c>
      <c r="BF41">
        <f t="shared" si="45"/>
        <v>0.90644062709043238</v>
      </c>
      <c r="BG41" s="41">
        <f t="shared" si="46"/>
        <v>58125</v>
      </c>
      <c r="BH41" s="41">
        <f t="shared" si="47"/>
        <v>0</v>
      </c>
      <c r="BI41">
        <f t="shared" si="48"/>
        <v>0.91495615479678216</v>
      </c>
      <c r="BJ41">
        <f t="shared" si="49"/>
        <v>0</v>
      </c>
      <c r="BK41" s="121">
        <f t="shared" si="50"/>
        <v>0</v>
      </c>
      <c r="BL41">
        <f t="shared" si="51"/>
        <v>0.91875203617839962</v>
      </c>
      <c r="BM41" s="119">
        <f t="shared" si="52"/>
        <v>4290610.4647613829</v>
      </c>
      <c r="BN41" s="119">
        <f t="shared" si="53"/>
        <v>88428224.179550081</v>
      </c>
      <c r="BO41">
        <f t="shared" si="54"/>
        <v>0.91150379199037146</v>
      </c>
    </row>
    <row r="42" spans="1:67">
      <c r="A42">
        <v>30</v>
      </c>
      <c r="B42" s="64">
        <v>25</v>
      </c>
      <c r="C42" s="56">
        <f t="shared" si="1"/>
        <v>141779760.40641627</v>
      </c>
      <c r="D42" s="56">
        <f t="shared" si="2"/>
        <v>0</v>
      </c>
      <c r="E42" s="59">
        <f t="shared" si="55"/>
        <v>141779760.40641621</v>
      </c>
      <c r="F42" s="53">
        <f t="shared" si="3"/>
        <v>1054988.4992145728</v>
      </c>
      <c r="G42" s="53">
        <f t="shared" si="4"/>
        <v>657621.78868509387</v>
      </c>
      <c r="H42" s="66">
        <f t="shared" si="5"/>
        <v>397366.71052947897</v>
      </c>
      <c r="I42" s="54">
        <f t="shared" si="6"/>
        <v>0.24</v>
      </c>
      <c r="J42" s="67">
        <f t="shared" si="7"/>
        <v>2.261020693073168E-2</v>
      </c>
      <c r="K42" s="68">
        <f t="shared" si="8"/>
        <v>3196685.1778261731</v>
      </c>
      <c r="L42" s="68">
        <f t="shared" si="9"/>
        <v>4251673.6770407455</v>
      </c>
      <c r="M42" s="55">
        <f t="shared" si="10"/>
        <v>3594051.8883556519</v>
      </c>
      <c r="N42" s="55">
        <f t="shared" si="11"/>
        <v>809314.34774126858</v>
      </c>
      <c r="O42" s="55">
        <f t="shared" si="12"/>
        <v>2784737.5406143833</v>
      </c>
      <c r="P42" s="65">
        <f t="shared" si="56"/>
        <v>2891290.6177167995</v>
      </c>
      <c r="Q42" s="52">
        <f t="shared" si="13"/>
        <v>101286.28909284669</v>
      </c>
      <c r="R42" s="57">
        <f t="shared" si="14"/>
        <v>12047.044240486664</v>
      </c>
      <c r="S42" s="59">
        <f t="shared" si="57"/>
        <v>22134975.331719853</v>
      </c>
      <c r="T42" s="56">
        <f t="shared" si="15"/>
        <v>2895231.6741702161</v>
      </c>
      <c r="U42" s="57">
        <f t="shared" si="16"/>
        <v>92229.063882166054</v>
      </c>
      <c r="V42" s="59">
        <f t="shared" si="58"/>
        <v>14000000</v>
      </c>
      <c r="W42" s="52">
        <f t="shared" si="17"/>
        <v>0</v>
      </c>
      <c r="X42" s="57">
        <f t="shared" si="18"/>
        <v>58333.333333333336</v>
      </c>
      <c r="Y42" s="59">
        <f t="shared" si="59"/>
        <v>24308709.382283207</v>
      </c>
      <c r="Z42" s="56">
        <f t="shared" si="60"/>
        <v>0</v>
      </c>
      <c r="AA42" s="57">
        <f t="shared" si="19"/>
        <v>101286.28909284669</v>
      </c>
      <c r="AB42" s="63">
        <f t="shared" si="61"/>
        <v>20000000</v>
      </c>
      <c r="AC42" s="74">
        <f t="shared" si="20"/>
        <v>0</v>
      </c>
      <c r="AD42" s="57">
        <f t="shared" si="21"/>
        <v>83333.333333333328</v>
      </c>
      <c r="AE42" s="59">
        <f t="shared" si="62"/>
        <v>17976193.021296561</v>
      </c>
      <c r="AF42" s="54">
        <f t="shared" si="22"/>
        <v>809314.34774126858</v>
      </c>
      <c r="AG42" s="57">
        <f t="shared" si="23"/>
        <v>74900.804255402341</v>
      </c>
      <c r="AH42" s="59">
        <f t="shared" si="63"/>
        <v>13950000</v>
      </c>
      <c r="AI42" s="54">
        <f t="shared" si="24"/>
        <v>0</v>
      </c>
      <c r="AJ42" s="57">
        <f t="shared" si="25"/>
        <v>58125</v>
      </c>
      <c r="AK42" s="59">
        <f t="shared" si="64"/>
        <v>26518592.053399853</v>
      </c>
      <c r="AL42" s="56">
        <f t="shared" si="65"/>
        <v>0</v>
      </c>
      <c r="AM42" s="75">
        <f t="shared" si="26"/>
        <v>110494.13355583273</v>
      </c>
      <c r="AN42">
        <f t="shared" si="27"/>
        <v>2.3940616320999437E-2</v>
      </c>
      <c r="AO42" s="119">
        <f t="shared" si="28"/>
        <v>113333.33333333336</v>
      </c>
      <c r="AP42" s="119">
        <f t="shared" si="29"/>
        <v>2532157.2273211675</v>
      </c>
      <c r="AQ42">
        <f t="shared" si="30"/>
        <v>0.90166161717281446</v>
      </c>
      <c r="AR42" s="41">
        <f t="shared" si="31"/>
        <v>2987460.7380523821</v>
      </c>
      <c r="AS42" s="41">
        <f t="shared" si="32"/>
        <v>86856950.225106478</v>
      </c>
      <c r="AT42">
        <f t="shared" si="33"/>
        <v>0.90083093279590931</v>
      </c>
      <c r="AU42" s="41">
        <f t="shared" si="34"/>
        <v>58333.333333333336</v>
      </c>
      <c r="AV42" s="41">
        <f t="shared" si="35"/>
        <v>0</v>
      </c>
      <c r="AW42">
        <f t="shared" si="36"/>
        <v>0.90289649078202205</v>
      </c>
      <c r="AX42">
        <f t="shared" si="37"/>
        <v>0</v>
      </c>
      <c r="AY42" s="121">
        <f t="shared" si="38"/>
        <v>0</v>
      </c>
      <c r="AZ42">
        <f t="shared" si="39"/>
        <v>0.94762468346550355</v>
      </c>
      <c r="BA42" s="39">
        <f t="shared" si="40"/>
        <v>83333.333333333328</v>
      </c>
      <c r="BB42" s="39">
        <f t="shared" si="41"/>
        <v>0</v>
      </c>
      <c r="BC42">
        <f t="shared" si="42"/>
        <v>0.90659389091670373</v>
      </c>
      <c r="BD42" s="41">
        <f t="shared" si="43"/>
        <v>884215.15199667087</v>
      </c>
      <c r="BE42" s="41">
        <f t="shared" si="44"/>
        <v>24279430.432238057</v>
      </c>
      <c r="BF42">
        <f t="shared" si="45"/>
        <v>0.90258764118350543</v>
      </c>
      <c r="BG42" s="41">
        <f t="shared" si="46"/>
        <v>58125</v>
      </c>
      <c r="BH42" s="41">
        <f t="shared" si="47"/>
        <v>0</v>
      </c>
      <c r="BI42">
        <f t="shared" si="48"/>
        <v>0.91142194188252224</v>
      </c>
      <c r="BJ42">
        <f t="shared" si="49"/>
        <v>0</v>
      </c>
      <c r="BK42" s="121">
        <f t="shared" si="50"/>
        <v>0</v>
      </c>
      <c r="BL42">
        <f t="shared" si="51"/>
        <v>0.91536102528229701</v>
      </c>
      <c r="BM42" s="119">
        <f t="shared" si="52"/>
        <v>4184800.8900490534</v>
      </c>
      <c r="BN42" s="119">
        <f t="shared" si="53"/>
        <v>89851297.208891302</v>
      </c>
      <c r="BO42">
        <f t="shared" si="54"/>
        <v>0.90783992756570664</v>
      </c>
    </row>
    <row r="43" spans="1:67">
      <c r="A43">
        <v>31</v>
      </c>
      <c r="B43" s="58">
        <v>26</v>
      </c>
      <c r="C43" s="56">
        <f t="shared" si="1"/>
        <v>138185708.51806062</v>
      </c>
      <c r="D43" s="56">
        <f t="shared" si="2"/>
        <v>0</v>
      </c>
      <c r="E43" s="59">
        <f t="shared" si="55"/>
        <v>138185708.51806056</v>
      </c>
      <c r="F43" s="53">
        <f t="shared" si="3"/>
        <v>1031134.9909377892</v>
      </c>
      <c r="G43" s="53">
        <f t="shared" si="4"/>
        <v>640951.37800960429</v>
      </c>
      <c r="H43" s="60">
        <f t="shared" si="5"/>
        <v>390183.61292818491</v>
      </c>
      <c r="I43" s="54">
        <f t="shared" si="6"/>
        <v>0.24</v>
      </c>
      <c r="J43" s="61">
        <f t="shared" si="7"/>
        <v>2.261020693073168E-2</v>
      </c>
      <c r="K43" s="62">
        <f t="shared" si="8"/>
        <v>3115585.3322338341</v>
      </c>
      <c r="L43" s="62">
        <f t="shared" si="9"/>
        <v>4146720.3231716231</v>
      </c>
      <c r="M43" s="55">
        <f t="shared" si="10"/>
        <v>3505768.9451620188</v>
      </c>
      <c r="N43" s="55">
        <f t="shared" si="11"/>
        <v>789434.65351122117</v>
      </c>
      <c r="O43" s="55">
        <f t="shared" si="12"/>
        <v>2716334.2916507977</v>
      </c>
      <c r="P43" s="59">
        <f t="shared" si="56"/>
        <v>2790004.3286239528</v>
      </c>
      <c r="Q43" s="52">
        <f t="shared" si="13"/>
        <v>101708.31529740022</v>
      </c>
      <c r="R43" s="57">
        <f t="shared" si="14"/>
        <v>11625.018035933137</v>
      </c>
      <c r="S43" s="59">
        <f t="shared" si="57"/>
        <v>19239743.657549638</v>
      </c>
      <c r="T43" s="56">
        <f t="shared" si="15"/>
        <v>2827288.8174297796</v>
      </c>
      <c r="U43" s="57">
        <f t="shared" si="16"/>
        <v>80165.598573123498</v>
      </c>
      <c r="V43" s="59">
        <f t="shared" si="58"/>
        <v>14000000</v>
      </c>
      <c r="W43" s="52">
        <f t="shared" si="17"/>
        <v>0</v>
      </c>
      <c r="X43" s="57">
        <f t="shared" si="18"/>
        <v>58333.333333333336</v>
      </c>
      <c r="Y43" s="59">
        <f t="shared" si="59"/>
        <v>24409995.671376053</v>
      </c>
      <c r="Z43" s="56">
        <f t="shared" si="60"/>
        <v>0</v>
      </c>
      <c r="AA43" s="57">
        <f t="shared" si="19"/>
        <v>101708.31529740022</v>
      </c>
      <c r="AB43" s="63">
        <f t="shared" si="61"/>
        <v>20000000</v>
      </c>
      <c r="AC43" s="74">
        <f t="shared" si="20"/>
        <v>0</v>
      </c>
      <c r="AD43" s="57">
        <f t="shared" si="21"/>
        <v>83333.333333333328</v>
      </c>
      <c r="AE43" s="59">
        <f t="shared" si="62"/>
        <v>17166878.673555292</v>
      </c>
      <c r="AF43" s="54">
        <f t="shared" si="22"/>
        <v>789434.65351122117</v>
      </c>
      <c r="AG43" s="57">
        <f t="shared" si="23"/>
        <v>71528.661139813717</v>
      </c>
      <c r="AH43" s="59">
        <f t="shared" si="63"/>
        <v>13950000</v>
      </c>
      <c r="AI43" s="54">
        <f t="shared" si="24"/>
        <v>0</v>
      </c>
      <c r="AJ43" s="57">
        <f t="shared" si="25"/>
        <v>58125</v>
      </c>
      <c r="AK43" s="59">
        <f t="shared" si="64"/>
        <v>26629086.186955687</v>
      </c>
      <c r="AL43" s="56">
        <f t="shared" si="65"/>
        <v>0</v>
      </c>
      <c r="AM43" s="75">
        <f t="shared" si="26"/>
        <v>110954.52577898203</v>
      </c>
      <c r="AN43">
        <f t="shared" si="27"/>
        <v>2.4021023505006896E-2</v>
      </c>
      <c r="AO43" s="119">
        <f t="shared" si="28"/>
        <v>113333.33333333336</v>
      </c>
      <c r="AP43" s="119">
        <f t="shared" si="29"/>
        <v>2644416.1977324057</v>
      </c>
      <c r="AQ43">
        <f t="shared" si="30"/>
        <v>0.89778010667309049</v>
      </c>
      <c r="AR43" s="41">
        <f t="shared" si="31"/>
        <v>2907454.4160029031</v>
      </c>
      <c r="AS43" s="41">
        <f t="shared" si="32"/>
        <v>87645953.340323165</v>
      </c>
      <c r="AT43">
        <f t="shared" si="33"/>
        <v>0.89691993551568183</v>
      </c>
      <c r="AU43" s="41">
        <f t="shared" si="34"/>
        <v>58333.333333333336</v>
      </c>
      <c r="AV43" s="41">
        <f t="shared" si="35"/>
        <v>0</v>
      </c>
      <c r="AW43">
        <f t="shared" si="36"/>
        <v>0.89905887312519717</v>
      </c>
      <c r="AX43">
        <f t="shared" si="37"/>
        <v>0</v>
      </c>
      <c r="AY43" s="121">
        <f t="shared" si="38"/>
        <v>0</v>
      </c>
      <c r="AZ43">
        <f t="shared" si="39"/>
        <v>0.94542334329633559</v>
      </c>
      <c r="BA43" s="39">
        <f t="shared" si="40"/>
        <v>83333.333333333328</v>
      </c>
      <c r="BB43" s="39">
        <f t="shared" si="41"/>
        <v>0</v>
      </c>
      <c r="BC43">
        <f t="shared" si="42"/>
        <v>0.90288811302114869</v>
      </c>
      <c r="BD43" s="41">
        <f t="shared" si="43"/>
        <v>860963.31465103489</v>
      </c>
      <c r="BE43" s="41">
        <f t="shared" si="44"/>
        <v>24472474.258847855</v>
      </c>
      <c r="BF43">
        <f t="shared" si="45"/>
        <v>0.89873903908967878</v>
      </c>
      <c r="BG43" s="41">
        <f t="shared" si="46"/>
        <v>58125</v>
      </c>
      <c r="BH43" s="41">
        <f t="shared" si="47"/>
        <v>0</v>
      </c>
      <c r="BI43">
        <f t="shared" si="48"/>
        <v>0.90788925980034352</v>
      </c>
      <c r="BJ43">
        <f t="shared" si="49"/>
        <v>0</v>
      </c>
      <c r="BK43" s="121">
        <f t="shared" si="50"/>
        <v>0</v>
      </c>
      <c r="BL43">
        <f t="shared" si="51"/>
        <v>0.91197035282498307</v>
      </c>
      <c r="BM43" s="119">
        <f t="shared" si="52"/>
        <v>4081542.7306539384</v>
      </c>
      <c r="BN43" s="119">
        <f t="shared" si="53"/>
        <v>91149992.574212492</v>
      </c>
      <c r="BO43">
        <f t="shared" si="54"/>
        <v>0.90417872096650398</v>
      </c>
    </row>
    <row r="44" spans="1:67">
      <c r="A44">
        <v>32</v>
      </c>
      <c r="B44" s="64">
        <v>27</v>
      </c>
      <c r="C44" s="56">
        <f t="shared" si="1"/>
        <v>134679939.57289863</v>
      </c>
      <c r="D44" s="56">
        <f t="shared" si="2"/>
        <v>0</v>
      </c>
      <c r="E44" s="59">
        <f t="shared" si="55"/>
        <v>134679939.57289854</v>
      </c>
      <c r="F44" s="53">
        <f t="shared" si="3"/>
        <v>1007820.8154191677</v>
      </c>
      <c r="G44" s="53">
        <f t="shared" si="4"/>
        <v>624690.45305229432</v>
      </c>
      <c r="H44" s="66">
        <f t="shared" si="5"/>
        <v>383130.36236687342</v>
      </c>
      <c r="I44" s="54">
        <f t="shared" si="6"/>
        <v>0.24</v>
      </c>
      <c r="J44" s="67">
        <f t="shared" si="7"/>
        <v>2.261020693073168E-2</v>
      </c>
      <c r="K44" s="68">
        <f t="shared" si="8"/>
        <v>3036478.6463871128</v>
      </c>
      <c r="L44" s="68">
        <f t="shared" si="9"/>
        <v>4044299.4618062805</v>
      </c>
      <c r="M44" s="55">
        <f t="shared" si="10"/>
        <v>3419609.0087539861</v>
      </c>
      <c r="N44" s="55">
        <f t="shared" si="11"/>
        <v>770033.02134185401</v>
      </c>
      <c r="O44" s="55">
        <f t="shared" si="12"/>
        <v>2649575.9874121323</v>
      </c>
      <c r="P44" s="65">
        <f t="shared" si="56"/>
        <v>2688296.0133265527</v>
      </c>
      <c r="Q44" s="52">
        <f t="shared" si="13"/>
        <v>102132.09994447272</v>
      </c>
      <c r="R44" s="57">
        <f t="shared" si="14"/>
        <v>11201.233388860635</v>
      </c>
      <c r="S44" s="59">
        <f t="shared" si="57"/>
        <v>16412454.840119859</v>
      </c>
      <c r="T44" s="56">
        <f t="shared" si="15"/>
        <v>2760992.8237151937</v>
      </c>
      <c r="U44" s="57">
        <f t="shared" si="16"/>
        <v>68385.228500499419</v>
      </c>
      <c r="V44" s="59">
        <f t="shared" si="58"/>
        <v>14000000</v>
      </c>
      <c r="W44" s="52">
        <f t="shared" si="17"/>
        <v>0</v>
      </c>
      <c r="X44" s="57">
        <f t="shared" si="18"/>
        <v>58333.333333333336</v>
      </c>
      <c r="Y44" s="59">
        <f t="shared" si="59"/>
        <v>24511703.986673452</v>
      </c>
      <c r="Z44" s="56">
        <f t="shared" si="60"/>
        <v>0</v>
      </c>
      <c r="AA44" s="57">
        <f t="shared" si="19"/>
        <v>102132.09994447272</v>
      </c>
      <c r="AB44" s="63">
        <f t="shared" si="61"/>
        <v>20000000</v>
      </c>
      <c r="AC44" s="74">
        <f t="shared" si="20"/>
        <v>0</v>
      </c>
      <c r="AD44" s="57">
        <f t="shared" si="21"/>
        <v>83333.333333333328</v>
      </c>
      <c r="AE44" s="59">
        <f t="shared" si="62"/>
        <v>16377444.020044072</v>
      </c>
      <c r="AF44" s="54">
        <f t="shared" si="22"/>
        <v>770033.02134185401</v>
      </c>
      <c r="AG44" s="57">
        <f t="shared" si="23"/>
        <v>68239.350083516969</v>
      </c>
      <c r="AH44" s="59">
        <f t="shared" si="63"/>
        <v>13950000</v>
      </c>
      <c r="AI44" s="54">
        <f t="shared" si="24"/>
        <v>0</v>
      </c>
      <c r="AJ44" s="57">
        <f t="shared" si="25"/>
        <v>58125</v>
      </c>
      <c r="AK44" s="59">
        <f t="shared" si="64"/>
        <v>26740040.712734669</v>
      </c>
      <c r="AL44" s="56">
        <f t="shared" si="65"/>
        <v>0</v>
      </c>
      <c r="AM44" s="75">
        <f t="shared" si="26"/>
        <v>111416.83630306112</v>
      </c>
      <c r="AN44">
        <f t="shared" si="27"/>
        <v>2.410143068901436E-2</v>
      </c>
      <c r="AO44" s="119">
        <f t="shared" si="28"/>
        <v>113333.33333333336</v>
      </c>
      <c r="AP44" s="119">
        <f t="shared" si="29"/>
        <v>2757566.6985007636</v>
      </c>
      <c r="AQ44">
        <f t="shared" si="30"/>
        <v>0.8939033766205644</v>
      </c>
      <c r="AR44" s="41">
        <f t="shared" si="31"/>
        <v>2829378.0522156931</v>
      </c>
      <c r="AS44" s="41">
        <f t="shared" si="32"/>
        <v>88351770.358886197</v>
      </c>
      <c r="AT44">
        <f t="shared" si="33"/>
        <v>0.89301400146966303</v>
      </c>
      <c r="AU44" s="41">
        <f t="shared" si="34"/>
        <v>58333.333333333336</v>
      </c>
      <c r="AV44" s="41">
        <f t="shared" si="35"/>
        <v>0</v>
      </c>
      <c r="AW44">
        <f t="shared" si="36"/>
        <v>0.89522561951089885</v>
      </c>
      <c r="AX44">
        <f t="shared" si="37"/>
        <v>0</v>
      </c>
      <c r="AY44" s="121">
        <f t="shared" si="38"/>
        <v>0</v>
      </c>
      <c r="AZ44">
        <f t="shared" si="39"/>
        <v>0.94321450492249348</v>
      </c>
      <c r="BA44" s="39">
        <f t="shared" si="40"/>
        <v>83333.333333333328</v>
      </c>
      <c r="BB44" s="39">
        <f t="shared" si="41"/>
        <v>0</v>
      </c>
      <c r="BC44">
        <f t="shared" si="42"/>
        <v>0.89918548085350114</v>
      </c>
      <c r="BD44" s="41">
        <f t="shared" si="43"/>
        <v>838272.37142537092</v>
      </c>
      <c r="BE44" s="41">
        <f t="shared" si="44"/>
        <v>24641056.682939328</v>
      </c>
      <c r="BF44">
        <f t="shared" si="45"/>
        <v>0.89489490473755351</v>
      </c>
      <c r="BG44" s="41">
        <f t="shared" si="46"/>
        <v>58125</v>
      </c>
      <c r="BH44" s="41">
        <f t="shared" si="47"/>
        <v>0</v>
      </c>
      <c r="BI44">
        <f t="shared" si="48"/>
        <v>0.90435819688002905</v>
      </c>
      <c r="BJ44">
        <f t="shared" si="49"/>
        <v>0</v>
      </c>
      <c r="BK44" s="121">
        <f t="shared" si="50"/>
        <v>0</v>
      </c>
      <c r="BL44">
        <f t="shared" si="51"/>
        <v>0.90858010805567313</v>
      </c>
      <c r="BM44" s="119">
        <f t="shared" si="52"/>
        <v>3980775.4236410642</v>
      </c>
      <c r="BN44" s="119">
        <f t="shared" si="53"/>
        <v>92329443.236357629</v>
      </c>
      <c r="BO44">
        <f t="shared" si="54"/>
        <v>0.90052025913885281</v>
      </c>
    </row>
    <row r="45" spans="1:67">
      <c r="A45">
        <v>33</v>
      </c>
      <c r="B45" s="58">
        <v>28</v>
      </c>
      <c r="C45" s="56">
        <f t="shared" si="1"/>
        <v>131260330.56414461</v>
      </c>
      <c r="D45" s="56">
        <f t="shared" si="2"/>
        <v>0</v>
      </c>
      <c r="E45" s="59">
        <f t="shared" si="55"/>
        <v>131260330.56414454</v>
      </c>
      <c r="F45" s="53">
        <f t="shared" si="3"/>
        <v>985033.77823344141</v>
      </c>
      <c r="G45" s="53">
        <f t="shared" si="4"/>
        <v>608829.16660002375</v>
      </c>
      <c r="H45" s="60">
        <f t="shared" si="5"/>
        <v>376204.61163341766</v>
      </c>
      <c r="I45" s="54">
        <f t="shared" si="6"/>
        <v>0.24</v>
      </c>
      <c r="J45" s="61">
        <f t="shared" si="7"/>
        <v>2.261020693073168E-2</v>
      </c>
      <c r="K45" s="62">
        <f t="shared" si="8"/>
        <v>2959317.171734225</v>
      </c>
      <c r="L45" s="62">
        <f t="shared" si="9"/>
        <v>3944350.9499676665</v>
      </c>
      <c r="M45" s="55">
        <f t="shared" si="10"/>
        <v>3335521.7833676427</v>
      </c>
      <c r="N45" s="55">
        <f t="shared" si="11"/>
        <v>751098.12555267347</v>
      </c>
      <c r="O45" s="55">
        <f t="shared" si="12"/>
        <v>2584423.6578149693</v>
      </c>
      <c r="P45" s="59">
        <f t="shared" si="56"/>
        <v>2586163.9133820799</v>
      </c>
      <c r="Q45" s="52">
        <f t="shared" si="13"/>
        <v>102557.65036090801</v>
      </c>
      <c r="R45" s="57">
        <f t="shared" si="14"/>
        <v>10775.682972425333</v>
      </c>
      <c r="S45" s="59">
        <f t="shared" si="57"/>
        <v>13651462.016404666</v>
      </c>
      <c r="T45" s="56">
        <f t="shared" si="15"/>
        <v>2696304.7309359601</v>
      </c>
      <c r="U45" s="57">
        <f t="shared" si="16"/>
        <v>56881.091735019443</v>
      </c>
      <c r="V45" s="59">
        <f t="shared" si="58"/>
        <v>14000000</v>
      </c>
      <c r="W45" s="52">
        <f t="shared" si="17"/>
        <v>0</v>
      </c>
      <c r="X45" s="57">
        <f t="shared" si="18"/>
        <v>58333.333333333336</v>
      </c>
      <c r="Y45" s="59">
        <f t="shared" si="59"/>
        <v>24613836.086617924</v>
      </c>
      <c r="Z45" s="56">
        <f t="shared" si="60"/>
        <v>0</v>
      </c>
      <c r="AA45" s="57">
        <f t="shared" si="19"/>
        <v>102557.65036090801</v>
      </c>
      <c r="AB45" s="63">
        <f t="shared" si="61"/>
        <v>20000000</v>
      </c>
      <c r="AC45" s="74">
        <f t="shared" si="20"/>
        <v>0</v>
      </c>
      <c r="AD45" s="57">
        <f t="shared" si="21"/>
        <v>83333.333333333328</v>
      </c>
      <c r="AE45" s="59">
        <f t="shared" si="62"/>
        <v>15607410.998702217</v>
      </c>
      <c r="AF45" s="54">
        <f t="shared" si="22"/>
        <v>751098.12555267347</v>
      </c>
      <c r="AG45" s="57">
        <f t="shared" si="23"/>
        <v>65030.879161259239</v>
      </c>
      <c r="AH45" s="59">
        <f t="shared" si="63"/>
        <v>13950000</v>
      </c>
      <c r="AI45" s="54">
        <f t="shared" si="24"/>
        <v>0</v>
      </c>
      <c r="AJ45" s="57">
        <f t="shared" si="25"/>
        <v>58125</v>
      </c>
      <c r="AK45" s="59">
        <f t="shared" si="64"/>
        <v>26851457.549037732</v>
      </c>
      <c r="AL45" s="56">
        <f t="shared" si="65"/>
        <v>0</v>
      </c>
      <c r="AM45" s="75">
        <f t="shared" si="26"/>
        <v>111881.07312099055</v>
      </c>
      <c r="AN45">
        <f t="shared" si="27"/>
        <v>2.4181837873021819E-2</v>
      </c>
      <c r="AO45" s="119">
        <f t="shared" si="28"/>
        <v>113333.33333333334</v>
      </c>
      <c r="AP45" s="119">
        <f t="shared" si="29"/>
        <v>2871614.2101054243</v>
      </c>
      <c r="AQ45">
        <f t="shared" si="30"/>
        <v>0.89003150973407785</v>
      </c>
      <c r="AR45" s="41">
        <f t="shared" si="31"/>
        <v>2753185.8226709794</v>
      </c>
      <c r="AS45" s="41">
        <f t="shared" si="32"/>
        <v>88978056.120886683</v>
      </c>
      <c r="AT45">
        <f t="shared" si="33"/>
        <v>0.88911321274161992</v>
      </c>
      <c r="AU45" s="41">
        <f t="shared" si="34"/>
        <v>58333.333333333336</v>
      </c>
      <c r="AV45" s="41">
        <f t="shared" si="35"/>
        <v>0</v>
      </c>
      <c r="AW45">
        <f t="shared" si="36"/>
        <v>0.89139681354463995</v>
      </c>
      <c r="AX45">
        <f t="shared" si="37"/>
        <v>0</v>
      </c>
      <c r="AY45" s="121">
        <f t="shared" si="38"/>
        <v>0</v>
      </c>
      <c r="AZ45">
        <f t="shared" si="39"/>
        <v>0.94099824498855433</v>
      </c>
      <c r="BA45" s="39">
        <f t="shared" si="40"/>
        <v>83333.333333333328</v>
      </c>
      <c r="BB45" s="39">
        <f t="shared" si="41"/>
        <v>0</v>
      </c>
      <c r="BC45">
        <f t="shared" si="42"/>
        <v>0.89548608027153609</v>
      </c>
      <c r="BD45" s="41">
        <f t="shared" si="43"/>
        <v>816129.00471393275</v>
      </c>
      <c r="BE45" s="41">
        <f t="shared" si="44"/>
        <v>24786238.143238224</v>
      </c>
      <c r="BF45">
        <f t="shared" si="45"/>
        <v>0.89105532151727218</v>
      </c>
      <c r="BG45" s="41">
        <f t="shared" si="46"/>
        <v>58125</v>
      </c>
      <c r="BH45" s="41">
        <f t="shared" si="47"/>
        <v>0</v>
      </c>
      <c r="BI45">
        <f t="shared" si="48"/>
        <v>0.90082884104227112</v>
      </c>
      <c r="BJ45">
        <f t="shared" si="49"/>
        <v>0</v>
      </c>
      <c r="BK45" s="121">
        <f t="shared" si="50"/>
        <v>0</v>
      </c>
      <c r="BL45">
        <f t="shared" si="51"/>
        <v>0.90519037987394768</v>
      </c>
      <c r="BM45" s="119">
        <f t="shared" si="52"/>
        <v>3882439.8273849124</v>
      </c>
      <c r="BN45" s="119">
        <f t="shared" si="53"/>
        <v>93394609.934294</v>
      </c>
      <c r="BO45">
        <f t="shared" si="54"/>
        <v>0.89686462856646798</v>
      </c>
    </row>
    <row r="46" spans="1:67">
      <c r="A46">
        <v>34</v>
      </c>
      <c r="B46" s="64">
        <v>29</v>
      </c>
      <c r="C46" s="56">
        <f t="shared" si="1"/>
        <v>127924808.78077698</v>
      </c>
      <c r="D46" s="56">
        <f t="shared" si="2"/>
        <v>0</v>
      </c>
      <c r="E46" s="59">
        <f t="shared" si="55"/>
        <v>127924808.78077689</v>
      </c>
      <c r="F46" s="53">
        <f t="shared" si="3"/>
        <v>962761.96067382279</v>
      </c>
      <c r="G46" s="53">
        <f t="shared" si="4"/>
        <v>593357.90472817014</v>
      </c>
      <c r="H46" s="66">
        <f t="shared" si="5"/>
        <v>369404.05594565265</v>
      </c>
      <c r="I46" s="54">
        <f t="shared" si="6"/>
        <v>0.24</v>
      </c>
      <c r="J46" s="67">
        <f t="shared" si="7"/>
        <v>2.261020693073168E-2</v>
      </c>
      <c r="K46" s="68">
        <f t="shared" si="8"/>
        <v>2884054.0959616639</v>
      </c>
      <c r="L46" s="68">
        <f t="shared" si="9"/>
        <v>3846816.0566354864</v>
      </c>
      <c r="M46" s="55">
        <f t="shared" si="10"/>
        <v>3253458.1519073164</v>
      </c>
      <c r="N46" s="55">
        <f t="shared" si="11"/>
        <v>732618.90587758413</v>
      </c>
      <c r="O46" s="55">
        <f t="shared" si="12"/>
        <v>2520839.2460297323</v>
      </c>
      <c r="P46" s="65">
        <f t="shared" si="56"/>
        <v>2483606.263021172</v>
      </c>
      <c r="Q46" s="52">
        <f t="shared" si="13"/>
        <v>102984.97390407846</v>
      </c>
      <c r="R46" s="57">
        <f t="shared" si="14"/>
        <v>10348.359429254884</v>
      </c>
      <c r="S46" s="59">
        <f t="shared" si="57"/>
        <v>10955157.285468705</v>
      </c>
      <c r="T46" s="56">
        <f t="shared" si="15"/>
        <v>2633186.490288727</v>
      </c>
      <c r="U46" s="57">
        <f t="shared" si="16"/>
        <v>45646.488689452934</v>
      </c>
      <c r="V46" s="59">
        <f t="shared" si="58"/>
        <v>14000000</v>
      </c>
      <c r="W46" s="52">
        <f t="shared" si="17"/>
        <v>0</v>
      </c>
      <c r="X46" s="57">
        <f t="shared" si="18"/>
        <v>58333.333333333336</v>
      </c>
      <c r="Y46" s="59">
        <f t="shared" si="59"/>
        <v>24716393.736978833</v>
      </c>
      <c r="Z46" s="56">
        <f t="shared" si="60"/>
        <v>0</v>
      </c>
      <c r="AA46" s="57">
        <f t="shared" si="19"/>
        <v>102984.97390407846</v>
      </c>
      <c r="AB46" s="63">
        <f t="shared" si="61"/>
        <v>20000000</v>
      </c>
      <c r="AC46" s="74">
        <f t="shared" si="20"/>
        <v>0</v>
      </c>
      <c r="AD46" s="57">
        <f t="shared" si="21"/>
        <v>83333.333333333328</v>
      </c>
      <c r="AE46" s="59">
        <f t="shared" si="62"/>
        <v>14856312.873149544</v>
      </c>
      <c r="AF46" s="54">
        <f t="shared" si="22"/>
        <v>732618.90587758413</v>
      </c>
      <c r="AG46" s="57">
        <f t="shared" si="23"/>
        <v>61901.3036381231</v>
      </c>
      <c r="AH46" s="59">
        <f t="shared" si="63"/>
        <v>13950000</v>
      </c>
      <c r="AI46" s="54">
        <f t="shared" si="24"/>
        <v>0</v>
      </c>
      <c r="AJ46" s="57">
        <f t="shared" si="25"/>
        <v>58125</v>
      </c>
      <c r="AK46" s="59">
        <f t="shared" si="64"/>
        <v>26963338.622158721</v>
      </c>
      <c r="AL46" s="56">
        <f t="shared" si="65"/>
        <v>0</v>
      </c>
      <c r="AM46" s="75">
        <f t="shared" si="26"/>
        <v>112347.24425899467</v>
      </c>
      <c r="AN46">
        <f t="shared" si="27"/>
        <v>2.4262245057029279E-2</v>
      </c>
      <c r="AO46" s="119">
        <f t="shared" si="28"/>
        <v>113333.33333333334</v>
      </c>
      <c r="AP46" s="119">
        <f t="shared" si="29"/>
        <v>2986564.2432182753</v>
      </c>
      <c r="AQ46">
        <f t="shared" si="30"/>
        <v>0.88616458817892607</v>
      </c>
      <c r="AR46" s="41">
        <f t="shared" si="31"/>
        <v>2678832.9789781799</v>
      </c>
      <c r="AS46" s="41">
        <f t="shared" si="32"/>
        <v>89528340.669816718</v>
      </c>
      <c r="AT46">
        <f t="shared" si="33"/>
        <v>0.88521765085023763</v>
      </c>
      <c r="AU46" s="41">
        <f t="shared" si="34"/>
        <v>58333.333333333336</v>
      </c>
      <c r="AV46" s="41">
        <f t="shared" si="35"/>
        <v>0</v>
      </c>
      <c r="AW46">
        <f t="shared" si="36"/>
        <v>0.88757253829569716</v>
      </c>
      <c r="AX46">
        <f t="shared" si="37"/>
        <v>0</v>
      </c>
      <c r="AY46" s="121">
        <f t="shared" si="38"/>
        <v>0</v>
      </c>
      <c r="AZ46">
        <f t="shared" si="39"/>
        <v>0.9387746402559668</v>
      </c>
      <c r="BA46" s="39">
        <f t="shared" si="40"/>
        <v>83333.333333333328</v>
      </c>
      <c r="BB46" s="39">
        <f t="shared" si="41"/>
        <v>0</v>
      </c>
      <c r="BC46">
        <f t="shared" si="42"/>
        <v>0.8917899966497278</v>
      </c>
      <c r="BD46" s="41">
        <f t="shared" si="43"/>
        <v>794520.20951570722</v>
      </c>
      <c r="BE46" s="41">
        <f t="shared" si="44"/>
        <v>24909042.799837861</v>
      </c>
      <c r="BF46">
        <f t="shared" si="45"/>
        <v>0.88722037227840833</v>
      </c>
      <c r="BG46" s="41">
        <f t="shared" si="46"/>
        <v>58125</v>
      </c>
      <c r="BH46" s="41">
        <f t="shared" si="47"/>
        <v>0</v>
      </c>
      <c r="BI46">
        <f t="shared" si="48"/>
        <v>0.89730127979557428</v>
      </c>
      <c r="BJ46">
        <f t="shared" si="49"/>
        <v>0</v>
      </c>
      <c r="BK46" s="121">
        <f t="shared" si="50"/>
        <v>0</v>
      </c>
      <c r="BL46">
        <f t="shared" si="51"/>
        <v>0.90180125682628609</v>
      </c>
      <c r="BM46" s="119">
        <f t="shared" si="52"/>
        <v>3786478.1884938874</v>
      </c>
      <c r="BN46" s="119">
        <f t="shared" si="53"/>
        <v>94350286.405312181</v>
      </c>
      <c r="BO46">
        <f t="shared" si="54"/>
        <v>0.89321191526794053</v>
      </c>
    </row>
    <row r="47" spans="1:67">
      <c r="A47">
        <v>35</v>
      </c>
      <c r="B47" s="58">
        <v>30</v>
      </c>
      <c r="C47" s="56">
        <f t="shared" si="1"/>
        <v>124671350.62886965</v>
      </c>
      <c r="D47" s="56">
        <f t="shared" si="2"/>
        <v>0</v>
      </c>
      <c r="E47" s="59">
        <f t="shared" si="55"/>
        <v>124671350.62886958</v>
      </c>
      <c r="F47" s="53">
        <f t="shared" si="3"/>
        <v>940993.71351795108</v>
      </c>
      <c r="G47" s="53">
        <f t="shared" si="4"/>
        <v>578267.2813335734</v>
      </c>
      <c r="H47" s="60">
        <f t="shared" si="5"/>
        <v>362726.43218437769</v>
      </c>
      <c r="I47" s="54">
        <f t="shared" si="6"/>
        <v>0.24</v>
      </c>
      <c r="J47" s="61">
        <f t="shared" si="7"/>
        <v>2.261020693073168E-2</v>
      </c>
      <c r="K47" s="62">
        <f t="shared" si="8"/>
        <v>2810643.7163616116</v>
      </c>
      <c r="L47" s="62">
        <f t="shared" si="9"/>
        <v>3751637.4298795629</v>
      </c>
      <c r="M47" s="55">
        <f t="shared" si="10"/>
        <v>3173370.1485459898</v>
      </c>
      <c r="N47" s="55">
        <f t="shared" si="11"/>
        <v>714584.56129500573</v>
      </c>
      <c r="O47" s="55">
        <f t="shared" si="12"/>
        <v>2458785.5872509843</v>
      </c>
      <c r="P47" s="59">
        <f t="shared" si="56"/>
        <v>2380621.2891170937</v>
      </c>
      <c r="Q47" s="52">
        <f t="shared" si="13"/>
        <v>103414.07796201212</v>
      </c>
      <c r="R47" s="57">
        <f t="shared" si="14"/>
        <v>9919.2553713212237</v>
      </c>
      <c r="S47" s="59">
        <f t="shared" si="57"/>
        <v>8321970.795179978</v>
      </c>
      <c r="T47" s="56">
        <f t="shared" si="15"/>
        <v>2571600.9450277248</v>
      </c>
      <c r="U47" s="57">
        <f t="shared" si="16"/>
        <v>34674.878313249908</v>
      </c>
      <c r="V47" s="59">
        <f t="shared" si="58"/>
        <v>14000000</v>
      </c>
      <c r="W47" s="52">
        <f t="shared" si="17"/>
        <v>0</v>
      </c>
      <c r="X47" s="57">
        <f t="shared" si="18"/>
        <v>58333.333333333336</v>
      </c>
      <c r="Y47" s="59">
        <f t="shared" si="59"/>
        <v>24819378.71088291</v>
      </c>
      <c r="Z47" s="56">
        <f t="shared" si="60"/>
        <v>0</v>
      </c>
      <c r="AA47" s="57">
        <f t="shared" si="19"/>
        <v>103414.07796201212</v>
      </c>
      <c r="AB47" s="63">
        <f t="shared" si="61"/>
        <v>20000000</v>
      </c>
      <c r="AC47" s="74">
        <f t="shared" si="20"/>
        <v>0</v>
      </c>
      <c r="AD47" s="57">
        <f t="shared" si="21"/>
        <v>83333.333333333328</v>
      </c>
      <c r="AE47" s="59">
        <f t="shared" si="62"/>
        <v>14123693.967271959</v>
      </c>
      <c r="AF47" s="54">
        <f t="shared" si="22"/>
        <v>714584.56129500573</v>
      </c>
      <c r="AG47" s="57">
        <f t="shared" si="23"/>
        <v>58848.724863633164</v>
      </c>
      <c r="AH47" s="59">
        <f t="shared" si="63"/>
        <v>13950000</v>
      </c>
      <c r="AI47" s="54">
        <f t="shared" si="24"/>
        <v>0</v>
      </c>
      <c r="AJ47" s="57">
        <f t="shared" si="25"/>
        <v>58125</v>
      </c>
      <c r="AK47" s="59">
        <f t="shared" si="64"/>
        <v>27075685.866417717</v>
      </c>
      <c r="AL47" s="56">
        <f t="shared" si="65"/>
        <v>0</v>
      </c>
      <c r="AM47" s="75">
        <f t="shared" si="26"/>
        <v>112815.35777674049</v>
      </c>
      <c r="AN47">
        <f t="shared" si="27"/>
        <v>2.4342652241036739E-2</v>
      </c>
      <c r="AO47" s="119">
        <f t="shared" si="28"/>
        <v>113333.33333333334</v>
      </c>
      <c r="AP47" s="119">
        <f t="shared" si="29"/>
        <v>3102422.3388603637</v>
      </c>
      <c r="AQ47">
        <f t="shared" si="30"/>
        <v>0.88230269356486657</v>
      </c>
      <c r="AR47" s="41">
        <f t="shared" si="31"/>
        <v>2606275.8233409747</v>
      </c>
      <c r="AS47" s="41">
        <f t="shared" si="32"/>
        <v>90006033.075970367</v>
      </c>
      <c r="AT47">
        <f t="shared" si="33"/>
        <v>0.88132739674723048</v>
      </c>
      <c r="AU47" s="41">
        <f t="shared" si="34"/>
        <v>58333.333333333336</v>
      </c>
      <c r="AV47" s="41">
        <f t="shared" si="35"/>
        <v>0</v>
      </c>
      <c r="AW47">
        <f t="shared" si="36"/>
        <v>0.88375287629497645</v>
      </c>
      <c r="AX47">
        <f t="shared" si="37"/>
        <v>0</v>
      </c>
      <c r="AY47" s="121">
        <f t="shared" si="38"/>
        <v>0</v>
      </c>
      <c r="AZ47">
        <f t="shared" si="39"/>
        <v>0.93654376759869107</v>
      </c>
      <c r="BA47" s="39">
        <f t="shared" si="40"/>
        <v>83333.333333333328</v>
      </c>
      <c r="BB47" s="39">
        <f t="shared" si="41"/>
        <v>0</v>
      </c>
      <c r="BC47">
        <f t="shared" si="42"/>
        <v>0.88809731487674859</v>
      </c>
      <c r="BD47" s="41">
        <f t="shared" si="43"/>
        <v>773433.28615863889</v>
      </c>
      <c r="BE47" s="41">
        <f t="shared" si="44"/>
        <v>25010459.645325199</v>
      </c>
      <c r="BF47">
        <f t="shared" si="45"/>
        <v>0.88339013932783894</v>
      </c>
      <c r="BG47" s="41">
        <f t="shared" si="46"/>
        <v>58125</v>
      </c>
      <c r="BH47" s="41">
        <f t="shared" si="47"/>
        <v>0</v>
      </c>
      <c r="BI47">
        <f t="shared" si="48"/>
        <v>0.89377560023320235</v>
      </c>
      <c r="BJ47">
        <f t="shared" si="49"/>
        <v>0</v>
      </c>
      <c r="BK47" s="121">
        <f t="shared" si="50"/>
        <v>0</v>
      </c>
      <c r="BL47">
        <f t="shared" si="51"/>
        <v>0.89841282710269033</v>
      </c>
      <c r="BM47" s="119">
        <f t="shared" si="52"/>
        <v>3692834.1094996142</v>
      </c>
      <c r="BN47" s="119">
        <f t="shared" si="53"/>
        <v>95201104.456379697</v>
      </c>
      <c r="BO47">
        <f t="shared" si="54"/>
        <v>0.88956220479408099</v>
      </c>
    </row>
    <row r="48" spans="1:67">
      <c r="A48">
        <v>36</v>
      </c>
      <c r="B48" s="64">
        <v>31</v>
      </c>
      <c r="C48" s="56">
        <f t="shared" si="1"/>
        <v>121497980.48032366</v>
      </c>
      <c r="D48" s="56">
        <f t="shared" si="2"/>
        <v>0</v>
      </c>
      <c r="E48" s="59">
        <f t="shared" si="55"/>
        <v>121497980.48032358</v>
      </c>
      <c r="F48" s="53">
        <f t="shared" si="3"/>
        <v>919717.65093479224</v>
      </c>
      <c r="G48" s="53">
        <f t="shared" si="4"/>
        <v>563548.1327945675</v>
      </c>
      <c r="H48" s="66">
        <f t="shared" si="5"/>
        <v>356169.51814022474</v>
      </c>
      <c r="I48" s="54">
        <f t="shared" si="6"/>
        <v>0.24</v>
      </c>
      <c r="J48" s="67">
        <f t="shared" si="7"/>
        <v>2.261020693073168E-2</v>
      </c>
      <c r="K48" s="68">
        <f t="shared" si="8"/>
        <v>2739041.4138185452</v>
      </c>
      <c r="L48" s="68">
        <f t="shared" si="9"/>
        <v>3658759.0647533373</v>
      </c>
      <c r="M48" s="55">
        <f t="shared" si="10"/>
        <v>3095210.9319587699</v>
      </c>
      <c r="N48" s="55">
        <f t="shared" si="11"/>
        <v>696984.54400054342</v>
      </c>
      <c r="O48" s="55">
        <f t="shared" si="12"/>
        <v>2398226.3879582267</v>
      </c>
      <c r="P48" s="65">
        <f t="shared" si="56"/>
        <v>2277207.2111550816</v>
      </c>
      <c r="Q48" s="52">
        <f t="shared" si="13"/>
        <v>103844.9699535205</v>
      </c>
      <c r="R48" s="57">
        <f t="shared" si="14"/>
        <v>9488.3633798128394</v>
      </c>
      <c r="S48" s="59">
        <f t="shared" si="57"/>
        <v>5750369.8501522532</v>
      </c>
      <c r="T48" s="56">
        <f t="shared" si="15"/>
        <v>2511511.8097257037</v>
      </c>
      <c r="U48" s="57">
        <f t="shared" si="16"/>
        <v>23959.874375634387</v>
      </c>
      <c r="V48" s="59">
        <f t="shared" si="58"/>
        <v>14000000</v>
      </c>
      <c r="W48" s="52">
        <f t="shared" si="17"/>
        <v>0</v>
      </c>
      <c r="X48" s="57">
        <f t="shared" si="18"/>
        <v>58333.333333333336</v>
      </c>
      <c r="Y48" s="59">
        <f t="shared" si="59"/>
        <v>24922792.788844921</v>
      </c>
      <c r="Z48" s="56">
        <f t="shared" si="60"/>
        <v>0</v>
      </c>
      <c r="AA48" s="57">
        <f t="shared" si="19"/>
        <v>103844.9699535205</v>
      </c>
      <c r="AB48" s="63">
        <f t="shared" si="61"/>
        <v>20000000</v>
      </c>
      <c r="AC48" s="74">
        <f t="shared" si="20"/>
        <v>0</v>
      </c>
      <c r="AD48" s="57">
        <f t="shared" si="21"/>
        <v>83333.333333333328</v>
      </c>
      <c r="AE48" s="59">
        <f t="shared" si="62"/>
        <v>13409109.405976953</v>
      </c>
      <c r="AF48" s="54">
        <f t="shared" si="22"/>
        <v>696984.54400054342</v>
      </c>
      <c r="AG48" s="57">
        <f t="shared" si="23"/>
        <v>55871.289191570635</v>
      </c>
      <c r="AH48" s="59">
        <f t="shared" si="63"/>
        <v>13950000</v>
      </c>
      <c r="AI48" s="54">
        <f t="shared" si="24"/>
        <v>0</v>
      </c>
      <c r="AJ48" s="57">
        <f t="shared" si="25"/>
        <v>58125</v>
      </c>
      <c r="AK48" s="59">
        <f t="shared" si="64"/>
        <v>27188501.224194456</v>
      </c>
      <c r="AL48" s="56">
        <f t="shared" si="65"/>
        <v>0</v>
      </c>
      <c r="AM48" s="75">
        <f t="shared" si="26"/>
        <v>113285.4217674769</v>
      </c>
      <c r="AN48">
        <f t="shared" si="27"/>
        <v>2.4423059425044202E-2</v>
      </c>
      <c r="AO48" s="119">
        <f t="shared" si="28"/>
        <v>113333.33333333334</v>
      </c>
      <c r="AP48" s="119">
        <f t="shared" si="29"/>
        <v>3219194.0685591353</v>
      </c>
      <c r="AQ48">
        <f t="shared" si="30"/>
        <v>0.87844590694419733</v>
      </c>
      <c r="AR48" s="41">
        <f t="shared" si="31"/>
        <v>2535471.684101338</v>
      </c>
      <c r="AS48" s="41">
        <f t="shared" si="32"/>
        <v>90414425.150125325</v>
      </c>
      <c r="AT48">
        <f t="shared" si="33"/>
        <v>0.87744253081552692</v>
      </c>
      <c r="AU48" s="41">
        <f t="shared" si="34"/>
        <v>58333.333333333336</v>
      </c>
      <c r="AV48" s="41">
        <f t="shared" si="35"/>
        <v>0</v>
      </c>
      <c r="AW48">
        <f t="shared" si="36"/>
        <v>0.87993790953296502</v>
      </c>
      <c r="AX48">
        <f t="shared" si="37"/>
        <v>0</v>
      </c>
      <c r="AY48" s="121">
        <f t="shared" si="38"/>
        <v>0</v>
      </c>
      <c r="AZ48">
        <f t="shared" si="39"/>
        <v>0.93430570399879309</v>
      </c>
      <c r="BA48" s="39">
        <f t="shared" si="40"/>
        <v>83333.333333333328</v>
      </c>
      <c r="BB48" s="39">
        <f t="shared" si="41"/>
        <v>0</v>
      </c>
      <c r="BC48">
        <f t="shared" si="42"/>
        <v>0.88440811935289609</v>
      </c>
      <c r="BD48" s="41">
        <f t="shared" si="43"/>
        <v>752855.83319211402</v>
      </c>
      <c r="BE48" s="41">
        <f t="shared" si="44"/>
        <v>25091443.584019564</v>
      </c>
      <c r="BF48">
        <f t="shared" si="45"/>
        <v>0.87956470442775481</v>
      </c>
      <c r="BG48" s="41">
        <f t="shared" si="46"/>
        <v>58125</v>
      </c>
      <c r="BH48" s="41">
        <f t="shared" si="47"/>
        <v>0</v>
      </c>
      <c r="BI48">
        <f t="shared" si="48"/>
        <v>0.89025188903017549</v>
      </c>
      <c r="BJ48">
        <f t="shared" si="49"/>
        <v>0</v>
      </c>
      <c r="BK48" s="121">
        <f t="shared" si="50"/>
        <v>0</v>
      </c>
      <c r="BL48">
        <f t="shared" si="51"/>
        <v>0.89502517853329533</v>
      </c>
      <c r="BM48" s="119">
        <f t="shared" si="52"/>
        <v>3601452.5172934523</v>
      </c>
      <c r="BN48" s="119">
        <f t="shared" si="53"/>
        <v>95951538.890721872</v>
      </c>
      <c r="BO48">
        <f t="shared" si="54"/>
        <v>0.88591558222522282</v>
      </c>
    </row>
    <row r="49" spans="1:67">
      <c r="A49">
        <v>37</v>
      </c>
      <c r="B49" s="58">
        <v>32</v>
      </c>
      <c r="C49" s="56">
        <f t="shared" si="1"/>
        <v>118402769.54836491</v>
      </c>
      <c r="D49" s="56">
        <f t="shared" si="2"/>
        <v>0</v>
      </c>
      <c r="E49" s="59">
        <f t="shared" si="55"/>
        <v>118402769.54836482</v>
      </c>
      <c r="F49" s="53">
        <f t="shared" si="3"/>
        <v>898922.64452931017</v>
      </c>
      <c r="G49" s="53">
        <f t="shared" si="4"/>
        <v>549191.51275516546</v>
      </c>
      <c r="H49" s="60">
        <f t="shared" si="5"/>
        <v>349731.13177414471</v>
      </c>
      <c r="I49" s="54">
        <f t="shared" si="6"/>
        <v>0.24</v>
      </c>
      <c r="J49" s="61">
        <f t="shared" si="7"/>
        <v>2.261020693073168E-2</v>
      </c>
      <c r="K49" s="62">
        <f t="shared" si="8"/>
        <v>2669203.6274007317</v>
      </c>
      <c r="L49" s="62">
        <f t="shared" si="9"/>
        <v>3568126.2719300417</v>
      </c>
      <c r="M49" s="55">
        <f t="shared" si="10"/>
        <v>3018934.7591748764</v>
      </c>
      <c r="N49" s="55">
        <f t="shared" si="11"/>
        <v>679808.55351893674</v>
      </c>
      <c r="O49" s="55">
        <f t="shared" si="12"/>
        <v>2339126.2056559399</v>
      </c>
      <c r="P49" s="59">
        <f t="shared" si="56"/>
        <v>2173362.2412015609</v>
      </c>
      <c r="Q49" s="52">
        <f t="shared" si="13"/>
        <v>104277.65732832684</v>
      </c>
      <c r="R49" s="57">
        <f t="shared" si="14"/>
        <v>9055.6760050065041</v>
      </c>
      <c r="S49" s="59">
        <f t="shared" si="57"/>
        <v>3238858.0404265495</v>
      </c>
      <c r="T49" s="56">
        <f t="shared" si="15"/>
        <v>2452883.6500141146</v>
      </c>
      <c r="U49" s="57">
        <f t="shared" si="16"/>
        <v>13495.241835110623</v>
      </c>
      <c r="V49" s="59">
        <f t="shared" si="58"/>
        <v>14000000</v>
      </c>
      <c r="W49" s="52">
        <f t="shared" si="17"/>
        <v>0</v>
      </c>
      <c r="X49" s="57">
        <f t="shared" si="18"/>
        <v>58333.333333333336</v>
      </c>
      <c r="Y49" s="59">
        <f t="shared" si="59"/>
        <v>25026637.758798443</v>
      </c>
      <c r="Z49" s="56">
        <f t="shared" si="60"/>
        <v>0</v>
      </c>
      <c r="AA49" s="57">
        <f t="shared" si="19"/>
        <v>104277.65732832684</v>
      </c>
      <c r="AB49" s="63">
        <f t="shared" si="61"/>
        <v>20000000</v>
      </c>
      <c r="AC49" s="74">
        <f t="shared" si="20"/>
        <v>0</v>
      </c>
      <c r="AD49" s="57">
        <f t="shared" si="21"/>
        <v>83333.333333333328</v>
      </c>
      <c r="AE49" s="59">
        <f t="shared" si="62"/>
        <v>12712124.861976409</v>
      </c>
      <c r="AF49" s="54">
        <f t="shared" si="22"/>
        <v>679808.55351893674</v>
      </c>
      <c r="AG49" s="57">
        <f t="shared" si="23"/>
        <v>52967.186924901704</v>
      </c>
      <c r="AH49" s="59">
        <f t="shared" si="63"/>
        <v>13950000</v>
      </c>
      <c r="AI49" s="54">
        <f t="shared" si="24"/>
        <v>0</v>
      </c>
      <c r="AJ49" s="57">
        <f t="shared" si="25"/>
        <v>58125</v>
      </c>
      <c r="AK49" s="59">
        <f t="shared" si="64"/>
        <v>27301786.645961933</v>
      </c>
      <c r="AL49" s="56">
        <f t="shared" si="65"/>
        <v>0</v>
      </c>
      <c r="AM49" s="75">
        <f t="shared" si="26"/>
        <v>113757.44435817472</v>
      </c>
      <c r="AN49">
        <f t="shared" si="27"/>
        <v>2.4503466609051661E-2</v>
      </c>
      <c r="AO49" s="119">
        <f t="shared" si="28"/>
        <v>113333.33333333334</v>
      </c>
      <c r="AP49" s="119">
        <f t="shared" si="29"/>
        <v>3336885.0345064588</v>
      </c>
      <c r="AQ49">
        <f t="shared" si="30"/>
        <v>0.87459430880988043</v>
      </c>
      <c r="AR49" s="41">
        <f t="shared" si="31"/>
        <v>2466378.8918492254</v>
      </c>
      <c r="AS49" s="41">
        <f t="shared" si="32"/>
        <v>90756695.050522238</v>
      </c>
      <c r="AT49">
        <f t="shared" si="33"/>
        <v>0.87356313286749254</v>
      </c>
      <c r="AU49" s="41">
        <f t="shared" si="34"/>
        <v>58333.333333333336</v>
      </c>
      <c r="AV49" s="41">
        <f t="shared" si="35"/>
        <v>0</v>
      </c>
      <c r="AW49">
        <f t="shared" si="36"/>
        <v>0.87612771945764478</v>
      </c>
      <c r="AX49">
        <f t="shared" si="37"/>
        <v>0</v>
      </c>
      <c r="AY49" s="121">
        <f t="shared" si="38"/>
        <v>0</v>
      </c>
      <c r="AZ49">
        <f t="shared" si="39"/>
        <v>0.93206052654209659</v>
      </c>
      <c r="BA49" s="39">
        <f t="shared" si="40"/>
        <v>83333.333333333328</v>
      </c>
      <c r="BB49" s="39">
        <f t="shared" si="41"/>
        <v>0</v>
      </c>
      <c r="BC49">
        <f t="shared" si="42"/>
        <v>0.88072249398765279</v>
      </c>
      <c r="BD49" s="41">
        <f t="shared" si="43"/>
        <v>732775.74044383841</v>
      </c>
      <c r="BE49" s="41">
        <f t="shared" si="44"/>
        <v>25152916.480200659</v>
      </c>
      <c r="BF49">
        <f t="shared" si="45"/>
        <v>0.8757441487936023</v>
      </c>
      <c r="BG49" s="41">
        <f t="shared" si="46"/>
        <v>58125</v>
      </c>
      <c r="BH49" s="41">
        <f t="shared" si="47"/>
        <v>0</v>
      </c>
      <c r="BI49">
        <f t="shared" si="48"/>
        <v>0.8867302324402796</v>
      </c>
      <c r="BJ49">
        <f t="shared" si="49"/>
        <v>0</v>
      </c>
      <c r="BK49" s="121">
        <f t="shared" si="50"/>
        <v>0</v>
      </c>
      <c r="BL49">
        <f t="shared" si="51"/>
        <v>0.89163839858505389</v>
      </c>
      <c r="BM49" s="119">
        <f t="shared" si="52"/>
        <v>3512279.6322930641</v>
      </c>
      <c r="BN49" s="119">
        <f t="shared" si="53"/>
        <v>96605912.293596044</v>
      </c>
      <c r="BO49">
        <f t="shared" si="54"/>
        <v>0.88227213216864753</v>
      </c>
    </row>
    <row r="50" spans="1:67">
      <c r="A50">
        <v>38</v>
      </c>
      <c r="B50" s="64">
        <v>33</v>
      </c>
      <c r="C50" s="56">
        <f t="shared" si="1"/>
        <v>115383834.78919002</v>
      </c>
      <c r="D50" s="56">
        <f t="shared" si="2"/>
        <v>0</v>
      </c>
      <c r="E50" s="59">
        <f t="shared" si="55"/>
        <v>115383834.78918995</v>
      </c>
      <c r="F50" s="53">
        <f t="shared" si="3"/>
        <v>878597.81752178189</v>
      </c>
      <c r="G50" s="53">
        <f t="shared" si="4"/>
        <v>535188.68703052599</v>
      </c>
      <c r="H50" s="66">
        <f t="shared" si="5"/>
        <v>343409.1304912559</v>
      </c>
      <c r="I50" s="54">
        <f t="shared" si="6"/>
        <v>0.24</v>
      </c>
      <c r="J50" s="67">
        <f t="shared" si="7"/>
        <v>2.261020693073168E-2</v>
      </c>
      <c r="K50" s="68">
        <f t="shared" si="8"/>
        <v>2601087.8295426317</v>
      </c>
      <c r="L50" s="68">
        <f t="shared" si="9"/>
        <v>3479685.6470644134</v>
      </c>
      <c r="M50" s="55">
        <f t="shared" si="10"/>
        <v>2944496.9600338875</v>
      </c>
      <c r="N50" s="55">
        <f t="shared" si="11"/>
        <v>663046.53095207619</v>
      </c>
      <c r="O50" s="55">
        <f t="shared" si="12"/>
        <v>2281450.4290818116</v>
      </c>
      <c r="P50" s="65">
        <f t="shared" si="56"/>
        <v>2069084.5838732342</v>
      </c>
      <c r="Q50" s="52">
        <f t="shared" si="13"/>
        <v>1600188.1862365715</v>
      </c>
      <c r="R50" s="57">
        <f t="shared" si="14"/>
        <v>8621.1857661384765</v>
      </c>
      <c r="S50" s="59">
        <f t="shared" si="57"/>
        <v>785974.39041243494</v>
      </c>
      <c r="T50" s="56">
        <f t="shared" si="15"/>
        <v>785974.39041243494</v>
      </c>
      <c r="U50" s="57">
        <f t="shared" si="16"/>
        <v>3274.8932933851456</v>
      </c>
      <c r="V50" s="59">
        <f t="shared" si="58"/>
        <v>14000000</v>
      </c>
      <c r="W50" s="52">
        <f t="shared" ref="W50:W69" si="66">IF(T50+P50&lt;=O50+AM50+AA50,MIN(V50,O50-Q50+AA50-T50+AM50),0)</f>
        <v>0</v>
      </c>
      <c r="X50" s="57">
        <f t="shared" si="18"/>
        <v>58333.333333333336</v>
      </c>
      <c r="Y50" s="59">
        <f t="shared" si="59"/>
        <v>25130915.416126769</v>
      </c>
      <c r="Z50" s="56">
        <f t="shared" si="60"/>
        <v>0</v>
      </c>
      <c r="AA50" s="57">
        <f t="shared" si="19"/>
        <v>104712.14756719487</v>
      </c>
      <c r="AB50" s="63">
        <f t="shared" si="61"/>
        <v>20000000</v>
      </c>
      <c r="AC50" s="74">
        <f t="shared" si="20"/>
        <v>0</v>
      </c>
      <c r="AD50" s="57">
        <f t="shared" si="21"/>
        <v>83333.333333333328</v>
      </c>
      <c r="AE50" s="59">
        <f t="shared" si="62"/>
        <v>12032316.308457473</v>
      </c>
      <c r="AF50" s="54">
        <f t="shared" si="22"/>
        <v>663046.53095207619</v>
      </c>
      <c r="AG50" s="57">
        <f t="shared" si="23"/>
        <v>50134.651285239474</v>
      </c>
      <c r="AH50" s="59">
        <f t="shared" si="63"/>
        <v>13950000</v>
      </c>
      <c r="AI50" s="54">
        <f t="shared" si="24"/>
        <v>0</v>
      </c>
      <c r="AJ50" s="57">
        <f t="shared" si="25"/>
        <v>58125</v>
      </c>
      <c r="AK50" s="59">
        <f t="shared" si="64"/>
        <v>27415544.090320107</v>
      </c>
      <c r="AL50" s="56">
        <f t="shared" si="65"/>
        <v>0</v>
      </c>
      <c r="AM50" s="75">
        <f t="shared" si="26"/>
        <v>114231.43370966711</v>
      </c>
      <c r="AN50">
        <f t="shared" si="27"/>
        <v>2.4583873793059124E-2</v>
      </c>
      <c r="AO50" s="119">
        <f t="shared" si="28"/>
        <v>1608809.3720027099</v>
      </c>
      <c r="AP50" s="119">
        <f t="shared" si="29"/>
        <v>52806210.145806864</v>
      </c>
      <c r="AQ50">
        <f t="shared" si="30"/>
        <v>0.87074797909367951</v>
      </c>
      <c r="AR50" s="41">
        <f t="shared" si="31"/>
        <v>789249.2837058201</v>
      </c>
      <c r="AS50" s="41">
        <f t="shared" si="32"/>
        <v>29867026.835672528</v>
      </c>
      <c r="AT50">
        <f t="shared" si="33"/>
        <v>0.86968928214320529</v>
      </c>
      <c r="AU50" s="41">
        <f t="shared" si="34"/>
        <v>58333.333333333336</v>
      </c>
      <c r="AV50" s="41">
        <f t="shared" si="35"/>
        <v>0</v>
      </c>
      <c r="AW50">
        <f t="shared" si="36"/>
        <v>0.87232238697253162</v>
      </c>
      <c r="AX50">
        <f t="shared" si="37"/>
        <v>0</v>
      </c>
      <c r="AY50" s="121">
        <f t="shared" si="38"/>
        <v>0</v>
      </c>
      <c r="AZ50">
        <f t="shared" si="39"/>
        <v>0.92980831241380035</v>
      </c>
      <c r="BA50" s="39">
        <f t="shared" si="40"/>
        <v>83333.333333333328</v>
      </c>
      <c r="BB50" s="39">
        <f t="shared" si="41"/>
        <v>0</v>
      </c>
      <c r="BC50">
        <f t="shared" si="42"/>
        <v>0.87704052219726247</v>
      </c>
      <c r="BD50" s="41">
        <f t="shared" si="43"/>
        <v>713181.18223731569</v>
      </c>
      <c r="BE50" s="41">
        <f t="shared" si="44"/>
        <v>25195768.176178895</v>
      </c>
      <c r="BF50">
        <f t="shared" si="45"/>
        <v>0.87192855309216222</v>
      </c>
      <c r="BG50" s="41">
        <f t="shared" si="46"/>
        <v>58125</v>
      </c>
      <c r="BH50" s="41">
        <f t="shared" si="47"/>
        <v>0</v>
      </c>
      <c r="BI50">
        <f t="shared" si="48"/>
        <v>0.88321071629313763</v>
      </c>
      <c r="BJ50">
        <f t="shared" si="49"/>
        <v>0</v>
      </c>
      <c r="BK50" s="121">
        <f t="shared" si="50"/>
        <v>0</v>
      </c>
      <c r="BL50">
        <f t="shared" si="51"/>
        <v>0.88825257435844829</v>
      </c>
      <c r="BM50" s="119">
        <f t="shared" si="52"/>
        <v>3311031.5046125129</v>
      </c>
      <c r="BN50" s="119">
        <f t="shared" si="53"/>
        <v>97168399.681118295</v>
      </c>
      <c r="BO50">
        <f t="shared" si="54"/>
        <v>0.8786319387559981</v>
      </c>
    </row>
    <row r="51" spans="1:67">
      <c r="A51">
        <v>39</v>
      </c>
      <c r="B51" s="58">
        <v>34</v>
      </c>
      <c r="C51" s="56">
        <f t="shared" si="1"/>
        <v>112553569.2628658</v>
      </c>
      <c r="D51" s="56">
        <f t="shared" si="2"/>
        <v>114231.43370974064</v>
      </c>
      <c r="E51" s="59">
        <f t="shared" si="55"/>
        <v>112439337.82915606</v>
      </c>
      <c r="F51" s="53">
        <f t="shared" si="3"/>
        <v>858732.53905872523</v>
      </c>
      <c r="G51" s="53">
        <f t="shared" si="4"/>
        <v>521531.12863090215</v>
      </c>
      <c r="H51" s="60">
        <f t="shared" si="5"/>
        <v>337201.41042782308</v>
      </c>
      <c r="I51" s="54">
        <f t="shared" si="6"/>
        <v>0.24</v>
      </c>
      <c r="J51" s="61">
        <f t="shared" si="7"/>
        <v>2.261020693073168E-2</v>
      </c>
      <c r="K51" s="62">
        <f t="shared" si="8"/>
        <v>2534652.5018045572</v>
      </c>
      <c r="L51" s="62">
        <f t="shared" si="9"/>
        <v>3393385.0408632825</v>
      </c>
      <c r="M51" s="55">
        <f t="shared" si="10"/>
        <v>2871853.9122323804</v>
      </c>
      <c r="N51" s="55">
        <f t="shared" si="11"/>
        <v>646688.653359966</v>
      </c>
      <c r="O51" s="55">
        <f t="shared" si="12"/>
        <v>2225165.2588724145</v>
      </c>
      <c r="P51" s="59">
        <f t="shared" si="56"/>
        <v>468896.3976366627</v>
      </c>
      <c r="Q51" s="52">
        <f t="shared" si="13"/>
        <v>468896.3976366627</v>
      </c>
      <c r="R51" s="57">
        <f t="shared" si="14"/>
        <v>1953.7349901527612</v>
      </c>
      <c r="S51" s="59">
        <f t="shared" si="57"/>
        <v>0</v>
      </c>
      <c r="T51" s="56">
        <f t="shared" si="15"/>
        <v>0</v>
      </c>
      <c r="U51" s="57">
        <f t="shared" si="16"/>
        <v>0</v>
      </c>
      <c r="V51" s="59">
        <f t="shared" si="58"/>
        <v>14000000</v>
      </c>
      <c r="W51" s="52">
        <f t="shared" si="66"/>
        <v>1976124.7074346005</v>
      </c>
      <c r="X51" s="57">
        <f t="shared" si="18"/>
        <v>58333.333333333336</v>
      </c>
      <c r="Y51" s="59">
        <f t="shared" si="59"/>
        <v>25235627.563693963</v>
      </c>
      <c r="Z51" s="56">
        <f t="shared" si="60"/>
        <v>0</v>
      </c>
      <c r="AA51" s="57">
        <f t="shared" si="19"/>
        <v>105148.44818205817</v>
      </c>
      <c r="AB51" s="63">
        <f t="shared" si="61"/>
        <v>20000000</v>
      </c>
      <c r="AC51" s="74">
        <f t="shared" si="20"/>
        <v>0</v>
      </c>
      <c r="AD51" s="57">
        <f t="shared" si="21"/>
        <v>83333.333333333328</v>
      </c>
      <c r="AE51" s="59">
        <f t="shared" si="62"/>
        <v>11369269.777505398</v>
      </c>
      <c r="AF51" s="54">
        <f t="shared" si="22"/>
        <v>646688.653359966</v>
      </c>
      <c r="AG51" s="57">
        <f t="shared" si="23"/>
        <v>47371.957406272493</v>
      </c>
      <c r="AH51" s="59">
        <f t="shared" si="63"/>
        <v>13950000</v>
      </c>
      <c r="AI51" s="54">
        <f t="shared" si="24"/>
        <v>0</v>
      </c>
      <c r="AJ51" s="57">
        <f t="shared" si="25"/>
        <v>58125</v>
      </c>
      <c r="AK51" s="59">
        <f t="shared" si="64"/>
        <v>27529775.524029773</v>
      </c>
      <c r="AL51" s="56">
        <f t="shared" si="65"/>
        <v>0</v>
      </c>
      <c r="AM51" s="75">
        <f t="shared" si="26"/>
        <v>114707.39801679071</v>
      </c>
      <c r="AN51">
        <f t="shared" si="27"/>
        <v>2.4664280977066584E-2</v>
      </c>
      <c r="AO51" s="119">
        <f t="shared" si="28"/>
        <v>470850.13262681547</v>
      </c>
      <c r="AP51" s="119">
        <f t="shared" si="29"/>
        <v>15942477.519646533</v>
      </c>
      <c r="AQ51">
        <f t="shared" si="30"/>
        <v>0.8669069971644191</v>
      </c>
      <c r="AR51" s="41">
        <f t="shared" si="31"/>
        <v>0</v>
      </c>
      <c r="AS51" s="41">
        <f t="shared" si="32"/>
        <v>0</v>
      </c>
      <c r="AT51">
        <f t="shared" si="33"/>
        <v>0.8658210573087588</v>
      </c>
      <c r="AU51" s="41">
        <f t="shared" si="34"/>
        <v>2034458.0407679337</v>
      </c>
      <c r="AV51" s="41">
        <f t="shared" si="35"/>
        <v>77068863.589949414</v>
      </c>
      <c r="AW51">
        <f t="shared" si="36"/>
        <v>0.86852199243471784</v>
      </c>
      <c r="AX51">
        <f t="shared" si="37"/>
        <v>0</v>
      </c>
      <c r="AY51" s="121">
        <f t="shared" si="38"/>
        <v>0</v>
      </c>
      <c r="AZ51">
        <f t="shared" si="39"/>
        <v>0.92754913889409796</v>
      </c>
      <c r="BA51" s="39">
        <f t="shared" si="40"/>
        <v>83333.333333333328</v>
      </c>
      <c r="BB51" s="39">
        <f t="shared" si="41"/>
        <v>0</v>
      </c>
      <c r="BC51">
        <f t="shared" si="42"/>
        <v>0.87336228690231898</v>
      </c>
      <c r="BD51" s="41">
        <f t="shared" si="43"/>
        <v>694060.61076623853</v>
      </c>
      <c r="BE51" s="41">
        <f t="shared" si="44"/>
        <v>25220857.481038675</v>
      </c>
      <c r="BF51">
        <f t="shared" si="45"/>
        <v>0.86811799743963181</v>
      </c>
      <c r="BG51" s="41">
        <f t="shared" si="46"/>
        <v>58125</v>
      </c>
      <c r="BH51" s="41">
        <f t="shared" si="47"/>
        <v>0</v>
      </c>
      <c r="BI51">
        <f t="shared" si="48"/>
        <v>0.87969342599131928</v>
      </c>
      <c r="BJ51">
        <f t="shared" si="49"/>
        <v>0</v>
      </c>
      <c r="BK51" s="121">
        <f t="shared" si="50"/>
        <v>0</v>
      </c>
      <c r="BL51">
        <f t="shared" si="51"/>
        <v>0.88486779258421921</v>
      </c>
      <c r="BM51" s="119">
        <f t="shared" si="52"/>
        <v>3340827.117494321</v>
      </c>
      <c r="BN51" s="119">
        <f t="shared" si="53"/>
        <v>97643033.01590094</v>
      </c>
      <c r="BO51">
        <f t="shared" si="54"/>
        <v>0.87499508564077277</v>
      </c>
    </row>
    <row r="52" spans="1:67">
      <c r="A52">
        <v>40</v>
      </c>
      <c r="B52" s="64">
        <v>35</v>
      </c>
      <c r="C52" s="56">
        <f t="shared" si="1"/>
        <v>109681715.35063341</v>
      </c>
      <c r="D52" s="56">
        <f t="shared" si="2"/>
        <v>114231.43370974064</v>
      </c>
      <c r="E52" s="59">
        <f t="shared" si="55"/>
        <v>109567483.91692367</v>
      </c>
      <c r="F52" s="53">
        <f t="shared" si="3"/>
        <v>839316.41865245486</v>
      </c>
      <c r="G52" s="53">
        <f t="shared" si="4"/>
        <v>508210.51290133101</v>
      </c>
      <c r="H52" s="66">
        <f t="shared" si="5"/>
        <v>331105.90575112385</v>
      </c>
      <c r="I52" s="54">
        <f t="shared" si="6"/>
        <v>0.24</v>
      </c>
      <c r="J52" s="67">
        <f t="shared" si="7"/>
        <v>2.261020693073168E-2</v>
      </c>
      <c r="K52" s="68">
        <f t="shared" si="8"/>
        <v>2469857.111196239</v>
      </c>
      <c r="L52" s="68">
        <f t="shared" si="9"/>
        <v>3309173.5298486939</v>
      </c>
      <c r="M52" s="55">
        <f t="shared" si="10"/>
        <v>2800963.016947363</v>
      </c>
      <c r="N52" s="55">
        <f t="shared" si="11"/>
        <v>630725.32827156899</v>
      </c>
      <c r="O52" s="55">
        <f t="shared" si="12"/>
        <v>2170237.6886757943</v>
      </c>
      <c r="P52" s="65">
        <f t="shared" si="56"/>
        <v>0</v>
      </c>
      <c r="Q52" s="52">
        <f t="shared" si="13"/>
        <v>0</v>
      </c>
      <c r="R52" s="57">
        <f t="shared" si="14"/>
        <v>0</v>
      </c>
      <c r="S52" s="59">
        <f t="shared" si="57"/>
        <v>0</v>
      </c>
      <c r="T52" s="56">
        <f t="shared" si="15"/>
        <v>0</v>
      </c>
      <c r="U52" s="57">
        <f t="shared" si="16"/>
        <v>0</v>
      </c>
      <c r="V52" s="59">
        <f t="shared" si="58"/>
        <v>12023875.2925654</v>
      </c>
      <c r="W52" s="52">
        <f t="shared" si="66"/>
        <v>2391009.6009004717</v>
      </c>
      <c r="X52" s="57">
        <f t="shared" si="18"/>
        <v>50099.480385689167</v>
      </c>
      <c r="Y52" s="59">
        <f t="shared" si="59"/>
        <v>25340776.011876021</v>
      </c>
      <c r="Z52" s="56">
        <f t="shared" si="60"/>
        <v>0</v>
      </c>
      <c r="AA52" s="57">
        <f t="shared" si="19"/>
        <v>105586.56671615009</v>
      </c>
      <c r="AB52" s="63">
        <f t="shared" si="61"/>
        <v>20000000</v>
      </c>
      <c r="AC52" s="74">
        <f t="shared" si="20"/>
        <v>0</v>
      </c>
      <c r="AD52" s="57">
        <f t="shared" si="21"/>
        <v>83333.333333333328</v>
      </c>
      <c r="AE52" s="59">
        <f t="shared" si="62"/>
        <v>10722581.124145431</v>
      </c>
      <c r="AF52" s="54">
        <f t="shared" si="22"/>
        <v>630725.32827156899</v>
      </c>
      <c r="AG52" s="57">
        <f t="shared" si="23"/>
        <v>44677.42135060596</v>
      </c>
      <c r="AH52" s="59">
        <f t="shared" si="63"/>
        <v>13950000</v>
      </c>
      <c r="AI52" s="54">
        <f t="shared" si="24"/>
        <v>0</v>
      </c>
      <c r="AJ52" s="57">
        <f t="shared" si="25"/>
        <v>58125</v>
      </c>
      <c r="AK52" s="59">
        <f t="shared" si="64"/>
        <v>27644482.922046565</v>
      </c>
      <c r="AL52" s="56">
        <f t="shared" si="65"/>
        <v>0</v>
      </c>
      <c r="AM52" s="75">
        <f t="shared" si="26"/>
        <v>115185.34550852735</v>
      </c>
      <c r="AN52">
        <f t="shared" si="27"/>
        <v>2.4744688161074044E-2</v>
      </c>
      <c r="AO52" s="119">
        <f t="shared" si="28"/>
        <v>0</v>
      </c>
      <c r="AP52" s="119">
        <f t="shared" si="29"/>
        <v>0</v>
      </c>
      <c r="AQ52">
        <f t="shared" si="30"/>
        <v>0.86307144182617357</v>
      </c>
      <c r="AR52" s="41">
        <f t="shared" si="31"/>
        <v>0</v>
      </c>
      <c r="AS52" s="41">
        <f t="shared" si="32"/>
        <v>0</v>
      </c>
      <c r="AT52">
        <f t="shared" si="33"/>
        <v>0.8619585364546295</v>
      </c>
      <c r="AU52" s="41">
        <f t="shared" si="34"/>
        <v>2441109.0812861607</v>
      </c>
      <c r="AV52" s="41">
        <f t="shared" si="35"/>
        <v>95640384.036018863</v>
      </c>
      <c r="AW52">
        <f t="shared" si="36"/>
        <v>0.86472661565297948</v>
      </c>
      <c r="AX52">
        <f t="shared" si="37"/>
        <v>0</v>
      </c>
      <c r="AY52" s="121">
        <f t="shared" si="38"/>
        <v>0</v>
      </c>
      <c r="AZ52">
        <f t="shared" si="39"/>
        <v>0.92528308335383547</v>
      </c>
      <c r="BA52" s="39">
        <f t="shared" si="40"/>
        <v>83333.333333333328</v>
      </c>
      <c r="BB52" s="39">
        <f t="shared" si="41"/>
        <v>0</v>
      </c>
      <c r="BC52">
        <f t="shared" si="42"/>
        <v>0.86968787052544738</v>
      </c>
      <c r="BD52" s="41">
        <f t="shared" si="43"/>
        <v>675402.749622175</v>
      </c>
      <c r="BE52" s="41">
        <f t="shared" si="44"/>
        <v>25229013.130862758</v>
      </c>
      <c r="BF52">
        <f t="shared" si="45"/>
        <v>0.86431256139976675</v>
      </c>
      <c r="BG52" s="41">
        <f t="shared" si="46"/>
        <v>58125</v>
      </c>
      <c r="BH52" s="41">
        <f t="shared" si="47"/>
        <v>0</v>
      </c>
      <c r="BI52">
        <f t="shared" si="48"/>
        <v>0.87617844650748355</v>
      </c>
      <c r="BJ52">
        <f t="shared" si="49"/>
        <v>0</v>
      </c>
      <c r="BK52" s="121">
        <f t="shared" si="50"/>
        <v>0</v>
      </c>
      <c r="BL52">
        <f t="shared" si="51"/>
        <v>0.88148413962015415</v>
      </c>
      <c r="BM52" s="119">
        <f t="shared" si="52"/>
        <v>3257970.1642416692</v>
      </c>
      <c r="BN52" s="119">
        <f t="shared" si="53"/>
        <v>98033705.593157709</v>
      </c>
      <c r="BO52">
        <f t="shared" si="54"/>
        <v>0.87136165599582971</v>
      </c>
    </row>
    <row r="53" spans="1:67">
      <c r="A53">
        <v>41</v>
      </c>
      <c r="B53" s="58">
        <v>36</v>
      </c>
      <c r="C53" s="56">
        <f t="shared" si="1"/>
        <v>106880752.33368605</v>
      </c>
      <c r="D53" s="56">
        <f t="shared" si="2"/>
        <v>114231.43370974064</v>
      </c>
      <c r="E53" s="59">
        <f t="shared" si="55"/>
        <v>106766520.89997631</v>
      </c>
      <c r="F53" s="53">
        <f t="shared" si="3"/>
        <v>820339.30074636242</v>
      </c>
      <c r="G53" s="53">
        <f t="shared" si="4"/>
        <v>495218.71277439012</v>
      </c>
      <c r="H53" s="60">
        <f t="shared" si="5"/>
        <v>325120.5879719723</v>
      </c>
      <c r="I53" s="54">
        <f t="shared" si="6"/>
        <v>0.24</v>
      </c>
      <c r="J53" s="61">
        <f t="shared" si="7"/>
        <v>2.261020693073168E-2</v>
      </c>
      <c r="K53" s="62">
        <f t="shared" si="8"/>
        <v>2406662.0870512659</v>
      </c>
      <c r="L53" s="62">
        <f t="shared" si="9"/>
        <v>3227001.3877976285</v>
      </c>
      <c r="M53" s="55">
        <f t="shared" si="10"/>
        <v>2731782.6750232382</v>
      </c>
      <c r="N53" s="55">
        <f t="shared" si="11"/>
        <v>615147.1883225498</v>
      </c>
      <c r="O53" s="55">
        <f t="shared" si="12"/>
        <v>2116635.4867006885</v>
      </c>
      <c r="P53" s="59">
        <f t="shared" si="56"/>
        <v>0</v>
      </c>
      <c r="Q53" s="52">
        <f t="shared" si="13"/>
        <v>0</v>
      </c>
      <c r="R53" s="57">
        <f t="shared" si="14"/>
        <v>0</v>
      </c>
      <c r="S53" s="59">
        <f t="shared" si="57"/>
        <v>0</v>
      </c>
      <c r="T53" s="56">
        <f t="shared" si="15"/>
        <v>0</v>
      </c>
      <c r="U53" s="57">
        <f t="shared" si="16"/>
        <v>0</v>
      </c>
      <c r="V53" s="59">
        <f t="shared" si="58"/>
        <v>9632865.6916649286</v>
      </c>
      <c r="W53" s="52">
        <f t="shared" si="66"/>
        <v>2338327.2818929688</v>
      </c>
      <c r="X53" s="57">
        <f t="shared" si="18"/>
        <v>40136.940381937202</v>
      </c>
      <c r="Y53" s="59">
        <f t="shared" si="59"/>
        <v>25446362.57859217</v>
      </c>
      <c r="Z53" s="56">
        <f t="shared" si="60"/>
        <v>0</v>
      </c>
      <c r="AA53" s="57">
        <f t="shared" si="19"/>
        <v>106026.51074413404</v>
      </c>
      <c r="AB53" s="63">
        <f t="shared" si="61"/>
        <v>20000000</v>
      </c>
      <c r="AC53" s="74">
        <f t="shared" si="20"/>
        <v>0</v>
      </c>
      <c r="AD53" s="57">
        <f t="shared" si="21"/>
        <v>83333.333333333328</v>
      </c>
      <c r="AE53" s="59">
        <f t="shared" si="62"/>
        <v>10091855.795873862</v>
      </c>
      <c r="AF53" s="54">
        <f t="shared" si="22"/>
        <v>615147.1883225498</v>
      </c>
      <c r="AG53" s="57">
        <f t="shared" si="23"/>
        <v>42049.399149474426</v>
      </c>
      <c r="AH53" s="59">
        <f t="shared" si="63"/>
        <v>13950000</v>
      </c>
      <c r="AI53" s="54">
        <f t="shared" si="24"/>
        <v>0</v>
      </c>
      <c r="AJ53" s="57">
        <f t="shared" si="25"/>
        <v>58125</v>
      </c>
      <c r="AK53" s="59">
        <f t="shared" si="64"/>
        <v>27759668.267555092</v>
      </c>
      <c r="AL53" s="56">
        <f t="shared" si="65"/>
        <v>0</v>
      </c>
      <c r="AM53" s="75">
        <f t="shared" si="26"/>
        <v>115665.28444814621</v>
      </c>
      <c r="AN53">
        <f t="shared" si="27"/>
        <v>2.4825095345081503E-2</v>
      </c>
      <c r="AO53" s="119">
        <f t="shared" si="28"/>
        <v>0</v>
      </c>
      <c r="AP53" s="119">
        <f t="shared" si="29"/>
        <v>0</v>
      </c>
      <c r="AQ53">
        <f t="shared" si="30"/>
        <v>0.85924139131660571</v>
      </c>
      <c r="AR53" s="41">
        <f t="shared" si="31"/>
        <v>0</v>
      </c>
      <c r="AS53" s="41">
        <f t="shared" si="32"/>
        <v>0</v>
      </c>
      <c r="AT53">
        <f t="shared" si="33"/>
        <v>0.85810179709409318</v>
      </c>
      <c r="AU53" s="41">
        <f t="shared" si="34"/>
        <v>2378464.222274906</v>
      </c>
      <c r="AV53" s="41">
        <f t="shared" si="35"/>
        <v>95871418.557611719</v>
      </c>
      <c r="AW53">
        <f t="shared" si="36"/>
        <v>0.86093633588590701</v>
      </c>
      <c r="AX53">
        <f t="shared" si="37"/>
        <v>0</v>
      </c>
      <c r="AY53" s="121">
        <f t="shared" si="38"/>
        <v>0</v>
      </c>
      <c r="AZ53">
        <f t="shared" si="39"/>
        <v>0.92301022325013904</v>
      </c>
      <c r="BA53" s="39">
        <f t="shared" si="40"/>
        <v>83333.333333333328</v>
      </c>
      <c r="BB53" s="39">
        <f t="shared" si="41"/>
        <v>0</v>
      </c>
      <c r="BC53">
        <f t="shared" si="42"/>
        <v>0.86601735498898802</v>
      </c>
      <c r="BD53" s="41">
        <f t="shared" si="43"/>
        <v>657196.58747202426</v>
      </c>
      <c r="BE53" s="41">
        <f t="shared" si="44"/>
        <v>25221034.721224543</v>
      </c>
      <c r="BF53">
        <f t="shared" si="45"/>
        <v>0.86051232398205069</v>
      </c>
      <c r="BG53" s="41">
        <f t="shared" si="46"/>
        <v>58125</v>
      </c>
      <c r="BH53" s="41">
        <f t="shared" si="47"/>
        <v>0</v>
      </c>
      <c r="BI53">
        <f t="shared" si="48"/>
        <v>0.87266586238155219</v>
      </c>
      <c r="BJ53">
        <f t="shared" si="49"/>
        <v>0</v>
      </c>
      <c r="BK53" s="121">
        <f t="shared" si="50"/>
        <v>0</v>
      </c>
      <c r="BL53">
        <f t="shared" si="51"/>
        <v>0.87810170144790922</v>
      </c>
      <c r="BM53" s="119">
        <f t="shared" si="52"/>
        <v>3177119.1430802639</v>
      </c>
      <c r="BN53" s="119">
        <f t="shared" si="53"/>
        <v>98344176.300836578</v>
      </c>
      <c r="BO53">
        <f t="shared" si="54"/>
        <v>0.86773173251094649</v>
      </c>
    </row>
    <row r="54" spans="1:67">
      <c r="A54">
        <v>42</v>
      </c>
      <c r="B54" s="64">
        <v>37</v>
      </c>
      <c r="C54" s="56">
        <f t="shared" si="1"/>
        <v>104148969.65866283</v>
      </c>
      <c r="D54" s="56">
        <f t="shared" si="2"/>
        <v>114231.43370975554</v>
      </c>
      <c r="E54" s="59">
        <f t="shared" si="55"/>
        <v>104034738.22495307</v>
      </c>
      <c r="F54" s="53">
        <f t="shared" si="3"/>
        <v>801791.25940307521</v>
      </c>
      <c r="G54" s="53">
        <f t="shared" si="4"/>
        <v>482547.7941334073</v>
      </c>
      <c r="H54" s="66">
        <f t="shared" si="5"/>
        <v>319243.46526966791</v>
      </c>
      <c r="I54" s="54">
        <f t="shared" si="6"/>
        <v>0.24</v>
      </c>
      <c r="J54" s="67">
        <f t="shared" si="7"/>
        <v>2.261020693073168E-2</v>
      </c>
      <c r="K54" s="68">
        <f t="shared" si="8"/>
        <v>2345028.7984396587</v>
      </c>
      <c r="L54" s="68">
        <f t="shared" si="9"/>
        <v>3146820.0578427343</v>
      </c>
      <c r="M54" s="55">
        <f t="shared" si="10"/>
        <v>2664272.2637093272</v>
      </c>
      <c r="N54" s="55">
        <f t="shared" si="11"/>
        <v>599945.08601699292</v>
      </c>
      <c r="O54" s="55">
        <f t="shared" si="12"/>
        <v>2064327.1776923344</v>
      </c>
      <c r="P54" s="65">
        <f t="shared" si="56"/>
        <v>0</v>
      </c>
      <c r="Q54" s="52">
        <f t="shared" si="13"/>
        <v>0</v>
      </c>
      <c r="R54" s="57">
        <f t="shared" si="14"/>
        <v>0</v>
      </c>
      <c r="S54" s="59">
        <f t="shared" si="57"/>
        <v>0</v>
      </c>
      <c r="T54" s="56">
        <f t="shared" si="15"/>
        <v>0</v>
      </c>
      <c r="U54" s="57">
        <f t="shared" si="16"/>
        <v>0</v>
      </c>
      <c r="V54" s="59">
        <f t="shared" si="58"/>
        <v>7294538.4097719602</v>
      </c>
      <c r="W54" s="52">
        <f t="shared" si="66"/>
        <v>2286942.688697916</v>
      </c>
      <c r="X54" s="57">
        <f t="shared" si="18"/>
        <v>30393.910040716499</v>
      </c>
      <c r="Y54" s="59">
        <f t="shared" si="59"/>
        <v>25552389.089336306</v>
      </c>
      <c r="Z54" s="56">
        <f t="shared" si="60"/>
        <v>0</v>
      </c>
      <c r="AA54" s="57">
        <f t="shared" si="19"/>
        <v>106468.28787223461</v>
      </c>
      <c r="AB54" s="63">
        <f t="shared" si="61"/>
        <v>20000000</v>
      </c>
      <c r="AC54" s="74">
        <f t="shared" si="20"/>
        <v>0</v>
      </c>
      <c r="AD54" s="57">
        <f t="shared" si="21"/>
        <v>83333.333333333328</v>
      </c>
      <c r="AE54" s="59">
        <f t="shared" si="62"/>
        <v>9476708.6075513121</v>
      </c>
      <c r="AF54" s="54">
        <f t="shared" si="22"/>
        <v>599945.08601699292</v>
      </c>
      <c r="AG54" s="57">
        <f t="shared" si="23"/>
        <v>39486.28586479713</v>
      </c>
      <c r="AH54" s="59">
        <f t="shared" si="63"/>
        <v>13950000</v>
      </c>
      <c r="AI54" s="54">
        <f t="shared" si="24"/>
        <v>0</v>
      </c>
      <c r="AJ54" s="57">
        <f t="shared" si="25"/>
        <v>58125</v>
      </c>
      <c r="AK54" s="59">
        <f t="shared" si="64"/>
        <v>27875333.552003238</v>
      </c>
      <c r="AL54" s="56">
        <f t="shared" si="65"/>
        <v>0</v>
      </c>
      <c r="AM54" s="75">
        <f t="shared" si="26"/>
        <v>116147.22313334682</v>
      </c>
      <c r="AN54">
        <f t="shared" si="27"/>
        <v>2.4905502529088967E-2</v>
      </c>
      <c r="AO54" s="119">
        <f t="shared" si="28"/>
        <v>0</v>
      </c>
      <c r="AP54" s="119">
        <f t="shared" si="29"/>
        <v>0</v>
      </c>
      <c r="AQ54">
        <f t="shared" si="30"/>
        <v>0.85541692330529784</v>
      </c>
      <c r="AR54" s="41">
        <f t="shared" si="31"/>
        <v>0</v>
      </c>
      <c r="AS54" s="41">
        <f t="shared" si="32"/>
        <v>0</v>
      </c>
      <c r="AT54">
        <f t="shared" si="33"/>
        <v>0.85425091616165616</v>
      </c>
      <c r="AU54" s="41">
        <f t="shared" si="34"/>
        <v>2317336.5987386326</v>
      </c>
      <c r="AV54" s="41">
        <f t="shared" si="35"/>
        <v>96051592.925312474</v>
      </c>
      <c r="AW54">
        <f t="shared" si="36"/>
        <v>0.85715123184007913</v>
      </c>
      <c r="AX54">
        <f t="shared" si="37"/>
        <v>0</v>
      </c>
      <c r="AY54" s="121">
        <f t="shared" si="38"/>
        <v>0</v>
      </c>
      <c r="AZ54">
        <f t="shared" si="39"/>
        <v>0.92073063612206707</v>
      </c>
      <c r="BA54" s="39">
        <f t="shared" si="40"/>
        <v>83333.333333333328</v>
      </c>
      <c r="BB54" s="39">
        <f t="shared" si="41"/>
        <v>0</v>
      </c>
      <c r="BC54">
        <f t="shared" si="42"/>
        <v>0.86235082171277044</v>
      </c>
      <c r="BD54" s="41">
        <f t="shared" si="43"/>
        <v>639431.37188178999</v>
      </c>
      <c r="BE54" s="41">
        <f t="shared" si="44"/>
        <v>25197693.612713702</v>
      </c>
      <c r="BF54">
        <f t="shared" si="45"/>
        <v>0.85671736363994244</v>
      </c>
      <c r="BG54" s="41">
        <f t="shared" si="46"/>
        <v>58125</v>
      </c>
      <c r="BH54" s="41">
        <f t="shared" si="47"/>
        <v>0</v>
      </c>
      <c r="BI54">
        <f t="shared" si="48"/>
        <v>0.86915575771797415</v>
      </c>
      <c r="BJ54">
        <f t="shared" si="49"/>
        <v>0</v>
      </c>
      <c r="BK54" s="121">
        <f t="shared" si="50"/>
        <v>0</v>
      </c>
      <c r="BL54">
        <f t="shared" si="51"/>
        <v>0.87472056366986506</v>
      </c>
      <c r="BM54" s="119">
        <f t="shared" si="52"/>
        <v>3098226.3039537561</v>
      </c>
      <c r="BN54" s="119">
        <f t="shared" si="53"/>
        <v>98578073.757245108</v>
      </c>
      <c r="BO54">
        <f t="shared" si="54"/>
        <v>0.86410539739045245</v>
      </c>
    </row>
    <row r="55" spans="1:67">
      <c r="A55">
        <v>43</v>
      </c>
      <c r="B55" s="58">
        <v>38</v>
      </c>
      <c r="C55" s="56">
        <f t="shared" si="1"/>
        <v>101484697.3949535</v>
      </c>
      <c r="D55" s="56">
        <f t="shared" si="2"/>
        <v>114231.43370975554</v>
      </c>
      <c r="E55" s="59">
        <f t="shared" si="55"/>
        <v>101370465.96124375</v>
      </c>
      <c r="F55" s="53">
        <f t="shared" si="3"/>
        <v>783662.59311271983</v>
      </c>
      <c r="G55" s="53">
        <f t="shared" si="4"/>
        <v>470190.01128356898</v>
      </c>
      <c r="H55" s="60">
        <f t="shared" si="5"/>
        <v>313472.58182915085</v>
      </c>
      <c r="I55" s="54">
        <f t="shared" si="6"/>
        <v>0.24</v>
      </c>
      <c r="J55" s="61">
        <f t="shared" si="7"/>
        <v>2.261020693073168E-2</v>
      </c>
      <c r="K55" s="62">
        <f t="shared" si="8"/>
        <v>2284919.5321061458</v>
      </c>
      <c r="L55" s="62">
        <f t="shared" si="9"/>
        <v>3068582.1252188655</v>
      </c>
      <c r="M55" s="55">
        <f t="shared" si="10"/>
        <v>2598392.1139352964</v>
      </c>
      <c r="N55" s="55">
        <f t="shared" si="11"/>
        <v>585110.08861024678</v>
      </c>
      <c r="O55" s="55">
        <f t="shared" si="12"/>
        <v>2013282.0253250496</v>
      </c>
      <c r="P55" s="59">
        <f t="shared" si="56"/>
        <v>0</v>
      </c>
      <c r="Q55" s="52">
        <f t="shared" si="13"/>
        <v>0</v>
      </c>
      <c r="R55" s="57">
        <f t="shared" si="14"/>
        <v>0</v>
      </c>
      <c r="S55" s="59">
        <f t="shared" si="57"/>
        <v>0</v>
      </c>
      <c r="T55" s="56">
        <f t="shared" si="15"/>
        <v>0</v>
      </c>
      <c r="U55" s="57">
        <f t="shared" si="16"/>
        <v>0</v>
      </c>
      <c r="V55" s="59">
        <f t="shared" si="58"/>
        <v>5007595.7210740447</v>
      </c>
      <c r="W55" s="52">
        <f t="shared" si="66"/>
        <v>2236825.1009598211</v>
      </c>
      <c r="X55" s="57">
        <f t="shared" si="18"/>
        <v>20864.982171141852</v>
      </c>
      <c r="Y55" s="59">
        <f t="shared" si="59"/>
        <v>25658857.377208542</v>
      </c>
      <c r="Z55" s="56">
        <f t="shared" si="60"/>
        <v>0</v>
      </c>
      <c r="AA55" s="57">
        <f t="shared" si="19"/>
        <v>106911.90573836892</v>
      </c>
      <c r="AB55" s="63">
        <f t="shared" si="61"/>
        <v>20000000</v>
      </c>
      <c r="AC55" s="74">
        <f t="shared" si="20"/>
        <v>0</v>
      </c>
      <c r="AD55" s="57">
        <f t="shared" si="21"/>
        <v>83333.333333333328</v>
      </c>
      <c r="AE55" s="59">
        <f t="shared" si="62"/>
        <v>8876763.52153432</v>
      </c>
      <c r="AF55" s="54">
        <f t="shared" si="22"/>
        <v>585110.08861024678</v>
      </c>
      <c r="AG55" s="57">
        <f t="shared" si="23"/>
        <v>36986.514673059668</v>
      </c>
      <c r="AH55" s="59">
        <f t="shared" si="63"/>
        <v>13950000</v>
      </c>
      <c r="AI55" s="54">
        <f t="shared" si="24"/>
        <v>0</v>
      </c>
      <c r="AJ55" s="57">
        <f t="shared" si="25"/>
        <v>58125</v>
      </c>
      <c r="AK55" s="59">
        <f t="shared" si="64"/>
        <v>27991480.775136586</v>
      </c>
      <c r="AL55" s="56">
        <f t="shared" si="65"/>
        <v>0</v>
      </c>
      <c r="AM55" s="75">
        <f t="shared" si="26"/>
        <v>116631.16989640244</v>
      </c>
      <c r="AN55">
        <f t="shared" si="27"/>
        <v>2.4985909713096426E-2</v>
      </c>
      <c r="AO55" s="119">
        <f t="shared" si="28"/>
        <v>0</v>
      </c>
      <c r="AP55" s="119">
        <f t="shared" si="29"/>
        <v>0</v>
      </c>
      <c r="AQ55">
        <f t="shared" si="30"/>
        <v>0.85159811489215753</v>
      </c>
      <c r="AR55" s="41">
        <f t="shared" si="31"/>
        <v>0</v>
      </c>
      <c r="AS55" s="41">
        <f t="shared" si="32"/>
        <v>0</v>
      </c>
      <c r="AT55">
        <f t="shared" si="33"/>
        <v>0.85040597001156437</v>
      </c>
      <c r="AU55" s="41">
        <f t="shared" si="34"/>
        <v>2257690.0831309631</v>
      </c>
      <c r="AV55" s="41">
        <f t="shared" si="35"/>
        <v>96183479.341272309</v>
      </c>
      <c r="AW55">
        <f t="shared" si="36"/>
        <v>0.85337138166834936</v>
      </c>
      <c r="AX55">
        <f t="shared" si="37"/>
        <v>0</v>
      </c>
      <c r="AY55" s="121">
        <f t="shared" si="38"/>
        <v>0</v>
      </c>
      <c r="AZ55">
        <f t="shared" si="39"/>
        <v>0.91844439958626156</v>
      </c>
      <c r="BA55" s="39">
        <f t="shared" si="40"/>
        <v>83333.333333333328</v>
      </c>
      <c r="BB55" s="39">
        <f t="shared" si="41"/>
        <v>0</v>
      </c>
      <c r="BC55">
        <f t="shared" si="42"/>
        <v>0.85868835161185175</v>
      </c>
      <c r="BD55" s="41">
        <f t="shared" si="43"/>
        <v>622096.60328330647</v>
      </c>
      <c r="BE55" s="41">
        <f t="shared" si="44"/>
        <v>25159733.810240611</v>
      </c>
      <c r="BF55">
        <f t="shared" si="45"/>
        <v>0.8529277582691186</v>
      </c>
      <c r="BG55" s="41">
        <f t="shared" si="46"/>
        <v>58125</v>
      </c>
      <c r="BH55" s="41">
        <f t="shared" si="47"/>
        <v>0</v>
      </c>
      <c r="BI55">
        <f t="shared" si="48"/>
        <v>0.8656482161829504</v>
      </c>
      <c r="BJ55">
        <f t="shared" si="49"/>
        <v>0</v>
      </c>
      <c r="BK55" s="121">
        <f t="shared" si="50"/>
        <v>0</v>
      </c>
      <c r="BL55">
        <f t="shared" si="51"/>
        <v>0.87134081150600839</v>
      </c>
      <c r="BM55" s="119">
        <f t="shared" si="52"/>
        <v>3021245.0197476032</v>
      </c>
      <c r="BN55" s="119">
        <f t="shared" si="53"/>
        <v>98738900.329541266</v>
      </c>
      <c r="BO55">
        <f t="shared" si="54"/>
        <v>0.86048273235082795</v>
      </c>
    </row>
    <row r="56" spans="1:67">
      <c r="A56">
        <v>44</v>
      </c>
      <c r="B56" s="64">
        <v>39</v>
      </c>
      <c r="C56" s="56">
        <f t="shared" si="1"/>
        <v>98886305.281018198</v>
      </c>
      <c r="D56" s="56">
        <f t="shared" si="2"/>
        <v>114231.43370974064</v>
      </c>
      <c r="E56" s="59">
        <f t="shared" si="55"/>
        <v>98772073.847308457</v>
      </c>
      <c r="F56" s="53">
        <f t="shared" si="3"/>
        <v>765943.81971856765</v>
      </c>
      <c r="G56" s="53">
        <f t="shared" si="4"/>
        <v>458137.8025284324</v>
      </c>
      <c r="H56" s="66">
        <f t="shared" si="5"/>
        <v>307806.01719013526</v>
      </c>
      <c r="I56" s="54">
        <f t="shared" si="6"/>
        <v>0.24</v>
      </c>
      <c r="J56" s="67">
        <f t="shared" si="7"/>
        <v>2.261020693073168E-2</v>
      </c>
      <c r="K56" s="68">
        <f t="shared" si="8"/>
        <v>2226297.4709219616</v>
      </c>
      <c r="L56" s="68">
        <f t="shared" si="9"/>
        <v>2992241.2906405292</v>
      </c>
      <c r="M56" s="55">
        <f t="shared" si="10"/>
        <v>2534103.4881120967</v>
      </c>
      <c r="N56" s="55">
        <f t="shared" si="11"/>
        <v>570633.47311010445</v>
      </c>
      <c r="O56" s="55">
        <f t="shared" si="12"/>
        <v>1963470.0150019922</v>
      </c>
      <c r="P56" s="65">
        <f t="shared" si="56"/>
        <v>0</v>
      </c>
      <c r="Q56" s="52">
        <f t="shared" si="13"/>
        <v>0</v>
      </c>
      <c r="R56" s="57">
        <f t="shared" si="14"/>
        <v>0</v>
      </c>
      <c r="S56" s="59">
        <f t="shared" si="57"/>
        <v>0</v>
      </c>
      <c r="T56" s="56">
        <f t="shared" si="15"/>
        <v>0</v>
      </c>
      <c r="U56" s="57">
        <f t="shared" si="16"/>
        <v>0</v>
      </c>
      <c r="V56" s="59">
        <f t="shared" si="58"/>
        <v>2770770.6201142236</v>
      </c>
      <c r="W56" s="52">
        <f t="shared" si="66"/>
        <v>2187944.5201185751</v>
      </c>
      <c r="X56" s="57">
        <f t="shared" si="18"/>
        <v>11544.877583809264</v>
      </c>
      <c r="Y56" s="59">
        <f t="shared" si="59"/>
        <v>25765769.282946911</v>
      </c>
      <c r="Z56" s="56">
        <f t="shared" si="60"/>
        <v>0</v>
      </c>
      <c r="AA56" s="57">
        <f t="shared" si="19"/>
        <v>107357.37201227879</v>
      </c>
      <c r="AB56" s="63">
        <f t="shared" si="61"/>
        <v>20000000</v>
      </c>
      <c r="AC56" s="74">
        <f t="shared" si="20"/>
        <v>0</v>
      </c>
      <c r="AD56" s="57">
        <f t="shared" si="21"/>
        <v>83333.333333333328</v>
      </c>
      <c r="AE56" s="59">
        <f t="shared" si="62"/>
        <v>8291653.4329240732</v>
      </c>
      <c r="AF56" s="54">
        <f t="shared" si="22"/>
        <v>570633.47311010445</v>
      </c>
      <c r="AG56" s="57">
        <f t="shared" si="23"/>
        <v>34548.555970516973</v>
      </c>
      <c r="AH56" s="59">
        <f t="shared" si="63"/>
        <v>13950000</v>
      </c>
      <c r="AI56" s="54">
        <f t="shared" si="24"/>
        <v>0</v>
      </c>
      <c r="AJ56" s="57">
        <f t="shared" si="25"/>
        <v>58125</v>
      </c>
      <c r="AK56" s="59">
        <f t="shared" si="64"/>
        <v>28108111.945032988</v>
      </c>
      <c r="AL56" s="56">
        <f t="shared" si="65"/>
        <v>0</v>
      </c>
      <c r="AM56" s="75">
        <f t="shared" si="26"/>
        <v>117117.13310430411</v>
      </c>
      <c r="AN56">
        <f t="shared" si="27"/>
        <v>2.5066316897103886E-2</v>
      </c>
      <c r="AO56" s="119">
        <f t="shared" si="28"/>
        <v>0</v>
      </c>
      <c r="AP56" s="119">
        <f t="shared" si="29"/>
        <v>0</v>
      </c>
      <c r="AQ56">
        <f t="shared" si="30"/>
        <v>0.84778504260581233</v>
      </c>
      <c r="AR56" s="41">
        <f t="shared" si="31"/>
        <v>0</v>
      </c>
      <c r="AS56" s="41">
        <f t="shared" si="32"/>
        <v>0</v>
      </c>
      <c r="AT56">
        <f t="shared" si="33"/>
        <v>0.84656703441633985</v>
      </c>
      <c r="AU56" s="41">
        <f t="shared" si="34"/>
        <v>2199489.3977023843</v>
      </c>
      <c r="AV56" s="41">
        <f t="shared" si="35"/>
        <v>96269558.885217309</v>
      </c>
      <c r="AW56">
        <f t="shared" si="36"/>
        <v>0.84959686296805426</v>
      </c>
      <c r="AX56">
        <f t="shared" si="37"/>
        <v>0</v>
      </c>
      <c r="AY56" s="121">
        <f t="shared" si="38"/>
        <v>0</v>
      </c>
      <c r="AZ56">
        <f t="shared" si="39"/>
        <v>0.91615159133259438</v>
      </c>
      <c r="BA56" s="39">
        <f t="shared" si="40"/>
        <v>83333.333333333328</v>
      </c>
      <c r="BB56" s="39">
        <f t="shared" si="41"/>
        <v>0</v>
      </c>
      <c r="BC56">
        <f t="shared" si="42"/>
        <v>0.85503002509438297</v>
      </c>
      <c r="BD56" s="41">
        <f t="shared" si="43"/>
        <v>605182.02908062143</v>
      </c>
      <c r="BE56" s="41">
        <f t="shared" si="44"/>
        <v>25107872.816844597</v>
      </c>
      <c r="BF56">
        <f t="shared" si="45"/>
        <v>0.84914358520580835</v>
      </c>
      <c r="BG56" s="41">
        <f t="shared" si="46"/>
        <v>58125</v>
      </c>
      <c r="BH56" s="41">
        <f t="shared" si="47"/>
        <v>0</v>
      </c>
      <c r="BI56">
        <f t="shared" si="48"/>
        <v>0.86214332100174285</v>
      </c>
      <c r="BJ56">
        <f t="shared" si="49"/>
        <v>0</v>
      </c>
      <c r="BK56" s="121">
        <f t="shared" si="50"/>
        <v>0</v>
      </c>
      <c r="BL56">
        <f t="shared" si="51"/>
        <v>0.86796252979090061</v>
      </c>
      <c r="BM56" s="119">
        <f t="shared" si="52"/>
        <v>2946129.7601163392</v>
      </c>
      <c r="BN56" s="119">
        <f t="shared" si="53"/>
        <v>98830036.036371768</v>
      </c>
      <c r="BO56">
        <f t="shared" si="54"/>
        <v>0.8568638186184272</v>
      </c>
    </row>
    <row r="57" spans="1:67">
      <c r="A57">
        <v>45</v>
      </c>
      <c r="B57" s="58">
        <v>40</v>
      </c>
      <c r="C57" s="56">
        <f t="shared" si="1"/>
        <v>96352201.792906091</v>
      </c>
      <c r="D57" s="56">
        <f t="shared" si="2"/>
        <v>114231.43370972574</v>
      </c>
      <c r="E57" s="59">
        <f t="shared" si="55"/>
        <v>96237970.359196365</v>
      </c>
      <c r="F57" s="53">
        <f t="shared" si="3"/>
        <v>748625.67145741556</v>
      </c>
      <c r="G57" s="53">
        <f t="shared" si="4"/>
        <v>446383.78584940586</v>
      </c>
      <c r="H57" s="60">
        <f t="shared" si="5"/>
        <v>302241.8856080097</v>
      </c>
      <c r="I57" s="54">
        <f t="shared" si="6"/>
        <v>0.24</v>
      </c>
      <c r="J57" s="61">
        <f t="shared" si="7"/>
        <v>2.261020693073168E-2</v>
      </c>
      <c r="K57" s="62">
        <f t="shared" si="8"/>
        <v>2169126.67283832</v>
      </c>
      <c r="L57" s="62">
        <f t="shared" si="9"/>
        <v>2917752.3442957355</v>
      </c>
      <c r="M57" s="55">
        <f t="shared" si="10"/>
        <v>2471368.5584463296</v>
      </c>
      <c r="N57" s="55">
        <f t="shared" si="11"/>
        <v>556506.72139359708</v>
      </c>
      <c r="O57" s="55">
        <f t="shared" si="12"/>
        <v>1914861.8370527325</v>
      </c>
      <c r="P57" s="59">
        <f t="shared" si="56"/>
        <v>0</v>
      </c>
      <c r="Q57" s="52">
        <f t="shared" si="13"/>
        <v>0</v>
      </c>
      <c r="R57" s="57">
        <f t="shared" si="14"/>
        <v>0</v>
      </c>
      <c r="S57" s="59">
        <f t="shared" si="57"/>
        <v>0</v>
      </c>
      <c r="T57" s="56">
        <f t="shared" si="15"/>
        <v>0</v>
      </c>
      <c r="U57" s="57">
        <f t="shared" si="16"/>
        <v>0</v>
      </c>
      <c r="V57" s="59">
        <f t="shared" si="58"/>
        <v>582826.09999564849</v>
      </c>
      <c r="W57" s="52">
        <f t="shared" si="66"/>
        <v>582826.09999564849</v>
      </c>
      <c r="X57" s="57">
        <f t="shared" si="18"/>
        <v>2428.4420833152021</v>
      </c>
      <c r="Y57" s="59">
        <f t="shared" si="59"/>
        <v>25873126.654959191</v>
      </c>
      <c r="Z57" s="56">
        <f t="shared" si="60"/>
        <v>1332035.737057084</v>
      </c>
      <c r="AA57" s="57">
        <f t="shared" si="19"/>
        <v>107804.69439566329</v>
      </c>
      <c r="AB57" s="63">
        <f t="shared" si="61"/>
        <v>20000000</v>
      </c>
      <c r="AC57" s="74">
        <f t="shared" si="20"/>
        <v>0</v>
      </c>
      <c r="AD57" s="57">
        <f t="shared" si="21"/>
        <v>83333.333333333328</v>
      </c>
      <c r="AE57" s="59">
        <f t="shared" si="62"/>
        <v>7721019.9598139692</v>
      </c>
      <c r="AF57" s="54">
        <f t="shared" si="22"/>
        <v>556506.72139359708</v>
      </c>
      <c r="AG57" s="57">
        <f t="shared" si="23"/>
        <v>32170.91649922487</v>
      </c>
      <c r="AH57" s="59">
        <f t="shared" si="63"/>
        <v>13950000</v>
      </c>
      <c r="AI57" s="54">
        <f t="shared" si="24"/>
        <v>0</v>
      </c>
      <c r="AJ57" s="57">
        <f t="shared" si="25"/>
        <v>58125</v>
      </c>
      <c r="AK57" s="59">
        <f t="shared" si="64"/>
        <v>28225229.078137293</v>
      </c>
      <c r="AL57" s="56">
        <f t="shared" si="65"/>
        <v>0</v>
      </c>
      <c r="AM57" s="75">
        <f t="shared" si="26"/>
        <v>117605.12115890539</v>
      </c>
      <c r="AN57">
        <f t="shared" si="27"/>
        <v>2.5146724081111349E-2</v>
      </c>
      <c r="AO57" s="119">
        <f t="shared" si="28"/>
        <v>0</v>
      </c>
      <c r="AP57" s="119">
        <f t="shared" si="29"/>
        <v>0</v>
      </c>
      <c r="AQ57">
        <f t="shared" si="30"/>
        <v>0.84397778240215449</v>
      </c>
      <c r="AR57" s="41">
        <f t="shared" si="31"/>
        <v>0</v>
      </c>
      <c r="AS57" s="41">
        <f t="shared" si="32"/>
        <v>0</v>
      </c>
      <c r="AT57">
        <f t="shared" si="33"/>
        <v>0.8427341845653763</v>
      </c>
      <c r="AU57" s="41">
        <f t="shared" si="34"/>
        <v>585254.54207896371</v>
      </c>
      <c r="AV57" s="41">
        <f t="shared" si="35"/>
        <v>26227174.499804184</v>
      </c>
      <c r="AW57">
        <f t="shared" si="36"/>
        <v>0.84582775277936739</v>
      </c>
      <c r="AX57">
        <f t="shared" si="37"/>
        <v>1439840.4314527472</v>
      </c>
      <c r="AY57" s="121">
        <f t="shared" si="38"/>
        <v>59941608.16756878</v>
      </c>
      <c r="AZ57">
        <f t="shared" si="39"/>
        <v>0.91385228911986793</v>
      </c>
      <c r="BA57" s="39">
        <f t="shared" si="40"/>
        <v>83333.333333333328</v>
      </c>
      <c r="BB57" s="39">
        <f t="shared" si="41"/>
        <v>0</v>
      </c>
      <c r="BC57">
        <f t="shared" si="42"/>
        <v>0.85137592205947499</v>
      </c>
      <c r="BD57" s="41">
        <f t="shared" si="43"/>
        <v>588677.63789282192</v>
      </c>
      <c r="BE57" s="41">
        <f t="shared" si="44"/>
        <v>25042802.462711867</v>
      </c>
      <c r="BF57">
        <f t="shared" si="45"/>
        <v>0.84536492122514739</v>
      </c>
      <c r="BG57" s="41">
        <f t="shared" si="46"/>
        <v>58125</v>
      </c>
      <c r="BH57" s="41">
        <f t="shared" si="47"/>
        <v>0</v>
      </c>
      <c r="BI57">
        <f t="shared" si="48"/>
        <v>0.85864115495605786</v>
      </c>
      <c r="BJ57">
        <f t="shared" si="49"/>
        <v>0</v>
      </c>
      <c r="BK57" s="121">
        <f t="shared" si="50"/>
        <v>0</v>
      </c>
      <c r="BL57">
        <f t="shared" si="51"/>
        <v>0.86458580297059373</v>
      </c>
      <c r="BM57" s="119">
        <f t="shared" si="52"/>
        <v>2755230.9447578662</v>
      </c>
      <c r="BN57" s="119">
        <f t="shared" si="53"/>
        <v>98854742.337853178</v>
      </c>
      <c r="BO57">
        <f t="shared" si="54"/>
        <v>0.85324873692719305</v>
      </c>
    </row>
    <row r="58" spans="1:67">
      <c r="A58">
        <v>46</v>
      </c>
      <c r="B58" s="64">
        <v>41</v>
      </c>
      <c r="C58" s="56">
        <f t="shared" si="1"/>
        <v>93998438.355618685</v>
      </c>
      <c r="D58" s="56">
        <f t="shared" si="2"/>
        <v>231836.55486863852</v>
      </c>
      <c r="E58" s="59">
        <f t="shared" si="55"/>
        <v>93766601.800750047</v>
      </c>
      <c r="F58" s="53">
        <f t="shared" si="3"/>
        <v>731699.09011210559</v>
      </c>
      <c r="G58" s="53">
        <f t="shared" si="4"/>
        <v>434920.75468581234</v>
      </c>
      <c r="H58" s="66">
        <f t="shared" si="5"/>
        <v>296778.33542629326</v>
      </c>
      <c r="I58" s="54">
        <f t="shared" si="6"/>
        <v>0.24</v>
      </c>
      <c r="J58" s="67">
        <f t="shared" si="7"/>
        <v>2.261020693073168E-2</v>
      </c>
      <c r="K58" s="68">
        <f t="shared" si="8"/>
        <v>2113372.0503299301</v>
      </c>
      <c r="L58" s="68">
        <f t="shared" si="9"/>
        <v>2845071.1404420356</v>
      </c>
      <c r="M58" s="55">
        <f t="shared" si="10"/>
        <v>2410150.3857562235</v>
      </c>
      <c r="N58" s="55">
        <f t="shared" si="11"/>
        <v>542721.51543674234</v>
      </c>
      <c r="O58" s="55">
        <f t="shared" si="12"/>
        <v>1867428.8703194812</v>
      </c>
      <c r="P58" s="65">
        <f t="shared" si="56"/>
        <v>0</v>
      </c>
      <c r="Q58" s="52">
        <f t="shared" si="13"/>
        <v>0</v>
      </c>
      <c r="R58" s="57">
        <f t="shared" si="14"/>
        <v>0</v>
      </c>
      <c r="S58" s="59">
        <f t="shared" si="57"/>
        <v>0</v>
      </c>
      <c r="T58" s="56">
        <f t="shared" si="15"/>
        <v>0</v>
      </c>
      <c r="U58" s="57">
        <f t="shared" si="16"/>
        <v>0</v>
      </c>
      <c r="V58" s="59">
        <f t="shared" si="58"/>
        <v>0</v>
      </c>
      <c r="W58" s="52">
        <f t="shared" si="66"/>
        <v>0</v>
      </c>
      <c r="X58" s="57">
        <f t="shared" si="18"/>
        <v>0</v>
      </c>
      <c r="Y58" s="59">
        <f t="shared" si="59"/>
        <v>24541090.917902108</v>
      </c>
      <c r="Z58" s="56">
        <f t="shared" si="60"/>
        <v>1867428.8703194812</v>
      </c>
      <c r="AA58" s="57">
        <f t="shared" si="19"/>
        <v>102254.54549125879</v>
      </c>
      <c r="AB58" s="63">
        <f t="shared" si="61"/>
        <v>20000000</v>
      </c>
      <c r="AC58" s="74">
        <f t="shared" si="20"/>
        <v>0</v>
      </c>
      <c r="AD58" s="57">
        <f t="shared" si="21"/>
        <v>83333.333333333328</v>
      </c>
      <c r="AE58" s="59">
        <f t="shared" si="62"/>
        <v>7164513.2384203719</v>
      </c>
      <c r="AF58" s="54">
        <f t="shared" si="22"/>
        <v>542721.51543674234</v>
      </c>
      <c r="AG58" s="57">
        <f t="shared" si="23"/>
        <v>29852.138493418217</v>
      </c>
      <c r="AH58" s="59">
        <f t="shared" si="63"/>
        <v>13950000</v>
      </c>
      <c r="AI58" s="54">
        <f t="shared" si="24"/>
        <v>0</v>
      </c>
      <c r="AJ58" s="57">
        <f t="shared" si="25"/>
        <v>58125</v>
      </c>
      <c r="AK58" s="59">
        <f t="shared" si="64"/>
        <v>28342834.199296199</v>
      </c>
      <c r="AL58" s="56">
        <f t="shared" si="65"/>
        <v>0</v>
      </c>
      <c r="AM58" s="75">
        <f t="shared" si="26"/>
        <v>118095.1424970675</v>
      </c>
      <c r="AN58">
        <f t="shared" si="27"/>
        <v>2.5227131265118809E-2</v>
      </c>
      <c r="AO58" s="119">
        <f t="shared" si="28"/>
        <v>0</v>
      </c>
      <c r="AP58" s="119">
        <f t="shared" si="29"/>
        <v>0</v>
      </c>
      <c r="AQ58">
        <f t="shared" si="30"/>
        <v>0.84017640966279061</v>
      </c>
      <c r="AR58" s="41">
        <f t="shared" si="31"/>
        <v>0</v>
      </c>
      <c r="AS58" s="41">
        <f t="shared" si="32"/>
        <v>0</v>
      </c>
      <c r="AT58">
        <f t="shared" si="33"/>
        <v>0.83890749506357065</v>
      </c>
      <c r="AU58" s="41">
        <f t="shared" si="34"/>
        <v>0</v>
      </c>
      <c r="AV58" s="41">
        <f t="shared" si="35"/>
        <v>0</v>
      </c>
      <c r="AW58">
        <f t="shared" si="36"/>
        <v>0.84206412758367821</v>
      </c>
      <c r="AX58">
        <f t="shared" si="37"/>
        <v>1969683.4158107401</v>
      </c>
      <c r="AY58" s="121">
        <f t="shared" si="38"/>
        <v>85901728.034696132</v>
      </c>
      <c r="AZ58">
        <f t="shared" si="39"/>
        <v>0.91154657077143642</v>
      </c>
      <c r="BA58" s="39">
        <f t="shared" si="40"/>
        <v>83333.333333333328</v>
      </c>
      <c r="BB58" s="39">
        <f t="shared" si="41"/>
        <v>0</v>
      </c>
      <c r="BC58">
        <f t="shared" si="42"/>
        <v>0.84772612189510421</v>
      </c>
      <c r="BD58" s="41">
        <f t="shared" si="43"/>
        <v>572573.65393016057</v>
      </c>
      <c r="BE58" s="41">
        <f t="shared" si="44"/>
        <v>24965189.710090149</v>
      </c>
      <c r="BF58">
        <f t="shared" si="45"/>
        <v>0.84159184253958885</v>
      </c>
      <c r="BG58" s="41">
        <f t="shared" si="46"/>
        <v>58125</v>
      </c>
      <c r="BH58" s="41">
        <f t="shared" si="47"/>
        <v>0</v>
      </c>
      <c r="BI58">
        <f t="shared" si="48"/>
        <v>0.85514180038138832</v>
      </c>
      <c r="BJ58">
        <f t="shared" si="49"/>
        <v>0</v>
      </c>
      <c r="BK58" s="121">
        <f t="shared" si="50"/>
        <v>0</v>
      </c>
      <c r="BL58">
        <f t="shared" si="51"/>
        <v>0.86121071509966729</v>
      </c>
      <c r="BM58" s="119">
        <f t="shared" si="52"/>
        <v>2683715.4030742338</v>
      </c>
      <c r="BN58" s="119">
        <f t="shared" si="53"/>
        <v>98816165.816005155</v>
      </c>
      <c r="BO58">
        <f t="shared" si="54"/>
        <v>0.84963756751644093</v>
      </c>
    </row>
    <row r="59" spans="1:67">
      <c r="A59">
        <v>47</v>
      </c>
      <c r="B59" s="58">
        <v>42</v>
      </c>
      <c r="C59" s="56">
        <f t="shared" si="1"/>
        <v>91706383.112359524</v>
      </c>
      <c r="D59" s="56">
        <f t="shared" si="2"/>
        <v>349931.6973656863</v>
      </c>
      <c r="E59" s="59">
        <f t="shared" si="55"/>
        <v>91356451.414993837</v>
      </c>
      <c r="F59" s="53">
        <f t="shared" si="3"/>
        <v>715155.2222736429</v>
      </c>
      <c r="G59" s="53">
        <f t="shared" si="4"/>
        <v>423741.67381321313</v>
      </c>
      <c r="H59" s="60">
        <f t="shared" si="5"/>
        <v>291413.54846042977</v>
      </c>
      <c r="I59" s="54">
        <f t="shared" si="6"/>
        <v>0.24</v>
      </c>
      <c r="J59" s="61">
        <f t="shared" si="7"/>
        <v>2.261020693073168E-2</v>
      </c>
      <c r="K59" s="62">
        <f t="shared" si="8"/>
        <v>2058999.3503172367</v>
      </c>
      <c r="L59" s="62">
        <f t="shared" si="9"/>
        <v>2774154.5725908796</v>
      </c>
      <c r="M59" s="55">
        <f t="shared" si="10"/>
        <v>2350412.8987776665</v>
      </c>
      <c r="N59" s="55">
        <f t="shared" si="11"/>
        <v>529269.73265464325</v>
      </c>
      <c r="O59" s="55">
        <f t="shared" si="12"/>
        <v>1821143.1661230233</v>
      </c>
      <c r="P59" s="59">
        <f t="shared" si="56"/>
        <v>0</v>
      </c>
      <c r="Q59" s="52">
        <f t="shared" si="13"/>
        <v>0</v>
      </c>
      <c r="R59" s="57">
        <f t="shared" si="14"/>
        <v>0</v>
      </c>
      <c r="S59" s="59">
        <f t="shared" si="57"/>
        <v>0</v>
      </c>
      <c r="T59" s="56">
        <f t="shared" si="15"/>
        <v>0</v>
      </c>
      <c r="U59" s="57">
        <f t="shared" si="16"/>
        <v>0</v>
      </c>
      <c r="V59" s="59">
        <f t="shared" si="58"/>
        <v>0</v>
      </c>
      <c r="W59" s="52">
        <f t="shared" si="66"/>
        <v>0</v>
      </c>
      <c r="X59" s="57">
        <f t="shared" si="18"/>
        <v>0</v>
      </c>
      <c r="Y59" s="59">
        <f t="shared" si="59"/>
        <v>22673662.047582626</v>
      </c>
      <c r="Z59" s="56">
        <f t="shared" si="60"/>
        <v>1939238.3086200908</v>
      </c>
      <c r="AA59" s="57">
        <f t="shared" si="19"/>
        <v>94473.591864927614</v>
      </c>
      <c r="AB59" s="63">
        <f t="shared" si="61"/>
        <v>20000000</v>
      </c>
      <c r="AC59" s="74">
        <f t="shared" si="20"/>
        <v>0</v>
      </c>
      <c r="AD59" s="57">
        <f t="shared" si="21"/>
        <v>83333.333333333328</v>
      </c>
      <c r="AE59" s="59">
        <f t="shared" si="62"/>
        <v>6621791.7229836294</v>
      </c>
      <c r="AF59" s="54">
        <f t="shared" si="22"/>
        <v>529269.73265464325</v>
      </c>
      <c r="AG59" s="57">
        <f t="shared" si="23"/>
        <v>27590.798845765123</v>
      </c>
      <c r="AH59" s="59">
        <f t="shared" si="63"/>
        <v>13950000</v>
      </c>
      <c r="AI59" s="54">
        <f t="shared" si="24"/>
        <v>0</v>
      </c>
      <c r="AJ59" s="57">
        <f t="shared" si="25"/>
        <v>58125</v>
      </c>
      <c r="AK59" s="59">
        <f t="shared" si="64"/>
        <v>28460929.341793265</v>
      </c>
      <c r="AL59" s="56">
        <f t="shared" si="65"/>
        <v>0</v>
      </c>
      <c r="AM59" s="75">
        <f t="shared" si="26"/>
        <v>118587.20559080527</v>
      </c>
      <c r="AN59">
        <f t="shared" si="27"/>
        <v>2.5307538449126268E-2</v>
      </c>
      <c r="AO59" s="119">
        <f t="shared" si="28"/>
        <v>0</v>
      </c>
      <c r="AP59" s="119">
        <f t="shared" si="29"/>
        <v>0</v>
      </c>
      <c r="AQ59">
        <f t="shared" si="30"/>
        <v>0.83638099919366848</v>
      </c>
      <c r="AR59" s="41">
        <f t="shared" si="31"/>
        <v>0</v>
      </c>
      <c r="AS59" s="41">
        <f t="shared" si="32"/>
        <v>0</v>
      </c>
      <c r="AT59">
        <f t="shared" si="33"/>
        <v>0.83508703993001343</v>
      </c>
      <c r="AU59" s="41">
        <f t="shared" si="34"/>
        <v>0</v>
      </c>
      <c r="AV59" s="41">
        <f t="shared" si="35"/>
        <v>0</v>
      </c>
      <c r="AW59">
        <f t="shared" si="36"/>
        <v>0.83830606330197233</v>
      </c>
      <c r="AX59">
        <f t="shared" si="37"/>
        <v>2033711.9004850185</v>
      </c>
      <c r="AY59" s="121">
        <f t="shared" si="38"/>
        <v>91144200.505144268</v>
      </c>
      <c r="AZ59">
        <f t="shared" si="39"/>
        <v>0.90923451417090007</v>
      </c>
      <c r="BA59" s="39">
        <f t="shared" si="40"/>
        <v>83333.333333333328</v>
      </c>
      <c r="BB59" s="39">
        <f t="shared" si="41"/>
        <v>0</v>
      </c>
      <c r="BC59">
        <f t="shared" si="42"/>
        <v>0.84408070347607334</v>
      </c>
      <c r="BD59" s="41">
        <f t="shared" si="43"/>
        <v>556860.53150040843</v>
      </c>
      <c r="BE59" s="41">
        <f t="shared" si="44"/>
        <v>24875677.434768233</v>
      </c>
      <c r="BF59">
        <f t="shared" si="45"/>
        <v>0.83782442479732955</v>
      </c>
      <c r="BG59" s="41">
        <f t="shared" si="46"/>
        <v>58125</v>
      </c>
      <c r="BH59" s="41">
        <f t="shared" si="47"/>
        <v>0</v>
      </c>
      <c r="BI59">
        <f t="shared" si="48"/>
        <v>0.8516453391644655</v>
      </c>
      <c r="BJ59">
        <f t="shared" si="49"/>
        <v>0</v>
      </c>
      <c r="BK59" s="121">
        <f t="shared" si="50"/>
        <v>0</v>
      </c>
      <c r="BL59">
        <f t="shared" si="51"/>
        <v>0.85783734983827276</v>
      </c>
      <c r="BM59" s="119">
        <f t="shared" si="52"/>
        <v>2732030.7653187602</v>
      </c>
      <c r="BN59" s="119">
        <f t="shared" si="53"/>
        <v>98717341.748661995</v>
      </c>
      <c r="BO59">
        <f t="shared" si="54"/>
        <v>0.84603039012866132</v>
      </c>
    </row>
    <row r="60" spans="1:67">
      <c r="A60">
        <v>48</v>
      </c>
      <c r="B60" s="64">
        <v>43</v>
      </c>
      <c r="C60" s="56">
        <f t="shared" si="1"/>
        <v>89356462.276675582</v>
      </c>
      <c r="D60" s="56">
        <f t="shared" si="2"/>
        <v>350423.76045940816</v>
      </c>
      <c r="E60" s="59">
        <f t="shared" si="55"/>
        <v>89006038.516216174</v>
      </c>
      <c r="F60" s="53">
        <f t="shared" si="3"/>
        <v>698985.41471044242</v>
      </c>
      <c r="G60" s="53">
        <f t="shared" si="4"/>
        <v>412839.67531771603</v>
      </c>
      <c r="H60" s="66">
        <f t="shared" si="5"/>
        <v>286145.73939272639</v>
      </c>
      <c r="I60" s="54">
        <f t="shared" si="6"/>
        <v>0.24</v>
      </c>
      <c r="J60" s="67">
        <f t="shared" si="7"/>
        <v>2.261020693073168E-2</v>
      </c>
      <c r="K60" s="68">
        <f t="shared" si="8"/>
        <v>2005975.1345563049</v>
      </c>
      <c r="L60" s="68">
        <f t="shared" si="9"/>
        <v>2704960.5492667472</v>
      </c>
      <c r="M60" s="55">
        <f t="shared" si="10"/>
        <v>2292120.8739490313</v>
      </c>
      <c r="N60" s="55">
        <f t="shared" si="11"/>
        <v>516143.44134940306</v>
      </c>
      <c r="O60" s="55">
        <f t="shared" si="12"/>
        <v>1775977.4325996283</v>
      </c>
      <c r="P60" s="65">
        <f t="shared" si="56"/>
        <v>0</v>
      </c>
      <c r="Q60" s="52">
        <f t="shared" si="13"/>
        <v>0</v>
      </c>
      <c r="R60" s="57">
        <f t="shared" si="14"/>
        <v>0</v>
      </c>
      <c r="S60" s="59">
        <f t="shared" si="57"/>
        <v>0</v>
      </c>
      <c r="T60" s="56">
        <f t="shared" si="15"/>
        <v>0</v>
      </c>
      <c r="U60" s="57">
        <f t="shared" si="16"/>
        <v>0</v>
      </c>
      <c r="V60" s="59">
        <f t="shared" si="58"/>
        <v>0</v>
      </c>
      <c r="W60" s="52">
        <f t="shared" si="66"/>
        <v>0</v>
      </c>
      <c r="X60" s="57">
        <f t="shared" si="18"/>
        <v>0</v>
      </c>
      <c r="Y60" s="59">
        <f t="shared" si="59"/>
        <v>20734423.738962535</v>
      </c>
      <c r="Z60" s="56">
        <f t="shared" si="60"/>
        <v>1894564.6381904336</v>
      </c>
      <c r="AA60" s="57">
        <f t="shared" si="19"/>
        <v>86393.432245677221</v>
      </c>
      <c r="AB60" s="63">
        <f t="shared" si="61"/>
        <v>20000000</v>
      </c>
      <c r="AC60" s="74">
        <f t="shared" si="20"/>
        <v>0</v>
      </c>
      <c r="AD60" s="57">
        <f t="shared" si="21"/>
        <v>83333.333333333328</v>
      </c>
      <c r="AE60" s="59">
        <f t="shared" si="62"/>
        <v>6092521.9903289862</v>
      </c>
      <c r="AF60" s="54">
        <f t="shared" si="22"/>
        <v>516143.44134940306</v>
      </c>
      <c r="AG60" s="57">
        <f t="shared" si="23"/>
        <v>25385.508293037441</v>
      </c>
      <c r="AH60" s="59">
        <f t="shared" si="63"/>
        <v>13950000</v>
      </c>
      <c r="AI60" s="54">
        <f t="shared" si="24"/>
        <v>0</v>
      </c>
      <c r="AJ60" s="57">
        <f t="shared" si="25"/>
        <v>58125</v>
      </c>
      <c r="AK60" s="59">
        <f t="shared" si="64"/>
        <v>28579516.547384072</v>
      </c>
      <c r="AL60" s="56">
        <f t="shared" si="65"/>
        <v>0</v>
      </c>
      <c r="AM60" s="75">
        <f t="shared" si="26"/>
        <v>119081.31894743362</v>
      </c>
      <c r="AN60">
        <f t="shared" si="27"/>
        <v>2.5387945633133732E-2</v>
      </c>
      <c r="AO60" s="119">
        <f t="shared" si="28"/>
        <v>0</v>
      </c>
      <c r="AP60" s="119">
        <f t="shared" si="29"/>
        <v>0</v>
      </c>
      <c r="AQ60">
        <f t="shared" si="30"/>
        <v>0.83259162522365837</v>
      </c>
      <c r="AR60" s="41">
        <f t="shared" si="31"/>
        <v>0</v>
      </c>
      <c r="AS60" s="41">
        <f t="shared" si="32"/>
        <v>0</v>
      </c>
      <c r="AT60">
        <f t="shared" si="33"/>
        <v>0.83127289259667936</v>
      </c>
      <c r="AU60" s="41">
        <f t="shared" si="34"/>
        <v>0</v>
      </c>
      <c r="AV60" s="41">
        <f t="shared" si="35"/>
        <v>0</v>
      </c>
      <c r="AW60">
        <f t="shared" si="36"/>
        <v>0.83455363529330495</v>
      </c>
      <c r="AX60">
        <f t="shared" si="37"/>
        <v>1980958.0704361107</v>
      </c>
      <c r="AY60" s="121">
        <f t="shared" si="38"/>
        <v>90939102.633140817</v>
      </c>
      <c r="AZ60">
        <f t="shared" si="39"/>
        <v>0.90691619725780237</v>
      </c>
      <c r="BA60" s="39">
        <f t="shared" si="40"/>
        <v>83333.333333333328</v>
      </c>
      <c r="BB60" s="39">
        <f t="shared" si="41"/>
        <v>0</v>
      </c>
      <c r="BC60">
        <f t="shared" si="42"/>
        <v>0.8404397451620419</v>
      </c>
      <c r="BD60" s="41">
        <f t="shared" si="43"/>
        <v>541528.94964244054</v>
      </c>
      <c r="BE60" s="41">
        <f t="shared" si="44"/>
        <v>24774885.184771348</v>
      </c>
      <c r="BF60">
        <f t="shared" si="45"/>
        <v>0.83406274308086192</v>
      </c>
      <c r="BG60" s="41">
        <f t="shared" si="46"/>
        <v>58125</v>
      </c>
      <c r="BH60" s="41">
        <f t="shared" si="47"/>
        <v>0</v>
      </c>
      <c r="BI60">
        <f t="shared" si="48"/>
        <v>0.84815185274074356</v>
      </c>
      <c r="BJ60">
        <f t="shared" si="49"/>
        <v>0</v>
      </c>
      <c r="BK60" s="121">
        <f t="shared" si="50"/>
        <v>0</v>
      </c>
      <c r="BL60">
        <f t="shared" si="51"/>
        <v>0.85446579044921012</v>
      </c>
      <c r="BM60" s="119">
        <f t="shared" si="52"/>
        <v>2663945.3534118845</v>
      </c>
      <c r="BN60" s="119">
        <f t="shared" si="53"/>
        <v>98561197.579808354</v>
      </c>
      <c r="BO60">
        <f t="shared" si="54"/>
        <v>0.84242728400739531</v>
      </c>
    </row>
    <row r="61" spans="1:67">
      <c r="A61">
        <v>49</v>
      </c>
      <c r="B61" s="58">
        <v>44</v>
      </c>
      <c r="C61" s="56">
        <f t="shared" si="1"/>
        <v>87064835.516083181</v>
      </c>
      <c r="D61" s="56">
        <f t="shared" si="2"/>
        <v>350917.87381604314</v>
      </c>
      <c r="E61" s="59">
        <f t="shared" si="55"/>
        <v>86713917.642267138</v>
      </c>
      <c r="F61" s="53">
        <f t="shared" si="3"/>
        <v>683181.20984227618</v>
      </c>
      <c r="G61" s="53">
        <f t="shared" si="4"/>
        <v>402208.05466404906</v>
      </c>
      <c r="H61" s="60">
        <f t="shared" si="5"/>
        <v>280973.15517822711</v>
      </c>
      <c r="I61" s="54">
        <f t="shared" si="6"/>
        <v>0.24</v>
      </c>
      <c r="J61" s="61">
        <f t="shared" si="7"/>
        <v>2.261020693073168E-2</v>
      </c>
      <c r="K61" s="62">
        <f t="shared" si="8"/>
        <v>1954266.7604855241</v>
      </c>
      <c r="L61" s="62">
        <f t="shared" si="9"/>
        <v>2637447.9703278001</v>
      </c>
      <c r="M61" s="55">
        <f t="shared" si="10"/>
        <v>2235239.9156637508</v>
      </c>
      <c r="N61" s="55">
        <f t="shared" si="11"/>
        <v>503334.89626336878</v>
      </c>
      <c r="O61" s="55">
        <f t="shared" si="12"/>
        <v>1731905.0194003822</v>
      </c>
      <c r="P61" s="59">
        <f t="shared" si="56"/>
        <v>0</v>
      </c>
      <c r="Q61" s="52">
        <f t="shared" si="13"/>
        <v>0</v>
      </c>
      <c r="R61" s="57">
        <f t="shared" si="14"/>
        <v>0</v>
      </c>
      <c r="S61" s="59">
        <f t="shared" si="57"/>
        <v>0</v>
      </c>
      <c r="T61" s="56">
        <f t="shared" si="15"/>
        <v>0</v>
      </c>
      <c r="U61" s="57">
        <f t="shared" si="16"/>
        <v>0</v>
      </c>
      <c r="V61" s="59">
        <f t="shared" si="58"/>
        <v>0</v>
      </c>
      <c r="W61" s="52">
        <f t="shared" si="66"/>
        <v>0</v>
      </c>
      <c r="X61" s="57">
        <f t="shared" si="18"/>
        <v>0</v>
      </c>
      <c r="Y61" s="59">
        <f t="shared" si="59"/>
        <v>18839859.100772101</v>
      </c>
      <c r="Z61" s="56">
        <f t="shared" si="60"/>
        <v>1850986.3383478159</v>
      </c>
      <c r="AA61" s="57">
        <f t="shared" si="19"/>
        <v>78499.412919883762</v>
      </c>
      <c r="AB61" s="63">
        <f t="shared" si="61"/>
        <v>20000000</v>
      </c>
      <c r="AC61" s="74">
        <f t="shared" si="20"/>
        <v>0</v>
      </c>
      <c r="AD61" s="57">
        <f t="shared" si="21"/>
        <v>83333.333333333328</v>
      </c>
      <c r="AE61" s="59">
        <f t="shared" si="62"/>
        <v>5576378.5489795832</v>
      </c>
      <c r="AF61" s="54">
        <f t="shared" si="22"/>
        <v>503334.89626336878</v>
      </c>
      <c r="AG61" s="57">
        <f t="shared" si="23"/>
        <v>23234.910620748262</v>
      </c>
      <c r="AH61" s="59">
        <f t="shared" si="63"/>
        <v>13950000</v>
      </c>
      <c r="AI61" s="54">
        <f t="shared" si="24"/>
        <v>0</v>
      </c>
      <c r="AJ61" s="57">
        <f t="shared" si="25"/>
        <v>58125</v>
      </c>
      <c r="AK61" s="59">
        <f t="shared" si="64"/>
        <v>28698597.866331507</v>
      </c>
      <c r="AL61" s="56">
        <f t="shared" si="65"/>
        <v>0</v>
      </c>
      <c r="AM61" s="75">
        <f t="shared" si="26"/>
        <v>119577.49110971461</v>
      </c>
      <c r="AN61">
        <f t="shared" si="27"/>
        <v>2.5468352817141191E-2</v>
      </c>
      <c r="AO61" s="119">
        <f t="shared" si="28"/>
        <v>0</v>
      </c>
      <c r="AP61" s="119">
        <f t="shared" si="29"/>
        <v>0</v>
      </c>
      <c r="AQ61">
        <f t="shared" si="30"/>
        <v>0.82880836140322378</v>
      </c>
      <c r="AR61" s="41">
        <f t="shared" si="31"/>
        <v>0</v>
      </c>
      <c r="AS61" s="41">
        <f t="shared" si="32"/>
        <v>0</v>
      </c>
      <c r="AT61">
        <f t="shared" si="33"/>
        <v>0.82746512590722776</v>
      </c>
      <c r="AU61" s="41">
        <f t="shared" si="34"/>
        <v>0</v>
      </c>
      <c r="AV61" s="41">
        <f t="shared" si="35"/>
        <v>0</v>
      </c>
      <c r="AW61">
        <f t="shared" si="36"/>
        <v>0.83080691835330778</v>
      </c>
      <c r="AX61">
        <f t="shared" si="37"/>
        <v>1929485.7512676998</v>
      </c>
      <c r="AY61" s="121">
        <f t="shared" si="38"/>
        <v>90698330.579042986</v>
      </c>
      <c r="AZ61">
        <f t="shared" si="39"/>
        <v>0.90459169802330974</v>
      </c>
      <c r="BA61" s="39">
        <f t="shared" si="40"/>
        <v>83333.333333333328</v>
      </c>
      <c r="BB61" s="39">
        <f t="shared" si="41"/>
        <v>0</v>
      </c>
      <c r="BC61">
        <f t="shared" si="42"/>
        <v>0.83680332479552244</v>
      </c>
      <c r="BD61" s="41">
        <f t="shared" si="43"/>
        <v>526569.80688411708</v>
      </c>
      <c r="BE61" s="41">
        <f t="shared" si="44"/>
        <v>24663409.916905072</v>
      </c>
      <c r="BF61">
        <f t="shared" si="45"/>
        <v>0.8303068719054354</v>
      </c>
      <c r="BG61" s="41">
        <f t="shared" si="46"/>
        <v>58125</v>
      </c>
      <c r="BH61" s="41">
        <f t="shared" si="47"/>
        <v>0</v>
      </c>
      <c r="BI61">
        <f t="shared" si="48"/>
        <v>0.84466142209186656</v>
      </c>
      <c r="BJ61">
        <f t="shared" si="49"/>
        <v>0</v>
      </c>
      <c r="BK61" s="121">
        <f t="shared" si="50"/>
        <v>0</v>
      </c>
      <c r="BL61">
        <f t="shared" si="51"/>
        <v>0.85109611979504429</v>
      </c>
      <c r="BM61" s="119">
        <f t="shared" si="52"/>
        <v>2597513.89148515</v>
      </c>
      <c r="BN61" s="119">
        <f t="shared" si="53"/>
        <v>98350556.289205045</v>
      </c>
      <c r="BO61">
        <f t="shared" si="54"/>
        <v>0.83882832789511685</v>
      </c>
    </row>
    <row r="62" spans="1:67">
      <c r="A62">
        <v>50</v>
      </c>
      <c r="B62" s="64">
        <v>45</v>
      </c>
      <c r="C62" s="56">
        <f t="shared" si="1"/>
        <v>84830091.772581726</v>
      </c>
      <c r="D62" s="56">
        <f t="shared" si="2"/>
        <v>351414.04597835243</v>
      </c>
      <c r="E62" s="59">
        <f t="shared" si="55"/>
        <v>84478677.726603374</v>
      </c>
      <c r="F62" s="53">
        <f t="shared" si="3"/>
        <v>667734.34131655446</v>
      </c>
      <c r="G62" s="53">
        <f t="shared" si="4"/>
        <v>391840.26685522869</v>
      </c>
      <c r="H62" s="66">
        <f t="shared" si="5"/>
        <v>275894.07446132577</v>
      </c>
      <c r="I62" s="54">
        <f t="shared" si="6"/>
        <v>0.24</v>
      </c>
      <c r="J62" s="67">
        <f t="shared" si="7"/>
        <v>2.261020693073168E-2</v>
      </c>
      <c r="K62" s="68">
        <f t="shared" si="8"/>
        <v>1903842.3625185622</v>
      </c>
      <c r="L62" s="68">
        <f t="shared" si="9"/>
        <v>2571576.7038351167</v>
      </c>
      <c r="M62" s="55">
        <f t="shared" si="10"/>
        <v>2179736.436979888</v>
      </c>
      <c r="N62" s="55">
        <f t="shared" si="11"/>
        <v>490836.53423528088</v>
      </c>
      <c r="O62" s="55">
        <f t="shared" si="12"/>
        <v>1688899.9027446073</v>
      </c>
      <c r="P62" s="65">
        <f t="shared" si="56"/>
        <v>0</v>
      </c>
      <c r="Q62" s="52">
        <f t="shared" si="13"/>
        <v>0</v>
      </c>
      <c r="R62" s="57">
        <f t="shared" si="14"/>
        <v>0</v>
      </c>
      <c r="S62" s="59">
        <f t="shared" si="57"/>
        <v>0</v>
      </c>
      <c r="T62" s="56">
        <f t="shared" si="15"/>
        <v>0</v>
      </c>
      <c r="U62" s="57">
        <f t="shared" si="16"/>
        <v>0</v>
      </c>
      <c r="V62" s="59">
        <f t="shared" si="58"/>
        <v>0</v>
      </c>
      <c r="W62" s="52">
        <f t="shared" si="66"/>
        <v>0</v>
      </c>
      <c r="X62" s="57">
        <f t="shared" si="18"/>
        <v>0</v>
      </c>
      <c r="Y62" s="59">
        <f t="shared" si="59"/>
        <v>16988872.762424286</v>
      </c>
      <c r="Z62" s="56">
        <f t="shared" si="60"/>
        <v>1808477.3938543219</v>
      </c>
      <c r="AA62" s="57">
        <f t="shared" si="19"/>
        <v>70786.969843434519</v>
      </c>
      <c r="AB62" s="63">
        <f t="shared" si="61"/>
        <v>20000000</v>
      </c>
      <c r="AC62" s="74">
        <f t="shared" si="20"/>
        <v>0</v>
      </c>
      <c r="AD62" s="57">
        <f t="shared" si="21"/>
        <v>83333.333333333328</v>
      </c>
      <c r="AE62" s="59">
        <f t="shared" si="62"/>
        <v>5073043.6527162148</v>
      </c>
      <c r="AF62" s="54">
        <f t="shared" si="22"/>
        <v>490836.53423528088</v>
      </c>
      <c r="AG62" s="57">
        <f t="shared" si="23"/>
        <v>21137.681886317561</v>
      </c>
      <c r="AH62" s="59">
        <f t="shared" si="63"/>
        <v>13950000</v>
      </c>
      <c r="AI62" s="54">
        <f t="shared" si="24"/>
        <v>0</v>
      </c>
      <c r="AJ62" s="57">
        <f t="shared" si="25"/>
        <v>58125</v>
      </c>
      <c r="AK62" s="59">
        <f t="shared" si="64"/>
        <v>28818175.35744122</v>
      </c>
      <c r="AL62" s="56">
        <f t="shared" si="65"/>
        <v>0</v>
      </c>
      <c r="AM62" s="75">
        <f t="shared" si="26"/>
        <v>120075.73065600508</v>
      </c>
      <c r="AN62">
        <f t="shared" si="27"/>
        <v>2.5548760001148651E-2</v>
      </c>
      <c r="AO62" s="119">
        <f t="shared" si="28"/>
        <v>0</v>
      </c>
      <c r="AP62" s="119">
        <f t="shared" si="29"/>
        <v>0</v>
      </c>
      <c r="AQ62">
        <f t="shared" si="30"/>
        <v>0.82503128080313237</v>
      </c>
      <c r="AR62" s="41">
        <f t="shared" si="31"/>
        <v>0</v>
      </c>
      <c r="AS62" s="41">
        <f t="shared" si="32"/>
        <v>0</v>
      </c>
      <c r="AT62">
        <f t="shared" si="33"/>
        <v>0.82366381211580708</v>
      </c>
      <c r="AU62" s="41">
        <f t="shared" si="34"/>
        <v>0</v>
      </c>
      <c r="AV62" s="41">
        <f t="shared" si="35"/>
        <v>0</v>
      </c>
      <c r="AW62">
        <f t="shared" si="36"/>
        <v>0.8270659867127117</v>
      </c>
      <c r="AX62">
        <f t="shared" si="37"/>
        <v>1879264.3636977565</v>
      </c>
      <c r="AY62" s="121">
        <f t="shared" si="38"/>
        <v>90423869.692716092</v>
      </c>
      <c r="AZ62">
        <f t="shared" si="39"/>
        <v>0.90226109450588965</v>
      </c>
      <c r="BA62" s="39">
        <f t="shared" si="40"/>
        <v>83333.333333333328</v>
      </c>
      <c r="BB62" s="39">
        <f t="shared" si="41"/>
        <v>0</v>
      </c>
      <c r="BC62">
        <f t="shared" si="42"/>
        <v>0.83317151970001369</v>
      </c>
      <c r="BD62" s="41">
        <f t="shared" si="43"/>
        <v>511974.21612159844</v>
      </c>
      <c r="BE62" s="41">
        <f t="shared" si="44"/>
        <v>24541826.711764045</v>
      </c>
      <c r="BF62">
        <f t="shared" si="45"/>
        <v>0.82655688521770121</v>
      </c>
      <c r="BG62" s="41">
        <f t="shared" si="46"/>
        <v>58125</v>
      </c>
      <c r="BH62" s="41">
        <f t="shared" si="47"/>
        <v>0</v>
      </c>
      <c r="BI62">
        <f t="shared" si="48"/>
        <v>0.84117412774324007</v>
      </c>
      <c r="BJ62">
        <f t="shared" si="49"/>
        <v>0</v>
      </c>
      <c r="BK62" s="121">
        <f t="shared" si="50"/>
        <v>0</v>
      </c>
      <c r="BL62">
        <f t="shared" si="51"/>
        <v>0.84772842033528151</v>
      </c>
      <c r="BM62" s="119">
        <f t="shared" si="52"/>
        <v>2532696.9131526882</v>
      </c>
      <c r="BN62" s="119">
        <f t="shared" si="53"/>
        <v>98088139.664094955</v>
      </c>
      <c r="BO62">
        <f t="shared" si="54"/>
        <v>0.83523360003118052</v>
      </c>
    </row>
    <row r="63" spans="1:67">
      <c r="A63">
        <v>51</v>
      </c>
      <c r="B63" s="58">
        <v>46</v>
      </c>
      <c r="C63" s="56">
        <f t="shared" si="1"/>
        <v>82650853.575148121</v>
      </c>
      <c r="D63" s="56">
        <f t="shared" si="2"/>
        <v>351912.28552463651</v>
      </c>
      <c r="E63" s="59">
        <f t="shared" si="55"/>
        <v>82298941.289623484</v>
      </c>
      <c r="F63" s="53">
        <f t="shared" si="3"/>
        <v>652636.72968463111</v>
      </c>
      <c r="G63" s="53">
        <f t="shared" si="4"/>
        <v>381729.92268170364</v>
      </c>
      <c r="H63" s="60">
        <f t="shared" si="5"/>
        <v>270906.80700292747</v>
      </c>
      <c r="I63" s="54">
        <f t="shared" si="6"/>
        <v>0.24</v>
      </c>
      <c r="J63" s="61">
        <f t="shared" si="7"/>
        <v>2.261020693073168E-2</v>
      </c>
      <c r="K63" s="62">
        <f t="shared" si="8"/>
        <v>1854670.8337732444</v>
      </c>
      <c r="L63" s="62">
        <f t="shared" si="9"/>
        <v>2507307.5634578755</v>
      </c>
      <c r="M63" s="55">
        <f t="shared" si="10"/>
        <v>2125577.6407761718</v>
      </c>
      <c r="N63" s="55">
        <f t="shared" si="11"/>
        <v>478640.96995695971</v>
      </c>
      <c r="O63" s="55">
        <f t="shared" si="12"/>
        <v>1646936.6708192122</v>
      </c>
      <c r="P63" s="59">
        <f t="shared" si="56"/>
        <v>0</v>
      </c>
      <c r="Q63" s="52">
        <f t="shared" si="13"/>
        <v>0</v>
      </c>
      <c r="R63" s="57">
        <f t="shared" si="14"/>
        <v>0</v>
      </c>
      <c r="S63" s="59">
        <f t="shared" si="57"/>
        <v>0</v>
      </c>
      <c r="T63" s="56">
        <f t="shared" si="15"/>
        <v>0</v>
      </c>
      <c r="U63" s="57">
        <f t="shared" si="16"/>
        <v>0</v>
      </c>
      <c r="V63" s="59">
        <f t="shared" si="58"/>
        <v>0</v>
      </c>
      <c r="W63" s="52">
        <f t="shared" si="66"/>
        <v>0</v>
      </c>
      <c r="X63" s="57">
        <f t="shared" si="18"/>
        <v>0</v>
      </c>
      <c r="Y63" s="59">
        <f t="shared" si="59"/>
        <v>15180395.368569965</v>
      </c>
      <c r="Z63" s="56">
        <f t="shared" si="60"/>
        <v>1767012.4014752172</v>
      </c>
      <c r="AA63" s="57">
        <f t="shared" si="19"/>
        <v>63251.647369041515</v>
      </c>
      <c r="AB63" s="63">
        <f t="shared" si="61"/>
        <v>20000000</v>
      </c>
      <c r="AC63" s="74">
        <f t="shared" si="20"/>
        <v>0</v>
      </c>
      <c r="AD63" s="57">
        <f t="shared" si="21"/>
        <v>83333.333333333328</v>
      </c>
      <c r="AE63" s="59">
        <f t="shared" si="62"/>
        <v>4582207.1184809338</v>
      </c>
      <c r="AF63" s="54">
        <f t="shared" si="22"/>
        <v>478640.96995695971</v>
      </c>
      <c r="AG63" s="57">
        <f t="shared" si="23"/>
        <v>19092.529660337223</v>
      </c>
      <c r="AH63" s="59">
        <f t="shared" si="63"/>
        <v>13950000</v>
      </c>
      <c r="AI63" s="54">
        <f t="shared" si="24"/>
        <v>0</v>
      </c>
      <c r="AJ63" s="57">
        <f t="shared" si="25"/>
        <v>58125</v>
      </c>
      <c r="AK63" s="59">
        <f t="shared" si="64"/>
        <v>28938251.088097226</v>
      </c>
      <c r="AL63" s="56">
        <f t="shared" si="65"/>
        <v>0</v>
      </c>
      <c r="AM63" s="75">
        <f t="shared" si="26"/>
        <v>120576.04620040511</v>
      </c>
      <c r="AN63">
        <f t="shared" si="27"/>
        <v>2.5629167185156114E-2</v>
      </c>
      <c r="AO63" s="119">
        <f t="shared" si="28"/>
        <v>0</v>
      </c>
      <c r="AP63" s="119">
        <f t="shared" si="29"/>
        <v>0</v>
      </c>
      <c r="AQ63">
        <f t="shared" si="30"/>
        <v>0.82126045591319785</v>
      </c>
      <c r="AR63" s="41">
        <f t="shared" si="31"/>
        <v>0</v>
      </c>
      <c r="AS63" s="41">
        <f t="shared" si="32"/>
        <v>0</v>
      </c>
      <c r="AT63">
        <f t="shared" si="33"/>
        <v>0.8198690228858978</v>
      </c>
      <c r="AU63" s="41">
        <f t="shared" si="34"/>
        <v>0</v>
      </c>
      <c r="AV63" s="41">
        <f t="shared" si="35"/>
        <v>0</v>
      </c>
      <c r="AW63">
        <f t="shared" si="36"/>
        <v>0.82333091403593717</v>
      </c>
      <c r="AX63">
        <f t="shared" si="37"/>
        <v>1830264.0488442588</v>
      </c>
      <c r="AY63" s="121">
        <f t="shared" si="38"/>
        <v>90117632.475236073</v>
      </c>
      <c r="AZ63">
        <f t="shared" si="39"/>
        <v>0.89992446478708366</v>
      </c>
      <c r="BA63" s="39">
        <f t="shared" si="40"/>
        <v>83333.333333333328</v>
      </c>
      <c r="BB63" s="39">
        <f t="shared" si="41"/>
        <v>0</v>
      </c>
      <c r="BC63">
        <f t="shared" si="42"/>
        <v>0.82954440667808749</v>
      </c>
      <c r="BD63" s="41">
        <f t="shared" si="43"/>
        <v>497733.49961729691</v>
      </c>
      <c r="BE63" s="41">
        <f t="shared" si="44"/>
        <v>24410689.467804946</v>
      </c>
      <c r="BF63">
        <f t="shared" si="45"/>
        <v>0.82281285639431012</v>
      </c>
      <c r="BG63" s="41">
        <f t="shared" si="46"/>
        <v>58125</v>
      </c>
      <c r="BH63" s="41">
        <f t="shared" si="47"/>
        <v>0</v>
      </c>
      <c r="BI63">
        <f t="shared" si="48"/>
        <v>0.83769004976162553</v>
      </c>
      <c r="BJ63">
        <f t="shared" si="49"/>
        <v>0</v>
      </c>
      <c r="BK63" s="121">
        <f t="shared" si="50"/>
        <v>0</v>
      </c>
      <c r="BL63">
        <f t="shared" si="51"/>
        <v>0.84436277412353677</v>
      </c>
      <c r="BM63" s="119">
        <f t="shared" si="52"/>
        <v>2469455.881794889</v>
      </c>
      <c r="BN63" s="119">
        <f t="shared" si="53"/>
        <v>97776571.47570391</v>
      </c>
      <c r="BO63">
        <f t="shared" si="54"/>
        <v>0.83164317814981348</v>
      </c>
    </row>
    <row r="64" spans="1:67">
      <c r="A64">
        <v>52</v>
      </c>
      <c r="B64" s="64">
        <v>47</v>
      </c>
      <c r="C64" s="56">
        <f t="shared" si="1"/>
        <v>80525776.249916345</v>
      </c>
      <c r="D64" s="56">
        <f t="shared" si="2"/>
        <v>352412.60106903315</v>
      </c>
      <c r="E64" s="59">
        <f t="shared" si="55"/>
        <v>80173363.648847312</v>
      </c>
      <c r="F64" s="53">
        <f t="shared" si="3"/>
        <v>637880.47817586584</v>
      </c>
      <c r="G64" s="53">
        <f t="shared" si="4"/>
        <v>371870.78505790344</v>
      </c>
      <c r="H64" s="66">
        <f t="shared" si="5"/>
        <v>266009.69311796239</v>
      </c>
      <c r="I64" s="54">
        <f t="shared" si="6"/>
        <v>0.24</v>
      </c>
      <c r="J64" s="67">
        <f t="shared" si="7"/>
        <v>2.261020693073168E-2</v>
      </c>
      <c r="K64" s="68">
        <f t="shared" si="8"/>
        <v>1806721.8082262613</v>
      </c>
      <c r="L64" s="68">
        <f t="shared" si="9"/>
        <v>2444602.2864021272</v>
      </c>
      <c r="M64" s="55">
        <f t="shared" si="10"/>
        <v>2072731.5013442237</v>
      </c>
      <c r="N64" s="55">
        <f t="shared" si="11"/>
        <v>466740.99182821356</v>
      </c>
      <c r="O64" s="55">
        <f t="shared" si="12"/>
        <v>1605990.5095160103</v>
      </c>
      <c r="P64" s="65">
        <f t="shared" si="56"/>
        <v>0</v>
      </c>
      <c r="Q64" s="52">
        <f t="shared" si="13"/>
        <v>0</v>
      </c>
      <c r="R64" s="57">
        <f t="shared" si="14"/>
        <v>0</v>
      </c>
      <c r="S64" s="59">
        <f t="shared" si="57"/>
        <v>0</v>
      </c>
      <c r="T64" s="56">
        <f t="shared" si="15"/>
        <v>0</v>
      </c>
      <c r="U64" s="57">
        <f t="shared" si="16"/>
        <v>0</v>
      </c>
      <c r="V64" s="59">
        <f t="shared" si="58"/>
        <v>0</v>
      </c>
      <c r="W64" s="52">
        <f t="shared" si="66"/>
        <v>0</v>
      </c>
      <c r="X64" s="57">
        <f t="shared" si="18"/>
        <v>0</v>
      </c>
      <c r="Y64" s="59">
        <f t="shared" si="59"/>
        <v>13413382.967094747</v>
      </c>
      <c r="Z64" s="56">
        <f t="shared" si="60"/>
        <v>1726566.5557164154</v>
      </c>
      <c r="AA64" s="57">
        <f t="shared" si="19"/>
        <v>55889.095696228113</v>
      </c>
      <c r="AB64" s="63">
        <f t="shared" si="61"/>
        <v>20000000</v>
      </c>
      <c r="AC64" s="74">
        <f t="shared" si="20"/>
        <v>0</v>
      </c>
      <c r="AD64" s="57">
        <f t="shared" si="21"/>
        <v>83333.333333333328</v>
      </c>
      <c r="AE64" s="59">
        <f t="shared" si="62"/>
        <v>4103566.1485239742</v>
      </c>
      <c r="AF64" s="54">
        <f t="shared" si="22"/>
        <v>466740.99182821356</v>
      </c>
      <c r="AG64" s="57">
        <f t="shared" si="23"/>
        <v>17098.192285516558</v>
      </c>
      <c r="AH64" s="59">
        <f t="shared" si="63"/>
        <v>13950000</v>
      </c>
      <c r="AI64" s="54">
        <f t="shared" si="24"/>
        <v>0</v>
      </c>
      <c r="AJ64" s="57">
        <f t="shared" si="25"/>
        <v>58125</v>
      </c>
      <c r="AK64" s="59">
        <f t="shared" si="64"/>
        <v>29058827.134297632</v>
      </c>
      <c r="AL64" s="56">
        <f t="shared" si="65"/>
        <v>0</v>
      </c>
      <c r="AM64" s="75">
        <f t="shared" si="26"/>
        <v>121078.4463929068</v>
      </c>
      <c r="AN64">
        <f t="shared" si="27"/>
        <v>2.5709574369163574E-2</v>
      </c>
      <c r="AO64" s="119">
        <f t="shared" si="28"/>
        <v>0</v>
      </c>
      <c r="AP64" s="119">
        <f t="shared" si="29"/>
        <v>0</v>
      </c>
      <c r="AQ64">
        <f t="shared" si="30"/>
        <v>0.81749595864107305</v>
      </c>
      <c r="AR64" s="41">
        <f t="shared" si="31"/>
        <v>0</v>
      </c>
      <c r="AS64" s="41">
        <f t="shared" si="32"/>
        <v>0</v>
      </c>
      <c r="AT64">
        <f t="shared" si="33"/>
        <v>0.81608082928923731</v>
      </c>
      <c r="AU64" s="41">
        <f t="shared" si="34"/>
        <v>0</v>
      </c>
      <c r="AV64" s="41">
        <f t="shared" si="35"/>
        <v>0</v>
      </c>
      <c r="AW64">
        <f t="shared" si="36"/>
        <v>0.81960177341975082</v>
      </c>
      <c r="AX64">
        <f t="shared" si="37"/>
        <v>1782455.6514126435</v>
      </c>
      <c r="AY64" s="121">
        <f t="shared" si="38"/>
        <v>89781460.897253603</v>
      </c>
      <c r="AZ64">
        <f t="shared" si="39"/>
        <v>0.8975818869871256</v>
      </c>
      <c r="BA64" s="39">
        <f t="shared" si="40"/>
        <v>83333.333333333328</v>
      </c>
      <c r="BB64" s="39">
        <f t="shared" si="41"/>
        <v>0</v>
      </c>
      <c r="BC64">
        <f t="shared" si="42"/>
        <v>0.82592206200960672</v>
      </c>
      <c r="BD64" s="41">
        <f t="shared" si="43"/>
        <v>483839.18411373009</v>
      </c>
      <c r="BE64" s="41">
        <f t="shared" si="44"/>
        <v>24270531.575067107</v>
      </c>
      <c r="BF64">
        <f t="shared" si="45"/>
        <v>0.81907485824058524</v>
      </c>
      <c r="BG64" s="41">
        <f t="shared" si="46"/>
        <v>58125</v>
      </c>
      <c r="BH64" s="41">
        <f t="shared" si="47"/>
        <v>0</v>
      </c>
      <c r="BI64">
        <f t="shared" si="48"/>
        <v>0.83420926775275894</v>
      </c>
      <c r="BJ64">
        <f t="shared" si="49"/>
        <v>0</v>
      </c>
      <c r="BK64" s="121">
        <f t="shared" si="50"/>
        <v>0</v>
      </c>
      <c r="BL64">
        <f t="shared" si="51"/>
        <v>0.8409992628047962</v>
      </c>
      <c r="BM64" s="119">
        <f t="shared" si="52"/>
        <v>2407753.1688597067</v>
      </c>
      <c r="BN64" s="119">
        <f t="shared" si="53"/>
        <v>97418380.563178509</v>
      </c>
      <c r="BO64">
        <f t="shared" si="54"/>
        <v>0.82805713947813209</v>
      </c>
    </row>
    <row r="65" spans="1:67">
      <c r="A65">
        <v>53</v>
      </c>
      <c r="B65" s="58">
        <v>48</v>
      </c>
      <c r="C65" s="56">
        <f t="shared" si="1"/>
        <v>78453547.148764625</v>
      </c>
      <c r="D65" s="56">
        <f t="shared" si="2"/>
        <v>352915.00126153231</v>
      </c>
      <c r="E65" s="59">
        <f t="shared" si="55"/>
        <v>78100632.147503093</v>
      </c>
      <c r="F65" s="53">
        <f t="shared" si="3"/>
        <v>623457.8685672353</v>
      </c>
      <c r="G65" s="53">
        <f t="shared" si="4"/>
        <v>362256.76544416853</v>
      </c>
      <c r="H65" s="60">
        <f t="shared" si="5"/>
        <v>261201.10312306677</v>
      </c>
      <c r="I65" s="54">
        <f t="shared" si="6"/>
        <v>0.24</v>
      </c>
      <c r="J65" s="61">
        <f t="shared" si="7"/>
        <v>2.261020693073168E-2</v>
      </c>
      <c r="K65" s="62">
        <f t="shared" si="8"/>
        <v>1759965.6432838519</v>
      </c>
      <c r="L65" s="62">
        <f t="shared" si="9"/>
        <v>2383423.5118510872</v>
      </c>
      <c r="M65" s="55">
        <f t="shared" si="10"/>
        <v>2021166.7464069186</v>
      </c>
      <c r="N65" s="55">
        <f t="shared" si="11"/>
        <v>455129.55790770421</v>
      </c>
      <c r="O65" s="55">
        <f t="shared" si="12"/>
        <v>1566037.1884992144</v>
      </c>
      <c r="P65" s="59">
        <f t="shared" si="56"/>
        <v>0</v>
      </c>
      <c r="Q65" s="52">
        <f t="shared" si="13"/>
        <v>0</v>
      </c>
      <c r="R65" s="57">
        <f t="shared" si="14"/>
        <v>0</v>
      </c>
      <c r="S65" s="59">
        <f t="shared" si="57"/>
        <v>0</v>
      </c>
      <c r="T65" s="56">
        <f t="shared" si="15"/>
        <v>0</v>
      </c>
      <c r="U65" s="57">
        <f t="shared" si="16"/>
        <v>0</v>
      </c>
      <c r="V65" s="59">
        <f t="shared" si="58"/>
        <v>0</v>
      </c>
      <c r="W65" s="52">
        <f t="shared" si="66"/>
        <v>0</v>
      </c>
      <c r="X65" s="57">
        <f t="shared" si="18"/>
        <v>0</v>
      </c>
      <c r="Y65" s="59">
        <f t="shared" si="59"/>
        <v>11686816.411378331</v>
      </c>
      <c r="Z65" s="56">
        <f t="shared" si="60"/>
        <v>1687115.6348921212</v>
      </c>
      <c r="AA65" s="57">
        <f t="shared" si="19"/>
        <v>48695.068380743047</v>
      </c>
      <c r="AB65" s="63">
        <f t="shared" si="61"/>
        <v>20000000</v>
      </c>
      <c r="AC65" s="74">
        <f t="shared" si="20"/>
        <v>0</v>
      </c>
      <c r="AD65" s="57">
        <f t="shared" si="21"/>
        <v>83333.333333333328</v>
      </c>
      <c r="AE65" s="59">
        <f t="shared" si="62"/>
        <v>3636825.1566957608</v>
      </c>
      <c r="AF65" s="54">
        <f t="shared" si="22"/>
        <v>455129.55790770421</v>
      </c>
      <c r="AG65" s="57">
        <f t="shared" si="23"/>
        <v>15153.438152899003</v>
      </c>
      <c r="AH65" s="59">
        <f t="shared" si="63"/>
        <v>13950000</v>
      </c>
      <c r="AI65" s="54">
        <f t="shared" si="24"/>
        <v>0</v>
      </c>
      <c r="AJ65" s="57">
        <f t="shared" si="25"/>
        <v>58125</v>
      </c>
      <c r="AK65" s="59">
        <f t="shared" si="64"/>
        <v>29179905.580690537</v>
      </c>
      <c r="AL65" s="56">
        <f t="shared" si="65"/>
        <v>0</v>
      </c>
      <c r="AM65" s="75">
        <f t="shared" si="26"/>
        <v>121582.9399195439</v>
      </c>
      <c r="AN65">
        <f t="shared" si="27"/>
        <v>2.5789981553171033E-2</v>
      </c>
      <c r="AO65" s="119">
        <f t="shared" si="28"/>
        <v>0</v>
      </c>
      <c r="AP65" s="119">
        <f t="shared" si="29"/>
        <v>0</v>
      </c>
      <c r="AQ65">
        <f t="shared" si="30"/>
        <v>0.81373786031106399</v>
      </c>
      <c r="AR65" s="41">
        <f t="shared" si="31"/>
        <v>0</v>
      </c>
      <c r="AS65" s="41">
        <f t="shared" si="32"/>
        <v>0</v>
      </c>
      <c r="AT65">
        <f t="shared" si="33"/>
        <v>0.81229930180477627</v>
      </c>
      <c r="AU65" s="41">
        <f t="shared" si="34"/>
        <v>0</v>
      </c>
      <c r="AV65" s="41">
        <f t="shared" si="35"/>
        <v>0</v>
      </c>
      <c r="AW65">
        <f t="shared" si="36"/>
        <v>0.81587863739190603</v>
      </c>
      <c r="AX65">
        <f t="shared" si="37"/>
        <v>1735810.7032728642</v>
      </c>
      <c r="AY65" s="121">
        <f t="shared" si="38"/>
        <v>89417128.649282426</v>
      </c>
      <c r="AZ65">
        <f t="shared" si="39"/>
        <v>0.8952334392607364</v>
      </c>
      <c r="BA65" s="39">
        <f t="shared" si="40"/>
        <v>83333.333333333328</v>
      </c>
      <c r="BB65" s="39">
        <f t="shared" si="41"/>
        <v>0</v>
      </c>
      <c r="BC65">
        <f t="shared" si="42"/>
        <v>0.82230456144990738</v>
      </c>
      <c r="BD65" s="41">
        <f t="shared" si="43"/>
        <v>470282.99606060318</v>
      </c>
      <c r="BE65" s="41">
        <f t="shared" si="44"/>
        <v>24121866.569108322</v>
      </c>
      <c r="BF65">
        <f t="shared" si="45"/>
        <v>0.81534296298925202</v>
      </c>
      <c r="BG65" s="41">
        <f t="shared" si="46"/>
        <v>58125</v>
      </c>
      <c r="BH65" s="41">
        <f t="shared" si="47"/>
        <v>0</v>
      </c>
      <c r="BI65">
        <f t="shared" si="48"/>
        <v>0.83073186085902884</v>
      </c>
      <c r="BJ65">
        <f t="shared" si="49"/>
        <v>0</v>
      </c>
      <c r="BK65" s="121">
        <f t="shared" si="50"/>
        <v>0</v>
      </c>
      <c r="BL65">
        <f t="shared" si="51"/>
        <v>0.83763796761266418</v>
      </c>
      <c r="BM65" s="119">
        <f t="shared" si="52"/>
        <v>2347552.0326668005</v>
      </c>
      <c r="BN65" s="119">
        <f t="shared" si="53"/>
        <v>97016003.827532098</v>
      </c>
      <c r="BO65">
        <f t="shared" si="54"/>
        <v>0.82447556073421757</v>
      </c>
    </row>
    <row r="66" spans="1:67">
      <c r="A66">
        <v>54</v>
      </c>
      <c r="B66" s="64">
        <v>49</v>
      </c>
      <c r="C66" s="56">
        <f t="shared" si="1"/>
        <v>76432884.89588435</v>
      </c>
      <c r="D66" s="56">
        <f t="shared" si="2"/>
        <v>353419.49478818476</v>
      </c>
      <c r="E66" s="59">
        <f t="shared" si="55"/>
        <v>76079465.401096165</v>
      </c>
      <c r="F66" s="53">
        <f t="shared" si="3"/>
        <v>609361.35714633728</v>
      </c>
      <c r="G66" s="53">
        <f t="shared" si="4"/>
        <v>352881.92035208439</v>
      </c>
      <c r="H66" s="66">
        <f t="shared" si="5"/>
        <v>256479.43679425289</v>
      </c>
      <c r="I66" s="54">
        <f t="shared" si="6"/>
        <v>0.24</v>
      </c>
      <c r="J66" s="67">
        <f t="shared" si="7"/>
        <v>2.261020693073168E-2</v>
      </c>
      <c r="K66" s="68">
        <f t="shared" si="8"/>
        <v>1714373.40275883</v>
      </c>
      <c r="L66" s="68">
        <f t="shared" si="9"/>
        <v>2323734.7599051674</v>
      </c>
      <c r="M66" s="55">
        <f t="shared" si="10"/>
        <v>1970852.8395530831</v>
      </c>
      <c r="N66" s="55">
        <f t="shared" si="11"/>
        <v>443799.79195756459</v>
      </c>
      <c r="O66" s="55">
        <f t="shared" si="12"/>
        <v>1527053.0475955186</v>
      </c>
      <c r="P66" s="65">
        <f t="shared" si="56"/>
        <v>0</v>
      </c>
      <c r="Q66" s="52">
        <f t="shared" si="13"/>
        <v>0</v>
      </c>
      <c r="R66" s="57">
        <f t="shared" si="14"/>
        <v>0</v>
      </c>
      <c r="S66" s="59">
        <f t="shared" si="57"/>
        <v>0</v>
      </c>
      <c r="T66" s="56">
        <f t="shared" si="15"/>
        <v>0</v>
      </c>
      <c r="U66" s="57">
        <f t="shared" si="16"/>
        <v>0</v>
      </c>
      <c r="V66" s="59">
        <f t="shared" si="58"/>
        <v>0</v>
      </c>
      <c r="W66" s="52">
        <f t="shared" si="66"/>
        <v>0</v>
      </c>
      <c r="X66" s="57">
        <f t="shared" si="18"/>
        <v>0</v>
      </c>
      <c r="Y66" s="59">
        <f t="shared" si="59"/>
        <v>9999700.7764862105</v>
      </c>
      <c r="Z66" s="56">
        <f t="shared" si="60"/>
        <v>1648635.9875150626</v>
      </c>
      <c r="AA66" s="57">
        <f t="shared" si="19"/>
        <v>41665.419902025875</v>
      </c>
      <c r="AB66" s="63">
        <f t="shared" si="61"/>
        <v>20000000</v>
      </c>
      <c r="AC66" s="74">
        <f t="shared" si="20"/>
        <v>0</v>
      </c>
      <c r="AD66" s="57">
        <f t="shared" si="21"/>
        <v>83333.333333333328</v>
      </c>
      <c r="AE66" s="59">
        <f t="shared" si="62"/>
        <v>3181695.5987880565</v>
      </c>
      <c r="AF66" s="54">
        <f t="shared" si="22"/>
        <v>443799.79195756459</v>
      </c>
      <c r="AG66" s="57">
        <f t="shared" si="23"/>
        <v>13257.064994950235</v>
      </c>
      <c r="AH66" s="59">
        <f t="shared" si="63"/>
        <v>13950000</v>
      </c>
      <c r="AI66" s="54">
        <f t="shared" si="24"/>
        <v>0</v>
      </c>
      <c r="AJ66" s="57">
        <f t="shared" si="25"/>
        <v>58125</v>
      </c>
      <c r="AK66" s="59">
        <f t="shared" si="64"/>
        <v>29301488.520610079</v>
      </c>
      <c r="AL66" s="56">
        <f t="shared" si="65"/>
        <v>0</v>
      </c>
      <c r="AM66" s="75">
        <f t="shared" si="26"/>
        <v>122089.535502542</v>
      </c>
      <c r="AN66">
        <f t="shared" si="27"/>
        <v>2.5870388737178493E-2</v>
      </c>
      <c r="AO66" s="119">
        <f t="shared" si="28"/>
        <v>0</v>
      </c>
      <c r="AP66" s="119">
        <f t="shared" si="29"/>
        <v>0</v>
      </c>
      <c r="AQ66">
        <f t="shared" si="30"/>
        <v>0.80998623166306816</v>
      </c>
      <c r="AR66" s="41">
        <f t="shared" si="31"/>
        <v>0</v>
      </c>
      <c r="AS66" s="41">
        <f t="shared" si="32"/>
        <v>0</v>
      </c>
      <c r="AT66">
        <f t="shared" si="33"/>
        <v>0.80852451031763384</v>
      </c>
      <c r="AU66" s="41">
        <f t="shared" si="34"/>
        <v>0</v>
      </c>
      <c r="AV66" s="41">
        <f t="shared" si="35"/>
        <v>0</v>
      </c>
      <c r="AW66">
        <f t="shared" si="36"/>
        <v>0.81216157790988797</v>
      </c>
      <c r="AX66">
        <f t="shared" si="37"/>
        <v>1690301.4074170885</v>
      </c>
      <c r="AY66" s="121">
        <f t="shared" si="38"/>
        <v>89026343.325813383</v>
      </c>
      <c r="AZ66">
        <f t="shared" si="39"/>
        <v>0.89287919979283292</v>
      </c>
      <c r="BA66" s="39">
        <f t="shared" si="40"/>
        <v>83333.333333333328</v>
      </c>
      <c r="BB66" s="39">
        <f t="shared" si="41"/>
        <v>0</v>
      </c>
      <c r="BC66">
        <f t="shared" si="42"/>
        <v>0.81869198022809775</v>
      </c>
      <c r="BD66" s="41">
        <f t="shared" si="43"/>
        <v>457056.85695251485</v>
      </c>
      <c r="BE66" s="41">
        <f t="shared" si="44"/>
        <v>23965188.765708487</v>
      </c>
      <c r="BF66">
        <f t="shared" si="45"/>
        <v>0.81161724229918553</v>
      </c>
      <c r="BG66" s="41">
        <f t="shared" si="46"/>
        <v>58125</v>
      </c>
      <c r="BH66" s="41">
        <f t="shared" si="47"/>
        <v>0</v>
      </c>
      <c r="BI66">
        <f t="shared" si="48"/>
        <v>0.82725790775719454</v>
      </c>
      <c r="BJ66">
        <f t="shared" si="49"/>
        <v>0</v>
      </c>
      <c r="BK66" s="121">
        <f t="shared" si="50"/>
        <v>0</v>
      </c>
      <c r="BL66">
        <f t="shared" si="51"/>
        <v>0.83427896936669466</v>
      </c>
      <c r="BM66" s="119">
        <f t="shared" si="52"/>
        <v>2288816.5977029367</v>
      </c>
      <c r="BN66" s="119">
        <f t="shared" si="53"/>
        <v>96571789.138101071</v>
      </c>
      <c r="BO66">
        <f t="shared" si="54"/>
        <v>0.82089851812524783</v>
      </c>
    </row>
    <row r="67" spans="1:67">
      <c r="A67">
        <v>55</v>
      </c>
      <c r="B67" s="58">
        <v>50</v>
      </c>
      <c r="C67" s="56">
        <f t="shared" si="1"/>
        <v>74462538.651914254</v>
      </c>
      <c r="D67" s="56">
        <f t="shared" si="2"/>
        <v>353926.0903711766</v>
      </c>
      <c r="E67" s="59">
        <f t="shared" si="55"/>
        <v>74108612.561543077</v>
      </c>
      <c r="F67" s="53">
        <f t="shared" si="3"/>
        <v>595583.57076566701</v>
      </c>
      <c r="G67" s="53">
        <f t="shared" si="4"/>
        <v>343740.44793129066</v>
      </c>
      <c r="H67" s="60">
        <f t="shared" si="5"/>
        <v>251843.12283437635</v>
      </c>
      <c r="I67" s="54">
        <f t="shared" si="6"/>
        <v>0.24</v>
      </c>
      <c r="J67" s="61">
        <f t="shared" si="7"/>
        <v>2.261020693073168E-2</v>
      </c>
      <c r="K67" s="62">
        <f t="shared" si="8"/>
        <v>1669916.8402445433</v>
      </c>
      <c r="L67" s="62">
        <f t="shared" si="9"/>
        <v>2265500.4110102104</v>
      </c>
      <c r="M67" s="55">
        <f t="shared" si="10"/>
        <v>1921759.9630789198</v>
      </c>
      <c r="N67" s="55">
        <f t="shared" si="11"/>
        <v>432744.97957960307</v>
      </c>
      <c r="O67" s="55">
        <f t="shared" si="12"/>
        <v>1489014.9834993167</v>
      </c>
      <c r="P67" s="59">
        <f t="shared" si="56"/>
        <v>0</v>
      </c>
      <c r="Q67" s="52">
        <f t="shared" si="13"/>
        <v>0</v>
      </c>
      <c r="R67" s="57">
        <f t="shared" si="14"/>
        <v>0</v>
      </c>
      <c r="S67" s="59">
        <f t="shared" si="57"/>
        <v>0</v>
      </c>
      <c r="T67" s="56">
        <f t="shared" si="15"/>
        <v>0</v>
      </c>
      <c r="U67" s="57">
        <f t="shared" si="16"/>
        <v>0</v>
      </c>
      <c r="V67" s="59">
        <f t="shared" si="58"/>
        <v>0</v>
      </c>
      <c r="W67" s="52">
        <f t="shared" si="66"/>
        <v>0</v>
      </c>
      <c r="X67" s="57">
        <f t="shared" si="18"/>
        <v>0</v>
      </c>
      <c r="Y67" s="59">
        <f t="shared" si="59"/>
        <v>8351064.7889711484</v>
      </c>
      <c r="Z67" s="56">
        <f t="shared" si="60"/>
        <v>1611104.5190018588</v>
      </c>
      <c r="AA67" s="57">
        <f t="shared" si="19"/>
        <v>34796.103287379781</v>
      </c>
      <c r="AB67" s="63">
        <f t="shared" si="61"/>
        <v>20000000</v>
      </c>
      <c r="AC67" s="74">
        <f t="shared" si="20"/>
        <v>0</v>
      </c>
      <c r="AD67" s="57">
        <f t="shared" si="21"/>
        <v>83333.333333333328</v>
      </c>
      <c r="AE67" s="59">
        <f t="shared" si="62"/>
        <v>2737895.8068304919</v>
      </c>
      <c r="AF67" s="54">
        <f t="shared" si="22"/>
        <v>432744.97957960307</v>
      </c>
      <c r="AG67" s="57">
        <f t="shared" si="23"/>
        <v>11407.899195127049</v>
      </c>
      <c r="AH67" s="59">
        <f t="shared" si="63"/>
        <v>13950000</v>
      </c>
      <c r="AI67" s="54">
        <f t="shared" si="24"/>
        <v>0</v>
      </c>
      <c r="AJ67" s="57">
        <f t="shared" si="25"/>
        <v>58125</v>
      </c>
      <c r="AK67" s="59">
        <f t="shared" si="64"/>
        <v>29423578.056112621</v>
      </c>
      <c r="AL67" s="56">
        <f t="shared" si="65"/>
        <v>0</v>
      </c>
      <c r="AM67" s="75">
        <f t="shared" si="26"/>
        <v>122598.24190046925</v>
      </c>
      <c r="AN67">
        <f t="shared" si="27"/>
        <v>2.5950795921185956E-2</v>
      </c>
      <c r="AO67" s="119">
        <f t="shared" si="28"/>
        <v>0</v>
      </c>
      <c r="AP67" s="119">
        <f t="shared" si="29"/>
        <v>0</v>
      </c>
      <c r="AQ67">
        <f t="shared" si="30"/>
        <v>0.80624114285143023</v>
      </c>
      <c r="AR67" s="41">
        <f t="shared" si="31"/>
        <v>0</v>
      </c>
      <c r="AS67" s="41">
        <f t="shared" si="32"/>
        <v>0</v>
      </c>
      <c r="AT67">
        <f t="shared" si="33"/>
        <v>0.80475652411815279</v>
      </c>
      <c r="AU67" s="41">
        <f t="shared" si="34"/>
        <v>0</v>
      </c>
      <c r="AV67" s="41">
        <f t="shared" si="35"/>
        <v>0</v>
      </c>
      <c r="AW67">
        <f t="shared" si="36"/>
        <v>0.80845066635967988</v>
      </c>
      <c r="AX67">
        <f t="shared" si="37"/>
        <v>1645900.6222892385</v>
      </c>
      <c r="AY67" s="121">
        <f t="shared" si="38"/>
        <v>88610748.545102239</v>
      </c>
      <c r="AZ67">
        <f t="shared" si="39"/>
        <v>0.89051924679426486</v>
      </c>
      <c r="BA67" s="39">
        <f t="shared" si="40"/>
        <v>83333.333333333328</v>
      </c>
      <c r="BB67" s="39">
        <f t="shared" si="41"/>
        <v>0</v>
      </c>
      <c r="BC67">
        <f t="shared" si="42"/>
        <v>0.81508439304529878</v>
      </c>
      <c r="BD67" s="41">
        <f t="shared" si="43"/>
        <v>444152.87877473014</v>
      </c>
      <c r="BE67" s="41">
        <f t="shared" si="44"/>
        <v>23800973.876878168</v>
      </c>
      <c r="BF67">
        <f t="shared" si="45"/>
        <v>0.80789776725423756</v>
      </c>
      <c r="BG67" s="41">
        <f t="shared" si="46"/>
        <v>58125</v>
      </c>
      <c r="BH67" s="41">
        <f t="shared" si="47"/>
        <v>0</v>
      </c>
      <c r="BI67">
        <f t="shared" si="48"/>
        <v>0.82378748665612023</v>
      </c>
      <c r="BJ67">
        <f t="shared" si="49"/>
        <v>0</v>
      </c>
      <c r="BK67" s="121">
        <f t="shared" si="50"/>
        <v>0</v>
      </c>
      <c r="BL67">
        <f t="shared" si="51"/>
        <v>0.83092234846974311</v>
      </c>
      <c r="BM67" s="119">
        <f t="shared" si="52"/>
        <v>2231511.834397302</v>
      </c>
      <c r="BN67" s="119">
        <f t="shared" si="53"/>
        <v>96087998.153945982</v>
      </c>
      <c r="BO67">
        <f t="shared" si="54"/>
        <v>0.81732608734561274</v>
      </c>
    </row>
    <row r="68" spans="1:67">
      <c r="A68">
        <v>56</v>
      </c>
      <c r="B68" s="64">
        <v>51</v>
      </c>
      <c r="C68" s="56">
        <f t="shared" si="1"/>
        <v>72541287.395233274</v>
      </c>
      <c r="D68" s="56">
        <f t="shared" si="2"/>
        <v>354434.79676911235</v>
      </c>
      <c r="E68" s="59">
        <f t="shared" si="55"/>
        <v>72186852.598464161</v>
      </c>
      <c r="F68" s="53">
        <f t="shared" si="3"/>
        <v>582117.30298611114</v>
      </c>
      <c r="G68" s="53">
        <f t="shared" si="4"/>
        <v>334826.68463587627</v>
      </c>
      <c r="H68" s="66">
        <f t="shared" si="5"/>
        <v>247290.61835023487</v>
      </c>
      <c r="I68" s="54">
        <f t="shared" si="6"/>
        <v>0.24</v>
      </c>
      <c r="J68" s="67">
        <f t="shared" si="7"/>
        <v>2.261020693073168E-2</v>
      </c>
      <c r="K68" s="68">
        <f t="shared" si="8"/>
        <v>1626568.3828765731</v>
      </c>
      <c r="L68" s="68">
        <f t="shared" si="9"/>
        <v>2208685.6858626842</v>
      </c>
      <c r="M68" s="55">
        <f t="shared" si="10"/>
        <v>1873859.0012268079</v>
      </c>
      <c r="N68" s="55">
        <f t="shared" si="11"/>
        <v>421958.56444098969</v>
      </c>
      <c r="O68" s="55">
        <f t="shared" si="12"/>
        <v>1451900.4367858183</v>
      </c>
      <c r="P68" s="65">
        <f t="shared" si="56"/>
        <v>0</v>
      </c>
      <c r="Q68" s="52">
        <f t="shared" si="13"/>
        <v>0</v>
      </c>
      <c r="R68" s="57">
        <f t="shared" si="14"/>
        <v>0</v>
      </c>
      <c r="S68" s="59">
        <f t="shared" si="57"/>
        <v>0</v>
      </c>
      <c r="T68" s="56">
        <f t="shared" si="15"/>
        <v>0</v>
      </c>
      <c r="U68" s="57">
        <f t="shared" si="16"/>
        <v>0</v>
      </c>
      <c r="V68" s="59">
        <f t="shared" si="58"/>
        <v>0</v>
      </c>
      <c r="W68" s="52">
        <f t="shared" si="66"/>
        <v>0</v>
      </c>
      <c r="X68" s="57">
        <f t="shared" si="18"/>
        <v>0</v>
      </c>
      <c r="Y68" s="59">
        <f t="shared" si="59"/>
        <v>6739960.2699692901</v>
      </c>
      <c r="Z68" s="56">
        <f t="shared" si="60"/>
        <v>1574498.6786862875</v>
      </c>
      <c r="AA68" s="57">
        <f t="shared" si="19"/>
        <v>28083.167791538708</v>
      </c>
      <c r="AB68" s="63">
        <f t="shared" si="61"/>
        <v>20000000</v>
      </c>
      <c r="AC68" s="74">
        <f t="shared" si="20"/>
        <v>0</v>
      </c>
      <c r="AD68" s="57">
        <f t="shared" si="21"/>
        <v>83333.333333333328</v>
      </c>
      <c r="AE68" s="59">
        <f t="shared" si="62"/>
        <v>2305150.8272508886</v>
      </c>
      <c r="AF68" s="54">
        <f t="shared" si="22"/>
        <v>421958.56444098969</v>
      </c>
      <c r="AG68" s="57">
        <f t="shared" si="23"/>
        <v>9604.7951135453695</v>
      </c>
      <c r="AH68" s="59">
        <f t="shared" si="63"/>
        <v>13950000</v>
      </c>
      <c r="AI68" s="54">
        <f t="shared" si="24"/>
        <v>0</v>
      </c>
      <c r="AJ68" s="57">
        <f t="shared" si="25"/>
        <v>58125</v>
      </c>
      <c r="AK68" s="59">
        <f t="shared" si="64"/>
        <v>29546176.298013091</v>
      </c>
      <c r="AL68" s="56">
        <f t="shared" si="65"/>
        <v>0</v>
      </c>
      <c r="AM68" s="75">
        <f t="shared" si="26"/>
        <v>123109.06790838788</v>
      </c>
      <c r="AN68">
        <f t="shared" si="27"/>
        <v>2.6031203105193416E-2</v>
      </c>
      <c r="AO68" s="119">
        <f t="shared" si="28"/>
        <v>0</v>
      </c>
      <c r="AP68" s="119">
        <f t="shared" si="29"/>
        <v>0</v>
      </c>
      <c r="AQ68">
        <f t="shared" si="30"/>
        <v>0.80250266344396792</v>
      </c>
      <c r="AR68" s="41">
        <f t="shared" si="31"/>
        <v>0</v>
      </c>
      <c r="AS68" s="41">
        <f t="shared" si="32"/>
        <v>0</v>
      </c>
      <c r="AT68">
        <f t="shared" si="33"/>
        <v>0.80099541190098922</v>
      </c>
      <c r="AU68" s="41">
        <f t="shared" si="34"/>
        <v>0</v>
      </c>
      <c r="AV68" s="41">
        <f t="shared" si="35"/>
        <v>0</v>
      </c>
      <c r="AW68">
        <f t="shared" si="36"/>
        <v>0.80474597355454625</v>
      </c>
      <c r="AX68">
        <f t="shared" si="37"/>
        <v>1602581.8464778261</v>
      </c>
      <c r="AY68" s="121">
        <f t="shared" si="38"/>
        <v>88171926.006432101</v>
      </c>
      <c r="AZ68">
        <f t="shared" si="39"/>
        <v>0.88815365849756267</v>
      </c>
      <c r="BA68" s="39">
        <f t="shared" si="40"/>
        <v>83333.333333333328</v>
      </c>
      <c r="BB68" s="39">
        <f t="shared" si="41"/>
        <v>0</v>
      </c>
      <c r="BC68">
        <f t="shared" si="42"/>
        <v>0.81148187407305428</v>
      </c>
      <c r="BD68" s="41">
        <f t="shared" si="43"/>
        <v>431563.35955453507</v>
      </c>
      <c r="BE68" s="41">
        <f t="shared" si="44"/>
        <v>23629679.608695421</v>
      </c>
      <c r="BF68">
        <f t="shared" si="45"/>
        <v>0.80418460836203765</v>
      </c>
      <c r="BG68" s="41">
        <f t="shared" si="46"/>
        <v>58125</v>
      </c>
      <c r="BH68" s="41">
        <f t="shared" si="47"/>
        <v>0</v>
      </c>
      <c r="BI68">
        <f t="shared" si="48"/>
        <v>0.82032067529457653</v>
      </c>
      <c r="BJ68">
        <f t="shared" si="49"/>
        <v>0</v>
      </c>
      <c r="BK68" s="121">
        <f t="shared" si="50"/>
        <v>0</v>
      </c>
      <c r="BL68">
        <f t="shared" si="51"/>
        <v>0.82756818490532857</v>
      </c>
      <c r="BM68" s="119">
        <f t="shared" si="52"/>
        <v>2175603.5393656944</v>
      </c>
      <c r="BN68" s="119">
        <f t="shared" si="53"/>
        <v>95566809.062567204</v>
      </c>
      <c r="BO68">
        <f t="shared" si="54"/>
        <v>0.81375834357512367</v>
      </c>
    </row>
    <row r="69" spans="1:67">
      <c r="A69">
        <v>57</v>
      </c>
      <c r="B69" s="58">
        <v>52</v>
      </c>
      <c r="C69" s="56">
        <f t="shared" si="1"/>
        <v>70667939.220014378</v>
      </c>
      <c r="D69" s="56">
        <f t="shared" si="2"/>
        <v>354945.62277702987</v>
      </c>
      <c r="E69" s="59">
        <f t="shared" si="55"/>
        <v>70312993.597237349</v>
      </c>
      <c r="F69" s="53">
        <f t="shared" si="3"/>
        <v>568955.51030763588</v>
      </c>
      <c r="G69" s="53">
        <f t="shared" si="4"/>
        <v>326135.10196851922</v>
      </c>
      <c r="H69" s="60">
        <f t="shared" si="5"/>
        <v>242820.40833911666</v>
      </c>
      <c r="I69" s="54">
        <f t="shared" si="6"/>
        <v>0.24</v>
      </c>
      <c r="J69" s="61">
        <f t="shared" si="7"/>
        <v>2.261020693073168E-2</v>
      </c>
      <c r="K69" s="62">
        <f t="shared" si="8"/>
        <v>1584301.1154731961</v>
      </c>
      <c r="L69" s="62">
        <f t="shared" si="9"/>
        <v>2153256.625780832</v>
      </c>
      <c r="M69" s="55">
        <f t="shared" si="10"/>
        <v>1827121.5238123129</v>
      </c>
      <c r="N69" s="55">
        <f t="shared" si="11"/>
        <v>411434.14458736032</v>
      </c>
      <c r="O69" s="55">
        <f t="shared" si="12"/>
        <v>1415687.3792249525</v>
      </c>
      <c r="P69" s="59">
        <f t="shared" si="56"/>
        <v>0</v>
      </c>
      <c r="Q69" s="52">
        <f t="shared" si="13"/>
        <v>0</v>
      </c>
      <c r="R69" s="57">
        <f t="shared" si="14"/>
        <v>0</v>
      </c>
      <c r="S69" s="59">
        <f t="shared" si="57"/>
        <v>0</v>
      </c>
      <c r="T69" s="56">
        <f t="shared" si="15"/>
        <v>0</v>
      </c>
      <c r="U69" s="57">
        <f t="shared" si="16"/>
        <v>0</v>
      </c>
      <c r="V69" s="59">
        <f t="shared" si="58"/>
        <v>0</v>
      </c>
      <c r="W69" s="52">
        <f t="shared" si="66"/>
        <v>0</v>
      </c>
      <c r="X69" s="57">
        <f t="shared" si="18"/>
        <v>0</v>
      </c>
      <c r="Y69" s="59">
        <f t="shared" si="59"/>
        <v>5165461.5912830029</v>
      </c>
      <c r="Z69" s="56">
        <f t="shared" si="60"/>
        <v>1538796.4471333404</v>
      </c>
      <c r="AA69" s="57">
        <f t="shared" si="19"/>
        <v>21522.756630345844</v>
      </c>
      <c r="AB69" s="63">
        <f t="shared" si="61"/>
        <v>20000000</v>
      </c>
      <c r="AC69" s="74">
        <f t="shared" si="20"/>
        <v>0</v>
      </c>
      <c r="AD69" s="57">
        <f t="shared" si="21"/>
        <v>83333.333333333328</v>
      </c>
      <c r="AE69" s="59">
        <f t="shared" si="62"/>
        <v>1883192.2628098989</v>
      </c>
      <c r="AF69" s="54">
        <f t="shared" si="22"/>
        <v>411434.14458736032</v>
      </c>
      <c r="AG69" s="57">
        <f t="shared" si="23"/>
        <v>7846.6344283745784</v>
      </c>
      <c r="AH69" s="59">
        <f t="shared" si="63"/>
        <v>13950000</v>
      </c>
      <c r="AI69" s="54">
        <f t="shared" si="24"/>
        <v>0</v>
      </c>
      <c r="AJ69" s="57">
        <f t="shared" si="25"/>
        <v>58125</v>
      </c>
      <c r="AK69" s="59">
        <f t="shared" si="64"/>
        <v>29669285.365921479</v>
      </c>
      <c r="AL69" s="56">
        <f t="shared" si="65"/>
        <v>0</v>
      </c>
      <c r="AM69" s="75">
        <f t="shared" si="26"/>
        <v>123622.02235800616</v>
      </c>
      <c r="AN69">
        <f t="shared" si="27"/>
        <v>2.6111610289200879E-2</v>
      </c>
      <c r="AO69" s="119">
        <f t="shared" si="28"/>
        <v>0</v>
      </c>
      <c r="AP69" s="119">
        <f t="shared" si="29"/>
        <v>0</v>
      </c>
      <c r="AQ69">
        <f t="shared" si="30"/>
        <v>0.79877086242095219</v>
      </c>
      <c r="AR69" s="41">
        <f t="shared" si="31"/>
        <v>0</v>
      </c>
      <c r="AS69" s="41">
        <f t="shared" si="32"/>
        <v>0</v>
      </c>
      <c r="AT69">
        <f t="shared" si="33"/>
        <v>0.79724124176422706</v>
      </c>
      <c r="AU69" s="41">
        <f t="shared" si="34"/>
        <v>0</v>
      </c>
      <c r="AV69" s="41">
        <f t="shared" si="35"/>
        <v>0</v>
      </c>
      <c r="AW69">
        <f t="shared" si="36"/>
        <v>0.80104756973390934</v>
      </c>
      <c r="AX69">
        <f t="shared" si="37"/>
        <v>1560319.2037636864</v>
      </c>
      <c r="AY69" s="121">
        <f t="shared" si="38"/>
        <v>87711397.486600399</v>
      </c>
      <c r="AZ69">
        <f t="shared" si="39"/>
        <v>0.88578251315273238</v>
      </c>
      <c r="BA69" s="39">
        <f t="shared" si="40"/>
        <v>83333.333333333328</v>
      </c>
      <c r="BB69" s="39">
        <f t="shared" si="41"/>
        <v>0</v>
      </c>
      <c r="BC69">
        <f t="shared" si="42"/>
        <v>0.80788449695167341</v>
      </c>
      <c r="BD69" s="41">
        <f t="shared" si="43"/>
        <v>419280.77901573491</v>
      </c>
      <c r="BE69" s="41">
        <f t="shared" si="44"/>
        <v>23451746.241479538</v>
      </c>
      <c r="BF69">
        <f t="shared" si="45"/>
        <v>0.80047783555293339</v>
      </c>
      <c r="BG69" s="41">
        <f t="shared" si="46"/>
        <v>58125</v>
      </c>
      <c r="BH69" s="41">
        <f t="shared" si="47"/>
        <v>0</v>
      </c>
      <c r="BI69">
        <f t="shared" si="48"/>
        <v>0.81685755093907386</v>
      </c>
      <c r="BJ69">
        <f t="shared" si="49"/>
        <v>0</v>
      </c>
      <c r="BK69" s="121">
        <f t="shared" si="50"/>
        <v>0</v>
      </c>
      <c r="BL69">
        <f t="shared" si="51"/>
        <v>0.82421655823509754</v>
      </c>
      <c r="BM69" s="119">
        <f t="shared" si="52"/>
        <v>2121058.3161127544</v>
      </c>
      <c r="BN69" s="119">
        <f t="shared" si="53"/>
        <v>95010319.238240272</v>
      </c>
      <c r="BO69">
        <f t="shared" si="54"/>
        <v>0.81019536147727789</v>
      </c>
    </row>
    <row r="70" spans="1:67">
      <c r="A70">
        <v>58</v>
      </c>
      <c r="B70" s="64">
        <v>53</v>
      </c>
      <c r="C70" s="56">
        <f t="shared" si="1"/>
        <v>68841330.650651678</v>
      </c>
      <c r="D70" s="56">
        <f t="shared" si="2"/>
        <v>355458.57722663879</v>
      </c>
      <c r="E70" s="59">
        <f t="shared" si="55"/>
        <v>68485872.07342504</v>
      </c>
      <c r="F70" s="53">
        <f t="shared" si="3"/>
        <v>556091.30848520016</v>
      </c>
      <c r="G70" s="53">
        <f t="shared" si="4"/>
        <v>317660.30330056982</v>
      </c>
      <c r="H70" s="66">
        <f t="shared" si="5"/>
        <v>238431.00518463034</v>
      </c>
      <c r="I70" s="54">
        <f t="shared" si="6"/>
        <v>0.24</v>
      </c>
      <c r="J70" s="67">
        <f t="shared" si="7"/>
        <v>2.261020693073168E-2</v>
      </c>
      <c r="K70" s="68">
        <f t="shared" si="8"/>
        <v>1543088.765045831</v>
      </c>
      <c r="L70" s="68">
        <f t="shared" si="9"/>
        <v>2099180.0735310311</v>
      </c>
      <c r="M70" s="55">
        <f t="shared" si="10"/>
        <v>1781519.7702304614</v>
      </c>
      <c r="N70" s="55">
        <f t="shared" si="11"/>
        <v>401165.46884132386</v>
      </c>
      <c r="O70" s="55">
        <f t="shared" si="12"/>
        <v>1380354.3013891375</v>
      </c>
      <c r="P70" s="65">
        <f t="shared" si="56"/>
        <v>0</v>
      </c>
      <c r="Q70" s="52">
        <f t="shared" si="13"/>
        <v>0</v>
      </c>
      <c r="R70" s="57">
        <f t="shared" si="14"/>
        <v>0</v>
      </c>
      <c r="S70" s="59">
        <f t="shared" si="57"/>
        <v>0</v>
      </c>
      <c r="T70" s="56">
        <f t="shared" si="15"/>
        <v>0</v>
      </c>
      <c r="U70" s="57">
        <f t="shared" si="16"/>
        <v>0</v>
      </c>
      <c r="V70" s="59">
        <f t="shared" si="58"/>
        <v>0</v>
      </c>
      <c r="W70" s="52">
        <f t="shared" ref="W70:W101" si="67">IF(T70+P70&lt;=O70+AM70,MIN(V70,O70-Q70+AA70-T70+AM70),0)</f>
        <v>0</v>
      </c>
      <c r="X70" s="57">
        <f t="shared" si="18"/>
        <v>0</v>
      </c>
      <c r="Y70" s="59">
        <f t="shared" si="59"/>
        <v>3626665.1441496625</v>
      </c>
      <c r="Z70" s="56">
        <f t="shared" si="60"/>
        <v>1503976.3237471436</v>
      </c>
      <c r="AA70" s="57">
        <f t="shared" si="19"/>
        <v>15111.10476729026</v>
      </c>
      <c r="AB70" s="63">
        <f t="shared" si="61"/>
        <v>20000000</v>
      </c>
      <c r="AC70" s="74">
        <f t="shared" si="20"/>
        <v>0</v>
      </c>
      <c r="AD70" s="57">
        <f t="shared" si="21"/>
        <v>83333.333333333328</v>
      </c>
      <c r="AE70" s="59">
        <f t="shared" si="62"/>
        <v>1471758.1182225386</v>
      </c>
      <c r="AF70" s="54">
        <f t="shared" si="22"/>
        <v>401165.46884132386</v>
      </c>
      <c r="AG70" s="57">
        <f t="shared" si="23"/>
        <v>6132.3254925939109</v>
      </c>
      <c r="AH70" s="59">
        <f t="shared" si="63"/>
        <v>13950000</v>
      </c>
      <c r="AI70" s="54">
        <f t="shared" si="24"/>
        <v>0</v>
      </c>
      <c r="AJ70" s="57">
        <f t="shared" si="25"/>
        <v>58125</v>
      </c>
      <c r="AK70" s="59">
        <f t="shared" si="64"/>
        <v>29792907.388279486</v>
      </c>
      <c r="AL70" s="56">
        <f t="shared" si="65"/>
        <v>0</v>
      </c>
      <c r="AM70" s="75">
        <f t="shared" si="26"/>
        <v>124137.1141178312</v>
      </c>
      <c r="AN70">
        <f t="shared" si="27"/>
        <v>2.6192017473208339E-2</v>
      </c>
      <c r="AO70" s="119">
        <f t="shared" si="28"/>
        <v>0</v>
      </c>
      <c r="AP70" s="119">
        <f t="shared" si="29"/>
        <v>0</v>
      </c>
      <c r="AQ70">
        <f t="shared" si="30"/>
        <v>0.79504580817419757</v>
      </c>
      <c r="AR70" s="41">
        <f t="shared" si="31"/>
        <v>0</v>
      </c>
      <c r="AS70" s="41">
        <f t="shared" si="32"/>
        <v>0</v>
      </c>
      <c r="AT70">
        <f t="shared" si="33"/>
        <v>0.79349408120854226</v>
      </c>
      <c r="AU70" s="41">
        <f t="shared" si="34"/>
        <v>0</v>
      </c>
      <c r="AV70" s="41">
        <f t="shared" si="35"/>
        <v>0</v>
      </c>
      <c r="AW70">
        <f t="shared" si="36"/>
        <v>0.7973555245622207</v>
      </c>
      <c r="AX70">
        <f t="shared" si="37"/>
        <v>1519087.4285144338</v>
      </c>
      <c r="AY70" s="121">
        <f t="shared" si="38"/>
        <v>87230626.777334332</v>
      </c>
      <c r="AZ70">
        <f t="shared" si="39"/>
        <v>0.88340588902298156</v>
      </c>
      <c r="BA70" s="39">
        <f t="shared" si="40"/>
        <v>83333.333333333328</v>
      </c>
      <c r="BB70" s="39">
        <f t="shared" si="41"/>
        <v>0</v>
      </c>
      <c r="BC70">
        <f t="shared" si="42"/>
        <v>0.80429233478868145</v>
      </c>
      <c r="BD70" s="41">
        <f t="shared" si="43"/>
        <v>407297.79433391779</v>
      </c>
      <c r="BE70" s="41">
        <f t="shared" si="44"/>
        <v>23267597.192796785</v>
      </c>
      <c r="BF70">
        <f t="shared" si="45"/>
        <v>0.79677751817889075</v>
      </c>
      <c r="BG70" s="41">
        <f t="shared" si="46"/>
        <v>58125</v>
      </c>
      <c r="BH70" s="41">
        <f t="shared" si="47"/>
        <v>0</v>
      </c>
      <c r="BI70">
        <f t="shared" si="48"/>
        <v>0.81339819038174177</v>
      </c>
      <c r="BJ70">
        <f t="shared" si="49"/>
        <v>0</v>
      </c>
      <c r="BK70" s="121">
        <f t="shared" si="50"/>
        <v>0</v>
      </c>
      <c r="BL70">
        <f t="shared" si="51"/>
        <v>0.82086754759626157</v>
      </c>
      <c r="BM70" s="119">
        <f t="shared" si="52"/>
        <v>2067843.5561816848</v>
      </c>
      <c r="BN70" s="119">
        <f t="shared" si="53"/>
        <v>94420547.822214454</v>
      </c>
      <c r="BO70">
        <f t="shared" si="54"/>
        <v>0.80663721519750931</v>
      </c>
    </row>
    <row r="71" spans="1:67">
      <c r="A71">
        <v>59</v>
      </c>
      <c r="B71" s="58">
        <v>54</v>
      </c>
      <c r="C71" s="56">
        <f t="shared" si="1"/>
        <v>67060325.972181052</v>
      </c>
      <c r="D71" s="56">
        <f t="shared" si="2"/>
        <v>355973.66898647696</v>
      </c>
      <c r="E71" s="59">
        <f t="shared" si="55"/>
        <v>66704352.303194575</v>
      </c>
      <c r="F71" s="53">
        <f t="shared" si="3"/>
        <v>543517.96892796841</v>
      </c>
      <c r="G71" s="53">
        <f t="shared" si="4"/>
        <v>309397.0207663175</v>
      </c>
      <c r="H71" s="60">
        <f t="shared" si="5"/>
        <v>234120.94816165091</v>
      </c>
      <c r="I71" s="54">
        <f t="shared" si="6"/>
        <v>0.24</v>
      </c>
      <c r="J71" s="61">
        <f t="shared" si="7"/>
        <v>2.261020693073168E-2</v>
      </c>
      <c r="K71" s="62">
        <f t="shared" si="8"/>
        <v>1502905.6856709037</v>
      </c>
      <c r="L71" s="62">
        <f t="shared" si="9"/>
        <v>2046423.6545988722</v>
      </c>
      <c r="M71" s="55">
        <f t="shared" si="10"/>
        <v>1737026.6338325548</v>
      </c>
      <c r="N71" s="55">
        <f t="shared" si="11"/>
        <v>391146.43328440824</v>
      </c>
      <c r="O71" s="55">
        <f t="shared" si="12"/>
        <v>1345880.2005481466</v>
      </c>
      <c r="P71" s="59">
        <f t="shared" si="56"/>
        <v>0</v>
      </c>
      <c r="Q71" s="52">
        <f t="shared" si="13"/>
        <v>0</v>
      </c>
      <c r="R71" s="57">
        <f t="shared" si="14"/>
        <v>0</v>
      </c>
      <c r="S71" s="59">
        <f t="shared" si="57"/>
        <v>0</v>
      </c>
      <c r="T71" s="56">
        <f t="shared" si="15"/>
        <v>0</v>
      </c>
      <c r="U71" s="57">
        <f t="shared" si="16"/>
        <v>0</v>
      </c>
      <c r="V71" s="59">
        <f t="shared" si="58"/>
        <v>0</v>
      </c>
      <c r="W71" s="52">
        <f t="shared" si="67"/>
        <v>0</v>
      </c>
      <c r="X71" s="57">
        <f t="shared" si="18"/>
        <v>0</v>
      </c>
      <c r="Y71" s="59">
        <f t="shared" si="59"/>
        <v>2122688.8204025188</v>
      </c>
      <c r="Z71" s="56">
        <f t="shared" si="60"/>
        <v>1470017.3146659778</v>
      </c>
      <c r="AA71" s="57">
        <f t="shared" si="19"/>
        <v>8844.5367516771621</v>
      </c>
      <c r="AB71" s="63">
        <f t="shared" si="61"/>
        <v>20000000</v>
      </c>
      <c r="AC71" s="74">
        <f t="shared" si="20"/>
        <v>0</v>
      </c>
      <c r="AD71" s="57">
        <f t="shared" si="21"/>
        <v>83333.333333333328</v>
      </c>
      <c r="AE71" s="59">
        <f t="shared" si="62"/>
        <v>1070592.6493812148</v>
      </c>
      <c r="AF71" s="54">
        <f t="shared" si="22"/>
        <v>391146.43328440824</v>
      </c>
      <c r="AG71" s="57">
        <f t="shared" si="23"/>
        <v>4460.8027057550617</v>
      </c>
      <c r="AH71" s="59">
        <f t="shared" si="63"/>
        <v>13950000</v>
      </c>
      <c r="AI71" s="54">
        <f t="shared" si="24"/>
        <v>0</v>
      </c>
      <c r="AJ71" s="57">
        <f t="shared" si="25"/>
        <v>58125</v>
      </c>
      <c r="AK71" s="59">
        <f t="shared" si="64"/>
        <v>29917044.502397317</v>
      </c>
      <c r="AL71" s="56">
        <f t="shared" si="65"/>
        <v>0</v>
      </c>
      <c r="AM71" s="75">
        <f t="shared" si="26"/>
        <v>124654.35209332216</v>
      </c>
      <c r="AN71">
        <f t="shared" si="27"/>
        <v>2.6272424657215798E-2</v>
      </c>
      <c r="AO71" s="119">
        <f t="shared" si="28"/>
        <v>0</v>
      </c>
      <c r="AP71" s="119">
        <f t="shared" si="29"/>
        <v>0</v>
      </c>
      <c r="AQ71">
        <f t="shared" si="30"/>
        <v>0.79132756850611408</v>
      </c>
      <c r="AR71" s="41">
        <f t="shared" si="31"/>
        <v>0</v>
      </c>
      <c r="AS71" s="41">
        <f t="shared" si="32"/>
        <v>0</v>
      </c>
      <c r="AT71">
        <f t="shared" si="33"/>
        <v>0.78975399713641414</v>
      </c>
      <c r="AU71" s="41">
        <f t="shared" si="34"/>
        <v>0</v>
      </c>
      <c r="AV71" s="41">
        <f t="shared" si="35"/>
        <v>0</v>
      </c>
      <c r="AW71">
        <f t="shared" si="36"/>
        <v>0.79366990712792373</v>
      </c>
      <c r="AX71">
        <f t="shared" si="37"/>
        <v>1478861.8514176549</v>
      </c>
      <c r="AY71" s="121">
        <f t="shared" si="38"/>
        <v>86731021.565292686</v>
      </c>
      <c r="AZ71">
        <f t="shared" si="39"/>
        <v>0.88102386438050062</v>
      </c>
      <c r="BA71" s="39">
        <f t="shared" si="40"/>
        <v>83333.333333333328</v>
      </c>
      <c r="BB71" s="39">
        <f t="shared" si="41"/>
        <v>0</v>
      </c>
      <c r="BC71">
        <f t="shared" si="42"/>
        <v>0.80070546015728605</v>
      </c>
      <c r="BD71" s="41">
        <f t="shared" si="43"/>
        <v>395607.23599016329</v>
      </c>
      <c r="BE71" s="41">
        <f t="shared" si="44"/>
        <v>23077639.563780084</v>
      </c>
      <c r="BF71">
        <f t="shared" si="45"/>
        <v>0.7930837250125008</v>
      </c>
      <c r="BG71" s="41">
        <f t="shared" si="46"/>
        <v>58125</v>
      </c>
      <c r="BH71" s="41">
        <f t="shared" si="47"/>
        <v>0</v>
      </c>
      <c r="BI71">
        <f t="shared" si="48"/>
        <v>0.80994266993822817</v>
      </c>
      <c r="BJ71">
        <f t="shared" si="49"/>
        <v>0</v>
      </c>
      <c r="BK71" s="121">
        <f t="shared" si="50"/>
        <v>0</v>
      </c>
      <c r="BL71">
        <f t="shared" si="51"/>
        <v>0.81752123169909752</v>
      </c>
      <c r="BM71" s="119">
        <f t="shared" si="52"/>
        <v>2015927.4207411516</v>
      </c>
      <c r="BN71" s="119">
        <f t="shared" si="53"/>
        <v>93799438.226957962</v>
      </c>
      <c r="BO71">
        <f t="shared" si="54"/>
        <v>0.80308397836150991</v>
      </c>
    </row>
    <row r="72" spans="1:67">
      <c r="A72">
        <v>60</v>
      </c>
      <c r="B72" s="64">
        <v>55</v>
      </c>
      <c r="C72" s="56">
        <f t="shared" si="1"/>
        <v>65323816.576323986</v>
      </c>
      <c r="D72" s="56">
        <f t="shared" si="2"/>
        <v>356490.90696197003</v>
      </c>
      <c r="E72" s="59">
        <f t="shared" si="55"/>
        <v>64967325.669362016</v>
      </c>
      <c r="F72" s="53">
        <f t="shared" si="3"/>
        <v>531228.9151799361</v>
      </c>
      <c r="G72" s="53">
        <f t="shared" si="4"/>
        <v>301340.11222972412</v>
      </c>
      <c r="H72" s="66">
        <f t="shared" si="5"/>
        <v>229888.80295021198</v>
      </c>
      <c r="I72" s="54">
        <f t="shared" si="6"/>
        <v>0.24</v>
      </c>
      <c r="J72" s="67">
        <f t="shared" si="7"/>
        <v>2.261020693073168E-2</v>
      </c>
      <c r="K72" s="68">
        <f t="shared" si="8"/>
        <v>1463726.8437147487</v>
      </c>
      <c r="L72" s="68">
        <f t="shared" si="9"/>
        <v>1994955.758894685</v>
      </c>
      <c r="M72" s="55">
        <f t="shared" si="10"/>
        <v>1693615.6466649608</v>
      </c>
      <c r="N72" s="55">
        <f t="shared" si="11"/>
        <v>381371.07782051701</v>
      </c>
      <c r="O72" s="55">
        <f t="shared" si="12"/>
        <v>1312244.5688444439</v>
      </c>
      <c r="P72" s="65">
        <f t="shared" si="56"/>
        <v>0</v>
      </c>
      <c r="Q72" s="52">
        <f t="shared" si="13"/>
        <v>0</v>
      </c>
      <c r="R72" s="57">
        <f t="shared" si="14"/>
        <v>0</v>
      </c>
      <c r="S72" s="59">
        <f t="shared" si="57"/>
        <v>0</v>
      </c>
      <c r="T72" s="56">
        <f t="shared" si="15"/>
        <v>0</v>
      </c>
      <c r="U72" s="57">
        <f t="shared" si="16"/>
        <v>0</v>
      </c>
      <c r="V72" s="59">
        <f t="shared" si="58"/>
        <v>0</v>
      </c>
      <c r="W72" s="52">
        <f t="shared" si="67"/>
        <v>0</v>
      </c>
      <c r="X72" s="57">
        <f t="shared" si="18"/>
        <v>0</v>
      </c>
      <c r="Y72" s="59">
        <f t="shared" si="59"/>
        <v>652671.505736541</v>
      </c>
      <c r="Z72" s="56">
        <f t="shared" si="60"/>
        <v>652671.505736541</v>
      </c>
      <c r="AA72" s="57">
        <f t="shared" si="19"/>
        <v>2719.4646072355877</v>
      </c>
      <c r="AB72" s="63">
        <f t="shared" si="61"/>
        <v>20000000</v>
      </c>
      <c r="AC72" s="74">
        <f t="shared" si="20"/>
        <v>784746.8083349471</v>
      </c>
      <c r="AD72" s="57">
        <f t="shared" si="21"/>
        <v>83333.333333333328</v>
      </c>
      <c r="AE72" s="59">
        <f t="shared" si="62"/>
        <v>679446.21609680657</v>
      </c>
      <c r="AF72" s="54">
        <f t="shared" si="22"/>
        <v>381371.07782051701</v>
      </c>
      <c r="AG72" s="57">
        <f t="shared" si="23"/>
        <v>2831.0259004033605</v>
      </c>
      <c r="AH72" s="59">
        <f t="shared" si="63"/>
        <v>13950000</v>
      </c>
      <c r="AI72" s="54">
        <f t="shared" si="24"/>
        <v>0</v>
      </c>
      <c r="AJ72" s="57">
        <f t="shared" si="25"/>
        <v>58125</v>
      </c>
      <c r="AK72" s="59">
        <f t="shared" si="64"/>
        <v>30041698.854490638</v>
      </c>
      <c r="AL72" s="56">
        <f t="shared" si="65"/>
        <v>0</v>
      </c>
      <c r="AM72" s="75">
        <f t="shared" si="26"/>
        <v>125173.74522704432</v>
      </c>
      <c r="AN72">
        <f t="shared" si="27"/>
        <v>2.6352831841223258E-2</v>
      </c>
      <c r="AO72" s="119">
        <f t="shared" si="28"/>
        <v>0</v>
      </c>
      <c r="AP72" s="119">
        <f t="shared" si="29"/>
        <v>0</v>
      </c>
      <c r="AQ72">
        <f t="shared" si="30"/>
        <v>0.78761621062888942</v>
      </c>
      <c r="AR72" s="41">
        <f t="shared" si="31"/>
        <v>0</v>
      </c>
      <c r="AS72" s="41">
        <f t="shared" si="32"/>
        <v>0</v>
      </c>
      <c r="AT72">
        <f t="shared" si="33"/>
        <v>0.78602105585142013</v>
      </c>
      <c r="AU72" s="41">
        <f t="shared" si="34"/>
        <v>0</v>
      </c>
      <c r="AV72" s="41">
        <f t="shared" si="35"/>
        <v>0</v>
      </c>
      <c r="AW72">
        <f t="shared" si="36"/>
        <v>0.78999078594241268</v>
      </c>
      <c r="AX72">
        <f t="shared" si="37"/>
        <v>655390.97034377663</v>
      </c>
      <c r="AY72" s="121">
        <f t="shared" si="38"/>
        <v>39160290.34419246</v>
      </c>
      <c r="AZ72">
        <f t="shared" si="39"/>
        <v>0.87863651750231053</v>
      </c>
      <c r="BA72" s="39">
        <f t="shared" si="40"/>
        <v>868080.14166828047</v>
      </c>
      <c r="BB72" s="39">
        <f t="shared" si="41"/>
        <v>47084808.500096828</v>
      </c>
      <c r="BC72">
        <f t="shared" si="42"/>
        <v>0.79712394509488049</v>
      </c>
      <c r="BD72" s="41">
        <f t="shared" si="43"/>
        <v>384202.10372092039</v>
      </c>
      <c r="BE72" s="41">
        <f t="shared" si="44"/>
        <v>22882264.66923102</v>
      </c>
      <c r="BF72">
        <f t="shared" si="45"/>
        <v>0.78939652424596762</v>
      </c>
      <c r="BG72" s="41">
        <f t="shared" si="46"/>
        <v>58125</v>
      </c>
      <c r="BH72" s="41">
        <f t="shared" si="47"/>
        <v>0</v>
      </c>
      <c r="BI72">
        <f t="shared" si="48"/>
        <v>0.80649106544567128</v>
      </c>
      <c r="BJ72">
        <f t="shared" si="49"/>
        <v>0</v>
      </c>
      <c r="BK72" s="121">
        <f t="shared" si="50"/>
        <v>0</v>
      </c>
      <c r="BL72">
        <f t="shared" si="51"/>
        <v>0.81417768882452179</v>
      </c>
      <c r="BM72" s="119">
        <f t="shared" si="52"/>
        <v>1965798.2157329775</v>
      </c>
      <c r="BN72" s="119">
        <f t="shared" si="53"/>
        <v>93148860.566572845</v>
      </c>
      <c r="BO72">
        <f t="shared" si="54"/>
        <v>0.79953572407364515</v>
      </c>
    </row>
    <row r="73" spans="1:67">
      <c r="A73">
        <v>61</v>
      </c>
      <c r="B73" s="58">
        <v>56</v>
      </c>
      <c r="C73" s="56">
        <f t="shared" si="1"/>
        <v>63630200.929659024</v>
      </c>
      <c r="D73" s="56">
        <f t="shared" si="2"/>
        <v>356490.90696197003</v>
      </c>
      <c r="E73" s="59">
        <f t="shared" si="55"/>
        <v>63273710.022697054</v>
      </c>
      <c r="F73" s="53">
        <f t="shared" si="3"/>
        <v>519217.71948012942</v>
      </c>
      <c r="G73" s="53">
        <f t="shared" si="4"/>
        <v>293484.55832194316</v>
      </c>
      <c r="H73" s="60">
        <f t="shared" si="5"/>
        <v>225733.16115818627</v>
      </c>
      <c r="I73" s="54">
        <f t="shared" si="6"/>
        <v>0.24</v>
      </c>
      <c r="J73" s="61">
        <f t="shared" si="7"/>
        <v>2.261020693073168E-2</v>
      </c>
      <c r="K73" s="62">
        <f t="shared" si="8"/>
        <v>1425527.8034033766</v>
      </c>
      <c r="L73" s="62">
        <f t="shared" si="9"/>
        <v>1944745.522883506</v>
      </c>
      <c r="M73" s="55">
        <f t="shared" si="10"/>
        <v>1651260.964561563</v>
      </c>
      <c r="N73" s="55">
        <f t="shared" si="11"/>
        <v>371833.58281902358</v>
      </c>
      <c r="O73" s="55">
        <f t="shared" si="12"/>
        <v>1279427.3817425393</v>
      </c>
      <c r="P73" s="59">
        <f t="shared" si="56"/>
        <v>0</v>
      </c>
      <c r="Q73" s="52">
        <f t="shared" si="13"/>
        <v>0</v>
      </c>
      <c r="R73" s="57">
        <f t="shared" si="14"/>
        <v>0</v>
      </c>
      <c r="S73" s="59">
        <f t="shared" si="57"/>
        <v>0</v>
      </c>
      <c r="T73" s="56">
        <f t="shared" si="15"/>
        <v>0</v>
      </c>
      <c r="U73" s="57">
        <f t="shared" si="16"/>
        <v>0</v>
      </c>
      <c r="V73" s="59">
        <f t="shared" si="58"/>
        <v>0</v>
      </c>
      <c r="W73" s="52">
        <f t="shared" si="67"/>
        <v>0</v>
      </c>
      <c r="X73" s="57">
        <f t="shared" si="18"/>
        <v>0</v>
      </c>
      <c r="Y73" s="59">
        <f t="shared" si="59"/>
        <v>0</v>
      </c>
      <c r="Z73" s="56">
        <f t="shared" si="60"/>
        <v>0</v>
      </c>
      <c r="AA73" s="57">
        <f t="shared" si="19"/>
        <v>0</v>
      </c>
      <c r="AB73" s="63">
        <f t="shared" si="61"/>
        <v>19215253.191665053</v>
      </c>
      <c r="AC73" s="74">
        <f t="shared" si="20"/>
        <v>1405122.6842413631</v>
      </c>
      <c r="AD73" s="57">
        <f t="shared" si="21"/>
        <v>80063.554965271062</v>
      </c>
      <c r="AE73" s="59">
        <f t="shared" si="62"/>
        <v>298075.13827628957</v>
      </c>
      <c r="AF73" s="54">
        <f t="shared" si="22"/>
        <v>298075.13827628957</v>
      </c>
      <c r="AG73" s="57">
        <f t="shared" si="23"/>
        <v>1241.9797428178731</v>
      </c>
      <c r="AH73" s="59">
        <f t="shared" si="63"/>
        <v>13950000</v>
      </c>
      <c r="AI73" s="54">
        <f t="shared" si="24"/>
        <v>73758.444542734011</v>
      </c>
      <c r="AJ73" s="57">
        <f t="shared" si="25"/>
        <v>58125</v>
      </c>
      <c r="AK73" s="59">
        <f t="shared" si="64"/>
        <v>30166872.59971768</v>
      </c>
      <c r="AL73" s="56">
        <f t="shared" si="65"/>
        <v>0</v>
      </c>
      <c r="AM73" s="75">
        <f t="shared" si="26"/>
        <v>125695.30249882367</v>
      </c>
      <c r="AN73">
        <f t="shared" si="27"/>
        <v>2.6433239025230721E-2</v>
      </c>
      <c r="AO73" s="119">
        <f t="shared" si="28"/>
        <v>0</v>
      </c>
      <c r="AP73" s="119">
        <f t="shared" si="29"/>
        <v>0</v>
      </c>
      <c r="AQ73">
        <f t="shared" si="30"/>
        <v>0.78391180116366677</v>
      </c>
      <c r="AR73" s="41">
        <f t="shared" si="31"/>
        <v>0</v>
      </c>
      <c r="AS73" s="41">
        <f t="shared" si="32"/>
        <v>0</v>
      </c>
      <c r="AT73">
        <f t="shared" si="33"/>
        <v>0.78229532305747096</v>
      </c>
      <c r="AU73" s="41">
        <f t="shared" si="34"/>
        <v>0</v>
      </c>
      <c r="AV73" s="41">
        <f t="shared" si="35"/>
        <v>0</v>
      </c>
      <c r="AW73">
        <f t="shared" si="36"/>
        <v>0.78631822893908876</v>
      </c>
      <c r="AX73">
        <f t="shared" si="37"/>
        <v>0</v>
      </c>
      <c r="AY73" s="121">
        <f t="shared" si="38"/>
        <v>0</v>
      </c>
      <c r="AZ73">
        <f t="shared" si="39"/>
        <v>0.87624392666598994</v>
      </c>
      <c r="BA73" s="39">
        <f t="shared" si="40"/>
        <v>1485186.2392066342</v>
      </c>
      <c r="BB73" s="39">
        <f t="shared" si="41"/>
        <v>85712483.738723144</v>
      </c>
      <c r="BC73">
        <f t="shared" si="42"/>
        <v>0.79354786110165976</v>
      </c>
      <c r="BD73" s="41">
        <f t="shared" si="43"/>
        <v>299317.11801910744</v>
      </c>
      <c r="BE73" s="41">
        <f t="shared" si="44"/>
        <v>18182583.434853662</v>
      </c>
      <c r="BF73">
        <f t="shared" si="45"/>
        <v>0.7857159834902242</v>
      </c>
      <c r="BG73" s="41">
        <f t="shared" si="46"/>
        <v>131883.44454273401</v>
      </c>
      <c r="BH73" s="41">
        <f t="shared" si="47"/>
        <v>4499265.1171067748</v>
      </c>
      <c r="BI73">
        <f t="shared" si="48"/>
        <v>0.80304345226070284</v>
      </c>
      <c r="BJ73">
        <f t="shared" si="49"/>
        <v>0</v>
      </c>
      <c r="BK73" s="121">
        <f t="shared" si="50"/>
        <v>0</v>
      </c>
      <c r="BL73">
        <f t="shared" si="51"/>
        <v>0.81083699682163879</v>
      </c>
      <c r="BM73" s="119">
        <f t="shared" si="52"/>
        <v>1916386.8017684757</v>
      </c>
      <c r="BN73" s="119">
        <f t="shared" si="53"/>
        <v>92470614.015447527</v>
      </c>
      <c r="BO73">
        <f t="shared" si="54"/>
        <v>0.79599252491529171</v>
      </c>
    </row>
    <row r="74" spans="1:67">
      <c r="A74">
        <v>62</v>
      </c>
      <c r="B74" s="64">
        <v>57</v>
      </c>
      <c r="C74" s="56">
        <f t="shared" si="1"/>
        <v>61978939.965097457</v>
      </c>
      <c r="D74" s="56">
        <f t="shared" si="2"/>
        <v>356490.90696197003</v>
      </c>
      <c r="E74" s="59">
        <f t="shared" si="55"/>
        <v>61622449.058135487</v>
      </c>
      <c r="F74" s="53">
        <f t="shared" si="3"/>
        <v>507478.09940058121</v>
      </c>
      <c r="G74" s="53">
        <f t="shared" si="4"/>
        <v>285825.45954798511</v>
      </c>
      <c r="H74" s="66">
        <f t="shared" si="5"/>
        <v>221652.6398525961</v>
      </c>
      <c r="I74" s="54">
        <f t="shared" si="6"/>
        <v>0.24</v>
      </c>
      <c r="J74" s="67">
        <f t="shared" si="7"/>
        <v>2.261020693073168E-2</v>
      </c>
      <c r="K74" s="68">
        <f t="shared" si="8"/>
        <v>1388284.7127291048</v>
      </c>
      <c r="L74" s="68">
        <f t="shared" si="9"/>
        <v>1895762.8121296859</v>
      </c>
      <c r="M74" s="55">
        <f t="shared" si="10"/>
        <v>1609937.3525817008</v>
      </c>
      <c r="N74" s="55">
        <f t="shared" si="11"/>
        <v>362528.26583566284</v>
      </c>
      <c r="O74" s="55">
        <f t="shared" si="12"/>
        <v>1247409.0867460379</v>
      </c>
      <c r="P74" s="65">
        <f t="shared" si="56"/>
        <v>0</v>
      </c>
      <c r="Q74" s="52">
        <f t="shared" si="13"/>
        <v>0</v>
      </c>
      <c r="R74" s="57">
        <f t="shared" si="14"/>
        <v>0</v>
      </c>
      <c r="S74" s="59">
        <f t="shared" si="57"/>
        <v>0</v>
      </c>
      <c r="T74" s="56">
        <f t="shared" si="15"/>
        <v>0</v>
      </c>
      <c r="U74" s="57">
        <f t="shared" si="16"/>
        <v>0</v>
      </c>
      <c r="V74" s="59">
        <f t="shared" si="58"/>
        <v>0</v>
      </c>
      <c r="W74" s="52">
        <f t="shared" si="67"/>
        <v>0</v>
      </c>
      <c r="X74" s="57">
        <f t="shared" si="18"/>
        <v>0</v>
      </c>
      <c r="Y74" s="59">
        <f t="shared" si="59"/>
        <v>0</v>
      </c>
      <c r="Z74" s="56">
        <f t="shared" si="60"/>
        <v>0</v>
      </c>
      <c r="AA74" s="57">
        <f t="shared" si="19"/>
        <v>0</v>
      </c>
      <c r="AB74" s="63">
        <f t="shared" si="61"/>
        <v>17810130.507423691</v>
      </c>
      <c r="AC74" s="74">
        <f t="shared" si="20"/>
        <v>1373628.1196719401</v>
      </c>
      <c r="AD74" s="57">
        <f t="shared" si="21"/>
        <v>74208.877114265386</v>
      </c>
      <c r="AE74" s="59">
        <f t="shared" si="62"/>
        <v>0</v>
      </c>
      <c r="AF74" s="54">
        <f t="shared" si="22"/>
        <v>0</v>
      </c>
      <c r="AG74" s="57">
        <f t="shared" si="23"/>
        <v>0</v>
      </c>
      <c r="AH74" s="59">
        <f t="shared" si="63"/>
        <v>13876241.555457266</v>
      </c>
      <c r="AI74" s="54">
        <f t="shared" si="24"/>
        <v>362528.26583566284</v>
      </c>
      <c r="AJ74" s="57">
        <f t="shared" si="25"/>
        <v>57817.673147738606</v>
      </c>
      <c r="AK74" s="59">
        <f t="shared" si="64"/>
        <v>30292567.902216505</v>
      </c>
      <c r="AL74" s="56">
        <f t="shared" si="65"/>
        <v>0</v>
      </c>
      <c r="AM74" s="75">
        <f t="shared" si="26"/>
        <v>126219.03292590211</v>
      </c>
      <c r="AN74">
        <f t="shared" si="27"/>
        <v>2.6513646209238181E-2</v>
      </c>
      <c r="AO74" s="119">
        <f t="shared" si="28"/>
        <v>0</v>
      </c>
      <c r="AP74" s="119">
        <f t="shared" si="29"/>
        <v>0</v>
      </c>
      <c r="AQ74">
        <f t="shared" si="30"/>
        <v>0.78021440613977233</v>
      </c>
      <c r="AR74" s="41">
        <f t="shared" si="31"/>
        <v>0</v>
      </c>
      <c r="AS74" s="41">
        <f t="shared" si="32"/>
        <v>0</v>
      </c>
      <c r="AT74">
        <f t="shared" si="33"/>
        <v>0.77857686385818636</v>
      </c>
      <c r="AU74" s="41">
        <f t="shared" si="34"/>
        <v>0</v>
      </c>
      <c r="AV74" s="41">
        <f t="shared" si="35"/>
        <v>0</v>
      </c>
      <c r="AW74">
        <f t="shared" si="36"/>
        <v>0.78265230347237713</v>
      </c>
      <c r="AX74">
        <f t="shared" si="37"/>
        <v>0</v>
      </c>
      <c r="AY74" s="121">
        <f t="shared" si="38"/>
        <v>0</v>
      </c>
      <c r="AZ74">
        <f t="shared" si="39"/>
        <v>0.87384617014553678</v>
      </c>
      <c r="BA74" s="39">
        <f t="shared" si="40"/>
        <v>1447836.9967862056</v>
      </c>
      <c r="BB74" s="39">
        <f t="shared" si="41"/>
        <v>85164943.419660285</v>
      </c>
      <c r="BC74">
        <f t="shared" si="42"/>
        <v>0.7899772791391223</v>
      </c>
      <c r="BD74" s="41">
        <f t="shared" si="43"/>
        <v>0</v>
      </c>
      <c r="BE74" s="41">
        <f t="shared" si="44"/>
        <v>0</v>
      </c>
      <c r="BF74">
        <f t="shared" si="45"/>
        <v>0.78204216977398311</v>
      </c>
      <c r="BG74" s="41">
        <f t="shared" si="46"/>
        <v>420345.93898340146</v>
      </c>
      <c r="BH74" s="41">
        <f t="shared" si="47"/>
        <v>22476752.481811095</v>
      </c>
      <c r="BI74">
        <f t="shared" si="48"/>
        <v>0.79959990525745128</v>
      </c>
      <c r="BJ74">
        <f t="shared" si="49"/>
        <v>0</v>
      </c>
      <c r="BK74" s="121">
        <f t="shared" si="50"/>
        <v>0</v>
      </c>
      <c r="BL74">
        <f t="shared" si="51"/>
        <v>0.80749923310536409</v>
      </c>
      <c r="BM74" s="119">
        <f t="shared" si="52"/>
        <v>1868182.9357696071</v>
      </c>
      <c r="BN74" s="119">
        <f t="shared" si="53"/>
        <v>91766429.097156942</v>
      </c>
      <c r="BO74">
        <f t="shared" si="54"/>
        <v>0.79245445294331762</v>
      </c>
    </row>
    <row r="75" spans="1:67">
      <c r="A75">
        <v>63</v>
      </c>
      <c r="B75" s="58">
        <v>58</v>
      </c>
      <c r="C75" s="56">
        <f t="shared" si="1"/>
        <v>60369002.612515762</v>
      </c>
      <c r="D75" s="56">
        <f t="shared" si="2"/>
        <v>356490.90696197748</v>
      </c>
      <c r="E75" s="59">
        <f t="shared" si="55"/>
        <v>60012511.705553785</v>
      </c>
      <c r="F75" s="53">
        <f t="shared" si="3"/>
        <v>496003.91456031956</v>
      </c>
      <c r="G75" s="53">
        <f t="shared" si="4"/>
        <v>278358.03346092696</v>
      </c>
      <c r="H75" s="60">
        <f t="shared" si="5"/>
        <v>217645.8810993926</v>
      </c>
      <c r="I75" s="54">
        <f t="shared" si="6"/>
        <v>0.24</v>
      </c>
      <c r="J75" s="61">
        <f t="shared" si="7"/>
        <v>2.261020693073168E-2</v>
      </c>
      <c r="K75" s="62">
        <f t="shared" si="8"/>
        <v>1351974.2896862496</v>
      </c>
      <c r="L75" s="62">
        <f t="shared" si="9"/>
        <v>1847978.2042465692</v>
      </c>
      <c r="M75" s="55">
        <f t="shared" si="10"/>
        <v>1569620.1707856422</v>
      </c>
      <c r="N75" s="55">
        <f t="shared" si="11"/>
        <v>353449.57840942993</v>
      </c>
      <c r="O75" s="55">
        <f t="shared" si="12"/>
        <v>1216170.5923762124</v>
      </c>
      <c r="P75" s="59">
        <f t="shared" si="56"/>
        <v>0</v>
      </c>
      <c r="Q75" s="52">
        <f t="shared" si="13"/>
        <v>0</v>
      </c>
      <c r="R75" s="57">
        <f t="shared" si="14"/>
        <v>0</v>
      </c>
      <c r="S75" s="59">
        <f t="shared" si="57"/>
        <v>0</v>
      </c>
      <c r="T75" s="56">
        <f t="shared" si="15"/>
        <v>0</v>
      </c>
      <c r="U75" s="57">
        <f t="shared" si="16"/>
        <v>0</v>
      </c>
      <c r="V75" s="59">
        <f t="shared" si="58"/>
        <v>0</v>
      </c>
      <c r="W75" s="52">
        <f t="shared" si="67"/>
        <v>0</v>
      </c>
      <c r="X75" s="57">
        <f t="shared" si="18"/>
        <v>0</v>
      </c>
      <c r="Y75" s="59">
        <f t="shared" si="59"/>
        <v>0</v>
      </c>
      <c r="Z75" s="56">
        <f t="shared" si="60"/>
        <v>0</v>
      </c>
      <c r="AA75" s="57">
        <f t="shared" si="19"/>
        <v>0</v>
      </c>
      <c r="AB75" s="63">
        <f t="shared" si="61"/>
        <v>16436502.387751751</v>
      </c>
      <c r="AC75" s="74">
        <f t="shared" si="20"/>
        <v>1342915.5379393057</v>
      </c>
      <c r="AD75" s="57">
        <f t="shared" si="21"/>
        <v>68485.426615632299</v>
      </c>
      <c r="AE75" s="59">
        <f t="shared" si="62"/>
        <v>0</v>
      </c>
      <c r="AF75" s="54">
        <f t="shared" si="22"/>
        <v>0</v>
      </c>
      <c r="AG75" s="57">
        <f t="shared" si="23"/>
        <v>0</v>
      </c>
      <c r="AH75" s="59">
        <f t="shared" si="63"/>
        <v>13513713.289621603</v>
      </c>
      <c r="AI75" s="54">
        <f t="shared" si="24"/>
        <v>353449.57840942993</v>
      </c>
      <c r="AJ75" s="57">
        <f t="shared" si="25"/>
        <v>56307.138706756676</v>
      </c>
      <c r="AK75" s="59">
        <f t="shared" si="64"/>
        <v>30418786.935142409</v>
      </c>
      <c r="AL75" s="56">
        <f t="shared" si="65"/>
        <v>0</v>
      </c>
      <c r="AM75" s="75">
        <f t="shared" si="26"/>
        <v>126744.94556309337</v>
      </c>
      <c r="AN75">
        <f t="shared" si="27"/>
        <v>2.659405339324564E-2</v>
      </c>
      <c r="AO75" s="119">
        <f t="shared" si="28"/>
        <v>0</v>
      </c>
      <c r="AP75" s="119">
        <f t="shared" si="29"/>
        <v>0</v>
      </c>
      <c r="AQ75">
        <f t="shared" si="30"/>
        <v>0.77652409099398578</v>
      </c>
      <c r="AR75" s="41">
        <f t="shared" si="31"/>
        <v>0</v>
      </c>
      <c r="AS75" s="41">
        <f t="shared" si="32"/>
        <v>0</v>
      </c>
      <c r="AT75">
        <f t="shared" si="33"/>
        <v>0.77486574275629116</v>
      </c>
      <c r="AU75" s="41">
        <f t="shared" si="34"/>
        <v>0</v>
      </c>
      <c r="AV75" s="41">
        <f t="shared" si="35"/>
        <v>0</v>
      </c>
      <c r="AW75">
        <f t="shared" si="36"/>
        <v>0.77899307631689796</v>
      </c>
      <c r="AX75">
        <f t="shared" si="37"/>
        <v>0</v>
      </c>
      <c r="AY75" s="121">
        <f t="shared" si="38"/>
        <v>0</v>
      </c>
      <c r="AZ75">
        <f t="shared" si="39"/>
        <v>0.87144332620722165</v>
      </c>
      <c r="BA75" s="39">
        <f t="shared" si="40"/>
        <v>1411400.964554938</v>
      </c>
      <c r="BB75" s="39">
        <f t="shared" si="41"/>
        <v>84603678.890176252</v>
      </c>
      <c r="BC75">
        <f t="shared" si="42"/>
        <v>0.78641226962878541</v>
      </c>
      <c r="BD75" s="41">
        <f t="shared" si="43"/>
        <v>0</v>
      </c>
      <c r="BE75" s="41">
        <f t="shared" si="44"/>
        <v>0</v>
      </c>
      <c r="BF75">
        <f t="shared" si="45"/>
        <v>0.77837514954292208</v>
      </c>
      <c r="BG75" s="41">
        <f t="shared" si="46"/>
        <v>409756.71711618663</v>
      </c>
      <c r="BH75" s="41">
        <f t="shared" si="47"/>
        <v>22267323.439794086</v>
      </c>
      <c r="BI75">
        <f t="shared" si="48"/>
        <v>0.79616049882565088</v>
      </c>
      <c r="BJ75">
        <f t="shared" si="49"/>
        <v>0</v>
      </c>
      <c r="BK75" s="121">
        <f t="shared" si="50"/>
        <v>0</v>
      </c>
      <c r="BL75">
        <f t="shared" si="51"/>
        <v>0.80416447465412855</v>
      </c>
      <c r="BM75" s="119">
        <f t="shared" si="52"/>
        <v>1821157.6816711247</v>
      </c>
      <c r="BN75" s="119">
        <f t="shared" si="53"/>
        <v>91037969.905567244</v>
      </c>
      <c r="BO75">
        <f t="shared" si="54"/>
        <v>0.78892157968858467</v>
      </c>
    </row>
    <row r="76" spans="1:67">
      <c r="A76">
        <v>64</v>
      </c>
      <c r="B76" s="64">
        <v>59</v>
      </c>
      <c r="C76" s="56">
        <f t="shared" si="1"/>
        <v>58799382.441730119</v>
      </c>
      <c r="D76" s="56">
        <f t="shared" si="2"/>
        <v>356490.90696197748</v>
      </c>
      <c r="E76" s="59">
        <f t="shared" si="55"/>
        <v>58442891.534768142</v>
      </c>
      <c r="F76" s="53">
        <f t="shared" si="3"/>
        <v>484789.16341365781</v>
      </c>
      <c r="G76" s="53">
        <f t="shared" si="4"/>
        <v>271077.61190209957</v>
      </c>
      <c r="H76" s="66">
        <f t="shared" si="5"/>
        <v>213711.55151155824</v>
      </c>
      <c r="I76" s="54">
        <f t="shared" si="6"/>
        <v>0.24</v>
      </c>
      <c r="J76" s="67">
        <f t="shared" si="7"/>
        <v>2.261020693073168E-2</v>
      </c>
      <c r="K76" s="68">
        <f t="shared" si="8"/>
        <v>1316573.8088282505</v>
      </c>
      <c r="L76" s="68">
        <f t="shared" si="9"/>
        <v>1801362.9722419083</v>
      </c>
      <c r="M76" s="55">
        <f t="shared" si="10"/>
        <v>1530285.3603398087</v>
      </c>
      <c r="N76" s="55">
        <f t="shared" si="11"/>
        <v>344592.10293373192</v>
      </c>
      <c r="O76" s="55">
        <f t="shared" si="12"/>
        <v>1185693.2574060769</v>
      </c>
      <c r="P76" s="65">
        <f t="shared" si="56"/>
        <v>0</v>
      </c>
      <c r="Q76" s="52">
        <f t="shared" si="13"/>
        <v>0</v>
      </c>
      <c r="R76" s="57">
        <f t="shared" si="14"/>
        <v>0</v>
      </c>
      <c r="S76" s="59">
        <f t="shared" si="57"/>
        <v>0</v>
      </c>
      <c r="T76" s="56">
        <f t="shared" si="15"/>
        <v>0</v>
      </c>
      <c r="U76" s="57">
        <f t="shared" si="16"/>
        <v>0</v>
      </c>
      <c r="V76" s="59">
        <f t="shared" si="58"/>
        <v>0</v>
      </c>
      <c r="W76" s="52">
        <f t="shared" si="67"/>
        <v>0</v>
      </c>
      <c r="X76" s="57">
        <f t="shared" si="18"/>
        <v>0</v>
      </c>
      <c r="Y76" s="59">
        <f t="shared" si="59"/>
        <v>0</v>
      </c>
      <c r="Z76" s="56">
        <f t="shared" si="60"/>
        <v>0</v>
      </c>
      <c r="AA76" s="57">
        <f t="shared" si="19"/>
        <v>0</v>
      </c>
      <c r="AB76" s="63">
        <f t="shared" si="61"/>
        <v>15093586.849812444</v>
      </c>
      <c r="AC76" s="74">
        <f t="shared" si="20"/>
        <v>1312966.3069090166</v>
      </c>
      <c r="AD76" s="57">
        <f t="shared" si="21"/>
        <v>62889.945207551849</v>
      </c>
      <c r="AE76" s="59">
        <f t="shared" si="62"/>
        <v>0</v>
      </c>
      <c r="AF76" s="54">
        <f t="shared" si="22"/>
        <v>0</v>
      </c>
      <c r="AG76" s="57">
        <f t="shared" si="23"/>
        <v>0</v>
      </c>
      <c r="AH76" s="59">
        <f t="shared" si="63"/>
        <v>13160263.711212173</v>
      </c>
      <c r="AI76" s="54">
        <f t="shared" si="24"/>
        <v>344592.10293373192</v>
      </c>
      <c r="AJ76" s="57">
        <f t="shared" si="25"/>
        <v>54834.432130050722</v>
      </c>
      <c r="AK76" s="59">
        <f t="shared" si="64"/>
        <v>30545531.880705502</v>
      </c>
      <c r="AL76" s="56">
        <f t="shared" si="65"/>
        <v>0</v>
      </c>
      <c r="AM76" s="75">
        <f t="shared" si="26"/>
        <v>127273.04950293958</v>
      </c>
      <c r="AN76">
        <f t="shared" si="27"/>
        <v>2.6674460577253103E-2</v>
      </c>
      <c r="AO76" s="119">
        <f t="shared" si="28"/>
        <v>0</v>
      </c>
      <c r="AP76" s="119">
        <f t="shared" si="29"/>
        <v>0</v>
      </c>
      <c r="AQ76">
        <f t="shared" si="30"/>
        <v>0.77284092056988229</v>
      </c>
      <c r="AR76" s="41">
        <f t="shared" si="31"/>
        <v>0</v>
      </c>
      <c r="AS76" s="41">
        <f t="shared" si="32"/>
        <v>0</v>
      </c>
      <c r="AT76">
        <f t="shared" si="33"/>
        <v>0.77116202365301578</v>
      </c>
      <c r="AU76" s="41">
        <f t="shared" si="34"/>
        <v>0</v>
      </c>
      <c r="AV76" s="41">
        <f t="shared" si="35"/>
        <v>0</v>
      </c>
      <c r="AW76">
        <f t="shared" si="36"/>
        <v>0.77534061366656615</v>
      </c>
      <c r="AX76">
        <f t="shared" si="37"/>
        <v>0</v>
      </c>
      <c r="AY76" s="121">
        <f t="shared" si="38"/>
        <v>0</v>
      </c>
      <c r="AZ76">
        <f t="shared" si="39"/>
        <v>0.86903547310534335</v>
      </c>
      <c r="BA76" s="39">
        <f t="shared" si="40"/>
        <v>1375856.2521165684</v>
      </c>
      <c r="BB76" s="39">
        <f t="shared" si="41"/>
        <v>84029843.64217706</v>
      </c>
      <c r="BC76">
        <f t="shared" si="42"/>
        <v>0.78285290245085204</v>
      </c>
      <c r="BD76" s="41">
        <f t="shared" si="43"/>
        <v>0</v>
      </c>
      <c r="BE76" s="41">
        <f t="shared" si="44"/>
        <v>0</v>
      </c>
      <c r="BF76">
        <f t="shared" si="45"/>
        <v>0.77471498865887567</v>
      </c>
      <c r="BG76" s="41">
        <f t="shared" si="46"/>
        <v>399426.53506378265</v>
      </c>
      <c r="BH76" s="41">
        <f t="shared" si="47"/>
        <v>22053894.587758843</v>
      </c>
      <c r="BI76">
        <f t="shared" si="48"/>
        <v>0.79272530686873233</v>
      </c>
      <c r="BJ76">
        <f t="shared" si="49"/>
        <v>0</v>
      </c>
      <c r="BK76" s="121">
        <f t="shared" si="50"/>
        <v>0</v>
      </c>
      <c r="BL76">
        <f t="shared" si="51"/>
        <v>0.8008327980075064</v>
      </c>
      <c r="BM76" s="119">
        <f t="shared" si="52"/>
        <v>1775282.7871803511</v>
      </c>
      <c r="BN76" s="119">
        <f t="shared" si="53"/>
        <v>90286836.260048717</v>
      </c>
      <c r="BO76">
        <f t="shared" si="54"/>
        <v>0.78539397615446815</v>
      </c>
    </row>
    <row r="77" spans="1:67">
      <c r="A77">
        <v>65</v>
      </c>
      <c r="B77" s="58">
        <v>60</v>
      </c>
      <c r="C77" s="56">
        <f t="shared" si="1"/>
        <v>57269097.081390306</v>
      </c>
      <c r="D77" s="56">
        <f t="shared" si="2"/>
        <v>356490.90696197003</v>
      </c>
      <c r="E77" s="59">
        <f t="shared" si="55"/>
        <v>56912606.174428336</v>
      </c>
      <c r="F77" s="53">
        <f t="shared" si="3"/>
        <v>473827.98011109879</v>
      </c>
      <c r="G77" s="53">
        <f t="shared" si="4"/>
        <v>263979.63830572343</v>
      </c>
      <c r="H77" s="60">
        <f t="shared" si="5"/>
        <v>209848.34180537536</v>
      </c>
      <c r="I77" s="54">
        <f t="shared" si="6"/>
        <v>0.24</v>
      </c>
      <c r="J77" s="61">
        <f t="shared" si="7"/>
        <v>2.261020693073168E-2</v>
      </c>
      <c r="K77" s="62">
        <f t="shared" si="8"/>
        <v>1282061.0881387717</v>
      </c>
      <c r="L77" s="62">
        <f t="shared" si="9"/>
        <v>1755889.0682498706</v>
      </c>
      <c r="M77" s="55">
        <f t="shared" si="10"/>
        <v>1491909.4299441471</v>
      </c>
      <c r="N77" s="55">
        <f t="shared" si="11"/>
        <v>335950.54960008239</v>
      </c>
      <c r="O77" s="55">
        <f t="shared" si="12"/>
        <v>1155958.8803440647</v>
      </c>
      <c r="P77" s="59">
        <f t="shared" si="56"/>
        <v>0</v>
      </c>
      <c r="Q77" s="52">
        <f t="shared" si="13"/>
        <v>0</v>
      </c>
      <c r="R77" s="57">
        <f t="shared" si="14"/>
        <v>0</v>
      </c>
      <c r="S77" s="59">
        <f t="shared" si="57"/>
        <v>0</v>
      </c>
      <c r="T77" s="56">
        <f t="shared" si="15"/>
        <v>0</v>
      </c>
      <c r="U77" s="57">
        <f t="shared" si="16"/>
        <v>0</v>
      </c>
      <c r="V77" s="59">
        <f t="shared" si="58"/>
        <v>0</v>
      </c>
      <c r="W77" s="52">
        <f t="shared" si="67"/>
        <v>0</v>
      </c>
      <c r="X77" s="57">
        <f t="shared" si="18"/>
        <v>0</v>
      </c>
      <c r="Y77" s="59">
        <f t="shared" si="59"/>
        <v>0</v>
      </c>
      <c r="Z77" s="56">
        <f t="shared" si="60"/>
        <v>0</v>
      </c>
      <c r="AA77" s="57">
        <f t="shared" si="19"/>
        <v>0</v>
      </c>
      <c r="AB77" s="63">
        <f t="shared" si="61"/>
        <v>13780620.542903427</v>
      </c>
      <c r="AC77" s="74">
        <f t="shared" si="20"/>
        <v>1283762.2342199332</v>
      </c>
      <c r="AD77" s="57">
        <f t="shared" si="21"/>
        <v>57419.252262097609</v>
      </c>
      <c r="AE77" s="59">
        <f t="shared" si="62"/>
        <v>0</v>
      </c>
      <c r="AF77" s="54">
        <f t="shared" si="22"/>
        <v>0</v>
      </c>
      <c r="AG77" s="57">
        <f t="shared" si="23"/>
        <v>0</v>
      </c>
      <c r="AH77" s="59">
        <f t="shared" si="63"/>
        <v>12815671.60827844</v>
      </c>
      <c r="AI77" s="54">
        <f t="shared" si="24"/>
        <v>335950.54960008239</v>
      </c>
      <c r="AJ77" s="57">
        <f t="shared" si="25"/>
        <v>53398.631701160164</v>
      </c>
      <c r="AK77" s="59">
        <f t="shared" si="64"/>
        <v>30672804.930208441</v>
      </c>
      <c r="AL77" s="56">
        <f t="shared" si="65"/>
        <v>0</v>
      </c>
      <c r="AM77" s="75">
        <f t="shared" si="26"/>
        <v>127803.3538758685</v>
      </c>
      <c r="AN77">
        <f t="shared" si="27"/>
        <v>2.6754867761260563E-2</v>
      </c>
      <c r="AO77" s="119">
        <f t="shared" si="28"/>
        <v>0</v>
      </c>
      <c r="AP77" s="119">
        <f t="shared" si="29"/>
        <v>0</v>
      </c>
      <c r="AQ77">
        <f t="shared" si="30"/>
        <v>0.76916495911715155</v>
      </c>
      <c r="AR77" s="41">
        <f t="shared" si="31"/>
        <v>0</v>
      </c>
      <c r="AS77" s="41">
        <f t="shared" si="32"/>
        <v>0</v>
      </c>
      <c r="AT77">
        <f t="shared" si="33"/>
        <v>0.76746576984758585</v>
      </c>
      <c r="AU77" s="41">
        <f t="shared" si="34"/>
        <v>0</v>
      </c>
      <c r="AV77" s="41">
        <f t="shared" si="35"/>
        <v>0</v>
      </c>
      <c r="AW77">
        <f t="shared" si="36"/>
        <v>0.77169498113382506</v>
      </c>
      <c r="AX77">
        <f t="shared" si="37"/>
        <v>0</v>
      </c>
      <c r="AY77" s="121">
        <f t="shared" si="38"/>
        <v>0</v>
      </c>
      <c r="AZ77">
        <f t="shared" si="39"/>
        <v>0.86662268907813822</v>
      </c>
      <c r="BA77" s="39">
        <f t="shared" si="40"/>
        <v>1341181.4864820307</v>
      </c>
      <c r="BB77" s="39">
        <f t="shared" si="41"/>
        <v>83444545.224295661</v>
      </c>
      <c r="BC77">
        <f t="shared" si="42"/>
        <v>0.7792992469429294</v>
      </c>
      <c r="BD77" s="41">
        <f t="shared" si="43"/>
        <v>0</v>
      </c>
      <c r="BE77" s="41">
        <f t="shared" si="44"/>
        <v>0</v>
      </c>
      <c r="BF77">
        <f t="shared" si="45"/>
        <v>0.77106175239905916</v>
      </c>
      <c r="BG77" s="41">
        <f t="shared" si="46"/>
        <v>389349.18130124256</v>
      </c>
      <c r="BH77" s="41">
        <f t="shared" si="47"/>
        <v>21836785.724005356</v>
      </c>
      <c r="BI77">
        <f t="shared" si="48"/>
        <v>0.78929440280200824</v>
      </c>
      <c r="BJ77">
        <f t="shared" si="49"/>
        <v>0</v>
      </c>
      <c r="BK77" s="121">
        <f t="shared" si="50"/>
        <v>0</v>
      </c>
      <c r="BL77">
        <f t="shared" si="51"/>
        <v>0.79750427926399869</v>
      </c>
      <c r="BM77" s="119">
        <f t="shared" si="52"/>
        <v>1730530.6677832734</v>
      </c>
      <c r="BN77" s="119">
        <f t="shared" si="53"/>
        <v>89514565.79664883</v>
      </c>
      <c r="BO77">
        <f t="shared" si="54"/>
        <v>0.78187171281543133</v>
      </c>
    </row>
    <row r="78" spans="1:67">
      <c r="A78">
        <v>66</v>
      </c>
      <c r="B78" s="64">
        <v>61</v>
      </c>
      <c r="C78" s="56">
        <f t="shared" si="1"/>
        <v>55777187.651446164</v>
      </c>
      <c r="D78" s="56">
        <f t="shared" si="2"/>
        <v>356490.90696197748</v>
      </c>
      <c r="E78" s="59">
        <f t="shared" si="55"/>
        <v>55420696.744484186</v>
      </c>
      <c r="F78" s="53">
        <f t="shared" si="3"/>
        <v>463114.63143121614</v>
      </c>
      <c r="G78" s="53">
        <f t="shared" si="4"/>
        <v>257059.66506649915</v>
      </c>
      <c r="H78" s="66">
        <f t="shared" si="5"/>
        <v>206054.96636471699</v>
      </c>
      <c r="I78" s="54">
        <f t="shared" si="6"/>
        <v>0.24</v>
      </c>
      <c r="J78" s="67">
        <f t="shared" si="7"/>
        <v>2.261020693073168E-2</v>
      </c>
      <c r="K78" s="68">
        <f t="shared" si="8"/>
        <v>1248414.4762095038</v>
      </c>
      <c r="L78" s="68">
        <f t="shared" si="9"/>
        <v>1711529.10764072</v>
      </c>
      <c r="M78" s="55">
        <f t="shared" si="10"/>
        <v>1454469.4425742207</v>
      </c>
      <c r="N78" s="55">
        <f t="shared" si="11"/>
        <v>327519.75341266382</v>
      </c>
      <c r="O78" s="55">
        <f t="shared" si="12"/>
        <v>1126949.689161557</v>
      </c>
      <c r="P78" s="65">
        <f t="shared" si="56"/>
        <v>0</v>
      </c>
      <c r="Q78" s="52">
        <f t="shared" si="13"/>
        <v>0</v>
      </c>
      <c r="R78" s="57">
        <f t="shared" si="14"/>
        <v>0</v>
      </c>
      <c r="S78" s="59">
        <f t="shared" si="57"/>
        <v>0</v>
      </c>
      <c r="T78" s="56">
        <f t="shared" si="15"/>
        <v>0</v>
      </c>
      <c r="U78" s="57">
        <f t="shared" si="16"/>
        <v>0</v>
      </c>
      <c r="V78" s="59">
        <f t="shared" si="58"/>
        <v>0</v>
      </c>
      <c r="W78" s="52">
        <f t="shared" si="67"/>
        <v>0</v>
      </c>
      <c r="X78" s="57">
        <f t="shared" si="18"/>
        <v>0</v>
      </c>
      <c r="Y78" s="59">
        <f t="shared" si="59"/>
        <v>0</v>
      </c>
      <c r="Z78" s="56">
        <f t="shared" si="60"/>
        <v>0</v>
      </c>
      <c r="AA78" s="57">
        <f t="shared" si="19"/>
        <v>0</v>
      </c>
      <c r="AB78" s="63">
        <f t="shared" si="61"/>
        <v>12496858.308683494</v>
      </c>
      <c r="AC78" s="74">
        <f t="shared" si="20"/>
        <v>1255285.5570119084</v>
      </c>
      <c r="AD78" s="57">
        <f t="shared" si="21"/>
        <v>52070.24295284789</v>
      </c>
      <c r="AE78" s="59">
        <f t="shared" si="62"/>
        <v>0</v>
      </c>
      <c r="AF78" s="54">
        <f t="shared" si="22"/>
        <v>0</v>
      </c>
      <c r="AG78" s="57">
        <f t="shared" si="23"/>
        <v>0</v>
      </c>
      <c r="AH78" s="59">
        <f t="shared" si="63"/>
        <v>12479721.058678359</v>
      </c>
      <c r="AI78" s="54">
        <f t="shared" si="24"/>
        <v>327519.75341266382</v>
      </c>
      <c r="AJ78" s="57">
        <f t="shared" si="25"/>
        <v>51998.837744493161</v>
      </c>
      <c r="AK78" s="59">
        <f t="shared" si="64"/>
        <v>30800608.284084309</v>
      </c>
      <c r="AL78" s="56">
        <f t="shared" si="65"/>
        <v>0</v>
      </c>
      <c r="AM78" s="75">
        <f t="shared" si="26"/>
        <v>128335.86785035128</v>
      </c>
      <c r="AN78">
        <f t="shared" si="27"/>
        <v>2.6835274945268023E-2</v>
      </c>
      <c r="AO78" s="119">
        <f t="shared" si="28"/>
        <v>0</v>
      </c>
      <c r="AP78" s="119">
        <f t="shared" si="29"/>
        <v>0</v>
      </c>
      <c r="AQ78">
        <f t="shared" si="30"/>
        <v>0.76549627029103473</v>
      </c>
      <c r="AR78" s="41">
        <f t="shared" si="31"/>
        <v>0</v>
      </c>
      <c r="AS78" s="41">
        <f t="shared" si="32"/>
        <v>0</v>
      </c>
      <c r="AT78">
        <f t="shared" si="33"/>
        <v>0.76377704403676072</v>
      </c>
      <c r="AU78" s="41">
        <f t="shared" si="34"/>
        <v>0</v>
      </c>
      <c r="AV78" s="41">
        <f t="shared" si="35"/>
        <v>0</v>
      </c>
      <c r="AW78">
        <f t="shared" si="36"/>
        <v>0.76805624374886483</v>
      </c>
      <c r="AX78">
        <f t="shared" si="37"/>
        <v>0</v>
      </c>
      <c r="AY78" s="121">
        <f t="shared" si="38"/>
        <v>0</v>
      </c>
      <c r="AZ78">
        <f t="shared" si="39"/>
        <v>0.86420505234363654</v>
      </c>
      <c r="BA78" s="39">
        <f t="shared" si="40"/>
        <v>1307355.7999647562</v>
      </c>
      <c r="BB78" s="39">
        <f t="shared" si="41"/>
        <v>82848846.762785956</v>
      </c>
      <c r="BC78">
        <f t="shared" si="42"/>
        <v>0.77575137189878252</v>
      </c>
      <c r="BD78" s="41">
        <f t="shared" si="43"/>
        <v>0</v>
      </c>
      <c r="BE78" s="41">
        <f t="shared" si="44"/>
        <v>0</v>
      </c>
      <c r="BF78">
        <f t="shared" si="45"/>
        <v>0.76741550545535053</v>
      </c>
      <c r="BG78" s="41">
        <f t="shared" si="46"/>
        <v>379518.59115715697</v>
      </c>
      <c r="BH78" s="41">
        <f t="shared" si="47"/>
        <v>21616303.725235812</v>
      </c>
      <c r="BI78">
        <f t="shared" si="48"/>
        <v>0.78586785955085425</v>
      </c>
      <c r="BJ78">
        <f t="shared" si="49"/>
        <v>0</v>
      </c>
      <c r="BK78" s="121">
        <f t="shared" si="50"/>
        <v>0</v>
      </c>
      <c r="BL78">
        <f t="shared" si="51"/>
        <v>0.79417899407879133</v>
      </c>
      <c r="BM78" s="119">
        <f t="shared" si="52"/>
        <v>1686874.3911219132</v>
      </c>
      <c r="BN78" s="119">
        <f t="shared" si="53"/>
        <v>88722635.997027457</v>
      </c>
      <c r="BO78">
        <f t="shared" si="54"/>
        <v>0.77835485961562823</v>
      </c>
    </row>
    <row r="79" spans="1:67">
      <c r="A79">
        <v>67</v>
      </c>
      <c r="B79" s="58">
        <v>62</v>
      </c>
      <c r="C79" s="56">
        <f t="shared" si="1"/>
        <v>54322718.208871946</v>
      </c>
      <c r="D79" s="56">
        <f t="shared" si="2"/>
        <v>356490.90696198493</v>
      </c>
      <c r="E79" s="59">
        <f t="shared" si="55"/>
        <v>53966227.301909961</v>
      </c>
      <c r="F79" s="53">
        <f t="shared" si="3"/>
        <v>452643.51378190675</v>
      </c>
      <c r="G79" s="53">
        <f t="shared" si="4"/>
        <v>250313.35096869236</v>
      </c>
      <c r="H79" s="60">
        <f t="shared" si="5"/>
        <v>202330.16281321438</v>
      </c>
      <c r="I79" s="54">
        <f t="shared" si="6"/>
        <v>0.24</v>
      </c>
      <c r="J79" s="61">
        <f t="shared" si="7"/>
        <v>2.261020693073168E-2</v>
      </c>
      <c r="K79" s="62">
        <f t="shared" si="8"/>
        <v>1215612.8397175504</v>
      </c>
      <c r="L79" s="62">
        <f t="shared" si="9"/>
        <v>1668256.3534994572</v>
      </c>
      <c r="M79" s="55">
        <f t="shared" si="10"/>
        <v>1417943.0025307648</v>
      </c>
      <c r="N79" s="55">
        <f t="shared" si="11"/>
        <v>319294.67127212608</v>
      </c>
      <c r="O79" s="55">
        <f t="shared" si="12"/>
        <v>1098648.3312586388</v>
      </c>
      <c r="P79" s="59">
        <f t="shared" si="56"/>
        <v>0</v>
      </c>
      <c r="Q79" s="52">
        <f t="shared" si="13"/>
        <v>0</v>
      </c>
      <c r="R79" s="57">
        <f t="shared" si="14"/>
        <v>0</v>
      </c>
      <c r="S79" s="59">
        <f t="shared" si="57"/>
        <v>0</v>
      </c>
      <c r="T79" s="56">
        <f t="shared" si="15"/>
        <v>0</v>
      </c>
      <c r="U79" s="57">
        <f t="shared" si="16"/>
        <v>0</v>
      </c>
      <c r="V79" s="59">
        <f t="shared" si="58"/>
        <v>0</v>
      </c>
      <c r="W79" s="52">
        <f t="shared" si="67"/>
        <v>0</v>
      </c>
      <c r="X79" s="57">
        <f t="shared" si="18"/>
        <v>0</v>
      </c>
      <c r="Y79" s="59">
        <f t="shared" si="59"/>
        <v>0</v>
      </c>
      <c r="Z79" s="56">
        <f t="shared" si="60"/>
        <v>0</v>
      </c>
      <c r="AA79" s="57">
        <f t="shared" si="19"/>
        <v>0</v>
      </c>
      <c r="AB79" s="63">
        <f t="shared" si="61"/>
        <v>11241572.751671586</v>
      </c>
      <c r="AC79" s="74">
        <f t="shared" si="20"/>
        <v>1227518.9318916998</v>
      </c>
      <c r="AD79" s="57">
        <f t="shared" si="21"/>
        <v>46839.886465298274</v>
      </c>
      <c r="AE79" s="59">
        <f t="shared" si="62"/>
        <v>0</v>
      </c>
      <c r="AF79" s="54">
        <f t="shared" si="22"/>
        <v>0</v>
      </c>
      <c r="AG79" s="57">
        <f t="shared" si="23"/>
        <v>0</v>
      </c>
      <c r="AH79" s="59">
        <f t="shared" si="63"/>
        <v>12152201.305265695</v>
      </c>
      <c r="AI79" s="54">
        <f t="shared" si="24"/>
        <v>319294.67127212608</v>
      </c>
      <c r="AJ79" s="57">
        <f t="shared" si="25"/>
        <v>50634.172105273727</v>
      </c>
      <c r="AK79" s="59">
        <f t="shared" si="64"/>
        <v>30928944.151934661</v>
      </c>
      <c r="AL79" s="56">
        <f t="shared" si="65"/>
        <v>0</v>
      </c>
      <c r="AM79" s="75">
        <f t="shared" si="26"/>
        <v>128870.60063306108</v>
      </c>
      <c r="AN79">
        <f t="shared" si="27"/>
        <v>2.6915682129275482E-2</v>
      </c>
      <c r="AO79" s="119">
        <f t="shared" si="28"/>
        <v>0</v>
      </c>
      <c r="AP79" s="119">
        <f t="shared" si="29"/>
        <v>0</v>
      </c>
      <c r="AQ79">
        <f t="shared" si="30"/>
        <v>0.76183491715174867</v>
      </c>
      <c r="AR79" s="41">
        <f t="shared" si="31"/>
        <v>0</v>
      </c>
      <c r="AS79" s="41">
        <f t="shared" si="32"/>
        <v>0</v>
      </c>
      <c r="AT79">
        <f t="shared" si="33"/>
        <v>0.76009590831432239</v>
      </c>
      <c r="AU79" s="41">
        <f t="shared" si="34"/>
        <v>0</v>
      </c>
      <c r="AV79" s="41">
        <f t="shared" si="35"/>
        <v>0</v>
      </c>
      <c r="AW79">
        <f t="shared" si="36"/>
        <v>0.76442446595890401</v>
      </c>
      <c r="AX79">
        <f t="shared" si="37"/>
        <v>0</v>
      </c>
      <c r="AY79" s="121">
        <f t="shared" si="38"/>
        <v>0</v>
      </c>
      <c r="AZ79">
        <f t="shared" si="39"/>
        <v>0.86178264109552749</v>
      </c>
      <c r="BA79" s="39">
        <f t="shared" si="40"/>
        <v>1274358.818356998</v>
      </c>
      <c r="BB79" s="39">
        <f t="shared" si="41"/>
        <v>82243768.436743885</v>
      </c>
      <c r="BC79">
        <f t="shared" si="42"/>
        <v>0.77220934556719911</v>
      </c>
      <c r="BD79" s="41">
        <f t="shared" si="43"/>
        <v>0</v>
      </c>
      <c r="BE79" s="41">
        <f t="shared" si="44"/>
        <v>0</v>
      </c>
      <c r="BF79">
        <f t="shared" si="45"/>
        <v>0.76377631193364837</v>
      </c>
      <c r="BG79" s="41">
        <f t="shared" si="46"/>
        <v>369928.84337739984</v>
      </c>
      <c r="BH79" s="41">
        <f t="shared" si="47"/>
        <v>21392742.975232448</v>
      </c>
      <c r="BI79">
        <f t="shared" si="48"/>
        <v>0.78244574954896762</v>
      </c>
      <c r="BJ79">
        <f t="shared" si="49"/>
        <v>0</v>
      </c>
      <c r="BK79" s="121">
        <f t="shared" si="50"/>
        <v>0</v>
      </c>
      <c r="BL79">
        <f t="shared" si="51"/>
        <v>0.7908570176615819</v>
      </c>
      <c r="BM79" s="119">
        <f t="shared" si="52"/>
        <v>1644287.661734398</v>
      </c>
      <c r="BN79" s="119">
        <f t="shared" si="53"/>
        <v>87912466.156907409</v>
      </c>
      <c r="BO79">
        <f t="shared" si="54"/>
        <v>0.77484348596761754</v>
      </c>
    </row>
    <row r="80" spans="1:67">
      <c r="A80">
        <v>68</v>
      </c>
      <c r="B80" s="64">
        <v>63</v>
      </c>
      <c r="C80" s="56">
        <f t="shared" si="1"/>
        <v>52904775.206341177</v>
      </c>
      <c r="D80" s="56">
        <f t="shared" si="2"/>
        <v>356490.90696198493</v>
      </c>
      <c r="E80" s="59">
        <f t="shared" si="55"/>
        <v>52548284.299379192</v>
      </c>
      <c r="F80" s="53">
        <f t="shared" si="3"/>
        <v>442409.15026944433</v>
      </c>
      <c r="G80" s="53">
        <f t="shared" si="4"/>
        <v>243736.45867528717</v>
      </c>
      <c r="H80" s="66">
        <f t="shared" si="5"/>
        <v>198672.69159415716</v>
      </c>
      <c r="I80" s="54">
        <f t="shared" si="6"/>
        <v>0.24</v>
      </c>
      <c r="J80" s="67">
        <f t="shared" si="7"/>
        <v>2.261020693073168E-2</v>
      </c>
      <c r="K80" s="68">
        <f t="shared" si="8"/>
        <v>1183635.5511954529</v>
      </c>
      <c r="L80" s="68">
        <f t="shared" si="9"/>
        <v>1626044.7014648973</v>
      </c>
      <c r="M80" s="55">
        <f t="shared" si="10"/>
        <v>1382308.2427896101</v>
      </c>
      <c r="N80" s="55">
        <f t="shared" si="11"/>
        <v>311270.37912702182</v>
      </c>
      <c r="O80" s="55">
        <f t="shared" si="12"/>
        <v>1071037.8636625884</v>
      </c>
      <c r="P80" s="65">
        <f t="shared" si="56"/>
        <v>0</v>
      </c>
      <c r="Q80" s="52">
        <f t="shared" si="13"/>
        <v>0</v>
      </c>
      <c r="R80" s="57">
        <f t="shared" si="14"/>
        <v>0</v>
      </c>
      <c r="S80" s="59">
        <f t="shared" si="57"/>
        <v>0</v>
      </c>
      <c r="T80" s="56">
        <f t="shared" si="15"/>
        <v>0</v>
      </c>
      <c r="U80" s="57">
        <f t="shared" si="16"/>
        <v>0</v>
      </c>
      <c r="V80" s="59">
        <f t="shared" si="58"/>
        <v>0</v>
      </c>
      <c r="W80" s="52">
        <f t="shared" si="67"/>
        <v>0</v>
      </c>
      <c r="X80" s="57">
        <f t="shared" si="18"/>
        <v>0</v>
      </c>
      <c r="Y80" s="59">
        <f t="shared" si="59"/>
        <v>0</v>
      </c>
      <c r="Z80" s="56">
        <f t="shared" si="60"/>
        <v>0</v>
      </c>
      <c r="AA80" s="57">
        <f t="shared" si="19"/>
        <v>0</v>
      </c>
      <c r="AB80" s="63">
        <f t="shared" si="61"/>
        <v>10014053.819779886</v>
      </c>
      <c r="AC80" s="74">
        <f t="shared" si="20"/>
        <v>1200445.4251316206</v>
      </c>
      <c r="AD80" s="57">
        <f t="shared" si="21"/>
        <v>41725.224249082858</v>
      </c>
      <c r="AE80" s="59">
        <f t="shared" si="62"/>
        <v>0</v>
      </c>
      <c r="AF80" s="54">
        <f t="shared" si="22"/>
        <v>0</v>
      </c>
      <c r="AG80" s="57">
        <f t="shared" si="23"/>
        <v>0</v>
      </c>
      <c r="AH80" s="59">
        <f t="shared" si="63"/>
        <v>11832906.633993568</v>
      </c>
      <c r="AI80" s="54">
        <f t="shared" si="24"/>
        <v>311270.37912702182</v>
      </c>
      <c r="AJ80" s="57">
        <f t="shared" si="25"/>
        <v>49303.777641639863</v>
      </c>
      <c r="AK80" s="59">
        <f t="shared" si="64"/>
        <v>31057814.752567723</v>
      </c>
      <c r="AL80" s="56">
        <f t="shared" si="65"/>
        <v>0</v>
      </c>
      <c r="AM80" s="75">
        <f t="shared" si="26"/>
        <v>129407.56146903218</v>
      </c>
      <c r="AN80">
        <f t="shared" si="27"/>
        <v>2.6996089313282946E-2</v>
      </c>
      <c r="AO80" s="119">
        <f t="shared" si="28"/>
        <v>0</v>
      </c>
      <c r="AP80" s="119">
        <f t="shared" si="29"/>
        <v>0</v>
      </c>
      <c r="AQ80">
        <f t="shared" si="30"/>
        <v>0.75818096216397846</v>
      </c>
      <c r="AR80" s="41">
        <f t="shared" si="31"/>
        <v>0</v>
      </c>
      <c r="AS80" s="41">
        <f t="shared" si="32"/>
        <v>0</v>
      </c>
      <c r="AT80">
        <f t="shared" si="33"/>
        <v>0.75642242417072902</v>
      </c>
      <c r="AU80" s="41">
        <f t="shared" si="34"/>
        <v>0</v>
      </c>
      <c r="AV80" s="41">
        <f t="shared" si="35"/>
        <v>0</v>
      </c>
      <c r="AW80">
        <f t="shared" si="36"/>
        <v>0.76079971162753801</v>
      </c>
      <c r="AX80">
        <f t="shared" si="37"/>
        <v>0</v>
      </c>
      <c r="AY80" s="121">
        <f t="shared" si="38"/>
        <v>0</v>
      </c>
      <c r="AZ80">
        <f t="shared" si="39"/>
        <v>0.85935553349905747</v>
      </c>
      <c r="BA80" s="39">
        <f t="shared" si="40"/>
        <v>1242170.6493807035</v>
      </c>
      <c r="BB80" s="39">
        <f t="shared" si="41"/>
        <v>81630288.908950195</v>
      </c>
      <c r="BC80">
        <f t="shared" si="42"/>
        <v>0.76867323565078438</v>
      </c>
      <c r="BD80" s="41">
        <f t="shared" si="43"/>
        <v>0</v>
      </c>
      <c r="BE80" s="41">
        <f t="shared" si="44"/>
        <v>0</v>
      </c>
      <c r="BF80">
        <f t="shared" si="45"/>
        <v>0.76014423535317333</v>
      </c>
      <c r="BG80" s="41">
        <f t="shared" si="46"/>
        <v>360574.15676866169</v>
      </c>
      <c r="BH80" s="41">
        <f t="shared" si="47"/>
        <v>21166385.780637484</v>
      </c>
      <c r="BI80">
        <f t="shared" si="48"/>
        <v>0.77902814473662663</v>
      </c>
      <c r="BJ80">
        <f t="shared" si="49"/>
        <v>0</v>
      </c>
      <c r="BK80" s="121">
        <f t="shared" si="50"/>
        <v>0</v>
      </c>
      <c r="BL80">
        <f t="shared" si="51"/>
        <v>0.78753842477440006</v>
      </c>
      <c r="BM80" s="119">
        <f t="shared" si="52"/>
        <v>1602744.8061493651</v>
      </c>
      <c r="BN80" s="119">
        <f t="shared" si="53"/>
        <v>87085419.295745432</v>
      </c>
      <c r="BO80">
        <f t="shared" si="54"/>
        <v>0.77133766075097843</v>
      </c>
    </row>
    <row r="81" spans="1:67">
      <c r="A81">
        <v>69</v>
      </c>
      <c r="B81" s="58">
        <v>64</v>
      </c>
      <c r="C81" s="56">
        <f t="shared" si="1"/>
        <v>51522466.963551566</v>
      </c>
      <c r="D81" s="56">
        <f t="shared" si="2"/>
        <v>356490.90696197748</v>
      </c>
      <c r="E81" s="59">
        <f t="shared" si="55"/>
        <v>51165976.056589589</v>
      </c>
      <c r="F81" s="53">
        <f t="shared" si="3"/>
        <v>432406.18783380312</v>
      </c>
      <c r="G81" s="53">
        <f t="shared" si="4"/>
        <v>237324.85227581472</v>
      </c>
      <c r="H81" s="60">
        <f t="shared" si="5"/>
        <v>195081.33555798841</v>
      </c>
      <c r="I81" s="54">
        <f t="shared" si="6"/>
        <v>0.24</v>
      </c>
      <c r="J81" s="61">
        <f t="shared" si="7"/>
        <v>2.261020693073168E-2</v>
      </c>
      <c r="K81" s="62">
        <f t="shared" si="8"/>
        <v>1152462.4770870635</v>
      </c>
      <c r="L81" s="62">
        <f t="shared" si="9"/>
        <v>1584868.6649208665</v>
      </c>
      <c r="M81" s="55">
        <f t="shared" si="10"/>
        <v>1347543.8126450519</v>
      </c>
      <c r="N81" s="55">
        <f t="shared" si="11"/>
        <v>303442.06919132062</v>
      </c>
      <c r="O81" s="55">
        <f t="shared" si="12"/>
        <v>1044101.7434537313</v>
      </c>
      <c r="P81" s="59">
        <f t="shared" si="56"/>
        <v>0</v>
      </c>
      <c r="Q81" s="52">
        <f t="shared" si="13"/>
        <v>0</v>
      </c>
      <c r="R81" s="57">
        <f t="shared" si="14"/>
        <v>0</v>
      </c>
      <c r="S81" s="59">
        <f t="shared" si="57"/>
        <v>0</v>
      </c>
      <c r="T81" s="56">
        <f t="shared" si="15"/>
        <v>0</v>
      </c>
      <c r="U81" s="57">
        <f t="shared" si="16"/>
        <v>0</v>
      </c>
      <c r="V81" s="59">
        <f t="shared" si="58"/>
        <v>0</v>
      </c>
      <c r="W81" s="52">
        <f t="shared" si="67"/>
        <v>0</v>
      </c>
      <c r="X81" s="57">
        <f t="shared" si="18"/>
        <v>0</v>
      </c>
      <c r="Y81" s="59">
        <f t="shared" si="59"/>
        <v>0</v>
      </c>
      <c r="Z81" s="56">
        <f t="shared" si="60"/>
        <v>0</v>
      </c>
      <c r="AA81" s="57">
        <f t="shared" si="19"/>
        <v>0</v>
      </c>
      <c r="AB81" s="63">
        <f t="shared" si="61"/>
        <v>8813608.3946482651</v>
      </c>
      <c r="AC81" s="74">
        <f t="shared" si="20"/>
        <v>1174048.5030955512</v>
      </c>
      <c r="AD81" s="57">
        <f t="shared" si="21"/>
        <v>36723.368311034435</v>
      </c>
      <c r="AE81" s="59">
        <f t="shared" si="62"/>
        <v>0</v>
      </c>
      <c r="AF81" s="54">
        <f t="shared" si="22"/>
        <v>0</v>
      </c>
      <c r="AG81" s="57">
        <f t="shared" si="23"/>
        <v>0</v>
      </c>
      <c r="AH81" s="59">
        <f t="shared" si="63"/>
        <v>11521636.254866546</v>
      </c>
      <c r="AI81" s="54">
        <f t="shared" si="24"/>
        <v>303442.06919132062</v>
      </c>
      <c r="AJ81" s="57">
        <f t="shared" si="25"/>
        <v>48006.817728610607</v>
      </c>
      <c r="AK81" s="59">
        <f t="shared" si="64"/>
        <v>31187222.314036757</v>
      </c>
      <c r="AL81" s="56">
        <f t="shared" si="65"/>
        <v>0</v>
      </c>
      <c r="AM81" s="75">
        <f t="shared" si="26"/>
        <v>129946.75964181982</v>
      </c>
      <c r="AN81">
        <f t="shared" si="27"/>
        <v>2.7076496497290405E-2</v>
      </c>
      <c r="AO81" s="119">
        <f t="shared" si="28"/>
        <v>0</v>
      </c>
      <c r="AP81" s="119">
        <f t="shared" si="29"/>
        <v>0</v>
      </c>
      <c r="AQ81">
        <f t="shared" si="30"/>
        <v>0.75453446719640238</v>
      </c>
      <c r="AR81" s="41">
        <f t="shared" si="31"/>
        <v>0</v>
      </c>
      <c r="AS81" s="41">
        <f t="shared" si="32"/>
        <v>0</v>
      </c>
      <c r="AT81">
        <f t="shared" si="33"/>
        <v>0.75275665249275192</v>
      </c>
      <c r="AU81" s="41">
        <f t="shared" si="34"/>
        <v>0</v>
      </c>
      <c r="AV81" s="41">
        <f t="shared" si="35"/>
        <v>0</v>
      </c>
      <c r="AW81">
        <f t="shared" si="36"/>
        <v>0.75718204403407807</v>
      </c>
      <c r="AX81">
        <f t="shared" si="37"/>
        <v>0</v>
      </c>
      <c r="AY81" s="121">
        <f t="shared" si="38"/>
        <v>0</v>
      </c>
      <c r="AZ81">
        <f t="shared" si="39"/>
        <v>0.85692380768691045</v>
      </c>
      <c r="BA81" s="39">
        <f t="shared" si="40"/>
        <v>1210771.8714065857</v>
      </c>
      <c r="BB81" s="39">
        <f t="shared" si="41"/>
        <v>81009346.713593036</v>
      </c>
      <c r="BC81">
        <f t="shared" si="42"/>
        <v>0.76514310930486551</v>
      </c>
      <c r="BD81" s="41">
        <f t="shared" si="43"/>
        <v>0</v>
      </c>
      <c r="BE81" s="41">
        <f t="shared" si="44"/>
        <v>0</v>
      </c>
      <c r="BF81">
        <f t="shared" si="45"/>
        <v>0.75651933864591814</v>
      </c>
      <c r="BG81" s="41">
        <f t="shared" si="46"/>
        <v>351448.88691993122</v>
      </c>
      <c r="BH81" s="41">
        <f t="shared" si="47"/>
        <v>20937502.774201125</v>
      </c>
      <c r="BI81">
        <f t="shared" si="48"/>
        <v>0.77561511655900006</v>
      </c>
      <c r="BJ81">
        <f t="shared" si="49"/>
        <v>0</v>
      </c>
      <c r="BK81" s="121">
        <f t="shared" si="50"/>
        <v>0</v>
      </c>
      <c r="BL81">
        <f t="shared" si="51"/>
        <v>0.78422328972957123</v>
      </c>
      <c r="BM81" s="119">
        <f t="shared" si="52"/>
        <v>1562220.758326517</v>
      </c>
      <c r="BN81" s="119">
        <f t="shared" si="53"/>
        <v>86242804.009283319</v>
      </c>
      <c r="BO81">
        <f t="shared" si="54"/>
        <v>0.76783745231111022</v>
      </c>
    </row>
    <row r="82" spans="1:67">
      <c r="A82">
        <v>70</v>
      </c>
      <c r="B82" s="64">
        <v>65</v>
      </c>
      <c r="C82" s="56">
        <f t="shared" ref="C82:C145" si="68">P82+S82+V82+Y82+AB82+AE82+AH82+AK82</f>
        <v>50174923.150906518</v>
      </c>
      <c r="D82" s="56">
        <f t="shared" ref="D82:D145" si="69">C82-E82</f>
        <v>356490.90696198493</v>
      </c>
      <c r="E82" s="59">
        <f t="shared" si="55"/>
        <v>49818432.243944533</v>
      </c>
      <c r="F82" s="53">
        <f t="shared" ref="F82:F145" si="70">PMT($K$13/12,$K$12-B82+1,-E82,0)</f>
        <v>422629.39444875193</v>
      </c>
      <c r="G82" s="53">
        <f t="shared" ref="G82:G145" si="71">E82*$K$13/12</f>
        <v>231074.49489149606</v>
      </c>
      <c r="H82" s="66">
        <f t="shared" ref="H82:H145" si="72">F82-G82</f>
        <v>191554.89955725588</v>
      </c>
      <c r="I82" s="54">
        <f t="shared" ref="I82:I145" si="73">IF(A82&lt;=(30-(240-$K$8)),((A82+(240-$K$7))/30)*$K$6,$K$6)*($K$5/100)</f>
        <v>0.24</v>
      </c>
      <c r="J82" s="67">
        <f t="shared" ref="J82:J145" si="74">1-(1-I82)^(1/12)</f>
        <v>2.261020693073168E-2</v>
      </c>
      <c r="K82" s="68">
        <f t="shared" ref="K82:K145" si="75">(E82-H82)*J82</f>
        <v>1122073.9660826363</v>
      </c>
      <c r="L82" s="68">
        <f t="shared" ref="L82:L145" si="76">K82+H82+G82</f>
        <v>1544703.3605313883</v>
      </c>
      <c r="M82" s="55">
        <f t="shared" ref="M82:M145" si="77">L82-G82</f>
        <v>1313628.8656398922</v>
      </c>
      <c r="N82" s="55">
        <f t="shared" ref="N82:N145" si="78">M82*$M$4</f>
        <v>295805.04722647683</v>
      </c>
      <c r="O82" s="55">
        <f t="shared" ref="O82:O145" si="79">M82*$M$5</f>
        <v>1017823.8184134153</v>
      </c>
      <c r="P82" s="65">
        <f t="shared" si="56"/>
        <v>0</v>
      </c>
      <c r="Q82" s="52">
        <f t="shared" ref="Q82:Q145" si="80">MIN(IF(S82&gt;O82,0,MIN(P82,O82-S82))+IF(P82&gt;0,MIN(AA82,P82)),P82)</f>
        <v>0</v>
      </c>
      <c r="R82" s="57">
        <f t="shared" ref="R82:R145" si="81">P82*($G$10/12)</f>
        <v>0</v>
      </c>
      <c r="S82" s="59">
        <f t="shared" si="57"/>
        <v>0</v>
      </c>
      <c r="T82" s="56">
        <f t="shared" ref="T82:T145" si="82">MIN(IF(S82&gt;O82,O82,S82)+IF(S82&gt;0,AM82,0),S82)</f>
        <v>0</v>
      </c>
      <c r="U82" s="57">
        <f t="shared" ref="U82:U145" si="83">S82*($G$4/12)</f>
        <v>0</v>
      </c>
      <c r="V82" s="59">
        <f t="shared" si="58"/>
        <v>0</v>
      </c>
      <c r="W82" s="52">
        <f t="shared" si="67"/>
        <v>0</v>
      </c>
      <c r="X82" s="57">
        <f t="shared" ref="X82:X145" si="84">V82*($G$5/12)</f>
        <v>0</v>
      </c>
      <c r="Y82" s="59">
        <f t="shared" si="59"/>
        <v>0</v>
      </c>
      <c r="Z82" s="56">
        <f t="shared" si="60"/>
        <v>0</v>
      </c>
      <c r="AA82" s="57">
        <f t="shared" ref="AA82:AA145" si="85">Y82*($G$8/12)</f>
        <v>0</v>
      </c>
      <c r="AB82" s="63">
        <f t="shared" si="61"/>
        <v>7639559.8915527137</v>
      </c>
      <c r="AC82" s="74">
        <f t="shared" ref="AC82:AC145" si="86">MIN(IF(Y82&gt;O82,0,MIN(AB82,O82+AM82-Y82)))</f>
        <v>1148312.022887076</v>
      </c>
      <c r="AD82" s="57">
        <f t="shared" ref="AD82:AD145" si="87">AB82*($G$9/12)</f>
        <v>31831.499548136308</v>
      </c>
      <c r="AE82" s="59">
        <f t="shared" si="62"/>
        <v>0</v>
      </c>
      <c r="AF82" s="54">
        <f t="shared" ref="AF82:AF145" si="88">IF(AE82&gt;N82,N82,AE82)</f>
        <v>0</v>
      </c>
      <c r="AG82" s="57">
        <f t="shared" ref="AG82:AG145" si="89">AE82*($G$3/12)</f>
        <v>0</v>
      </c>
      <c r="AH82" s="59">
        <f t="shared" si="63"/>
        <v>11218194.185675226</v>
      </c>
      <c r="AI82" s="54">
        <f t="shared" ref="AI82:AI145" si="90">IF(AE82&gt;N82,0,MIN(AH82,N82-AE82))</f>
        <v>295805.04722647683</v>
      </c>
      <c r="AJ82" s="57">
        <f t="shared" ref="AJ82:AJ145" si="91">AH82*($G$6/12)</f>
        <v>46742.475773646773</v>
      </c>
      <c r="AK82" s="59">
        <f t="shared" si="64"/>
        <v>31317169.073678575</v>
      </c>
      <c r="AL82" s="56">
        <f t="shared" si="65"/>
        <v>0</v>
      </c>
      <c r="AM82" s="75">
        <f t="shared" ref="AM82:AM145" si="92">AK82*($G$7/12)</f>
        <v>130488.20447366073</v>
      </c>
      <c r="AN82">
        <f t="shared" ref="AN82:AN145" si="93">FORECAST(B82, $AM$2:$AY$2,$AM$1:$AY$1)</f>
        <v>2.7156903681297868E-2</v>
      </c>
      <c r="AO82" s="119">
        <f t="shared" ref="AO82:AO145" si="94">Q82+R82</f>
        <v>0</v>
      </c>
      <c r="AP82" s="119">
        <f t="shared" ref="AP82:AP145" si="95">Q82*B82</f>
        <v>0</v>
      </c>
      <c r="AQ82">
        <f t="shared" ref="AQ82:AQ145" si="96">1/(1+(AN82+$CB$5)/12)^$B82</f>
        <v>0.75089549352130414</v>
      </c>
      <c r="AR82" s="41">
        <f t="shared" ref="AR82:AR145" si="97">T82+U82</f>
        <v>0</v>
      </c>
      <c r="AS82" s="41">
        <f t="shared" ref="AS82:AS145" si="98">T82*A82</f>
        <v>0</v>
      </c>
      <c r="AT82">
        <f t="shared" ref="AT82:AT145" si="99">1/(1+(AN82+$BV$5)/12)^$B82</f>
        <v>0.74909865356312544</v>
      </c>
      <c r="AU82" s="41">
        <f t="shared" ref="AU82:AU145" si="100">W82+X82</f>
        <v>0</v>
      </c>
      <c r="AV82" s="41">
        <f t="shared" ref="AV82:AV145" si="101">W82*A82</f>
        <v>0</v>
      </c>
      <c r="AW82">
        <f t="shared" ref="AW82:AW145" si="102">1/(1+(AN82+$BW$5)/12)^$B82</f>
        <v>0.75357152587295728</v>
      </c>
      <c r="AX82">
        <f t="shared" ref="AX82:AX145" si="103">IF(Y83&gt;Y82,0,Z82+AA82)</f>
        <v>0</v>
      </c>
      <c r="AY82" s="121">
        <f t="shared" ref="AY82:AY145" si="104">A82*Z82</f>
        <v>0</v>
      </c>
      <c r="AZ82">
        <f t="shared" ref="AZ82:AZ145" si="105">1/(1+(AN82+$BZ$5)/12)^$B82</f>
        <v>0.85448754175518471</v>
      </c>
      <c r="BA82" s="39">
        <f t="shared" ref="BA82:BA145" si="106">AC82+AD82</f>
        <v>1180143.5224352123</v>
      </c>
      <c r="BB82" s="39">
        <f t="shared" ref="BB82:BB145" si="107">AC82*A82</f>
        <v>80381841.602095321</v>
      </c>
      <c r="BC82">
        <f t="shared" ref="BC82:BC145" si="108">1/(1+(AN82+$CA$5)/12)^$B82</f>
        <v>0.76161903313644697</v>
      </c>
      <c r="BD82" s="41">
        <f t="shared" ref="BD82:BD145" si="109">AF82+AG82</f>
        <v>0</v>
      </c>
      <c r="BE82" s="41">
        <f t="shared" ref="BE82:BE145" si="110">AF82*A82</f>
        <v>0</v>
      </c>
      <c r="BF82">
        <f t="shared" ref="BF82:BF145" si="111">1/(1+(AN82+$BU$5)/12)^$B82</f>
        <v>0.7529016841560795</v>
      </c>
      <c r="BG82" s="41">
        <f t="shared" ref="BG82:BG145" si="112">AI82+AJ82</f>
        <v>342547.52300012362</v>
      </c>
      <c r="BH82" s="41">
        <f t="shared" ref="BH82:BH145" si="113">AI82*A82</f>
        <v>20706353.305853378</v>
      </c>
      <c r="BI82">
        <f t="shared" ref="BI82:BI145" si="114">1/(1+(AN82+$BX$5)/12)^$B82</f>
        <v>0.77220673596454481</v>
      </c>
      <c r="BJ82">
        <f t="shared" ref="BJ82:BJ145" si="115">IF(AK83&gt;AK82,0,AL82+AM82)</f>
        <v>0</v>
      </c>
      <c r="BK82" s="121">
        <f t="shared" ref="BK82:BK145" si="116">A82*AL82</f>
        <v>0</v>
      </c>
      <c r="BL82">
        <f t="shared" ref="BL82:BL145" si="117">1/(1+(AN82+$BY$5)/12)^$B82</f>
        <v>0.78091168638755881</v>
      </c>
      <c r="BM82" s="119">
        <f t="shared" ref="BM82:BM145" si="118">AO82+AR82+AU82+AX82+BA82+BD82+BG82+BJ82</f>
        <v>1522691.045435336</v>
      </c>
      <c r="BN82" s="119">
        <f t="shared" ref="BN82:BN145" si="119">M82*B82</f>
        <v>85385876.266592994</v>
      </c>
      <c r="BO82">
        <f t="shared" ref="BO82:BO145" si="120">1/(1+(AN82+$CC$5)/12)^$B82</f>
        <v>0.76434292845799001</v>
      </c>
    </row>
    <row r="83" spans="1:67">
      <c r="A83">
        <v>71</v>
      </c>
      <c r="B83" s="58">
        <v>66</v>
      </c>
      <c r="C83" s="56">
        <f t="shared" si="68"/>
        <v>48861294.285266623</v>
      </c>
      <c r="D83" s="56">
        <f t="shared" si="69"/>
        <v>356490.90696197748</v>
      </c>
      <c r="E83" s="59">
        <f t="shared" ref="E83:E146" si="121">E82-H82-K82</f>
        <v>48504803.378304645</v>
      </c>
      <c r="F83" s="53">
        <f t="shared" si="70"/>
        <v>413073.65638525592</v>
      </c>
      <c r="G83" s="53">
        <f t="shared" si="71"/>
        <v>224981.44633636973</v>
      </c>
      <c r="H83" s="60">
        <f t="shared" si="72"/>
        <v>188092.21004888619</v>
      </c>
      <c r="I83" s="54">
        <f t="shared" si="73"/>
        <v>0.24</v>
      </c>
      <c r="J83" s="61">
        <f t="shared" si="74"/>
        <v>2.261020693073168E-2</v>
      </c>
      <c r="K83" s="62">
        <f t="shared" si="75"/>
        <v>1092450.8377266573</v>
      </c>
      <c r="L83" s="62">
        <f t="shared" si="76"/>
        <v>1505524.4941119133</v>
      </c>
      <c r="M83" s="55">
        <f t="shared" si="77"/>
        <v>1280543.0477755435</v>
      </c>
      <c r="N83" s="55">
        <f t="shared" si="78"/>
        <v>288354.72988656146</v>
      </c>
      <c r="O83" s="55">
        <f t="shared" si="79"/>
        <v>992188.31788898213</v>
      </c>
      <c r="P83" s="59">
        <f t="shared" ref="P83:P146" si="122">P82-Q82</f>
        <v>0</v>
      </c>
      <c r="Q83" s="52">
        <f t="shared" si="80"/>
        <v>0</v>
      </c>
      <c r="R83" s="57">
        <f t="shared" si="81"/>
        <v>0</v>
      </c>
      <c r="S83" s="59">
        <f t="shared" ref="S83:S146" si="123">S82-T82</f>
        <v>0</v>
      </c>
      <c r="T83" s="56">
        <f t="shared" si="82"/>
        <v>0</v>
      </c>
      <c r="U83" s="57">
        <f t="shared" si="83"/>
        <v>0</v>
      </c>
      <c r="V83" s="59">
        <f t="shared" ref="V83:V146" si="124">V82-W82</f>
        <v>0</v>
      </c>
      <c r="W83" s="52">
        <f t="shared" si="67"/>
        <v>0</v>
      </c>
      <c r="X83" s="57">
        <f t="shared" si="84"/>
        <v>0</v>
      </c>
      <c r="Y83" s="59">
        <f t="shared" ref="Y83:Y146" si="125">IF(V82&gt;O82,(IF(V82&gt;AA82+O82+AM82,Y82+AA82,Y82+AA82-((AA82+O82+AM82)-V82))),Y82-Z82)</f>
        <v>0</v>
      </c>
      <c r="Z83" s="56">
        <f t="shared" ref="Z83:Z146" si="126">MIN(IF(V83&gt;O83,0,MIN(Y83,O83-V83))+IF(AM82&gt;V82,AM82,0),Y83)</f>
        <v>0</v>
      </c>
      <c r="AA83" s="57">
        <f t="shared" si="85"/>
        <v>0</v>
      </c>
      <c r="AB83" s="63">
        <f t="shared" ref="AB83:AB146" si="127">AB82-AC82</f>
        <v>6491247.8686656374</v>
      </c>
      <c r="AC83" s="74">
        <f t="shared" si="86"/>
        <v>1123220.2232146165</v>
      </c>
      <c r="AD83" s="57">
        <f t="shared" si="87"/>
        <v>27046.866119440154</v>
      </c>
      <c r="AE83" s="59">
        <f t="shared" ref="AE83:AE146" si="128">AE82-AF82</f>
        <v>0</v>
      </c>
      <c r="AF83" s="54">
        <f t="shared" si="88"/>
        <v>0</v>
      </c>
      <c r="AG83" s="57">
        <f t="shared" si="89"/>
        <v>0</v>
      </c>
      <c r="AH83" s="59">
        <f t="shared" ref="AH83:AH146" si="129">AH82-AI82</f>
        <v>10922389.138448749</v>
      </c>
      <c r="AI83" s="54">
        <f t="shared" si="90"/>
        <v>288354.72988656146</v>
      </c>
      <c r="AJ83" s="57">
        <f t="shared" si="91"/>
        <v>45509.954743536451</v>
      </c>
      <c r="AK83" s="59">
        <f t="shared" ref="AK83:AK146" si="130">IF(AL82=0,AK82+AM82,AK82-AL82)</f>
        <v>31447657.278152235</v>
      </c>
      <c r="AL83" s="56">
        <f t="shared" ref="AL83:AL146" si="131">MIN(IF(AB83&gt;0,IF(AB83&gt;O83,0,MIN(AK83,O83-AB83)),O83),AK83)</f>
        <v>0</v>
      </c>
      <c r="AM83" s="75">
        <f t="shared" si="92"/>
        <v>131031.9053256343</v>
      </c>
      <c r="AN83">
        <f t="shared" si="93"/>
        <v>2.7237310865305328E-2</v>
      </c>
      <c r="AO83" s="119">
        <f t="shared" si="94"/>
        <v>0</v>
      </c>
      <c r="AP83" s="119">
        <f t="shared" si="95"/>
        <v>0</v>
      </c>
      <c r="AQ83">
        <f t="shared" si="96"/>
        <v>0.74726410181410496</v>
      </c>
      <c r="AR83" s="41">
        <f t="shared" si="97"/>
        <v>0</v>
      </c>
      <c r="AS83" s="41">
        <f t="shared" si="98"/>
        <v>0</v>
      </c>
      <c r="AT83">
        <f t="shared" si="99"/>
        <v>0.74544848706030897</v>
      </c>
      <c r="AU83" s="41">
        <f t="shared" si="100"/>
        <v>0</v>
      </c>
      <c r="AV83" s="41">
        <f t="shared" si="101"/>
        <v>0</v>
      </c>
      <c r="AW83">
        <f t="shared" si="102"/>
        <v>0.74996821925319779</v>
      </c>
      <c r="AX83">
        <f t="shared" si="103"/>
        <v>0</v>
      </c>
      <c r="AY83" s="121">
        <f t="shared" si="104"/>
        <v>0</v>
      </c>
      <c r="AZ83">
        <f t="shared" si="105"/>
        <v>0.85204681375923397</v>
      </c>
      <c r="BA83" s="39">
        <f t="shared" si="106"/>
        <v>1150267.0893340567</v>
      </c>
      <c r="BB83" s="39">
        <f t="shared" si="107"/>
        <v>79748635.848237768</v>
      </c>
      <c r="BC83">
        <f t="shared" si="108"/>
        <v>0.75810107320317222</v>
      </c>
      <c r="BD83" s="41">
        <f t="shared" si="109"/>
        <v>0</v>
      </c>
      <c r="BE83" s="41">
        <f t="shared" si="110"/>
        <v>0</v>
      </c>
      <c r="BF83">
        <f t="shared" si="111"/>
        <v>0.74929133363955713</v>
      </c>
      <c r="BG83" s="41">
        <f t="shared" si="112"/>
        <v>333864.68463009794</v>
      </c>
      <c r="BH83" s="41">
        <f t="shared" si="113"/>
        <v>20473185.821945865</v>
      </c>
      <c r="BI83">
        <f t="shared" si="114"/>
        <v>0.76880307340338183</v>
      </c>
      <c r="BJ83">
        <f t="shared" si="115"/>
        <v>0</v>
      </c>
      <c r="BK83" s="121">
        <f t="shared" si="116"/>
        <v>0</v>
      </c>
      <c r="BL83">
        <f t="shared" si="117"/>
        <v>0.77760368815498304</v>
      </c>
      <c r="BM83" s="119">
        <f t="shared" si="118"/>
        <v>1484131.7739641545</v>
      </c>
      <c r="BN83" s="119">
        <f t="shared" si="119"/>
        <v>84515841.153185874</v>
      </c>
      <c r="BO83">
        <f t="shared" si="120"/>
        <v>0.76085415646501442</v>
      </c>
    </row>
    <row r="84" spans="1:67">
      <c r="A84">
        <v>72</v>
      </c>
      <c r="B84" s="64">
        <v>67</v>
      </c>
      <c r="C84" s="56">
        <f t="shared" si="68"/>
        <v>47580751.237491071</v>
      </c>
      <c r="D84" s="56">
        <f t="shared" si="69"/>
        <v>356490.90696197003</v>
      </c>
      <c r="E84" s="59">
        <f t="shared" si="121"/>
        <v>47224260.330529101</v>
      </c>
      <c r="F84" s="53">
        <f t="shared" si="70"/>
        <v>403733.97553675139</v>
      </c>
      <c r="G84" s="53">
        <f t="shared" si="71"/>
        <v>219041.86083310415</v>
      </c>
      <c r="H84" s="66">
        <f t="shared" si="72"/>
        <v>184692.11470364724</v>
      </c>
      <c r="I84" s="54">
        <f t="shared" si="73"/>
        <v>0.24</v>
      </c>
      <c r="J84" s="67">
        <f t="shared" si="74"/>
        <v>2.261020693073168E-2</v>
      </c>
      <c r="K84" s="68">
        <f t="shared" si="75"/>
        <v>1063574.3712920824</v>
      </c>
      <c r="L84" s="68">
        <f t="shared" si="76"/>
        <v>1467308.3468288339</v>
      </c>
      <c r="M84" s="55">
        <f t="shared" si="77"/>
        <v>1248266.4859957297</v>
      </c>
      <c r="N84" s="55">
        <f t="shared" si="78"/>
        <v>281086.64212500385</v>
      </c>
      <c r="O84" s="55">
        <f t="shared" si="79"/>
        <v>967179.84387072595</v>
      </c>
      <c r="P84" s="65">
        <f t="shared" si="122"/>
        <v>0</v>
      </c>
      <c r="Q84" s="52">
        <f t="shared" si="80"/>
        <v>0</v>
      </c>
      <c r="R84" s="57">
        <f t="shared" si="81"/>
        <v>0</v>
      </c>
      <c r="S84" s="59">
        <f t="shared" si="123"/>
        <v>0</v>
      </c>
      <c r="T84" s="56">
        <f t="shared" si="82"/>
        <v>0</v>
      </c>
      <c r="U84" s="57">
        <f t="shared" si="83"/>
        <v>0</v>
      </c>
      <c r="V84" s="59">
        <f t="shared" si="124"/>
        <v>0</v>
      </c>
      <c r="W84" s="52">
        <f t="shared" si="67"/>
        <v>0</v>
      </c>
      <c r="X84" s="57">
        <f t="shared" si="84"/>
        <v>0</v>
      </c>
      <c r="Y84" s="59">
        <f t="shared" si="125"/>
        <v>0</v>
      </c>
      <c r="Z84" s="56">
        <f t="shared" si="126"/>
        <v>0</v>
      </c>
      <c r="AA84" s="57">
        <f t="shared" si="85"/>
        <v>0</v>
      </c>
      <c r="AB84" s="63">
        <f t="shared" si="127"/>
        <v>5368027.6454510204</v>
      </c>
      <c r="AC84" s="74">
        <f t="shared" si="86"/>
        <v>1098757.7154685503</v>
      </c>
      <c r="AD84" s="57">
        <f t="shared" si="87"/>
        <v>22366.78185604592</v>
      </c>
      <c r="AE84" s="59">
        <f t="shared" si="128"/>
        <v>0</v>
      </c>
      <c r="AF84" s="54">
        <f t="shared" si="88"/>
        <v>0</v>
      </c>
      <c r="AG84" s="57">
        <f t="shared" si="89"/>
        <v>0</v>
      </c>
      <c r="AH84" s="59">
        <f t="shared" si="129"/>
        <v>10634034.408562187</v>
      </c>
      <c r="AI84" s="54">
        <f t="shared" si="90"/>
        <v>281086.64212500385</v>
      </c>
      <c r="AJ84" s="57">
        <f t="shared" si="91"/>
        <v>44308.476702342443</v>
      </c>
      <c r="AK84" s="59">
        <f t="shared" si="130"/>
        <v>31578689.183477867</v>
      </c>
      <c r="AL84" s="56">
        <f t="shared" si="131"/>
        <v>0</v>
      </c>
      <c r="AM84" s="75">
        <f t="shared" si="92"/>
        <v>131577.87159782444</v>
      </c>
      <c r="AN84">
        <f t="shared" si="93"/>
        <v>2.7317718049312788E-2</v>
      </c>
      <c r="AO84" s="119">
        <f t="shared" si="94"/>
        <v>0</v>
      </c>
      <c r="AP84" s="119">
        <f t="shared" si="95"/>
        <v>0</v>
      </c>
      <c r="AQ84">
        <f t="shared" si="96"/>
        <v>0.74364035215308977</v>
      </c>
      <c r="AR84" s="41">
        <f t="shared" si="97"/>
        <v>0</v>
      </c>
      <c r="AS84" s="41">
        <f t="shared" si="98"/>
        <v>0</v>
      </c>
      <c r="AT84">
        <f t="shared" si="99"/>
        <v>0.74180621205824848</v>
      </c>
      <c r="AU84" s="41">
        <f t="shared" si="100"/>
        <v>0</v>
      </c>
      <c r="AV84" s="41">
        <f t="shared" si="101"/>
        <v>0</v>
      </c>
      <c r="AW84">
        <f t="shared" si="102"/>
        <v>0.74637218569788444</v>
      </c>
      <c r="AX84">
        <f t="shared" si="103"/>
        <v>0</v>
      </c>
      <c r="AY84" s="121">
        <f t="shared" si="104"/>
        <v>0</v>
      </c>
      <c r="AZ84">
        <f t="shared" si="105"/>
        <v>0.8496017017096914</v>
      </c>
      <c r="BA84" s="39">
        <f t="shared" si="106"/>
        <v>1121124.4973245962</v>
      </c>
      <c r="BB84" s="39">
        <f t="shared" si="107"/>
        <v>79110555.513735622</v>
      </c>
      <c r="BC84">
        <f t="shared" si="108"/>
        <v>0.75458929501233474</v>
      </c>
      <c r="BD84" s="41">
        <f t="shared" si="109"/>
        <v>0</v>
      </c>
      <c r="BE84" s="41">
        <f t="shared" si="110"/>
        <v>0</v>
      </c>
      <c r="BF84">
        <f t="shared" si="111"/>
        <v>0.7456883482634713</v>
      </c>
      <c r="BG84" s="41">
        <f t="shared" si="112"/>
        <v>325395.1188273463</v>
      </c>
      <c r="BH84" s="41">
        <f t="shared" si="113"/>
        <v>20238238.233000278</v>
      </c>
      <c r="BI84">
        <f t="shared" si="114"/>
        <v>0.76540419882573651</v>
      </c>
      <c r="BJ84">
        <f t="shared" si="115"/>
        <v>0</v>
      </c>
      <c r="BK84" s="121">
        <f t="shared" si="116"/>
        <v>0</v>
      </c>
      <c r="BL84">
        <f t="shared" si="117"/>
        <v>0.77429936798262933</v>
      </c>
      <c r="BM84" s="119">
        <f t="shared" si="118"/>
        <v>1446519.6161519424</v>
      </c>
      <c r="BN84" s="119">
        <f t="shared" si="119"/>
        <v>83633854.561713889</v>
      </c>
      <c r="BO84">
        <f t="shared" si="120"/>
        <v>0.75737120306783967</v>
      </c>
    </row>
    <row r="85" spans="1:67">
      <c r="A85">
        <v>73</v>
      </c>
      <c r="B85" s="58">
        <v>68</v>
      </c>
      <c r="C85" s="56">
        <f t="shared" si="68"/>
        <v>46332484.751495346</v>
      </c>
      <c r="D85" s="56">
        <f t="shared" si="69"/>
        <v>356490.90696197748</v>
      </c>
      <c r="E85" s="59">
        <f t="shared" si="121"/>
        <v>45975993.844533369</v>
      </c>
      <c r="F85" s="53">
        <f t="shared" si="70"/>
        <v>394605.46680489829</v>
      </c>
      <c r="G85" s="53">
        <f t="shared" si="71"/>
        <v>213251.98478222729</v>
      </c>
      <c r="H85" s="60">
        <f t="shared" si="72"/>
        <v>181353.482022671</v>
      </c>
      <c r="I85" s="54">
        <f t="shared" si="73"/>
        <v>0.24</v>
      </c>
      <c r="J85" s="61">
        <f t="shared" si="74"/>
        <v>2.261020693073168E-2</v>
      </c>
      <c r="K85" s="62">
        <f t="shared" si="75"/>
        <v>1035426.294914804</v>
      </c>
      <c r="L85" s="62">
        <f t="shared" si="76"/>
        <v>1430031.7617197023</v>
      </c>
      <c r="M85" s="55">
        <f t="shared" si="77"/>
        <v>1216779.776937475</v>
      </c>
      <c r="N85" s="55">
        <f t="shared" si="78"/>
        <v>273996.41466152127</v>
      </c>
      <c r="O85" s="55">
        <f t="shared" si="79"/>
        <v>942783.36227595375</v>
      </c>
      <c r="P85" s="59">
        <f t="shared" si="122"/>
        <v>0</v>
      </c>
      <c r="Q85" s="52">
        <f t="shared" si="80"/>
        <v>0</v>
      </c>
      <c r="R85" s="57">
        <f t="shared" si="81"/>
        <v>0</v>
      </c>
      <c r="S85" s="59">
        <f t="shared" si="123"/>
        <v>0</v>
      </c>
      <c r="T85" s="56">
        <f t="shared" si="82"/>
        <v>0</v>
      </c>
      <c r="U85" s="57">
        <f t="shared" si="83"/>
        <v>0</v>
      </c>
      <c r="V85" s="59">
        <f t="shared" si="124"/>
        <v>0</v>
      </c>
      <c r="W85" s="52">
        <f t="shared" si="67"/>
        <v>0</v>
      </c>
      <c r="X85" s="57">
        <f t="shared" si="84"/>
        <v>0</v>
      </c>
      <c r="Y85" s="59">
        <f t="shared" si="125"/>
        <v>0</v>
      </c>
      <c r="Z85" s="56">
        <f t="shared" si="126"/>
        <v>0</v>
      </c>
      <c r="AA85" s="57">
        <f t="shared" si="85"/>
        <v>0</v>
      </c>
      <c r="AB85" s="63">
        <f t="shared" si="127"/>
        <v>4269269.9299824703</v>
      </c>
      <c r="AC85" s="74">
        <f t="shared" si="86"/>
        <v>1074909.4750054358</v>
      </c>
      <c r="AD85" s="57">
        <f t="shared" si="87"/>
        <v>17788.624708260293</v>
      </c>
      <c r="AE85" s="59">
        <f t="shared" si="128"/>
        <v>0</v>
      </c>
      <c r="AF85" s="54">
        <f t="shared" si="88"/>
        <v>0</v>
      </c>
      <c r="AG85" s="57">
        <f t="shared" si="89"/>
        <v>0</v>
      </c>
      <c r="AH85" s="59">
        <f t="shared" si="129"/>
        <v>10352947.766437184</v>
      </c>
      <c r="AI85" s="54">
        <f t="shared" si="90"/>
        <v>273996.41466152127</v>
      </c>
      <c r="AJ85" s="57">
        <f t="shared" si="91"/>
        <v>43137.282360154932</v>
      </c>
      <c r="AK85" s="59">
        <f t="shared" si="130"/>
        <v>31710267.05507569</v>
      </c>
      <c r="AL85" s="56">
        <f t="shared" si="131"/>
        <v>0</v>
      </c>
      <c r="AM85" s="75">
        <f t="shared" si="92"/>
        <v>132126.11272948203</v>
      </c>
      <c r="AN85">
        <f t="shared" si="93"/>
        <v>2.7398125233320247E-2</v>
      </c>
      <c r="AO85" s="119">
        <f t="shared" si="94"/>
        <v>0</v>
      </c>
      <c r="AP85" s="119">
        <f t="shared" si="95"/>
        <v>0</v>
      </c>
      <c r="AQ85">
        <f t="shared" si="96"/>
        <v>0.74002430401907193</v>
      </c>
      <c r="AR85" s="41">
        <f t="shared" si="97"/>
        <v>0</v>
      </c>
      <c r="AS85" s="41">
        <f t="shared" si="98"/>
        <v>0</v>
      </c>
      <c r="AT85">
        <f t="shared" si="99"/>
        <v>0.73817188702614966</v>
      </c>
      <c r="AU85" s="41">
        <f t="shared" si="100"/>
        <v>0</v>
      </c>
      <c r="AV85" s="41">
        <f t="shared" si="101"/>
        <v>0</v>
      </c>
      <c r="AW85">
        <f t="shared" si="102"/>
        <v>0.74278348614371226</v>
      </c>
      <c r="AX85">
        <f t="shared" si="103"/>
        <v>0</v>
      </c>
      <c r="AY85" s="121">
        <f t="shared" si="104"/>
        <v>0</v>
      </c>
      <c r="AZ85">
        <f t="shared" si="105"/>
        <v>0.84715228356837269</v>
      </c>
      <c r="BA85" s="39">
        <f t="shared" si="106"/>
        <v>1092698.0997136962</v>
      </c>
      <c r="BB85" s="39">
        <f t="shared" si="107"/>
        <v>78468391.675396815</v>
      </c>
      <c r="BC85">
        <f t="shared" si="108"/>
        <v>0.7510837635199884</v>
      </c>
      <c r="BD85" s="41">
        <f t="shared" si="109"/>
        <v>0</v>
      </c>
      <c r="BE85" s="41">
        <f t="shared" si="110"/>
        <v>0</v>
      </c>
      <c r="BF85">
        <f t="shared" si="111"/>
        <v>0.74209278860575445</v>
      </c>
      <c r="BG85" s="41">
        <f t="shared" si="112"/>
        <v>317133.69702167623</v>
      </c>
      <c r="BH85" s="41">
        <f t="shared" si="113"/>
        <v>20001738.270291053</v>
      </c>
      <c r="BI85">
        <f t="shared" si="114"/>
        <v>0.7620101816804481</v>
      </c>
      <c r="BJ85">
        <f t="shared" si="115"/>
        <v>0</v>
      </c>
      <c r="BK85" s="121">
        <f t="shared" si="116"/>
        <v>0</v>
      </c>
      <c r="BL85">
        <f t="shared" si="117"/>
        <v>0.77099879836347562</v>
      </c>
      <c r="BM85" s="119">
        <f t="shared" si="118"/>
        <v>1409831.7967353724</v>
      </c>
      <c r="BN85" s="119">
        <f t="shared" si="119"/>
        <v>82741024.831748292</v>
      </c>
      <c r="BO85">
        <f t="shared" si="120"/>
        <v>0.75389413446331743</v>
      </c>
    </row>
    <row r="86" spans="1:67">
      <c r="A86">
        <v>74</v>
      </c>
      <c r="B86" s="64">
        <v>69</v>
      </c>
      <c r="C86" s="56">
        <f t="shared" si="68"/>
        <v>45115704.974557869</v>
      </c>
      <c r="D86" s="56">
        <f t="shared" si="69"/>
        <v>356490.90696197748</v>
      </c>
      <c r="E86" s="59">
        <f t="shared" si="121"/>
        <v>44759214.067595892</v>
      </c>
      <c r="F86" s="53">
        <f t="shared" si="70"/>
        <v>385683.35554444161</v>
      </c>
      <c r="G86" s="53">
        <f t="shared" si="71"/>
        <v>207608.15458353228</v>
      </c>
      <c r="H86" s="66">
        <f t="shared" si="72"/>
        <v>178075.20096090934</v>
      </c>
      <c r="I86" s="54">
        <f t="shared" si="73"/>
        <v>0.24</v>
      </c>
      <c r="J86" s="67">
        <f t="shared" si="74"/>
        <v>2.261020693073168E-2</v>
      </c>
      <c r="K86" s="68">
        <f t="shared" si="75"/>
        <v>1007988.7749823018</v>
      </c>
      <c r="L86" s="68">
        <f t="shared" si="76"/>
        <v>1393672.1305267434</v>
      </c>
      <c r="M86" s="55">
        <f t="shared" si="77"/>
        <v>1186063.975943211</v>
      </c>
      <c r="N86" s="55">
        <f t="shared" si="78"/>
        <v>267079.78150784783</v>
      </c>
      <c r="O86" s="55">
        <f t="shared" si="79"/>
        <v>918984.19443536317</v>
      </c>
      <c r="P86" s="65">
        <f t="shared" si="122"/>
        <v>0</v>
      </c>
      <c r="Q86" s="52">
        <f t="shared" si="80"/>
        <v>0</v>
      </c>
      <c r="R86" s="57">
        <f t="shared" si="81"/>
        <v>0</v>
      </c>
      <c r="S86" s="59">
        <f t="shared" si="123"/>
        <v>0</v>
      </c>
      <c r="T86" s="56">
        <f t="shared" si="82"/>
        <v>0</v>
      </c>
      <c r="U86" s="57">
        <f t="shared" si="83"/>
        <v>0</v>
      </c>
      <c r="V86" s="59">
        <f t="shared" si="124"/>
        <v>0</v>
      </c>
      <c r="W86" s="52">
        <f t="shared" si="67"/>
        <v>0</v>
      </c>
      <c r="X86" s="57">
        <f t="shared" si="84"/>
        <v>0</v>
      </c>
      <c r="Y86" s="59">
        <f t="shared" si="125"/>
        <v>0</v>
      </c>
      <c r="Z86" s="56">
        <f t="shared" si="126"/>
        <v>0</v>
      </c>
      <c r="AA86" s="57">
        <f t="shared" si="85"/>
        <v>0</v>
      </c>
      <c r="AB86" s="63">
        <f t="shared" si="127"/>
        <v>3194360.4549770346</v>
      </c>
      <c r="AC86" s="74">
        <f t="shared" si="86"/>
        <v>1051660.8326345515</v>
      </c>
      <c r="AD86" s="57">
        <f t="shared" si="87"/>
        <v>13309.835229070977</v>
      </c>
      <c r="AE86" s="59">
        <f t="shared" si="128"/>
        <v>0</v>
      </c>
      <c r="AF86" s="54">
        <f t="shared" si="88"/>
        <v>0</v>
      </c>
      <c r="AG86" s="57">
        <f t="shared" si="89"/>
        <v>0</v>
      </c>
      <c r="AH86" s="59">
        <f t="shared" si="129"/>
        <v>10078951.351775663</v>
      </c>
      <c r="AI86" s="54">
        <f t="shared" si="90"/>
        <v>267079.78150784783</v>
      </c>
      <c r="AJ86" s="57">
        <f t="shared" si="91"/>
        <v>41995.630632398592</v>
      </c>
      <c r="AK86" s="59">
        <f t="shared" si="130"/>
        <v>31842393.167805173</v>
      </c>
      <c r="AL86" s="56">
        <f t="shared" si="131"/>
        <v>0</v>
      </c>
      <c r="AM86" s="75">
        <f t="shared" si="92"/>
        <v>132676.63819918822</v>
      </c>
      <c r="AN86">
        <f t="shared" si="93"/>
        <v>2.7478532417327711E-2</v>
      </c>
      <c r="AO86" s="119">
        <f t="shared" si="94"/>
        <v>0</v>
      </c>
      <c r="AP86" s="119">
        <f t="shared" si="95"/>
        <v>0</v>
      </c>
      <c r="AQ86">
        <f t="shared" si="96"/>
        <v>0.73641601629513764</v>
      </c>
      <c r="AR86" s="41">
        <f t="shared" si="97"/>
        <v>0</v>
      </c>
      <c r="AS86" s="41">
        <f t="shared" si="98"/>
        <v>0</v>
      </c>
      <c r="AT86">
        <f t="shared" si="99"/>
        <v>0.73454556982836561</v>
      </c>
      <c r="AU86" s="41">
        <f t="shared" si="100"/>
        <v>0</v>
      </c>
      <c r="AV86" s="41">
        <f t="shared" si="101"/>
        <v>0</v>
      </c>
      <c r="AW86">
        <f t="shared" si="102"/>
        <v>0.739202180940565</v>
      </c>
      <c r="AX86">
        <f t="shared" si="103"/>
        <v>0</v>
      </c>
      <c r="AY86" s="121">
        <f t="shared" si="104"/>
        <v>0</v>
      </c>
      <c r="AZ86">
        <f t="shared" si="105"/>
        <v>0.84469863724430261</v>
      </c>
      <c r="BA86" s="39">
        <f t="shared" si="106"/>
        <v>1064970.6678636225</v>
      </c>
      <c r="BB86" s="39">
        <f t="shared" si="107"/>
        <v>77822901.614956811</v>
      </c>
      <c r="BC86">
        <f t="shared" si="108"/>
        <v>0.7475845431299496</v>
      </c>
      <c r="BD86" s="41">
        <f t="shared" si="109"/>
        <v>0</v>
      </c>
      <c r="BE86" s="41">
        <f t="shared" si="110"/>
        <v>0</v>
      </c>
      <c r="BF86">
        <f t="shared" si="111"/>
        <v>0.73850471465476863</v>
      </c>
      <c r="BG86" s="41">
        <f t="shared" si="112"/>
        <v>309075.41214024642</v>
      </c>
      <c r="BH86" s="41">
        <f t="shared" si="113"/>
        <v>19763903.831580739</v>
      </c>
      <c r="BI86">
        <f t="shared" si="114"/>
        <v>0.75862109091345153</v>
      </c>
      <c r="BJ86">
        <f t="shared" si="115"/>
        <v>0</v>
      </c>
      <c r="BK86" s="121">
        <f t="shared" si="116"/>
        <v>0</v>
      </c>
      <c r="BL86">
        <f t="shared" si="117"/>
        <v>0.76770205133079605</v>
      </c>
      <c r="BM86" s="119">
        <f t="shared" si="118"/>
        <v>1374046.080003869</v>
      </c>
      <c r="BN86" s="119">
        <f t="shared" si="119"/>
        <v>81838414.340081558</v>
      </c>
      <c r="BO86">
        <f t="shared" si="120"/>
        <v>0.75042301630841524</v>
      </c>
    </row>
    <row r="87" spans="1:67">
      <c r="A87">
        <v>75</v>
      </c>
      <c r="B87" s="58">
        <v>70</v>
      </c>
      <c r="C87" s="56">
        <f t="shared" si="68"/>
        <v>43929640.998614654</v>
      </c>
      <c r="D87" s="56">
        <f t="shared" si="69"/>
        <v>356490.90696197748</v>
      </c>
      <c r="E87" s="59">
        <f t="shared" si="121"/>
        <v>43573150.091652676</v>
      </c>
      <c r="F87" s="53">
        <f t="shared" si="70"/>
        <v>376962.97506584279</v>
      </c>
      <c r="G87" s="53">
        <f t="shared" si="71"/>
        <v>202106.79450844901</v>
      </c>
      <c r="H87" s="60">
        <f t="shared" si="72"/>
        <v>174856.18055739379</v>
      </c>
      <c r="I87" s="54">
        <f t="shared" si="73"/>
        <v>0.24</v>
      </c>
      <c r="J87" s="61">
        <f t="shared" si="74"/>
        <v>2.261020693073168E-2</v>
      </c>
      <c r="K87" s="62">
        <f t="shared" si="75"/>
        <v>981244.40577057702</v>
      </c>
      <c r="L87" s="62">
        <f t="shared" si="76"/>
        <v>1358207.3808364198</v>
      </c>
      <c r="M87" s="55">
        <f t="shared" si="77"/>
        <v>1156100.5863279707</v>
      </c>
      <c r="N87" s="55">
        <f t="shared" si="78"/>
        <v>260332.57755090375</v>
      </c>
      <c r="O87" s="55">
        <f t="shared" si="79"/>
        <v>895768.00877706707</v>
      </c>
      <c r="P87" s="59">
        <f t="shared" si="122"/>
        <v>0</v>
      </c>
      <c r="Q87" s="52">
        <f t="shared" si="80"/>
        <v>0</v>
      </c>
      <c r="R87" s="57">
        <f t="shared" si="81"/>
        <v>0</v>
      </c>
      <c r="S87" s="59">
        <f t="shared" si="123"/>
        <v>0</v>
      </c>
      <c r="T87" s="56">
        <f t="shared" si="82"/>
        <v>0</v>
      </c>
      <c r="U87" s="57">
        <f t="shared" si="83"/>
        <v>0</v>
      </c>
      <c r="V87" s="59">
        <f t="shared" si="124"/>
        <v>0</v>
      </c>
      <c r="W87" s="52">
        <f t="shared" si="67"/>
        <v>0</v>
      </c>
      <c r="X87" s="57">
        <f t="shared" si="84"/>
        <v>0</v>
      </c>
      <c r="Y87" s="59">
        <f t="shared" si="125"/>
        <v>0</v>
      </c>
      <c r="Z87" s="56">
        <f t="shared" si="126"/>
        <v>0</v>
      </c>
      <c r="AA87" s="57">
        <f t="shared" si="85"/>
        <v>0</v>
      </c>
      <c r="AB87" s="63">
        <f t="shared" si="127"/>
        <v>2142699.6223424831</v>
      </c>
      <c r="AC87" s="74">
        <f t="shared" si="86"/>
        <v>1028997.4663020852</v>
      </c>
      <c r="AD87" s="57">
        <f t="shared" si="87"/>
        <v>8927.9150930936794</v>
      </c>
      <c r="AE87" s="59">
        <f t="shared" si="128"/>
        <v>0</v>
      </c>
      <c r="AF87" s="54">
        <f t="shared" si="88"/>
        <v>0</v>
      </c>
      <c r="AG87" s="57">
        <f t="shared" si="89"/>
        <v>0</v>
      </c>
      <c r="AH87" s="59">
        <f t="shared" si="129"/>
        <v>9811871.5702678151</v>
      </c>
      <c r="AI87" s="54">
        <f t="shared" si="90"/>
        <v>260332.57755090375</v>
      </c>
      <c r="AJ87" s="57">
        <f t="shared" si="91"/>
        <v>40882.798209449233</v>
      </c>
      <c r="AK87" s="59">
        <f t="shared" si="130"/>
        <v>31975069.80600436</v>
      </c>
      <c r="AL87" s="56">
        <f t="shared" si="131"/>
        <v>0</v>
      </c>
      <c r="AM87" s="75">
        <f t="shared" si="92"/>
        <v>133229.45752501817</v>
      </c>
      <c r="AN87">
        <f t="shared" si="93"/>
        <v>2.755893960133517E-2</v>
      </c>
      <c r="AO87" s="119">
        <f t="shared" si="94"/>
        <v>0</v>
      </c>
      <c r="AP87" s="119">
        <f t="shared" si="95"/>
        <v>0</v>
      </c>
      <c r="AQ87">
        <f t="shared" si="96"/>
        <v>0.73281554726640752</v>
      </c>
      <c r="AR87" s="41">
        <f t="shared" si="97"/>
        <v>0</v>
      </c>
      <c r="AS87" s="41">
        <f t="shared" si="98"/>
        <v>0</v>
      </c>
      <c r="AT87">
        <f t="shared" si="99"/>
        <v>0.73092731772427544</v>
      </c>
      <c r="AU87" s="41">
        <f t="shared" si="100"/>
        <v>0</v>
      </c>
      <c r="AV87" s="41">
        <f t="shared" si="101"/>
        <v>0</v>
      </c>
      <c r="AW87">
        <f t="shared" si="102"/>
        <v>0.73562832985110604</v>
      </c>
      <c r="AX87">
        <f t="shared" si="103"/>
        <v>0</v>
      </c>
      <c r="AY87" s="121">
        <f t="shared" si="104"/>
        <v>0</v>
      </c>
      <c r="AZ87">
        <f t="shared" si="105"/>
        <v>0.84224084058963555</v>
      </c>
      <c r="BA87" s="39">
        <f t="shared" si="106"/>
        <v>1037925.3813951788</v>
      </c>
      <c r="BB87" s="39">
        <f t="shared" si="107"/>
        <v>77174809.972656384</v>
      </c>
      <c r="BC87">
        <f t="shared" si="108"/>
        <v>0.74409169769303418</v>
      </c>
      <c r="BD87" s="41">
        <f t="shared" si="109"/>
        <v>0</v>
      </c>
      <c r="BE87" s="41">
        <f t="shared" si="110"/>
        <v>0</v>
      </c>
      <c r="BF87">
        <f t="shared" si="111"/>
        <v>0.73492418580892582</v>
      </c>
      <c r="BG87" s="41">
        <f t="shared" si="112"/>
        <v>301215.375760353</v>
      </c>
      <c r="BH87" s="41">
        <f t="shared" si="113"/>
        <v>19524943.316317782</v>
      </c>
      <c r="BI87">
        <f t="shared" si="114"/>
        <v>0.75523699496635743</v>
      </c>
      <c r="BJ87">
        <f t="shared" si="115"/>
        <v>0</v>
      </c>
      <c r="BK87" s="121">
        <f t="shared" si="116"/>
        <v>0</v>
      </c>
      <c r="BL87">
        <f t="shared" si="117"/>
        <v>0.76440919845630151</v>
      </c>
      <c r="BM87" s="119">
        <f t="shared" si="118"/>
        <v>1339140.7571555318</v>
      </c>
      <c r="BN87" s="119">
        <f t="shared" si="119"/>
        <v>80927041.042957947</v>
      </c>
      <c r="BO87">
        <f t="shared" si="120"/>
        <v>0.7469579137192025</v>
      </c>
    </row>
    <row r="88" spans="1:67">
      <c r="A88">
        <v>76</v>
      </c>
      <c r="B88" s="64">
        <v>71</v>
      </c>
      <c r="C88" s="56">
        <f t="shared" si="68"/>
        <v>42773540.412286691</v>
      </c>
      <c r="D88" s="56">
        <f t="shared" si="69"/>
        <v>356490.90696198493</v>
      </c>
      <c r="E88" s="59">
        <f t="shared" si="121"/>
        <v>42417049.505324706</v>
      </c>
      <c r="F88" s="53">
        <f t="shared" si="70"/>
        <v>368439.76419437985</v>
      </c>
      <c r="G88" s="53">
        <f t="shared" si="71"/>
        <v>196744.41462219777</v>
      </c>
      <c r="H88" s="66">
        <f t="shared" si="72"/>
        <v>171695.34957218208</v>
      </c>
      <c r="I88" s="54">
        <f t="shared" si="73"/>
        <v>0.24</v>
      </c>
      <c r="J88" s="67">
        <f t="shared" si="74"/>
        <v>2.261020693073168E-2</v>
      </c>
      <c r="K88" s="68">
        <f t="shared" si="75"/>
        <v>955176.19932361017</v>
      </c>
      <c r="L88" s="68">
        <f t="shared" si="76"/>
        <v>1323615.9635179902</v>
      </c>
      <c r="M88" s="55">
        <f t="shared" si="77"/>
        <v>1126871.5488957923</v>
      </c>
      <c r="N88" s="55">
        <f t="shared" si="78"/>
        <v>253750.73619208258</v>
      </c>
      <c r="O88" s="55">
        <f t="shared" si="79"/>
        <v>873120.81270370982</v>
      </c>
      <c r="P88" s="65">
        <f t="shared" si="122"/>
        <v>0</v>
      </c>
      <c r="Q88" s="52">
        <f t="shared" si="80"/>
        <v>0</v>
      </c>
      <c r="R88" s="57">
        <f t="shared" si="81"/>
        <v>0</v>
      </c>
      <c r="S88" s="59">
        <f t="shared" si="123"/>
        <v>0</v>
      </c>
      <c r="T88" s="56">
        <f t="shared" si="82"/>
        <v>0</v>
      </c>
      <c r="U88" s="57">
        <f t="shared" si="83"/>
        <v>0</v>
      </c>
      <c r="V88" s="59">
        <f t="shared" si="124"/>
        <v>0</v>
      </c>
      <c r="W88" s="52">
        <f t="shared" si="67"/>
        <v>0</v>
      </c>
      <c r="X88" s="57">
        <f t="shared" si="84"/>
        <v>0</v>
      </c>
      <c r="Y88" s="59">
        <f t="shared" si="125"/>
        <v>0</v>
      </c>
      <c r="Z88" s="56">
        <f t="shared" si="126"/>
        <v>0</v>
      </c>
      <c r="AA88" s="57">
        <f t="shared" si="85"/>
        <v>0</v>
      </c>
      <c r="AB88" s="63">
        <f t="shared" si="127"/>
        <v>1113702.1560403979</v>
      </c>
      <c r="AC88" s="74">
        <f t="shared" si="86"/>
        <v>1006905.3929684155</v>
      </c>
      <c r="AD88" s="57">
        <f t="shared" si="87"/>
        <v>4640.4256501683249</v>
      </c>
      <c r="AE88" s="59">
        <f t="shared" si="128"/>
        <v>0</v>
      </c>
      <c r="AF88" s="54">
        <f t="shared" si="88"/>
        <v>0</v>
      </c>
      <c r="AG88" s="57">
        <f t="shared" si="89"/>
        <v>0</v>
      </c>
      <c r="AH88" s="59">
        <f t="shared" si="129"/>
        <v>9551538.9927169122</v>
      </c>
      <c r="AI88" s="54">
        <f t="shared" si="90"/>
        <v>253750.73619208258</v>
      </c>
      <c r="AJ88" s="57">
        <f t="shared" si="91"/>
        <v>39798.07913632047</v>
      </c>
      <c r="AK88" s="59">
        <f t="shared" si="130"/>
        <v>32108299.263529379</v>
      </c>
      <c r="AL88" s="56">
        <f t="shared" si="131"/>
        <v>0</v>
      </c>
      <c r="AM88" s="75">
        <f t="shared" si="92"/>
        <v>133784.58026470576</v>
      </c>
      <c r="AN88">
        <f t="shared" si="93"/>
        <v>2.7639346785342633E-2</v>
      </c>
      <c r="AO88" s="119">
        <f t="shared" si="94"/>
        <v>0</v>
      </c>
      <c r="AP88" s="119">
        <f t="shared" si="95"/>
        <v>0</v>
      </c>
      <c r="AQ88">
        <f t="shared" si="96"/>
        <v>0.72922295461991626</v>
      </c>
      <c r="AR88" s="41">
        <f t="shared" si="97"/>
        <v>0</v>
      </c>
      <c r="AS88" s="41">
        <f t="shared" si="98"/>
        <v>0</v>
      </c>
      <c r="AT88">
        <f t="shared" si="99"/>
        <v>0.72731718736819417</v>
      </c>
      <c r="AU88" s="41">
        <f t="shared" si="100"/>
        <v>0</v>
      </c>
      <c r="AV88" s="41">
        <f t="shared" si="101"/>
        <v>0</v>
      </c>
      <c r="AW88">
        <f t="shared" si="102"/>
        <v>0.73206199205044309</v>
      </c>
      <c r="AX88">
        <f t="shared" si="103"/>
        <v>0</v>
      </c>
      <c r="AY88" s="121">
        <f t="shared" si="104"/>
        <v>0</v>
      </c>
      <c r="AZ88">
        <f t="shared" si="105"/>
        <v>0.83977897139575952</v>
      </c>
      <c r="BA88" s="39">
        <f t="shared" si="106"/>
        <v>1011545.8186185838</v>
      </c>
      <c r="BB88" s="39">
        <f t="shared" si="107"/>
        <v>76524809.865599573</v>
      </c>
      <c r="BC88">
        <f t="shared" si="108"/>
        <v>0.7406052905061864</v>
      </c>
      <c r="BD88" s="41">
        <f t="shared" si="109"/>
        <v>0</v>
      </c>
      <c r="BE88" s="41">
        <f t="shared" si="110"/>
        <v>0</v>
      </c>
      <c r="BF88">
        <f t="shared" si="111"/>
        <v>0.73135126087641589</v>
      </c>
      <c r="BG88" s="41">
        <f t="shared" si="112"/>
        <v>293548.81532840303</v>
      </c>
      <c r="BH88" s="41">
        <f t="shared" si="113"/>
        <v>19285055.950598277</v>
      </c>
      <c r="BI88">
        <f t="shared" si="114"/>
        <v>0.75185796177505848</v>
      </c>
      <c r="BJ88">
        <f t="shared" si="115"/>
        <v>0</v>
      </c>
      <c r="BK88" s="121">
        <f t="shared" si="116"/>
        <v>0</v>
      </c>
      <c r="BL88">
        <f t="shared" si="117"/>
        <v>0.76112031084825182</v>
      </c>
      <c r="BM88" s="119">
        <f t="shared" si="118"/>
        <v>1305094.6339469869</v>
      </c>
      <c r="BN88" s="119">
        <f t="shared" si="119"/>
        <v>80007879.971601263</v>
      </c>
      <c r="BO88">
        <f t="shared" si="120"/>
        <v>0.74349889126990032</v>
      </c>
    </row>
    <row r="89" spans="1:67">
      <c r="A89">
        <v>77</v>
      </c>
      <c r="B89" s="58">
        <v>72</v>
      </c>
      <c r="C89" s="56">
        <f t="shared" si="68"/>
        <v>41646668.863390893</v>
      </c>
      <c r="D89" s="56">
        <f t="shared" si="69"/>
        <v>356490.90696197748</v>
      </c>
      <c r="E89" s="59">
        <f t="shared" si="121"/>
        <v>41290177.956428915</v>
      </c>
      <c r="F89" s="53">
        <f t="shared" si="70"/>
        <v>360109.26488443493</v>
      </c>
      <c r="G89" s="53">
        <f t="shared" si="71"/>
        <v>191517.60875456946</v>
      </c>
      <c r="H89" s="60">
        <f t="shared" si="72"/>
        <v>168591.65612986547</v>
      </c>
      <c r="I89" s="54">
        <f t="shared" si="73"/>
        <v>0.24</v>
      </c>
      <c r="J89" s="61">
        <f t="shared" si="74"/>
        <v>2.261020693073168E-2</v>
      </c>
      <c r="K89" s="62">
        <f t="shared" si="75"/>
        <v>929767.57556970243</v>
      </c>
      <c r="L89" s="62">
        <f t="shared" si="76"/>
        <v>1289876.8404541374</v>
      </c>
      <c r="M89" s="55">
        <f t="shared" si="77"/>
        <v>1098359.231699568</v>
      </c>
      <c r="N89" s="55">
        <f t="shared" si="78"/>
        <v>247330.2870413576</v>
      </c>
      <c r="O89" s="55">
        <f t="shared" si="79"/>
        <v>851028.94465821038</v>
      </c>
      <c r="P89" s="59">
        <f t="shared" si="122"/>
        <v>0</v>
      </c>
      <c r="Q89" s="52">
        <f t="shared" si="80"/>
        <v>0</v>
      </c>
      <c r="R89" s="57">
        <f t="shared" si="81"/>
        <v>0</v>
      </c>
      <c r="S89" s="59">
        <f t="shared" si="123"/>
        <v>0</v>
      </c>
      <c r="T89" s="56">
        <f t="shared" si="82"/>
        <v>0</v>
      </c>
      <c r="U89" s="57">
        <f t="shared" si="83"/>
        <v>0</v>
      </c>
      <c r="V89" s="59">
        <f t="shared" si="124"/>
        <v>0</v>
      </c>
      <c r="W89" s="52">
        <f t="shared" si="67"/>
        <v>0</v>
      </c>
      <c r="X89" s="57">
        <f t="shared" si="84"/>
        <v>0</v>
      </c>
      <c r="Y89" s="59">
        <f t="shared" si="125"/>
        <v>0</v>
      </c>
      <c r="Z89" s="56">
        <f t="shared" si="126"/>
        <v>0</v>
      </c>
      <c r="AA89" s="57">
        <f t="shared" si="85"/>
        <v>0</v>
      </c>
      <c r="AB89" s="63">
        <f t="shared" si="127"/>
        <v>106796.76307198242</v>
      </c>
      <c r="AC89" s="74">
        <f t="shared" si="86"/>
        <v>106796.76307198242</v>
      </c>
      <c r="AD89" s="57">
        <f t="shared" si="87"/>
        <v>444.98651279992674</v>
      </c>
      <c r="AE89" s="59">
        <f t="shared" si="128"/>
        <v>0</v>
      </c>
      <c r="AF89" s="54">
        <f t="shared" si="88"/>
        <v>0</v>
      </c>
      <c r="AG89" s="57">
        <f t="shared" si="89"/>
        <v>0</v>
      </c>
      <c r="AH89" s="59">
        <f t="shared" si="129"/>
        <v>9297788.2565248292</v>
      </c>
      <c r="AI89" s="54">
        <f t="shared" si="90"/>
        <v>247330.2870413576</v>
      </c>
      <c r="AJ89" s="57">
        <f t="shared" si="91"/>
        <v>38740.784402186786</v>
      </c>
      <c r="AK89" s="59">
        <f t="shared" si="130"/>
        <v>32242083.843794085</v>
      </c>
      <c r="AL89" s="56">
        <f t="shared" si="131"/>
        <v>744232.18158622796</v>
      </c>
      <c r="AM89" s="75">
        <f t="shared" si="92"/>
        <v>134342.01601580868</v>
      </c>
      <c r="AN89">
        <f t="shared" si="93"/>
        <v>2.7719753969350093E-2</v>
      </c>
      <c r="AO89" s="119">
        <f t="shared" si="94"/>
        <v>0</v>
      </c>
      <c r="AP89" s="119">
        <f t="shared" si="95"/>
        <v>0</v>
      </c>
      <c r="AQ89">
        <f t="shared" si="96"/>
        <v>0.72563829544438674</v>
      </c>
      <c r="AR89" s="41">
        <f t="shared" si="97"/>
        <v>0</v>
      </c>
      <c r="AS89" s="41">
        <f t="shared" si="98"/>
        <v>0</v>
      </c>
      <c r="AT89">
        <f t="shared" si="99"/>
        <v>0.72371523480936695</v>
      </c>
      <c r="AU89" s="41">
        <f t="shared" si="100"/>
        <v>0</v>
      </c>
      <c r="AV89" s="41">
        <f t="shared" si="101"/>
        <v>0</v>
      </c>
      <c r="AW89">
        <f t="shared" si="102"/>
        <v>0.72850322612584362</v>
      </c>
      <c r="AX89">
        <f t="shared" si="103"/>
        <v>0</v>
      </c>
      <c r="AY89" s="121">
        <f t="shared" si="104"/>
        <v>0</v>
      </c>
      <c r="AZ89">
        <f t="shared" si="105"/>
        <v>0.83731310738922016</v>
      </c>
      <c r="BA89" s="39">
        <f t="shared" si="106"/>
        <v>107241.74958478234</v>
      </c>
      <c r="BB89" s="39">
        <f t="shared" si="107"/>
        <v>8223350.7565426463</v>
      </c>
      <c r="BC89">
        <f t="shared" si="108"/>
        <v>0.73712538431172159</v>
      </c>
      <c r="BD89" s="41">
        <f t="shared" si="109"/>
        <v>0</v>
      </c>
      <c r="BE89" s="41">
        <f t="shared" si="110"/>
        <v>0</v>
      </c>
      <c r="BF89">
        <f t="shared" si="111"/>
        <v>0.7277859980749436</v>
      </c>
      <c r="BG89" s="41">
        <f t="shared" si="112"/>
        <v>286071.07144354441</v>
      </c>
      <c r="BH89" s="41">
        <f t="shared" si="113"/>
        <v>19044432.102184534</v>
      </c>
      <c r="BI89">
        <f t="shared" si="114"/>
        <v>0.74848405876836488</v>
      </c>
      <c r="BJ89">
        <f t="shared" si="115"/>
        <v>878574.19760203664</v>
      </c>
      <c r="BK89" s="121">
        <f t="shared" si="116"/>
        <v>57305877.98213955</v>
      </c>
      <c r="BL89">
        <f t="shared" si="117"/>
        <v>0.7578354591497064</v>
      </c>
      <c r="BM89" s="119">
        <f t="shared" si="118"/>
        <v>1271887.0186303635</v>
      </c>
      <c r="BN89" s="119">
        <f t="shared" si="119"/>
        <v>79081864.682368889</v>
      </c>
      <c r="BO89">
        <f t="shared" si="120"/>
        <v>0.74004601299193618</v>
      </c>
    </row>
    <row r="90" spans="1:67">
      <c r="A90">
        <v>78</v>
      </c>
      <c r="B90" s="64">
        <v>73</v>
      </c>
      <c r="C90" s="56">
        <f t="shared" si="68"/>
        <v>40548309.631691329</v>
      </c>
      <c r="D90" s="56">
        <f t="shared" si="69"/>
        <v>356490.90696198493</v>
      </c>
      <c r="E90" s="59">
        <f t="shared" si="121"/>
        <v>40191818.724729344</v>
      </c>
      <c r="F90" s="53">
        <f t="shared" si="70"/>
        <v>351967.11988772417</v>
      </c>
      <c r="G90" s="53">
        <f t="shared" si="71"/>
        <v>186423.05251820295</v>
      </c>
      <c r="H90" s="66">
        <f t="shared" si="72"/>
        <v>165544.06736952122</v>
      </c>
      <c r="I90" s="54">
        <f t="shared" si="73"/>
        <v>0.24</v>
      </c>
      <c r="J90" s="67">
        <f t="shared" si="74"/>
        <v>2.261020693073168E-2</v>
      </c>
      <c r="K90" s="68">
        <f t="shared" si="75"/>
        <v>905002.35266920691</v>
      </c>
      <c r="L90" s="68">
        <f t="shared" si="76"/>
        <v>1256969.472556931</v>
      </c>
      <c r="M90" s="55">
        <f t="shared" si="77"/>
        <v>1070546.420038728</v>
      </c>
      <c r="N90" s="55">
        <f t="shared" si="78"/>
        <v>241067.35366494444</v>
      </c>
      <c r="O90" s="55">
        <f t="shared" si="79"/>
        <v>829479.06637378363</v>
      </c>
      <c r="P90" s="65">
        <f t="shared" si="122"/>
        <v>0</v>
      </c>
      <c r="Q90" s="52">
        <f t="shared" si="80"/>
        <v>0</v>
      </c>
      <c r="R90" s="57">
        <f t="shared" si="81"/>
        <v>0</v>
      </c>
      <c r="S90" s="59">
        <f t="shared" si="123"/>
        <v>0</v>
      </c>
      <c r="T90" s="56">
        <f t="shared" si="82"/>
        <v>0</v>
      </c>
      <c r="U90" s="57">
        <f t="shared" si="83"/>
        <v>0</v>
      </c>
      <c r="V90" s="59">
        <f t="shared" si="124"/>
        <v>0</v>
      </c>
      <c r="W90" s="52">
        <f t="shared" si="67"/>
        <v>0</v>
      </c>
      <c r="X90" s="57">
        <f t="shared" si="84"/>
        <v>0</v>
      </c>
      <c r="Y90" s="59">
        <f t="shared" si="125"/>
        <v>0</v>
      </c>
      <c r="Z90" s="56">
        <f t="shared" si="126"/>
        <v>0</v>
      </c>
      <c r="AA90" s="57">
        <f t="shared" si="85"/>
        <v>0</v>
      </c>
      <c r="AB90" s="63">
        <f t="shared" si="127"/>
        <v>0</v>
      </c>
      <c r="AC90" s="74">
        <f t="shared" si="86"/>
        <v>0</v>
      </c>
      <c r="AD90" s="57">
        <f t="shared" si="87"/>
        <v>0</v>
      </c>
      <c r="AE90" s="59">
        <f t="shared" si="128"/>
        <v>0</v>
      </c>
      <c r="AF90" s="54">
        <f t="shared" si="88"/>
        <v>0</v>
      </c>
      <c r="AG90" s="57">
        <f t="shared" si="89"/>
        <v>0</v>
      </c>
      <c r="AH90" s="59">
        <f t="shared" si="129"/>
        <v>9050457.9694834724</v>
      </c>
      <c r="AI90" s="54">
        <f t="shared" si="90"/>
        <v>241067.35366494444</v>
      </c>
      <c r="AJ90" s="57">
        <f t="shared" si="91"/>
        <v>37710.241539514471</v>
      </c>
      <c r="AK90" s="59">
        <f t="shared" si="130"/>
        <v>31497851.662207857</v>
      </c>
      <c r="AL90" s="56">
        <f t="shared" si="131"/>
        <v>829479.06637378363</v>
      </c>
      <c r="AM90" s="75">
        <f t="shared" si="92"/>
        <v>131241.04859253272</v>
      </c>
      <c r="AN90">
        <f t="shared" si="93"/>
        <v>2.7800161153357553E-2</v>
      </c>
      <c r="AO90" s="119">
        <f t="shared" si="94"/>
        <v>0</v>
      </c>
      <c r="AP90" s="119">
        <f t="shared" si="95"/>
        <v>0</v>
      </c>
      <c r="AQ90">
        <f t="shared" si="96"/>
        <v>0.72206162623018</v>
      </c>
      <c r="AR90" s="41">
        <f t="shared" si="97"/>
        <v>0</v>
      </c>
      <c r="AS90" s="41">
        <f t="shared" si="98"/>
        <v>0</v>
      </c>
      <c r="AT90">
        <f t="shared" si="99"/>
        <v>0.72012151549201875</v>
      </c>
      <c r="AU90" s="41">
        <f t="shared" si="100"/>
        <v>0</v>
      </c>
      <c r="AV90" s="41">
        <f t="shared" si="101"/>
        <v>0</v>
      </c>
      <c r="AW90">
        <f t="shared" si="102"/>
        <v>0.72495209007645123</v>
      </c>
      <c r="AX90">
        <f t="shared" si="103"/>
        <v>0</v>
      </c>
      <c r="AY90" s="121">
        <f t="shared" si="104"/>
        <v>0</v>
      </c>
      <c r="AZ90">
        <f t="shared" si="105"/>
        <v>0.83484332622781066</v>
      </c>
      <c r="BA90" s="39">
        <f t="shared" si="106"/>
        <v>0</v>
      </c>
      <c r="BB90" s="39">
        <f t="shared" si="107"/>
        <v>0</v>
      </c>
      <c r="BC90">
        <f t="shared" si="108"/>
        <v>0.73365204129655359</v>
      </c>
      <c r="BD90" s="41">
        <f t="shared" si="109"/>
        <v>0</v>
      </c>
      <c r="BE90" s="41">
        <f t="shared" si="110"/>
        <v>0</v>
      </c>
      <c r="BF90">
        <f t="shared" si="111"/>
        <v>0.72422845503149857</v>
      </c>
      <c r="BG90" s="41">
        <f t="shared" si="112"/>
        <v>278777.59520445892</v>
      </c>
      <c r="BH90" s="41">
        <f t="shared" si="113"/>
        <v>18803253.585865665</v>
      </c>
      <c r="BI90">
        <f t="shared" si="114"/>
        <v>0.74511535286668629</v>
      </c>
      <c r="BJ90">
        <f t="shared" si="115"/>
        <v>960720.11496631638</v>
      </c>
      <c r="BK90" s="121">
        <f t="shared" si="116"/>
        <v>64699367.177155122</v>
      </c>
      <c r="BL90">
        <f t="shared" si="117"/>
        <v>0.75455471353674097</v>
      </c>
      <c r="BM90" s="119">
        <f t="shared" si="118"/>
        <v>1239497.7101707752</v>
      </c>
      <c r="BN90" s="119">
        <f t="shared" si="119"/>
        <v>78149888.662827149</v>
      </c>
      <c r="BO90">
        <f t="shared" si="120"/>
        <v>0.73659934237303526</v>
      </c>
    </row>
    <row r="91" spans="1:67">
      <c r="A91">
        <v>79</v>
      </c>
      <c r="B91" s="58">
        <v>74</v>
      </c>
      <c r="C91" s="56">
        <f t="shared" si="68"/>
        <v>39477763.211652599</v>
      </c>
      <c r="D91" s="56">
        <f t="shared" si="69"/>
        <v>356490.90696198493</v>
      </c>
      <c r="E91" s="59">
        <f t="shared" si="121"/>
        <v>39121272.304690614</v>
      </c>
      <c r="F91" s="53">
        <f t="shared" si="70"/>
        <v>344009.07047424908</v>
      </c>
      <c r="G91" s="53">
        <f t="shared" si="71"/>
        <v>181457.50137325664</v>
      </c>
      <c r="H91" s="60">
        <f t="shared" si="72"/>
        <v>162551.56910099243</v>
      </c>
      <c r="I91" s="54">
        <f t="shared" si="73"/>
        <v>0.24</v>
      </c>
      <c r="J91" s="61">
        <f t="shared" si="74"/>
        <v>2.261020693073168E-2</v>
      </c>
      <c r="K91" s="62">
        <f t="shared" si="75"/>
        <v>880864.73758826847</v>
      </c>
      <c r="L91" s="62">
        <f t="shared" si="76"/>
        <v>1224873.8080625175</v>
      </c>
      <c r="M91" s="55">
        <f t="shared" si="77"/>
        <v>1043416.3066892609</v>
      </c>
      <c r="N91" s="55">
        <f t="shared" si="78"/>
        <v>234958.15138528109</v>
      </c>
      <c r="O91" s="55">
        <f t="shared" si="79"/>
        <v>808458.15530397987</v>
      </c>
      <c r="P91" s="59">
        <f t="shared" si="122"/>
        <v>0</v>
      </c>
      <c r="Q91" s="52">
        <f t="shared" si="80"/>
        <v>0</v>
      </c>
      <c r="R91" s="57">
        <f t="shared" si="81"/>
        <v>0</v>
      </c>
      <c r="S91" s="59">
        <f t="shared" si="123"/>
        <v>0</v>
      </c>
      <c r="T91" s="56">
        <f t="shared" si="82"/>
        <v>0</v>
      </c>
      <c r="U91" s="57">
        <f t="shared" si="83"/>
        <v>0</v>
      </c>
      <c r="V91" s="59">
        <f t="shared" si="124"/>
        <v>0</v>
      </c>
      <c r="W91" s="52">
        <f t="shared" si="67"/>
        <v>0</v>
      </c>
      <c r="X91" s="57">
        <f t="shared" si="84"/>
        <v>0</v>
      </c>
      <c r="Y91" s="59">
        <f t="shared" si="125"/>
        <v>0</v>
      </c>
      <c r="Z91" s="56">
        <f t="shared" si="126"/>
        <v>0</v>
      </c>
      <c r="AA91" s="57">
        <f t="shared" si="85"/>
        <v>0</v>
      </c>
      <c r="AB91" s="63">
        <f t="shared" si="127"/>
        <v>0</v>
      </c>
      <c r="AC91" s="74">
        <f t="shared" si="86"/>
        <v>0</v>
      </c>
      <c r="AD91" s="57">
        <f t="shared" si="87"/>
        <v>0</v>
      </c>
      <c r="AE91" s="59">
        <f t="shared" si="128"/>
        <v>0</v>
      </c>
      <c r="AF91" s="54">
        <f t="shared" si="88"/>
        <v>0</v>
      </c>
      <c r="AG91" s="57">
        <f t="shared" si="89"/>
        <v>0</v>
      </c>
      <c r="AH91" s="59">
        <f t="shared" si="129"/>
        <v>8809390.6158185285</v>
      </c>
      <c r="AI91" s="54">
        <f t="shared" si="90"/>
        <v>234958.15138528109</v>
      </c>
      <c r="AJ91" s="57">
        <f t="shared" si="91"/>
        <v>36705.794232577202</v>
      </c>
      <c r="AK91" s="59">
        <f t="shared" si="130"/>
        <v>30668372.595834073</v>
      </c>
      <c r="AL91" s="56">
        <f t="shared" si="131"/>
        <v>808458.15530397987</v>
      </c>
      <c r="AM91" s="75">
        <f t="shared" si="92"/>
        <v>127784.8858159753</v>
      </c>
      <c r="AN91">
        <f t="shared" si="93"/>
        <v>2.7880568337365012E-2</v>
      </c>
      <c r="AO91" s="119">
        <f t="shared" si="94"/>
        <v>0</v>
      </c>
      <c r="AP91" s="119">
        <f t="shared" si="95"/>
        <v>0</v>
      </c>
      <c r="AQ91">
        <f t="shared" si="96"/>
        <v>0.71849300286924223</v>
      </c>
      <c r="AR91" s="41">
        <f t="shared" si="97"/>
        <v>0</v>
      </c>
      <c r="AS91" s="41">
        <f t="shared" si="98"/>
        <v>0</v>
      </c>
      <c r="AT91">
        <f t="shared" si="99"/>
        <v>0.71653608425530801</v>
      </c>
      <c r="AU91" s="41">
        <f t="shared" si="100"/>
        <v>0</v>
      </c>
      <c r="AV91" s="41">
        <f t="shared" si="101"/>
        <v>0</v>
      </c>
      <c r="AW91">
        <f t="shared" si="102"/>
        <v>0.72140864131305349</v>
      </c>
      <c r="AX91">
        <f t="shared" si="103"/>
        <v>0</v>
      </c>
      <c r="AY91" s="121">
        <f t="shared" si="104"/>
        <v>0</v>
      </c>
      <c r="AZ91">
        <f t="shared" si="105"/>
        <v>0.83236970549660272</v>
      </c>
      <c r="BA91" s="39">
        <f t="shared" si="106"/>
        <v>0</v>
      </c>
      <c r="BB91" s="39">
        <f t="shared" si="107"/>
        <v>0</v>
      </c>
      <c r="BC91">
        <f t="shared" si="108"/>
        <v>0.73018532309159845</v>
      </c>
      <c r="BD91" s="41">
        <f t="shared" si="109"/>
        <v>0</v>
      </c>
      <c r="BE91" s="41">
        <f t="shared" si="110"/>
        <v>0</v>
      </c>
      <c r="BF91">
        <f t="shared" si="111"/>
        <v>0.72067868878214847</v>
      </c>
      <c r="BG91" s="41">
        <f t="shared" si="112"/>
        <v>271663.94561785832</v>
      </c>
      <c r="BH91" s="41">
        <f t="shared" si="113"/>
        <v>18561693.959437206</v>
      </c>
      <c r="BI91">
        <f t="shared" si="114"/>
        <v>0.74175191048077715</v>
      </c>
      <c r="BJ91">
        <f t="shared" si="115"/>
        <v>936243.04111995513</v>
      </c>
      <c r="BK91" s="121">
        <f t="shared" si="116"/>
        <v>63868194.269014411</v>
      </c>
      <c r="BL91">
        <f t="shared" si="117"/>
        <v>0.75127814371674162</v>
      </c>
      <c r="BM91" s="119">
        <f t="shared" si="118"/>
        <v>1207906.9867378133</v>
      </c>
      <c r="BN91" s="119">
        <f t="shared" si="119"/>
        <v>77212806.695005298</v>
      </c>
      <c r="BO91">
        <f t="shared" si="120"/>
        <v>0.73315894235643231</v>
      </c>
    </row>
    <row r="92" spans="1:67">
      <c r="A92">
        <v>80</v>
      </c>
      <c r="B92" s="64">
        <v>75</v>
      </c>
      <c r="C92" s="56">
        <f t="shared" si="68"/>
        <v>38434346.904963337</v>
      </c>
      <c r="D92" s="56">
        <f t="shared" si="69"/>
        <v>356490.90696198493</v>
      </c>
      <c r="E92" s="59">
        <f t="shared" si="121"/>
        <v>38077855.998001352</v>
      </c>
      <c r="F92" s="53">
        <f t="shared" si="70"/>
        <v>336230.95420477766</v>
      </c>
      <c r="G92" s="53">
        <f t="shared" si="71"/>
        <v>176617.78873739627</v>
      </c>
      <c r="H92" s="66">
        <f t="shared" si="72"/>
        <v>159613.16546738139</v>
      </c>
      <c r="I92" s="54">
        <f t="shared" si="73"/>
        <v>0.24</v>
      </c>
      <c r="J92" s="67">
        <f t="shared" si="74"/>
        <v>2.261020693073168E-2</v>
      </c>
      <c r="K92" s="68">
        <f t="shared" si="75"/>
        <v>857339.31689332647</v>
      </c>
      <c r="L92" s="68">
        <f t="shared" si="76"/>
        <v>1193570.2710981041</v>
      </c>
      <c r="M92" s="55">
        <f t="shared" si="77"/>
        <v>1016952.4823607078</v>
      </c>
      <c r="N92" s="55">
        <f t="shared" si="78"/>
        <v>228998.98513211901</v>
      </c>
      <c r="O92" s="55">
        <f t="shared" si="79"/>
        <v>787953.49722858879</v>
      </c>
      <c r="P92" s="65">
        <f t="shared" si="122"/>
        <v>0</v>
      </c>
      <c r="Q92" s="52">
        <f t="shared" si="80"/>
        <v>0</v>
      </c>
      <c r="R92" s="57">
        <f t="shared" si="81"/>
        <v>0</v>
      </c>
      <c r="S92" s="59">
        <f t="shared" si="123"/>
        <v>0</v>
      </c>
      <c r="T92" s="56">
        <f t="shared" si="82"/>
        <v>0</v>
      </c>
      <c r="U92" s="57">
        <f t="shared" si="83"/>
        <v>0</v>
      </c>
      <c r="V92" s="59">
        <f t="shared" si="124"/>
        <v>0</v>
      </c>
      <c r="W92" s="52">
        <f t="shared" si="67"/>
        <v>0</v>
      </c>
      <c r="X92" s="57">
        <f t="shared" si="84"/>
        <v>0</v>
      </c>
      <c r="Y92" s="59">
        <f t="shared" si="125"/>
        <v>0</v>
      </c>
      <c r="Z92" s="56">
        <f t="shared" si="126"/>
        <v>0</v>
      </c>
      <c r="AA92" s="57">
        <f t="shared" si="85"/>
        <v>0</v>
      </c>
      <c r="AB92" s="63">
        <f t="shared" si="127"/>
        <v>0</v>
      </c>
      <c r="AC92" s="74">
        <f t="shared" si="86"/>
        <v>0</v>
      </c>
      <c r="AD92" s="57">
        <f t="shared" si="87"/>
        <v>0</v>
      </c>
      <c r="AE92" s="59">
        <f t="shared" si="128"/>
        <v>0</v>
      </c>
      <c r="AF92" s="54">
        <f t="shared" si="88"/>
        <v>0</v>
      </c>
      <c r="AG92" s="57">
        <f t="shared" si="89"/>
        <v>0</v>
      </c>
      <c r="AH92" s="59">
        <f t="shared" si="129"/>
        <v>8574432.4644332472</v>
      </c>
      <c r="AI92" s="54">
        <f t="shared" si="90"/>
        <v>228998.98513211901</v>
      </c>
      <c r="AJ92" s="57">
        <f t="shared" si="91"/>
        <v>35726.80193513853</v>
      </c>
      <c r="AK92" s="59">
        <f t="shared" si="130"/>
        <v>29859914.440530092</v>
      </c>
      <c r="AL92" s="56">
        <f t="shared" si="131"/>
        <v>787953.49722858879</v>
      </c>
      <c r="AM92" s="75">
        <f t="shared" si="92"/>
        <v>124416.31016887538</v>
      </c>
      <c r="AN92">
        <f t="shared" si="93"/>
        <v>2.7960975521372475E-2</v>
      </c>
      <c r="AO92" s="119">
        <f t="shared" si="94"/>
        <v>0</v>
      </c>
      <c r="AP92" s="119">
        <f t="shared" si="95"/>
        <v>0</v>
      </c>
      <c r="AQ92">
        <f t="shared" si="96"/>
        <v>0.71493248065506465</v>
      </c>
      <c r="AR92" s="41">
        <f t="shared" si="97"/>
        <v>0</v>
      </c>
      <c r="AS92" s="41">
        <f t="shared" si="98"/>
        <v>0</v>
      </c>
      <c r="AT92">
        <f t="shared" si="99"/>
        <v>0.71295899533349993</v>
      </c>
      <c r="AU92" s="41">
        <f t="shared" si="100"/>
        <v>0</v>
      </c>
      <c r="AV92" s="41">
        <f t="shared" si="101"/>
        <v>0</v>
      </c>
      <c r="AW92">
        <f t="shared" si="102"/>
        <v>0.71787293665796625</v>
      </c>
      <c r="AX92">
        <f t="shared" si="103"/>
        <v>0</v>
      </c>
      <c r="AY92" s="121">
        <f t="shared" si="104"/>
        <v>0</v>
      </c>
      <c r="AZ92">
        <f t="shared" si="105"/>
        <v>0.82989232270402569</v>
      </c>
      <c r="BA92" s="39">
        <f t="shared" si="106"/>
        <v>0</v>
      </c>
      <c r="BB92" s="39">
        <f t="shared" si="107"/>
        <v>0</v>
      </c>
      <c r="BC92">
        <f t="shared" si="108"/>
        <v>0.7267252907709838</v>
      </c>
      <c r="BD92" s="41">
        <f t="shared" si="109"/>
        <v>0</v>
      </c>
      <c r="BE92" s="41">
        <f t="shared" si="110"/>
        <v>0</v>
      </c>
      <c r="BF92">
        <f t="shared" si="111"/>
        <v>0.71713675577198166</v>
      </c>
      <c r="BG92" s="41">
        <f t="shared" si="112"/>
        <v>264725.78706725757</v>
      </c>
      <c r="BH92" s="41">
        <f t="shared" si="113"/>
        <v>18319918.810569521</v>
      </c>
      <c r="BI92">
        <f t="shared" si="114"/>
        <v>0.7383937975104482</v>
      </c>
      <c r="BJ92">
        <f t="shared" si="115"/>
        <v>912369.80739746417</v>
      </c>
      <c r="BK92" s="121">
        <f t="shared" si="116"/>
        <v>63036279.778287105</v>
      </c>
      <c r="BL92">
        <f t="shared" si="117"/>
        <v>0.74800581892671092</v>
      </c>
      <c r="BM92" s="119">
        <f t="shared" si="118"/>
        <v>1177095.5944647216</v>
      </c>
      <c r="BN92" s="119">
        <f t="shared" si="119"/>
        <v>76271436.177053094</v>
      </c>
      <c r="BO92">
        <f t="shared" si="120"/>
        <v>0.72972487533999297</v>
      </c>
    </row>
    <row r="93" spans="1:67">
      <c r="A93">
        <v>81</v>
      </c>
      <c r="B93" s="58">
        <v>76</v>
      </c>
      <c r="C93" s="56">
        <f t="shared" si="68"/>
        <v>37417394.422602631</v>
      </c>
      <c r="D93" s="56">
        <f t="shared" si="69"/>
        <v>356490.90696198493</v>
      </c>
      <c r="E93" s="59">
        <f t="shared" si="121"/>
        <v>37060903.515640646</v>
      </c>
      <c r="F93" s="53">
        <f t="shared" si="70"/>
        <v>328628.70275369025</v>
      </c>
      <c r="G93" s="53">
        <f t="shared" si="71"/>
        <v>171900.82414004652</v>
      </c>
      <c r="H93" s="60">
        <f t="shared" si="72"/>
        <v>156727.87861364373</v>
      </c>
      <c r="I93" s="54">
        <f t="shared" si="73"/>
        <v>0.24</v>
      </c>
      <c r="J93" s="61">
        <f t="shared" si="74"/>
        <v>2.261020693073168E-2</v>
      </c>
      <c r="K93" s="62">
        <f t="shared" si="75"/>
        <v>834411.04776124714</v>
      </c>
      <c r="L93" s="62">
        <f t="shared" si="76"/>
        <v>1163039.7505149373</v>
      </c>
      <c r="M93" s="55">
        <f t="shared" si="77"/>
        <v>991138.92637489084</v>
      </c>
      <c r="N93" s="55">
        <f t="shared" si="78"/>
        <v>223186.24734354403</v>
      </c>
      <c r="O93" s="55">
        <f t="shared" si="79"/>
        <v>767952.67903134681</v>
      </c>
      <c r="P93" s="59">
        <f t="shared" si="122"/>
        <v>0</v>
      </c>
      <c r="Q93" s="52">
        <f t="shared" si="80"/>
        <v>0</v>
      </c>
      <c r="R93" s="57">
        <f t="shared" si="81"/>
        <v>0</v>
      </c>
      <c r="S93" s="59">
        <f t="shared" si="123"/>
        <v>0</v>
      </c>
      <c r="T93" s="56">
        <f t="shared" si="82"/>
        <v>0</v>
      </c>
      <c r="U93" s="57">
        <f t="shared" si="83"/>
        <v>0</v>
      </c>
      <c r="V93" s="59">
        <f t="shared" si="124"/>
        <v>0</v>
      </c>
      <c r="W93" s="52">
        <f t="shared" si="67"/>
        <v>0</v>
      </c>
      <c r="X93" s="57">
        <f t="shared" si="84"/>
        <v>0</v>
      </c>
      <c r="Y93" s="59">
        <f t="shared" si="125"/>
        <v>0</v>
      </c>
      <c r="Z93" s="56">
        <f t="shared" si="126"/>
        <v>0</v>
      </c>
      <c r="AA93" s="57">
        <f t="shared" si="85"/>
        <v>0</v>
      </c>
      <c r="AB93" s="63">
        <f t="shared" si="127"/>
        <v>0</v>
      </c>
      <c r="AC93" s="74">
        <f t="shared" si="86"/>
        <v>0</v>
      </c>
      <c r="AD93" s="57">
        <f t="shared" si="87"/>
        <v>0</v>
      </c>
      <c r="AE93" s="59">
        <f t="shared" si="128"/>
        <v>0</v>
      </c>
      <c r="AF93" s="54">
        <f t="shared" si="88"/>
        <v>0</v>
      </c>
      <c r="AG93" s="57">
        <f t="shared" si="89"/>
        <v>0</v>
      </c>
      <c r="AH93" s="59">
        <f t="shared" si="129"/>
        <v>8345433.4793011285</v>
      </c>
      <c r="AI93" s="54">
        <f t="shared" si="90"/>
        <v>223186.24734354403</v>
      </c>
      <c r="AJ93" s="57">
        <f t="shared" si="91"/>
        <v>34772.639497088036</v>
      </c>
      <c r="AK93" s="59">
        <f t="shared" si="130"/>
        <v>29071960.943301503</v>
      </c>
      <c r="AL93" s="56">
        <f t="shared" si="131"/>
        <v>767952.67903134681</v>
      </c>
      <c r="AM93" s="75">
        <f t="shared" si="92"/>
        <v>121133.17059708959</v>
      </c>
      <c r="AN93">
        <f t="shared" si="93"/>
        <v>2.8041382705379935E-2</v>
      </c>
      <c r="AO93" s="119">
        <f t="shared" si="94"/>
        <v>0</v>
      </c>
      <c r="AP93" s="119">
        <f t="shared" si="95"/>
        <v>0</v>
      </c>
      <c r="AQ93">
        <f t="shared" si="96"/>
        <v>0.71138011428272052</v>
      </c>
      <c r="AR93" s="41">
        <f t="shared" si="97"/>
        <v>0</v>
      </c>
      <c r="AS93" s="41">
        <f t="shared" si="98"/>
        <v>0</v>
      </c>
      <c r="AT93">
        <f t="shared" si="99"/>
        <v>0.70939030235607792</v>
      </c>
      <c r="AU93" s="41">
        <f t="shared" si="100"/>
        <v>0</v>
      </c>
      <c r="AV93" s="41">
        <f t="shared" si="101"/>
        <v>0</v>
      </c>
      <c r="AW93">
        <f t="shared" si="102"/>
        <v>0.71434503234479119</v>
      </c>
      <c r="AX93">
        <f t="shared" si="103"/>
        <v>0</v>
      </c>
      <c r="AY93" s="121">
        <f t="shared" si="104"/>
        <v>0</v>
      </c>
      <c r="AZ93">
        <f t="shared" si="105"/>
        <v>0.82741125527796799</v>
      </c>
      <c r="BA93" s="39">
        <f t="shared" si="106"/>
        <v>0</v>
      </c>
      <c r="BB93" s="39">
        <f t="shared" si="107"/>
        <v>0</v>
      </c>
      <c r="BC93">
        <f t="shared" si="108"/>
        <v>0.72327200485152887</v>
      </c>
      <c r="BD93" s="41">
        <f t="shared" si="109"/>
        <v>0</v>
      </c>
      <c r="BE93" s="41">
        <f t="shared" si="110"/>
        <v>0</v>
      </c>
      <c r="BF93">
        <f t="shared" si="111"/>
        <v>0.71360271185489621</v>
      </c>
      <c r="BG93" s="41">
        <f t="shared" si="112"/>
        <v>257958.88684063207</v>
      </c>
      <c r="BH93" s="41">
        <f t="shared" si="113"/>
        <v>18078086.034827068</v>
      </c>
      <c r="BI93">
        <f t="shared" si="114"/>
        <v>0.73504107934340801</v>
      </c>
      <c r="BJ93">
        <f t="shared" si="115"/>
        <v>889085.84962843638</v>
      </c>
      <c r="BK93" s="121">
        <f t="shared" si="116"/>
        <v>62204167.001539089</v>
      </c>
      <c r="BL93">
        <f t="shared" si="117"/>
        <v>0.74473780793163402</v>
      </c>
      <c r="BM93" s="119">
        <f t="shared" si="118"/>
        <v>1147044.7364690686</v>
      </c>
      <c r="BN93" s="119">
        <f t="shared" si="119"/>
        <v>75326558.404491708</v>
      </c>
      <c r="BO93">
        <f t="shared" si="120"/>
        <v>0.72629720317545143</v>
      </c>
    </row>
    <row r="94" spans="1:67">
      <c r="A94">
        <v>82</v>
      </c>
      <c r="B94" s="64">
        <v>77</v>
      </c>
      <c r="C94" s="56">
        <f t="shared" si="68"/>
        <v>36426255.496227741</v>
      </c>
      <c r="D94" s="56">
        <f t="shared" si="69"/>
        <v>356490.90696198493</v>
      </c>
      <c r="E94" s="59">
        <f t="shared" si="121"/>
        <v>36069764.589265756</v>
      </c>
      <c r="F94" s="53">
        <f t="shared" si="70"/>
        <v>321198.33978105144</v>
      </c>
      <c r="G94" s="53">
        <f t="shared" si="71"/>
        <v>167303.59141987769</v>
      </c>
      <c r="H94" s="66">
        <f t="shared" si="72"/>
        <v>153894.74836117376</v>
      </c>
      <c r="I94" s="54">
        <f t="shared" si="73"/>
        <v>0.24</v>
      </c>
      <c r="J94" s="67">
        <f t="shared" si="74"/>
        <v>2.261020693073168E-2</v>
      </c>
      <c r="K94" s="68">
        <f t="shared" si="75"/>
        <v>812065.24920007784</v>
      </c>
      <c r="L94" s="68">
        <f t="shared" si="76"/>
        <v>1133263.5889811292</v>
      </c>
      <c r="M94" s="55">
        <f t="shared" si="77"/>
        <v>965959.99756125151</v>
      </c>
      <c r="N94" s="55">
        <f t="shared" si="78"/>
        <v>217516.41591577421</v>
      </c>
      <c r="O94" s="55">
        <f t="shared" si="79"/>
        <v>748443.58164547733</v>
      </c>
      <c r="P94" s="65">
        <f t="shared" si="122"/>
        <v>0</v>
      </c>
      <c r="Q94" s="52">
        <f t="shared" si="80"/>
        <v>0</v>
      </c>
      <c r="R94" s="57">
        <f t="shared" si="81"/>
        <v>0</v>
      </c>
      <c r="S94" s="59">
        <f t="shared" si="123"/>
        <v>0</v>
      </c>
      <c r="T94" s="56">
        <f t="shared" si="82"/>
        <v>0</v>
      </c>
      <c r="U94" s="57">
        <f t="shared" si="83"/>
        <v>0</v>
      </c>
      <c r="V94" s="59">
        <f t="shared" si="124"/>
        <v>0</v>
      </c>
      <c r="W94" s="52">
        <f t="shared" si="67"/>
        <v>0</v>
      </c>
      <c r="X94" s="57">
        <f t="shared" si="84"/>
        <v>0</v>
      </c>
      <c r="Y94" s="59">
        <f t="shared" si="125"/>
        <v>0</v>
      </c>
      <c r="Z94" s="56">
        <f t="shared" si="126"/>
        <v>0</v>
      </c>
      <c r="AA94" s="57">
        <f t="shared" si="85"/>
        <v>0</v>
      </c>
      <c r="AB94" s="63">
        <f t="shared" si="127"/>
        <v>0</v>
      </c>
      <c r="AC94" s="74">
        <f t="shared" si="86"/>
        <v>0</v>
      </c>
      <c r="AD94" s="57">
        <f t="shared" si="87"/>
        <v>0</v>
      </c>
      <c r="AE94" s="59">
        <f t="shared" si="128"/>
        <v>0</v>
      </c>
      <c r="AF94" s="54">
        <f t="shared" si="88"/>
        <v>0</v>
      </c>
      <c r="AG94" s="57">
        <f t="shared" si="89"/>
        <v>0</v>
      </c>
      <c r="AH94" s="59">
        <f t="shared" si="129"/>
        <v>8122247.2319575846</v>
      </c>
      <c r="AI94" s="54">
        <f t="shared" si="90"/>
        <v>217516.41591577421</v>
      </c>
      <c r="AJ94" s="57">
        <f t="shared" si="91"/>
        <v>33842.696799823272</v>
      </c>
      <c r="AK94" s="59">
        <f t="shared" si="130"/>
        <v>28304008.264270157</v>
      </c>
      <c r="AL94" s="56">
        <f t="shared" si="131"/>
        <v>748443.58164547733</v>
      </c>
      <c r="AM94" s="75">
        <f t="shared" si="92"/>
        <v>117933.36776779231</v>
      </c>
      <c r="AN94">
        <f t="shared" si="93"/>
        <v>2.8121789889387395E-2</v>
      </c>
      <c r="AO94" s="119">
        <f t="shared" si="94"/>
        <v>0</v>
      </c>
      <c r="AP94" s="119">
        <f t="shared" si="95"/>
        <v>0</v>
      </c>
      <c r="AQ94">
        <f t="shared" si="96"/>
        <v>0.70783595784889708</v>
      </c>
      <c r="AR94" s="41">
        <f t="shared" si="97"/>
        <v>0</v>
      </c>
      <c r="AS94" s="41">
        <f t="shared" si="98"/>
        <v>0</v>
      </c>
      <c r="AT94">
        <f t="shared" si="99"/>
        <v>0.70583005834790469</v>
      </c>
      <c r="AU94" s="41">
        <f t="shared" si="100"/>
        <v>0</v>
      </c>
      <c r="AV94" s="41">
        <f t="shared" si="101"/>
        <v>0</v>
      </c>
      <c r="AW94">
        <f t="shared" si="102"/>
        <v>0.71082498401839611</v>
      </c>
      <c r="AX94">
        <f t="shared" si="103"/>
        <v>0</v>
      </c>
      <c r="AY94" s="121">
        <f t="shared" si="104"/>
        <v>0</v>
      </c>
      <c r="AZ94">
        <f t="shared" si="105"/>
        <v>0.82492658056185841</v>
      </c>
      <c r="BA94" s="39">
        <f t="shared" si="106"/>
        <v>0</v>
      </c>
      <c r="BB94" s="39">
        <f t="shared" si="107"/>
        <v>0</v>
      </c>
      <c r="BC94">
        <f t="shared" si="108"/>
        <v>0.7198255252921304</v>
      </c>
      <c r="BD94" s="41">
        <f t="shared" si="109"/>
        <v>0</v>
      </c>
      <c r="BE94" s="41">
        <f t="shared" si="110"/>
        <v>0</v>
      </c>
      <c r="BF94">
        <f t="shared" si="111"/>
        <v>0.71007661229360364</v>
      </c>
      <c r="BG94" s="41">
        <f t="shared" si="112"/>
        <v>251359.1127155975</v>
      </c>
      <c r="BH94" s="41">
        <f t="shared" si="113"/>
        <v>17836346.105093487</v>
      </c>
      <c r="BI94">
        <f t="shared" si="114"/>
        <v>0.73169382085408241</v>
      </c>
      <c r="BJ94">
        <f t="shared" si="115"/>
        <v>866376.94941326964</v>
      </c>
      <c r="BK94" s="121">
        <f t="shared" si="116"/>
        <v>61372373.694929138</v>
      </c>
      <c r="BL94">
        <f t="shared" si="117"/>
        <v>0.7414741790228947</v>
      </c>
      <c r="BM94" s="119">
        <f t="shared" si="118"/>
        <v>1117736.062128867</v>
      </c>
      <c r="BN94" s="119">
        <f t="shared" si="119"/>
        <v>74378919.812216371</v>
      </c>
      <c r="BO94">
        <f t="shared" si="120"/>
        <v>0.72287598716774093</v>
      </c>
    </row>
    <row r="95" spans="1:67">
      <c r="A95">
        <v>83</v>
      </c>
      <c r="B95" s="58">
        <v>78</v>
      </c>
      <c r="C95" s="56">
        <f t="shared" si="68"/>
        <v>35460295.498666488</v>
      </c>
      <c r="D95" s="56">
        <f t="shared" si="69"/>
        <v>356490.90696197748</v>
      </c>
      <c r="E95" s="59">
        <f t="shared" si="121"/>
        <v>35103804.59170451</v>
      </c>
      <c r="F95" s="53">
        <f t="shared" si="70"/>
        <v>313935.97885279439</v>
      </c>
      <c r="G95" s="53">
        <f t="shared" si="71"/>
        <v>162823.14696452275</v>
      </c>
      <c r="H95" s="60">
        <f t="shared" si="72"/>
        <v>151112.83188827164</v>
      </c>
      <c r="I95" s="54">
        <f t="shared" si="73"/>
        <v>0.24</v>
      </c>
      <c r="J95" s="61">
        <f t="shared" si="74"/>
        <v>2.261020693073168E-2</v>
      </c>
      <c r="K95" s="62">
        <f t="shared" si="75"/>
        <v>790287.59347552515</v>
      </c>
      <c r="L95" s="62">
        <f t="shared" si="76"/>
        <v>1104223.5723283195</v>
      </c>
      <c r="M95" s="55">
        <f t="shared" si="77"/>
        <v>941400.42536379676</v>
      </c>
      <c r="N95" s="55">
        <f t="shared" si="78"/>
        <v>211986.05220060772</v>
      </c>
      <c r="O95" s="55">
        <f t="shared" si="79"/>
        <v>729414.37316318904</v>
      </c>
      <c r="P95" s="59">
        <f t="shared" si="122"/>
        <v>0</v>
      </c>
      <c r="Q95" s="52">
        <f t="shared" si="80"/>
        <v>0</v>
      </c>
      <c r="R95" s="57">
        <f t="shared" si="81"/>
        <v>0</v>
      </c>
      <c r="S95" s="59">
        <f t="shared" si="123"/>
        <v>0</v>
      </c>
      <c r="T95" s="56">
        <f t="shared" si="82"/>
        <v>0</v>
      </c>
      <c r="U95" s="57">
        <f t="shared" si="83"/>
        <v>0</v>
      </c>
      <c r="V95" s="59">
        <f t="shared" si="124"/>
        <v>0</v>
      </c>
      <c r="W95" s="52">
        <f t="shared" si="67"/>
        <v>0</v>
      </c>
      <c r="X95" s="57">
        <f t="shared" si="84"/>
        <v>0</v>
      </c>
      <c r="Y95" s="59">
        <f t="shared" si="125"/>
        <v>0</v>
      </c>
      <c r="Z95" s="56">
        <f t="shared" si="126"/>
        <v>0</v>
      </c>
      <c r="AA95" s="57">
        <f t="shared" si="85"/>
        <v>0</v>
      </c>
      <c r="AB95" s="63">
        <f t="shared" si="127"/>
        <v>0</v>
      </c>
      <c r="AC95" s="74">
        <f t="shared" si="86"/>
        <v>0</v>
      </c>
      <c r="AD95" s="57">
        <f t="shared" si="87"/>
        <v>0</v>
      </c>
      <c r="AE95" s="59">
        <f t="shared" si="128"/>
        <v>0</v>
      </c>
      <c r="AF95" s="54">
        <f t="shared" si="88"/>
        <v>0</v>
      </c>
      <c r="AG95" s="57">
        <f t="shared" si="89"/>
        <v>0</v>
      </c>
      <c r="AH95" s="59">
        <f t="shared" si="129"/>
        <v>7904730.8160418104</v>
      </c>
      <c r="AI95" s="54">
        <f t="shared" si="90"/>
        <v>211986.05220060772</v>
      </c>
      <c r="AJ95" s="57">
        <f t="shared" si="91"/>
        <v>32936.37840017421</v>
      </c>
      <c r="AK95" s="59">
        <f t="shared" si="130"/>
        <v>27555564.682624679</v>
      </c>
      <c r="AL95" s="56">
        <f t="shared" si="131"/>
        <v>729414.37316318904</v>
      </c>
      <c r="AM95" s="75">
        <f t="shared" si="92"/>
        <v>114814.8528442695</v>
      </c>
      <c r="AN95">
        <f t="shared" si="93"/>
        <v>2.8202197073394858E-2</v>
      </c>
      <c r="AO95" s="119">
        <f t="shared" si="94"/>
        <v>0</v>
      </c>
      <c r="AP95" s="119">
        <f t="shared" si="95"/>
        <v>0</v>
      </c>
      <c r="AQ95">
        <f t="shared" si="96"/>
        <v>0.70430006485207175</v>
      </c>
      <c r="AR95" s="41">
        <f t="shared" si="97"/>
        <v>0</v>
      </c>
      <c r="AS95" s="41">
        <f t="shared" si="98"/>
        <v>0</v>
      </c>
      <c r="AT95">
        <f t="shared" si="99"/>
        <v>0.7022783157294521</v>
      </c>
      <c r="AU95" s="41">
        <f t="shared" si="100"/>
        <v>0</v>
      </c>
      <c r="AV95" s="41">
        <f t="shared" si="101"/>
        <v>0</v>
      </c>
      <c r="AW95">
        <f t="shared" si="102"/>
        <v>0.70731284673481221</v>
      </c>
      <c r="AX95">
        <f t="shared" si="103"/>
        <v>0</v>
      </c>
      <c r="AY95" s="121">
        <f t="shared" si="104"/>
        <v>0</v>
      </c>
      <c r="AZ95">
        <f t="shared" si="105"/>
        <v>0.82243837581080781</v>
      </c>
      <c r="BA95" s="39">
        <f t="shared" si="106"/>
        <v>0</v>
      </c>
      <c r="BB95" s="39">
        <f t="shared" si="107"/>
        <v>0</v>
      </c>
      <c r="BC95">
        <f t="shared" si="108"/>
        <v>0.71638591149323094</v>
      </c>
      <c r="BD95" s="41">
        <f t="shared" si="109"/>
        <v>0</v>
      </c>
      <c r="BE95" s="41">
        <f t="shared" si="110"/>
        <v>0</v>
      </c>
      <c r="BF95">
        <f t="shared" si="111"/>
        <v>0.7065585117596147</v>
      </c>
      <c r="BG95" s="41">
        <f t="shared" si="112"/>
        <v>244922.43060078193</v>
      </c>
      <c r="BH95" s="41">
        <f t="shared" si="113"/>
        <v>17594842.332650442</v>
      </c>
      <c r="BI95">
        <f t="shared" si="114"/>
        <v>0.72835208640251703</v>
      </c>
      <c r="BJ95">
        <f t="shared" si="115"/>
        <v>844229.22600745852</v>
      </c>
      <c r="BK95" s="121">
        <f t="shared" si="116"/>
        <v>60541392.972544692</v>
      </c>
      <c r="BL95">
        <f t="shared" si="117"/>
        <v>0.7382150000166674</v>
      </c>
      <c r="BM95" s="119">
        <f t="shared" si="118"/>
        <v>1089151.6566082404</v>
      </c>
      <c r="BN95" s="119">
        <f t="shared" si="119"/>
        <v>73429233.178376153</v>
      </c>
      <c r="BO95">
        <f t="shared" si="120"/>
        <v>0.71946128807421883</v>
      </c>
    </row>
    <row r="96" spans="1:67">
      <c r="A96">
        <v>84</v>
      </c>
      <c r="B96" s="64">
        <v>79</v>
      </c>
      <c r="C96" s="56">
        <f t="shared" si="68"/>
        <v>34518895.073302694</v>
      </c>
      <c r="D96" s="56">
        <f t="shared" si="69"/>
        <v>356490.90696198493</v>
      </c>
      <c r="E96" s="59">
        <f t="shared" si="121"/>
        <v>34162404.166340709</v>
      </c>
      <c r="F96" s="53">
        <f t="shared" si="70"/>
        <v>306837.82140793098</v>
      </c>
      <c r="G96" s="53">
        <f t="shared" si="71"/>
        <v>158456.61799154367</v>
      </c>
      <c r="H96" s="66">
        <f t="shared" si="72"/>
        <v>148381.20341638732</v>
      </c>
      <c r="I96" s="54">
        <f t="shared" si="73"/>
        <v>0.24</v>
      </c>
      <c r="J96" s="67">
        <f t="shared" si="74"/>
        <v>2.261020693073168E-2</v>
      </c>
      <c r="K96" s="68">
        <f t="shared" si="75"/>
        <v>769064.0977383781</v>
      </c>
      <c r="L96" s="68">
        <f t="shared" si="76"/>
        <v>1075901.9191463091</v>
      </c>
      <c r="M96" s="55">
        <f t="shared" si="77"/>
        <v>917445.30115476553</v>
      </c>
      <c r="N96" s="55">
        <f t="shared" si="78"/>
        <v>206591.7990494204</v>
      </c>
      <c r="O96" s="55">
        <f t="shared" si="79"/>
        <v>710853.50210534513</v>
      </c>
      <c r="P96" s="65">
        <f t="shared" si="122"/>
        <v>0</v>
      </c>
      <c r="Q96" s="52">
        <f t="shared" si="80"/>
        <v>0</v>
      </c>
      <c r="R96" s="57">
        <f t="shared" si="81"/>
        <v>0</v>
      </c>
      <c r="S96" s="59">
        <f t="shared" si="123"/>
        <v>0</v>
      </c>
      <c r="T96" s="56">
        <f t="shared" si="82"/>
        <v>0</v>
      </c>
      <c r="U96" s="57">
        <f t="shared" si="83"/>
        <v>0</v>
      </c>
      <c r="V96" s="59">
        <f t="shared" si="124"/>
        <v>0</v>
      </c>
      <c r="W96" s="52">
        <f t="shared" si="67"/>
        <v>0</v>
      </c>
      <c r="X96" s="57">
        <f t="shared" si="84"/>
        <v>0</v>
      </c>
      <c r="Y96" s="59">
        <f t="shared" si="125"/>
        <v>0</v>
      </c>
      <c r="Z96" s="56">
        <f t="shared" si="126"/>
        <v>0</v>
      </c>
      <c r="AA96" s="57">
        <f t="shared" si="85"/>
        <v>0</v>
      </c>
      <c r="AB96" s="63">
        <f t="shared" si="127"/>
        <v>0</v>
      </c>
      <c r="AC96" s="74">
        <f t="shared" si="86"/>
        <v>0</v>
      </c>
      <c r="AD96" s="57">
        <f t="shared" si="87"/>
        <v>0</v>
      </c>
      <c r="AE96" s="59">
        <f t="shared" si="128"/>
        <v>0</v>
      </c>
      <c r="AF96" s="54">
        <f t="shared" si="88"/>
        <v>0</v>
      </c>
      <c r="AG96" s="57">
        <f t="shared" si="89"/>
        <v>0</v>
      </c>
      <c r="AH96" s="59">
        <f t="shared" si="129"/>
        <v>7692744.7638412025</v>
      </c>
      <c r="AI96" s="54">
        <f t="shared" si="90"/>
        <v>206591.7990494204</v>
      </c>
      <c r="AJ96" s="57">
        <f t="shared" si="91"/>
        <v>32053.103182671675</v>
      </c>
      <c r="AK96" s="59">
        <f t="shared" si="130"/>
        <v>26826150.309461489</v>
      </c>
      <c r="AL96" s="56">
        <f t="shared" si="131"/>
        <v>710853.50210534513</v>
      </c>
      <c r="AM96" s="75">
        <f t="shared" si="92"/>
        <v>111775.62628942287</v>
      </c>
      <c r="AN96">
        <f t="shared" si="93"/>
        <v>2.8282604257402318E-2</v>
      </c>
      <c r="AO96" s="119">
        <f t="shared" si="94"/>
        <v>0</v>
      </c>
      <c r="AP96" s="119">
        <f t="shared" si="95"/>
        <v>0</v>
      </c>
      <c r="AQ96">
        <f t="shared" si="96"/>
        <v>0.70077248819253957</v>
      </c>
      <c r="AR96" s="41">
        <f t="shared" si="97"/>
        <v>0</v>
      </c>
      <c r="AS96" s="41">
        <f t="shared" si="98"/>
        <v>0</v>
      </c>
      <c r="AT96">
        <f t="shared" si="99"/>
        <v>0.69873512631700752</v>
      </c>
      <c r="AU96" s="41">
        <f t="shared" si="100"/>
        <v>0</v>
      </c>
      <c r="AV96" s="41">
        <f t="shared" si="101"/>
        <v>0</v>
      </c>
      <c r="AW96">
        <f t="shared" si="102"/>
        <v>0.70380867496122335</v>
      </c>
      <c r="AX96">
        <f t="shared" si="103"/>
        <v>0</v>
      </c>
      <c r="AY96" s="121">
        <f t="shared" si="104"/>
        <v>0</v>
      </c>
      <c r="AZ96">
        <f t="shared" si="105"/>
        <v>0.81994671818770337</v>
      </c>
      <c r="BA96" s="39">
        <f t="shared" si="106"/>
        <v>0</v>
      </c>
      <c r="BB96" s="39">
        <f t="shared" si="107"/>
        <v>0</v>
      </c>
      <c r="BC96">
        <f t="shared" si="108"/>
        <v>0.71295322229635627</v>
      </c>
      <c r="BD96" s="41">
        <f t="shared" si="109"/>
        <v>0</v>
      </c>
      <c r="BE96" s="41">
        <f t="shared" si="110"/>
        <v>0</v>
      </c>
      <c r="BF96">
        <f t="shared" si="111"/>
        <v>0.70304846433321344</v>
      </c>
      <c r="BG96" s="41">
        <f t="shared" si="112"/>
        <v>238644.90223209208</v>
      </c>
      <c r="BH96" s="41">
        <f t="shared" si="113"/>
        <v>17353711.120151315</v>
      </c>
      <c r="BI96">
        <f t="shared" si="114"/>
        <v>0.72501593983326929</v>
      </c>
      <c r="BJ96">
        <f t="shared" si="115"/>
        <v>822629.12839476799</v>
      </c>
      <c r="BK96" s="121">
        <f t="shared" si="116"/>
        <v>59711694.176848993</v>
      </c>
      <c r="BL96">
        <f t="shared" si="117"/>
        <v>0.73496033825241402</v>
      </c>
      <c r="BM96" s="119">
        <f t="shared" si="118"/>
        <v>1061274.03062686</v>
      </c>
      <c r="BN96" s="119">
        <f t="shared" si="119"/>
        <v>72478178.791226476</v>
      </c>
      <c r="BO96">
        <f t="shared" si="120"/>
        <v>0.7160531661040862</v>
      </c>
    </row>
    <row r="97" spans="1:67">
      <c r="A97">
        <v>85</v>
      </c>
      <c r="B97" s="58">
        <v>80</v>
      </c>
      <c r="C97" s="56">
        <f t="shared" si="68"/>
        <v>33601449.772147924</v>
      </c>
      <c r="D97" s="56">
        <f t="shared" si="69"/>
        <v>356490.90696197748</v>
      </c>
      <c r="E97" s="59">
        <f t="shared" si="121"/>
        <v>33244958.865185946</v>
      </c>
      <c r="F97" s="53">
        <f t="shared" si="70"/>
        <v>299900.15477172274</v>
      </c>
      <c r="G97" s="53">
        <f t="shared" si="71"/>
        <v>154201.20086968748</v>
      </c>
      <c r="H97" s="60">
        <f t="shared" si="72"/>
        <v>145698.95390203525</v>
      </c>
      <c r="I97" s="54">
        <f t="shared" si="73"/>
        <v>0.24</v>
      </c>
      <c r="J97" s="61">
        <f t="shared" si="74"/>
        <v>2.261020693073168E-2</v>
      </c>
      <c r="K97" s="62">
        <f t="shared" si="75"/>
        <v>748381.11584820074</v>
      </c>
      <c r="L97" s="62">
        <f t="shared" si="76"/>
        <v>1048281.2706199235</v>
      </c>
      <c r="M97" s="55">
        <f t="shared" si="77"/>
        <v>894080.069750236</v>
      </c>
      <c r="N97" s="55">
        <f t="shared" si="78"/>
        <v>201330.37890263664</v>
      </c>
      <c r="O97" s="55">
        <f t="shared" si="79"/>
        <v>692749.69084759941</v>
      </c>
      <c r="P97" s="59">
        <f t="shared" si="122"/>
        <v>0</v>
      </c>
      <c r="Q97" s="52">
        <f t="shared" si="80"/>
        <v>0</v>
      </c>
      <c r="R97" s="57">
        <f t="shared" si="81"/>
        <v>0</v>
      </c>
      <c r="S97" s="59">
        <f t="shared" si="123"/>
        <v>0</v>
      </c>
      <c r="T97" s="56">
        <f t="shared" si="82"/>
        <v>0</v>
      </c>
      <c r="U97" s="57">
        <f t="shared" si="83"/>
        <v>0</v>
      </c>
      <c r="V97" s="59">
        <f t="shared" si="124"/>
        <v>0</v>
      </c>
      <c r="W97" s="52">
        <f t="shared" si="67"/>
        <v>0</v>
      </c>
      <c r="X97" s="57">
        <f t="shared" si="84"/>
        <v>0</v>
      </c>
      <c r="Y97" s="59">
        <f t="shared" si="125"/>
        <v>0</v>
      </c>
      <c r="Z97" s="56">
        <f t="shared" si="126"/>
        <v>0</v>
      </c>
      <c r="AA97" s="57">
        <f t="shared" si="85"/>
        <v>0</v>
      </c>
      <c r="AB97" s="63">
        <f t="shared" si="127"/>
        <v>0</v>
      </c>
      <c r="AC97" s="74">
        <f t="shared" si="86"/>
        <v>0</v>
      </c>
      <c r="AD97" s="57">
        <f t="shared" si="87"/>
        <v>0</v>
      </c>
      <c r="AE97" s="59">
        <f t="shared" si="128"/>
        <v>0</v>
      </c>
      <c r="AF97" s="54">
        <f t="shared" si="88"/>
        <v>0</v>
      </c>
      <c r="AG97" s="57">
        <f t="shared" si="89"/>
        <v>0</v>
      </c>
      <c r="AH97" s="59">
        <f t="shared" si="129"/>
        <v>7486152.9647917822</v>
      </c>
      <c r="AI97" s="54">
        <f t="shared" si="90"/>
        <v>201330.37890263664</v>
      </c>
      <c r="AJ97" s="57">
        <f t="shared" si="91"/>
        <v>31192.304019965759</v>
      </c>
      <c r="AK97" s="59">
        <f t="shared" si="130"/>
        <v>26115296.807356145</v>
      </c>
      <c r="AL97" s="56">
        <f t="shared" si="131"/>
        <v>692749.69084759941</v>
      </c>
      <c r="AM97" s="75">
        <f t="shared" si="92"/>
        <v>108813.73669731728</v>
      </c>
      <c r="AN97">
        <f t="shared" si="93"/>
        <v>2.8363011441409777E-2</v>
      </c>
      <c r="AO97" s="119">
        <f t="shared" si="94"/>
        <v>0</v>
      </c>
      <c r="AP97" s="119">
        <f t="shared" si="95"/>
        <v>0</v>
      </c>
      <c r="AQ97">
        <f t="shared" si="96"/>
        <v>0.69725328017268517</v>
      </c>
      <c r="AR97" s="41">
        <f t="shared" si="97"/>
        <v>0</v>
      </c>
      <c r="AS97" s="41">
        <f t="shared" si="98"/>
        <v>0</v>
      </c>
      <c r="AT97">
        <f t="shared" si="99"/>
        <v>0.69520054132305842</v>
      </c>
      <c r="AU97" s="41">
        <f t="shared" si="100"/>
        <v>0</v>
      </c>
      <c r="AV97" s="41">
        <f t="shared" si="101"/>
        <v>0</v>
      </c>
      <c r="AW97">
        <f t="shared" si="102"/>
        <v>0.70031252257597942</v>
      </c>
      <c r="AX97">
        <f t="shared" si="103"/>
        <v>0</v>
      </c>
      <c r="AY97" s="121">
        <f t="shared" si="104"/>
        <v>0</v>
      </c>
      <c r="AZ97">
        <f t="shared" si="105"/>
        <v>0.81745168475942021</v>
      </c>
      <c r="BA97" s="39">
        <f t="shared" si="106"/>
        <v>0</v>
      </c>
      <c r="BB97" s="39">
        <f t="shared" si="107"/>
        <v>0</v>
      </c>
      <c r="BC97">
        <f t="shared" si="108"/>
        <v>0.7095275159835831</v>
      </c>
      <c r="BD97" s="41">
        <f t="shared" si="109"/>
        <v>0</v>
      </c>
      <c r="BE97" s="41">
        <f t="shared" si="110"/>
        <v>0</v>
      </c>
      <c r="BF97">
        <f t="shared" si="111"/>
        <v>0.69954652350354607</v>
      </c>
      <c r="BG97" s="41">
        <f t="shared" si="112"/>
        <v>232522.6829226024</v>
      </c>
      <c r="BH97" s="41">
        <f t="shared" si="113"/>
        <v>17113082.206724115</v>
      </c>
      <c r="BI97">
        <f t="shared" si="114"/>
        <v>0.72168544447438532</v>
      </c>
      <c r="BJ97">
        <f t="shared" si="115"/>
        <v>801563.42754491675</v>
      </c>
      <c r="BK97" s="121">
        <f t="shared" si="116"/>
        <v>58883723.722045951</v>
      </c>
      <c r="BL97">
        <f t="shared" si="117"/>
        <v>0.7317102605914052</v>
      </c>
      <c r="BM97" s="119">
        <f t="shared" si="118"/>
        <v>1034086.1104675191</v>
      </c>
      <c r="BN97" s="119">
        <f t="shared" si="119"/>
        <v>71526405.580018878</v>
      </c>
      <c r="BO97">
        <f t="shared" si="120"/>
        <v>0.71265168091772579</v>
      </c>
    </row>
    <row r="98" spans="1:67">
      <c r="A98">
        <v>86</v>
      </c>
      <c r="B98" s="64">
        <v>81</v>
      </c>
      <c r="C98" s="56">
        <f t="shared" si="68"/>
        <v>32707369.702397693</v>
      </c>
      <c r="D98" s="56">
        <f t="shared" si="69"/>
        <v>356490.90696198493</v>
      </c>
      <c r="E98" s="59">
        <f t="shared" si="121"/>
        <v>32350878.795435708</v>
      </c>
      <c r="F98" s="53">
        <f t="shared" si="70"/>
        <v>293119.35021377564</v>
      </c>
      <c r="G98" s="53">
        <f t="shared" si="71"/>
        <v>150054.15947949595</v>
      </c>
      <c r="H98" s="66">
        <f t="shared" si="72"/>
        <v>143065.19073427969</v>
      </c>
      <c r="I98" s="54">
        <f t="shared" si="73"/>
        <v>0.24</v>
      </c>
      <c r="J98" s="67">
        <f t="shared" si="74"/>
        <v>2.261020693073168E-2</v>
      </c>
      <c r="K98" s="68">
        <f t="shared" si="75"/>
        <v>728225.33038873435</v>
      </c>
      <c r="L98" s="68">
        <f t="shared" si="76"/>
        <v>1021344.68060251</v>
      </c>
      <c r="M98" s="55">
        <f t="shared" si="77"/>
        <v>871290.52112301404</v>
      </c>
      <c r="N98" s="55">
        <f t="shared" si="78"/>
        <v>196198.59192362436</v>
      </c>
      <c r="O98" s="55">
        <f t="shared" si="79"/>
        <v>675091.92919938965</v>
      </c>
      <c r="P98" s="65">
        <f t="shared" si="122"/>
        <v>0</v>
      </c>
      <c r="Q98" s="52">
        <f t="shared" si="80"/>
        <v>0</v>
      </c>
      <c r="R98" s="57">
        <f t="shared" si="81"/>
        <v>0</v>
      </c>
      <c r="S98" s="59">
        <f t="shared" si="123"/>
        <v>0</v>
      </c>
      <c r="T98" s="56">
        <f t="shared" si="82"/>
        <v>0</v>
      </c>
      <c r="U98" s="57">
        <f t="shared" si="83"/>
        <v>0</v>
      </c>
      <c r="V98" s="59">
        <f t="shared" si="124"/>
        <v>0</v>
      </c>
      <c r="W98" s="52">
        <f t="shared" si="67"/>
        <v>0</v>
      </c>
      <c r="X98" s="57">
        <f t="shared" si="84"/>
        <v>0</v>
      </c>
      <c r="Y98" s="59">
        <f t="shared" si="125"/>
        <v>0</v>
      </c>
      <c r="Z98" s="56">
        <f t="shared" si="126"/>
        <v>0</v>
      </c>
      <c r="AA98" s="57">
        <f t="shared" si="85"/>
        <v>0</v>
      </c>
      <c r="AB98" s="63">
        <f t="shared" si="127"/>
        <v>0</v>
      </c>
      <c r="AC98" s="74">
        <f t="shared" si="86"/>
        <v>0</v>
      </c>
      <c r="AD98" s="57">
        <f t="shared" si="87"/>
        <v>0</v>
      </c>
      <c r="AE98" s="59">
        <f t="shared" si="128"/>
        <v>0</v>
      </c>
      <c r="AF98" s="54">
        <f t="shared" si="88"/>
        <v>0</v>
      </c>
      <c r="AG98" s="57">
        <f t="shared" si="89"/>
        <v>0</v>
      </c>
      <c r="AH98" s="59">
        <f t="shared" si="129"/>
        <v>7284822.5858891457</v>
      </c>
      <c r="AI98" s="54">
        <f t="shared" si="90"/>
        <v>196198.59192362436</v>
      </c>
      <c r="AJ98" s="57">
        <f t="shared" si="91"/>
        <v>30353.427441204774</v>
      </c>
      <c r="AK98" s="59">
        <f t="shared" si="130"/>
        <v>25422547.116508547</v>
      </c>
      <c r="AL98" s="56">
        <f t="shared" si="131"/>
        <v>675091.92919938965</v>
      </c>
      <c r="AM98" s="75">
        <f t="shared" si="92"/>
        <v>105927.27965211894</v>
      </c>
      <c r="AN98">
        <f t="shared" si="93"/>
        <v>2.844341862541724E-2</v>
      </c>
      <c r="AO98" s="119">
        <f t="shared" si="94"/>
        <v>0</v>
      </c>
      <c r="AP98" s="119">
        <f t="shared" si="95"/>
        <v>0</v>
      </c>
      <c r="AQ98">
        <f t="shared" si="96"/>
        <v>0.69374249249716557</v>
      </c>
      <c r="AR98" s="41">
        <f t="shared" si="97"/>
        <v>0</v>
      </c>
      <c r="AS98" s="41">
        <f t="shared" si="98"/>
        <v>0</v>
      </c>
      <c r="AT98">
        <f t="shared" si="99"/>
        <v>0.69167461135650765</v>
      </c>
      <c r="AU98" s="41">
        <f t="shared" si="100"/>
        <v>0</v>
      </c>
      <c r="AV98" s="41">
        <f t="shared" si="101"/>
        <v>0</v>
      </c>
      <c r="AW98">
        <f t="shared" si="102"/>
        <v>0.69682444286865841</v>
      </c>
      <c r="AX98">
        <f t="shared" si="103"/>
        <v>0</v>
      </c>
      <c r="AY98" s="121">
        <f t="shared" si="104"/>
        <v>0</v>
      </c>
      <c r="AZ98">
        <f t="shared" si="105"/>
        <v>0.81495335249297673</v>
      </c>
      <c r="BA98" s="39">
        <f t="shared" si="106"/>
        <v>0</v>
      </c>
      <c r="BB98" s="39">
        <f t="shared" si="107"/>
        <v>0</v>
      </c>
      <c r="BC98">
        <f t="shared" si="108"/>
        <v>0.70610885027722259</v>
      </c>
      <c r="BD98" s="41">
        <f t="shared" si="109"/>
        <v>0</v>
      </c>
      <c r="BE98" s="41">
        <f t="shared" si="110"/>
        <v>0</v>
      </c>
      <c r="BF98">
        <f t="shared" si="111"/>
        <v>0.69605274216872826</v>
      </c>
      <c r="BG98" s="41">
        <f t="shared" si="112"/>
        <v>226552.01936482915</v>
      </c>
      <c r="BH98" s="41">
        <f t="shared" si="113"/>
        <v>16873078.905431695</v>
      </c>
      <c r="BI98">
        <f t="shared" si="114"/>
        <v>0.71836066313641656</v>
      </c>
      <c r="BJ98">
        <f t="shared" si="115"/>
        <v>781019.20885150856</v>
      </c>
      <c r="BK98" s="121">
        <f t="shared" si="116"/>
        <v>58057905.911147512</v>
      </c>
      <c r="BL98">
        <f t="shared" si="117"/>
        <v>0.72846483341525925</v>
      </c>
      <c r="BM98" s="119">
        <f t="shared" si="118"/>
        <v>1007571.2282163377</v>
      </c>
      <c r="BN98" s="119">
        <f t="shared" si="119"/>
        <v>70574532.210964143</v>
      </c>
      <c r="BO98">
        <f t="shared" si="120"/>
        <v>0.70925689162620476</v>
      </c>
    </row>
    <row r="99" spans="1:67">
      <c r="A99">
        <v>87</v>
      </c>
      <c r="B99" s="58">
        <v>82</v>
      </c>
      <c r="C99" s="56">
        <f t="shared" si="68"/>
        <v>31836079.181274679</v>
      </c>
      <c r="D99" s="56">
        <f t="shared" si="69"/>
        <v>356490.90696198493</v>
      </c>
      <c r="E99" s="59">
        <f t="shared" si="121"/>
        <v>31479588.274312694</v>
      </c>
      <c r="F99" s="53">
        <f t="shared" si="70"/>
        <v>286491.86105004046</v>
      </c>
      <c r="G99" s="53">
        <f t="shared" si="71"/>
        <v>146012.82361235371</v>
      </c>
      <c r="H99" s="60">
        <f t="shared" si="72"/>
        <v>140479.03743768675</v>
      </c>
      <c r="I99" s="54">
        <f t="shared" si="73"/>
        <v>0.24</v>
      </c>
      <c r="J99" s="61">
        <f t="shared" si="74"/>
        <v>2.261020693073168E-2</v>
      </c>
      <c r="K99" s="62">
        <f t="shared" si="75"/>
        <v>708583.74487054849</v>
      </c>
      <c r="L99" s="62">
        <f t="shared" si="76"/>
        <v>995075.60592058906</v>
      </c>
      <c r="M99" s="55">
        <f t="shared" si="77"/>
        <v>849062.7823082353</v>
      </c>
      <c r="N99" s="55">
        <f t="shared" si="78"/>
        <v>191193.31417598552</v>
      </c>
      <c r="O99" s="55">
        <f t="shared" si="79"/>
        <v>657869.46813224978</v>
      </c>
      <c r="P99" s="59">
        <f t="shared" si="122"/>
        <v>0</v>
      </c>
      <c r="Q99" s="52">
        <f t="shared" si="80"/>
        <v>0</v>
      </c>
      <c r="R99" s="57">
        <f t="shared" si="81"/>
        <v>0</v>
      </c>
      <c r="S99" s="59">
        <f t="shared" si="123"/>
        <v>0</v>
      </c>
      <c r="T99" s="56">
        <f t="shared" si="82"/>
        <v>0</v>
      </c>
      <c r="U99" s="57">
        <f t="shared" si="83"/>
        <v>0</v>
      </c>
      <c r="V99" s="59">
        <f t="shared" si="124"/>
        <v>0</v>
      </c>
      <c r="W99" s="52">
        <f t="shared" si="67"/>
        <v>0</v>
      </c>
      <c r="X99" s="57">
        <f t="shared" si="84"/>
        <v>0</v>
      </c>
      <c r="Y99" s="59">
        <f t="shared" si="125"/>
        <v>0</v>
      </c>
      <c r="Z99" s="56">
        <f t="shared" si="126"/>
        <v>0</v>
      </c>
      <c r="AA99" s="57">
        <f t="shared" si="85"/>
        <v>0</v>
      </c>
      <c r="AB99" s="63">
        <f t="shared" si="127"/>
        <v>0</v>
      </c>
      <c r="AC99" s="74">
        <f t="shared" si="86"/>
        <v>0</v>
      </c>
      <c r="AD99" s="57">
        <f t="shared" si="87"/>
        <v>0</v>
      </c>
      <c r="AE99" s="59">
        <f t="shared" si="128"/>
        <v>0</v>
      </c>
      <c r="AF99" s="54">
        <f t="shared" si="88"/>
        <v>0</v>
      </c>
      <c r="AG99" s="57">
        <f t="shared" si="89"/>
        <v>0</v>
      </c>
      <c r="AH99" s="59">
        <f t="shared" si="129"/>
        <v>7088623.9939655215</v>
      </c>
      <c r="AI99" s="54">
        <f t="shared" si="90"/>
        <v>191193.31417598552</v>
      </c>
      <c r="AJ99" s="57">
        <f t="shared" si="91"/>
        <v>29535.933308189673</v>
      </c>
      <c r="AK99" s="59">
        <f t="shared" si="130"/>
        <v>24747455.187309157</v>
      </c>
      <c r="AL99" s="56">
        <f t="shared" si="131"/>
        <v>657869.46813224978</v>
      </c>
      <c r="AM99" s="75">
        <f t="shared" si="92"/>
        <v>103114.39661378815</v>
      </c>
      <c r="AN99">
        <f t="shared" si="93"/>
        <v>2.85238258094247E-2</v>
      </c>
      <c r="AO99" s="119">
        <f t="shared" si="94"/>
        <v>0</v>
      </c>
      <c r="AP99" s="119">
        <f t="shared" si="95"/>
        <v>0</v>
      </c>
      <c r="AQ99">
        <f t="shared" si="96"/>
        <v>0.69024017627315393</v>
      </c>
      <c r="AR99" s="41">
        <f t="shared" si="97"/>
        <v>0</v>
      </c>
      <c r="AS99" s="41">
        <f t="shared" si="98"/>
        <v>0</v>
      </c>
      <c r="AT99">
        <f t="shared" si="99"/>
        <v>0.68815738642310853</v>
      </c>
      <c r="AU99" s="41">
        <f t="shared" si="100"/>
        <v>0</v>
      </c>
      <c r="AV99" s="41">
        <f t="shared" si="101"/>
        <v>0</v>
      </c>
      <c r="AW99">
        <f t="shared" si="102"/>
        <v>0.69334448854018194</v>
      </c>
      <c r="AX99">
        <f t="shared" si="103"/>
        <v>0</v>
      </c>
      <c r="AY99" s="121">
        <f t="shared" si="104"/>
        <v>0</v>
      </c>
      <c r="AZ99">
        <f t="shared" si="105"/>
        <v>0.81245179825171498</v>
      </c>
      <c r="BA99" s="39">
        <f t="shared" si="106"/>
        <v>0</v>
      </c>
      <c r="BB99" s="39">
        <f t="shared" si="107"/>
        <v>0</v>
      </c>
      <c r="BC99">
        <f t="shared" si="108"/>
        <v>0.70269728233936557</v>
      </c>
      <c r="BD99" s="41">
        <f t="shared" si="109"/>
        <v>0</v>
      </c>
      <c r="BE99" s="41">
        <f t="shared" si="110"/>
        <v>0</v>
      </c>
      <c r="BF99">
        <f t="shared" si="111"/>
        <v>0.69256717263594403</v>
      </c>
      <c r="BG99" s="41">
        <f t="shared" si="112"/>
        <v>220729.2474841752</v>
      </c>
      <c r="BH99" s="41">
        <f t="shared" si="113"/>
        <v>16633818.33331074</v>
      </c>
      <c r="BI99">
        <f t="shared" si="114"/>
        <v>0.71504165811140252</v>
      </c>
      <c r="BJ99">
        <f t="shared" si="115"/>
        <v>760983.86474603787</v>
      </c>
      <c r="BK99" s="121">
        <f t="shared" si="116"/>
        <v>57234643.727505729</v>
      </c>
      <c r="BL99">
        <f t="shared" si="117"/>
        <v>0.72522412262450875</v>
      </c>
      <c r="BM99" s="119">
        <f t="shared" si="118"/>
        <v>981713.11223021313</v>
      </c>
      <c r="BN99" s="119">
        <f t="shared" si="119"/>
        <v>69623148.149275288</v>
      </c>
      <c r="BO99">
        <f t="shared" si="120"/>
        <v>0.70586885679063249</v>
      </c>
    </row>
    <row r="100" spans="1:67">
      <c r="A100">
        <v>88</v>
      </c>
      <c r="B100" s="64">
        <v>83</v>
      </c>
      <c r="C100" s="56">
        <f t="shared" si="68"/>
        <v>30987016.398966443</v>
      </c>
      <c r="D100" s="56">
        <f t="shared" si="69"/>
        <v>356490.90696198493</v>
      </c>
      <c r="E100" s="59">
        <f t="shared" si="121"/>
        <v>30630525.492004458</v>
      </c>
      <c r="F100" s="53">
        <f t="shared" si="70"/>
        <v>280014.22078772867</v>
      </c>
      <c r="G100" s="53">
        <f t="shared" si="71"/>
        <v>142074.58740708069</v>
      </c>
      <c r="H100" s="66">
        <f t="shared" si="72"/>
        <v>137939.63338064798</v>
      </c>
      <c r="I100" s="54">
        <f t="shared" si="73"/>
        <v>0.24</v>
      </c>
      <c r="J100" s="67">
        <f t="shared" si="74"/>
        <v>2.261020693073168E-2</v>
      </c>
      <c r="K100" s="68">
        <f t="shared" si="75"/>
        <v>689443.6761165869</v>
      </c>
      <c r="L100" s="68">
        <f t="shared" si="76"/>
        <v>969457.89690431557</v>
      </c>
      <c r="M100" s="55">
        <f t="shared" si="77"/>
        <v>827383.30949723488</v>
      </c>
      <c r="N100" s="55">
        <f t="shared" si="78"/>
        <v>186311.49584324108</v>
      </c>
      <c r="O100" s="55">
        <f t="shared" si="79"/>
        <v>641071.81365399377</v>
      </c>
      <c r="P100" s="65">
        <f t="shared" si="122"/>
        <v>0</v>
      </c>
      <c r="Q100" s="52">
        <f t="shared" si="80"/>
        <v>0</v>
      </c>
      <c r="R100" s="57">
        <f t="shared" si="81"/>
        <v>0</v>
      </c>
      <c r="S100" s="59">
        <f t="shared" si="123"/>
        <v>0</v>
      </c>
      <c r="T100" s="56">
        <f t="shared" si="82"/>
        <v>0</v>
      </c>
      <c r="U100" s="57">
        <f t="shared" si="83"/>
        <v>0</v>
      </c>
      <c r="V100" s="59">
        <f t="shared" si="124"/>
        <v>0</v>
      </c>
      <c r="W100" s="52">
        <f t="shared" si="67"/>
        <v>0</v>
      </c>
      <c r="X100" s="57">
        <f t="shared" si="84"/>
        <v>0</v>
      </c>
      <c r="Y100" s="59">
        <f t="shared" si="125"/>
        <v>0</v>
      </c>
      <c r="Z100" s="56">
        <f t="shared" si="126"/>
        <v>0</v>
      </c>
      <c r="AA100" s="57">
        <f t="shared" si="85"/>
        <v>0</v>
      </c>
      <c r="AB100" s="63">
        <f t="shared" si="127"/>
        <v>0</v>
      </c>
      <c r="AC100" s="74">
        <f t="shared" si="86"/>
        <v>0</v>
      </c>
      <c r="AD100" s="57">
        <f t="shared" si="87"/>
        <v>0</v>
      </c>
      <c r="AE100" s="59">
        <f t="shared" si="128"/>
        <v>0</v>
      </c>
      <c r="AF100" s="54">
        <f t="shared" si="88"/>
        <v>0</v>
      </c>
      <c r="AG100" s="57">
        <f t="shared" si="89"/>
        <v>0</v>
      </c>
      <c r="AH100" s="59">
        <f t="shared" si="129"/>
        <v>6897430.6797895357</v>
      </c>
      <c r="AI100" s="54">
        <f t="shared" si="90"/>
        <v>186311.49584324108</v>
      </c>
      <c r="AJ100" s="57">
        <f t="shared" si="91"/>
        <v>28739.294499123065</v>
      </c>
      <c r="AK100" s="59">
        <f t="shared" si="130"/>
        <v>24089585.719176907</v>
      </c>
      <c r="AL100" s="56">
        <f t="shared" si="131"/>
        <v>641071.81365399377</v>
      </c>
      <c r="AM100" s="75">
        <f t="shared" si="92"/>
        <v>100373.27382990377</v>
      </c>
      <c r="AN100">
        <f t="shared" si="93"/>
        <v>2.860423299343216E-2</v>
      </c>
      <c r="AO100" s="119">
        <f t="shared" si="94"/>
        <v>0</v>
      </c>
      <c r="AP100" s="119">
        <f t="shared" si="95"/>
        <v>0</v>
      </c>
      <c r="AQ100">
        <f t="shared" si="96"/>
        <v>0.68674638201064531</v>
      </c>
      <c r="AR100" s="41">
        <f t="shared" si="97"/>
        <v>0</v>
      </c>
      <c r="AS100" s="41">
        <f t="shared" si="98"/>
        <v>0</v>
      </c>
      <c r="AT100">
        <f t="shared" si="99"/>
        <v>0.68464891592584187</v>
      </c>
      <c r="AU100" s="41">
        <f t="shared" si="100"/>
        <v>0</v>
      </c>
      <c r="AV100" s="41">
        <f t="shared" si="101"/>
        <v>0</v>
      </c>
      <c r="AW100">
        <f t="shared" si="102"/>
        <v>0.68987271170288555</v>
      </c>
      <c r="AX100">
        <f t="shared" si="103"/>
        <v>0</v>
      </c>
      <c r="AY100" s="121">
        <f t="shared" si="104"/>
        <v>0</v>
      </c>
      <c r="AZ100">
        <f t="shared" si="105"/>
        <v>0.80994709879149962</v>
      </c>
      <c r="BA100" s="39">
        <f t="shared" si="106"/>
        <v>0</v>
      </c>
      <c r="BB100" s="39">
        <f t="shared" si="107"/>
        <v>0</v>
      </c>
      <c r="BC100">
        <f t="shared" si="108"/>
        <v>0.69929286877157626</v>
      </c>
      <c r="BD100" s="41">
        <f t="shared" si="109"/>
        <v>0</v>
      </c>
      <c r="BE100" s="41">
        <f t="shared" si="110"/>
        <v>0</v>
      </c>
      <c r="BF100">
        <f t="shared" si="111"/>
        <v>0.68908986662164051</v>
      </c>
      <c r="BG100" s="41">
        <f t="shared" si="112"/>
        <v>215050.79034236414</v>
      </c>
      <c r="BH100" s="41">
        <f t="shared" si="113"/>
        <v>16395411.634205215</v>
      </c>
      <c r="BI100">
        <f t="shared" si="114"/>
        <v>0.71172849117199366</v>
      </c>
      <c r="BJ100">
        <f t="shared" si="115"/>
        <v>741445.08748389757</v>
      </c>
      <c r="BK100" s="121">
        <f t="shared" si="116"/>
        <v>56414319.601551451</v>
      </c>
      <c r="BL100">
        <f t="shared" si="117"/>
        <v>0.7219881936373046</v>
      </c>
      <c r="BM100" s="119">
        <f t="shared" si="118"/>
        <v>956495.87782626168</v>
      </c>
      <c r="BN100" s="119">
        <f t="shared" si="119"/>
        <v>68672814.688270494</v>
      </c>
      <c r="BO100">
        <f t="shared" si="120"/>
        <v>0.70248763442176632</v>
      </c>
    </row>
    <row r="101" spans="1:67">
      <c r="A101">
        <v>89</v>
      </c>
      <c r="B101" s="58">
        <v>84</v>
      </c>
      <c r="C101" s="56">
        <f t="shared" si="68"/>
        <v>30159633.089469209</v>
      </c>
      <c r="D101" s="56">
        <f t="shared" si="69"/>
        <v>356490.90696198493</v>
      </c>
      <c r="E101" s="59">
        <f t="shared" si="121"/>
        <v>29803142.182507224</v>
      </c>
      <c r="F101" s="53">
        <f t="shared" si="70"/>
        <v>273683.04131217051</v>
      </c>
      <c r="G101" s="53">
        <f t="shared" si="71"/>
        <v>138236.907823196</v>
      </c>
      <c r="H101" s="60">
        <f t="shared" si="72"/>
        <v>135446.1334889745</v>
      </c>
      <c r="I101" s="54">
        <f t="shared" si="73"/>
        <v>0.24</v>
      </c>
      <c r="J101" s="61">
        <f t="shared" si="74"/>
        <v>2.261020693073168E-2</v>
      </c>
      <c r="K101" s="62">
        <f t="shared" si="75"/>
        <v>670792.74682635325</v>
      </c>
      <c r="L101" s="62">
        <f t="shared" si="76"/>
        <v>944475.78813852381</v>
      </c>
      <c r="M101" s="55">
        <f t="shared" si="77"/>
        <v>806238.88031532778</v>
      </c>
      <c r="N101" s="55">
        <f t="shared" si="78"/>
        <v>181550.1594899293</v>
      </c>
      <c r="O101" s="55">
        <f t="shared" si="79"/>
        <v>624688.72082539846</v>
      </c>
      <c r="P101" s="59">
        <f t="shared" si="122"/>
        <v>0</v>
      </c>
      <c r="Q101" s="52">
        <f t="shared" si="80"/>
        <v>0</v>
      </c>
      <c r="R101" s="57">
        <f t="shared" si="81"/>
        <v>0</v>
      </c>
      <c r="S101" s="59">
        <f t="shared" si="123"/>
        <v>0</v>
      </c>
      <c r="T101" s="56">
        <f t="shared" si="82"/>
        <v>0</v>
      </c>
      <c r="U101" s="57">
        <f t="shared" si="83"/>
        <v>0</v>
      </c>
      <c r="V101" s="59">
        <f t="shared" si="124"/>
        <v>0</v>
      </c>
      <c r="W101" s="52">
        <f t="shared" si="67"/>
        <v>0</v>
      </c>
      <c r="X101" s="57">
        <f t="shared" si="84"/>
        <v>0</v>
      </c>
      <c r="Y101" s="59">
        <f t="shared" si="125"/>
        <v>0</v>
      </c>
      <c r="Z101" s="56">
        <f t="shared" si="126"/>
        <v>0</v>
      </c>
      <c r="AA101" s="57">
        <f t="shared" si="85"/>
        <v>0</v>
      </c>
      <c r="AB101" s="63">
        <f t="shared" si="127"/>
        <v>0</v>
      </c>
      <c r="AC101" s="74">
        <f t="shared" si="86"/>
        <v>0</v>
      </c>
      <c r="AD101" s="57">
        <f t="shared" si="87"/>
        <v>0</v>
      </c>
      <c r="AE101" s="59">
        <f t="shared" si="128"/>
        <v>0</v>
      </c>
      <c r="AF101" s="54">
        <f t="shared" si="88"/>
        <v>0</v>
      </c>
      <c r="AG101" s="57">
        <f t="shared" si="89"/>
        <v>0</v>
      </c>
      <c r="AH101" s="59">
        <f t="shared" si="129"/>
        <v>6711119.1839462947</v>
      </c>
      <c r="AI101" s="54">
        <f t="shared" si="90"/>
        <v>181550.1594899293</v>
      </c>
      <c r="AJ101" s="57">
        <f t="shared" si="91"/>
        <v>27962.996599776227</v>
      </c>
      <c r="AK101" s="59">
        <f t="shared" si="130"/>
        <v>23448513.905522913</v>
      </c>
      <c r="AL101" s="56">
        <f t="shared" si="131"/>
        <v>624688.72082539846</v>
      </c>
      <c r="AM101" s="75">
        <f t="shared" si="92"/>
        <v>97702.141273012137</v>
      </c>
      <c r="AN101">
        <f t="shared" si="93"/>
        <v>2.8684640177439623E-2</v>
      </c>
      <c r="AO101" s="119">
        <f t="shared" si="94"/>
        <v>0</v>
      </c>
      <c r="AP101" s="119">
        <f t="shared" si="95"/>
        <v>0</v>
      </c>
      <c r="AQ101">
        <f t="shared" si="96"/>
        <v>0.6832611596228505</v>
      </c>
      <c r="AR101" s="41">
        <f t="shared" si="97"/>
        <v>0</v>
      </c>
      <c r="AS101" s="41">
        <f t="shared" si="98"/>
        <v>0</v>
      </c>
      <c r="AT101">
        <f t="shared" si="99"/>
        <v>0.68114924866540094</v>
      </c>
      <c r="AU101" s="41">
        <f t="shared" si="100"/>
        <v>0</v>
      </c>
      <c r="AV101" s="41">
        <f t="shared" si="101"/>
        <v>0</v>
      </c>
      <c r="AW101">
        <f t="shared" si="102"/>
        <v>0.68640916388076445</v>
      </c>
      <c r="AX101">
        <f t="shared" si="103"/>
        <v>0</v>
      </c>
      <c r="AY101" s="121">
        <f t="shared" si="104"/>
        <v>0</v>
      </c>
      <c r="AZ101">
        <f t="shared" si="105"/>
        <v>0.80743933075703445</v>
      </c>
      <c r="BA101" s="39">
        <f t="shared" si="106"/>
        <v>0</v>
      </c>
      <c r="BB101" s="39">
        <f t="shared" si="107"/>
        <v>0</v>
      </c>
      <c r="BC101">
        <f t="shared" si="108"/>
        <v>0.69589566561457461</v>
      </c>
      <c r="BD101" s="41">
        <f t="shared" si="109"/>
        <v>0</v>
      </c>
      <c r="BE101" s="41">
        <f t="shared" si="110"/>
        <v>0</v>
      </c>
      <c r="BF101">
        <f t="shared" si="111"/>
        <v>0.68562087525174675</v>
      </c>
      <c r="BG101" s="41">
        <f t="shared" si="112"/>
        <v>209513.15608970553</v>
      </c>
      <c r="BH101" s="41">
        <f t="shared" si="113"/>
        <v>16157964.194603708</v>
      </c>
      <c r="BI101">
        <f t="shared" si="114"/>
        <v>0.70842122357054638</v>
      </c>
      <c r="BJ101">
        <f t="shared" si="115"/>
        <v>722390.86209841061</v>
      </c>
      <c r="BK101" s="121">
        <f t="shared" si="116"/>
        <v>55597296.153460465</v>
      </c>
      <c r="BL101">
        <f t="shared" si="117"/>
        <v>0.71875711138798659</v>
      </c>
      <c r="BM101" s="119">
        <f t="shared" si="118"/>
        <v>931904.01818811614</v>
      </c>
      <c r="BN101" s="119">
        <f t="shared" si="119"/>
        <v>67724065.946487531</v>
      </c>
      <c r="BO101">
        <f t="shared" si="120"/>
        <v>0.69911328197949663</v>
      </c>
    </row>
    <row r="102" spans="1:67">
      <c r="A102">
        <v>90</v>
      </c>
      <c r="B102" s="64">
        <v>85</v>
      </c>
      <c r="C102" s="56">
        <f t="shared" si="68"/>
        <v>29353394.209153876</v>
      </c>
      <c r="D102" s="56">
        <f t="shared" si="69"/>
        <v>356490.90696198121</v>
      </c>
      <c r="E102" s="59">
        <f t="shared" si="121"/>
        <v>28996903.302191895</v>
      </c>
      <c r="F102" s="53">
        <f t="shared" si="70"/>
        <v>267495.01111467037</v>
      </c>
      <c r="G102" s="53">
        <f t="shared" si="71"/>
        <v>134497.30315000008</v>
      </c>
      <c r="H102" s="66">
        <f t="shared" si="72"/>
        <v>132997.70796467029</v>
      </c>
      <c r="I102" s="54">
        <f t="shared" si="73"/>
        <v>0.24</v>
      </c>
      <c r="J102" s="67">
        <f t="shared" si="74"/>
        <v>2.261020693073168E-2</v>
      </c>
      <c r="K102" s="68">
        <f t="shared" si="75"/>
        <v>652618.87831458135</v>
      </c>
      <c r="L102" s="68">
        <f t="shared" si="76"/>
        <v>920113.88942925166</v>
      </c>
      <c r="M102" s="55">
        <f t="shared" si="77"/>
        <v>785616.58627925161</v>
      </c>
      <c r="N102" s="55">
        <f t="shared" si="78"/>
        <v>176906.39836316061</v>
      </c>
      <c r="O102" s="55">
        <f t="shared" si="79"/>
        <v>608710.18791609106</v>
      </c>
      <c r="P102" s="65">
        <f t="shared" si="122"/>
        <v>0</v>
      </c>
      <c r="Q102" s="52">
        <f t="shared" si="80"/>
        <v>0</v>
      </c>
      <c r="R102" s="57">
        <f t="shared" si="81"/>
        <v>0</v>
      </c>
      <c r="S102" s="59">
        <f t="shared" si="123"/>
        <v>0</v>
      </c>
      <c r="T102" s="56">
        <f t="shared" si="82"/>
        <v>0</v>
      </c>
      <c r="U102" s="57">
        <f t="shared" si="83"/>
        <v>0</v>
      </c>
      <c r="V102" s="59">
        <f t="shared" si="124"/>
        <v>0</v>
      </c>
      <c r="W102" s="52">
        <f t="shared" ref="W102:W133" si="132">IF(T102+P102&lt;=O102+AM102,MIN(V102,O102-Q102+AA102-T102+AM102),0)</f>
        <v>0</v>
      </c>
      <c r="X102" s="57">
        <f t="shared" si="84"/>
        <v>0</v>
      </c>
      <c r="Y102" s="59">
        <f t="shared" si="125"/>
        <v>0</v>
      </c>
      <c r="Z102" s="56">
        <f t="shared" si="126"/>
        <v>0</v>
      </c>
      <c r="AA102" s="57">
        <f t="shared" si="85"/>
        <v>0</v>
      </c>
      <c r="AB102" s="63">
        <f t="shared" si="127"/>
        <v>0</v>
      </c>
      <c r="AC102" s="74">
        <f t="shared" si="86"/>
        <v>0</v>
      </c>
      <c r="AD102" s="57">
        <f t="shared" si="87"/>
        <v>0</v>
      </c>
      <c r="AE102" s="59">
        <f t="shared" si="128"/>
        <v>0</v>
      </c>
      <c r="AF102" s="54">
        <f t="shared" si="88"/>
        <v>0</v>
      </c>
      <c r="AG102" s="57">
        <f t="shared" si="89"/>
        <v>0</v>
      </c>
      <c r="AH102" s="59">
        <f t="shared" si="129"/>
        <v>6529569.024456365</v>
      </c>
      <c r="AI102" s="54">
        <f t="shared" si="90"/>
        <v>176906.39836316061</v>
      </c>
      <c r="AJ102" s="57">
        <f t="shared" si="91"/>
        <v>27206.53760190152</v>
      </c>
      <c r="AK102" s="59">
        <f t="shared" si="130"/>
        <v>22823825.184697513</v>
      </c>
      <c r="AL102" s="56">
        <f t="shared" si="131"/>
        <v>608710.18791609106</v>
      </c>
      <c r="AM102" s="75">
        <f t="shared" si="92"/>
        <v>95099.271602906301</v>
      </c>
      <c r="AN102">
        <f t="shared" si="93"/>
        <v>2.8765047361447083E-2</v>
      </c>
      <c r="AO102" s="119">
        <f t="shared" si="94"/>
        <v>0</v>
      </c>
      <c r="AP102" s="119">
        <f t="shared" si="95"/>
        <v>0</v>
      </c>
      <c r="AQ102">
        <f t="shared" si="96"/>
        <v>0.67978455842646301</v>
      </c>
      <c r="AR102" s="41">
        <f t="shared" si="97"/>
        <v>0</v>
      </c>
      <c r="AS102" s="41">
        <f t="shared" si="98"/>
        <v>0</v>
      </c>
      <c r="AT102">
        <f t="shared" si="99"/>
        <v>0.6776584328405918</v>
      </c>
      <c r="AU102" s="41">
        <f t="shared" si="100"/>
        <v>0</v>
      </c>
      <c r="AV102" s="41">
        <f t="shared" si="101"/>
        <v>0</v>
      </c>
      <c r="AW102">
        <f t="shared" si="102"/>
        <v>0.68295389600962209</v>
      </c>
      <c r="AX102">
        <f t="shared" si="103"/>
        <v>0</v>
      </c>
      <c r="AY102" s="121">
        <f t="shared" si="104"/>
        <v>0</v>
      </c>
      <c r="AZ102">
        <f t="shared" si="105"/>
        <v>0.80492857067799006</v>
      </c>
      <c r="BA102" s="39">
        <f t="shared" si="106"/>
        <v>0</v>
      </c>
      <c r="BB102" s="39">
        <f t="shared" si="107"/>
        <v>0</v>
      </c>
      <c r="BC102">
        <f t="shared" si="108"/>
        <v>0.69250572834800272</v>
      </c>
      <c r="BD102" s="41">
        <f t="shared" si="109"/>
        <v>0</v>
      </c>
      <c r="BE102" s="41">
        <f t="shared" si="110"/>
        <v>0</v>
      </c>
      <c r="BF102">
        <f t="shared" si="111"/>
        <v>0.6821602490619022</v>
      </c>
      <c r="BG102" s="41">
        <f t="shared" si="112"/>
        <v>204112.93596506212</v>
      </c>
      <c r="BH102" s="41">
        <f t="shared" si="113"/>
        <v>15921575.852684455</v>
      </c>
      <c r="BI102">
        <f t="shared" si="114"/>
        <v>0.70511991603828816</v>
      </c>
      <c r="BJ102">
        <f t="shared" si="115"/>
        <v>703809.45951899735</v>
      </c>
      <c r="BK102" s="121">
        <f t="shared" si="116"/>
        <v>54783916.912448198</v>
      </c>
      <c r="BL102">
        <f t="shared" si="117"/>
        <v>0.71553094032584041</v>
      </c>
      <c r="BM102" s="119">
        <f t="shared" si="118"/>
        <v>907922.39548405947</v>
      </c>
      <c r="BN102" s="119">
        <f t="shared" si="119"/>
        <v>66777409.83373639</v>
      </c>
      <c r="BO102">
        <f t="shared" si="120"/>
        <v>0.69574585637247166</v>
      </c>
    </row>
    <row r="103" spans="1:67">
      <c r="A103">
        <v>91</v>
      </c>
      <c r="B103" s="58">
        <v>86</v>
      </c>
      <c r="C103" s="56">
        <f t="shared" si="68"/>
        <v>28567777.622874625</v>
      </c>
      <c r="D103" s="56">
        <f t="shared" si="69"/>
        <v>356490.90696198121</v>
      </c>
      <c r="E103" s="59">
        <f t="shared" si="121"/>
        <v>28211286.715912644</v>
      </c>
      <c r="F103" s="53">
        <f t="shared" si="70"/>
        <v>261446.89356042925</v>
      </c>
      <c r="G103" s="53">
        <f t="shared" si="71"/>
        <v>130853.35155064148</v>
      </c>
      <c r="H103" s="60">
        <f t="shared" si="72"/>
        <v>130593.54200978776</v>
      </c>
      <c r="I103" s="54">
        <f t="shared" si="73"/>
        <v>0.24</v>
      </c>
      <c r="J103" s="61">
        <f t="shared" si="74"/>
        <v>2.261020693073168E-2</v>
      </c>
      <c r="K103" s="62">
        <f t="shared" si="75"/>
        <v>634910.28342032805</v>
      </c>
      <c r="L103" s="62">
        <f t="shared" si="76"/>
        <v>896357.17698075727</v>
      </c>
      <c r="M103" s="55">
        <f t="shared" si="77"/>
        <v>765503.8254301158</v>
      </c>
      <c r="N103" s="55">
        <f t="shared" si="78"/>
        <v>172377.37473369326</v>
      </c>
      <c r="O103" s="55">
        <f t="shared" si="79"/>
        <v>593126.4506964226</v>
      </c>
      <c r="P103" s="59">
        <f t="shared" si="122"/>
        <v>0</v>
      </c>
      <c r="Q103" s="52">
        <f t="shared" si="80"/>
        <v>0</v>
      </c>
      <c r="R103" s="57">
        <f t="shared" si="81"/>
        <v>0</v>
      </c>
      <c r="S103" s="59">
        <f t="shared" si="123"/>
        <v>0</v>
      </c>
      <c r="T103" s="56">
        <f t="shared" si="82"/>
        <v>0</v>
      </c>
      <c r="U103" s="57">
        <f t="shared" si="83"/>
        <v>0</v>
      </c>
      <c r="V103" s="59">
        <f t="shared" si="124"/>
        <v>0</v>
      </c>
      <c r="W103" s="52">
        <f t="shared" si="132"/>
        <v>0</v>
      </c>
      <c r="X103" s="57">
        <f t="shared" si="84"/>
        <v>0</v>
      </c>
      <c r="Y103" s="59">
        <f t="shared" si="125"/>
        <v>0</v>
      </c>
      <c r="Z103" s="56">
        <f t="shared" si="126"/>
        <v>0</v>
      </c>
      <c r="AA103" s="57">
        <f t="shared" si="85"/>
        <v>0</v>
      </c>
      <c r="AB103" s="63">
        <f t="shared" si="127"/>
        <v>0</v>
      </c>
      <c r="AC103" s="74">
        <f t="shared" si="86"/>
        <v>0</v>
      </c>
      <c r="AD103" s="57">
        <f t="shared" si="87"/>
        <v>0</v>
      </c>
      <c r="AE103" s="59">
        <f t="shared" si="128"/>
        <v>0</v>
      </c>
      <c r="AF103" s="54">
        <f t="shared" si="88"/>
        <v>0</v>
      </c>
      <c r="AG103" s="57">
        <f t="shared" si="89"/>
        <v>0</v>
      </c>
      <c r="AH103" s="59">
        <f t="shared" si="129"/>
        <v>6352662.6260932041</v>
      </c>
      <c r="AI103" s="54">
        <f t="shared" si="90"/>
        <v>172377.37473369326</v>
      </c>
      <c r="AJ103" s="57">
        <f t="shared" si="91"/>
        <v>26469.427608721682</v>
      </c>
      <c r="AK103" s="59">
        <f t="shared" si="130"/>
        <v>22215114.99678142</v>
      </c>
      <c r="AL103" s="56">
        <f t="shared" si="131"/>
        <v>593126.4506964226</v>
      </c>
      <c r="AM103" s="75">
        <f t="shared" si="92"/>
        <v>92562.979153255917</v>
      </c>
      <c r="AN103">
        <f t="shared" si="93"/>
        <v>2.8845454545454542E-2</v>
      </c>
      <c r="AO103" s="119">
        <f t="shared" si="94"/>
        <v>0</v>
      </c>
      <c r="AP103" s="119">
        <f t="shared" si="95"/>
        <v>0</v>
      </c>
      <c r="AQ103">
        <f t="shared" si="96"/>
        <v>0.67631662714211616</v>
      </c>
      <c r="AR103" s="41">
        <f t="shared" si="97"/>
        <v>0</v>
      </c>
      <c r="AS103" s="41">
        <f t="shared" si="98"/>
        <v>0</v>
      </c>
      <c r="AT103">
        <f t="shared" si="99"/>
        <v>0.67417651604897011</v>
      </c>
      <c r="AU103" s="41">
        <f t="shared" si="100"/>
        <v>0</v>
      </c>
      <c r="AV103" s="41">
        <f t="shared" si="101"/>
        <v>0</v>
      </c>
      <c r="AW103">
        <f t="shared" si="102"/>
        <v>0.67950695843737285</v>
      </c>
      <c r="AX103">
        <f t="shared" si="103"/>
        <v>0</v>
      </c>
      <c r="AY103" s="121">
        <f t="shared" si="104"/>
        <v>0</v>
      </c>
      <c r="AZ103">
        <f t="shared" si="105"/>
        <v>0.80241489496534868</v>
      </c>
      <c r="BA103" s="39">
        <f t="shared" si="106"/>
        <v>0</v>
      </c>
      <c r="BB103" s="39">
        <f t="shared" si="107"/>
        <v>0</v>
      </c>
      <c r="BC103">
        <f t="shared" si="108"/>
        <v>0.68912311189017994</v>
      </c>
      <c r="BD103" s="41">
        <f t="shared" si="109"/>
        <v>0</v>
      </c>
      <c r="BE103" s="41">
        <f t="shared" si="110"/>
        <v>0</v>
      </c>
      <c r="BF103">
        <f t="shared" si="111"/>
        <v>0.67870803799777668</v>
      </c>
      <c r="BG103" s="41">
        <f t="shared" si="112"/>
        <v>198846.80234241494</v>
      </c>
      <c r="BH103" s="41">
        <f t="shared" si="113"/>
        <v>15686341.100766087</v>
      </c>
      <c r="BI103">
        <f t="shared" si="114"/>
        <v>0.70182462878448781</v>
      </c>
      <c r="BJ103">
        <f t="shared" si="115"/>
        <v>685689.42984967853</v>
      </c>
      <c r="BK103" s="121">
        <f t="shared" si="116"/>
        <v>53974507.013374455</v>
      </c>
      <c r="BL103">
        <f t="shared" si="117"/>
        <v>0.71230974441383887</v>
      </c>
      <c r="BM103" s="119">
        <f t="shared" si="118"/>
        <v>884536.23219209351</v>
      </c>
      <c r="BN103" s="119">
        <f t="shared" si="119"/>
        <v>65833328.98698996</v>
      </c>
      <c r="BO103">
        <f t="shared" si="120"/>
        <v>0.69238541395768571</v>
      </c>
    </row>
    <row r="104" spans="1:67">
      <c r="A104">
        <v>92</v>
      </c>
      <c r="B104" s="64">
        <v>87</v>
      </c>
      <c r="C104" s="56">
        <f t="shared" si="68"/>
        <v>27802273.797444507</v>
      </c>
      <c r="D104" s="56">
        <f t="shared" si="69"/>
        <v>356490.90696198121</v>
      </c>
      <c r="E104" s="59">
        <f t="shared" si="121"/>
        <v>27445782.890482526</v>
      </c>
      <c r="F104" s="53">
        <f t="shared" si="70"/>
        <v>255535.52519563105</v>
      </c>
      <c r="G104" s="53">
        <f t="shared" si="71"/>
        <v>127302.68964035479</v>
      </c>
      <c r="H104" s="66">
        <f t="shared" si="72"/>
        <v>128232.83555527627</v>
      </c>
      <c r="I104" s="54">
        <f t="shared" si="73"/>
        <v>0.24</v>
      </c>
      <c r="J104" s="67">
        <f t="shared" si="74"/>
        <v>2.261020693073168E-2</v>
      </c>
      <c r="K104" s="68">
        <f t="shared" si="75"/>
        <v>617655.45958252565</v>
      </c>
      <c r="L104" s="68">
        <f t="shared" si="76"/>
        <v>873190.98477815674</v>
      </c>
      <c r="M104" s="55">
        <f t="shared" si="77"/>
        <v>745888.29513780191</v>
      </c>
      <c r="N104" s="55">
        <f t="shared" si="78"/>
        <v>167960.31827561682</v>
      </c>
      <c r="O104" s="55">
        <f t="shared" si="79"/>
        <v>577927.97686218505</v>
      </c>
      <c r="P104" s="65">
        <f t="shared" si="122"/>
        <v>0</v>
      </c>
      <c r="Q104" s="52">
        <f t="shared" si="80"/>
        <v>0</v>
      </c>
      <c r="R104" s="57">
        <f t="shared" si="81"/>
        <v>0</v>
      </c>
      <c r="S104" s="59">
        <f t="shared" si="123"/>
        <v>0</v>
      </c>
      <c r="T104" s="56">
        <f t="shared" si="82"/>
        <v>0</v>
      </c>
      <c r="U104" s="57">
        <f t="shared" si="83"/>
        <v>0</v>
      </c>
      <c r="V104" s="59">
        <f t="shared" si="124"/>
        <v>0</v>
      </c>
      <c r="W104" s="52">
        <f t="shared" si="132"/>
        <v>0</v>
      </c>
      <c r="X104" s="57">
        <f t="shared" si="84"/>
        <v>0</v>
      </c>
      <c r="Y104" s="59">
        <f t="shared" si="125"/>
        <v>0</v>
      </c>
      <c r="Z104" s="56">
        <f t="shared" si="126"/>
        <v>0</v>
      </c>
      <c r="AA104" s="57">
        <f t="shared" si="85"/>
        <v>0</v>
      </c>
      <c r="AB104" s="63">
        <f t="shared" si="127"/>
        <v>0</v>
      </c>
      <c r="AC104" s="74">
        <f t="shared" si="86"/>
        <v>0</v>
      </c>
      <c r="AD104" s="57">
        <f t="shared" si="87"/>
        <v>0</v>
      </c>
      <c r="AE104" s="59">
        <f t="shared" si="128"/>
        <v>0</v>
      </c>
      <c r="AF104" s="54">
        <f t="shared" si="88"/>
        <v>0</v>
      </c>
      <c r="AG104" s="57">
        <f t="shared" si="89"/>
        <v>0</v>
      </c>
      <c r="AH104" s="59">
        <f t="shared" si="129"/>
        <v>6180285.2513595112</v>
      </c>
      <c r="AI104" s="54">
        <f t="shared" si="90"/>
        <v>167960.31827561682</v>
      </c>
      <c r="AJ104" s="57">
        <f t="shared" si="91"/>
        <v>25751.188547331298</v>
      </c>
      <c r="AK104" s="59">
        <f t="shared" si="130"/>
        <v>21621988.546084996</v>
      </c>
      <c r="AL104" s="56">
        <f t="shared" si="131"/>
        <v>577927.97686218505</v>
      </c>
      <c r="AM104" s="75">
        <f t="shared" si="92"/>
        <v>90091.61894202081</v>
      </c>
      <c r="AN104">
        <f t="shared" si="93"/>
        <v>2.8925861729462002E-2</v>
      </c>
      <c r="AO104" s="119">
        <f t="shared" si="94"/>
        <v>0</v>
      </c>
      <c r="AP104" s="119">
        <f t="shared" si="95"/>
        <v>0</v>
      </c>
      <c r="AQ104">
        <f t="shared" si="96"/>
        <v>0.6728574138948642</v>
      </c>
      <c r="AR104" s="41">
        <f t="shared" si="97"/>
        <v>0</v>
      </c>
      <c r="AS104" s="41">
        <f t="shared" si="98"/>
        <v>0</v>
      </c>
      <c r="AT104">
        <f t="shared" si="99"/>
        <v>0.6707035452872715</v>
      </c>
      <c r="AU104" s="41">
        <f t="shared" si="100"/>
        <v>0</v>
      </c>
      <c r="AV104" s="41">
        <f t="shared" si="101"/>
        <v>0</v>
      </c>
      <c r="AW104">
        <f t="shared" si="102"/>
        <v>0.67606840092428544</v>
      </c>
      <c r="AX104">
        <f t="shared" si="103"/>
        <v>0</v>
      </c>
      <c r="AY104" s="121">
        <f t="shared" si="104"/>
        <v>0</v>
      </c>
      <c r="AZ104">
        <f t="shared" si="105"/>
        <v>0.79989837990768542</v>
      </c>
      <c r="BA104" s="39">
        <f t="shared" si="106"/>
        <v>0</v>
      </c>
      <c r="BB104" s="39">
        <f t="shared" si="107"/>
        <v>0</v>
      </c>
      <c r="BC104">
        <f t="shared" si="108"/>
        <v>0.68574787059795694</v>
      </c>
      <c r="BD104" s="41">
        <f t="shared" si="109"/>
        <v>0</v>
      </c>
      <c r="BE104" s="41">
        <f t="shared" si="110"/>
        <v>0</v>
      </c>
      <c r="BF104">
        <f t="shared" si="111"/>
        <v>0.67526429141537292</v>
      </c>
      <c r="BG104" s="41">
        <f t="shared" si="112"/>
        <v>193711.50682294811</v>
      </c>
      <c r="BH104" s="41">
        <f t="shared" si="113"/>
        <v>15452349.281356748</v>
      </c>
      <c r="BI104">
        <f t="shared" si="114"/>
        <v>0.69853542149574643</v>
      </c>
      <c r="BJ104">
        <f t="shared" si="115"/>
        <v>668019.59580420586</v>
      </c>
      <c r="BK104" s="121">
        <f t="shared" si="116"/>
        <v>53169373.871321023</v>
      </c>
      <c r="BL104">
        <f t="shared" si="117"/>
        <v>0.70909358712739823</v>
      </c>
      <c r="BM104" s="119">
        <f t="shared" si="118"/>
        <v>861731.10262715397</v>
      </c>
      <c r="BN104" s="119">
        <f t="shared" si="119"/>
        <v>64892281.676988766</v>
      </c>
      <c r="BO104">
        <f t="shared" si="120"/>
        <v>0.68903201054020302</v>
      </c>
    </row>
    <row r="105" spans="1:67">
      <c r="A105">
        <v>93</v>
      </c>
      <c r="B105" s="58">
        <v>88</v>
      </c>
      <c r="C105" s="56">
        <f t="shared" si="68"/>
        <v>27056385.502306707</v>
      </c>
      <c r="D105" s="56">
        <f t="shared" si="69"/>
        <v>356490.90696198493</v>
      </c>
      <c r="E105" s="59">
        <f t="shared" si="121"/>
        <v>26699894.595344722</v>
      </c>
      <c r="F105" s="53">
        <f t="shared" si="70"/>
        <v>249757.81409280453</v>
      </c>
      <c r="G105" s="53">
        <f t="shared" si="71"/>
        <v>123843.01109807393</v>
      </c>
      <c r="H105" s="60">
        <f t="shared" si="72"/>
        <v>125914.80299473061</v>
      </c>
      <c r="I105" s="54">
        <f t="shared" si="73"/>
        <v>0.24</v>
      </c>
      <c r="J105" s="61">
        <f t="shared" si="74"/>
        <v>2.261020693073168E-2</v>
      </c>
      <c r="K105" s="62">
        <f t="shared" si="75"/>
        <v>600843.18207811541</v>
      </c>
      <c r="L105" s="62">
        <f t="shared" si="76"/>
        <v>850600.99617091997</v>
      </c>
      <c r="M105" s="55">
        <f t="shared" si="77"/>
        <v>726757.98507284606</v>
      </c>
      <c r="N105" s="55">
        <f t="shared" si="78"/>
        <v>163652.52448374938</v>
      </c>
      <c r="O105" s="55">
        <f t="shared" si="79"/>
        <v>563105.46058909665</v>
      </c>
      <c r="P105" s="59">
        <f t="shared" si="122"/>
        <v>0</v>
      </c>
      <c r="Q105" s="52">
        <f t="shared" si="80"/>
        <v>0</v>
      </c>
      <c r="R105" s="57">
        <f t="shared" si="81"/>
        <v>0</v>
      </c>
      <c r="S105" s="59">
        <f t="shared" si="123"/>
        <v>0</v>
      </c>
      <c r="T105" s="56">
        <f t="shared" si="82"/>
        <v>0</v>
      </c>
      <c r="U105" s="57">
        <f t="shared" si="83"/>
        <v>0</v>
      </c>
      <c r="V105" s="59">
        <f t="shared" si="124"/>
        <v>0</v>
      </c>
      <c r="W105" s="52">
        <f t="shared" si="132"/>
        <v>0</v>
      </c>
      <c r="X105" s="57">
        <f t="shared" si="84"/>
        <v>0</v>
      </c>
      <c r="Y105" s="59">
        <f t="shared" si="125"/>
        <v>0</v>
      </c>
      <c r="Z105" s="56">
        <f t="shared" si="126"/>
        <v>0</v>
      </c>
      <c r="AA105" s="57">
        <f t="shared" si="85"/>
        <v>0</v>
      </c>
      <c r="AB105" s="63">
        <f t="shared" si="127"/>
        <v>0</v>
      </c>
      <c r="AC105" s="74">
        <f t="shared" si="86"/>
        <v>0</v>
      </c>
      <c r="AD105" s="57">
        <f t="shared" si="87"/>
        <v>0</v>
      </c>
      <c r="AE105" s="59">
        <f t="shared" si="128"/>
        <v>0</v>
      </c>
      <c r="AF105" s="54">
        <f t="shared" si="88"/>
        <v>0</v>
      </c>
      <c r="AG105" s="57">
        <f t="shared" si="89"/>
        <v>0</v>
      </c>
      <c r="AH105" s="59">
        <f t="shared" si="129"/>
        <v>6012324.9330838947</v>
      </c>
      <c r="AI105" s="54">
        <f t="shared" si="90"/>
        <v>163652.52448374938</v>
      </c>
      <c r="AJ105" s="57">
        <f t="shared" si="91"/>
        <v>25051.35388784956</v>
      </c>
      <c r="AK105" s="59">
        <f t="shared" si="130"/>
        <v>21044060.569222812</v>
      </c>
      <c r="AL105" s="56">
        <f t="shared" si="131"/>
        <v>563105.46058909665</v>
      </c>
      <c r="AM105" s="75">
        <f t="shared" si="92"/>
        <v>87683.585705095044</v>
      </c>
      <c r="AN105">
        <f t="shared" si="93"/>
        <v>2.9006268913469465E-2</v>
      </c>
      <c r="AO105" s="119">
        <f t="shared" si="94"/>
        <v>0</v>
      </c>
      <c r="AP105" s="119">
        <f t="shared" si="95"/>
        <v>0</v>
      </c>
      <c r="AQ105">
        <f t="shared" si="96"/>
        <v>0.66940696621461004</v>
      </c>
      <c r="AR105" s="41">
        <f t="shared" si="97"/>
        <v>0</v>
      </c>
      <c r="AS105" s="41">
        <f t="shared" si="98"/>
        <v>0</v>
      </c>
      <c r="AT105">
        <f t="shared" si="99"/>
        <v>0.66723956695209197</v>
      </c>
      <c r="AU105" s="41">
        <f t="shared" si="100"/>
        <v>0</v>
      </c>
      <c r="AV105" s="41">
        <f t="shared" si="101"/>
        <v>0</v>
      </c>
      <c r="AW105">
        <f t="shared" si="102"/>
        <v>0.67263827264335796</v>
      </c>
      <c r="AX105">
        <f t="shared" si="103"/>
        <v>0</v>
      </c>
      <c r="AY105" s="121">
        <f t="shared" si="104"/>
        <v>0</v>
      </c>
      <c r="AZ105">
        <f t="shared" si="105"/>
        <v>0.79737910166744685</v>
      </c>
      <c r="BA105" s="39">
        <f t="shared" si="106"/>
        <v>0</v>
      </c>
      <c r="BB105" s="39">
        <f t="shared" si="107"/>
        <v>0</v>
      </c>
      <c r="BC105">
        <f t="shared" si="108"/>
        <v>0.68238005826650472</v>
      </c>
      <c r="BD105" s="41">
        <f t="shared" si="109"/>
        <v>0</v>
      </c>
      <c r="BE105" s="41">
        <f t="shared" si="110"/>
        <v>0</v>
      </c>
      <c r="BF105">
        <f t="shared" si="111"/>
        <v>0.67182905808140359</v>
      </c>
      <c r="BG105" s="41">
        <f t="shared" si="112"/>
        <v>188703.87837159896</v>
      </c>
      <c r="BH105" s="41">
        <f t="shared" si="113"/>
        <v>15219684.776988693</v>
      </c>
      <c r="BI105">
        <f t="shared" si="114"/>
        <v>0.69525235333517599</v>
      </c>
      <c r="BJ105">
        <f t="shared" si="115"/>
        <v>650789.04629419174</v>
      </c>
      <c r="BK105" s="121">
        <f t="shared" si="116"/>
        <v>52368807.83478599</v>
      </c>
      <c r="BL105">
        <f t="shared" si="117"/>
        <v>0.70588253145320312</v>
      </c>
      <c r="BM105" s="119">
        <f t="shared" si="118"/>
        <v>839492.92466579075</v>
      </c>
      <c r="BN105" s="119">
        <f t="shared" si="119"/>
        <v>63954702.686410457</v>
      </c>
      <c r="BO105">
        <f t="shared" si="120"/>
        <v>0.68568570137277773</v>
      </c>
    </row>
    <row r="106" spans="1:67">
      <c r="A106">
        <v>94</v>
      </c>
      <c r="B106" s="64">
        <v>89</v>
      </c>
      <c r="C106" s="56">
        <f t="shared" si="68"/>
        <v>26329627.51723386</v>
      </c>
      <c r="D106" s="56">
        <f t="shared" si="69"/>
        <v>356490.90696198493</v>
      </c>
      <c r="E106" s="59">
        <f t="shared" si="121"/>
        <v>25973136.610271875</v>
      </c>
      <c r="F106" s="53">
        <f t="shared" si="70"/>
        <v>244110.73823359903</v>
      </c>
      <c r="G106" s="53">
        <f t="shared" si="71"/>
        <v>120472.06531064438</v>
      </c>
      <c r="H106" s="66">
        <f t="shared" si="72"/>
        <v>123638.67292295465</v>
      </c>
      <c r="I106" s="54">
        <f t="shared" si="73"/>
        <v>0.24</v>
      </c>
      <c r="J106" s="67">
        <f t="shared" si="74"/>
        <v>2.261020693073168E-2</v>
      </c>
      <c r="K106" s="68">
        <f t="shared" si="75"/>
        <v>584462.49741898081</v>
      </c>
      <c r="L106" s="68">
        <f t="shared" si="76"/>
        <v>828573.23565257981</v>
      </c>
      <c r="M106" s="55">
        <f t="shared" si="77"/>
        <v>708101.17034193547</v>
      </c>
      <c r="N106" s="55">
        <f t="shared" si="78"/>
        <v>159451.35312787761</v>
      </c>
      <c r="O106" s="55">
        <f t="shared" si="79"/>
        <v>548649.8172140579</v>
      </c>
      <c r="P106" s="65">
        <f t="shared" si="122"/>
        <v>0</v>
      </c>
      <c r="Q106" s="52">
        <f t="shared" si="80"/>
        <v>0</v>
      </c>
      <c r="R106" s="57">
        <f t="shared" si="81"/>
        <v>0</v>
      </c>
      <c r="S106" s="59">
        <f t="shared" si="123"/>
        <v>0</v>
      </c>
      <c r="T106" s="56">
        <f t="shared" si="82"/>
        <v>0</v>
      </c>
      <c r="U106" s="57">
        <f t="shared" si="83"/>
        <v>0</v>
      </c>
      <c r="V106" s="59">
        <f t="shared" si="124"/>
        <v>0</v>
      </c>
      <c r="W106" s="52">
        <f t="shared" si="132"/>
        <v>0</v>
      </c>
      <c r="X106" s="57">
        <f t="shared" si="84"/>
        <v>0</v>
      </c>
      <c r="Y106" s="59">
        <f t="shared" si="125"/>
        <v>0</v>
      </c>
      <c r="Z106" s="56">
        <f t="shared" si="126"/>
        <v>0</v>
      </c>
      <c r="AA106" s="57">
        <f t="shared" si="85"/>
        <v>0</v>
      </c>
      <c r="AB106" s="63">
        <f t="shared" si="127"/>
        <v>0</v>
      </c>
      <c r="AC106" s="74">
        <f t="shared" si="86"/>
        <v>0</v>
      </c>
      <c r="AD106" s="57">
        <f t="shared" si="87"/>
        <v>0</v>
      </c>
      <c r="AE106" s="59">
        <f t="shared" si="128"/>
        <v>0</v>
      </c>
      <c r="AF106" s="54">
        <f t="shared" si="88"/>
        <v>0</v>
      </c>
      <c r="AG106" s="57">
        <f t="shared" si="89"/>
        <v>0</v>
      </c>
      <c r="AH106" s="59">
        <f t="shared" si="129"/>
        <v>5848672.408600145</v>
      </c>
      <c r="AI106" s="54">
        <f t="shared" si="90"/>
        <v>159451.35312787761</v>
      </c>
      <c r="AJ106" s="57">
        <f t="shared" si="91"/>
        <v>24369.468369167269</v>
      </c>
      <c r="AK106" s="59">
        <f t="shared" si="130"/>
        <v>20480955.108633716</v>
      </c>
      <c r="AL106" s="56">
        <f t="shared" si="131"/>
        <v>548649.8172140579</v>
      </c>
      <c r="AM106" s="75">
        <f t="shared" si="92"/>
        <v>85337.312952640481</v>
      </c>
      <c r="AN106">
        <f t="shared" si="93"/>
        <v>2.9086676097476925E-2</v>
      </c>
      <c r="AO106" s="119">
        <f t="shared" si="94"/>
        <v>0</v>
      </c>
      <c r="AP106" s="119">
        <f t="shared" si="95"/>
        <v>0</v>
      </c>
      <c r="AQ106">
        <f t="shared" si="96"/>
        <v>0.66596533103665356</v>
      </c>
      <c r="AR106" s="41">
        <f t="shared" si="97"/>
        <v>0</v>
      </c>
      <c r="AS106" s="41">
        <f t="shared" si="98"/>
        <v>0</v>
      </c>
      <c r="AT106">
        <f t="shared" si="99"/>
        <v>0.66378462684047757</v>
      </c>
      <c r="AU106" s="41">
        <f t="shared" si="100"/>
        <v>0</v>
      </c>
      <c r="AV106" s="41">
        <f t="shared" si="101"/>
        <v>0</v>
      </c>
      <c r="AW106">
        <f t="shared" si="102"/>
        <v>0.66921662218061118</v>
      </c>
      <c r="AX106">
        <f t="shared" si="103"/>
        <v>0</v>
      </c>
      <c r="AY106" s="121">
        <f t="shared" si="104"/>
        <v>0</v>
      </c>
      <c r="AZ106">
        <f t="shared" si="105"/>
        <v>0.79485713627730081</v>
      </c>
      <c r="BA106" s="39">
        <f t="shared" si="106"/>
        <v>0</v>
      </c>
      <c r="BB106" s="39">
        <f t="shared" si="107"/>
        <v>0</v>
      </c>
      <c r="BC106">
        <f t="shared" si="108"/>
        <v>0.67901972812927613</v>
      </c>
      <c r="BD106" s="41">
        <f t="shared" si="109"/>
        <v>0</v>
      </c>
      <c r="BE106" s="41">
        <f t="shared" si="110"/>
        <v>0</v>
      </c>
      <c r="BF106">
        <f t="shared" si="111"/>
        <v>0.66840238617368475</v>
      </c>
      <c r="BG106" s="41">
        <f t="shared" si="112"/>
        <v>183820.82149704488</v>
      </c>
      <c r="BH106" s="41">
        <f t="shared" si="113"/>
        <v>14988427.194020495</v>
      </c>
      <c r="BI106">
        <f t="shared" si="114"/>
        <v>0.69197548294179112</v>
      </c>
      <c r="BJ106">
        <f t="shared" si="115"/>
        <v>633987.13016669836</v>
      </c>
      <c r="BK106" s="121">
        <f t="shared" si="116"/>
        <v>51573082.818121441</v>
      </c>
      <c r="BL106">
        <f t="shared" si="117"/>
        <v>0.70267663988812112</v>
      </c>
      <c r="BM106" s="119">
        <f t="shared" si="118"/>
        <v>817807.95166374324</v>
      </c>
      <c r="BN106" s="119">
        <f t="shared" si="119"/>
        <v>63021004.160432257</v>
      </c>
      <c r="BO106">
        <f t="shared" si="120"/>
        <v>0.68234654115563853</v>
      </c>
    </row>
    <row r="107" spans="1:67">
      <c r="A107">
        <v>95</v>
      </c>
      <c r="B107" s="58">
        <v>90</v>
      </c>
      <c r="C107" s="56">
        <f t="shared" si="68"/>
        <v>25621526.346891925</v>
      </c>
      <c r="D107" s="56">
        <f t="shared" si="69"/>
        <v>356490.90696198493</v>
      </c>
      <c r="E107" s="59">
        <f t="shared" si="121"/>
        <v>25265035.43992994</v>
      </c>
      <c r="F107" s="53">
        <f t="shared" si="70"/>
        <v>238591.34392812368</v>
      </c>
      <c r="G107" s="53">
        <f t="shared" si="71"/>
        <v>117187.65604887503</v>
      </c>
      <c r="H107" s="60">
        <f t="shared" si="72"/>
        <v>121403.68787924865</v>
      </c>
      <c r="I107" s="54">
        <f t="shared" si="73"/>
        <v>0.24</v>
      </c>
      <c r="J107" s="61">
        <f t="shared" si="74"/>
        <v>2.261020693073168E-2</v>
      </c>
      <c r="K107" s="62">
        <f t="shared" si="75"/>
        <v>568502.71690398164</v>
      </c>
      <c r="L107" s="62">
        <f t="shared" si="76"/>
        <v>807094.06083210534</v>
      </c>
      <c r="M107" s="55">
        <f t="shared" si="77"/>
        <v>689906.40478323027</v>
      </c>
      <c r="N107" s="55">
        <f t="shared" si="78"/>
        <v>155354.22674298674</v>
      </c>
      <c r="O107" s="55">
        <f t="shared" si="79"/>
        <v>534552.17804024357</v>
      </c>
      <c r="P107" s="59">
        <f t="shared" si="122"/>
        <v>0</v>
      </c>
      <c r="Q107" s="52">
        <f t="shared" si="80"/>
        <v>0</v>
      </c>
      <c r="R107" s="57">
        <f t="shared" si="81"/>
        <v>0</v>
      </c>
      <c r="S107" s="59">
        <f t="shared" si="123"/>
        <v>0</v>
      </c>
      <c r="T107" s="56">
        <f t="shared" si="82"/>
        <v>0</v>
      </c>
      <c r="U107" s="57">
        <f t="shared" si="83"/>
        <v>0</v>
      </c>
      <c r="V107" s="59">
        <f t="shared" si="124"/>
        <v>0</v>
      </c>
      <c r="W107" s="52">
        <f t="shared" si="132"/>
        <v>0</v>
      </c>
      <c r="X107" s="57">
        <f t="shared" si="84"/>
        <v>0</v>
      </c>
      <c r="Y107" s="59">
        <f t="shared" si="125"/>
        <v>0</v>
      </c>
      <c r="Z107" s="56">
        <f t="shared" si="126"/>
        <v>0</v>
      </c>
      <c r="AA107" s="57">
        <f t="shared" si="85"/>
        <v>0</v>
      </c>
      <c r="AB107" s="63">
        <f t="shared" si="127"/>
        <v>0</v>
      </c>
      <c r="AC107" s="74">
        <f t="shared" si="86"/>
        <v>0</v>
      </c>
      <c r="AD107" s="57">
        <f t="shared" si="87"/>
        <v>0</v>
      </c>
      <c r="AE107" s="59">
        <f t="shared" si="128"/>
        <v>0</v>
      </c>
      <c r="AF107" s="54">
        <f t="shared" si="88"/>
        <v>0</v>
      </c>
      <c r="AG107" s="57">
        <f t="shared" si="89"/>
        <v>0</v>
      </c>
      <c r="AH107" s="59">
        <f t="shared" si="129"/>
        <v>5689221.0554722678</v>
      </c>
      <c r="AI107" s="54">
        <f t="shared" si="90"/>
        <v>155354.22674298674</v>
      </c>
      <c r="AJ107" s="57">
        <f t="shared" si="91"/>
        <v>23705.087731134448</v>
      </c>
      <c r="AK107" s="59">
        <f t="shared" si="130"/>
        <v>19932305.291419659</v>
      </c>
      <c r="AL107" s="56">
        <f t="shared" si="131"/>
        <v>534552.17804024357</v>
      </c>
      <c r="AM107" s="75">
        <f t="shared" si="92"/>
        <v>83051.272047581908</v>
      </c>
      <c r="AN107">
        <f t="shared" si="93"/>
        <v>2.9167083281484388E-2</v>
      </c>
      <c r="AO107" s="119">
        <f t="shared" si="94"/>
        <v>0</v>
      </c>
      <c r="AP107" s="119">
        <f t="shared" si="95"/>
        <v>0</v>
      </c>
      <c r="AQ107">
        <f t="shared" si="96"/>
        <v>0.66253255470227834</v>
      </c>
      <c r="AR107" s="41">
        <f t="shared" si="97"/>
        <v>0</v>
      </c>
      <c r="AS107" s="41">
        <f t="shared" si="98"/>
        <v>0</v>
      </c>
      <c r="AT107">
        <f t="shared" si="99"/>
        <v>0.66033877015061648</v>
      </c>
      <c r="AU107" s="41">
        <f t="shared" si="100"/>
        <v>0</v>
      </c>
      <c r="AV107" s="41">
        <f t="shared" si="101"/>
        <v>0</v>
      </c>
      <c r="AW107">
        <f t="shared" si="102"/>
        <v>0.66580349753554069</v>
      </c>
      <c r="AX107">
        <f t="shared" si="103"/>
        <v>0</v>
      </c>
      <c r="AY107" s="121">
        <f t="shared" si="104"/>
        <v>0</v>
      </c>
      <c r="AZ107">
        <f t="shared" si="105"/>
        <v>0.79233255963652316</v>
      </c>
      <c r="BA107" s="39">
        <f t="shared" si="106"/>
        <v>0</v>
      </c>
      <c r="BB107" s="39">
        <f t="shared" si="107"/>
        <v>0</v>
      </c>
      <c r="BC107">
        <f t="shared" si="108"/>
        <v>0.67566693285788704</v>
      </c>
      <c r="BD107" s="41">
        <f t="shared" si="109"/>
        <v>0</v>
      </c>
      <c r="BE107" s="41">
        <f t="shared" si="110"/>
        <v>0</v>
      </c>
      <c r="BF107">
        <f t="shared" si="111"/>
        <v>0.66498432328156876</v>
      </c>
      <c r="BG107" s="41">
        <f t="shared" si="112"/>
        <v>179059.31447412117</v>
      </c>
      <c r="BH107" s="41">
        <f t="shared" si="113"/>
        <v>14758651.540583739</v>
      </c>
      <c r="BI107">
        <f t="shared" si="114"/>
        <v>0.68870486842979217</v>
      </c>
      <c r="BJ107">
        <f t="shared" si="115"/>
        <v>617603.45008782553</v>
      </c>
      <c r="BK107" s="121">
        <f t="shared" si="116"/>
        <v>50782456.913823143</v>
      </c>
      <c r="BL107">
        <f t="shared" si="117"/>
        <v>0.69947597443800313</v>
      </c>
      <c r="BM107" s="119">
        <f t="shared" si="118"/>
        <v>796662.76456194674</v>
      </c>
      <c r="BN107" s="119">
        <f t="shared" si="119"/>
        <v>62091576.430490725</v>
      </c>
      <c r="BO107">
        <f t="shared" si="120"/>
        <v>0.67901458403625892</v>
      </c>
    </row>
    <row r="108" spans="1:67">
      <c r="A108">
        <v>96</v>
      </c>
      <c r="B108" s="64">
        <v>91</v>
      </c>
      <c r="C108" s="56">
        <f t="shared" si="68"/>
        <v>24931619.942108698</v>
      </c>
      <c r="D108" s="56">
        <f t="shared" si="69"/>
        <v>356490.90696198866</v>
      </c>
      <c r="E108" s="59">
        <f t="shared" si="121"/>
        <v>24575129.03514671</v>
      </c>
      <c r="F108" s="53">
        <f t="shared" si="70"/>
        <v>233196.74427002744</v>
      </c>
      <c r="G108" s="53">
        <f t="shared" si="71"/>
        <v>113987.64017468883</v>
      </c>
      <c r="H108" s="66">
        <f t="shared" si="72"/>
        <v>119209.10409533861</v>
      </c>
      <c r="I108" s="54">
        <f t="shared" si="73"/>
        <v>0.24</v>
      </c>
      <c r="J108" s="67">
        <f t="shared" si="74"/>
        <v>2.261020693073168E-2</v>
      </c>
      <c r="K108" s="68">
        <f t="shared" si="75"/>
        <v>552953.41032247676</v>
      </c>
      <c r="L108" s="68">
        <f t="shared" si="76"/>
        <v>786150.15459250426</v>
      </c>
      <c r="M108" s="55">
        <f t="shared" si="77"/>
        <v>672162.51441781549</v>
      </c>
      <c r="N108" s="55">
        <f t="shared" si="78"/>
        <v>151358.62915464796</v>
      </c>
      <c r="O108" s="55">
        <f t="shared" si="79"/>
        <v>520803.88526316755</v>
      </c>
      <c r="P108" s="65">
        <f t="shared" si="122"/>
        <v>0</v>
      </c>
      <c r="Q108" s="52">
        <f t="shared" si="80"/>
        <v>0</v>
      </c>
      <c r="R108" s="57">
        <f t="shared" si="81"/>
        <v>0</v>
      </c>
      <c r="S108" s="59">
        <f t="shared" si="123"/>
        <v>0</v>
      </c>
      <c r="T108" s="56">
        <f t="shared" si="82"/>
        <v>0</v>
      </c>
      <c r="U108" s="57">
        <f t="shared" si="83"/>
        <v>0</v>
      </c>
      <c r="V108" s="59">
        <f t="shared" si="124"/>
        <v>0</v>
      </c>
      <c r="W108" s="52">
        <f t="shared" si="132"/>
        <v>0</v>
      </c>
      <c r="X108" s="57">
        <f t="shared" si="84"/>
        <v>0</v>
      </c>
      <c r="Y108" s="59">
        <f t="shared" si="125"/>
        <v>0</v>
      </c>
      <c r="Z108" s="56">
        <f t="shared" si="126"/>
        <v>0</v>
      </c>
      <c r="AA108" s="57">
        <f t="shared" si="85"/>
        <v>0</v>
      </c>
      <c r="AB108" s="63">
        <f t="shared" si="127"/>
        <v>0</v>
      </c>
      <c r="AC108" s="74">
        <f t="shared" si="86"/>
        <v>0</v>
      </c>
      <c r="AD108" s="57">
        <f t="shared" si="87"/>
        <v>0</v>
      </c>
      <c r="AE108" s="59">
        <f t="shared" si="128"/>
        <v>0</v>
      </c>
      <c r="AF108" s="54">
        <f t="shared" si="88"/>
        <v>0</v>
      </c>
      <c r="AG108" s="57">
        <f t="shared" si="89"/>
        <v>0</v>
      </c>
      <c r="AH108" s="59">
        <f t="shared" si="129"/>
        <v>5533866.8287292812</v>
      </c>
      <c r="AI108" s="54">
        <f t="shared" si="90"/>
        <v>151358.62915464796</v>
      </c>
      <c r="AJ108" s="57">
        <f t="shared" si="91"/>
        <v>23057.778453038671</v>
      </c>
      <c r="AK108" s="59">
        <f t="shared" si="130"/>
        <v>19397753.113379415</v>
      </c>
      <c r="AL108" s="56">
        <f t="shared" si="131"/>
        <v>520803.88526316755</v>
      </c>
      <c r="AM108" s="75">
        <f t="shared" si="92"/>
        <v>80823.97130574756</v>
      </c>
      <c r="AN108">
        <f t="shared" si="93"/>
        <v>2.9247490465491847E-2</v>
      </c>
      <c r="AO108" s="119">
        <f t="shared" si="94"/>
        <v>0</v>
      </c>
      <c r="AP108" s="119">
        <f t="shared" si="95"/>
        <v>0</v>
      </c>
      <c r="AQ108">
        <f t="shared" si="96"/>
        <v>0.65910868295929725</v>
      </c>
      <c r="AR108" s="41">
        <f t="shared" si="97"/>
        <v>0</v>
      </c>
      <c r="AS108" s="41">
        <f t="shared" si="98"/>
        <v>0</v>
      </c>
      <c r="AT108">
        <f t="shared" si="99"/>
        <v>0.65690204148250031</v>
      </c>
      <c r="AU108" s="41">
        <f t="shared" si="100"/>
        <v>0</v>
      </c>
      <c r="AV108" s="41">
        <f t="shared" si="101"/>
        <v>0</v>
      </c>
      <c r="AW108">
        <f t="shared" si="102"/>
        <v>0.66239894612154604</v>
      </c>
      <c r="AX108">
        <f t="shared" si="103"/>
        <v>0</v>
      </c>
      <c r="AY108" s="121">
        <f t="shared" si="104"/>
        <v>0</v>
      </c>
      <c r="AZ108">
        <f t="shared" si="105"/>
        <v>0.7898054475072861</v>
      </c>
      <c r="BA108" s="39">
        <f t="shared" si="106"/>
        <v>0</v>
      </c>
      <c r="BB108" s="39">
        <f t="shared" si="107"/>
        <v>0</v>
      </c>
      <c r="BC108">
        <f t="shared" si="108"/>
        <v>0.67232172456213235</v>
      </c>
      <c r="BD108" s="41">
        <f t="shared" si="109"/>
        <v>0</v>
      </c>
      <c r="BE108" s="41">
        <f t="shared" si="110"/>
        <v>0</v>
      </c>
      <c r="BF108">
        <f t="shared" si="111"/>
        <v>0.66157491640644661</v>
      </c>
      <c r="BG108" s="41">
        <f t="shared" si="112"/>
        <v>174416.40760768665</v>
      </c>
      <c r="BH108" s="41">
        <f t="shared" si="113"/>
        <v>14530428.398846205</v>
      </c>
      <c r="BI108">
        <f t="shared" si="114"/>
        <v>0.68544056738798742</v>
      </c>
      <c r="BJ108">
        <f t="shared" si="115"/>
        <v>601627.85656891507</v>
      </c>
      <c r="BK108" s="121">
        <f t="shared" si="116"/>
        <v>49997172.985264085</v>
      </c>
      <c r="BL108">
        <f t="shared" si="117"/>
        <v>0.69628059661665942</v>
      </c>
      <c r="BM108" s="119">
        <f t="shared" si="118"/>
        <v>776044.26417660178</v>
      </c>
      <c r="BN108" s="119">
        <f t="shared" si="119"/>
        <v>61166788.812021211</v>
      </c>
      <c r="BO108">
        <f t="shared" si="120"/>
        <v>0.67568988360920057</v>
      </c>
    </row>
    <row r="109" spans="1:67">
      <c r="A109">
        <v>97</v>
      </c>
      <c r="B109" s="58">
        <v>92</v>
      </c>
      <c r="C109" s="56">
        <f t="shared" si="68"/>
        <v>24259457.427690882</v>
      </c>
      <c r="D109" s="56">
        <f t="shared" si="69"/>
        <v>356490.90696198866</v>
      </c>
      <c r="E109" s="59">
        <f t="shared" si="121"/>
        <v>23902966.520728894</v>
      </c>
      <c r="F109" s="53">
        <f t="shared" si="70"/>
        <v>227924.11762650919</v>
      </c>
      <c r="G109" s="53">
        <f t="shared" si="71"/>
        <v>110869.92637864752</v>
      </c>
      <c r="H109" s="60">
        <f t="shared" si="72"/>
        <v>117054.19124786167</v>
      </c>
      <c r="I109" s="54">
        <f t="shared" si="73"/>
        <v>0.24</v>
      </c>
      <c r="J109" s="61">
        <f t="shared" si="74"/>
        <v>2.261020693073168E-2</v>
      </c>
      <c r="K109" s="62">
        <f t="shared" si="75"/>
        <v>537804.39980580809</v>
      </c>
      <c r="L109" s="62">
        <f t="shared" si="76"/>
        <v>765728.51743231737</v>
      </c>
      <c r="M109" s="55">
        <f t="shared" si="77"/>
        <v>654858.59105366981</v>
      </c>
      <c r="N109" s="55">
        <f t="shared" si="78"/>
        <v>147462.10403874997</v>
      </c>
      <c r="O109" s="55">
        <f t="shared" si="79"/>
        <v>507396.48701491987</v>
      </c>
      <c r="P109" s="59">
        <f t="shared" si="122"/>
        <v>0</v>
      </c>
      <c r="Q109" s="52">
        <f t="shared" si="80"/>
        <v>0</v>
      </c>
      <c r="R109" s="57">
        <f t="shared" si="81"/>
        <v>0</v>
      </c>
      <c r="S109" s="59">
        <f t="shared" si="123"/>
        <v>0</v>
      </c>
      <c r="T109" s="56">
        <f t="shared" si="82"/>
        <v>0</v>
      </c>
      <c r="U109" s="57">
        <f t="shared" si="83"/>
        <v>0</v>
      </c>
      <c r="V109" s="59">
        <f t="shared" si="124"/>
        <v>0</v>
      </c>
      <c r="W109" s="52">
        <f t="shared" si="132"/>
        <v>0</v>
      </c>
      <c r="X109" s="57">
        <f t="shared" si="84"/>
        <v>0</v>
      </c>
      <c r="Y109" s="59">
        <f t="shared" si="125"/>
        <v>0</v>
      </c>
      <c r="Z109" s="56">
        <f t="shared" si="126"/>
        <v>0</v>
      </c>
      <c r="AA109" s="57">
        <f t="shared" si="85"/>
        <v>0</v>
      </c>
      <c r="AB109" s="63">
        <f t="shared" si="127"/>
        <v>0</v>
      </c>
      <c r="AC109" s="74">
        <f t="shared" si="86"/>
        <v>0</v>
      </c>
      <c r="AD109" s="57">
        <f t="shared" si="87"/>
        <v>0</v>
      </c>
      <c r="AE109" s="59">
        <f t="shared" si="128"/>
        <v>0</v>
      </c>
      <c r="AF109" s="54">
        <f t="shared" si="88"/>
        <v>0</v>
      </c>
      <c r="AG109" s="57">
        <f t="shared" si="89"/>
        <v>0</v>
      </c>
      <c r="AH109" s="59">
        <f t="shared" si="129"/>
        <v>5382508.1995746335</v>
      </c>
      <c r="AI109" s="54">
        <f t="shared" si="90"/>
        <v>147462.10403874997</v>
      </c>
      <c r="AJ109" s="57">
        <f t="shared" si="91"/>
        <v>22427.117498227639</v>
      </c>
      <c r="AK109" s="59">
        <f t="shared" si="130"/>
        <v>18876949.228116248</v>
      </c>
      <c r="AL109" s="56">
        <f t="shared" si="131"/>
        <v>507396.48701491987</v>
      </c>
      <c r="AM109" s="75">
        <f t="shared" si="92"/>
        <v>78653.955117151025</v>
      </c>
      <c r="AN109">
        <f t="shared" si="93"/>
        <v>2.9327897649499307E-2</v>
      </c>
      <c r="AO109" s="119">
        <f t="shared" si="94"/>
        <v>0</v>
      </c>
      <c r="AP109" s="119">
        <f t="shared" si="95"/>
        <v>0</v>
      </c>
      <c r="AQ109">
        <f t="shared" si="96"/>
        <v>0.65569376096271259</v>
      </c>
      <c r="AR109" s="41">
        <f t="shared" si="97"/>
        <v>0</v>
      </c>
      <c r="AS109" s="41">
        <f t="shared" si="98"/>
        <v>0</v>
      </c>
      <c r="AT109">
        <f t="shared" si="99"/>
        <v>0.65347448483875159</v>
      </c>
      <c r="AU109" s="41">
        <f t="shared" si="100"/>
        <v>0</v>
      </c>
      <c r="AV109" s="41">
        <f t="shared" si="101"/>
        <v>0</v>
      </c>
      <c r="AW109">
        <f t="shared" si="102"/>
        <v>0.65900301476637257</v>
      </c>
      <c r="AX109">
        <f t="shared" si="103"/>
        <v>0</v>
      </c>
      <c r="AY109" s="121">
        <f t="shared" si="104"/>
        <v>0</v>
      </c>
      <c r="AZ109">
        <f t="shared" si="105"/>
        <v>0.78727587551111566</v>
      </c>
      <c r="BA109" s="39">
        <f t="shared" si="106"/>
        <v>0</v>
      </c>
      <c r="BB109" s="39">
        <f t="shared" si="107"/>
        <v>0</v>
      </c>
      <c r="BC109">
        <f t="shared" si="108"/>
        <v>0.66898415478991979</v>
      </c>
      <c r="BD109" s="41">
        <f t="shared" si="109"/>
        <v>0</v>
      </c>
      <c r="BE109" s="41">
        <f t="shared" si="110"/>
        <v>0</v>
      </c>
      <c r="BF109">
        <f t="shared" si="111"/>
        <v>0.65817421196223991</v>
      </c>
      <c r="BG109" s="41">
        <f t="shared" si="112"/>
        <v>169889.22153697759</v>
      </c>
      <c r="BH109" s="41">
        <f t="shared" si="113"/>
        <v>14303824.091758747</v>
      </c>
      <c r="BI109">
        <f t="shared" si="114"/>
        <v>0.68218263687920555</v>
      </c>
      <c r="BJ109">
        <f t="shared" si="115"/>
        <v>586050.44213207089</v>
      </c>
      <c r="BK109" s="121">
        <f t="shared" si="116"/>
        <v>49217459.240447231</v>
      </c>
      <c r="BL109">
        <f t="shared" si="117"/>
        <v>0.69309056744484077</v>
      </c>
      <c r="BM109" s="119">
        <f t="shared" si="118"/>
        <v>755939.66366904846</v>
      </c>
      <c r="BN109" s="119">
        <f t="shared" si="119"/>
        <v>60246990.37693762</v>
      </c>
      <c r="BO109">
        <f t="shared" si="120"/>
        <v>0.6723724929158813</v>
      </c>
    </row>
    <row r="110" spans="1:67">
      <c r="A110">
        <v>98</v>
      </c>
      <c r="B110" s="64">
        <v>93</v>
      </c>
      <c r="C110" s="56">
        <f t="shared" si="68"/>
        <v>23604598.836637214</v>
      </c>
      <c r="D110" s="56">
        <f t="shared" si="69"/>
        <v>356490.90696198866</v>
      </c>
      <c r="E110" s="59">
        <f t="shared" si="121"/>
        <v>23248107.929675225</v>
      </c>
      <c r="F110" s="53">
        <f t="shared" si="70"/>
        <v>222770.70616246943</v>
      </c>
      <c r="G110" s="53">
        <f t="shared" si="71"/>
        <v>107832.47394714359</v>
      </c>
      <c r="H110" s="66">
        <f t="shared" si="72"/>
        <v>114938.23221532584</v>
      </c>
      <c r="I110" s="54">
        <f t="shared" si="73"/>
        <v>0.24</v>
      </c>
      <c r="J110" s="67">
        <f t="shared" si="74"/>
        <v>2.261020693073168E-2</v>
      </c>
      <c r="K110" s="68">
        <f t="shared" si="75"/>
        <v>523045.75382329989</v>
      </c>
      <c r="L110" s="68">
        <f t="shared" si="76"/>
        <v>745816.45998576935</v>
      </c>
      <c r="M110" s="55">
        <f t="shared" si="77"/>
        <v>637983.98603862571</v>
      </c>
      <c r="N110" s="55">
        <f t="shared" si="78"/>
        <v>143662.25351478043</v>
      </c>
      <c r="O110" s="55">
        <f t="shared" si="79"/>
        <v>494321.73252384528</v>
      </c>
      <c r="P110" s="65">
        <f t="shared" si="122"/>
        <v>0</v>
      </c>
      <c r="Q110" s="52">
        <f t="shared" si="80"/>
        <v>0</v>
      </c>
      <c r="R110" s="57">
        <f t="shared" si="81"/>
        <v>0</v>
      </c>
      <c r="S110" s="59">
        <f t="shared" si="123"/>
        <v>0</v>
      </c>
      <c r="T110" s="56">
        <f t="shared" si="82"/>
        <v>0</v>
      </c>
      <c r="U110" s="57">
        <f t="shared" si="83"/>
        <v>0</v>
      </c>
      <c r="V110" s="59">
        <f t="shared" si="124"/>
        <v>0</v>
      </c>
      <c r="W110" s="52">
        <f t="shared" si="132"/>
        <v>0</v>
      </c>
      <c r="X110" s="57">
        <f t="shared" si="84"/>
        <v>0</v>
      </c>
      <c r="Y110" s="59">
        <f t="shared" si="125"/>
        <v>0</v>
      </c>
      <c r="Z110" s="56">
        <f t="shared" si="126"/>
        <v>0</v>
      </c>
      <c r="AA110" s="57">
        <f t="shared" si="85"/>
        <v>0</v>
      </c>
      <c r="AB110" s="63">
        <f t="shared" si="127"/>
        <v>0</v>
      </c>
      <c r="AC110" s="74">
        <f t="shared" si="86"/>
        <v>0</v>
      </c>
      <c r="AD110" s="57">
        <f t="shared" si="87"/>
        <v>0</v>
      </c>
      <c r="AE110" s="59">
        <f t="shared" si="128"/>
        <v>0</v>
      </c>
      <c r="AF110" s="54">
        <f t="shared" si="88"/>
        <v>0</v>
      </c>
      <c r="AG110" s="57">
        <f t="shared" si="89"/>
        <v>0</v>
      </c>
      <c r="AH110" s="59">
        <f t="shared" si="129"/>
        <v>5235046.0955358837</v>
      </c>
      <c r="AI110" s="54">
        <f t="shared" si="90"/>
        <v>143662.25351478043</v>
      </c>
      <c r="AJ110" s="57">
        <f t="shared" si="91"/>
        <v>21812.692064732848</v>
      </c>
      <c r="AK110" s="59">
        <f t="shared" si="130"/>
        <v>18369552.741101328</v>
      </c>
      <c r="AL110" s="56">
        <f t="shared" si="131"/>
        <v>494321.73252384528</v>
      </c>
      <c r="AM110" s="75">
        <f t="shared" si="92"/>
        <v>76539.803087922206</v>
      </c>
      <c r="AN110">
        <f t="shared" si="93"/>
        <v>2.9408304833506767E-2</v>
      </c>
      <c r="AO110" s="119">
        <f t="shared" si="94"/>
        <v>0</v>
      </c>
      <c r="AP110" s="119">
        <f t="shared" si="95"/>
        <v>0</v>
      </c>
      <c r="AQ110">
        <f t="shared" si="96"/>
        <v>0.65228783327536299</v>
      </c>
      <c r="AR110" s="41">
        <f t="shared" si="97"/>
        <v>0</v>
      </c>
      <c r="AS110" s="41">
        <f t="shared" si="98"/>
        <v>0</v>
      </c>
      <c r="AT110">
        <f t="shared" si="99"/>
        <v>0.65005614362528608</v>
      </c>
      <c r="AU110" s="41">
        <f t="shared" si="100"/>
        <v>0</v>
      </c>
      <c r="AV110" s="41">
        <f t="shared" si="101"/>
        <v>0</v>
      </c>
      <c r="AW110">
        <f t="shared" si="102"/>
        <v>0.65561574971265546</v>
      </c>
      <c r="AX110">
        <f t="shared" si="103"/>
        <v>0</v>
      </c>
      <c r="AY110" s="121">
        <f t="shared" si="104"/>
        <v>0</v>
      </c>
      <c r="AZ110">
        <f t="shared" si="105"/>
        <v>0.78474391912525931</v>
      </c>
      <c r="BA110" s="39">
        <f t="shared" si="106"/>
        <v>0</v>
      </c>
      <c r="BB110" s="39">
        <f t="shared" si="107"/>
        <v>0</v>
      </c>
      <c r="BC110">
        <f t="shared" si="108"/>
        <v>0.66565427452742854</v>
      </c>
      <c r="BD110" s="41">
        <f t="shared" si="109"/>
        <v>0</v>
      </c>
      <c r="BE110" s="41">
        <f t="shared" si="110"/>
        <v>0</v>
      </c>
      <c r="BF110">
        <f t="shared" si="111"/>
        <v>0.65478225577592919</v>
      </c>
      <c r="BG110" s="41">
        <f t="shared" si="112"/>
        <v>165474.94557951327</v>
      </c>
      <c r="BH110" s="41">
        <f t="shared" si="113"/>
        <v>14078900.844448483</v>
      </c>
      <c r="BI110">
        <f t="shared" si="114"/>
        <v>0.67893113343976974</v>
      </c>
      <c r="BJ110">
        <f t="shared" si="115"/>
        <v>570861.53561176744</v>
      </c>
      <c r="BK110" s="121">
        <f t="shared" si="116"/>
        <v>48443529.787336834</v>
      </c>
      <c r="BL110">
        <f t="shared" si="117"/>
        <v>0.68990594744923428</v>
      </c>
      <c r="BM110" s="119">
        <f t="shared" si="118"/>
        <v>736336.48119128076</v>
      </c>
      <c r="BN110" s="119">
        <f t="shared" si="119"/>
        <v>59332510.701592192</v>
      </c>
      <c r="BO110">
        <f t="shared" si="120"/>
        <v>0.66906246444460804</v>
      </c>
    </row>
    <row r="111" spans="1:67">
      <c r="A111">
        <v>99</v>
      </c>
      <c r="B111" s="58">
        <v>94</v>
      </c>
      <c r="C111" s="56">
        <f t="shared" si="68"/>
        <v>22966614.850598589</v>
      </c>
      <c r="D111" s="56">
        <f t="shared" si="69"/>
        <v>356490.90696198866</v>
      </c>
      <c r="E111" s="59">
        <f t="shared" si="121"/>
        <v>22610123.9436366</v>
      </c>
      <c r="F111" s="53">
        <f t="shared" si="70"/>
        <v>217733.81439803078</v>
      </c>
      <c r="G111" s="53">
        <f t="shared" si="71"/>
        <v>104873.29155856777</v>
      </c>
      <c r="H111" s="60">
        <f t="shared" si="72"/>
        <v>112860.52283946301</v>
      </c>
      <c r="I111" s="54">
        <f t="shared" si="73"/>
        <v>0.24</v>
      </c>
      <c r="J111" s="61">
        <f t="shared" si="74"/>
        <v>2.261020693073168E-2</v>
      </c>
      <c r="K111" s="62">
        <f t="shared" si="75"/>
        <v>508667.78131940367</v>
      </c>
      <c r="L111" s="62">
        <f t="shared" si="76"/>
        <v>726401.59571743442</v>
      </c>
      <c r="M111" s="55">
        <f t="shared" si="77"/>
        <v>621528.30415886664</v>
      </c>
      <c r="N111" s="55">
        <f t="shared" si="78"/>
        <v>139956.73677187992</v>
      </c>
      <c r="O111" s="55">
        <f t="shared" si="79"/>
        <v>481571.56738698675</v>
      </c>
      <c r="P111" s="59">
        <f t="shared" si="122"/>
        <v>0</v>
      </c>
      <c r="Q111" s="52">
        <f t="shared" si="80"/>
        <v>0</v>
      </c>
      <c r="R111" s="57">
        <f t="shared" si="81"/>
        <v>0</v>
      </c>
      <c r="S111" s="59">
        <f t="shared" si="123"/>
        <v>0</v>
      </c>
      <c r="T111" s="56">
        <f t="shared" si="82"/>
        <v>0</v>
      </c>
      <c r="U111" s="57">
        <f t="shared" si="83"/>
        <v>0</v>
      </c>
      <c r="V111" s="59">
        <f t="shared" si="124"/>
        <v>0</v>
      </c>
      <c r="W111" s="52">
        <f t="shared" si="132"/>
        <v>0</v>
      </c>
      <c r="X111" s="57">
        <f t="shared" si="84"/>
        <v>0</v>
      </c>
      <c r="Y111" s="59">
        <f t="shared" si="125"/>
        <v>0</v>
      </c>
      <c r="Z111" s="56">
        <f t="shared" si="126"/>
        <v>0</v>
      </c>
      <c r="AA111" s="57">
        <f t="shared" si="85"/>
        <v>0</v>
      </c>
      <c r="AB111" s="63">
        <f t="shared" si="127"/>
        <v>0</v>
      </c>
      <c r="AC111" s="74">
        <f t="shared" si="86"/>
        <v>0</v>
      </c>
      <c r="AD111" s="57">
        <f t="shared" si="87"/>
        <v>0</v>
      </c>
      <c r="AE111" s="59">
        <f t="shared" si="128"/>
        <v>0</v>
      </c>
      <c r="AF111" s="54">
        <f t="shared" si="88"/>
        <v>0</v>
      </c>
      <c r="AG111" s="57">
        <f t="shared" si="89"/>
        <v>0</v>
      </c>
      <c r="AH111" s="59">
        <f t="shared" si="129"/>
        <v>5091383.842021103</v>
      </c>
      <c r="AI111" s="54">
        <f t="shared" si="90"/>
        <v>139956.73677187992</v>
      </c>
      <c r="AJ111" s="57">
        <f t="shared" si="91"/>
        <v>21214.099341754594</v>
      </c>
      <c r="AK111" s="59">
        <f t="shared" si="130"/>
        <v>17875231.008577485</v>
      </c>
      <c r="AL111" s="56">
        <f t="shared" si="131"/>
        <v>481571.56738698675</v>
      </c>
      <c r="AM111" s="75">
        <f t="shared" si="92"/>
        <v>74480.129202406184</v>
      </c>
      <c r="AN111">
        <f t="shared" si="93"/>
        <v>2.948871201751423E-2</v>
      </c>
      <c r="AO111" s="119">
        <f t="shared" si="94"/>
        <v>0</v>
      </c>
      <c r="AP111" s="119">
        <f t="shared" si="95"/>
        <v>0</v>
      </c>
      <c r="AQ111">
        <f t="shared" si="96"/>
        <v>0.64889094386867019</v>
      </c>
      <c r="AR111" s="41">
        <f t="shared" si="97"/>
        <v>0</v>
      </c>
      <c r="AS111" s="41">
        <f t="shared" si="98"/>
        <v>0</v>
      </c>
      <c r="AT111">
        <f t="shared" si="99"/>
        <v>0.64664706065219257</v>
      </c>
      <c r="AU111" s="41">
        <f t="shared" si="100"/>
        <v>0</v>
      </c>
      <c r="AV111" s="41">
        <f t="shared" si="101"/>
        <v>0</v>
      </c>
      <c r="AW111">
        <f t="shared" si="102"/>
        <v>0.65223719661848056</v>
      </c>
      <c r="AX111">
        <f t="shared" si="103"/>
        <v>0</v>
      </c>
      <c r="AY111" s="121">
        <f t="shared" si="104"/>
        <v>0</v>
      </c>
      <c r="AZ111">
        <f t="shared" si="105"/>
        <v>0.78220965367913897</v>
      </c>
      <c r="BA111" s="39">
        <f t="shared" si="106"/>
        <v>0</v>
      </c>
      <c r="BB111" s="39">
        <f t="shared" si="107"/>
        <v>0</v>
      </c>
      <c r="BC111">
        <f t="shared" si="108"/>
        <v>0.66233213419907955</v>
      </c>
      <c r="BD111" s="41">
        <f t="shared" si="109"/>
        <v>0</v>
      </c>
      <c r="BE111" s="41">
        <f t="shared" si="110"/>
        <v>0</v>
      </c>
      <c r="BF111">
        <f t="shared" si="111"/>
        <v>0.6513990930882142</v>
      </c>
      <c r="BG111" s="41">
        <f t="shared" si="112"/>
        <v>161170.83611363452</v>
      </c>
      <c r="BH111" s="41">
        <f t="shared" si="113"/>
        <v>13855716.940416113</v>
      </c>
      <c r="BI111">
        <f t="shared" si="114"/>
        <v>0.6756861130789672</v>
      </c>
      <c r="BJ111">
        <f t="shared" si="115"/>
        <v>556051.69658939296</v>
      </c>
      <c r="BK111" s="121">
        <f t="shared" si="116"/>
        <v>47675585.171311691</v>
      </c>
      <c r="BL111">
        <f t="shared" si="117"/>
        <v>0.68672679666148218</v>
      </c>
      <c r="BM111" s="119">
        <f t="shared" si="118"/>
        <v>717222.53270302748</v>
      </c>
      <c r="BN111" s="119">
        <f t="shared" si="119"/>
        <v>58423660.590933464</v>
      </c>
      <c r="BO111">
        <f t="shared" si="120"/>
        <v>0.66575985013034578</v>
      </c>
    </row>
    <row r="112" spans="1:67">
      <c r="A112">
        <v>100</v>
      </c>
      <c r="B112" s="64">
        <v>95</v>
      </c>
      <c r="C112" s="56">
        <f t="shared" si="68"/>
        <v>22345086.546439718</v>
      </c>
      <c r="D112" s="56">
        <f t="shared" si="69"/>
        <v>356490.90696198493</v>
      </c>
      <c r="E112" s="59">
        <f t="shared" si="121"/>
        <v>21988595.639477734</v>
      </c>
      <c r="F112" s="53">
        <f t="shared" si="70"/>
        <v>212810.80779867378</v>
      </c>
      <c r="G112" s="53">
        <f t="shared" si="71"/>
        <v>101990.43610777757</v>
      </c>
      <c r="H112" s="66">
        <f t="shared" si="72"/>
        <v>110820.37169089621</v>
      </c>
      <c r="I112" s="54">
        <f t="shared" si="73"/>
        <v>0.24</v>
      </c>
      <c r="J112" s="67">
        <f t="shared" si="74"/>
        <v>2.261020693073168E-2</v>
      </c>
      <c r="K112" s="68">
        <f t="shared" si="75"/>
        <v>494661.02598870412</v>
      </c>
      <c r="L112" s="68">
        <f t="shared" si="76"/>
        <v>707471.83378737781</v>
      </c>
      <c r="M112" s="55">
        <f t="shared" si="77"/>
        <v>605481.39767960028</v>
      </c>
      <c r="N112" s="55">
        <f t="shared" si="78"/>
        <v>136343.26872691122</v>
      </c>
      <c r="O112" s="55">
        <f t="shared" si="79"/>
        <v>469138.12895268906</v>
      </c>
      <c r="P112" s="65">
        <f t="shared" si="122"/>
        <v>0</v>
      </c>
      <c r="Q112" s="52">
        <f t="shared" si="80"/>
        <v>0</v>
      </c>
      <c r="R112" s="57">
        <f t="shared" si="81"/>
        <v>0</v>
      </c>
      <c r="S112" s="59">
        <f t="shared" si="123"/>
        <v>0</v>
      </c>
      <c r="T112" s="56">
        <f t="shared" si="82"/>
        <v>0</v>
      </c>
      <c r="U112" s="57">
        <f t="shared" si="83"/>
        <v>0</v>
      </c>
      <c r="V112" s="59">
        <f t="shared" si="124"/>
        <v>0</v>
      </c>
      <c r="W112" s="52">
        <f t="shared" si="132"/>
        <v>0</v>
      </c>
      <c r="X112" s="57">
        <f t="shared" si="84"/>
        <v>0</v>
      </c>
      <c r="Y112" s="59">
        <f t="shared" si="125"/>
        <v>0</v>
      </c>
      <c r="Z112" s="56">
        <f t="shared" si="126"/>
        <v>0</v>
      </c>
      <c r="AA112" s="57">
        <f t="shared" si="85"/>
        <v>0</v>
      </c>
      <c r="AB112" s="63">
        <f t="shared" si="127"/>
        <v>0</v>
      </c>
      <c r="AC112" s="74">
        <f t="shared" si="86"/>
        <v>0</v>
      </c>
      <c r="AD112" s="57">
        <f t="shared" si="87"/>
        <v>0</v>
      </c>
      <c r="AE112" s="59">
        <f t="shared" si="128"/>
        <v>0</v>
      </c>
      <c r="AF112" s="54">
        <f t="shared" si="88"/>
        <v>0</v>
      </c>
      <c r="AG112" s="57">
        <f t="shared" si="89"/>
        <v>0</v>
      </c>
      <c r="AH112" s="59">
        <f t="shared" si="129"/>
        <v>4951427.1052492233</v>
      </c>
      <c r="AI112" s="54">
        <f t="shared" si="90"/>
        <v>136343.26872691122</v>
      </c>
      <c r="AJ112" s="57">
        <f t="shared" si="91"/>
        <v>20630.946271871762</v>
      </c>
      <c r="AK112" s="59">
        <f t="shared" si="130"/>
        <v>17393659.441190496</v>
      </c>
      <c r="AL112" s="56">
        <f t="shared" si="131"/>
        <v>469138.12895268906</v>
      </c>
      <c r="AM112" s="75">
        <f t="shared" si="92"/>
        <v>72473.581004960404</v>
      </c>
      <c r="AN112">
        <f t="shared" si="93"/>
        <v>2.956911920152169E-2</v>
      </c>
      <c r="AO112" s="119">
        <f t="shared" si="94"/>
        <v>0</v>
      </c>
      <c r="AP112" s="119">
        <f t="shared" si="95"/>
        <v>0</v>
      </c>
      <c r="AQ112">
        <f t="shared" si="96"/>
        <v>0.64550313612331767</v>
      </c>
      <c r="AR112" s="41">
        <f t="shared" si="97"/>
        <v>0</v>
      </c>
      <c r="AS112" s="41">
        <f t="shared" si="98"/>
        <v>0</v>
      </c>
      <c r="AT112">
        <f t="shared" si="99"/>
        <v>0.64324727813457772</v>
      </c>
      <c r="AU112" s="41">
        <f t="shared" si="100"/>
        <v>0</v>
      </c>
      <c r="AV112" s="41">
        <f t="shared" si="101"/>
        <v>0</v>
      </c>
      <c r="AW112">
        <f t="shared" si="102"/>
        <v>0.64886740055791148</v>
      </c>
      <c r="AX112">
        <f t="shared" si="103"/>
        <v>0</v>
      </c>
      <c r="AY112" s="121">
        <f t="shared" si="104"/>
        <v>0</v>
      </c>
      <c r="AZ112">
        <f t="shared" si="105"/>
        <v>0.77967315435080364</v>
      </c>
      <c r="BA112" s="39">
        <f t="shared" si="106"/>
        <v>0</v>
      </c>
      <c r="BB112" s="39">
        <f t="shared" si="107"/>
        <v>0</v>
      </c>
      <c r="BC112">
        <f t="shared" si="108"/>
        <v>0.65901778366770314</v>
      </c>
      <c r="BD112" s="41">
        <f t="shared" si="109"/>
        <v>0</v>
      </c>
      <c r="BE112" s="41">
        <f t="shared" si="110"/>
        <v>0</v>
      </c>
      <c r="BF112">
        <f t="shared" si="111"/>
        <v>0.64802476855405033</v>
      </c>
      <c r="BG112" s="41">
        <f t="shared" si="112"/>
        <v>156974.21499878299</v>
      </c>
      <c r="BH112" s="41">
        <f t="shared" si="113"/>
        <v>13634326.872691123</v>
      </c>
      <c r="BI112">
        <f t="shared" si="114"/>
        <v>0.67244763127859863</v>
      </c>
      <c r="BJ112">
        <f t="shared" si="115"/>
        <v>541611.70995764947</v>
      </c>
      <c r="BK112" s="121">
        <f t="shared" si="116"/>
        <v>46913812.89526891</v>
      </c>
      <c r="BL112">
        <f t="shared" si="117"/>
        <v>0.68355317461733744</v>
      </c>
      <c r="BM112" s="119">
        <f t="shared" si="118"/>
        <v>698585.92495643243</v>
      </c>
      <c r="BN112" s="119">
        <f t="shared" si="119"/>
        <v>57520732.779562026</v>
      </c>
      <c r="BO112">
        <f t="shared" si="120"/>
        <v>0.66246470135478841</v>
      </c>
    </row>
    <row r="113" spans="1:67">
      <c r="A113">
        <v>101</v>
      </c>
      <c r="B113" s="58">
        <v>96</v>
      </c>
      <c r="C113" s="56">
        <f t="shared" si="68"/>
        <v>21739605.148760118</v>
      </c>
      <c r="D113" s="56">
        <f t="shared" si="69"/>
        <v>356490.90696198493</v>
      </c>
      <c r="E113" s="59">
        <f t="shared" si="121"/>
        <v>21383114.241798133</v>
      </c>
      <c r="F113" s="53">
        <f t="shared" si="70"/>
        <v>207999.11139724957</v>
      </c>
      <c r="G113" s="53">
        <f t="shared" si="71"/>
        <v>99182.011558206999</v>
      </c>
      <c r="H113" s="60">
        <f t="shared" si="72"/>
        <v>108817.09983904257</v>
      </c>
      <c r="I113" s="54">
        <f t="shared" si="73"/>
        <v>0.24</v>
      </c>
      <c r="J113" s="61">
        <f t="shared" si="74"/>
        <v>2.261020693073168E-2</v>
      </c>
      <c r="K113" s="62">
        <f t="shared" si="75"/>
        <v>481016.26068556856</v>
      </c>
      <c r="L113" s="62">
        <f t="shared" si="76"/>
        <v>689015.37208281807</v>
      </c>
      <c r="M113" s="55">
        <f t="shared" si="77"/>
        <v>589833.36052461108</v>
      </c>
      <c r="N113" s="55">
        <f t="shared" si="78"/>
        <v>132819.61871380155</v>
      </c>
      <c r="O113" s="55">
        <f t="shared" si="79"/>
        <v>457013.74181080953</v>
      </c>
      <c r="P113" s="59">
        <f t="shared" si="122"/>
        <v>0</v>
      </c>
      <c r="Q113" s="52">
        <f t="shared" si="80"/>
        <v>0</v>
      </c>
      <c r="R113" s="57">
        <f t="shared" si="81"/>
        <v>0</v>
      </c>
      <c r="S113" s="59">
        <f t="shared" si="123"/>
        <v>0</v>
      </c>
      <c r="T113" s="56">
        <f t="shared" si="82"/>
        <v>0</v>
      </c>
      <c r="U113" s="57">
        <f t="shared" si="83"/>
        <v>0</v>
      </c>
      <c r="V113" s="59">
        <f t="shared" si="124"/>
        <v>0</v>
      </c>
      <c r="W113" s="52">
        <f t="shared" si="132"/>
        <v>0</v>
      </c>
      <c r="X113" s="57">
        <f t="shared" si="84"/>
        <v>0</v>
      </c>
      <c r="Y113" s="59">
        <f t="shared" si="125"/>
        <v>0</v>
      </c>
      <c r="Z113" s="56">
        <f t="shared" si="126"/>
        <v>0</v>
      </c>
      <c r="AA113" s="57">
        <f t="shared" si="85"/>
        <v>0</v>
      </c>
      <c r="AB113" s="63">
        <f t="shared" si="127"/>
        <v>0</v>
      </c>
      <c r="AC113" s="74">
        <f t="shared" si="86"/>
        <v>0</v>
      </c>
      <c r="AD113" s="57">
        <f t="shared" si="87"/>
        <v>0</v>
      </c>
      <c r="AE113" s="59">
        <f t="shared" si="128"/>
        <v>0</v>
      </c>
      <c r="AF113" s="54">
        <f t="shared" si="88"/>
        <v>0</v>
      </c>
      <c r="AG113" s="57">
        <f t="shared" si="89"/>
        <v>0</v>
      </c>
      <c r="AH113" s="59">
        <f t="shared" si="129"/>
        <v>4815083.8365223119</v>
      </c>
      <c r="AI113" s="54">
        <f t="shared" si="90"/>
        <v>132819.61871380155</v>
      </c>
      <c r="AJ113" s="57">
        <f t="shared" si="91"/>
        <v>20062.849318842967</v>
      </c>
      <c r="AK113" s="59">
        <f t="shared" si="130"/>
        <v>16924521.312237807</v>
      </c>
      <c r="AL113" s="56">
        <f t="shared" si="131"/>
        <v>457013.74181080953</v>
      </c>
      <c r="AM113" s="75">
        <f t="shared" si="92"/>
        <v>70518.838800990867</v>
      </c>
      <c r="AN113">
        <f t="shared" si="93"/>
        <v>2.9649526385529153E-2</v>
      </c>
      <c r="AO113" s="119">
        <f t="shared" si="94"/>
        <v>0</v>
      </c>
      <c r="AP113" s="119">
        <f t="shared" si="95"/>
        <v>0</v>
      </c>
      <c r="AQ113">
        <f t="shared" si="96"/>
        <v>0.64212445283008979</v>
      </c>
      <c r="AR113" s="41">
        <f t="shared" si="97"/>
        <v>0</v>
      </c>
      <c r="AS113" s="41">
        <f t="shared" si="98"/>
        <v>0</v>
      </c>
      <c r="AT113">
        <f t="shared" si="99"/>
        <v>0.63985683769341972</v>
      </c>
      <c r="AU113" s="41">
        <f t="shared" si="100"/>
        <v>0</v>
      </c>
      <c r="AV113" s="41">
        <f t="shared" si="101"/>
        <v>0</v>
      </c>
      <c r="AW113">
        <f t="shared" si="102"/>
        <v>0.64550640602163722</v>
      </c>
      <c r="AX113">
        <f t="shared" si="103"/>
        <v>0</v>
      </c>
      <c r="AY113" s="121">
        <f t="shared" si="104"/>
        <v>0</v>
      </c>
      <c r="AZ113">
        <f t="shared" si="105"/>
        <v>0.77713449616344477</v>
      </c>
      <c r="BA113" s="39">
        <f t="shared" si="106"/>
        <v>0</v>
      </c>
      <c r="BB113" s="39">
        <f t="shared" si="107"/>
        <v>0</v>
      </c>
      <c r="BC113">
        <f t="shared" si="108"/>
        <v>0.65571127223469428</v>
      </c>
      <c r="BD113" s="41">
        <f t="shared" si="109"/>
        <v>0</v>
      </c>
      <c r="BE113" s="41">
        <f t="shared" si="110"/>
        <v>0</v>
      </c>
      <c r="BF113">
        <f t="shared" si="111"/>
        <v>0.64465932624335387</v>
      </c>
      <c r="BG113" s="41">
        <f t="shared" si="112"/>
        <v>152882.46803264451</v>
      </c>
      <c r="BH113" s="41">
        <f t="shared" si="113"/>
        <v>13414781.490093958</v>
      </c>
      <c r="BI113">
        <f t="shared" si="114"/>
        <v>0.66921574299254083</v>
      </c>
      <c r="BJ113">
        <f t="shared" si="115"/>
        <v>527532.58061180043</v>
      </c>
      <c r="BK113" s="121">
        <f t="shared" si="116"/>
        <v>46158387.922891766</v>
      </c>
      <c r="BL113">
        <f t="shared" si="117"/>
        <v>0.68038514035569864</v>
      </c>
      <c r="BM113" s="119">
        <f t="shared" si="118"/>
        <v>680415.04864444491</v>
      </c>
      <c r="BN113" s="119">
        <f t="shared" si="119"/>
        <v>56624002.610362664</v>
      </c>
      <c r="BO113">
        <f t="shared" si="120"/>
        <v>0.65917706894633754</v>
      </c>
    </row>
    <row r="114" spans="1:67">
      <c r="A114">
        <v>102</v>
      </c>
      <c r="B114" s="64">
        <v>97</v>
      </c>
      <c r="C114" s="56">
        <f t="shared" si="68"/>
        <v>21149771.788235508</v>
      </c>
      <c r="D114" s="56">
        <f t="shared" si="69"/>
        <v>356490.90696198493</v>
      </c>
      <c r="E114" s="59">
        <f t="shared" si="121"/>
        <v>20793280.881273523</v>
      </c>
      <c r="F114" s="53">
        <f t="shared" si="70"/>
        <v>203296.20844714949</v>
      </c>
      <c r="G114" s="53">
        <f t="shared" si="71"/>
        <v>96446.167820973686</v>
      </c>
      <c r="H114" s="66">
        <f t="shared" si="72"/>
        <v>106850.0406261758</v>
      </c>
      <c r="I114" s="54">
        <f t="shared" si="73"/>
        <v>0.24</v>
      </c>
      <c r="J114" s="67">
        <f t="shared" si="74"/>
        <v>2.261020693073168E-2</v>
      </c>
      <c r="K114" s="68">
        <f t="shared" si="75"/>
        <v>467724.48196530621</v>
      </c>
      <c r="L114" s="68">
        <f t="shared" si="76"/>
        <v>671020.6904124557</v>
      </c>
      <c r="M114" s="55">
        <f t="shared" si="77"/>
        <v>574574.52259148203</v>
      </c>
      <c r="N114" s="55">
        <f t="shared" si="78"/>
        <v>129383.60920343522</v>
      </c>
      <c r="O114" s="55">
        <f t="shared" si="79"/>
        <v>445190.91338804684</v>
      </c>
      <c r="P114" s="65">
        <f t="shared" si="122"/>
        <v>0</v>
      </c>
      <c r="Q114" s="52">
        <f t="shared" si="80"/>
        <v>0</v>
      </c>
      <c r="R114" s="57">
        <f t="shared" si="81"/>
        <v>0</v>
      </c>
      <c r="S114" s="59">
        <f t="shared" si="123"/>
        <v>0</v>
      </c>
      <c r="T114" s="56">
        <f t="shared" si="82"/>
        <v>0</v>
      </c>
      <c r="U114" s="57">
        <f t="shared" si="83"/>
        <v>0</v>
      </c>
      <c r="V114" s="59">
        <f t="shared" si="124"/>
        <v>0</v>
      </c>
      <c r="W114" s="52">
        <f t="shared" si="132"/>
        <v>0</v>
      </c>
      <c r="X114" s="57">
        <f t="shared" si="84"/>
        <v>0</v>
      </c>
      <c r="Y114" s="59">
        <f t="shared" si="125"/>
        <v>0</v>
      </c>
      <c r="Z114" s="56">
        <f t="shared" si="126"/>
        <v>0</v>
      </c>
      <c r="AA114" s="57">
        <f t="shared" si="85"/>
        <v>0</v>
      </c>
      <c r="AB114" s="63">
        <f t="shared" si="127"/>
        <v>0</v>
      </c>
      <c r="AC114" s="74">
        <f t="shared" si="86"/>
        <v>0</v>
      </c>
      <c r="AD114" s="57">
        <f t="shared" si="87"/>
        <v>0</v>
      </c>
      <c r="AE114" s="59">
        <f t="shared" si="128"/>
        <v>0</v>
      </c>
      <c r="AF114" s="54">
        <f t="shared" si="88"/>
        <v>0</v>
      </c>
      <c r="AG114" s="57">
        <f t="shared" si="89"/>
        <v>0</v>
      </c>
      <c r="AH114" s="59">
        <f t="shared" si="129"/>
        <v>4682264.2178085102</v>
      </c>
      <c r="AI114" s="54">
        <f t="shared" si="90"/>
        <v>129383.60920343522</v>
      </c>
      <c r="AJ114" s="57">
        <f t="shared" si="91"/>
        <v>19509.434240868792</v>
      </c>
      <c r="AK114" s="59">
        <f t="shared" si="130"/>
        <v>16467507.570426997</v>
      </c>
      <c r="AL114" s="56">
        <f t="shared" si="131"/>
        <v>445190.91338804684</v>
      </c>
      <c r="AM114" s="75">
        <f t="shared" si="92"/>
        <v>68614.614876779146</v>
      </c>
      <c r="AN114">
        <f t="shared" si="93"/>
        <v>2.9729933569536612E-2</v>
      </c>
      <c r="AO114" s="119">
        <f t="shared" si="94"/>
        <v>0</v>
      </c>
      <c r="AP114" s="119">
        <f t="shared" si="95"/>
        <v>0</v>
      </c>
      <c r="AQ114">
        <f t="shared" si="96"/>
        <v>0.63875493619065637</v>
      </c>
      <c r="AR114" s="41">
        <f t="shared" si="97"/>
        <v>0</v>
      </c>
      <c r="AS114" s="41">
        <f t="shared" si="98"/>
        <v>0</v>
      </c>
      <c r="AT114">
        <f t="shared" si="99"/>
        <v>0.63647578035650398</v>
      </c>
      <c r="AU114" s="41">
        <f t="shared" si="100"/>
        <v>0</v>
      </c>
      <c r="AV114" s="41">
        <f t="shared" si="101"/>
        <v>0</v>
      </c>
      <c r="AW114">
        <f t="shared" si="102"/>
        <v>0.64215425691763062</v>
      </c>
      <c r="AX114">
        <f t="shared" si="103"/>
        <v>0</v>
      </c>
      <c r="AY114" s="121">
        <f t="shared" si="104"/>
        <v>0</v>
      </c>
      <c r="AZ114">
        <f t="shared" si="105"/>
        <v>0.77459375398178909</v>
      </c>
      <c r="BA114" s="39">
        <f t="shared" si="106"/>
        <v>0</v>
      </c>
      <c r="BB114" s="39">
        <f t="shared" si="107"/>
        <v>0</v>
      </c>
      <c r="BC114">
        <f t="shared" si="108"/>
        <v>0.65241264864020654</v>
      </c>
      <c r="BD114" s="41">
        <f t="shared" si="109"/>
        <v>0</v>
      </c>
      <c r="BE114" s="41">
        <f t="shared" si="110"/>
        <v>0</v>
      </c>
      <c r="BF114">
        <f t="shared" si="111"/>
        <v>0.64130280964166964</v>
      </c>
      <c r="BG114" s="41">
        <f t="shared" si="112"/>
        <v>148893.043444304</v>
      </c>
      <c r="BH114" s="41">
        <f t="shared" si="113"/>
        <v>13197128.138750393</v>
      </c>
      <c r="BI114">
        <f t="shared" si="114"/>
        <v>0.66599050264638615</v>
      </c>
      <c r="BJ114">
        <f t="shared" si="115"/>
        <v>513805.52826482599</v>
      </c>
      <c r="BK114" s="121">
        <f t="shared" si="116"/>
        <v>45409473.165580779</v>
      </c>
      <c r="BL114">
        <f t="shared" si="117"/>
        <v>0.67722275241781282</v>
      </c>
      <c r="BM114" s="119">
        <f t="shared" si="118"/>
        <v>662698.57170912996</v>
      </c>
      <c r="BN114" s="119">
        <f t="shared" si="119"/>
        <v>55733728.691373758</v>
      </c>
      <c r="BO114">
        <f t="shared" si="120"/>
        <v>0.65589700318012401</v>
      </c>
    </row>
    <row r="115" spans="1:67">
      <c r="A115">
        <v>103</v>
      </c>
      <c r="B115" s="58">
        <v>98</v>
      </c>
      <c r="C115" s="56">
        <f t="shared" si="68"/>
        <v>20575197.265644025</v>
      </c>
      <c r="D115" s="56">
        <f t="shared" si="69"/>
        <v>356490.90696198493</v>
      </c>
      <c r="E115" s="59">
        <f t="shared" si="121"/>
        <v>20218706.35868204</v>
      </c>
      <c r="F115" s="53">
        <f t="shared" si="70"/>
        <v>198699.63910592627</v>
      </c>
      <c r="G115" s="53">
        <f t="shared" si="71"/>
        <v>93781.099660353546</v>
      </c>
      <c r="H115" s="60">
        <f t="shared" si="72"/>
        <v>104918.53944557272</v>
      </c>
      <c r="I115" s="54">
        <f t="shared" si="73"/>
        <v>0.24</v>
      </c>
      <c r="J115" s="61">
        <f t="shared" si="74"/>
        <v>2.261020693073168E-2</v>
      </c>
      <c r="K115" s="62">
        <f t="shared" si="75"/>
        <v>454776.90475376684</v>
      </c>
      <c r="L115" s="62">
        <f t="shared" si="76"/>
        <v>653476.54385969311</v>
      </c>
      <c r="M115" s="55">
        <f t="shared" si="77"/>
        <v>559695.4441993396</v>
      </c>
      <c r="N115" s="55">
        <f t="shared" si="78"/>
        <v>126033.11455338793</v>
      </c>
      <c r="O115" s="55">
        <f t="shared" si="79"/>
        <v>433662.32964595169</v>
      </c>
      <c r="P115" s="59">
        <f t="shared" si="122"/>
        <v>0</v>
      </c>
      <c r="Q115" s="52">
        <f t="shared" si="80"/>
        <v>0</v>
      </c>
      <c r="R115" s="57">
        <f t="shared" si="81"/>
        <v>0</v>
      </c>
      <c r="S115" s="59">
        <f t="shared" si="123"/>
        <v>0</v>
      </c>
      <c r="T115" s="56">
        <f t="shared" si="82"/>
        <v>0</v>
      </c>
      <c r="U115" s="57">
        <f t="shared" si="83"/>
        <v>0</v>
      </c>
      <c r="V115" s="59">
        <f t="shared" si="124"/>
        <v>0</v>
      </c>
      <c r="W115" s="52">
        <f t="shared" si="132"/>
        <v>0</v>
      </c>
      <c r="X115" s="57">
        <f t="shared" si="84"/>
        <v>0</v>
      </c>
      <c r="Y115" s="59">
        <f t="shared" si="125"/>
        <v>0</v>
      </c>
      <c r="Z115" s="56">
        <f t="shared" si="126"/>
        <v>0</v>
      </c>
      <c r="AA115" s="57">
        <f t="shared" si="85"/>
        <v>0</v>
      </c>
      <c r="AB115" s="63">
        <f t="shared" si="127"/>
        <v>0</v>
      </c>
      <c r="AC115" s="74">
        <f t="shared" si="86"/>
        <v>0</v>
      </c>
      <c r="AD115" s="57">
        <f t="shared" si="87"/>
        <v>0</v>
      </c>
      <c r="AE115" s="59">
        <f t="shared" si="128"/>
        <v>0</v>
      </c>
      <c r="AF115" s="54">
        <f t="shared" si="88"/>
        <v>0</v>
      </c>
      <c r="AG115" s="57">
        <f t="shared" si="89"/>
        <v>0</v>
      </c>
      <c r="AH115" s="59">
        <f t="shared" si="129"/>
        <v>4552880.6086050747</v>
      </c>
      <c r="AI115" s="54">
        <f t="shared" si="90"/>
        <v>126033.11455338793</v>
      </c>
      <c r="AJ115" s="57">
        <f t="shared" si="91"/>
        <v>18970.335869187809</v>
      </c>
      <c r="AK115" s="59">
        <f t="shared" si="130"/>
        <v>16022316.657038949</v>
      </c>
      <c r="AL115" s="56">
        <f t="shared" si="131"/>
        <v>433662.32964595169</v>
      </c>
      <c r="AM115" s="75">
        <f t="shared" si="92"/>
        <v>66759.652737662283</v>
      </c>
      <c r="AN115">
        <f t="shared" si="93"/>
        <v>2.9810340753544072E-2</v>
      </c>
      <c r="AO115" s="119">
        <f t="shared" si="94"/>
        <v>0</v>
      </c>
      <c r="AP115" s="119">
        <f t="shared" si="95"/>
        <v>0</v>
      </c>
      <c r="AQ115">
        <f t="shared" si="96"/>
        <v>0.63539462781837897</v>
      </c>
      <c r="AR115" s="41">
        <f t="shared" si="97"/>
        <v>0</v>
      </c>
      <c r="AS115" s="41">
        <f t="shared" si="98"/>
        <v>0</v>
      </c>
      <c r="AT115">
        <f t="shared" si="99"/>
        <v>0.63310414655939717</v>
      </c>
      <c r="AU115" s="41">
        <f t="shared" si="100"/>
        <v>0</v>
      </c>
      <c r="AV115" s="41">
        <f t="shared" si="101"/>
        <v>0</v>
      </c>
      <c r="AW115">
        <f t="shared" si="102"/>
        <v>0.63881099657184115</v>
      </c>
      <c r="AX115">
        <f t="shared" si="103"/>
        <v>0</v>
      </c>
      <c r="AY115" s="121">
        <f t="shared" si="104"/>
        <v>0</v>
      </c>
      <c r="AZ115">
        <f t="shared" si="105"/>
        <v>0.77205100250871783</v>
      </c>
      <c r="BA115" s="39">
        <f t="shared" si="106"/>
        <v>0</v>
      </c>
      <c r="BB115" s="39">
        <f t="shared" si="107"/>
        <v>0</v>
      </c>
      <c r="BC115">
        <f t="shared" si="108"/>
        <v>0.64912196106333353</v>
      </c>
      <c r="BD115" s="41">
        <f t="shared" si="109"/>
        <v>0</v>
      </c>
      <c r="BE115" s="41">
        <f t="shared" si="110"/>
        <v>0</v>
      </c>
      <c r="BF115">
        <f t="shared" si="111"/>
        <v>0.63795526165093019</v>
      </c>
      <c r="BG115" s="41">
        <f t="shared" si="112"/>
        <v>145003.45042257576</v>
      </c>
      <c r="BH115" s="41">
        <f t="shared" si="113"/>
        <v>12981410.798998957</v>
      </c>
      <c r="BI115">
        <f t="shared" si="114"/>
        <v>0.6627719641370613</v>
      </c>
      <c r="BJ115">
        <f t="shared" si="115"/>
        <v>500421.98238361394</v>
      </c>
      <c r="BK115" s="121">
        <f t="shared" si="116"/>
        <v>44667219.953533024</v>
      </c>
      <c r="BL115">
        <f t="shared" si="117"/>
        <v>0.67406606884645037</v>
      </c>
      <c r="BM115" s="119">
        <f t="shared" si="118"/>
        <v>645425.43280618964</v>
      </c>
      <c r="BN115" s="119">
        <f t="shared" si="119"/>
        <v>54850153.531535283</v>
      </c>
      <c r="BO115">
        <f t="shared" si="120"/>
        <v>0.65262455377807282</v>
      </c>
    </row>
    <row r="116" spans="1:67">
      <c r="A116">
        <v>104</v>
      </c>
      <c r="B116" s="64">
        <v>99</v>
      </c>
      <c r="C116" s="56">
        <f t="shared" si="68"/>
        <v>20015501.821444683</v>
      </c>
      <c r="D116" s="56">
        <f t="shared" si="69"/>
        <v>356490.90696198121</v>
      </c>
      <c r="E116" s="59">
        <f t="shared" si="121"/>
        <v>19659010.914482702</v>
      </c>
      <c r="F116" s="53">
        <f t="shared" si="70"/>
        <v>194206.99914867958</v>
      </c>
      <c r="G116" s="53">
        <f t="shared" si="71"/>
        <v>91185.045625008934</v>
      </c>
      <c r="H116" s="66">
        <f t="shared" si="72"/>
        <v>103021.95352367064</v>
      </c>
      <c r="I116" s="54">
        <f t="shared" si="73"/>
        <v>0.24</v>
      </c>
      <c r="J116" s="67">
        <f t="shared" si="74"/>
        <v>2.261020693073168E-2</v>
      </c>
      <c r="K116" s="68">
        <f t="shared" si="75"/>
        <v>442164.95714238816</v>
      </c>
      <c r="L116" s="68">
        <f t="shared" si="76"/>
        <v>636371.95629106765</v>
      </c>
      <c r="M116" s="55">
        <f t="shared" si="77"/>
        <v>545186.91066605877</v>
      </c>
      <c r="N116" s="55">
        <f t="shared" si="78"/>
        <v>122766.05978681313</v>
      </c>
      <c r="O116" s="55">
        <f t="shared" si="79"/>
        <v>422420.85087924567</v>
      </c>
      <c r="P116" s="65">
        <f t="shared" si="122"/>
        <v>0</v>
      </c>
      <c r="Q116" s="52">
        <f t="shared" si="80"/>
        <v>0</v>
      </c>
      <c r="R116" s="57">
        <f t="shared" si="81"/>
        <v>0</v>
      </c>
      <c r="S116" s="59">
        <f t="shared" si="123"/>
        <v>0</v>
      </c>
      <c r="T116" s="56">
        <f t="shared" si="82"/>
        <v>0</v>
      </c>
      <c r="U116" s="57">
        <f t="shared" si="83"/>
        <v>0</v>
      </c>
      <c r="V116" s="59">
        <f t="shared" si="124"/>
        <v>0</v>
      </c>
      <c r="W116" s="52">
        <f t="shared" si="132"/>
        <v>0</v>
      </c>
      <c r="X116" s="57">
        <f t="shared" si="84"/>
        <v>0</v>
      </c>
      <c r="Y116" s="59">
        <f t="shared" si="125"/>
        <v>0</v>
      </c>
      <c r="Z116" s="56">
        <f t="shared" si="126"/>
        <v>0</v>
      </c>
      <c r="AA116" s="57">
        <f t="shared" si="85"/>
        <v>0</v>
      </c>
      <c r="AB116" s="63">
        <f t="shared" si="127"/>
        <v>0</v>
      </c>
      <c r="AC116" s="74">
        <f t="shared" si="86"/>
        <v>0</v>
      </c>
      <c r="AD116" s="57">
        <f t="shared" si="87"/>
        <v>0</v>
      </c>
      <c r="AE116" s="59">
        <f t="shared" si="128"/>
        <v>0</v>
      </c>
      <c r="AF116" s="54">
        <f t="shared" si="88"/>
        <v>0</v>
      </c>
      <c r="AG116" s="57">
        <f t="shared" si="89"/>
        <v>0</v>
      </c>
      <c r="AH116" s="59">
        <f t="shared" si="129"/>
        <v>4426847.4940516865</v>
      </c>
      <c r="AI116" s="54">
        <f t="shared" si="90"/>
        <v>122766.05978681313</v>
      </c>
      <c r="AJ116" s="57">
        <f t="shared" si="91"/>
        <v>18445.197891882028</v>
      </c>
      <c r="AK116" s="59">
        <f t="shared" si="130"/>
        <v>15588654.327392997</v>
      </c>
      <c r="AL116" s="56">
        <f t="shared" si="131"/>
        <v>422420.85087924567</v>
      </c>
      <c r="AM116" s="75">
        <f t="shared" si="92"/>
        <v>64952.726364137488</v>
      </c>
      <c r="AN116">
        <f t="shared" si="93"/>
        <v>2.9890747937551532E-2</v>
      </c>
      <c r="AO116" s="119">
        <f t="shared" si="94"/>
        <v>0</v>
      </c>
      <c r="AP116" s="119">
        <f t="shared" si="95"/>
        <v>0</v>
      </c>
      <c r="AQ116">
        <f t="shared" si="96"/>
        <v>0.63204356873926071</v>
      </c>
      <c r="AR116" s="41">
        <f t="shared" si="97"/>
        <v>0</v>
      </c>
      <c r="AS116" s="41">
        <f t="shared" si="98"/>
        <v>0</v>
      </c>
      <c r="AT116">
        <f t="shared" si="99"/>
        <v>0.62974197614638794</v>
      </c>
      <c r="AU116" s="41">
        <f t="shared" si="100"/>
        <v>0</v>
      </c>
      <c r="AV116" s="41">
        <f t="shared" si="101"/>
        <v>0</v>
      </c>
      <c r="AW116">
        <f t="shared" si="102"/>
        <v>0.63547666772887701</v>
      </c>
      <c r="AX116">
        <f t="shared" si="103"/>
        <v>0</v>
      </c>
      <c r="AY116" s="121">
        <f t="shared" si="104"/>
        <v>0</v>
      </c>
      <c r="AZ116">
        <f t="shared" si="105"/>
        <v>0.76950631628177724</v>
      </c>
      <c r="BA116" s="39">
        <f t="shared" si="106"/>
        <v>0</v>
      </c>
      <c r="BB116" s="39">
        <f t="shared" si="107"/>
        <v>0</v>
      </c>
      <c r="BC116">
        <f t="shared" si="108"/>
        <v>0.6458392571224949</v>
      </c>
      <c r="BD116" s="41">
        <f t="shared" si="109"/>
        <v>0</v>
      </c>
      <c r="BE116" s="41">
        <f t="shared" si="110"/>
        <v>0</v>
      </c>
      <c r="BF116">
        <f t="shared" si="111"/>
        <v>0.63461672459017837</v>
      </c>
      <c r="BG116" s="41">
        <f t="shared" si="112"/>
        <v>141211.25767869517</v>
      </c>
      <c r="BH116" s="41">
        <f t="shared" si="113"/>
        <v>12767670.217828566</v>
      </c>
      <c r="BI116">
        <f t="shared" si="114"/>
        <v>0.65956018083250745</v>
      </c>
      <c r="BJ116">
        <f t="shared" si="115"/>
        <v>487373.57724338316</v>
      </c>
      <c r="BK116" s="121">
        <f t="shared" si="116"/>
        <v>43931768.491441548</v>
      </c>
      <c r="BL116">
        <f t="shared" si="117"/>
        <v>0.67091514718516032</v>
      </c>
      <c r="BM116" s="119">
        <f t="shared" si="118"/>
        <v>628584.8349220783</v>
      </c>
      <c r="BN116" s="119">
        <f t="shared" si="119"/>
        <v>53973504.155939817</v>
      </c>
      <c r="BO116">
        <f t="shared" si="120"/>
        <v>0.64935976990909794</v>
      </c>
    </row>
    <row r="117" spans="1:67">
      <c r="A117">
        <v>105</v>
      </c>
      <c r="B117" s="58">
        <v>100</v>
      </c>
      <c r="C117" s="56">
        <f t="shared" si="68"/>
        <v>19470314.910778623</v>
      </c>
      <c r="D117" s="56">
        <f t="shared" si="69"/>
        <v>356490.90696197748</v>
      </c>
      <c r="E117" s="59">
        <f t="shared" si="121"/>
        <v>19113824.003816646</v>
      </c>
      <c r="F117" s="53">
        <f t="shared" si="70"/>
        <v>189815.93871053151</v>
      </c>
      <c r="G117" s="53">
        <f t="shared" si="71"/>
        <v>88656.287004369544</v>
      </c>
      <c r="H117" s="60">
        <f t="shared" si="72"/>
        <v>101159.65170616197</v>
      </c>
      <c r="I117" s="54">
        <f t="shared" si="73"/>
        <v>0.24</v>
      </c>
      <c r="J117" s="61">
        <f t="shared" si="74"/>
        <v>2.261020693073168E-2</v>
      </c>
      <c r="K117" s="62">
        <f t="shared" si="75"/>
        <v>429880.27530576359</v>
      </c>
      <c r="L117" s="62">
        <f t="shared" si="76"/>
        <v>619696.21401629504</v>
      </c>
      <c r="M117" s="55">
        <f t="shared" si="77"/>
        <v>531039.92701192549</v>
      </c>
      <c r="N117" s="55">
        <f t="shared" si="78"/>
        <v>119580.41939980426</v>
      </c>
      <c r="O117" s="55">
        <f t="shared" si="79"/>
        <v>411459.50761212123</v>
      </c>
      <c r="P117" s="59">
        <f t="shared" si="122"/>
        <v>0</v>
      </c>
      <c r="Q117" s="52">
        <f t="shared" si="80"/>
        <v>0</v>
      </c>
      <c r="R117" s="57">
        <f t="shared" si="81"/>
        <v>0</v>
      </c>
      <c r="S117" s="59">
        <f t="shared" si="123"/>
        <v>0</v>
      </c>
      <c r="T117" s="56">
        <f t="shared" si="82"/>
        <v>0</v>
      </c>
      <c r="U117" s="57">
        <f t="shared" si="83"/>
        <v>0</v>
      </c>
      <c r="V117" s="59">
        <f t="shared" si="124"/>
        <v>0</v>
      </c>
      <c r="W117" s="52">
        <f t="shared" si="132"/>
        <v>0</v>
      </c>
      <c r="X117" s="57">
        <f t="shared" si="84"/>
        <v>0</v>
      </c>
      <c r="Y117" s="59">
        <f t="shared" si="125"/>
        <v>0</v>
      </c>
      <c r="Z117" s="56">
        <f t="shared" si="126"/>
        <v>0</v>
      </c>
      <c r="AA117" s="57">
        <f t="shared" si="85"/>
        <v>0</v>
      </c>
      <c r="AB117" s="63">
        <f t="shared" si="127"/>
        <v>0</v>
      </c>
      <c r="AC117" s="74">
        <f t="shared" si="86"/>
        <v>0</v>
      </c>
      <c r="AD117" s="57">
        <f t="shared" si="87"/>
        <v>0</v>
      </c>
      <c r="AE117" s="59">
        <f t="shared" si="128"/>
        <v>0</v>
      </c>
      <c r="AF117" s="54">
        <f t="shared" si="88"/>
        <v>0</v>
      </c>
      <c r="AG117" s="57">
        <f t="shared" si="89"/>
        <v>0</v>
      </c>
      <c r="AH117" s="59">
        <f t="shared" si="129"/>
        <v>4304081.4342648732</v>
      </c>
      <c r="AI117" s="54">
        <f t="shared" si="90"/>
        <v>119580.41939980426</v>
      </c>
      <c r="AJ117" s="57">
        <f t="shared" si="91"/>
        <v>17933.672642770303</v>
      </c>
      <c r="AK117" s="59">
        <f t="shared" si="130"/>
        <v>15166233.476513751</v>
      </c>
      <c r="AL117" s="56">
        <f t="shared" si="131"/>
        <v>411459.50761212123</v>
      </c>
      <c r="AM117" s="75">
        <f t="shared" si="92"/>
        <v>63192.639485473963</v>
      </c>
      <c r="AN117">
        <f t="shared" si="93"/>
        <v>2.9971155121558991E-2</v>
      </c>
      <c r="AO117" s="119">
        <f t="shared" si="94"/>
        <v>0</v>
      </c>
      <c r="AP117" s="119">
        <f t="shared" si="95"/>
        <v>0</v>
      </c>
      <c r="AQ117">
        <f t="shared" si="96"/>
        <v>0.6287017993928079</v>
      </c>
      <c r="AR117" s="41">
        <f t="shared" si="97"/>
        <v>0</v>
      </c>
      <c r="AS117" s="41">
        <f t="shared" si="98"/>
        <v>0</v>
      </c>
      <c r="AT117">
        <f t="shared" si="99"/>
        <v>0.62638930837152174</v>
      </c>
      <c r="AU117" s="41">
        <f t="shared" si="100"/>
        <v>0</v>
      </c>
      <c r="AV117" s="41">
        <f t="shared" si="101"/>
        <v>0</v>
      </c>
      <c r="AW117">
        <f t="shared" si="102"/>
        <v>0.63215131255286439</v>
      </c>
      <c r="AX117">
        <f t="shared" si="103"/>
        <v>0</v>
      </c>
      <c r="AY117" s="121">
        <f t="shared" si="104"/>
        <v>0</v>
      </c>
      <c r="AZ117">
        <f t="shared" si="105"/>
        <v>0.76695976966970703</v>
      </c>
      <c r="BA117" s="39">
        <f t="shared" si="106"/>
        <v>0</v>
      </c>
      <c r="BB117" s="39">
        <f t="shared" si="107"/>
        <v>0</v>
      </c>
      <c r="BC117">
        <f t="shared" si="108"/>
        <v>0.64256458387557769</v>
      </c>
      <c r="BD117" s="41">
        <f t="shared" si="109"/>
        <v>0</v>
      </c>
      <c r="BE117" s="41">
        <f t="shared" si="110"/>
        <v>0</v>
      </c>
      <c r="BF117">
        <f t="shared" si="111"/>
        <v>0.63128724019642701</v>
      </c>
      <c r="BG117" s="41">
        <f t="shared" si="112"/>
        <v>137514.09204257457</v>
      </c>
      <c r="BH117" s="41">
        <f t="shared" si="113"/>
        <v>12555944.036979448</v>
      </c>
      <c r="BI117">
        <f t="shared" si="114"/>
        <v>0.65635520557144444</v>
      </c>
      <c r="BJ117">
        <f t="shared" si="115"/>
        <v>474652.14709759521</v>
      </c>
      <c r="BK117" s="121">
        <f t="shared" si="116"/>
        <v>43203248.299272731</v>
      </c>
      <c r="BL117">
        <f t="shared" si="117"/>
        <v>0.66777004447750377</v>
      </c>
      <c r="BM117" s="119">
        <f t="shared" si="118"/>
        <v>612166.23914016981</v>
      </c>
      <c r="BN117" s="119">
        <f t="shared" si="119"/>
        <v>53103992.70119255</v>
      </c>
      <c r="BO117">
        <f t="shared" si="120"/>
        <v>0.64610270018913218</v>
      </c>
    </row>
    <row r="118" spans="1:67">
      <c r="A118">
        <v>106</v>
      </c>
      <c r="B118" s="64">
        <v>101</v>
      </c>
      <c r="C118" s="56">
        <f t="shared" si="68"/>
        <v>18939274.983766697</v>
      </c>
      <c r="D118" s="56">
        <f t="shared" si="69"/>
        <v>356490.90696197748</v>
      </c>
      <c r="E118" s="59">
        <f t="shared" si="121"/>
        <v>18582784.07680472</v>
      </c>
      <c r="F118" s="53">
        <f t="shared" si="70"/>
        <v>185524.1610575353</v>
      </c>
      <c r="G118" s="53">
        <f t="shared" si="71"/>
        <v>86193.146809579237</v>
      </c>
      <c r="H118" s="66">
        <f t="shared" si="72"/>
        <v>99331.01424795606</v>
      </c>
      <c r="I118" s="54">
        <f t="shared" si="73"/>
        <v>0.24</v>
      </c>
      <c r="J118" s="67">
        <f t="shared" si="74"/>
        <v>2.261020693073168E-2</v>
      </c>
      <c r="K118" s="68">
        <f t="shared" si="75"/>
        <v>417914.69853887463</v>
      </c>
      <c r="L118" s="68">
        <f t="shared" si="76"/>
        <v>603438.85959640995</v>
      </c>
      <c r="M118" s="55">
        <f t="shared" si="77"/>
        <v>517245.71278683073</v>
      </c>
      <c r="N118" s="55">
        <f t="shared" si="78"/>
        <v>116474.21619657405</v>
      </c>
      <c r="O118" s="55">
        <f t="shared" si="79"/>
        <v>400771.49659025669</v>
      </c>
      <c r="P118" s="65">
        <f t="shared" si="122"/>
        <v>0</v>
      </c>
      <c r="Q118" s="52">
        <f t="shared" si="80"/>
        <v>0</v>
      </c>
      <c r="R118" s="57">
        <f t="shared" si="81"/>
        <v>0</v>
      </c>
      <c r="S118" s="59">
        <f t="shared" si="123"/>
        <v>0</v>
      </c>
      <c r="T118" s="56">
        <f t="shared" si="82"/>
        <v>0</v>
      </c>
      <c r="U118" s="57">
        <f t="shared" si="83"/>
        <v>0</v>
      </c>
      <c r="V118" s="59">
        <f t="shared" si="124"/>
        <v>0</v>
      </c>
      <c r="W118" s="52">
        <f t="shared" si="132"/>
        <v>0</v>
      </c>
      <c r="X118" s="57">
        <f t="shared" si="84"/>
        <v>0</v>
      </c>
      <c r="Y118" s="59">
        <f t="shared" si="125"/>
        <v>0</v>
      </c>
      <c r="Z118" s="56">
        <f t="shared" si="126"/>
        <v>0</v>
      </c>
      <c r="AA118" s="57">
        <f t="shared" si="85"/>
        <v>0</v>
      </c>
      <c r="AB118" s="63">
        <f t="shared" si="127"/>
        <v>0</v>
      </c>
      <c r="AC118" s="74">
        <f t="shared" si="86"/>
        <v>0</v>
      </c>
      <c r="AD118" s="57">
        <f t="shared" si="87"/>
        <v>0</v>
      </c>
      <c r="AE118" s="59">
        <f t="shared" si="128"/>
        <v>0</v>
      </c>
      <c r="AF118" s="54">
        <f t="shared" si="88"/>
        <v>0</v>
      </c>
      <c r="AG118" s="57">
        <f t="shared" si="89"/>
        <v>0</v>
      </c>
      <c r="AH118" s="59">
        <f t="shared" si="129"/>
        <v>4184501.0148650687</v>
      </c>
      <c r="AI118" s="54">
        <f t="shared" si="90"/>
        <v>116474.21619657405</v>
      </c>
      <c r="AJ118" s="57">
        <f t="shared" si="91"/>
        <v>17435.42089527112</v>
      </c>
      <c r="AK118" s="59">
        <f t="shared" si="130"/>
        <v>14754773.96890163</v>
      </c>
      <c r="AL118" s="56">
        <f t="shared" si="131"/>
        <v>400771.49659025669</v>
      </c>
      <c r="AM118" s="75">
        <f t="shared" si="92"/>
        <v>61478.224870423459</v>
      </c>
      <c r="AN118">
        <f t="shared" si="93"/>
        <v>3.0051562305566454E-2</v>
      </c>
      <c r="AO118" s="119">
        <f t="shared" si="94"/>
        <v>0</v>
      </c>
      <c r="AP118" s="119">
        <f t="shared" si="95"/>
        <v>0</v>
      </c>
      <c r="AQ118">
        <f t="shared" si="96"/>
        <v>0.62536935963301088</v>
      </c>
      <c r="AR118" s="41">
        <f t="shared" si="97"/>
        <v>0</v>
      </c>
      <c r="AS118" s="41">
        <f t="shared" si="98"/>
        <v>0</v>
      </c>
      <c r="AT118">
        <f t="shared" si="99"/>
        <v>0.62304618189966487</v>
      </c>
      <c r="AU118" s="41">
        <f t="shared" si="100"/>
        <v>0</v>
      </c>
      <c r="AV118" s="41">
        <f t="shared" si="101"/>
        <v>0</v>
      </c>
      <c r="AW118">
        <f t="shared" si="102"/>
        <v>0.62883497262812815</v>
      </c>
      <c r="AX118">
        <f t="shared" si="103"/>
        <v>0</v>
      </c>
      <c r="AY118" s="121">
        <f t="shared" si="104"/>
        <v>0</v>
      </c>
      <c r="AZ118">
        <f t="shared" si="105"/>
        <v>0.76441143686906521</v>
      </c>
      <c r="BA118" s="39">
        <f t="shared" si="106"/>
        <v>0</v>
      </c>
      <c r="BB118" s="39">
        <f t="shared" si="107"/>
        <v>0</v>
      </c>
      <c r="BC118">
        <f t="shared" si="108"/>
        <v>0.63929798782038139</v>
      </c>
      <c r="BD118" s="41">
        <f t="shared" si="109"/>
        <v>0</v>
      </c>
      <c r="BE118" s="41">
        <f t="shared" si="110"/>
        <v>0</v>
      </c>
      <c r="BF118">
        <f t="shared" si="111"/>
        <v>0.6279668496254166</v>
      </c>
      <c r="BG118" s="41">
        <f t="shared" si="112"/>
        <v>133909.63709184516</v>
      </c>
      <c r="BH118" s="41">
        <f t="shared" si="113"/>
        <v>12346266.91683685</v>
      </c>
      <c r="BI118">
        <f t="shared" si="114"/>
        <v>0.6531570906630797</v>
      </c>
      <c r="BJ118">
        <f t="shared" si="115"/>
        <v>462249.72146068013</v>
      </c>
      <c r="BK118" s="121">
        <f t="shared" si="116"/>
        <v>42481778.638567209</v>
      </c>
      <c r="BL118">
        <f t="shared" si="117"/>
        <v>0.66463081726637829</v>
      </c>
      <c r="BM118" s="119">
        <f t="shared" si="118"/>
        <v>596159.35855252529</v>
      </c>
      <c r="BN118" s="119">
        <f t="shared" si="119"/>
        <v>52241816.991469905</v>
      </c>
      <c r="BO118">
        <f t="shared" si="120"/>
        <v>0.64285339268140229</v>
      </c>
    </row>
    <row r="119" spans="1:67">
      <c r="A119">
        <v>107</v>
      </c>
      <c r="B119" s="58">
        <v>102</v>
      </c>
      <c r="C119" s="56">
        <f t="shared" si="68"/>
        <v>18422029.270979866</v>
      </c>
      <c r="D119" s="56">
        <f t="shared" si="69"/>
        <v>356490.90696197748</v>
      </c>
      <c r="E119" s="59">
        <f t="shared" si="121"/>
        <v>18065538.364017889</v>
      </c>
      <c r="F119" s="53">
        <f t="shared" si="70"/>
        <v>181329.42138537398</v>
      </c>
      <c r="G119" s="53">
        <f t="shared" si="71"/>
        <v>83793.988778436309</v>
      </c>
      <c r="H119" s="60">
        <f t="shared" si="72"/>
        <v>97535.432606937669</v>
      </c>
      <c r="I119" s="54">
        <f t="shared" si="73"/>
        <v>0.24</v>
      </c>
      <c r="J119" s="61">
        <f t="shared" si="74"/>
        <v>2.261020693073168E-2</v>
      </c>
      <c r="K119" s="62">
        <f t="shared" si="75"/>
        <v>406260.26441119501</v>
      </c>
      <c r="L119" s="62">
        <f t="shared" si="76"/>
        <v>587589.68579656899</v>
      </c>
      <c r="M119" s="55">
        <f t="shared" si="77"/>
        <v>503795.69701813266</v>
      </c>
      <c r="N119" s="55">
        <f t="shared" si="78"/>
        <v>113445.52015180608</v>
      </c>
      <c r="O119" s="55">
        <f t="shared" si="79"/>
        <v>390350.1768663266</v>
      </c>
      <c r="P119" s="59">
        <f t="shared" si="122"/>
        <v>0</v>
      </c>
      <c r="Q119" s="52">
        <f t="shared" si="80"/>
        <v>0</v>
      </c>
      <c r="R119" s="57">
        <f t="shared" si="81"/>
        <v>0</v>
      </c>
      <c r="S119" s="59">
        <f t="shared" si="123"/>
        <v>0</v>
      </c>
      <c r="T119" s="56">
        <f t="shared" si="82"/>
        <v>0</v>
      </c>
      <c r="U119" s="57">
        <f t="shared" si="83"/>
        <v>0</v>
      </c>
      <c r="V119" s="59">
        <f t="shared" si="124"/>
        <v>0</v>
      </c>
      <c r="W119" s="52">
        <f t="shared" si="132"/>
        <v>0</v>
      </c>
      <c r="X119" s="57">
        <f t="shared" si="84"/>
        <v>0</v>
      </c>
      <c r="Y119" s="59">
        <f t="shared" si="125"/>
        <v>0</v>
      </c>
      <c r="Z119" s="56">
        <f t="shared" si="126"/>
        <v>0</v>
      </c>
      <c r="AA119" s="57">
        <f t="shared" si="85"/>
        <v>0</v>
      </c>
      <c r="AB119" s="63">
        <f t="shared" si="127"/>
        <v>0</v>
      </c>
      <c r="AC119" s="74">
        <f t="shared" si="86"/>
        <v>0</v>
      </c>
      <c r="AD119" s="57">
        <f t="shared" si="87"/>
        <v>0</v>
      </c>
      <c r="AE119" s="59">
        <f t="shared" si="128"/>
        <v>0</v>
      </c>
      <c r="AF119" s="54">
        <f t="shared" si="88"/>
        <v>0</v>
      </c>
      <c r="AG119" s="57">
        <f t="shared" si="89"/>
        <v>0</v>
      </c>
      <c r="AH119" s="59">
        <f t="shared" si="129"/>
        <v>4068026.7986684944</v>
      </c>
      <c r="AI119" s="54">
        <f t="shared" si="90"/>
        <v>113445.52015180608</v>
      </c>
      <c r="AJ119" s="57">
        <f t="shared" si="91"/>
        <v>16950.111661118728</v>
      </c>
      <c r="AK119" s="59">
        <f t="shared" si="130"/>
        <v>14354002.472311374</v>
      </c>
      <c r="AL119" s="56">
        <f t="shared" si="131"/>
        <v>390350.1768663266</v>
      </c>
      <c r="AM119" s="75">
        <f t="shared" si="92"/>
        <v>59808.343634630721</v>
      </c>
      <c r="AN119">
        <f t="shared" si="93"/>
        <v>3.0131969489573918E-2</v>
      </c>
      <c r="AO119" s="119">
        <f t="shared" si="94"/>
        <v>0</v>
      </c>
      <c r="AP119" s="119">
        <f t="shared" si="95"/>
        <v>0</v>
      </c>
      <c r="AQ119">
        <f t="shared" si="96"/>
        <v>0.62204628872928869</v>
      </c>
      <c r="AR119" s="41">
        <f t="shared" si="97"/>
        <v>0</v>
      </c>
      <c r="AS119" s="41">
        <f t="shared" si="98"/>
        <v>0</v>
      </c>
      <c r="AT119">
        <f t="shared" si="99"/>
        <v>0.61971263480758476</v>
      </c>
      <c r="AU119" s="41">
        <f t="shared" si="100"/>
        <v>0</v>
      </c>
      <c r="AV119" s="41">
        <f t="shared" si="101"/>
        <v>0</v>
      </c>
      <c r="AW119">
        <f t="shared" si="102"/>
        <v>0.62552768896005972</v>
      </c>
      <c r="AX119">
        <f t="shared" si="103"/>
        <v>0</v>
      </c>
      <c r="AY119" s="121">
        <f t="shared" si="104"/>
        <v>0</v>
      </c>
      <c r="AZ119">
        <f t="shared" si="105"/>
        <v>0.76186139190087987</v>
      </c>
      <c r="BA119" s="39">
        <f t="shared" si="106"/>
        <v>0</v>
      </c>
      <c r="BB119" s="39">
        <f t="shared" si="107"/>
        <v>0</v>
      </c>
      <c r="BC119">
        <f t="shared" si="108"/>
        <v>0.63603951489496957</v>
      </c>
      <c r="BD119" s="41">
        <f t="shared" si="109"/>
        <v>0</v>
      </c>
      <c r="BE119" s="41">
        <f t="shared" si="110"/>
        <v>0</v>
      </c>
      <c r="BF119">
        <f t="shared" si="111"/>
        <v>0.62465559345253363</v>
      </c>
      <c r="BG119" s="41">
        <f t="shared" si="112"/>
        <v>130395.63181292481</v>
      </c>
      <c r="BH119" s="41">
        <f t="shared" si="113"/>
        <v>12138670.65624325</v>
      </c>
      <c r="BI119">
        <f t="shared" si="114"/>
        <v>0.6499658878869109</v>
      </c>
      <c r="BJ119">
        <f t="shared" si="115"/>
        <v>450158.52050095733</v>
      </c>
      <c r="BK119" s="121">
        <f t="shared" si="116"/>
        <v>41767468.924696945</v>
      </c>
      <c r="BL119">
        <f t="shared" si="117"/>
        <v>0.6614975215933967</v>
      </c>
      <c r="BM119" s="119">
        <f t="shared" si="118"/>
        <v>580554.15231388214</v>
      </c>
      <c r="BN119" s="119">
        <f t="shared" si="119"/>
        <v>51387161.095849529</v>
      </c>
      <c r="BO119">
        <f t="shared" si="120"/>
        <v>0.63961189489659875</v>
      </c>
    </row>
    <row r="120" spans="1:67">
      <c r="A120">
        <v>108</v>
      </c>
      <c r="B120" s="64">
        <v>103</v>
      </c>
      <c r="C120" s="56">
        <f t="shared" si="68"/>
        <v>17918233.573961735</v>
      </c>
      <c r="D120" s="56">
        <f t="shared" si="69"/>
        <v>356490.90696198121</v>
      </c>
      <c r="E120" s="59">
        <f t="shared" si="121"/>
        <v>17561742.666999754</v>
      </c>
      <c r="F120" s="53">
        <f t="shared" si="70"/>
        <v>177229.52564522083</v>
      </c>
      <c r="G120" s="53">
        <f t="shared" si="71"/>
        <v>81457.21640376719</v>
      </c>
      <c r="H120" s="66">
        <f t="shared" si="72"/>
        <v>95772.309241453637</v>
      </c>
      <c r="I120" s="54">
        <f t="shared" si="73"/>
        <v>0.24</v>
      </c>
      <c r="J120" s="67">
        <f t="shared" si="74"/>
        <v>2.261020693073168E-2</v>
      </c>
      <c r="K120" s="68">
        <f t="shared" si="75"/>
        <v>394909.20403494075</v>
      </c>
      <c r="L120" s="68">
        <f t="shared" si="76"/>
        <v>572138.72968016157</v>
      </c>
      <c r="M120" s="55">
        <f t="shared" si="77"/>
        <v>490681.5132763944</v>
      </c>
      <c r="N120" s="55">
        <f t="shared" si="78"/>
        <v>110492.44729954965</v>
      </c>
      <c r="O120" s="55">
        <f t="shared" si="79"/>
        <v>380189.06597684475</v>
      </c>
      <c r="P120" s="65">
        <f t="shared" si="122"/>
        <v>0</v>
      </c>
      <c r="Q120" s="52">
        <f t="shared" si="80"/>
        <v>0</v>
      </c>
      <c r="R120" s="57">
        <f t="shared" si="81"/>
        <v>0</v>
      </c>
      <c r="S120" s="59">
        <f t="shared" si="123"/>
        <v>0</v>
      </c>
      <c r="T120" s="56">
        <f t="shared" si="82"/>
        <v>0</v>
      </c>
      <c r="U120" s="57">
        <f t="shared" si="83"/>
        <v>0</v>
      </c>
      <c r="V120" s="59">
        <f t="shared" si="124"/>
        <v>0</v>
      </c>
      <c r="W120" s="52">
        <f t="shared" si="132"/>
        <v>0</v>
      </c>
      <c r="X120" s="57">
        <f t="shared" si="84"/>
        <v>0</v>
      </c>
      <c r="Y120" s="59">
        <f t="shared" si="125"/>
        <v>0</v>
      </c>
      <c r="Z120" s="56">
        <f t="shared" si="126"/>
        <v>0</v>
      </c>
      <c r="AA120" s="57">
        <f t="shared" si="85"/>
        <v>0</v>
      </c>
      <c r="AB120" s="63">
        <f t="shared" si="127"/>
        <v>0</v>
      </c>
      <c r="AC120" s="74">
        <f t="shared" si="86"/>
        <v>0</v>
      </c>
      <c r="AD120" s="57">
        <f t="shared" si="87"/>
        <v>0</v>
      </c>
      <c r="AE120" s="59">
        <f t="shared" si="128"/>
        <v>0</v>
      </c>
      <c r="AF120" s="54">
        <f t="shared" si="88"/>
        <v>0</v>
      </c>
      <c r="AG120" s="57">
        <f t="shared" si="89"/>
        <v>0</v>
      </c>
      <c r="AH120" s="59">
        <f t="shared" si="129"/>
        <v>3954581.2785166884</v>
      </c>
      <c r="AI120" s="54">
        <f t="shared" si="90"/>
        <v>110492.44729954965</v>
      </c>
      <c r="AJ120" s="57">
        <f t="shared" si="91"/>
        <v>16477.421993819535</v>
      </c>
      <c r="AK120" s="59">
        <f t="shared" si="130"/>
        <v>13963652.295445047</v>
      </c>
      <c r="AL120" s="56">
        <f t="shared" si="131"/>
        <v>380189.06597684475</v>
      </c>
      <c r="AM120" s="75">
        <f t="shared" si="92"/>
        <v>58181.884564354361</v>
      </c>
      <c r="AN120">
        <f t="shared" si="93"/>
        <v>3.0212376673581377E-2</v>
      </c>
      <c r="AO120" s="119">
        <f t="shared" si="94"/>
        <v>0</v>
      </c>
      <c r="AP120" s="119">
        <f t="shared" si="95"/>
        <v>0</v>
      </c>
      <c r="AQ120">
        <f t="shared" si="96"/>
        <v>0.61873262536759455</v>
      </c>
      <c r="AR120" s="41">
        <f t="shared" si="97"/>
        <v>0</v>
      </c>
      <c r="AS120" s="41">
        <f t="shared" si="98"/>
        <v>0</v>
      </c>
      <c r="AT120">
        <f t="shared" si="99"/>
        <v>0.61638870458509676</v>
      </c>
      <c r="AU120" s="41">
        <f t="shared" si="100"/>
        <v>0</v>
      </c>
      <c r="AV120" s="41">
        <f t="shared" si="101"/>
        <v>0</v>
      </c>
      <c r="AW120">
        <f t="shared" si="102"/>
        <v>0.62222950197601723</v>
      </c>
      <c r="AX120">
        <f t="shared" si="103"/>
        <v>0</v>
      </c>
      <c r="AY120" s="121">
        <f t="shared" si="104"/>
        <v>0</v>
      </c>
      <c r="AZ120">
        <f t="shared" si="105"/>
        <v>0.75930970860717051</v>
      </c>
      <c r="BA120" s="39">
        <f t="shared" si="106"/>
        <v>0</v>
      </c>
      <c r="BB120" s="39">
        <f t="shared" si="107"/>
        <v>0</v>
      </c>
      <c r="BC120">
        <f t="shared" si="108"/>
        <v>0.63278921047804726</v>
      </c>
      <c r="BD120" s="41">
        <f t="shared" si="109"/>
        <v>0</v>
      </c>
      <c r="BE120" s="41">
        <f t="shared" si="110"/>
        <v>0</v>
      </c>
      <c r="BF120">
        <f t="shared" si="111"/>
        <v>0.62135351167370545</v>
      </c>
      <c r="BG120" s="41">
        <f t="shared" si="112"/>
        <v>126969.86929336918</v>
      </c>
      <c r="BH120" s="41">
        <f t="shared" si="113"/>
        <v>11933184.308351362</v>
      </c>
      <c r="BI120">
        <f t="shared" si="114"/>
        <v>0.64678164849256903</v>
      </c>
      <c r="BJ120">
        <f t="shared" si="115"/>
        <v>438370.95054119913</v>
      </c>
      <c r="BK120" s="121">
        <f t="shared" si="116"/>
        <v>41060419.125499234</v>
      </c>
      <c r="BL120">
        <f t="shared" si="117"/>
        <v>0.65837021299817089</v>
      </c>
      <c r="BM120" s="119">
        <f t="shared" si="118"/>
        <v>565340.8198345683</v>
      </c>
      <c r="BN120" s="119">
        <f t="shared" si="119"/>
        <v>50540195.867468625</v>
      </c>
      <c r="BO120">
        <f t="shared" si="120"/>
        <v>0.6363782537931677</v>
      </c>
    </row>
    <row r="121" spans="1:67">
      <c r="A121">
        <v>109</v>
      </c>
      <c r="B121" s="58">
        <v>104</v>
      </c>
      <c r="C121" s="56">
        <f t="shared" si="68"/>
        <v>17427552.06068534</v>
      </c>
      <c r="D121" s="56">
        <f t="shared" si="69"/>
        <v>356490.90696198121</v>
      </c>
      <c r="E121" s="59">
        <f t="shared" si="121"/>
        <v>17071061.153723359</v>
      </c>
      <c r="F121" s="53">
        <f t="shared" si="70"/>
        <v>173222.32939614702</v>
      </c>
      <c r="G121" s="53">
        <f t="shared" si="71"/>
        <v>79181.271984686857</v>
      </c>
      <c r="H121" s="60">
        <f t="shared" si="72"/>
        <v>94041.057411460162</v>
      </c>
      <c r="I121" s="54">
        <f t="shared" si="73"/>
        <v>0.24</v>
      </c>
      <c r="J121" s="61">
        <f t="shared" si="74"/>
        <v>2.261020693073168E-2</v>
      </c>
      <c r="K121" s="62">
        <f t="shared" si="75"/>
        <v>383853.93744480237</v>
      </c>
      <c r="L121" s="62">
        <f t="shared" si="76"/>
        <v>557076.26684094942</v>
      </c>
      <c r="M121" s="55">
        <f t="shared" si="77"/>
        <v>477894.99485626258</v>
      </c>
      <c r="N121" s="55">
        <f t="shared" si="78"/>
        <v>107613.15864804237</v>
      </c>
      <c r="O121" s="55">
        <f t="shared" si="79"/>
        <v>370281.83620822022</v>
      </c>
      <c r="P121" s="59">
        <f t="shared" si="122"/>
        <v>0</v>
      </c>
      <c r="Q121" s="52">
        <f t="shared" si="80"/>
        <v>0</v>
      </c>
      <c r="R121" s="57">
        <f t="shared" si="81"/>
        <v>0</v>
      </c>
      <c r="S121" s="59">
        <f t="shared" si="123"/>
        <v>0</v>
      </c>
      <c r="T121" s="56">
        <f t="shared" si="82"/>
        <v>0</v>
      </c>
      <c r="U121" s="57">
        <f t="shared" si="83"/>
        <v>0</v>
      </c>
      <c r="V121" s="59">
        <f t="shared" si="124"/>
        <v>0</v>
      </c>
      <c r="W121" s="52">
        <f t="shared" si="132"/>
        <v>0</v>
      </c>
      <c r="X121" s="57">
        <f t="shared" si="84"/>
        <v>0</v>
      </c>
      <c r="Y121" s="59">
        <f t="shared" si="125"/>
        <v>0</v>
      </c>
      <c r="Z121" s="56">
        <f t="shared" si="126"/>
        <v>0</v>
      </c>
      <c r="AA121" s="57">
        <f t="shared" si="85"/>
        <v>0</v>
      </c>
      <c r="AB121" s="63">
        <f t="shared" si="127"/>
        <v>0</v>
      </c>
      <c r="AC121" s="74">
        <f t="shared" si="86"/>
        <v>0</v>
      </c>
      <c r="AD121" s="57">
        <f t="shared" si="87"/>
        <v>0</v>
      </c>
      <c r="AE121" s="59">
        <f t="shared" si="128"/>
        <v>0</v>
      </c>
      <c r="AF121" s="54">
        <f t="shared" si="88"/>
        <v>0</v>
      </c>
      <c r="AG121" s="57">
        <f t="shared" si="89"/>
        <v>0</v>
      </c>
      <c r="AH121" s="59">
        <f t="shared" si="129"/>
        <v>3844088.8312171386</v>
      </c>
      <c r="AI121" s="54">
        <f t="shared" si="90"/>
        <v>107613.15864804237</v>
      </c>
      <c r="AJ121" s="57">
        <f t="shared" si="91"/>
        <v>16017.036796738077</v>
      </c>
      <c r="AK121" s="59">
        <f t="shared" si="130"/>
        <v>13583463.229468202</v>
      </c>
      <c r="AL121" s="56">
        <f t="shared" si="131"/>
        <v>370281.83620822022</v>
      </c>
      <c r="AM121" s="75">
        <f t="shared" si="92"/>
        <v>56597.763456117507</v>
      </c>
      <c r="AN121">
        <f t="shared" si="93"/>
        <v>3.0292783857588837E-2</v>
      </c>
      <c r="AO121" s="119">
        <f t="shared" si="94"/>
        <v>0</v>
      </c>
      <c r="AP121" s="119">
        <f t="shared" si="95"/>
        <v>0</v>
      </c>
      <c r="AQ121">
        <f t="shared" si="96"/>
        <v>0.61542840765133999</v>
      </c>
      <c r="AR121" s="41">
        <f t="shared" si="97"/>
        <v>0</v>
      </c>
      <c r="AS121" s="41">
        <f t="shared" si="98"/>
        <v>0</v>
      </c>
      <c r="AT121">
        <f t="shared" si="99"/>
        <v>0.613074428136136</v>
      </c>
      <c r="AU121" s="41">
        <f t="shared" si="100"/>
        <v>0</v>
      </c>
      <c r="AV121" s="41">
        <f t="shared" si="101"/>
        <v>0</v>
      </c>
      <c r="AW121">
        <f t="shared" si="102"/>
        <v>0.6189404515261776</v>
      </c>
      <c r="AX121">
        <f t="shared" si="103"/>
        <v>0</v>
      </c>
      <c r="AY121" s="121">
        <f t="shared" si="104"/>
        <v>0</v>
      </c>
      <c r="AZ121">
        <f t="shared" si="105"/>
        <v>0.75675646064769275</v>
      </c>
      <c r="BA121" s="39">
        <f t="shared" si="106"/>
        <v>0</v>
      </c>
      <c r="BB121" s="39">
        <f t="shared" si="107"/>
        <v>0</v>
      </c>
      <c r="BC121">
        <f t="shared" si="108"/>
        <v>0.62954711938943253</v>
      </c>
      <c r="BD121" s="41">
        <f t="shared" si="109"/>
        <v>0</v>
      </c>
      <c r="BE121" s="41">
        <f t="shared" si="110"/>
        <v>0</v>
      </c>
      <c r="BF121">
        <f t="shared" si="111"/>
        <v>0.61806064370630587</v>
      </c>
      <c r="BG121" s="41">
        <f t="shared" si="112"/>
        <v>123630.19544478045</v>
      </c>
      <c r="BH121" s="41">
        <f t="shared" si="113"/>
        <v>11729834.292636618</v>
      </c>
      <c r="BI121">
        <f t="shared" si="114"/>
        <v>0.64360442319969779</v>
      </c>
      <c r="BJ121">
        <f t="shared" si="115"/>
        <v>426879.5996643377</v>
      </c>
      <c r="BK121" s="121">
        <f t="shared" si="116"/>
        <v>40360720.146696001</v>
      </c>
      <c r="BL121">
        <f t="shared" si="117"/>
        <v>0.65524894651781218</v>
      </c>
      <c r="BM121" s="119">
        <f t="shared" si="118"/>
        <v>550509.7951091181</v>
      </c>
      <c r="BN121" s="119">
        <f t="shared" si="119"/>
        <v>49701079.465051308</v>
      </c>
      <c r="BO121">
        <f t="shared" si="120"/>
        <v>0.63315251577758114</v>
      </c>
    </row>
    <row r="122" spans="1:67">
      <c r="A122">
        <v>110</v>
      </c>
      <c r="B122" s="64">
        <v>105</v>
      </c>
      <c r="C122" s="56">
        <f t="shared" si="68"/>
        <v>16949657.065829076</v>
      </c>
      <c r="D122" s="56">
        <f t="shared" si="69"/>
        <v>356490.90696197748</v>
      </c>
      <c r="E122" s="59">
        <f t="shared" si="121"/>
        <v>16593166.158867098</v>
      </c>
      <c r="F122" s="53">
        <f t="shared" si="70"/>
        <v>169305.73668347675</v>
      </c>
      <c r="G122" s="53">
        <f t="shared" si="71"/>
        <v>76964.635700211889</v>
      </c>
      <c r="H122" s="66">
        <f t="shared" si="72"/>
        <v>92341.100983264856</v>
      </c>
      <c r="I122" s="54">
        <f t="shared" si="73"/>
        <v>0.24</v>
      </c>
      <c r="J122" s="67">
        <f t="shared" si="74"/>
        <v>2.261020693073168E-2</v>
      </c>
      <c r="K122" s="68">
        <f t="shared" si="75"/>
        <v>373087.06908655603</v>
      </c>
      <c r="L122" s="68">
        <f t="shared" si="76"/>
        <v>542392.80577003281</v>
      </c>
      <c r="M122" s="55">
        <f t="shared" si="77"/>
        <v>465428.17006982095</v>
      </c>
      <c r="N122" s="55">
        <f t="shared" si="78"/>
        <v>104805.85911986003</v>
      </c>
      <c r="O122" s="55">
        <f t="shared" si="79"/>
        <v>360622.31094996096</v>
      </c>
      <c r="P122" s="65">
        <f t="shared" si="122"/>
        <v>0</v>
      </c>
      <c r="Q122" s="52">
        <f t="shared" si="80"/>
        <v>0</v>
      </c>
      <c r="R122" s="57">
        <f t="shared" si="81"/>
        <v>0</v>
      </c>
      <c r="S122" s="59">
        <f t="shared" si="123"/>
        <v>0</v>
      </c>
      <c r="T122" s="56">
        <f t="shared" si="82"/>
        <v>0</v>
      </c>
      <c r="U122" s="57">
        <f t="shared" si="83"/>
        <v>0</v>
      </c>
      <c r="V122" s="59">
        <f t="shared" si="124"/>
        <v>0</v>
      </c>
      <c r="W122" s="52">
        <f t="shared" si="132"/>
        <v>0</v>
      </c>
      <c r="X122" s="57">
        <f t="shared" si="84"/>
        <v>0</v>
      </c>
      <c r="Y122" s="59">
        <f t="shared" si="125"/>
        <v>0</v>
      </c>
      <c r="Z122" s="56">
        <f t="shared" si="126"/>
        <v>0</v>
      </c>
      <c r="AA122" s="57">
        <f t="shared" si="85"/>
        <v>0</v>
      </c>
      <c r="AB122" s="63">
        <f t="shared" si="127"/>
        <v>0</v>
      </c>
      <c r="AC122" s="74">
        <f t="shared" si="86"/>
        <v>0</v>
      </c>
      <c r="AD122" s="57">
        <f t="shared" si="87"/>
        <v>0</v>
      </c>
      <c r="AE122" s="59">
        <f t="shared" si="128"/>
        <v>0</v>
      </c>
      <c r="AF122" s="54">
        <f t="shared" si="88"/>
        <v>0</v>
      </c>
      <c r="AG122" s="57">
        <f t="shared" si="89"/>
        <v>0</v>
      </c>
      <c r="AH122" s="59">
        <f t="shared" si="129"/>
        <v>3736475.6725690961</v>
      </c>
      <c r="AI122" s="54">
        <f t="shared" si="90"/>
        <v>104805.85911986003</v>
      </c>
      <c r="AJ122" s="57">
        <f t="shared" si="91"/>
        <v>15568.648635704567</v>
      </c>
      <c r="AK122" s="59">
        <f t="shared" si="130"/>
        <v>13213181.393259982</v>
      </c>
      <c r="AL122" s="56">
        <f t="shared" si="131"/>
        <v>360622.31094996096</v>
      </c>
      <c r="AM122" s="75">
        <f t="shared" si="92"/>
        <v>55054.922471916587</v>
      </c>
      <c r="AN122">
        <f t="shared" si="93"/>
        <v>3.0373191041596297E-2</v>
      </c>
      <c r="AO122" s="119">
        <f t="shared" si="94"/>
        <v>0</v>
      </c>
      <c r="AP122" s="119">
        <f t="shared" si="95"/>
        <v>0</v>
      </c>
      <c r="AQ122">
        <f t="shared" si="96"/>
        <v>0.6121336731025725</v>
      </c>
      <c r="AR122" s="41">
        <f t="shared" si="97"/>
        <v>0</v>
      </c>
      <c r="AS122" s="41">
        <f t="shared" si="98"/>
        <v>0</v>
      </c>
      <c r="AT122">
        <f t="shared" si="99"/>
        <v>0.60976984178009974</v>
      </c>
      <c r="AU122" s="41">
        <f t="shared" si="100"/>
        <v>0</v>
      </c>
      <c r="AV122" s="41">
        <f t="shared" si="101"/>
        <v>0</v>
      </c>
      <c r="AW122">
        <f t="shared" si="102"/>
        <v>0.61566057688449516</v>
      </c>
      <c r="AX122">
        <f t="shared" si="103"/>
        <v>0</v>
      </c>
      <c r="AY122" s="121">
        <f t="shared" si="104"/>
        <v>0</v>
      </c>
      <c r="AZ122">
        <f t="shared" si="105"/>
        <v>0.75420172149658371</v>
      </c>
      <c r="BA122" s="39">
        <f t="shared" si="106"/>
        <v>0</v>
      </c>
      <c r="BB122" s="39">
        <f t="shared" si="107"/>
        <v>0</v>
      </c>
      <c r="BC122">
        <f t="shared" si="108"/>
        <v>0.62631328589051083</v>
      </c>
      <c r="BD122" s="41">
        <f t="shared" si="109"/>
        <v>0</v>
      </c>
      <c r="BE122" s="41">
        <f t="shared" si="110"/>
        <v>0</v>
      </c>
      <c r="BF122">
        <f t="shared" si="111"/>
        <v>0.61477702839015191</v>
      </c>
      <c r="BG122" s="41">
        <f t="shared" si="112"/>
        <v>120374.5077555646</v>
      </c>
      <c r="BH122" s="41">
        <f t="shared" si="113"/>
        <v>11528644.503184604</v>
      </c>
      <c r="BI122">
        <f t="shared" si="114"/>
        <v>0.64043426219779798</v>
      </c>
      <c r="BJ122">
        <f t="shared" si="115"/>
        <v>415677.23342187755</v>
      </c>
      <c r="BK122" s="121">
        <f t="shared" si="116"/>
        <v>39668454.204495706</v>
      </c>
      <c r="BL122">
        <f t="shared" si="117"/>
        <v>0.65213377668632977</v>
      </c>
      <c r="BM122" s="119">
        <f t="shared" si="118"/>
        <v>536051.74117744213</v>
      </c>
      <c r="BN122" s="119">
        <f t="shared" si="119"/>
        <v>48869957.857331201</v>
      </c>
      <c r="BO122">
        <f t="shared" si="120"/>
        <v>0.62993472670463668</v>
      </c>
    </row>
    <row r="123" spans="1:67">
      <c r="A123">
        <v>111</v>
      </c>
      <c r="B123" s="58">
        <v>106</v>
      </c>
      <c r="C123" s="56">
        <f t="shared" si="68"/>
        <v>16484228.895759257</v>
      </c>
      <c r="D123" s="56">
        <f t="shared" si="69"/>
        <v>356490.90696197934</v>
      </c>
      <c r="E123" s="59">
        <f t="shared" si="121"/>
        <v>16127737.988797277</v>
      </c>
      <c r="F123" s="53">
        <f t="shared" si="70"/>
        <v>165477.69894250343</v>
      </c>
      <c r="G123" s="53">
        <f t="shared" si="71"/>
        <v>74805.824704704704</v>
      </c>
      <c r="H123" s="60">
        <f t="shared" si="72"/>
        <v>90671.874237798722</v>
      </c>
      <c r="I123" s="54">
        <f t="shared" si="73"/>
        <v>0.24</v>
      </c>
      <c r="J123" s="61">
        <f t="shared" si="74"/>
        <v>2.261020693073168E-2</v>
      </c>
      <c r="K123" s="62">
        <f t="shared" si="75"/>
        <v>362601.38341201493</v>
      </c>
      <c r="L123" s="62">
        <f t="shared" si="76"/>
        <v>528079.08235451835</v>
      </c>
      <c r="M123" s="55">
        <f t="shared" si="77"/>
        <v>453273.25764981366</v>
      </c>
      <c r="N123" s="55">
        <f t="shared" si="78"/>
        <v>102068.79651680698</v>
      </c>
      <c r="O123" s="55">
        <f t="shared" si="79"/>
        <v>351204.46113300667</v>
      </c>
      <c r="P123" s="59">
        <f t="shared" si="122"/>
        <v>0</v>
      </c>
      <c r="Q123" s="52">
        <f t="shared" si="80"/>
        <v>0</v>
      </c>
      <c r="R123" s="57">
        <f t="shared" si="81"/>
        <v>0</v>
      </c>
      <c r="S123" s="59">
        <f t="shared" si="123"/>
        <v>0</v>
      </c>
      <c r="T123" s="56">
        <f t="shared" si="82"/>
        <v>0</v>
      </c>
      <c r="U123" s="57">
        <f t="shared" si="83"/>
        <v>0</v>
      </c>
      <c r="V123" s="59">
        <f t="shared" si="124"/>
        <v>0</v>
      </c>
      <c r="W123" s="52">
        <f t="shared" si="132"/>
        <v>0</v>
      </c>
      <c r="X123" s="57">
        <f t="shared" si="84"/>
        <v>0</v>
      </c>
      <c r="Y123" s="59">
        <f t="shared" si="125"/>
        <v>0</v>
      </c>
      <c r="Z123" s="56">
        <f t="shared" si="126"/>
        <v>0</v>
      </c>
      <c r="AA123" s="57">
        <f t="shared" si="85"/>
        <v>0</v>
      </c>
      <c r="AB123" s="63">
        <f t="shared" si="127"/>
        <v>0</v>
      </c>
      <c r="AC123" s="74">
        <f t="shared" si="86"/>
        <v>0</v>
      </c>
      <c r="AD123" s="57">
        <f t="shared" si="87"/>
        <v>0</v>
      </c>
      <c r="AE123" s="59">
        <f t="shared" si="128"/>
        <v>0</v>
      </c>
      <c r="AF123" s="54">
        <f t="shared" si="88"/>
        <v>0</v>
      </c>
      <c r="AG123" s="57">
        <f t="shared" si="89"/>
        <v>0</v>
      </c>
      <c r="AH123" s="59">
        <f t="shared" si="129"/>
        <v>3631669.8134492361</v>
      </c>
      <c r="AI123" s="54">
        <f t="shared" si="90"/>
        <v>102068.79651680698</v>
      </c>
      <c r="AJ123" s="57">
        <f t="shared" si="91"/>
        <v>15131.957556038484</v>
      </c>
      <c r="AK123" s="59">
        <f t="shared" si="130"/>
        <v>12852559.082310021</v>
      </c>
      <c r="AL123" s="56">
        <f t="shared" si="131"/>
        <v>351204.46113300667</v>
      </c>
      <c r="AM123" s="75">
        <f t="shared" si="92"/>
        <v>53552.329509625088</v>
      </c>
      <c r="AN123">
        <f t="shared" si="93"/>
        <v>3.0453598225603756E-2</v>
      </c>
      <c r="AO123" s="119">
        <f t="shared" si="94"/>
        <v>0</v>
      </c>
      <c r="AP123" s="119">
        <f t="shared" si="95"/>
        <v>0</v>
      </c>
      <c r="AQ123">
        <f t="shared" si="96"/>
        <v>0.60884845866305892</v>
      </c>
      <c r="AR123" s="41">
        <f t="shared" si="97"/>
        <v>0</v>
      </c>
      <c r="AS123" s="41">
        <f t="shared" si="98"/>
        <v>0</v>
      </c>
      <c r="AT123">
        <f t="shared" si="99"/>
        <v>0.60647498125288124</v>
      </c>
      <c r="AU123" s="41">
        <f t="shared" si="100"/>
        <v>0</v>
      </c>
      <c r="AV123" s="41">
        <f t="shared" si="101"/>
        <v>0</v>
      </c>
      <c r="AW123">
        <f t="shared" si="102"/>
        <v>0.61238991674961929</v>
      </c>
      <c r="AX123">
        <f t="shared" si="103"/>
        <v>0</v>
      </c>
      <c r="AY123" s="121">
        <f t="shared" si="104"/>
        <v>0</v>
      </c>
      <c r="AZ123">
        <f t="shared" si="105"/>
        <v>0.75164556443907748</v>
      </c>
      <c r="BA123" s="39">
        <f t="shared" si="106"/>
        <v>0</v>
      </c>
      <c r="BB123" s="39">
        <f t="shared" si="107"/>
        <v>0</v>
      </c>
      <c r="BC123">
        <f t="shared" si="108"/>
        <v>0.62308775368480995</v>
      </c>
      <c r="BD123" s="41">
        <f t="shared" si="109"/>
        <v>0</v>
      </c>
      <c r="BE123" s="41">
        <f t="shared" si="110"/>
        <v>0</v>
      </c>
      <c r="BF123">
        <f t="shared" si="111"/>
        <v>0.61150270398853224</v>
      </c>
      <c r="BG123" s="41">
        <f t="shared" si="112"/>
        <v>117200.75407284546</v>
      </c>
      <c r="BH123" s="41">
        <f t="shared" si="113"/>
        <v>11329636.413365575</v>
      </c>
      <c r="BI123">
        <f t="shared" si="114"/>
        <v>0.63727121514627938</v>
      </c>
      <c r="BJ123">
        <f t="shared" si="115"/>
        <v>404756.79064263176</v>
      </c>
      <c r="BK123" s="121">
        <f t="shared" si="116"/>
        <v>38983695.185763739</v>
      </c>
      <c r="BL123">
        <f t="shared" si="117"/>
        <v>0.64902475753415279</v>
      </c>
      <c r="BM123" s="119">
        <f t="shared" si="118"/>
        <v>521957.54471547721</v>
      </c>
      <c r="BN123" s="119">
        <f t="shared" si="119"/>
        <v>48046965.310880251</v>
      </c>
      <c r="BO123">
        <f t="shared" si="120"/>
        <v>0.62672493187792944</v>
      </c>
    </row>
    <row r="124" spans="1:67">
      <c r="A124">
        <v>112</v>
      </c>
      <c r="B124" s="64">
        <v>107</v>
      </c>
      <c r="C124" s="56">
        <f t="shared" si="68"/>
        <v>16030955.638109444</v>
      </c>
      <c r="D124" s="56">
        <f t="shared" si="69"/>
        <v>356490.90696197934</v>
      </c>
      <c r="E124" s="59">
        <f t="shared" si="121"/>
        <v>15674464.731147464</v>
      </c>
      <c r="F124" s="53">
        <f t="shared" si="70"/>
        <v>161736.21392699209</v>
      </c>
      <c r="G124" s="53">
        <f t="shared" si="71"/>
        <v>72703.392244638992</v>
      </c>
      <c r="H124" s="66">
        <f t="shared" si="72"/>
        <v>89032.821682353097</v>
      </c>
      <c r="I124" s="54">
        <f t="shared" si="73"/>
        <v>0.24</v>
      </c>
      <c r="J124" s="67">
        <f t="shared" si="74"/>
        <v>2.261020693073168E-2</v>
      </c>
      <c r="K124" s="68">
        <f t="shared" si="75"/>
        <v>352389.84057783475</v>
      </c>
      <c r="L124" s="68">
        <f t="shared" si="76"/>
        <v>514126.05450482684</v>
      </c>
      <c r="M124" s="55">
        <f t="shared" si="77"/>
        <v>441422.66226018785</v>
      </c>
      <c r="N124" s="55">
        <f t="shared" si="78"/>
        <v>99400.26050897302</v>
      </c>
      <c r="O124" s="55">
        <f t="shared" si="79"/>
        <v>342022.40175121481</v>
      </c>
      <c r="P124" s="65">
        <f t="shared" si="122"/>
        <v>0</v>
      </c>
      <c r="Q124" s="52">
        <f t="shared" si="80"/>
        <v>0</v>
      </c>
      <c r="R124" s="57">
        <f t="shared" si="81"/>
        <v>0</v>
      </c>
      <c r="S124" s="59">
        <f t="shared" si="123"/>
        <v>0</v>
      </c>
      <c r="T124" s="56">
        <f t="shared" si="82"/>
        <v>0</v>
      </c>
      <c r="U124" s="57">
        <f t="shared" si="83"/>
        <v>0</v>
      </c>
      <c r="V124" s="59">
        <f t="shared" si="124"/>
        <v>0</v>
      </c>
      <c r="W124" s="52">
        <f t="shared" si="132"/>
        <v>0</v>
      </c>
      <c r="X124" s="57">
        <f t="shared" si="84"/>
        <v>0</v>
      </c>
      <c r="Y124" s="59">
        <f t="shared" si="125"/>
        <v>0</v>
      </c>
      <c r="Z124" s="56">
        <f t="shared" si="126"/>
        <v>0</v>
      </c>
      <c r="AA124" s="57">
        <f t="shared" si="85"/>
        <v>0</v>
      </c>
      <c r="AB124" s="63">
        <f t="shared" si="127"/>
        <v>0</v>
      </c>
      <c r="AC124" s="74">
        <f t="shared" si="86"/>
        <v>0</v>
      </c>
      <c r="AD124" s="57">
        <f t="shared" si="87"/>
        <v>0</v>
      </c>
      <c r="AE124" s="59">
        <f t="shared" si="128"/>
        <v>0</v>
      </c>
      <c r="AF124" s="54">
        <f t="shared" si="88"/>
        <v>0</v>
      </c>
      <c r="AG124" s="57">
        <f t="shared" si="89"/>
        <v>0</v>
      </c>
      <c r="AH124" s="59">
        <f t="shared" si="129"/>
        <v>3529601.0169324293</v>
      </c>
      <c r="AI124" s="54">
        <f t="shared" si="90"/>
        <v>99400.26050897302</v>
      </c>
      <c r="AJ124" s="57">
        <f t="shared" si="91"/>
        <v>14706.670903885122</v>
      </c>
      <c r="AK124" s="59">
        <f t="shared" si="130"/>
        <v>12501354.621177014</v>
      </c>
      <c r="AL124" s="56">
        <f t="shared" si="131"/>
        <v>342022.40175121481</v>
      </c>
      <c r="AM124" s="75">
        <f t="shared" si="92"/>
        <v>52088.977588237554</v>
      </c>
      <c r="AN124">
        <f t="shared" si="93"/>
        <v>3.0534005409611219E-2</v>
      </c>
      <c r="AO124" s="119">
        <f t="shared" si="94"/>
        <v>0</v>
      </c>
      <c r="AP124" s="119">
        <f t="shared" si="95"/>
        <v>0</v>
      </c>
      <c r="AQ124">
        <f t="shared" si="96"/>
        <v>0.60557280069542618</v>
      </c>
      <c r="AR124" s="41">
        <f t="shared" si="97"/>
        <v>0</v>
      </c>
      <c r="AS124" s="41">
        <f t="shared" si="98"/>
        <v>0</v>
      </c>
      <c r="AT124">
        <f t="shared" si="99"/>
        <v>0.6031898817082465</v>
      </c>
      <c r="AU124" s="41">
        <f t="shared" si="100"/>
        <v>0</v>
      </c>
      <c r="AV124" s="41">
        <f t="shared" si="101"/>
        <v>0</v>
      </c>
      <c r="AW124">
        <f t="shared" si="102"/>
        <v>0.60912850924599105</v>
      </c>
      <c r="AX124">
        <f t="shared" si="103"/>
        <v>0</v>
      </c>
      <c r="AY124" s="121">
        <f t="shared" si="104"/>
        <v>0</v>
      </c>
      <c r="AZ124">
        <f t="shared" si="105"/>
        <v>0.74908806256821736</v>
      </c>
      <c r="BA124" s="39">
        <f t="shared" si="106"/>
        <v>0</v>
      </c>
      <c r="BB124" s="39">
        <f t="shared" si="107"/>
        <v>0</v>
      </c>
      <c r="BC124">
        <f t="shared" si="108"/>
        <v>0.61987056591844014</v>
      </c>
      <c r="BD124" s="41">
        <f t="shared" si="109"/>
        <v>0</v>
      </c>
      <c r="BE124" s="41">
        <f t="shared" si="110"/>
        <v>0</v>
      </c>
      <c r="BF124">
        <f t="shared" si="111"/>
        <v>0.60823770818916933</v>
      </c>
      <c r="BG124" s="41">
        <f t="shared" si="112"/>
        <v>114106.93141285815</v>
      </c>
      <c r="BH124" s="41">
        <f t="shared" si="113"/>
        <v>11132829.177004978</v>
      </c>
      <c r="BI124">
        <f t="shared" si="114"/>
        <v>0.63411533117428909</v>
      </c>
      <c r="BJ124">
        <f t="shared" si="115"/>
        <v>394111.37933945237</v>
      </c>
      <c r="BK124" s="121">
        <f t="shared" si="116"/>
        <v>38306508.996136062</v>
      </c>
      <c r="BL124">
        <f t="shared" si="117"/>
        <v>0.6459219425876308</v>
      </c>
      <c r="BM124" s="119">
        <f t="shared" si="118"/>
        <v>508218.3107523105</v>
      </c>
      <c r="BN124" s="119">
        <f t="shared" si="119"/>
        <v>47232224.861840099</v>
      </c>
      <c r="BO124">
        <f t="shared" si="120"/>
        <v>0.62352317605010832</v>
      </c>
    </row>
    <row r="125" spans="1:67">
      <c r="A125">
        <v>113</v>
      </c>
      <c r="B125" s="58">
        <v>108</v>
      </c>
      <c r="C125" s="56">
        <f t="shared" si="68"/>
        <v>15589532.975849256</v>
      </c>
      <c r="D125" s="56">
        <f t="shared" si="69"/>
        <v>356490.90696197934</v>
      </c>
      <c r="E125" s="59">
        <f t="shared" si="121"/>
        <v>15233042.068887277</v>
      </c>
      <c r="F125" s="53">
        <f t="shared" si="70"/>
        <v>158079.32466190969</v>
      </c>
      <c r="G125" s="53">
        <f t="shared" si="71"/>
        <v>70655.926796188825</v>
      </c>
      <c r="H125" s="60">
        <f t="shared" si="72"/>
        <v>87423.397865720865</v>
      </c>
      <c r="I125" s="54">
        <f t="shared" si="73"/>
        <v>0.24</v>
      </c>
      <c r="J125" s="61">
        <f t="shared" si="74"/>
        <v>2.261020693073168E-2</v>
      </c>
      <c r="K125" s="62">
        <f t="shared" si="75"/>
        <v>342445.57224575075</v>
      </c>
      <c r="L125" s="62">
        <f t="shared" si="76"/>
        <v>500524.89690766041</v>
      </c>
      <c r="M125" s="55">
        <f t="shared" si="77"/>
        <v>429868.9701114716</v>
      </c>
      <c r="N125" s="55">
        <f t="shared" si="78"/>
        <v>96798.581647397164</v>
      </c>
      <c r="O125" s="55">
        <f t="shared" si="79"/>
        <v>333070.38846407447</v>
      </c>
      <c r="P125" s="59">
        <f t="shared" si="122"/>
        <v>0</v>
      </c>
      <c r="Q125" s="52">
        <f t="shared" si="80"/>
        <v>0</v>
      </c>
      <c r="R125" s="57">
        <f t="shared" si="81"/>
        <v>0</v>
      </c>
      <c r="S125" s="59">
        <f t="shared" si="123"/>
        <v>0</v>
      </c>
      <c r="T125" s="56">
        <f t="shared" si="82"/>
        <v>0</v>
      </c>
      <c r="U125" s="57">
        <f t="shared" si="83"/>
        <v>0</v>
      </c>
      <c r="V125" s="59">
        <f t="shared" si="124"/>
        <v>0</v>
      </c>
      <c r="W125" s="52">
        <f t="shared" si="132"/>
        <v>0</v>
      </c>
      <c r="X125" s="57">
        <f t="shared" si="84"/>
        <v>0</v>
      </c>
      <c r="Y125" s="59">
        <f t="shared" si="125"/>
        <v>0</v>
      </c>
      <c r="Z125" s="56">
        <f t="shared" si="126"/>
        <v>0</v>
      </c>
      <c r="AA125" s="57">
        <f t="shared" si="85"/>
        <v>0</v>
      </c>
      <c r="AB125" s="63">
        <f t="shared" si="127"/>
        <v>0</v>
      </c>
      <c r="AC125" s="74">
        <f t="shared" si="86"/>
        <v>0</v>
      </c>
      <c r="AD125" s="57">
        <f t="shared" si="87"/>
        <v>0</v>
      </c>
      <c r="AE125" s="59">
        <f t="shared" si="128"/>
        <v>0</v>
      </c>
      <c r="AF125" s="54">
        <f t="shared" si="88"/>
        <v>0</v>
      </c>
      <c r="AG125" s="57">
        <f t="shared" si="89"/>
        <v>0</v>
      </c>
      <c r="AH125" s="59">
        <f t="shared" si="129"/>
        <v>3430200.7564234561</v>
      </c>
      <c r="AI125" s="54">
        <f t="shared" si="90"/>
        <v>96798.581647397164</v>
      </c>
      <c r="AJ125" s="57">
        <f t="shared" si="91"/>
        <v>14292.5031517644</v>
      </c>
      <c r="AK125" s="59">
        <f t="shared" si="130"/>
        <v>12159332.219425799</v>
      </c>
      <c r="AL125" s="56">
        <f t="shared" si="131"/>
        <v>333070.38846407447</v>
      </c>
      <c r="AM125" s="75">
        <f t="shared" si="92"/>
        <v>50663.884247607493</v>
      </c>
      <c r="AN125">
        <f t="shared" si="93"/>
        <v>3.0614412593618679E-2</v>
      </c>
      <c r="AO125" s="119">
        <f t="shared" si="94"/>
        <v>0</v>
      </c>
      <c r="AP125" s="119">
        <f t="shared" si="95"/>
        <v>0</v>
      </c>
      <c r="AQ125">
        <f t="shared" si="96"/>
        <v>0.60230673498435672</v>
      </c>
      <c r="AR125" s="41">
        <f t="shared" si="97"/>
        <v>0</v>
      </c>
      <c r="AS125" s="41">
        <f t="shared" si="98"/>
        <v>0</v>
      </c>
      <c r="AT125">
        <f t="shared" si="99"/>
        <v>0.59991457771908396</v>
      </c>
      <c r="AU125" s="41">
        <f t="shared" si="100"/>
        <v>0</v>
      </c>
      <c r="AV125" s="41">
        <f t="shared" si="101"/>
        <v>0</v>
      </c>
      <c r="AW125">
        <f t="shared" si="102"/>
        <v>0.60587639192474207</v>
      </c>
      <c r="AX125">
        <f t="shared" si="103"/>
        <v>0</v>
      </c>
      <c r="AY125" s="121">
        <f t="shared" si="104"/>
        <v>0</v>
      </c>
      <c r="AZ125">
        <f t="shared" si="105"/>
        <v>0.74652928878159552</v>
      </c>
      <c r="BA125" s="39">
        <f t="shared" si="106"/>
        <v>0</v>
      </c>
      <c r="BB125" s="39">
        <f t="shared" si="107"/>
        <v>0</v>
      </c>
      <c r="BC125">
        <f t="shared" si="108"/>
        <v>0.61666176518076599</v>
      </c>
      <c r="BD125" s="41">
        <f t="shared" si="109"/>
        <v>0</v>
      </c>
      <c r="BE125" s="41">
        <f t="shared" si="110"/>
        <v>0</v>
      </c>
      <c r="BF125">
        <f t="shared" si="111"/>
        <v>0.60498207810534299</v>
      </c>
      <c r="BG125" s="41">
        <f t="shared" si="112"/>
        <v>111091.08479916156</v>
      </c>
      <c r="BH125" s="41">
        <f t="shared" si="113"/>
        <v>10938239.726155879</v>
      </c>
      <c r="BI125">
        <f t="shared" si="114"/>
        <v>0.63096665888083447</v>
      </c>
      <c r="BJ125">
        <f t="shared" si="115"/>
        <v>383734.27271168196</v>
      </c>
      <c r="BK125" s="121">
        <f t="shared" si="116"/>
        <v>37636953.896440417</v>
      </c>
      <c r="BL125">
        <f t="shared" si="117"/>
        <v>0.64282538486860918</v>
      </c>
      <c r="BM125" s="119">
        <f t="shared" si="118"/>
        <v>494825.35751084355</v>
      </c>
      <c r="BN125" s="119">
        <f t="shared" si="119"/>
        <v>46425848.772038937</v>
      </c>
      <c r="BO125">
        <f t="shared" si="120"/>
        <v>0.62032950342338411</v>
      </c>
    </row>
    <row r="126" spans="1:67">
      <c r="A126">
        <v>114</v>
      </c>
      <c r="B126" s="64">
        <v>109</v>
      </c>
      <c r="C126" s="56">
        <f t="shared" si="68"/>
        <v>15159664.005737783</v>
      </c>
      <c r="D126" s="56">
        <f t="shared" si="69"/>
        <v>356490.90696197748</v>
      </c>
      <c r="E126" s="59">
        <f t="shared" si="121"/>
        <v>14803173.098775806</v>
      </c>
      <c r="F126" s="53">
        <f t="shared" si="70"/>
        <v>154505.1184198336</v>
      </c>
      <c r="G126" s="53">
        <f t="shared" si="71"/>
        <v>68662.051223155111</v>
      </c>
      <c r="H126" s="66">
        <f t="shared" si="72"/>
        <v>85843.067196678487</v>
      </c>
      <c r="I126" s="54">
        <f t="shared" si="73"/>
        <v>0.24</v>
      </c>
      <c r="J126" s="67">
        <f t="shared" si="74"/>
        <v>2.261020693073168E-2</v>
      </c>
      <c r="K126" s="68">
        <f t="shared" si="75"/>
        <v>332761.87748187588</v>
      </c>
      <c r="L126" s="68">
        <f t="shared" si="76"/>
        <v>487266.99590170948</v>
      </c>
      <c r="M126" s="55">
        <f t="shared" si="77"/>
        <v>418604.94467855437</v>
      </c>
      <c r="N126" s="55">
        <f t="shared" si="78"/>
        <v>94262.130399790578</v>
      </c>
      <c r="O126" s="55">
        <f t="shared" si="79"/>
        <v>324342.81427876378</v>
      </c>
      <c r="P126" s="65">
        <f t="shared" si="122"/>
        <v>0</v>
      </c>
      <c r="Q126" s="52">
        <f t="shared" si="80"/>
        <v>0</v>
      </c>
      <c r="R126" s="57">
        <f t="shared" si="81"/>
        <v>0</v>
      </c>
      <c r="S126" s="59">
        <f t="shared" si="123"/>
        <v>0</v>
      </c>
      <c r="T126" s="56">
        <f t="shared" si="82"/>
        <v>0</v>
      </c>
      <c r="U126" s="57">
        <f t="shared" si="83"/>
        <v>0</v>
      </c>
      <c r="V126" s="59">
        <f t="shared" si="124"/>
        <v>0</v>
      </c>
      <c r="W126" s="52">
        <f t="shared" si="132"/>
        <v>0</v>
      </c>
      <c r="X126" s="57">
        <f t="shared" si="84"/>
        <v>0</v>
      </c>
      <c r="Y126" s="59">
        <f t="shared" si="125"/>
        <v>0</v>
      </c>
      <c r="Z126" s="56">
        <f t="shared" si="126"/>
        <v>0</v>
      </c>
      <c r="AA126" s="57">
        <f t="shared" si="85"/>
        <v>0</v>
      </c>
      <c r="AB126" s="63">
        <f t="shared" si="127"/>
        <v>0</v>
      </c>
      <c r="AC126" s="74">
        <f t="shared" si="86"/>
        <v>0</v>
      </c>
      <c r="AD126" s="57">
        <f t="shared" si="87"/>
        <v>0</v>
      </c>
      <c r="AE126" s="59">
        <f t="shared" si="128"/>
        <v>0</v>
      </c>
      <c r="AF126" s="54">
        <f t="shared" si="88"/>
        <v>0</v>
      </c>
      <c r="AG126" s="57">
        <f t="shared" si="89"/>
        <v>0</v>
      </c>
      <c r="AH126" s="59">
        <f t="shared" si="129"/>
        <v>3333402.1747760591</v>
      </c>
      <c r="AI126" s="54">
        <f t="shared" si="90"/>
        <v>94262.130399790578</v>
      </c>
      <c r="AJ126" s="57">
        <f t="shared" si="91"/>
        <v>13889.17572823358</v>
      </c>
      <c r="AK126" s="59">
        <f t="shared" si="130"/>
        <v>11826261.830961725</v>
      </c>
      <c r="AL126" s="56">
        <f t="shared" si="131"/>
        <v>324342.81427876378</v>
      </c>
      <c r="AM126" s="75">
        <f t="shared" si="92"/>
        <v>49276.090962340517</v>
      </c>
      <c r="AN126">
        <f t="shared" si="93"/>
        <v>3.0694819777626142E-2</v>
      </c>
      <c r="AO126" s="119">
        <f t="shared" si="94"/>
        <v>0</v>
      </c>
      <c r="AP126" s="119">
        <f t="shared" si="95"/>
        <v>0</v>
      </c>
      <c r="AQ126">
        <f t="shared" si="96"/>
        <v>0.5990502967378214</v>
      </c>
      <c r="AR126" s="41">
        <f t="shared" si="97"/>
        <v>0</v>
      </c>
      <c r="AS126" s="41">
        <f t="shared" si="98"/>
        <v>0</v>
      </c>
      <c r="AT126">
        <f t="shared" si="99"/>
        <v>0.59664910327871346</v>
      </c>
      <c r="AU126" s="41">
        <f t="shared" si="100"/>
        <v>0</v>
      </c>
      <c r="AV126" s="41">
        <f t="shared" si="101"/>
        <v>0</v>
      </c>
      <c r="AW126">
        <f t="shared" si="102"/>
        <v>0.60263360176486147</v>
      </c>
      <c r="AX126">
        <f t="shared" si="103"/>
        <v>0</v>
      </c>
      <c r="AY126" s="121">
        <f t="shared" si="104"/>
        <v>0</v>
      </c>
      <c r="AZ126">
        <f t="shared" si="105"/>
        <v>0.74396931577822156</v>
      </c>
      <c r="BA126" s="39">
        <f t="shared" si="106"/>
        <v>0</v>
      </c>
      <c r="BB126" s="39">
        <f t="shared" si="107"/>
        <v>0</v>
      </c>
      <c r="BC126">
        <f t="shared" si="108"/>
        <v>0.61346139350499274</v>
      </c>
      <c r="BD126" s="41">
        <f t="shared" si="109"/>
        <v>0</v>
      </c>
      <c r="BE126" s="41">
        <f t="shared" si="110"/>
        <v>0</v>
      </c>
      <c r="BF126">
        <f t="shared" si="111"/>
        <v>0.60173585027697096</v>
      </c>
      <c r="BG126" s="41">
        <f t="shared" si="112"/>
        <v>108151.30612802415</v>
      </c>
      <c r="BH126" s="41">
        <f t="shared" si="113"/>
        <v>10745882.865576126</v>
      </c>
      <c r="BI126">
        <f t="shared" si="114"/>
        <v>0.627825246334761</v>
      </c>
      <c r="BJ126">
        <f t="shared" si="115"/>
        <v>373618.90524110431</v>
      </c>
      <c r="BK126" s="121">
        <f t="shared" si="116"/>
        <v>36975080.82777907</v>
      </c>
      <c r="BL126">
        <f t="shared" si="117"/>
        <v>0.63973513689399752</v>
      </c>
      <c r="BM126" s="119">
        <f t="shared" si="118"/>
        <v>481770.21136912843</v>
      </c>
      <c r="BN126" s="119">
        <f t="shared" si="119"/>
        <v>45627938.969962426</v>
      </c>
      <c r="BO126">
        <f t="shared" si="120"/>
        <v>0.6171439576499943</v>
      </c>
    </row>
    <row r="127" spans="1:67">
      <c r="A127">
        <v>115</v>
      </c>
      <c r="B127" s="58">
        <v>110</v>
      </c>
      <c r="C127" s="56">
        <f t="shared" si="68"/>
        <v>14741059.061059229</v>
      </c>
      <c r="D127" s="56">
        <f t="shared" si="69"/>
        <v>356490.90696197748</v>
      </c>
      <c r="E127" s="59">
        <f t="shared" si="121"/>
        <v>14384568.154097252</v>
      </c>
      <c r="F127" s="53">
        <f t="shared" si="70"/>
        <v>151011.72572050398</v>
      </c>
      <c r="G127" s="53">
        <f t="shared" si="71"/>
        <v>66720.42195475442</v>
      </c>
      <c r="H127" s="60">
        <f t="shared" si="72"/>
        <v>84291.303765749559</v>
      </c>
      <c r="I127" s="54">
        <f t="shared" si="73"/>
        <v>0.24</v>
      </c>
      <c r="J127" s="61">
        <f t="shared" si="74"/>
        <v>2.261020693073168E-2</v>
      </c>
      <c r="K127" s="62">
        <f t="shared" si="75"/>
        <v>323332.21875274711</v>
      </c>
      <c r="L127" s="62">
        <f t="shared" si="76"/>
        <v>474343.94447325112</v>
      </c>
      <c r="M127" s="55">
        <f t="shared" si="77"/>
        <v>407623.52251849673</v>
      </c>
      <c r="N127" s="55">
        <f t="shared" si="78"/>
        <v>91789.316208784367</v>
      </c>
      <c r="O127" s="55">
        <f t="shared" si="79"/>
        <v>315834.20630971238</v>
      </c>
      <c r="P127" s="59">
        <f t="shared" si="122"/>
        <v>0</v>
      </c>
      <c r="Q127" s="52">
        <f t="shared" si="80"/>
        <v>0</v>
      </c>
      <c r="R127" s="57">
        <f t="shared" si="81"/>
        <v>0</v>
      </c>
      <c r="S127" s="59">
        <f t="shared" si="123"/>
        <v>0</v>
      </c>
      <c r="T127" s="56">
        <f t="shared" si="82"/>
        <v>0</v>
      </c>
      <c r="U127" s="57">
        <f t="shared" si="83"/>
        <v>0</v>
      </c>
      <c r="V127" s="59">
        <f t="shared" si="124"/>
        <v>0</v>
      </c>
      <c r="W127" s="52">
        <f t="shared" si="132"/>
        <v>0</v>
      </c>
      <c r="X127" s="57">
        <f t="shared" si="84"/>
        <v>0</v>
      </c>
      <c r="Y127" s="59">
        <f t="shared" si="125"/>
        <v>0</v>
      </c>
      <c r="Z127" s="56">
        <f t="shared" si="126"/>
        <v>0</v>
      </c>
      <c r="AA127" s="57">
        <f t="shared" si="85"/>
        <v>0</v>
      </c>
      <c r="AB127" s="63">
        <f t="shared" si="127"/>
        <v>0</v>
      </c>
      <c r="AC127" s="74">
        <f t="shared" si="86"/>
        <v>0</v>
      </c>
      <c r="AD127" s="57">
        <f t="shared" si="87"/>
        <v>0</v>
      </c>
      <c r="AE127" s="59">
        <f t="shared" si="128"/>
        <v>0</v>
      </c>
      <c r="AF127" s="54">
        <f t="shared" si="88"/>
        <v>0</v>
      </c>
      <c r="AG127" s="57">
        <f t="shared" si="89"/>
        <v>0</v>
      </c>
      <c r="AH127" s="59">
        <f t="shared" si="129"/>
        <v>3239140.0443762685</v>
      </c>
      <c r="AI127" s="54">
        <f t="shared" si="90"/>
        <v>91789.316208784367</v>
      </c>
      <c r="AJ127" s="57">
        <f t="shared" si="91"/>
        <v>13496.416851567785</v>
      </c>
      <c r="AK127" s="59">
        <f t="shared" si="130"/>
        <v>11501919.01668296</v>
      </c>
      <c r="AL127" s="56">
        <f t="shared" si="131"/>
        <v>315834.20630971238</v>
      </c>
      <c r="AM127" s="75">
        <f t="shared" si="92"/>
        <v>47924.662569512337</v>
      </c>
      <c r="AN127">
        <f t="shared" si="93"/>
        <v>3.0775226961633602E-2</v>
      </c>
      <c r="AO127" s="119">
        <f t="shared" si="94"/>
        <v>0</v>
      </c>
      <c r="AP127" s="119">
        <f t="shared" si="95"/>
        <v>0</v>
      </c>
      <c r="AQ127">
        <f t="shared" si="96"/>
        <v>0.59580352058828911</v>
      </c>
      <c r="AR127" s="41">
        <f t="shared" si="97"/>
        <v>0</v>
      </c>
      <c r="AS127" s="41">
        <f t="shared" si="98"/>
        <v>0</v>
      </c>
      <c r="AT127">
        <f t="shared" si="99"/>
        <v>0.59339349180222067</v>
      </c>
      <c r="AU127" s="41">
        <f t="shared" si="100"/>
        <v>0</v>
      </c>
      <c r="AV127" s="41">
        <f t="shared" si="101"/>
        <v>0</v>
      </c>
      <c r="AW127">
        <f t="shared" si="102"/>
        <v>0.59940017517423416</v>
      </c>
      <c r="AX127">
        <f t="shared" si="103"/>
        <v>0</v>
      </c>
      <c r="AY127" s="121">
        <f t="shared" si="104"/>
        <v>0</v>
      </c>
      <c r="AZ127">
        <f t="shared" si="105"/>
        <v>0.7414082160551676</v>
      </c>
      <c r="BA127" s="39">
        <f t="shared" si="106"/>
        <v>0</v>
      </c>
      <c r="BB127" s="39">
        <f t="shared" si="107"/>
        <v>0</v>
      </c>
      <c r="BC127">
        <f t="shared" si="108"/>
        <v>0.61026949236879102</v>
      </c>
      <c r="BD127" s="41">
        <f t="shared" si="109"/>
        <v>0</v>
      </c>
      <c r="BE127" s="41">
        <f t="shared" si="110"/>
        <v>0</v>
      </c>
      <c r="BF127">
        <f t="shared" si="111"/>
        <v>0.5984990606717443</v>
      </c>
      <c r="BG127" s="41">
        <f t="shared" si="112"/>
        <v>105285.73306035216</v>
      </c>
      <c r="BH127" s="41">
        <f t="shared" si="113"/>
        <v>10555771.364010202</v>
      </c>
      <c r="BI127">
        <f t="shared" si="114"/>
        <v>0.62469114107489121</v>
      </c>
      <c r="BJ127">
        <f t="shared" si="115"/>
        <v>363758.8688792247</v>
      </c>
      <c r="BK127" s="121">
        <f t="shared" si="116"/>
        <v>36320933.725616924</v>
      </c>
      <c r="BL127">
        <f t="shared" si="117"/>
        <v>0.63665125067541639</v>
      </c>
      <c r="BM127" s="119">
        <f t="shared" si="118"/>
        <v>469044.60193957685</v>
      </c>
      <c r="BN127" s="119">
        <f t="shared" si="119"/>
        <v>44838587.477034643</v>
      </c>
      <c r="BO127">
        <f t="shared" si="120"/>
        <v>0.6139665818326967</v>
      </c>
    </row>
    <row r="128" spans="1:67">
      <c r="A128">
        <v>116</v>
      </c>
      <c r="B128" s="64">
        <v>111</v>
      </c>
      <c r="C128" s="56">
        <f t="shared" si="68"/>
        <v>14333435.538540732</v>
      </c>
      <c r="D128" s="56">
        <f t="shared" si="69"/>
        <v>356490.90696197748</v>
      </c>
      <c r="E128" s="59">
        <f t="shared" si="121"/>
        <v>13976944.631578755</v>
      </c>
      <c r="F128" s="53">
        <f t="shared" si="70"/>
        <v>147597.31935299648</v>
      </c>
      <c r="G128" s="53">
        <f t="shared" si="71"/>
        <v>64829.728182806131</v>
      </c>
      <c r="H128" s="66">
        <f t="shared" si="72"/>
        <v>82767.591170190339</v>
      </c>
      <c r="I128" s="54">
        <f t="shared" si="73"/>
        <v>0.24</v>
      </c>
      <c r="J128" s="67">
        <f t="shared" si="74"/>
        <v>2.261020693073168E-2</v>
      </c>
      <c r="K128" s="68">
        <f t="shared" si="75"/>
        <v>314150.21801585873</v>
      </c>
      <c r="L128" s="68">
        <f t="shared" si="76"/>
        <v>461747.53736885515</v>
      </c>
      <c r="M128" s="55">
        <f t="shared" si="77"/>
        <v>396917.80918604904</v>
      </c>
      <c r="N128" s="55">
        <f t="shared" si="78"/>
        <v>89378.586572179425</v>
      </c>
      <c r="O128" s="55">
        <f t="shared" si="79"/>
        <v>307539.22261386964</v>
      </c>
      <c r="P128" s="65">
        <f t="shared" si="122"/>
        <v>0</v>
      </c>
      <c r="Q128" s="52">
        <f t="shared" si="80"/>
        <v>0</v>
      </c>
      <c r="R128" s="57">
        <f t="shared" si="81"/>
        <v>0</v>
      </c>
      <c r="S128" s="59">
        <f t="shared" si="123"/>
        <v>0</v>
      </c>
      <c r="T128" s="56">
        <f t="shared" si="82"/>
        <v>0</v>
      </c>
      <c r="U128" s="57">
        <f t="shared" si="83"/>
        <v>0</v>
      </c>
      <c r="V128" s="59">
        <f t="shared" si="124"/>
        <v>0</v>
      </c>
      <c r="W128" s="52">
        <f t="shared" si="132"/>
        <v>0</v>
      </c>
      <c r="X128" s="57">
        <f t="shared" si="84"/>
        <v>0</v>
      </c>
      <c r="Y128" s="59">
        <f t="shared" si="125"/>
        <v>0</v>
      </c>
      <c r="Z128" s="56">
        <f t="shared" si="126"/>
        <v>0</v>
      </c>
      <c r="AA128" s="57">
        <f t="shared" si="85"/>
        <v>0</v>
      </c>
      <c r="AB128" s="63">
        <f t="shared" si="127"/>
        <v>0</v>
      </c>
      <c r="AC128" s="74">
        <f t="shared" si="86"/>
        <v>0</v>
      </c>
      <c r="AD128" s="57">
        <f t="shared" si="87"/>
        <v>0</v>
      </c>
      <c r="AE128" s="59">
        <f t="shared" si="128"/>
        <v>0</v>
      </c>
      <c r="AF128" s="54">
        <f t="shared" si="88"/>
        <v>0</v>
      </c>
      <c r="AG128" s="57">
        <f t="shared" si="89"/>
        <v>0</v>
      </c>
      <c r="AH128" s="59">
        <f t="shared" si="129"/>
        <v>3147350.728167484</v>
      </c>
      <c r="AI128" s="54">
        <f t="shared" si="90"/>
        <v>89378.586572179425</v>
      </c>
      <c r="AJ128" s="57">
        <f t="shared" si="91"/>
        <v>13113.961367364516</v>
      </c>
      <c r="AK128" s="59">
        <f t="shared" si="130"/>
        <v>11186084.810373249</v>
      </c>
      <c r="AL128" s="56">
        <f t="shared" si="131"/>
        <v>307539.22261386964</v>
      </c>
      <c r="AM128" s="75">
        <f t="shared" si="92"/>
        <v>46608.686709888534</v>
      </c>
      <c r="AN128">
        <f t="shared" si="93"/>
        <v>3.0855634145641062E-2</v>
      </c>
      <c r="AO128" s="119">
        <f t="shared" si="94"/>
        <v>0</v>
      </c>
      <c r="AP128" s="119">
        <f t="shared" si="95"/>
        <v>0</v>
      </c>
      <c r="AQ128">
        <f t="shared" si="96"/>
        <v>0.59256644059401176</v>
      </c>
      <c r="AR128" s="41">
        <f t="shared" si="97"/>
        <v>0</v>
      </c>
      <c r="AS128" s="41">
        <f t="shared" si="98"/>
        <v>0</v>
      </c>
      <c r="AT128">
        <f t="shared" si="99"/>
        <v>0.59014777612789648</v>
      </c>
      <c r="AU128" s="41">
        <f t="shared" si="100"/>
        <v>0</v>
      </c>
      <c r="AV128" s="41">
        <f t="shared" si="101"/>
        <v>0</v>
      </c>
      <c r="AW128">
        <f t="shared" si="102"/>
        <v>0.59617614799079233</v>
      </c>
      <c r="AX128">
        <f t="shared" si="103"/>
        <v>0</v>
      </c>
      <c r="AY128" s="121">
        <f t="shared" si="104"/>
        <v>0</v>
      </c>
      <c r="AZ128">
        <f t="shared" si="105"/>
        <v>0.73884606190450319</v>
      </c>
      <c r="BA128" s="39">
        <f t="shared" si="106"/>
        <v>0</v>
      </c>
      <c r="BB128" s="39">
        <f t="shared" si="107"/>
        <v>0</v>
      </c>
      <c r="BC128">
        <f t="shared" si="108"/>
        <v>0.60708610269499896</v>
      </c>
      <c r="BD128" s="41">
        <f t="shared" si="109"/>
        <v>0</v>
      </c>
      <c r="BE128" s="41">
        <f t="shared" si="110"/>
        <v>0</v>
      </c>
      <c r="BF128">
        <f t="shared" si="111"/>
        <v>0.59527174468629063</v>
      </c>
      <c r="BG128" s="41">
        <f t="shared" si="112"/>
        <v>102492.54793954395</v>
      </c>
      <c r="BH128" s="41">
        <f t="shared" si="113"/>
        <v>10367916.042372813</v>
      </c>
      <c r="BI128">
        <f t="shared" si="114"/>
        <v>0.62156439011006392</v>
      </c>
      <c r="BJ128">
        <f t="shared" si="115"/>
        <v>354147.90932375815</v>
      </c>
      <c r="BK128" s="121">
        <f t="shared" si="116"/>
        <v>35674549.823208876</v>
      </c>
      <c r="BL128">
        <f t="shared" si="117"/>
        <v>0.63357377771887413</v>
      </c>
      <c r="BM128" s="119">
        <f t="shared" si="118"/>
        <v>456640.45726330212</v>
      </c>
      <c r="BN128" s="119">
        <f t="shared" si="119"/>
        <v>44057876.81965144</v>
      </c>
      <c r="BO128">
        <f t="shared" si="120"/>
        <v>0.61079741852527569</v>
      </c>
    </row>
    <row r="129" spans="1:67">
      <c r="A129">
        <v>117</v>
      </c>
      <c r="B129" s="58">
        <v>112</v>
      </c>
      <c r="C129" s="56">
        <f t="shared" si="68"/>
        <v>13936517.729354683</v>
      </c>
      <c r="D129" s="56">
        <f t="shared" si="69"/>
        <v>356490.90696197748</v>
      </c>
      <c r="E129" s="59">
        <f t="shared" si="121"/>
        <v>13580026.822392706</v>
      </c>
      <c r="F129" s="53">
        <f t="shared" si="70"/>
        <v>144260.11342000394</v>
      </c>
      <c r="G129" s="53">
        <f t="shared" si="71"/>
        <v>62988.691077864838</v>
      </c>
      <c r="H129" s="60">
        <f t="shared" si="72"/>
        <v>81271.422342139093</v>
      </c>
      <c r="I129" s="54">
        <f t="shared" si="73"/>
        <v>0.24</v>
      </c>
      <c r="J129" s="61">
        <f t="shared" si="74"/>
        <v>2.261020693073168E-2</v>
      </c>
      <c r="K129" s="62">
        <f t="shared" si="75"/>
        <v>305209.65290247503</v>
      </c>
      <c r="L129" s="62">
        <f t="shared" si="76"/>
        <v>449469.766322479</v>
      </c>
      <c r="M129" s="55">
        <f t="shared" si="77"/>
        <v>386481.07524461416</v>
      </c>
      <c r="N129" s="55">
        <f t="shared" si="78"/>
        <v>87028.426144688769</v>
      </c>
      <c r="O129" s="55">
        <f t="shared" si="79"/>
        <v>299452.64909992542</v>
      </c>
      <c r="P129" s="59">
        <f t="shared" si="122"/>
        <v>0</v>
      </c>
      <c r="Q129" s="52">
        <f t="shared" si="80"/>
        <v>0</v>
      </c>
      <c r="R129" s="57">
        <f t="shared" si="81"/>
        <v>0</v>
      </c>
      <c r="S129" s="59">
        <f t="shared" si="123"/>
        <v>0</v>
      </c>
      <c r="T129" s="56">
        <f t="shared" si="82"/>
        <v>0</v>
      </c>
      <c r="U129" s="57">
        <f t="shared" si="83"/>
        <v>0</v>
      </c>
      <c r="V129" s="59">
        <f t="shared" si="124"/>
        <v>0</v>
      </c>
      <c r="W129" s="52">
        <f t="shared" si="132"/>
        <v>0</v>
      </c>
      <c r="X129" s="57">
        <f t="shared" si="84"/>
        <v>0</v>
      </c>
      <c r="Y129" s="59">
        <f t="shared" si="125"/>
        <v>0</v>
      </c>
      <c r="Z129" s="56">
        <f t="shared" si="126"/>
        <v>0</v>
      </c>
      <c r="AA129" s="57">
        <f t="shared" si="85"/>
        <v>0</v>
      </c>
      <c r="AB129" s="63">
        <f t="shared" si="127"/>
        <v>0</v>
      </c>
      <c r="AC129" s="74">
        <f t="shared" si="86"/>
        <v>0</v>
      </c>
      <c r="AD129" s="57">
        <f t="shared" si="87"/>
        <v>0</v>
      </c>
      <c r="AE129" s="59">
        <f t="shared" si="128"/>
        <v>0</v>
      </c>
      <c r="AF129" s="54">
        <f t="shared" si="88"/>
        <v>0</v>
      </c>
      <c r="AG129" s="57">
        <f t="shared" si="89"/>
        <v>0</v>
      </c>
      <c r="AH129" s="59">
        <f t="shared" si="129"/>
        <v>3057972.1415953045</v>
      </c>
      <c r="AI129" s="54">
        <f t="shared" si="90"/>
        <v>87028.426144688769</v>
      </c>
      <c r="AJ129" s="57">
        <f t="shared" si="91"/>
        <v>12741.550589980436</v>
      </c>
      <c r="AK129" s="59">
        <f t="shared" si="130"/>
        <v>10878545.587759379</v>
      </c>
      <c r="AL129" s="56">
        <f t="shared" si="131"/>
        <v>299452.64909992542</v>
      </c>
      <c r="AM129" s="75">
        <f t="shared" si="92"/>
        <v>45327.273282330745</v>
      </c>
      <c r="AN129">
        <f t="shared" si="93"/>
        <v>3.0936041329648521E-2</v>
      </c>
      <c r="AO129" s="119">
        <f t="shared" si="94"/>
        <v>0</v>
      </c>
      <c r="AP129" s="119">
        <f t="shared" si="95"/>
        <v>0</v>
      </c>
      <c r="AQ129">
        <f t="shared" si="96"/>
        <v>0.58933909024033548</v>
      </c>
      <c r="AR129" s="41">
        <f t="shared" si="97"/>
        <v>0</v>
      </c>
      <c r="AS129" s="41">
        <f t="shared" si="98"/>
        <v>0</v>
      </c>
      <c r="AT129">
        <f t="shared" si="99"/>
        <v>0.58691198851855975</v>
      </c>
      <c r="AU129" s="41">
        <f t="shared" si="100"/>
        <v>0</v>
      </c>
      <c r="AV129" s="41">
        <f t="shared" si="101"/>
        <v>0</v>
      </c>
      <c r="AW129">
        <f t="shared" si="102"/>
        <v>0.59296155548365725</v>
      </c>
      <c r="AX129">
        <f t="shared" si="103"/>
        <v>0</v>
      </c>
      <c r="AY129" s="121">
        <f t="shared" si="104"/>
        <v>0</v>
      </c>
      <c r="AZ129">
        <f t="shared" si="105"/>
        <v>0.73628292541011686</v>
      </c>
      <c r="BA129" s="39">
        <f t="shared" si="106"/>
        <v>0</v>
      </c>
      <c r="BB129" s="39">
        <f t="shared" si="107"/>
        <v>0</v>
      </c>
      <c r="BC129">
        <f t="shared" si="108"/>
        <v>0.60391126485239444</v>
      </c>
      <c r="BD129" s="41">
        <f t="shared" si="109"/>
        <v>0</v>
      </c>
      <c r="BE129" s="41">
        <f t="shared" si="110"/>
        <v>0</v>
      </c>
      <c r="BF129">
        <f t="shared" si="111"/>
        <v>0.59205393714740673</v>
      </c>
      <c r="BG129" s="41">
        <f t="shared" si="112"/>
        <v>99769.97673466921</v>
      </c>
      <c r="BH129" s="41">
        <f t="shared" si="113"/>
        <v>10182325.858928585</v>
      </c>
      <c r="BI129">
        <f t="shared" si="114"/>
        <v>0.61844503991937216</v>
      </c>
      <c r="BJ129">
        <f t="shared" si="115"/>
        <v>344779.92238225613</v>
      </c>
      <c r="BK129" s="121">
        <f t="shared" si="116"/>
        <v>35035959.944691271</v>
      </c>
      <c r="BL129">
        <f t="shared" si="117"/>
        <v>0.63050276902442892</v>
      </c>
      <c r="BM129" s="119">
        <f t="shared" si="118"/>
        <v>444549.89911692531</v>
      </c>
      <c r="BN129" s="119">
        <f t="shared" si="119"/>
        <v>43285880.427396789</v>
      </c>
      <c r="BO129">
        <f t="shared" si="120"/>
        <v>0.60763650973318162</v>
      </c>
    </row>
    <row r="130" spans="1:67">
      <c r="A130">
        <v>118</v>
      </c>
      <c r="B130" s="64">
        <v>113</v>
      </c>
      <c r="C130" s="56">
        <f t="shared" si="68"/>
        <v>13550036.65411007</v>
      </c>
      <c r="D130" s="56">
        <f t="shared" si="69"/>
        <v>356490.90696197748</v>
      </c>
      <c r="E130" s="59">
        <f t="shared" si="121"/>
        <v>13193545.747148093</v>
      </c>
      <c r="F130" s="53">
        <f t="shared" si="70"/>
        <v>140998.36240372685</v>
      </c>
      <c r="G130" s="53">
        <f t="shared" si="71"/>
        <v>61196.06302385524</v>
      </c>
      <c r="H130" s="66">
        <f t="shared" si="72"/>
        <v>79802.299379871605</v>
      </c>
      <c r="I130" s="54">
        <f t="shared" si="73"/>
        <v>0.24</v>
      </c>
      <c r="J130" s="67">
        <f t="shared" si="74"/>
        <v>2.261020693073168E-2</v>
      </c>
      <c r="K130" s="68">
        <f t="shared" si="75"/>
        <v>296504.45299056621</v>
      </c>
      <c r="L130" s="68">
        <f t="shared" si="76"/>
        <v>437502.81539429305</v>
      </c>
      <c r="M130" s="55">
        <f t="shared" si="77"/>
        <v>376306.75237043784</v>
      </c>
      <c r="N130" s="55">
        <f t="shared" si="78"/>
        <v>84737.355860672804</v>
      </c>
      <c r="O130" s="55">
        <f t="shared" si="79"/>
        <v>291569.39650976507</v>
      </c>
      <c r="P130" s="65">
        <f t="shared" si="122"/>
        <v>0</v>
      </c>
      <c r="Q130" s="52">
        <f t="shared" si="80"/>
        <v>0</v>
      </c>
      <c r="R130" s="57">
        <f t="shared" si="81"/>
        <v>0</v>
      </c>
      <c r="S130" s="59">
        <f t="shared" si="123"/>
        <v>0</v>
      </c>
      <c r="T130" s="56">
        <f t="shared" si="82"/>
        <v>0</v>
      </c>
      <c r="U130" s="57">
        <f t="shared" si="83"/>
        <v>0</v>
      </c>
      <c r="V130" s="59">
        <f t="shared" si="124"/>
        <v>0</v>
      </c>
      <c r="W130" s="52">
        <f t="shared" si="132"/>
        <v>0</v>
      </c>
      <c r="X130" s="57">
        <f t="shared" si="84"/>
        <v>0</v>
      </c>
      <c r="Y130" s="59">
        <f t="shared" si="125"/>
        <v>0</v>
      </c>
      <c r="Z130" s="56">
        <f t="shared" si="126"/>
        <v>0</v>
      </c>
      <c r="AA130" s="57">
        <f t="shared" si="85"/>
        <v>0</v>
      </c>
      <c r="AB130" s="63">
        <f t="shared" si="127"/>
        <v>0</v>
      </c>
      <c r="AC130" s="74">
        <f t="shared" si="86"/>
        <v>0</v>
      </c>
      <c r="AD130" s="57">
        <f t="shared" si="87"/>
        <v>0</v>
      </c>
      <c r="AE130" s="59">
        <f t="shared" si="128"/>
        <v>0</v>
      </c>
      <c r="AF130" s="54">
        <f t="shared" si="88"/>
        <v>0</v>
      </c>
      <c r="AG130" s="57">
        <f t="shared" si="89"/>
        <v>0</v>
      </c>
      <c r="AH130" s="59">
        <f t="shared" si="129"/>
        <v>2970943.7154506156</v>
      </c>
      <c r="AI130" s="54">
        <f t="shared" si="90"/>
        <v>84737.355860672804</v>
      </c>
      <c r="AJ130" s="57">
        <f t="shared" si="91"/>
        <v>12378.932147710899</v>
      </c>
      <c r="AK130" s="59">
        <f t="shared" si="130"/>
        <v>10579092.938659454</v>
      </c>
      <c r="AL130" s="56">
        <f t="shared" si="131"/>
        <v>291569.39650976507</v>
      </c>
      <c r="AM130" s="75">
        <f t="shared" si="92"/>
        <v>44079.553911081057</v>
      </c>
      <c r="AN130">
        <f t="shared" si="93"/>
        <v>3.1016448513655984E-2</v>
      </c>
      <c r="AO130" s="119">
        <f t="shared" si="94"/>
        <v>0</v>
      </c>
      <c r="AP130" s="119">
        <f t="shared" si="95"/>
        <v>0</v>
      </c>
      <c r="AQ130">
        <f t="shared" si="96"/>
        <v>0.58612150244105221</v>
      </c>
      <c r="AR130" s="41">
        <f t="shared" si="97"/>
        <v>0</v>
      </c>
      <c r="AS130" s="41">
        <f t="shared" si="98"/>
        <v>0</v>
      </c>
      <c r="AT130">
        <f t="shared" si="99"/>
        <v>0.58368616066305501</v>
      </c>
      <c r="AU130" s="41">
        <f t="shared" si="100"/>
        <v>0</v>
      </c>
      <c r="AV130" s="41">
        <f t="shared" si="101"/>
        <v>0</v>
      </c>
      <c r="AW130">
        <f t="shared" si="102"/>
        <v>0.58975643235437958</v>
      </c>
      <c r="AX130">
        <f t="shared" si="103"/>
        <v>0</v>
      </c>
      <c r="AY130" s="121">
        <f t="shared" si="104"/>
        <v>0</v>
      </c>
      <c r="AZ130">
        <f t="shared" si="105"/>
        <v>0.73371887844456818</v>
      </c>
      <c r="BA130" s="39">
        <f t="shared" si="106"/>
        <v>0</v>
      </c>
      <c r="BB130" s="39">
        <f t="shared" si="107"/>
        <v>0</v>
      </c>
      <c r="BC130">
        <f t="shared" si="108"/>
        <v>0.60074501865632801</v>
      </c>
      <c r="BD130" s="41">
        <f t="shared" si="109"/>
        <v>0</v>
      </c>
      <c r="BE130" s="41">
        <f t="shared" si="110"/>
        <v>0</v>
      </c>
      <c r="BF130">
        <f t="shared" si="111"/>
        <v>0.58884567231321649</v>
      </c>
      <c r="BG130" s="41">
        <f t="shared" si="112"/>
        <v>97116.288008383708</v>
      </c>
      <c r="BH130" s="41">
        <f t="shared" si="113"/>
        <v>9999007.99155939</v>
      </c>
      <c r="BI130">
        <f t="shared" si="114"/>
        <v>0.61533313645226861</v>
      </c>
      <c r="BJ130">
        <f t="shared" si="115"/>
        <v>335648.95042084611</v>
      </c>
      <c r="BK130" s="121">
        <f t="shared" si="116"/>
        <v>34405188.788152277</v>
      </c>
      <c r="BL130">
        <f t="shared" si="117"/>
        <v>0.62743827508595429</v>
      </c>
      <c r="BM130" s="119">
        <f t="shared" si="118"/>
        <v>432765.23842922982</v>
      </c>
      <c r="BN130" s="119">
        <f t="shared" si="119"/>
        <v>42522663.017859474</v>
      </c>
      <c r="BO130">
        <f t="shared" si="120"/>
        <v>0.60448389691404836</v>
      </c>
    </row>
    <row r="131" spans="1:67">
      <c r="A131">
        <v>119</v>
      </c>
      <c r="B131" s="58">
        <v>114</v>
      </c>
      <c r="C131" s="56">
        <f t="shared" si="68"/>
        <v>13173729.901739631</v>
      </c>
      <c r="D131" s="56">
        <f t="shared" si="69"/>
        <v>356490.90696197562</v>
      </c>
      <c r="E131" s="59">
        <f t="shared" si="121"/>
        <v>12817238.994777655</v>
      </c>
      <c r="F131" s="53">
        <f t="shared" si="70"/>
        <v>137810.3602528843</v>
      </c>
      <c r="G131" s="53">
        <f t="shared" si="71"/>
        <v>59450.626870777021</v>
      </c>
      <c r="H131" s="60">
        <f t="shared" si="72"/>
        <v>78359.733382107283</v>
      </c>
      <c r="I131" s="54">
        <f t="shared" si="73"/>
        <v>0.24</v>
      </c>
      <c r="J131" s="61">
        <f t="shared" si="74"/>
        <v>2.261020693073168E-2</v>
      </c>
      <c r="K131" s="62">
        <f t="shared" si="75"/>
        <v>288028.6961657597</v>
      </c>
      <c r="L131" s="62">
        <f t="shared" si="76"/>
        <v>425839.05641864403</v>
      </c>
      <c r="M131" s="55">
        <f t="shared" si="77"/>
        <v>366388.42954786704</v>
      </c>
      <c r="N131" s="55">
        <f t="shared" si="78"/>
        <v>82503.932077381585</v>
      </c>
      <c r="O131" s="55">
        <f t="shared" si="79"/>
        <v>283884.49747048545</v>
      </c>
      <c r="P131" s="59">
        <f t="shared" si="122"/>
        <v>0</v>
      </c>
      <c r="Q131" s="52">
        <f t="shared" si="80"/>
        <v>0</v>
      </c>
      <c r="R131" s="57">
        <f t="shared" si="81"/>
        <v>0</v>
      </c>
      <c r="S131" s="59">
        <f t="shared" si="123"/>
        <v>0</v>
      </c>
      <c r="T131" s="56">
        <f t="shared" si="82"/>
        <v>0</v>
      </c>
      <c r="U131" s="57">
        <f t="shared" si="83"/>
        <v>0</v>
      </c>
      <c r="V131" s="59">
        <f t="shared" si="124"/>
        <v>0</v>
      </c>
      <c r="W131" s="52">
        <f t="shared" si="132"/>
        <v>0</v>
      </c>
      <c r="X131" s="57">
        <f t="shared" si="84"/>
        <v>0</v>
      </c>
      <c r="Y131" s="59">
        <f t="shared" si="125"/>
        <v>0</v>
      </c>
      <c r="Z131" s="56">
        <f t="shared" si="126"/>
        <v>0</v>
      </c>
      <c r="AA131" s="57">
        <f t="shared" si="85"/>
        <v>0</v>
      </c>
      <c r="AB131" s="63">
        <f t="shared" si="127"/>
        <v>0</v>
      </c>
      <c r="AC131" s="74">
        <f t="shared" si="86"/>
        <v>0</v>
      </c>
      <c r="AD131" s="57">
        <f t="shared" si="87"/>
        <v>0</v>
      </c>
      <c r="AE131" s="59">
        <f t="shared" si="128"/>
        <v>0</v>
      </c>
      <c r="AF131" s="54">
        <f t="shared" si="88"/>
        <v>0</v>
      </c>
      <c r="AG131" s="57">
        <f t="shared" si="89"/>
        <v>0</v>
      </c>
      <c r="AH131" s="59">
        <f t="shared" si="129"/>
        <v>2886206.3595899427</v>
      </c>
      <c r="AI131" s="54">
        <f t="shared" si="90"/>
        <v>82503.932077381585</v>
      </c>
      <c r="AJ131" s="57">
        <f t="shared" si="91"/>
        <v>12025.859831624761</v>
      </c>
      <c r="AK131" s="59">
        <f t="shared" si="130"/>
        <v>10287523.542149689</v>
      </c>
      <c r="AL131" s="56">
        <f t="shared" si="131"/>
        <v>283884.49747048545</v>
      </c>
      <c r="AM131" s="75">
        <f t="shared" si="92"/>
        <v>42864.681425623705</v>
      </c>
      <c r="AN131">
        <f t="shared" si="93"/>
        <v>3.1096855697663444E-2</v>
      </c>
      <c r="AO131" s="119">
        <f t="shared" si="94"/>
        <v>0</v>
      </c>
      <c r="AP131" s="119">
        <f t="shared" si="95"/>
        <v>0</v>
      </c>
      <c r="AQ131">
        <f t="shared" si="96"/>
        <v>0.58291370953975619</v>
      </c>
      <c r="AR131" s="41">
        <f t="shared" si="97"/>
        <v>0</v>
      </c>
      <c r="AS131" s="41">
        <f t="shared" si="98"/>
        <v>0</v>
      </c>
      <c r="AT131">
        <f t="shared" si="99"/>
        <v>0.58047032367769713</v>
      </c>
      <c r="AU131" s="41">
        <f t="shared" si="100"/>
        <v>0</v>
      </c>
      <c r="AV131" s="41">
        <f t="shared" si="101"/>
        <v>0</v>
      </c>
      <c r="AW131">
        <f t="shared" si="102"/>
        <v>0.5865608127380878</v>
      </c>
      <c r="AX131">
        <f t="shared" si="103"/>
        <v>0</v>
      </c>
      <c r="AY131" s="121">
        <f t="shared" si="104"/>
        <v>0</v>
      </c>
      <c r="AZ131">
        <f t="shared" si="105"/>
        <v>0.73115399266598835</v>
      </c>
      <c r="BA131" s="39">
        <f t="shared" si="106"/>
        <v>0</v>
      </c>
      <c r="BB131" s="39">
        <f t="shared" si="107"/>
        <v>0</v>
      </c>
      <c r="BC131">
        <f t="shared" si="108"/>
        <v>0.59758740336960392</v>
      </c>
      <c r="BD131" s="41">
        <f t="shared" si="109"/>
        <v>0</v>
      </c>
      <c r="BE131" s="41">
        <f t="shared" si="110"/>
        <v>0</v>
      </c>
      <c r="BF131">
        <f t="shared" si="111"/>
        <v>0.585646983874472</v>
      </c>
      <c r="BG131" s="41">
        <f t="shared" si="112"/>
        <v>94529.791909006351</v>
      </c>
      <c r="BH131" s="41">
        <f t="shared" si="113"/>
        <v>9817967.9172084089</v>
      </c>
      <c r="BI131">
        <f t="shared" si="114"/>
        <v>0.61222872512882254</v>
      </c>
      <c r="BJ131">
        <f t="shared" si="115"/>
        <v>326749.17889610917</v>
      </c>
      <c r="BK131" s="121">
        <f t="shared" si="116"/>
        <v>33782255.198987767</v>
      </c>
      <c r="BL131">
        <f t="shared" si="117"/>
        <v>0.62438034589093827</v>
      </c>
      <c r="BM131" s="119">
        <f t="shared" si="118"/>
        <v>421278.97080511553</v>
      </c>
      <c r="BN131" s="119">
        <f t="shared" si="119"/>
        <v>41768280.968456842</v>
      </c>
      <c r="BO131">
        <f t="shared" si="120"/>
        <v>0.60133962097837512</v>
      </c>
    </row>
    <row r="132" spans="1:67">
      <c r="A132">
        <v>120</v>
      </c>
      <c r="B132" s="64">
        <v>115</v>
      </c>
      <c r="C132" s="56">
        <f t="shared" si="68"/>
        <v>12807341.472191766</v>
      </c>
      <c r="D132" s="56">
        <f t="shared" si="69"/>
        <v>356490.90696197748</v>
      </c>
      <c r="E132" s="59">
        <f t="shared" si="121"/>
        <v>12450850.565229788</v>
      </c>
      <c r="F132" s="53">
        <f t="shared" si="70"/>
        <v>134694.43949036789</v>
      </c>
      <c r="G132" s="53">
        <f t="shared" si="71"/>
        <v>57751.195205057506</v>
      </c>
      <c r="H132" s="66">
        <f t="shared" si="72"/>
        <v>76943.244285310386</v>
      </c>
      <c r="I132" s="54">
        <f t="shared" si="73"/>
        <v>0.24</v>
      </c>
      <c r="J132" s="67">
        <f t="shared" si="74"/>
        <v>2.261020693073168E-2</v>
      </c>
      <c r="K132" s="68">
        <f t="shared" si="75"/>
        <v>279776.60506825033</v>
      </c>
      <c r="L132" s="68">
        <f t="shared" si="76"/>
        <v>414471.04455861822</v>
      </c>
      <c r="M132" s="55">
        <f t="shared" si="77"/>
        <v>356719.84935356071</v>
      </c>
      <c r="N132" s="55">
        <f t="shared" si="78"/>
        <v>80326.745738227415</v>
      </c>
      <c r="O132" s="55">
        <f t="shared" si="79"/>
        <v>276393.10361533333</v>
      </c>
      <c r="P132" s="65">
        <f t="shared" si="122"/>
        <v>0</v>
      </c>
      <c r="Q132" s="52">
        <f t="shared" si="80"/>
        <v>0</v>
      </c>
      <c r="R132" s="57">
        <f t="shared" si="81"/>
        <v>0</v>
      </c>
      <c r="S132" s="59">
        <f t="shared" si="123"/>
        <v>0</v>
      </c>
      <c r="T132" s="56">
        <f t="shared" si="82"/>
        <v>0</v>
      </c>
      <c r="U132" s="57">
        <f t="shared" si="83"/>
        <v>0</v>
      </c>
      <c r="V132" s="59">
        <f t="shared" si="124"/>
        <v>0</v>
      </c>
      <c r="W132" s="52">
        <f t="shared" si="132"/>
        <v>0</v>
      </c>
      <c r="X132" s="57">
        <f t="shared" si="84"/>
        <v>0</v>
      </c>
      <c r="Y132" s="59">
        <f t="shared" si="125"/>
        <v>0</v>
      </c>
      <c r="Z132" s="56">
        <f t="shared" si="126"/>
        <v>0</v>
      </c>
      <c r="AA132" s="57">
        <f t="shared" si="85"/>
        <v>0</v>
      </c>
      <c r="AB132" s="63">
        <f t="shared" si="127"/>
        <v>0</v>
      </c>
      <c r="AC132" s="74">
        <f t="shared" si="86"/>
        <v>0</v>
      </c>
      <c r="AD132" s="57">
        <f t="shared" si="87"/>
        <v>0</v>
      </c>
      <c r="AE132" s="59">
        <f t="shared" si="128"/>
        <v>0</v>
      </c>
      <c r="AF132" s="54">
        <f t="shared" si="88"/>
        <v>0</v>
      </c>
      <c r="AG132" s="57">
        <f t="shared" si="89"/>
        <v>0</v>
      </c>
      <c r="AH132" s="59">
        <f t="shared" si="129"/>
        <v>2803702.427512561</v>
      </c>
      <c r="AI132" s="54">
        <f t="shared" si="90"/>
        <v>80326.745738227415</v>
      </c>
      <c r="AJ132" s="57">
        <f t="shared" si="91"/>
        <v>11682.093447969004</v>
      </c>
      <c r="AK132" s="59">
        <f t="shared" si="130"/>
        <v>10003639.044679204</v>
      </c>
      <c r="AL132" s="56">
        <f t="shared" si="131"/>
        <v>276393.10361533333</v>
      </c>
      <c r="AM132" s="75">
        <f t="shared" si="92"/>
        <v>41681.829352830013</v>
      </c>
      <c r="AN132">
        <f t="shared" si="93"/>
        <v>3.1177262881670907E-2</v>
      </c>
      <c r="AO132" s="119">
        <f t="shared" si="94"/>
        <v>0</v>
      </c>
      <c r="AP132" s="119">
        <f t="shared" si="95"/>
        <v>0</v>
      </c>
      <c r="AQ132">
        <f t="shared" si="96"/>
        <v>0.57971574331127629</v>
      </c>
      <c r="AR132" s="41">
        <f t="shared" si="97"/>
        <v>0</v>
      </c>
      <c r="AS132" s="41">
        <f t="shared" si="98"/>
        <v>0</v>
      </c>
      <c r="AT132">
        <f t="shared" si="99"/>
        <v>0.57726450810779273</v>
      </c>
      <c r="AU132" s="41">
        <f t="shared" si="100"/>
        <v>0</v>
      </c>
      <c r="AV132" s="41">
        <f t="shared" si="101"/>
        <v>0</v>
      </c>
      <c r="AW132">
        <f t="shared" si="102"/>
        <v>0.58337473020478947</v>
      </c>
      <c r="AX132">
        <f t="shared" si="103"/>
        <v>0</v>
      </c>
      <c r="AY132" s="121">
        <f t="shared" si="104"/>
        <v>0</v>
      </c>
      <c r="AZ132">
        <f t="shared" si="105"/>
        <v>0.72858833951510416</v>
      </c>
      <c r="BA132" s="39">
        <f t="shared" si="106"/>
        <v>0</v>
      </c>
      <c r="BB132" s="39">
        <f t="shared" si="107"/>
        <v>0</v>
      </c>
      <c r="BC132">
        <f t="shared" si="108"/>
        <v>0.59443845770324821</v>
      </c>
      <c r="BD132" s="41">
        <f t="shared" si="109"/>
        <v>0</v>
      </c>
      <c r="BE132" s="41">
        <f t="shared" si="110"/>
        <v>0</v>
      </c>
      <c r="BF132">
        <f t="shared" si="111"/>
        <v>0.58245790495585903</v>
      </c>
      <c r="BG132" s="41">
        <f t="shared" si="112"/>
        <v>92008.839186196419</v>
      </c>
      <c r="BH132" s="41">
        <f t="shared" si="113"/>
        <v>9639209.48858729</v>
      </c>
      <c r="BI132">
        <f t="shared" si="114"/>
        <v>0.60913185083998167</v>
      </c>
      <c r="BJ132">
        <f t="shared" si="115"/>
        <v>318074.93296816334</v>
      </c>
      <c r="BK132" s="121">
        <f t="shared" si="116"/>
        <v>33167172.433839999</v>
      </c>
      <c r="BL132">
        <f t="shared" si="117"/>
        <v>0.62132903092022584</v>
      </c>
      <c r="BM132" s="119">
        <f t="shared" si="118"/>
        <v>410083.77215435973</v>
      </c>
      <c r="BN132" s="119">
        <f t="shared" si="119"/>
        <v>41022782.675659485</v>
      </c>
      <c r="BO132">
        <f t="shared" si="120"/>
        <v>0.59820372229020147</v>
      </c>
    </row>
    <row r="133" spans="1:67">
      <c r="A133">
        <v>121</v>
      </c>
      <c r="B133" s="58">
        <v>116</v>
      </c>
      <c r="C133" s="56">
        <f t="shared" si="68"/>
        <v>12450621.622838203</v>
      </c>
      <c r="D133" s="56">
        <f t="shared" si="69"/>
        <v>356490.90696197376</v>
      </c>
      <c r="E133" s="59">
        <f t="shared" si="121"/>
        <v>12094130.715876229</v>
      </c>
      <c r="F133" s="53">
        <f t="shared" si="70"/>
        <v>131648.97034107178</v>
      </c>
      <c r="G133" s="53">
        <f t="shared" si="71"/>
        <v>56096.609637139249</v>
      </c>
      <c r="H133" s="60">
        <f t="shared" si="72"/>
        <v>75552.360703932529</v>
      </c>
      <c r="I133" s="54">
        <f t="shared" si="73"/>
        <v>0.24</v>
      </c>
      <c r="J133" s="61">
        <f t="shared" si="74"/>
        <v>2.261020693073168E-2</v>
      </c>
      <c r="K133" s="62">
        <f t="shared" si="75"/>
        <v>271742.54362365842</v>
      </c>
      <c r="L133" s="62">
        <f t="shared" si="76"/>
        <v>403391.5139647302</v>
      </c>
      <c r="M133" s="55">
        <f t="shared" si="77"/>
        <v>347294.90432759095</v>
      </c>
      <c r="N133" s="55">
        <f t="shared" si="78"/>
        <v>78204.42155562363</v>
      </c>
      <c r="O133" s="55">
        <f t="shared" si="79"/>
        <v>269090.4827719673</v>
      </c>
      <c r="P133" s="59">
        <f t="shared" si="122"/>
        <v>0</v>
      </c>
      <c r="Q133" s="52">
        <f t="shared" si="80"/>
        <v>0</v>
      </c>
      <c r="R133" s="57">
        <f t="shared" si="81"/>
        <v>0</v>
      </c>
      <c r="S133" s="59">
        <f t="shared" si="123"/>
        <v>0</v>
      </c>
      <c r="T133" s="56">
        <f t="shared" si="82"/>
        <v>0</v>
      </c>
      <c r="U133" s="57">
        <f t="shared" si="83"/>
        <v>0</v>
      </c>
      <c r="V133" s="59">
        <f t="shared" si="124"/>
        <v>0</v>
      </c>
      <c r="W133" s="52">
        <f t="shared" si="132"/>
        <v>0</v>
      </c>
      <c r="X133" s="57">
        <f t="shared" si="84"/>
        <v>0</v>
      </c>
      <c r="Y133" s="59">
        <f t="shared" si="125"/>
        <v>0</v>
      </c>
      <c r="Z133" s="56">
        <f t="shared" si="126"/>
        <v>0</v>
      </c>
      <c r="AA133" s="57">
        <f t="shared" si="85"/>
        <v>0</v>
      </c>
      <c r="AB133" s="63">
        <f t="shared" si="127"/>
        <v>0</v>
      </c>
      <c r="AC133" s="74">
        <f t="shared" si="86"/>
        <v>0</v>
      </c>
      <c r="AD133" s="57">
        <f t="shared" si="87"/>
        <v>0</v>
      </c>
      <c r="AE133" s="59">
        <f t="shared" si="128"/>
        <v>0</v>
      </c>
      <c r="AF133" s="54">
        <f t="shared" si="88"/>
        <v>0</v>
      </c>
      <c r="AG133" s="57">
        <f t="shared" si="89"/>
        <v>0</v>
      </c>
      <c r="AH133" s="59">
        <f t="shared" si="129"/>
        <v>2723375.6817743336</v>
      </c>
      <c r="AI133" s="54">
        <f t="shared" si="90"/>
        <v>78204.42155562363</v>
      </c>
      <c r="AJ133" s="57">
        <f t="shared" si="91"/>
        <v>11347.398674059723</v>
      </c>
      <c r="AK133" s="59">
        <f t="shared" si="130"/>
        <v>9727245.9410638697</v>
      </c>
      <c r="AL133" s="56">
        <f t="shared" si="131"/>
        <v>269090.4827719673</v>
      </c>
      <c r="AM133" s="75">
        <f t="shared" si="92"/>
        <v>40530.191421099458</v>
      </c>
      <c r="AN133">
        <f t="shared" si="93"/>
        <v>3.1257670065678367E-2</v>
      </c>
      <c r="AO133" s="119">
        <f t="shared" si="94"/>
        <v>0</v>
      </c>
      <c r="AP133" s="119">
        <f t="shared" si="95"/>
        <v>0</v>
      </c>
      <c r="AQ133">
        <f t="shared" si="96"/>
        <v>0.57652763496304071</v>
      </c>
      <c r="AR133" s="41">
        <f t="shared" si="97"/>
        <v>0</v>
      </c>
      <c r="AS133" s="41">
        <f t="shared" si="98"/>
        <v>0</v>
      </c>
      <c r="AT133">
        <f t="shared" si="99"/>
        <v>0.57406874392913421</v>
      </c>
      <c r="AU133" s="41">
        <f t="shared" si="100"/>
        <v>0</v>
      </c>
      <c r="AV133" s="41">
        <f t="shared" si="101"/>
        <v>0</v>
      </c>
      <c r="AW133">
        <f t="shared" si="102"/>
        <v>0.58019821776064218</v>
      </c>
      <c r="AX133">
        <f t="shared" si="103"/>
        <v>0</v>
      </c>
      <c r="AY133" s="121">
        <f t="shared" si="104"/>
        <v>0</v>
      </c>
      <c r="AZ133">
        <f t="shared" si="105"/>
        <v>0.72602199021200264</v>
      </c>
      <c r="BA133" s="39">
        <f t="shared" si="106"/>
        <v>0</v>
      </c>
      <c r="BB133" s="39">
        <f t="shared" si="107"/>
        <v>0</v>
      </c>
      <c r="BC133">
        <f t="shared" si="108"/>
        <v>0.59129821981736563</v>
      </c>
      <c r="BD133" s="41">
        <f t="shared" si="109"/>
        <v>0</v>
      </c>
      <c r="BE133" s="41">
        <f t="shared" si="110"/>
        <v>0</v>
      </c>
      <c r="BF133">
        <f t="shared" si="111"/>
        <v>0.57927846811727135</v>
      </c>
      <c r="BG133" s="41">
        <f t="shared" si="112"/>
        <v>89551.820229683348</v>
      </c>
      <c r="BH133" s="41">
        <f t="shared" si="113"/>
        <v>9462735.0082304589</v>
      </c>
      <c r="BI133">
        <f t="shared" si="114"/>
        <v>0.6060425579478117</v>
      </c>
      <c r="BJ133">
        <f t="shared" si="115"/>
        <v>309620.67419306678</v>
      </c>
      <c r="BK133" s="121">
        <f t="shared" si="116"/>
        <v>32559948.415408045</v>
      </c>
      <c r="BL133">
        <f t="shared" si="117"/>
        <v>0.61828437914788625</v>
      </c>
      <c r="BM133" s="119">
        <f t="shared" si="118"/>
        <v>399172.49442275014</v>
      </c>
      <c r="BN133" s="119">
        <f t="shared" si="119"/>
        <v>40286208.902000546</v>
      </c>
      <c r="BO133">
        <f t="shared" si="120"/>
        <v>0.59507624066777631</v>
      </c>
    </row>
    <row r="134" spans="1:67">
      <c r="A134">
        <v>122</v>
      </c>
      <c r="B134" s="64">
        <v>117</v>
      </c>
      <c r="C134" s="56">
        <f t="shared" si="68"/>
        <v>12103326.718510613</v>
      </c>
      <c r="D134" s="56">
        <f t="shared" si="69"/>
        <v>356490.90696197376</v>
      </c>
      <c r="E134" s="59">
        <f t="shared" si="121"/>
        <v>11746835.811548639</v>
      </c>
      <c r="F134" s="53">
        <f t="shared" si="70"/>
        <v>128672.35987944239</v>
      </c>
      <c r="G134" s="53">
        <f t="shared" si="71"/>
        <v>54485.740105899771</v>
      </c>
      <c r="H134" s="66">
        <f t="shared" si="72"/>
        <v>74186.619773542625</v>
      </c>
      <c r="I134" s="54">
        <f t="shared" si="73"/>
        <v>0.24</v>
      </c>
      <c r="J134" s="67">
        <f t="shared" si="74"/>
        <v>2.261020693073168E-2</v>
      </c>
      <c r="K134" s="68">
        <f t="shared" si="75"/>
        <v>263921.01365587284</v>
      </c>
      <c r="L134" s="68">
        <f t="shared" si="76"/>
        <v>392593.37353531522</v>
      </c>
      <c r="M134" s="55">
        <f t="shared" si="77"/>
        <v>338107.63342941547</v>
      </c>
      <c r="N134" s="55">
        <f t="shared" si="78"/>
        <v>76135.617212934783</v>
      </c>
      <c r="O134" s="55">
        <f t="shared" si="79"/>
        <v>261972.0162164807</v>
      </c>
      <c r="P134" s="65">
        <f t="shared" si="122"/>
        <v>0</v>
      </c>
      <c r="Q134" s="52">
        <f t="shared" si="80"/>
        <v>0</v>
      </c>
      <c r="R134" s="57">
        <f t="shared" si="81"/>
        <v>0</v>
      </c>
      <c r="S134" s="59">
        <f t="shared" si="123"/>
        <v>0</v>
      </c>
      <c r="T134" s="56">
        <f t="shared" si="82"/>
        <v>0</v>
      </c>
      <c r="U134" s="57">
        <f t="shared" si="83"/>
        <v>0</v>
      </c>
      <c r="V134" s="59">
        <f t="shared" si="124"/>
        <v>0</v>
      </c>
      <c r="W134" s="52">
        <f t="shared" ref="W134:W165" si="133">IF(T134+P134&lt;=O134+AM134,MIN(V134,O134-Q134+AA134-T134+AM134),0)</f>
        <v>0</v>
      </c>
      <c r="X134" s="57">
        <f t="shared" si="84"/>
        <v>0</v>
      </c>
      <c r="Y134" s="59">
        <f t="shared" si="125"/>
        <v>0</v>
      </c>
      <c r="Z134" s="56">
        <f t="shared" si="126"/>
        <v>0</v>
      </c>
      <c r="AA134" s="57">
        <f t="shared" si="85"/>
        <v>0</v>
      </c>
      <c r="AB134" s="63">
        <f t="shared" si="127"/>
        <v>0</v>
      </c>
      <c r="AC134" s="74">
        <f t="shared" si="86"/>
        <v>0</v>
      </c>
      <c r="AD134" s="57">
        <f t="shared" si="87"/>
        <v>0</v>
      </c>
      <c r="AE134" s="59">
        <f t="shared" si="128"/>
        <v>0</v>
      </c>
      <c r="AF134" s="54">
        <f t="shared" si="88"/>
        <v>0</v>
      </c>
      <c r="AG134" s="57">
        <f t="shared" si="89"/>
        <v>0</v>
      </c>
      <c r="AH134" s="59">
        <f t="shared" si="129"/>
        <v>2645171.2602187102</v>
      </c>
      <c r="AI134" s="54">
        <f t="shared" si="90"/>
        <v>76135.617212934783</v>
      </c>
      <c r="AJ134" s="57">
        <f t="shared" si="91"/>
        <v>11021.546917577958</v>
      </c>
      <c r="AK134" s="59">
        <f t="shared" si="130"/>
        <v>9458155.4582919031</v>
      </c>
      <c r="AL134" s="56">
        <f t="shared" si="131"/>
        <v>261972.0162164807</v>
      </c>
      <c r="AM134" s="75">
        <f t="shared" si="92"/>
        <v>39408.98107621626</v>
      </c>
      <c r="AN134">
        <f t="shared" si="93"/>
        <v>3.1338077249685826E-2</v>
      </c>
      <c r="AO134" s="119">
        <f t="shared" si="94"/>
        <v>0</v>
      </c>
      <c r="AP134" s="119">
        <f t="shared" si="95"/>
        <v>0</v>
      </c>
      <c r="AQ134">
        <f t="shared" si="96"/>
        <v>0.57334941513660009</v>
      </c>
      <c r="AR134" s="41">
        <f t="shared" si="97"/>
        <v>0</v>
      </c>
      <c r="AS134" s="41">
        <f t="shared" si="98"/>
        <v>0</v>
      </c>
      <c r="AT134">
        <f t="shared" si="99"/>
        <v>0.57088306054962323</v>
      </c>
      <c r="AU134" s="41">
        <f t="shared" si="100"/>
        <v>0</v>
      </c>
      <c r="AV134" s="41">
        <f t="shared" si="101"/>
        <v>0</v>
      </c>
      <c r="AW134">
        <f t="shared" si="102"/>
        <v>0.5770313078492717</v>
      </c>
      <c r="AX134">
        <f t="shared" si="103"/>
        <v>0</v>
      </c>
      <c r="AY134" s="121">
        <f t="shared" si="104"/>
        <v>0</v>
      </c>
      <c r="AZ134">
        <f t="shared" si="105"/>
        <v>0.7234550157532349</v>
      </c>
      <c r="BA134" s="39">
        <f t="shared" si="106"/>
        <v>0</v>
      </c>
      <c r="BB134" s="39">
        <f t="shared" si="107"/>
        <v>0</v>
      </c>
      <c r="BC134">
        <f t="shared" si="108"/>
        <v>0.58816672732201036</v>
      </c>
      <c r="BD134" s="41">
        <f t="shared" si="109"/>
        <v>0</v>
      </c>
      <c r="BE134" s="41">
        <f t="shared" si="110"/>
        <v>0</v>
      </c>
      <c r="BF134">
        <f t="shared" si="111"/>
        <v>0.57610870535520275</v>
      </c>
      <c r="BG134" s="41">
        <f t="shared" si="112"/>
        <v>87157.164130512741</v>
      </c>
      <c r="BH134" s="41">
        <f t="shared" si="113"/>
        <v>9288545.2999780439</v>
      </c>
      <c r="BI134">
        <f t="shared" si="114"/>
        <v>0.60296089028586708</v>
      </c>
      <c r="BJ134">
        <f t="shared" si="115"/>
        <v>301380.99729269696</v>
      </c>
      <c r="BK134" s="121">
        <f t="shared" si="116"/>
        <v>31960585.978410646</v>
      </c>
      <c r="BL134">
        <f t="shared" si="117"/>
        <v>0.61524643904110243</v>
      </c>
      <c r="BM134" s="119">
        <f t="shared" si="118"/>
        <v>388538.16142320971</v>
      </c>
      <c r="BN134" s="119">
        <f t="shared" si="119"/>
        <v>39558593.111241609</v>
      </c>
      <c r="BO134">
        <f t="shared" si="120"/>
        <v>0.59195721538431323</v>
      </c>
    </row>
    <row r="135" spans="1:67">
      <c r="A135">
        <v>123</v>
      </c>
      <c r="B135" s="58">
        <v>118</v>
      </c>
      <c r="C135" s="56">
        <f t="shared" si="68"/>
        <v>11765219.085081197</v>
      </c>
      <c r="D135" s="56">
        <f t="shared" si="69"/>
        <v>356490.90696197376</v>
      </c>
      <c r="E135" s="59">
        <f t="shared" si="121"/>
        <v>11408728.178119224</v>
      </c>
      <c r="F135" s="53">
        <f t="shared" si="70"/>
        <v>125763.05119630261</v>
      </c>
      <c r="G135" s="53">
        <f t="shared" si="71"/>
        <v>52917.484199509665</v>
      </c>
      <c r="H135" s="60">
        <f t="shared" si="72"/>
        <v>72845.566996792943</v>
      </c>
      <c r="I135" s="54">
        <f t="shared" si="73"/>
        <v>0.24</v>
      </c>
      <c r="J135" s="61">
        <f t="shared" si="74"/>
        <v>2.261020693073168E-2</v>
      </c>
      <c r="K135" s="62">
        <f t="shared" si="75"/>
        <v>256306.65157996112</v>
      </c>
      <c r="L135" s="62">
        <f t="shared" si="76"/>
        <v>382069.70277626376</v>
      </c>
      <c r="M135" s="55">
        <f t="shared" si="77"/>
        <v>329152.21857675409</v>
      </c>
      <c r="N135" s="55">
        <f t="shared" si="78"/>
        <v>74119.022585095357</v>
      </c>
      <c r="O135" s="55">
        <f t="shared" si="79"/>
        <v>255033.19599165875</v>
      </c>
      <c r="P135" s="59">
        <f t="shared" si="122"/>
        <v>0</v>
      </c>
      <c r="Q135" s="52">
        <f t="shared" si="80"/>
        <v>0</v>
      </c>
      <c r="R135" s="57">
        <f t="shared" si="81"/>
        <v>0</v>
      </c>
      <c r="S135" s="59">
        <f t="shared" si="123"/>
        <v>0</v>
      </c>
      <c r="T135" s="56">
        <f t="shared" si="82"/>
        <v>0</v>
      </c>
      <c r="U135" s="57">
        <f t="shared" si="83"/>
        <v>0</v>
      </c>
      <c r="V135" s="59">
        <f t="shared" si="124"/>
        <v>0</v>
      </c>
      <c r="W135" s="52">
        <f t="shared" si="133"/>
        <v>0</v>
      </c>
      <c r="X135" s="57">
        <f t="shared" si="84"/>
        <v>0</v>
      </c>
      <c r="Y135" s="59">
        <f t="shared" si="125"/>
        <v>0</v>
      </c>
      <c r="Z135" s="56">
        <f t="shared" si="126"/>
        <v>0</v>
      </c>
      <c r="AA135" s="57">
        <f t="shared" si="85"/>
        <v>0</v>
      </c>
      <c r="AB135" s="63">
        <f t="shared" si="127"/>
        <v>0</v>
      </c>
      <c r="AC135" s="74">
        <f t="shared" si="86"/>
        <v>0</v>
      </c>
      <c r="AD135" s="57">
        <f t="shared" si="87"/>
        <v>0</v>
      </c>
      <c r="AE135" s="59">
        <f t="shared" si="128"/>
        <v>0</v>
      </c>
      <c r="AF135" s="54">
        <f t="shared" si="88"/>
        <v>0</v>
      </c>
      <c r="AG135" s="57">
        <f t="shared" si="89"/>
        <v>0</v>
      </c>
      <c r="AH135" s="59">
        <f t="shared" si="129"/>
        <v>2569035.6430057753</v>
      </c>
      <c r="AI135" s="54">
        <f t="shared" si="90"/>
        <v>74119.022585095357</v>
      </c>
      <c r="AJ135" s="57">
        <f t="shared" si="91"/>
        <v>10704.315179190729</v>
      </c>
      <c r="AK135" s="59">
        <f t="shared" si="130"/>
        <v>9196183.442075422</v>
      </c>
      <c r="AL135" s="56">
        <f t="shared" si="131"/>
        <v>255033.19599165875</v>
      </c>
      <c r="AM135" s="75">
        <f t="shared" si="92"/>
        <v>38317.431008647589</v>
      </c>
      <c r="AN135">
        <f t="shared" si="93"/>
        <v>3.1418484433693286E-2</v>
      </c>
      <c r="AO135" s="119">
        <f t="shared" si="94"/>
        <v>0</v>
      </c>
      <c r="AP135" s="119">
        <f t="shared" si="95"/>
        <v>0</v>
      </c>
      <c r="AQ135">
        <f t="shared" si="96"/>
        <v>0.57018111390907811</v>
      </c>
      <c r="AR135" s="41">
        <f t="shared" si="97"/>
        <v>0</v>
      </c>
      <c r="AS135" s="41">
        <f t="shared" si="98"/>
        <v>0</v>
      </c>
      <c r="AT135">
        <f t="shared" si="99"/>
        <v>0.56770748681077443</v>
      </c>
      <c r="AU135" s="41">
        <f t="shared" si="100"/>
        <v>0</v>
      </c>
      <c r="AV135" s="41">
        <f t="shared" si="101"/>
        <v>0</v>
      </c>
      <c r="AW135">
        <f t="shared" si="102"/>
        <v>0.57387403235310208</v>
      </c>
      <c r="AX135">
        <f t="shared" si="103"/>
        <v>0</v>
      </c>
      <c r="AY135" s="121">
        <f t="shared" si="104"/>
        <v>0</v>
      </c>
      <c r="AZ135">
        <f t="shared" si="105"/>
        <v>0.72088748690879834</v>
      </c>
      <c r="BA135" s="39">
        <f t="shared" si="106"/>
        <v>0</v>
      </c>
      <c r="BB135" s="39">
        <f t="shared" si="107"/>
        <v>0</v>
      </c>
      <c r="BC135">
        <f t="shared" si="108"/>
        <v>0.58504401727815636</v>
      </c>
      <c r="BD135" s="41">
        <f t="shared" si="109"/>
        <v>0</v>
      </c>
      <c r="BE135" s="41">
        <f t="shared" si="110"/>
        <v>0</v>
      </c>
      <c r="BF135">
        <f t="shared" si="111"/>
        <v>0.57294864810410462</v>
      </c>
      <c r="BG135" s="41">
        <f t="shared" si="112"/>
        <v>84823.337764286087</v>
      </c>
      <c r="BH135" s="41">
        <f t="shared" si="113"/>
        <v>9116639.7779667284</v>
      </c>
      <c r="BI135">
        <f t="shared" si="114"/>
        <v>0.59988689115954807</v>
      </c>
      <c r="BJ135">
        <f t="shared" si="115"/>
        <v>293350.62700030633</v>
      </c>
      <c r="BK135" s="121">
        <f t="shared" si="116"/>
        <v>31369083.106974028</v>
      </c>
      <c r="BL135">
        <f t="shared" si="117"/>
        <v>0.61221525856006509</v>
      </c>
      <c r="BM135" s="119">
        <f t="shared" si="118"/>
        <v>378173.96476459241</v>
      </c>
      <c r="BN135" s="119">
        <f t="shared" si="119"/>
        <v>38839961.792056985</v>
      </c>
      <c r="BO135">
        <f t="shared" si="120"/>
        <v>0.58884668516879046</v>
      </c>
    </row>
    <row r="136" spans="1:67">
      <c r="A136">
        <v>124</v>
      </c>
      <c r="B136" s="64">
        <v>119</v>
      </c>
      <c r="C136" s="56">
        <f t="shared" si="68"/>
        <v>11436066.866504442</v>
      </c>
      <c r="D136" s="56">
        <f t="shared" si="69"/>
        <v>356490.90696197189</v>
      </c>
      <c r="E136" s="59">
        <f t="shared" si="121"/>
        <v>11079575.95954247</v>
      </c>
      <c r="F136" s="53">
        <f t="shared" si="70"/>
        <v>122919.52258451404</v>
      </c>
      <c r="G136" s="53">
        <f t="shared" si="71"/>
        <v>51390.76649234449</v>
      </c>
      <c r="H136" s="66">
        <f t="shared" si="72"/>
        <v>71528.756092169555</v>
      </c>
      <c r="I136" s="54">
        <f t="shared" si="73"/>
        <v>0.24</v>
      </c>
      <c r="J136" s="67">
        <f t="shared" si="74"/>
        <v>2.261020693073168E-2</v>
      </c>
      <c r="K136" s="68">
        <f t="shared" si="75"/>
        <v>248894.22517327344</v>
      </c>
      <c r="L136" s="68">
        <f t="shared" si="76"/>
        <v>371813.74775778753</v>
      </c>
      <c r="M136" s="55">
        <f t="shared" si="77"/>
        <v>320422.98126544303</v>
      </c>
      <c r="N136" s="55">
        <f t="shared" si="78"/>
        <v>72153.358977463169</v>
      </c>
      <c r="O136" s="55">
        <f t="shared" si="79"/>
        <v>248269.62228797987</v>
      </c>
      <c r="P136" s="65">
        <f t="shared" si="122"/>
        <v>0</v>
      </c>
      <c r="Q136" s="52">
        <f t="shared" si="80"/>
        <v>0</v>
      </c>
      <c r="R136" s="57">
        <f t="shared" si="81"/>
        <v>0</v>
      </c>
      <c r="S136" s="59">
        <f t="shared" si="123"/>
        <v>0</v>
      </c>
      <c r="T136" s="56">
        <f t="shared" si="82"/>
        <v>0</v>
      </c>
      <c r="U136" s="57">
        <f t="shared" si="83"/>
        <v>0</v>
      </c>
      <c r="V136" s="59">
        <f t="shared" si="124"/>
        <v>0</v>
      </c>
      <c r="W136" s="52">
        <f t="shared" si="133"/>
        <v>0</v>
      </c>
      <c r="X136" s="57">
        <f t="shared" si="84"/>
        <v>0</v>
      </c>
      <c r="Y136" s="59">
        <f t="shared" si="125"/>
        <v>0</v>
      </c>
      <c r="Z136" s="56">
        <f t="shared" si="126"/>
        <v>0</v>
      </c>
      <c r="AA136" s="57">
        <f t="shared" si="85"/>
        <v>0</v>
      </c>
      <c r="AB136" s="63">
        <f t="shared" si="127"/>
        <v>0</v>
      </c>
      <c r="AC136" s="74">
        <f t="shared" si="86"/>
        <v>0</v>
      </c>
      <c r="AD136" s="57">
        <f t="shared" si="87"/>
        <v>0</v>
      </c>
      <c r="AE136" s="59">
        <f t="shared" si="128"/>
        <v>0</v>
      </c>
      <c r="AF136" s="54">
        <f t="shared" si="88"/>
        <v>0</v>
      </c>
      <c r="AG136" s="57">
        <f t="shared" si="89"/>
        <v>0</v>
      </c>
      <c r="AH136" s="59">
        <f t="shared" si="129"/>
        <v>2494916.6204206799</v>
      </c>
      <c r="AI136" s="54">
        <f t="shared" si="90"/>
        <v>72153.358977463169</v>
      </c>
      <c r="AJ136" s="57">
        <f t="shared" si="91"/>
        <v>10395.485918419499</v>
      </c>
      <c r="AK136" s="59">
        <f t="shared" si="130"/>
        <v>8941150.2460837625</v>
      </c>
      <c r="AL136" s="56">
        <f t="shared" si="131"/>
        <v>248269.62228797987</v>
      </c>
      <c r="AM136" s="75">
        <f t="shared" si="92"/>
        <v>37254.792692015675</v>
      </c>
      <c r="AN136">
        <f t="shared" si="93"/>
        <v>3.1498891617700746E-2</v>
      </c>
      <c r="AO136" s="119">
        <f t="shared" si="94"/>
        <v>0</v>
      </c>
      <c r="AP136" s="119">
        <f t="shared" si="95"/>
        <v>0</v>
      </c>
      <c r="AQ136">
        <f t="shared" si="96"/>
        <v>0.56702276079472924</v>
      </c>
      <c r="AR136" s="41">
        <f t="shared" si="97"/>
        <v>0</v>
      </c>
      <c r="AS136" s="41">
        <f t="shared" si="98"/>
        <v>0</v>
      </c>
      <c r="AT136">
        <f t="shared" si="99"/>
        <v>0.56454205098939492</v>
      </c>
      <c r="AU136" s="41">
        <f t="shared" si="100"/>
        <v>0</v>
      </c>
      <c r="AV136" s="41">
        <f t="shared" si="101"/>
        <v>0</v>
      </c>
      <c r="AW136">
        <f t="shared" si="102"/>
        <v>0.57072642259479411</v>
      </c>
      <c r="AX136">
        <f t="shared" si="103"/>
        <v>0</v>
      </c>
      <c r="AY136" s="121">
        <f t="shared" si="104"/>
        <v>0</v>
      </c>
      <c r="AZ136">
        <f t="shared" si="105"/>
        <v>0.71831947421914188</v>
      </c>
      <c r="BA136" s="39">
        <f t="shared" si="106"/>
        <v>0</v>
      </c>
      <c r="BB136" s="39">
        <f t="shared" si="107"/>
        <v>0</v>
      </c>
      <c r="BC136">
        <f t="shared" si="108"/>
        <v>0.58193012619854645</v>
      </c>
      <c r="BD136" s="41">
        <f t="shared" si="109"/>
        <v>0</v>
      </c>
      <c r="BE136" s="41">
        <f t="shared" si="110"/>
        <v>0</v>
      </c>
      <c r="BF136">
        <f t="shared" si="111"/>
        <v>0.56979832723785218</v>
      </c>
      <c r="BG136" s="41">
        <f t="shared" si="112"/>
        <v>82548.844895882663</v>
      </c>
      <c r="BH136" s="41">
        <f t="shared" si="113"/>
        <v>8947016.5132054333</v>
      </c>
      <c r="BI136">
        <f t="shared" si="114"/>
        <v>0.59682060334642617</v>
      </c>
      <c r="BJ136">
        <f t="shared" si="115"/>
        <v>285524.41497999558</v>
      </c>
      <c r="BK136" s="121">
        <f t="shared" si="116"/>
        <v>30785433.163709503</v>
      </c>
      <c r="BL136">
        <f t="shared" si="117"/>
        <v>0.60919088515791164</v>
      </c>
      <c r="BM136" s="119">
        <f t="shared" si="118"/>
        <v>368073.25987587823</v>
      </c>
      <c r="BN136" s="119">
        <f t="shared" si="119"/>
        <v>38130334.77058772</v>
      </c>
      <c r="BO136">
        <f t="shared" si="120"/>
        <v>0.58574468820668413</v>
      </c>
    </row>
    <row r="137" spans="1:67">
      <c r="A137">
        <v>125</v>
      </c>
      <c r="B137" s="58">
        <v>120</v>
      </c>
      <c r="C137" s="56">
        <f t="shared" si="68"/>
        <v>11115643.885239</v>
      </c>
      <c r="D137" s="56">
        <f t="shared" si="69"/>
        <v>356490.90696197376</v>
      </c>
      <c r="E137" s="59">
        <f t="shared" si="121"/>
        <v>10759152.978277026</v>
      </c>
      <c r="F137" s="53">
        <f t="shared" si="70"/>
        <v>120140.28674305142</v>
      </c>
      <c r="G137" s="53">
        <f t="shared" si="71"/>
        <v>49904.537897574941</v>
      </c>
      <c r="H137" s="60">
        <f t="shared" si="72"/>
        <v>70235.748845476483</v>
      </c>
      <c r="I137" s="54">
        <f t="shared" si="73"/>
        <v>0.24</v>
      </c>
      <c r="J137" s="61">
        <f t="shared" si="74"/>
        <v>2.261020693073168E-2</v>
      </c>
      <c r="K137" s="62">
        <f t="shared" si="75"/>
        <v>241678.63042291047</v>
      </c>
      <c r="L137" s="62">
        <f t="shared" si="76"/>
        <v>361818.91716596193</v>
      </c>
      <c r="M137" s="55">
        <f t="shared" si="77"/>
        <v>311914.37926838698</v>
      </c>
      <c r="N137" s="55">
        <f t="shared" si="78"/>
        <v>70237.378382484065</v>
      </c>
      <c r="O137" s="55">
        <f t="shared" si="79"/>
        <v>241677.00088590293</v>
      </c>
      <c r="P137" s="59">
        <f t="shared" si="122"/>
        <v>0</v>
      </c>
      <c r="Q137" s="52">
        <f t="shared" si="80"/>
        <v>0</v>
      </c>
      <c r="R137" s="57">
        <f t="shared" si="81"/>
        <v>0</v>
      </c>
      <c r="S137" s="59">
        <f t="shared" si="123"/>
        <v>0</v>
      </c>
      <c r="T137" s="56">
        <f t="shared" si="82"/>
        <v>0</v>
      </c>
      <c r="U137" s="57">
        <f t="shared" si="83"/>
        <v>0</v>
      </c>
      <c r="V137" s="59">
        <f t="shared" si="124"/>
        <v>0</v>
      </c>
      <c r="W137" s="52">
        <f t="shared" si="133"/>
        <v>0</v>
      </c>
      <c r="X137" s="57">
        <f t="shared" si="84"/>
        <v>0</v>
      </c>
      <c r="Y137" s="59">
        <f t="shared" si="125"/>
        <v>0</v>
      </c>
      <c r="Z137" s="56">
        <f t="shared" si="126"/>
        <v>0</v>
      </c>
      <c r="AA137" s="57">
        <f t="shared" si="85"/>
        <v>0</v>
      </c>
      <c r="AB137" s="63">
        <f t="shared" si="127"/>
        <v>0</v>
      </c>
      <c r="AC137" s="74">
        <f t="shared" si="86"/>
        <v>0</v>
      </c>
      <c r="AD137" s="57">
        <f t="shared" si="87"/>
        <v>0</v>
      </c>
      <c r="AE137" s="59">
        <f t="shared" si="128"/>
        <v>0</v>
      </c>
      <c r="AF137" s="54">
        <f t="shared" si="88"/>
        <v>0</v>
      </c>
      <c r="AG137" s="57">
        <f t="shared" si="89"/>
        <v>0</v>
      </c>
      <c r="AH137" s="59">
        <f t="shared" si="129"/>
        <v>2422763.2614432168</v>
      </c>
      <c r="AI137" s="54">
        <f t="shared" si="90"/>
        <v>70237.378382484065</v>
      </c>
      <c r="AJ137" s="57">
        <f t="shared" si="91"/>
        <v>10094.84692268007</v>
      </c>
      <c r="AK137" s="59">
        <f t="shared" si="130"/>
        <v>8692880.6237957831</v>
      </c>
      <c r="AL137" s="56">
        <f t="shared" si="131"/>
        <v>241677.00088590293</v>
      </c>
      <c r="AM137" s="75">
        <f t="shared" si="92"/>
        <v>36220.335932482427</v>
      </c>
      <c r="AN137">
        <f t="shared" si="93"/>
        <v>3.1579298801708205E-2</v>
      </c>
      <c r="AO137" s="119">
        <f t="shared" si="94"/>
        <v>0</v>
      </c>
      <c r="AP137" s="119">
        <f t="shared" si="95"/>
        <v>0</v>
      </c>
      <c r="AQ137">
        <f t="shared" si="96"/>
        <v>0.56387438474645202</v>
      </c>
      <c r="AR137" s="41">
        <f t="shared" si="97"/>
        <v>0</v>
      </c>
      <c r="AS137" s="41">
        <f t="shared" si="98"/>
        <v>0</v>
      </c>
      <c r="AT137">
        <f t="shared" si="99"/>
        <v>0.56138678079920523</v>
      </c>
      <c r="AU137" s="41">
        <f t="shared" si="100"/>
        <v>0</v>
      </c>
      <c r="AV137" s="41">
        <f t="shared" si="101"/>
        <v>0</v>
      </c>
      <c r="AW137">
        <f t="shared" si="102"/>
        <v>0.56758850933853655</v>
      </c>
      <c r="AX137">
        <f t="shared" si="103"/>
        <v>0</v>
      </c>
      <c r="AY137" s="121">
        <f t="shared" si="104"/>
        <v>0</v>
      </c>
      <c r="AZ137">
        <f t="shared" si="105"/>
        <v>0.71575104799219247</v>
      </c>
      <c r="BA137" s="39">
        <f t="shared" si="106"/>
        <v>0</v>
      </c>
      <c r="BB137" s="39">
        <f t="shared" si="107"/>
        <v>0</v>
      </c>
      <c r="BC137">
        <f t="shared" si="108"/>
        <v>0.57882509004873561</v>
      </c>
      <c r="BD137" s="41">
        <f t="shared" si="109"/>
        <v>0</v>
      </c>
      <c r="BE137" s="41">
        <f t="shared" si="110"/>
        <v>0</v>
      </c>
      <c r="BF137">
        <f t="shared" si="111"/>
        <v>0.5666577730710799</v>
      </c>
      <c r="BG137" s="41">
        <f t="shared" si="112"/>
        <v>80332.225305164131</v>
      </c>
      <c r="BH137" s="41">
        <f t="shared" si="113"/>
        <v>8779672.2978105079</v>
      </c>
      <c r="BI137">
        <f t="shared" si="114"/>
        <v>0.59376206909671725</v>
      </c>
      <c r="BJ137">
        <f t="shared" si="115"/>
        <v>277897.33681838535</v>
      </c>
      <c r="BK137" s="121">
        <f t="shared" si="116"/>
        <v>30209625.110737868</v>
      </c>
      <c r="BL137">
        <f t="shared" si="117"/>
        <v>0.6061733657807028</v>
      </c>
      <c r="BM137" s="119">
        <f t="shared" si="118"/>
        <v>358229.56212354946</v>
      </c>
      <c r="BN137" s="119">
        <f t="shared" si="119"/>
        <v>37429725.512206435</v>
      </c>
      <c r="BO137">
        <f t="shared" si="120"/>
        <v>0.58265126214081131</v>
      </c>
    </row>
    <row r="138" spans="1:67">
      <c r="A138">
        <v>126</v>
      </c>
      <c r="B138" s="64">
        <v>121</v>
      </c>
      <c r="C138" s="56">
        <f t="shared" si="68"/>
        <v>10803729.505970612</v>
      </c>
      <c r="D138" s="56">
        <f t="shared" si="69"/>
        <v>356490.90696197376</v>
      </c>
      <c r="E138" s="59">
        <f t="shared" si="121"/>
        <v>10447238.599008638</v>
      </c>
      <c r="F138" s="53">
        <f t="shared" si="70"/>
        <v>117423.88999907357</v>
      </c>
      <c r="G138" s="53">
        <f t="shared" si="71"/>
        <v>48457.7750350684</v>
      </c>
      <c r="H138" s="66">
        <f t="shared" si="72"/>
        <v>68966.114964005159</v>
      </c>
      <c r="I138" s="54">
        <f t="shared" si="73"/>
        <v>0.24</v>
      </c>
      <c r="J138" s="67">
        <f t="shared" si="74"/>
        <v>2.261020693073168E-2</v>
      </c>
      <c r="K138" s="68">
        <f t="shared" si="75"/>
        <v>234654.88844776788</v>
      </c>
      <c r="L138" s="68">
        <f t="shared" si="76"/>
        <v>352078.7784468414</v>
      </c>
      <c r="M138" s="55">
        <f t="shared" si="77"/>
        <v>303621.00341177301</v>
      </c>
      <c r="N138" s="55">
        <f t="shared" si="78"/>
        <v>68369.862753754627</v>
      </c>
      <c r="O138" s="55">
        <f t="shared" si="79"/>
        <v>235251.14065801838</v>
      </c>
      <c r="P138" s="65">
        <f t="shared" si="122"/>
        <v>0</v>
      </c>
      <c r="Q138" s="52">
        <f t="shared" si="80"/>
        <v>0</v>
      </c>
      <c r="R138" s="57">
        <f t="shared" si="81"/>
        <v>0</v>
      </c>
      <c r="S138" s="59">
        <f t="shared" si="123"/>
        <v>0</v>
      </c>
      <c r="T138" s="56">
        <f t="shared" si="82"/>
        <v>0</v>
      </c>
      <c r="U138" s="57">
        <f t="shared" si="83"/>
        <v>0</v>
      </c>
      <c r="V138" s="59">
        <f t="shared" si="124"/>
        <v>0</v>
      </c>
      <c r="W138" s="52">
        <f t="shared" si="133"/>
        <v>0</v>
      </c>
      <c r="X138" s="57">
        <f t="shared" si="84"/>
        <v>0</v>
      </c>
      <c r="Y138" s="59">
        <f t="shared" si="125"/>
        <v>0</v>
      </c>
      <c r="Z138" s="56">
        <f t="shared" si="126"/>
        <v>0</v>
      </c>
      <c r="AA138" s="57">
        <f t="shared" si="85"/>
        <v>0</v>
      </c>
      <c r="AB138" s="63">
        <f t="shared" si="127"/>
        <v>0</v>
      </c>
      <c r="AC138" s="74">
        <f t="shared" si="86"/>
        <v>0</v>
      </c>
      <c r="AD138" s="57">
        <f t="shared" si="87"/>
        <v>0</v>
      </c>
      <c r="AE138" s="59">
        <f t="shared" si="128"/>
        <v>0</v>
      </c>
      <c r="AF138" s="54">
        <f t="shared" si="88"/>
        <v>0</v>
      </c>
      <c r="AG138" s="57">
        <f t="shared" si="89"/>
        <v>0</v>
      </c>
      <c r="AH138" s="59">
        <f t="shared" si="129"/>
        <v>2352525.8830607329</v>
      </c>
      <c r="AI138" s="54">
        <f t="shared" si="90"/>
        <v>68369.862753754627</v>
      </c>
      <c r="AJ138" s="57">
        <f t="shared" si="91"/>
        <v>9802.1911794197204</v>
      </c>
      <c r="AK138" s="59">
        <f t="shared" si="130"/>
        <v>8451203.6229098793</v>
      </c>
      <c r="AL138" s="56">
        <f t="shared" si="131"/>
        <v>235251.14065801838</v>
      </c>
      <c r="AM138" s="75">
        <f t="shared" si="92"/>
        <v>35213.348428791163</v>
      </c>
      <c r="AN138">
        <f t="shared" si="93"/>
        <v>3.1659705985715672E-2</v>
      </c>
      <c r="AO138" s="119">
        <f t="shared" si="94"/>
        <v>0</v>
      </c>
      <c r="AP138" s="119">
        <f t="shared" si="95"/>
        <v>0</v>
      </c>
      <c r="AQ138">
        <f t="shared" si="96"/>
        <v>0.56073601415736918</v>
      </c>
      <c r="AR138" s="41">
        <f t="shared" si="97"/>
        <v>0</v>
      </c>
      <c r="AS138" s="41">
        <f t="shared" si="98"/>
        <v>0</v>
      </c>
      <c r="AT138">
        <f t="shared" si="99"/>
        <v>0.55824170339252033</v>
      </c>
      <c r="AU138" s="41">
        <f t="shared" si="100"/>
        <v>0</v>
      </c>
      <c r="AV138" s="41">
        <f t="shared" si="101"/>
        <v>0</v>
      </c>
      <c r="AW138">
        <f t="shared" si="102"/>
        <v>0.56446032279157743</v>
      </c>
      <c r="AX138">
        <f t="shared" si="103"/>
        <v>0</v>
      </c>
      <c r="AY138" s="121">
        <f t="shared" si="104"/>
        <v>0</v>
      </c>
      <c r="AZ138">
        <f t="shared" si="105"/>
        <v>0.71318227830052405</v>
      </c>
      <c r="BA138" s="39">
        <f t="shared" si="106"/>
        <v>0</v>
      </c>
      <c r="BB138" s="39">
        <f t="shared" si="107"/>
        <v>0</v>
      </c>
      <c r="BC138">
        <f t="shared" si="108"/>
        <v>0.57572894424805965</v>
      </c>
      <c r="BD138" s="41">
        <f t="shared" si="109"/>
        <v>0</v>
      </c>
      <c r="BE138" s="41">
        <f t="shared" si="110"/>
        <v>0</v>
      </c>
      <c r="BF138">
        <f t="shared" si="111"/>
        <v>0.56352701536073779</v>
      </c>
      <c r="BG138" s="41">
        <f t="shared" si="112"/>
        <v>78172.053933174349</v>
      </c>
      <c r="BH138" s="41">
        <f t="shared" si="113"/>
        <v>8614602.7069730833</v>
      </c>
      <c r="BI138">
        <f t="shared" si="114"/>
        <v>0.59071133013373034</v>
      </c>
      <c r="BJ138">
        <f t="shared" si="115"/>
        <v>270464.48908680957</v>
      </c>
      <c r="BK138" s="121">
        <f t="shared" si="116"/>
        <v>29641643.722910315</v>
      </c>
      <c r="BL138">
        <f t="shared" si="117"/>
        <v>0.60316274686750604</v>
      </c>
      <c r="BM138" s="119">
        <f t="shared" si="118"/>
        <v>348636.54301998392</v>
      </c>
      <c r="BN138" s="119">
        <f t="shared" si="119"/>
        <v>36738141.412824534</v>
      </c>
      <c r="BO138">
        <f t="shared" si="120"/>
        <v>0.57956644407224167</v>
      </c>
    </row>
    <row r="139" spans="1:67">
      <c r="A139">
        <v>127</v>
      </c>
      <c r="B139" s="58">
        <v>122</v>
      </c>
      <c r="C139" s="56">
        <f t="shared" si="68"/>
        <v>10500108.502558839</v>
      </c>
      <c r="D139" s="56">
        <f t="shared" si="69"/>
        <v>356490.90696197189</v>
      </c>
      <c r="E139" s="59">
        <f t="shared" si="121"/>
        <v>10143617.595596867</v>
      </c>
      <c r="F139" s="53">
        <f t="shared" si="70"/>
        <v>114768.91154758305</v>
      </c>
      <c r="G139" s="53">
        <f t="shared" si="71"/>
        <v>47049.479614243464</v>
      </c>
      <c r="H139" s="60">
        <f t="shared" si="72"/>
        <v>67719.431933339583</v>
      </c>
      <c r="I139" s="54">
        <f t="shared" si="73"/>
        <v>0.24</v>
      </c>
      <c r="J139" s="61">
        <f t="shared" si="74"/>
        <v>2.261020693073168E-2</v>
      </c>
      <c r="K139" s="62">
        <f t="shared" si="75"/>
        <v>227818.14249341169</v>
      </c>
      <c r="L139" s="62">
        <f t="shared" si="76"/>
        <v>342587.05404099473</v>
      </c>
      <c r="M139" s="55">
        <f t="shared" si="77"/>
        <v>295537.57442675123</v>
      </c>
      <c r="N139" s="55">
        <f t="shared" si="78"/>
        <v>66549.623297078651</v>
      </c>
      <c r="O139" s="55">
        <f t="shared" si="79"/>
        <v>228987.95112967258</v>
      </c>
      <c r="P139" s="59">
        <f t="shared" si="122"/>
        <v>0</v>
      </c>
      <c r="Q139" s="52">
        <f t="shared" si="80"/>
        <v>0</v>
      </c>
      <c r="R139" s="57">
        <f t="shared" si="81"/>
        <v>0</v>
      </c>
      <c r="S139" s="59">
        <f t="shared" si="123"/>
        <v>0</v>
      </c>
      <c r="T139" s="56">
        <f t="shared" si="82"/>
        <v>0</v>
      </c>
      <c r="U139" s="57">
        <f t="shared" si="83"/>
        <v>0</v>
      </c>
      <c r="V139" s="59">
        <f t="shared" si="124"/>
        <v>0</v>
      </c>
      <c r="W139" s="52">
        <f t="shared" si="133"/>
        <v>0</v>
      </c>
      <c r="X139" s="57">
        <f t="shared" si="84"/>
        <v>0</v>
      </c>
      <c r="Y139" s="59">
        <f t="shared" si="125"/>
        <v>0</v>
      </c>
      <c r="Z139" s="56">
        <f t="shared" si="126"/>
        <v>0</v>
      </c>
      <c r="AA139" s="57">
        <f t="shared" si="85"/>
        <v>0</v>
      </c>
      <c r="AB139" s="63">
        <f t="shared" si="127"/>
        <v>0</v>
      </c>
      <c r="AC139" s="74">
        <f t="shared" si="86"/>
        <v>0</v>
      </c>
      <c r="AD139" s="57">
        <f t="shared" si="87"/>
        <v>0</v>
      </c>
      <c r="AE139" s="59">
        <f t="shared" si="128"/>
        <v>0</v>
      </c>
      <c r="AF139" s="54">
        <f t="shared" si="88"/>
        <v>0</v>
      </c>
      <c r="AG139" s="57">
        <f t="shared" si="89"/>
        <v>0</v>
      </c>
      <c r="AH139" s="59">
        <f t="shared" si="129"/>
        <v>2284156.0203069784</v>
      </c>
      <c r="AI139" s="54">
        <f t="shared" si="90"/>
        <v>66549.623297078651</v>
      </c>
      <c r="AJ139" s="57">
        <f t="shared" si="91"/>
        <v>9517.3167512790769</v>
      </c>
      <c r="AK139" s="59">
        <f t="shared" si="130"/>
        <v>8215952.4822518611</v>
      </c>
      <c r="AL139" s="56">
        <f t="shared" si="131"/>
        <v>228987.95112967258</v>
      </c>
      <c r="AM139" s="75">
        <f t="shared" si="92"/>
        <v>34233.135342716087</v>
      </c>
      <c r="AN139">
        <f t="shared" si="93"/>
        <v>3.1740113169723132E-2</v>
      </c>
      <c r="AO139" s="119">
        <f t="shared" si="94"/>
        <v>0</v>
      </c>
      <c r="AP139" s="119">
        <f t="shared" si="95"/>
        <v>0</v>
      </c>
      <c r="AQ139">
        <f t="shared" si="96"/>
        <v>0.55760767686248869</v>
      </c>
      <c r="AR139" s="41">
        <f t="shared" si="97"/>
        <v>0</v>
      </c>
      <c r="AS139" s="41">
        <f t="shared" si="98"/>
        <v>0</v>
      </c>
      <c r="AT139">
        <f t="shared" si="99"/>
        <v>0.55510684536195531</v>
      </c>
      <c r="AU139" s="41">
        <f t="shared" si="100"/>
        <v>0</v>
      </c>
      <c r="AV139" s="41">
        <f t="shared" si="101"/>
        <v>0</v>
      </c>
      <c r="AW139">
        <f t="shared" si="102"/>
        <v>0.56134189260564982</v>
      </c>
      <c r="AX139">
        <f t="shared" si="103"/>
        <v>0</v>
      </c>
      <c r="AY139" s="121">
        <f t="shared" si="104"/>
        <v>0</v>
      </c>
      <c r="AZ139">
        <f t="shared" si="105"/>
        <v>0.71061323497837292</v>
      </c>
      <c r="BA139" s="39">
        <f t="shared" si="106"/>
        <v>0</v>
      </c>
      <c r="BB139" s="39">
        <f t="shared" si="107"/>
        <v>0</v>
      </c>
      <c r="BC139">
        <f t="shared" si="108"/>
        <v>0.57264172367070243</v>
      </c>
      <c r="BD139" s="41">
        <f t="shared" si="109"/>
        <v>0</v>
      </c>
      <c r="BE139" s="41">
        <f t="shared" si="110"/>
        <v>0</v>
      </c>
      <c r="BF139">
        <f t="shared" si="111"/>
        <v>0.56040608330757258</v>
      </c>
      <c r="BG139" s="41">
        <f t="shared" si="112"/>
        <v>76066.940048357734</v>
      </c>
      <c r="BH139" s="41">
        <f t="shared" si="113"/>
        <v>8451802.1587289888</v>
      </c>
      <c r="BI139">
        <f t="shared" si="114"/>
        <v>0.58766842765434502</v>
      </c>
      <c r="BJ139">
        <f t="shared" si="115"/>
        <v>263221.08647238865</v>
      </c>
      <c r="BK139" s="121">
        <f t="shared" si="116"/>
        <v>29081469.793468419</v>
      </c>
      <c r="BL139">
        <f t="shared" si="117"/>
        <v>0.60015907435029059</v>
      </c>
      <c r="BM139" s="119">
        <f t="shared" si="118"/>
        <v>339288.02652074641</v>
      </c>
      <c r="BN139" s="119">
        <f t="shared" si="119"/>
        <v>36055584.080063649</v>
      </c>
      <c r="BO139">
        <f t="shared" si="120"/>
        <v>0.5764902705611612</v>
      </c>
    </row>
    <row r="140" spans="1:67">
      <c r="A140">
        <v>128</v>
      </c>
      <c r="B140" s="64">
        <v>123</v>
      </c>
      <c r="C140" s="56">
        <f t="shared" si="68"/>
        <v>10204570.928132089</v>
      </c>
      <c r="D140" s="56">
        <f t="shared" si="69"/>
        <v>356490.90696197376</v>
      </c>
      <c r="E140" s="59">
        <f t="shared" si="121"/>
        <v>9848080.0211701151</v>
      </c>
      <c r="F140" s="53">
        <f t="shared" si="70"/>
        <v>112173.96270827737</v>
      </c>
      <c r="G140" s="53">
        <f t="shared" si="71"/>
        <v>45678.677831527391</v>
      </c>
      <c r="H140" s="66">
        <f t="shared" si="72"/>
        <v>66495.284876749967</v>
      </c>
      <c r="I140" s="54">
        <f t="shared" si="73"/>
        <v>0.24</v>
      </c>
      <c r="J140" s="67">
        <f t="shared" si="74"/>
        <v>2.261020693073168E-2</v>
      </c>
      <c r="K140" s="68">
        <f t="shared" si="75"/>
        <v>221163.65499807944</v>
      </c>
      <c r="L140" s="68">
        <f t="shared" si="76"/>
        <v>333337.61770635674</v>
      </c>
      <c r="M140" s="55">
        <f t="shared" si="77"/>
        <v>287658.93987482938</v>
      </c>
      <c r="N140" s="55">
        <f t="shared" si="78"/>
        <v>64775.49977812251</v>
      </c>
      <c r="O140" s="55">
        <f t="shared" si="79"/>
        <v>222883.44009670688</v>
      </c>
      <c r="P140" s="65">
        <f t="shared" si="122"/>
        <v>0</v>
      </c>
      <c r="Q140" s="52">
        <f t="shared" si="80"/>
        <v>0</v>
      </c>
      <c r="R140" s="57">
        <f t="shared" si="81"/>
        <v>0</v>
      </c>
      <c r="S140" s="59">
        <f t="shared" si="123"/>
        <v>0</v>
      </c>
      <c r="T140" s="56">
        <f t="shared" si="82"/>
        <v>0</v>
      </c>
      <c r="U140" s="57">
        <f t="shared" si="83"/>
        <v>0</v>
      </c>
      <c r="V140" s="59">
        <f t="shared" si="124"/>
        <v>0</v>
      </c>
      <c r="W140" s="52">
        <f t="shared" si="133"/>
        <v>0</v>
      </c>
      <c r="X140" s="57">
        <f t="shared" si="84"/>
        <v>0</v>
      </c>
      <c r="Y140" s="59">
        <f t="shared" si="125"/>
        <v>0</v>
      </c>
      <c r="Z140" s="56">
        <f t="shared" si="126"/>
        <v>0</v>
      </c>
      <c r="AA140" s="57">
        <f t="shared" si="85"/>
        <v>0</v>
      </c>
      <c r="AB140" s="63">
        <f t="shared" si="127"/>
        <v>0</v>
      </c>
      <c r="AC140" s="74">
        <f t="shared" si="86"/>
        <v>0</v>
      </c>
      <c r="AD140" s="57">
        <f t="shared" si="87"/>
        <v>0</v>
      </c>
      <c r="AE140" s="59">
        <f t="shared" si="128"/>
        <v>0</v>
      </c>
      <c r="AF140" s="54">
        <f t="shared" si="88"/>
        <v>0</v>
      </c>
      <c r="AG140" s="57">
        <f t="shared" si="89"/>
        <v>0</v>
      </c>
      <c r="AH140" s="59">
        <f t="shared" si="129"/>
        <v>2217606.3970098998</v>
      </c>
      <c r="AI140" s="54">
        <f t="shared" si="90"/>
        <v>64775.49977812251</v>
      </c>
      <c r="AJ140" s="57">
        <f t="shared" si="91"/>
        <v>9240.0266542079153</v>
      </c>
      <c r="AK140" s="59">
        <f t="shared" si="130"/>
        <v>7986964.531122189</v>
      </c>
      <c r="AL140" s="56">
        <f t="shared" si="131"/>
        <v>222883.44009670688</v>
      </c>
      <c r="AM140" s="75">
        <f t="shared" si="92"/>
        <v>33279.018879675787</v>
      </c>
      <c r="AN140">
        <f t="shared" si="93"/>
        <v>3.1820520353730591E-2</v>
      </c>
      <c r="AO140" s="119">
        <f t="shared" si="94"/>
        <v>0</v>
      </c>
      <c r="AP140" s="119">
        <f t="shared" si="95"/>
        <v>0</v>
      </c>
      <c r="AQ140">
        <f t="shared" si="96"/>
        <v>0.55448940014025372</v>
      </c>
      <c r="AR140" s="41">
        <f t="shared" si="97"/>
        <v>0</v>
      </c>
      <c r="AS140" s="41">
        <f t="shared" si="98"/>
        <v>0</v>
      </c>
      <c r="AT140">
        <f t="shared" si="99"/>
        <v>0.55198223274212765</v>
      </c>
      <c r="AU140" s="41">
        <f t="shared" si="100"/>
        <v>0</v>
      </c>
      <c r="AV140" s="41">
        <f t="shared" si="101"/>
        <v>0</v>
      </c>
      <c r="AW140">
        <f t="shared" si="102"/>
        <v>0.55823324787846551</v>
      </c>
      <c r="AX140">
        <f t="shared" si="103"/>
        <v>0</v>
      </c>
      <c r="AY140" s="121">
        <f t="shared" si="104"/>
        <v>0</v>
      </c>
      <c r="AZ140">
        <f t="shared" si="105"/>
        <v>0.7080439876187784</v>
      </c>
      <c r="BA140" s="39">
        <f t="shared" si="106"/>
        <v>0</v>
      </c>
      <c r="BB140" s="39">
        <f t="shared" si="107"/>
        <v>0</v>
      </c>
      <c r="BC140">
        <f t="shared" si="108"/>
        <v>0.56956346264675883</v>
      </c>
      <c r="BD140" s="41">
        <f t="shared" si="109"/>
        <v>0</v>
      </c>
      <c r="BE140" s="41">
        <f t="shared" si="110"/>
        <v>0</v>
      </c>
      <c r="BF140">
        <f t="shared" si="111"/>
        <v>0.55729500555762645</v>
      </c>
      <c r="BG140" s="41">
        <f t="shared" si="112"/>
        <v>74015.526432330429</v>
      </c>
      <c r="BH140" s="41">
        <f t="shared" si="113"/>
        <v>8291263.9715996813</v>
      </c>
      <c r="BI140">
        <f t="shared" si="114"/>
        <v>0.58463340232951533</v>
      </c>
      <c r="BJ140">
        <f t="shared" si="115"/>
        <v>256162.45897638268</v>
      </c>
      <c r="BK140" s="121">
        <f t="shared" si="116"/>
        <v>28529080.332378481</v>
      </c>
      <c r="BL140">
        <f t="shared" si="117"/>
        <v>0.59716239365416302</v>
      </c>
      <c r="BM140" s="119">
        <f t="shared" si="118"/>
        <v>330177.98540871311</v>
      </c>
      <c r="BN140" s="119">
        <f t="shared" si="119"/>
        <v>35382049.604604013</v>
      </c>
      <c r="BO140">
        <f t="shared" si="120"/>
        <v>0.57342277762777549</v>
      </c>
    </row>
    <row r="141" spans="1:67">
      <c r="A141">
        <v>129</v>
      </c>
      <c r="B141" s="58">
        <v>124</v>
      </c>
      <c r="C141" s="56">
        <f t="shared" si="68"/>
        <v>9916911.9882572591</v>
      </c>
      <c r="D141" s="56">
        <f t="shared" si="69"/>
        <v>356490.90696197376</v>
      </c>
      <c r="E141" s="59">
        <f t="shared" si="121"/>
        <v>9560421.0812952854</v>
      </c>
      <c r="F141" s="53">
        <f t="shared" si="70"/>
        <v>109637.68619920305</v>
      </c>
      <c r="G141" s="53">
        <f t="shared" si="71"/>
        <v>44344.419782074634</v>
      </c>
      <c r="H141" s="60">
        <f t="shared" si="72"/>
        <v>65293.266417128412</v>
      </c>
      <c r="I141" s="54">
        <f t="shared" si="73"/>
        <v>0.24</v>
      </c>
      <c r="J141" s="61">
        <f t="shared" si="74"/>
        <v>2.261020693073168E-2</v>
      </c>
      <c r="K141" s="62">
        <f t="shared" si="75"/>
        <v>214686.80472814126</v>
      </c>
      <c r="L141" s="62">
        <f t="shared" si="76"/>
        <v>324324.4909273443</v>
      </c>
      <c r="M141" s="55">
        <f t="shared" si="77"/>
        <v>279980.07114526967</v>
      </c>
      <c r="N141" s="55">
        <f t="shared" si="78"/>
        <v>63046.359846284264</v>
      </c>
      <c r="O141" s="55">
        <f t="shared" si="79"/>
        <v>216933.71129898541</v>
      </c>
      <c r="P141" s="59">
        <f t="shared" si="122"/>
        <v>0</v>
      </c>
      <c r="Q141" s="52">
        <f t="shared" si="80"/>
        <v>0</v>
      </c>
      <c r="R141" s="57">
        <f t="shared" si="81"/>
        <v>0</v>
      </c>
      <c r="S141" s="59">
        <f t="shared" si="123"/>
        <v>0</v>
      </c>
      <c r="T141" s="56">
        <f t="shared" si="82"/>
        <v>0</v>
      </c>
      <c r="U141" s="57">
        <f t="shared" si="83"/>
        <v>0</v>
      </c>
      <c r="V141" s="59">
        <f t="shared" si="124"/>
        <v>0</v>
      </c>
      <c r="W141" s="52">
        <f t="shared" si="133"/>
        <v>0</v>
      </c>
      <c r="X141" s="57">
        <f t="shared" si="84"/>
        <v>0</v>
      </c>
      <c r="Y141" s="59">
        <f t="shared" si="125"/>
        <v>0</v>
      </c>
      <c r="Z141" s="56">
        <f t="shared" si="126"/>
        <v>0</v>
      </c>
      <c r="AA141" s="57">
        <f t="shared" si="85"/>
        <v>0</v>
      </c>
      <c r="AB141" s="63">
        <f t="shared" si="127"/>
        <v>0</v>
      </c>
      <c r="AC141" s="74">
        <f t="shared" si="86"/>
        <v>0</v>
      </c>
      <c r="AD141" s="57">
        <f t="shared" si="87"/>
        <v>0</v>
      </c>
      <c r="AE141" s="59">
        <f t="shared" si="128"/>
        <v>0</v>
      </c>
      <c r="AF141" s="54">
        <f t="shared" si="88"/>
        <v>0</v>
      </c>
      <c r="AG141" s="57">
        <f t="shared" si="89"/>
        <v>0</v>
      </c>
      <c r="AH141" s="59">
        <f t="shared" si="129"/>
        <v>2152830.8972317772</v>
      </c>
      <c r="AI141" s="54">
        <f t="shared" si="90"/>
        <v>63046.359846284264</v>
      </c>
      <c r="AJ141" s="57">
        <f t="shared" si="91"/>
        <v>8970.1287384657389</v>
      </c>
      <c r="AK141" s="59">
        <f t="shared" si="130"/>
        <v>7764081.0910254819</v>
      </c>
      <c r="AL141" s="56">
        <f t="shared" si="131"/>
        <v>216933.71129898541</v>
      </c>
      <c r="AM141" s="75">
        <f t="shared" si="92"/>
        <v>32350.33787927284</v>
      </c>
      <c r="AN141">
        <f t="shared" si="93"/>
        <v>3.1900927537738051E-2</v>
      </c>
      <c r="AO141" s="119">
        <f t="shared" si="94"/>
        <v>0</v>
      </c>
      <c r="AP141" s="119">
        <f t="shared" si="95"/>
        <v>0</v>
      </c>
      <c r="AQ141">
        <f t="shared" si="96"/>
        <v>0.55138121071426349</v>
      </c>
      <c r="AR141" s="41">
        <f t="shared" si="97"/>
        <v>0</v>
      </c>
      <c r="AS141" s="41">
        <f t="shared" si="98"/>
        <v>0</v>
      </c>
      <c r="AT141">
        <f t="shared" si="99"/>
        <v>0.54886789101147282</v>
      </c>
      <c r="AU141" s="41">
        <f t="shared" si="100"/>
        <v>0</v>
      </c>
      <c r="AV141" s="41">
        <f t="shared" si="101"/>
        <v>0</v>
      </c>
      <c r="AW141">
        <f t="shared" si="102"/>
        <v>0.5551344171552296</v>
      </c>
      <c r="AX141">
        <f t="shared" si="103"/>
        <v>0</v>
      </c>
      <c r="AY141" s="121">
        <f t="shared" si="104"/>
        <v>0</v>
      </c>
      <c r="AZ141">
        <f t="shared" si="105"/>
        <v>0.70547460557077291</v>
      </c>
      <c r="BA141" s="39">
        <f t="shared" si="106"/>
        <v>0</v>
      </c>
      <c r="BB141" s="39">
        <f t="shared" si="107"/>
        <v>0</v>
      </c>
      <c r="BC141">
        <f t="shared" si="108"/>
        <v>0.56649419496328324</v>
      </c>
      <c r="BD141" s="41">
        <f t="shared" si="109"/>
        <v>0</v>
      </c>
      <c r="BE141" s="41">
        <f t="shared" si="110"/>
        <v>0</v>
      </c>
      <c r="BF141">
        <f t="shared" si="111"/>
        <v>0.55419381020380964</v>
      </c>
      <c r="BG141" s="41">
        <f t="shared" si="112"/>
        <v>72016.488584749997</v>
      </c>
      <c r="BH141" s="41">
        <f t="shared" si="113"/>
        <v>8132980.4201706704</v>
      </c>
      <c r="BI141">
        <f t="shared" si="114"/>
        <v>0.58160629430483868</v>
      </c>
      <c r="BJ141">
        <f t="shared" si="115"/>
        <v>249284.04917825825</v>
      </c>
      <c r="BK141" s="121">
        <f t="shared" si="116"/>
        <v>27984448.757569119</v>
      </c>
      <c r="BL141">
        <f t="shared" si="117"/>
        <v>0.59417274969736011</v>
      </c>
      <c r="BM141" s="119">
        <f t="shared" si="118"/>
        <v>321300.53776300827</v>
      </c>
      <c r="BN141" s="119">
        <f t="shared" si="119"/>
        <v>34717528.822013438</v>
      </c>
      <c r="BO141">
        <f t="shared" si="120"/>
        <v>0.57036400075329197</v>
      </c>
    </row>
    <row r="142" spans="1:67">
      <c r="A142">
        <v>130</v>
      </c>
      <c r="B142" s="64">
        <v>125</v>
      </c>
      <c r="C142" s="56">
        <f t="shared" si="68"/>
        <v>9636931.9171119891</v>
      </c>
      <c r="D142" s="56">
        <f t="shared" si="69"/>
        <v>356490.90696197376</v>
      </c>
      <c r="E142" s="59">
        <f t="shared" si="121"/>
        <v>9280441.0101500154</v>
      </c>
      <c r="F142" s="53">
        <f t="shared" si="70"/>
        <v>107158.75542683242</v>
      </c>
      <c r="G142" s="53">
        <f t="shared" si="71"/>
        <v>43045.778885412488</v>
      </c>
      <c r="H142" s="66">
        <f t="shared" si="72"/>
        <v>64112.976541419928</v>
      </c>
      <c r="I142" s="54">
        <f t="shared" si="73"/>
        <v>0.24</v>
      </c>
      <c r="J142" s="67">
        <f t="shared" si="74"/>
        <v>2.261020693073168E-2</v>
      </c>
      <c r="K142" s="68">
        <f t="shared" si="75"/>
        <v>208383.08398139372</v>
      </c>
      <c r="L142" s="68">
        <f t="shared" si="76"/>
        <v>315541.83940822614</v>
      </c>
      <c r="M142" s="55">
        <f t="shared" si="77"/>
        <v>272496.06052281364</v>
      </c>
      <c r="N142" s="55">
        <f t="shared" si="78"/>
        <v>61361.098374399146</v>
      </c>
      <c r="O142" s="55">
        <f t="shared" si="79"/>
        <v>211134.96214841452</v>
      </c>
      <c r="P142" s="65">
        <f t="shared" si="122"/>
        <v>0</v>
      </c>
      <c r="Q142" s="52">
        <f t="shared" si="80"/>
        <v>0</v>
      </c>
      <c r="R142" s="57">
        <f t="shared" si="81"/>
        <v>0</v>
      </c>
      <c r="S142" s="59">
        <f t="shared" si="123"/>
        <v>0</v>
      </c>
      <c r="T142" s="56">
        <f t="shared" si="82"/>
        <v>0</v>
      </c>
      <c r="U142" s="57">
        <f t="shared" si="83"/>
        <v>0</v>
      </c>
      <c r="V142" s="59">
        <f t="shared" si="124"/>
        <v>0</v>
      </c>
      <c r="W142" s="52">
        <f t="shared" si="133"/>
        <v>0</v>
      </c>
      <c r="X142" s="57">
        <f t="shared" si="84"/>
        <v>0</v>
      </c>
      <c r="Y142" s="59">
        <f t="shared" si="125"/>
        <v>0</v>
      </c>
      <c r="Z142" s="56">
        <f t="shared" si="126"/>
        <v>0</v>
      </c>
      <c r="AA142" s="57">
        <f t="shared" si="85"/>
        <v>0</v>
      </c>
      <c r="AB142" s="63">
        <f t="shared" si="127"/>
        <v>0</v>
      </c>
      <c r="AC142" s="74">
        <f t="shared" si="86"/>
        <v>0</v>
      </c>
      <c r="AD142" s="57">
        <f t="shared" si="87"/>
        <v>0</v>
      </c>
      <c r="AE142" s="59">
        <f t="shared" si="128"/>
        <v>0</v>
      </c>
      <c r="AF142" s="54">
        <f t="shared" si="88"/>
        <v>0</v>
      </c>
      <c r="AG142" s="57">
        <f t="shared" si="89"/>
        <v>0</v>
      </c>
      <c r="AH142" s="59">
        <f t="shared" si="129"/>
        <v>2089784.5373854931</v>
      </c>
      <c r="AI142" s="54">
        <f t="shared" si="90"/>
        <v>61361.098374399146</v>
      </c>
      <c r="AJ142" s="57">
        <f t="shared" si="91"/>
        <v>8707.4355724395537</v>
      </c>
      <c r="AK142" s="59">
        <f t="shared" si="130"/>
        <v>7547147.3797264965</v>
      </c>
      <c r="AL142" s="56">
        <f t="shared" si="131"/>
        <v>211134.96214841452</v>
      </c>
      <c r="AM142" s="75">
        <f t="shared" si="92"/>
        <v>31446.447415527069</v>
      </c>
      <c r="AN142">
        <f t="shared" si="93"/>
        <v>3.1981334721745511E-2</v>
      </c>
      <c r="AO142" s="119">
        <f t="shared" si="94"/>
        <v>0</v>
      </c>
      <c r="AP142" s="119">
        <f t="shared" si="95"/>
        <v>0</v>
      </c>
      <c r="AQ142">
        <f t="shared" si="96"/>
        <v>0.54828313475494084</v>
      </c>
      <c r="AR142" s="41">
        <f t="shared" si="97"/>
        <v>0</v>
      </c>
      <c r="AS142" s="41">
        <f t="shared" si="98"/>
        <v>0</v>
      </c>
      <c r="AT142">
        <f t="shared" si="99"/>
        <v>0.54576384509396769</v>
      </c>
      <c r="AU142" s="41">
        <f t="shared" si="100"/>
        <v>0</v>
      </c>
      <c r="AV142" s="41">
        <f t="shared" si="101"/>
        <v>0</v>
      </c>
      <c r="AW142">
        <f t="shared" si="102"/>
        <v>0.55204542843023752</v>
      </c>
      <c r="AX142">
        <f t="shared" si="103"/>
        <v>0</v>
      </c>
      <c r="AY142" s="121">
        <f t="shared" si="104"/>
        <v>0</v>
      </c>
      <c r="AZ142">
        <f t="shared" si="105"/>
        <v>0.70290515793655683</v>
      </c>
      <c r="BA142" s="39">
        <f t="shared" si="106"/>
        <v>0</v>
      </c>
      <c r="BB142" s="39">
        <f t="shared" si="107"/>
        <v>0</v>
      </c>
      <c r="BC142">
        <f t="shared" si="108"/>
        <v>0.56343395386553874</v>
      </c>
      <c r="BD142" s="41">
        <f t="shared" si="109"/>
        <v>0</v>
      </c>
      <c r="BE142" s="41">
        <f t="shared" si="110"/>
        <v>0</v>
      </c>
      <c r="BF142">
        <f t="shared" si="111"/>
        <v>0.55110252478754873</v>
      </c>
      <c r="BG142" s="41">
        <f t="shared" si="112"/>
        <v>70068.533946838696</v>
      </c>
      <c r="BH142" s="41">
        <f t="shared" si="113"/>
        <v>7976942.7886718893</v>
      </c>
      <c r="BI142">
        <f t="shared" si="114"/>
        <v>0.57858714320117299</v>
      </c>
      <c r="BJ142">
        <f t="shared" si="115"/>
        <v>242581.40956394159</v>
      </c>
      <c r="BK142" s="121">
        <f t="shared" si="116"/>
        <v>27447545.079293888</v>
      </c>
      <c r="BL142">
        <f t="shared" si="117"/>
        <v>0.59119018689146663</v>
      </c>
      <c r="BM142" s="119">
        <f t="shared" si="118"/>
        <v>312649.94351078029</v>
      </c>
      <c r="BN142" s="119">
        <f t="shared" si="119"/>
        <v>34062007.565351702</v>
      </c>
      <c r="BO142">
        <f t="shared" si="120"/>
        <v>0.56731397488095259</v>
      </c>
    </row>
    <row r="143" spans="1:67">
      <c r="A143">
        <v>131</v>
      </c>
      <c r="B143" s="58">
        <v>126</v>
      </c>
      <c r="C143" s="56">
        <f t="shared" si="68"/>
        <v>9364435.8565891758</v>
      </c>
      <c r="D143" s="56">
        <f t="shared" si="69"/>
        <v>356490.90696197376</v>
      </c>
      <c r="E143" s="59">
        <f t="shared" si="121"/>
        <v>9007944.949627202</v>
      </c>
      <c r="F143" s="53">
        <f t="shared" si="70"/>
        <v>104735.8737921921</v>
      </c>
      <c r="G143" s="53">
        <f t="shared" si="71"/>
        <v>41781.851324687508</v>
      </c>
      <c r="H143" s="60">
        <f t="shared" si="72"/>
        <v>62954.02246750459</v>
      </c>
      <c r="I143" s="54">
        <f t="shared" si="73"/>
        <v>0.24</v>
      </c>
      <c r="J143" s="61">
        <f t="shared" si="74"/>
        <v>2.261020693073168E-2</v>
      </c>
      <c r="K143" s="62">
        <f t="shared" si="75"/>
        <v>202248.09585659817</v>
      </c>
      <c r="L143" s="62">
        <f t="shared" si="76"/>
        <v>306983.96964879031</v>
      </c>
      <c r="M143" s="55">
        <f t="shared" si="77"/>
        <v>265202.11832410283</v>
      </c>
      <c r="N143" s="55">
        <f t="shared" si="78"/>
        <v>59718.636813914294</v>
      </c>
      <c r="O143" s="55">
        <f t="shared" si="79"/>
        <v>205483.48151018855</v>
      </c>
      <c r="P143" s="59">
        <f t="shared" si="122"/>
        <v>0</v>
      </c>
      <c r="Q143" s="52">
        <f t="shared" si="80"/>
        <v>0</v>
      </c>
      <c r="R143" s="57">
        <f t="shared" si="81"/>
        <v>0</v>
      </c>
      <c r="S143" s="59">
        <f t="shared" si="123"/>
        <v>0</v>
      </c>
      <c r="T143" s="56">
        <f t="shared" si="82"/>
        <v>0</v>
      </c>
      <c r="U143" s="57">
        <f t="shared" si="83"/>
        <v>0</v>
      </c>
      <c r="V143" s="59">
        <f t="shared" si="124"/>
        <v>0</v>
      </c>
      <c r="W143" s="52">
        <f t="shared" si="133"/>
        <v>0</v>
      </c>
      <c r="X143" s="57">
        <f t="shared" si="84"/>
        <v>0</v>
      </c>
      <c r="Y143" s="59">
        <f t="shared" si="125"/>
        <v>0</v>
      </c>
      <c r="Z143" s="56">
        <f t="shared" si="126"/>
        <v>0</v>
      </c>
      <c r="AA143" s="57">
        <f t="shared" si="85"/>
        <v>0</v>
      </c>
      <c r="AB143" s="63">
        <f t="shared" si="127"/>
        <v>0</v>
      </c>
      <c r="AC143" s="74">
        <f t="shared" si="86"/>
        <v>0</v>
      </c>
      <c r="AD143" s="57">
        <f t="shared" si="87"/>
        <v>0</v>
      </c>
      <c r="AE143" s="59">
        <f t="shared" si="128"/>
        <v>0</v>
      </c>
      <c r="AF143" s="54">
        <f t="shared" si="88"/>
        <v>0</v>
      </c>
      <c r="AG143" s="57">
        <f t="shared" si="89"/>
        <v>0</v>
      </c>
      <c r="AH143" s="59">
        <f t="shared" si="129"/>
        <v>2028423.4390110939</v>
      </c>
      <c r="AI143" s="54">
        <f t="shared" si="90"/>
        <v>59718.636813914294</v>
      </c>
      <c r="AJ143" s="57">
        <f t="shared" si="91"/>
        <v>8451.7643292128905</v>
      </c>
      <c r="AK143" s="59">
        <f t="shared" si="130"/>
        <v>7336012.4175780816</v>
      </c>
      <c r="AL143" s="56">
        <f t="shared" si="131"/>
        <v>205483.48151018855</v>
      </c>
      <c r="AM143" s="75">
        <f t="shared" si="92"/>
        <v>30566.718406575339</v>
      </c>
      <c r="AN143">
        <f t="shared" si="93"/>
        <v>3.2061741905752977E-2</v>
      </c>
      <c r="AO143" s="119">
        <f t="shared" si="94"/>
        <v>0</v>
      </c>
      <c r="AP143" s="119">
        <f t="shared" si="95"/>
        <v>0</v>
      </c>
      <c r="AQ143">
        <f t="shared" si="96"/>
        <v>0.54519519788125137</v>
      </c>
      <c r="AR143" s="41">
        <f t="shared" si="97"/>
        <v>0</v>
      </c>
      <c r="AS143" s="41">
        <f t="shared" si="98"/>
        <v>0</v>
      </c>
      <c r="AT143">
        <f t="shared" si="99"/>
        <v>0.54267011936095932</v>
      </c>
      <c r="AU143" s="41">
        <f t="shared" si="100"/>
        <v>0</v>
      </c>
      <c r="AV143" s="41">
        <f t="shared" si="101"/>
        <v>0</v>
      </c>
      <c r="AW143">
        <f t="shared" si="102"/>
        <v>0.54896630914836919</v>
      </c>
      <c r="AX143">
        <f t="shared" si="103"/>
        <v>0</v>
      </c>
      <c r="AY143" s="121">
        <f t="shared" si="104"/>
        <v>0</v>
      </c>
      <c r="AZ143">
        <f t="shared" si="105"/>
        <v>0.70033571356866819</v>
      </c>
      <c r="BA143" s="39">
        <f t="shared" si="106"/>
        <v>0</v>
      </c>
      <c r="BB143" s="39">
        <f t="shared" si="107"/>
        <v>0</v>
      </c>
      <c r="BC143">
        <f t="shared" si="108"/>
        <v>0.56038277205800213</v>
      </c>
      <c r="BD143" s="41">
        <f t="shared" si="109"/>
        <v>0</v>
      </c>
      <c r="BE143" s="41">
        <f t="shared" si="110"/>
        <v>0</v>
      </c>
      <c r="BF143">
        <f t="shared" si="111"/>
        <v>0.5480211763002848</v>
      </c>
      <c r="BG143" s="41">
        <f t="shared" si="112"/>
        <v>68170.401143127179</v>
      </c>
      <c r="BH143" s="41">
        <f t="shared" si="113"/>
        <v>7823141.4226227729</v>
      </c>
      <c r="BI143">
        <f t="shared" si="114"/>
        <v>0.5755759881151683</v>
      </c>
      <c r="BJ143">
        <f t="shared" si="115"/>
        <v>236050.19991676387</v>
      </c>
      <c r="BK143" s="121">
        <f t="shared" si="116"/>
        <v>26918336.077834699</v>
      </c>
      <c r="BL143">
        <f t="shared" si="117"/>
        <v>0.5882147491415618</v>
      </c>
      <c r="BM143" s="119">
        <f t="shared" si="118"/>
        <v>304220.60105989105</v>
      </c>
      <c r="BN143" s="119">
        <f t="shared" si="119"/>
        <v>33415466.908836957</v>
      </c>
      <c r="BO143">
        <f t="shared" si="120"/>
        <v>0.56427273441693082</v>
      </c>
    </row>
    <row r="144" spans="1:67">
      <c r="A144">
        <v>132</v>
      </c>
      <c r="B144" s="64">
        <v>127</v>
      </c>
      <c r="C144" s="56">
        <f t="shared" si="68"/>
        <v>9099233.7382650729</v>
      </c>
      <c r="D144" s="56">
        <f t="shared" si="69"/>
        <v>356490.90696197376</v>
      </c>
      <c r="E144" s="59">
        <f t="shared" si="121"/>
        <v>8742742.8313030992</v>
      </c>
      <c r="F144" s="53">
        <f t="shared" si="70"/>
        <v>102367.77401267958</v>
      </c>
      <c r="G144" s="53">
        <f t="shared" si="71"/>
        <v>40551.755499194209</v>
      </c>
      <c r="H144" s="66">
        <f t="shared" si="72"/>
        <v>61816.018513485375</v>
      </c>
      <c r="I144" s="54">
        <f t="shared" si="73"/>
        <v>0.24</v>
      </c>
      <c r="J144" s="67">
        <f t="shared" si="74"/>
        <v>2.261020693073168E-2</v>
      </c>
      <c r="K144" s="68">
        <f t="shared" si="75"/>
        <v>196277.55158771019</v>
      </c>
      <c r="L144" s="68">
        <f t="shared" si="76"/>
        <v>298645.3256003898</v>
      </c>
      <c r="M144" s="55">
        <f t="shared" si="77"/>
        <v>258093.5701011956</v>
      </c>
      <c r="N144" s="55">
        <f t="shared" si="78"/>
        <v>58117.922565172143</v>
      </c>
      <c r="O144" s="55">
        <f t="shared" si="79"/>
        <v>199975.64753602346</v>
      </c>
      <c r="P144" s="65">
        <f t="shared" si="122"/>
        <v>0</v>
      </c>
      <c r="Q144" s="52">
        <f t="shared" si="80"/>
        <v>0</v>
      </c>
      <c r="R144" s="57">
        <f t="shared" si="81"/>
        <v>0</v>
      </c>
      <c r="S144" s="59">
        <f t="shared" si="123"/>
        <v>0</v>
      </c>
      <c r="T144" s="56">
        <f t="shared" si="82"/>
        <v>0</v>
      </c>
      <c r="U144" s="57">
        <f t="shared" si="83"/>
        <v>0</v>
      </c>
      <c r="V144" s="59">
        <f t="shared" si="124"/>
        <v>0</v>
      </c>
      <c r="W144" s="52">
        <f t="shared" si="133"/>
        <v>0</v>
      </c>
      <c r="X144" s="57">
        <f t="shared" si="84"/>
        <v>0</v>
      </c>
      <c r="Y144" s="59">
        <f t="shared" si="125"/>
        <v>0</v>
      </c>
      <c r="Z144" s="56">
        <f t="shared" si="126"/>
        <v>0</v>
      </c>
      <c r="AA144" s="57">
        <f t="shared" si="85"/>
        <v>0</v>
      </c>
      <c r="AB144" s="63">
        <f t="shared" si="127"/>
        <v>0</v>
      </c>
      <c r="AC144" s="74">
        <f t="shared" si="86"/>
        <v>0</v>
      </c>
      <c r="AD144" s="57">
        <f t="shared" si="87"/>
        <v>0</v>
      </c>
      <c r="AE144" s="59">
        <f t="shared" si="128"/>
        <v>0</v>
      </c>
      <c r="AF144" s="54">
        <f t="shared" si="88"/>
        <v>0</v>
      </c>
      <c r="AG144" s="57">
        <f t="shared" si="89"/>
        <v>0</v>
      </c>
      <c r="AH144" s="59">
        <f t="shared" si="129"/>
        <v>1968704.8021971795</v>
      </c>
      <c r="AI144" s="54">
        <f t="shared" si="90"/>
        <v>58117.922565172143</v>
      </c>
      <c r="AJ144" s="57">
        <f t="shared" si="91"/>
        <v>8202.936675821582</v>
      </c>
      <c r="AK144" s="59">
        <f t="shared" si="130"/>
        <v>7130528.9360678932</v>
      </c>
      <c r="AL144" s="56">
        <f t="shared" si="131"/>
        <v>199975.64753602346</v>
      </c>
      <c r="AM144" s="75">
        <f t="shared" si="92"/>
        <v>29710.537233616222</v>
      </c>
      <c r="AN144">
        <f t="shared" si="93"/>
        <v>3.214214908976043E-2</v>
      </c>
      <c r="AO144" s="119">
        <f t="shared" si="94"/>
        <v>0</v>
      </c>
      <c r="AP144" s="119">
        <f t="shared" si="95"/>
        <v>0</v>
      </c>
      <c r="AQ144">
        <f t="shared" si="96"/>
        <v>0.54211742516244465</v>
      </c>
      <c r="AR144" s="41">
        <f t="shared" si="97"/>
        <v>0</v>
      </c>
      <c r="AS144" s="41">
        <f t="shared" si="98"/>
        <v>0</v>
      </c>
      <c r="AT144">
        <f t="shared" si="99"/>
        <v>0.53958673763302778</v>
      </c>
      <c r="AU144" s="41">
        <f t="shared" si="100"/>
        <v>0</v>
      </c>
      <c r="AV144" s="41">
        <f t="shared" si="101"/>
        <v>0</v>
      </c>
      <c r="AW144">
        <f t="shared" si="102"/>
        <v>0.54589708620676947</v>
      </c>
      <c r="AX144">
        <f t="shared" si="103"/>
        <v>0</v>
      </c>
      <c r="AY144" s="121">
        <f t="shared" si="104"/>
        <v>0</v>
      </c>
      <c r="AZ144">
        <f t="shared" si="105"/>
        <v>0.69776634106733038</v>
      </c>
      <c r="BA144" s="39">
        <f t="shared" si="106"/>
        <v>0</v>
      </c>
      <c r="BB144" s="39">
        <f t="shared" si="107"/>
        <v>0</v>
      </c>
      <c r="BC144">
        <f t="shared" si="108"/>
        <v>0.55734068170565987</v>
      </c>
      <c r="BD144" s="41">
        <f t="shared" si="109"/>
        <v>0</v>
      </c>
      <c r="BE144" s="41">
        <f t="shared" si="110"/>
        <v>0</v>
      </c>
      <c r="BF144">
        <f t="shared" si="111"/>
        <v>0.54494979118517084</v>
      </c>
      <c r="BG144" s="41">
        <f t="shared" si="112"/>
        <v>66320.859240993726</v>
      </c>
      <c r="BH144" s="41">
        <f t="shared" si="113"/>
        <v>7671565.778602723</v>
      </c>
      <c r="BI144">
        <f t="shared" si="114"/>
        <v>0.57257286761997706</v>
      </c>
      <c r="BJ144">
        <f t="shared" si="115"/>
        <v>229686.18476963969</v>
      </c>
      <c r="BK144" s="121">
        <f t="shared" si="116"/>
        <v>26396785.474755097</v>
      </c>
      <c r="BL144">
        <f t="shared" si="117"/>
        <v>0.58524647984648015</v>
      </c>
      <c r="BM144" s="119">
        <f t="shared" si="118"/>
        <v>296007.04401063343</v>
      </c>
      <c r="BN144" s="119">
        <f t="shared" si="119"/>
        <v>32777883.402851842</v>
      </c>
      <c r="BO144">
        <f t="shared" si="120"/>
        <v>0.56124031323149215</v>
      </c>
    </row>
    <row r="145" spans="1:67">
      <c r="A145">
        <v>133</v>
      </c>
      <c r="B145" s="58">
        <v>128</v>
      </c>
      <c r="C145" s="56">
        <f t="shared" si="68"/>
        <v>8841140.168163877</v>
      </c>
      <c r="D145" s="56">
        <f t="shared" si="69"/>
        <v>356490.90696197376</v>
      </c>
      <c r="E145" s="59">
        <f t="shared" si="121"/>
        <v>8484649.2612019032</v>
      </c>
      <c r="F145" s="53">
        <f t="shared" si="70"/>
        <v>100053.21745921453</v>
      </c>
      <c r="G145" s="53">
        <f t="shared" si="71"/>
        <v>39354.631489874831</v>
      </c>
      <c r="H145" s="60">
        <f t="shared" si="72"/>
        <v>60698.5859693397</v>
      </c>
      <c r="I145" s="54">
        <f t="shared" si="73"/>
        <v>0.24</v>
      </c>
      <c r="J145" s="61">
        <f t="shared" si="74"/>
        <v>2.261020693073168E-2</v>
      </c>
      <c r="K145" s="62">
        <f t="shared" si="75"/>
        <v>190467.26794128513</v>
      </c>
      <c r="L145" s="62">
        <f t="shared" si="76"/>
        <v>290520.48540049966</v>
      </c>
      <c r="M145" s="55">
        <f t="shared" si="77"/>
        <v>251165.85391062484</v>
      </c>
      <c r="N145" s="55">
        <f t="shared" si="78"/>
        <v>56557.928362452498</v>
      </c>
      <c r="O145" s="55">
        <f t="shared" si="79"/>
        <v>194607.92554817235</v>
      </c>
      <c r="P145" s="59">
        <f t="shared" si="122"/>
        <v>0</v>
      </c>
      <c r="Q145" s="52">
        <f t="shared" si="80"/>
        <v>0</v>
      </c>
      <c r="R145" s="57">
        <f t="shared" si="81"/>
        <v>0</v>
      </c>
      <c r="S145" s="59">
        <f t="shared" si="123"/>
        <v>0</v>
      </c>
      <c r="T145" s="56">
        <f t="shared" si="82"/>
        <v>0</v>
      </c>
      <c r="U145" s="57">
        <f t="shared" si="83"/>
        <v>0</v>
      </c>
      <c r="V145" s="59">
        <f t="shared" si="124"/>
        <v>0</v>
      </c>
      <c r="W145" s="52">
        <f t="shared" si="133"/>
        <v>0</v>
      </c>
      <c r="X145" s="57">
        <f t="shared" si="84"/>
        <v>0</v>
      </c>
      <c r="Y145" s="59">
        <f t="shared" si="125"/>
        <v>0</v>
      </c>
      <c r="Z145" s="56">
        <f t="shared" si="126"/>
        <v>0</v>
      </c>
      <c r="AA145" s="57">
        <f t="shared" si="85"/>
        <v>0</v>
      </c>
      <c r="AB145" s="63">
        <f t="shared" si="127"/>
        <v>0</v>
      </c>
      <c r="AC145" s="74">
        <f t="shared" si="86"/>
        <v>0</v>
      </c>
      <c r="AD145" s="57">
        <f t="shared" si="87"/>
        <v>0</v>
      </c>
      <c r="AE145" s="59">
        <f t="shared" si="128"/>
        <v>0</v>
      </c>
      <c r="AF145" s="54">
        <f t="shared" si="88"/>
        <v>0</v>
      </c>
      <c r="AG145" s="57">
        <f t="shared" si="89"/>
        <v>0</v>
      </c>
      <c r="AH145" s="59">
        <f t="shared" si="129"/>
        <v>1910586.8796320073</v>
      </c>
      <c r="AI145" s="54">
        <f t="shared" si="90"/>
        <v>56557.928362452498</v>
      </c>
      <c r="AJ145" s="57">
        <f t="shared" si="91"/>
        <v>7960.7786651333636</v>
      </c>
      <c r="AK145" s="59">
        <f t="shared" si="130"/>
        <v>6930553.2885318696</v>
      </c>
      <c r="AL145" s="56">
        <f t="shared" si="131"/>
        <v>194607.92554817235</v>
      </c>
      <c r="AM145" s="75">
        <f t="shared" si="92"/>
        <v>28877.305368882789</v>
      </c>
      <c r="AN145">
        <f t="shared" si="93"/>
        <v>3.2222556273767897E-2</v>
      </c>
      <c r="AO145" s="119">
        <f t="shared" si="94"/>
        <v>0</v>
      </c>
      <c r="AP145" s="119">
        <f t="shared" si="95"/>
        <v>0</v>
      </c>
      <c r="AQ145">
        <f t="shared" si="96"/>
        <v>0.53904984111987719</v>
      </c>
      <c r="AR145" s="41">
        <f t="shared" si="97"/>
        <v>0</v>
      </c>
      <c r="AS145" s="41">
        <f t="shared" si="98"/>
        <v>0</v>
      </c>
      <c r="AT145">
        <f t="shared" si="99"/>
        <v>0.53651372318181778</v>
      </c>
      <c r="AU145" s="41">
        <f t="shared" si="100"/>
        <v>0</v>
      </c>
      <c r="AV145" s="41">
        <f t="shared" si="101"/>
        <v>0</v>
      </c>
      <c r="AW145">
        <f t="shared" si="102"/>
        <v>0.54283778595643728</v>
      </c>
      <c r="AX145">
        <f t="shared" si="103"/>
        <v>0</v>
      </c>
      <c r="AY145" s="121">
        <f t="shared" si="104"/>
        <v>0</v>
      </c>
      <c r="AZ145">
        <f t="shared" si="105"/>
        <v>0.6951971087775779</v>
      </c>
      <c r="BA145" s="39">
        <f t="shared" si="106"/>
        <v>0</v>
      </c>
      <c r="BB145" s="39">
        <f t="shared" si="107"/>
        <v>0</v>
      </c>
      <c r="BC145">
        <f t="shared" si="108"/>
        <v>0.55430771443519478</v>
      </c>
      <c r="BD145" s="41">
        <f t="shared" si="109"/>
        <v>0</v>
      </c>
      <c r="BE145" s="41">
        <f t="shared" si="110"/>
        <v>0</v>
      </c>
      <c r="BF145">
        <f t="shared" si="111"/>
        <v>0.54188839533875977</v>
      </c>
      <c r="BG145" s="41">
        <f t="shared" si="112"/>
        <v>64518.707027585864</v>
      </c>
      <c r="BH145" s="41">
        <f t="shared" si="113"/>
        <v>7522204.4722061818</v>
      </c>
      <c r="BI145">
        <f t="shared" si="114"/>
        <v>0.56957781976592881</v>
      </c>
      <c r="BJ145">
        <f t="shared" si="115"/>
        <v>223485.23091705513</v>
      </c>
      <c r="BK145" s="121">
        <f t="shared" si="116"/>
        <v>25882854.097906921</v>
      </c>
      <c r="BL145">
        <f t="shared" si="117"/>
        <v>0.58228542189896426</v>
      </c>
      <c r="BM145" s="119">
        <f t="shared" si="118"/>
        <v>288003.93794464099</v>
      </c>
      <c r="BN145" s="119">
        <f t="shared" si="119"/>
        <v>32149229.300559979</v>
      </c>
      <c r="BO145">
        <f t="shared" si="120"/>
        <v>0.55821674466003113</v>
      </c>
    </row>
    <row r="146" spans="1:67">
      <c r="A146">
        <v>134</v>
      </c>
      <c r="B146" s="64">
        <v>129</v>
      </c>
      <c r="C146" s="56">
        <f t="shared" ref="C146:C209" si="134">P146+S146+V146+Y146+AB146+AE146+AH146+AK146</f>
        <v>8589974.314253252</v>
      </c>
      <c r="D146" s="56">
        <f t="shared" ref="D146:D209" si="135">C146-E146</f>
        <v>356490.90696197376</v>
      </c>
      <c r="E146" s="59">
        <f t="shared" si="121"/>
        <v>8233483.4072912782</v>
      </c>
      <c r="F146" s="53">
        <f t="shared" ref="F146:F209" si="136">PMT($K$13/12,$K$12-B146+1,-E146,0)</f>
        <v>97790.99350837621</v>
      </c>
      <c r="G146" s="53">
        <f t="shared" ref="G146:G209" si="137">E146*$K$13/12</f>
        <v>38189.640537486048</v>
      </c>
      <c r="H146" s="66">
        <f t="shared" ref="H146:H209" si="138">F146-G146</f>
        <v>59601.352970890162</v>
      </c>
      <c r="I146" s="54">
        <f t="shared" ref="I146:I209" si="139">IF(A146&lt;=(30-(240-$K$8)),((A146+(240-$K$7))/30)*$K$6,$K$6)*($K$5/100)</f>
        <v>0.24</v>
      </c>
      <c r="J146" s="67">
        <f t="shared" ref="J146:J209" si="140">1-(1-I146)^(1/12)</f>
        <v>2.261020693073168E-2</v>
      </c>
      <c r="K146" s="68">
        <f t="shared" ref="K146:K209" si="141">(E146-H146)*J146</f>
        <v>184813.16467557815</v>
      </c>
      <c r="L146" s="68">
        <f t="shared" ref="L146:L209" si="142">K146+H146+G146</f>
        <v>282604.15818395437</v>
      </c>
      <c r="M146" s="55">
        <f t="shared" ref="M146:M209" si="143">L146-G146</f>
        <v>244414.5176464683</v>
      </c>
      <c r="N146" s="55">
        <f t="shared" ref="N146:N209" si="144">M146*$M$4</f>
        <v>55037.651673429049</v>
      </c>
      <c r="O146" s="55">
        <f t="shared" ref="O146:O209" si="145">M146*$M$5</f>
        <v>189376.86597303927</v>
      </c>
      <c r="P146" s="65">
        <f t="shared" si="122"/>
        <v>0</v>
      </c>
      <c r="Q146" s="52">
        <f t="shared" ref="Q146:Q209" si="146">MIN(IF(S146&gt;O146,0,MIN(P146,O146-S146))+IF(P146&gt;0,MIN(AA146,P146)),P146)</f>
        <v>0</v>
      </c>
      <c r="R146" s="57">
        <f t="shared" ref="R146:R209" si="147">P146*($G$10/12)</f>
        <v>0</v>
      </c>
      <c r="S146" s="59">
        <f t="shared" si="123"/>
        <v>0</v>
      </c>
      <c r="T146" s="56">
        <f t="shared" ref="T146:T209" si="148">MIN(IF(S146&gt;O146,O146,S146)+IF(S146&gt;0,AM146,0),S146)</f>
        <v>0</v>
      </c>
      <c r="U146" s="57">
        <f t="shared" ref="U146:U209" si="149">S146*($G$4/12)</f>
        <v>0</v>
      </c>
      <c r="V146" s="59">
        <f t="shared" si="124"/>
        <v>0</v>
      </c>
      <c r="W146" s="52">
        <f t="shared" si="133"/>
        <v>0</v>
      </c>
      <c r="X146" s="57">
        <f t="shared" ref="X146:X209" si="150">V146*($G$5/12)</f>
        <v>0</v>
      </c>
      <c r="Y146" s="59">
        <f t="shared" si="125"/>
        <v>0</v>
      </c>
      <c r="Z146" s="56">
        <f t="shared" si="126"/>
        <v>0</v>
      </c>
      <c r="AA146" s="57">
        <f t="shared" ref="AA146:AA209" si="151">Y146*($G$8/12)</f>
        <v>0</v>
      </c>
      <c r="AB146" s="63">
        <f t="shared" si="127"/>
        <v>0</v>
      </c>
      <c r="AC146" s="74">
        <f t="shared" ref="AC146:AC209" si="152">MIN(IF(Y146&gt;O146,0,MIN(AB146,O146+AM146-Y146)))</f>
        <v>0</v>
      </c>
      <c r="AD146" s="57">
        <f t="shared" ref="AD146:AD209" si="153">AB146*($G$9/12)</f>
        <v>0</v>
      </c>
      <c r="AE146" s="59">
        <f t="shared" si="128"/>
        <v>0</v>
      </c>
      <c r="AF146" s="54">
        <f t="shared" ref="AF146:AF209" si="154">IF(AE146&gt;N146,N146,AE146)</f>
        <v>0</v>
      </c>
      <c r="AG146" s="57">
        <f t="shared" ref="AG146:AG209" si="155">AE146*($G$3/12)</f>
        <v>0</v>
      </c>
      <c r="AH146" s="59">
        <f t="shared" si="129"/>
        <v>1854028.9512695549</v>
      </c>
      <c r="AI146" s="54">
        <f t="shared" ref="AI146:AI209" si="156">IF(AE146&gt;N146,0,MIN(AH146,N146-AE146))</f>
        <v>55037.651673429049</v>
      </c>
      <c r="AJ146" s="57">
        <f t="shared" ref="AJ146:AJ209" si="157">AH146*($G$6/12)</f>
        <v>7725.1206302898117</v>
      </c>
      <c r="AK146" s="59">
        <f t="shared" si="130"/>
        <v>6735945.3629836971</v>
      </c>
      <c r="AL146" s="56">
        <f t="shared" si="131"/>
        <v>189376.86597303927</v>
      </c>
      <c r="AM146" s="75">
        <f t="shared" ref="AM146:AM209" si="158">AK146*($G$7/12)</f>
        <v>28066.439012432071</v>
      </c>
      <c r="AN146">
        <f t="shared" ref="AN146:AN209" si="159">FORECAST(B146, $AM$2:$AY$2,$AM$1:$AY$1)</f>
        <v>3.2302963457775356E-2</v>
      </c>
      <c r="AO146" s="119">
        <f t="shared" ref="AO146:AO209" si="160">Q146+R146</f>
        <v>0</v>
      </c>
      <c r="AP146" s="119">
        <f t="shared" ref="AP146:AP209" si="161">Q146*B146</f>
        <v>0</v>
      </c>
      <c r="AQ146">
        <f t="shared" ref="AQ146:AQ209" si="162">1/(1+(AN146+$CB$5)/12)^$B146</f>
        <v>0.53599246972871539</v>
      </c>
      <c r="AR146" s="41">
        <f t="shared" ref="AR146:AR209" si="163">T146+U146</f>
        <v>0</v>
      </c>
      <c r="AS146" s="41">
        <f t="shared" ref="AS146:AS209" si="164">T146*A146</f>
        <v>0</v>
      </c>
      <c r="AT146">
        <f t="shared" ref="AT146:AT209" si="165">1/(1+(AN146+$BV$5)/12)^$B146</f>
        <v>0.53345109873194074</v>
      </c>
      <c r="AU146" s="41">
        <f t="shared" ref="AU146:AU209" si="166">W146+X146</f>
        <v>0</v>
      </c>
      <c r="AV146" s="41">
        <f t="shared" ref="AV146:AV209" si="167">W146*A146</f>
        <v>0</v>
      </c>
      <c r="AW146">
        <f t="shared" ref="AW146:AW209" si="168">1/(1+(AN146+$BW$5)/12)^$B146</f>
        <v>0.53978843420389999</v>
      </c>
      <c r="AX146">
        <f t="shared" ref="AX146:AX209" si="169">IF(Y147&gt;Y146,0,Z146+AA146)</f>
        <v>0</v>
      </c>
      <c r="AY146" s="121">
        <f t="shared" ref="AY146:AY209" si="170">A146*Z146</f>
        <v>0</v>
      </c>
      <c r="AZ146">
        <f t="shared" ref="AZ146:AZ209" si="171">1/(1+(AN146+$BZ$5)/12)^$B146</f>
        <v>0.69262808478660376</v>
      </c>
      <c r="BA146" s="39">
        <f t="shared" ref="BA146:BA209" si="172">AC146+AD146</f>
        <v>0</v>
      </c>
      <c r="BB146" s="39">
        <f t="shared" ref="BB146:BB209" si="173">AC146*A146</f>
        <v>0</v>
      </c>
      <c r="BC146">
        <f t="shared" ref="BC146:BC209" si="174">1/(1+(AN146+$CA$5)/12)^$B146</f>
        <v>0.55128390133622462</v>
      </c>
      <c r="BD146" s="41">
        <f t="shared" ref="BD146:BD209" si="175">AF146+AG146</f>
        <v>0</v>
      </c>
      <c r="BE146" s="41">
        <f t="shared" ref="BE146:BE209" si="176">AF146*A146</f>
        <v>0</v>
      </c>
      <c r="BF146">
        <f t="shared" ref="BF146:BF209" si="177">1/(1+(AN146+$BU$5)/12)^$B146</f>
        <v>0.53883701411266838</v>
      </c>
      <c r="BG146" s="41">
        <f t="shared" ref="BG146:BG209" si="178">AI146+AJ146</f>
        <v>62762.772303718863</v>
      </c>
      <c r="BH146" s="41">
        <f t="shared" ref="BH146:BH209" si="179">AI146*A146</f>
        <v>7375045.3242394924</v>
      </c>
      <c r="BI146">
        <f t="shared" ref="BI146:BI209" si="180">1/(1+(AN146+$BX$5)/12)^$B146</f>
        <v>0.56659088208122121</v>
      </c>
      <c r="BJ146">
        <f t="shared" ref="BJ146:BJ209" si="181">IF(AK147&gt;AK146,0,AL146+AM146)</f>
        <v>217443.30498547133</v>
      </c>
      <c r="BK146" s="121">
        <f t="shared" ref="BK146:BK209" si="182">A146*AL146</f>
        <v>25376500.040387262</v>
      </c>
      <c r="BL146">
        <f t="shared" ref="BL146:BL209" si="183">1/(1+(AN146+$BY$5)/12)^$B146</f>
        <v>0.5793316176860186</v>
      </c>
      <c r="BM146" s="119">
        <f t="shared" ref="BM146:BM209" si="184">AO146+AR146+AU146+AX146+BA146+BD146+BG146+BJ146</f>
        <v>280206.0772891902</v>
      </c>
      <c r="BN146" s="119">
        <f t="shared" ref="BN146:BN209" si="185">M146*B146</f>
        <v>31529472.776394412</v>
      </c>
      <c r="BO146">
        <f t="shared" ref="BO146:BO209" si="186">1/(1+(AN146+$CC$5)/12)^$B146</f>
        <v>0.55520206150417883</v>
      </c>
    </row>
    <row r="147" spans="1:67">
      <c r="A147">
        <v>135</v>
      </c>
      <c r="B147" s="58">
        <v>130</v>
      </c>
      <c r="C147" s="56">
        <f t="shared" si="134"/>
        <v>8345559.7966067838</v>
      </c>
      <c r="D147" s="56">
        <f t="shared" si="135"/>
        <v>356490.90696197376</v>
      </c>
      <c r="E147" s="59">
        <f t="shared" ref="E147:E210" si="187">E146-H146-K146</f>
        <v>7989068.88964481</v>
      </c>
      <c r="F147" s="53">
        <f t="shared" si="136"/>
        <v>95579.91890918999</v>
      </c>
      <c r="G147" s="53">
        <f t="shared" si="137"/>
        <v>37055.964533135841</v>
      </c>
      <c r="H147" s="60">
        <f t="shared" si="138"/>
        <v>58523.954376054149</v>
      </c>
      <c r="I147" s="54">
        <f t="shared" si="139"/>
        <v>0.24</v>
      </c>
      <c r="J147" s="61">
        <f t="shared" si="140"/>
        <v>2.261020693073168E-2</v>
      </c>
      <c r="K147" s="62">
        <f t="shared" si="141"/>
        <v>179311.26205989264</v>
      </c>
      <c r="L147" s="62">
        <f t="shared" si="142"/>
        <v>274891.18096908263</v>
      </c>
      <c r="M147" s="55">
        <f t="shared" si="143"/>
        <v>237835.21643594679</v>
      </c>
      <c r="N147" s="55">
        <f t="shared" si="144"/>
        <v>53556.114112705982</v>
      </c>
      <c r="O147" s="55">
        <f t="shared" si="145"/>
        <v>184279.1023232408</v>
      </c>
      <c r="P147" s="59">
        <f t="shared" ref="P147:P210" si="188">P146-Q146</f>
        <v>0</v>
      </c>
      <c r="Q147" s="52">
        <f t="shared" si="146"/>
        <v>0</v>
      </c>
      <c r="R147" s="57">
        <f t="shared" si="147"/>
        <v>0</v>
      </c>
      <c r="S147" s="59">
        <f t="shared" ref="S147:S210" si="189">S146-T146</f>
        <v>0</v>
      </c>
      <c r="T147" s="56">
        <f t="shared" si="148"/>
        <v>0</v>
      </c>
      <c r="U147" s="57">
        <f t="shared" si="149"/>
        <v>0</v>
      </c>
      <c r="V147" s="59">
        <f t="shared" ref="V147:V210" si="190">V146-W146</f>
        <v>0</v>
      </c>
      <c r="W147" s="52">
        <f t="shared" si="133"/>
        <v>0</v>
      </c>
      <c r="X147" s="57">
        <f t="shared" si="150"/>
        <v>0</v>
      </c>
      <c r="Y147" s="59">
        <f t="shared" ref="Y147:Y210" si="191">IF(V146&gt;O146,(IF(V146&gt;AA146+O146+AM146,Y146+AA146,Y146+AA146-((AA146+O146+AM146)-V146))),Y146-Z146)</f>
        <v>0</v>
      </c>
      <c r="Z147" s="56">
        <f t="shared" ref="Z147:Z210" si="192">MIN(IF(V147&gt;O147,0,MIN(Y147,O147-V147))+IF(AM146&gt;V146,AM146,0),Y147)</f>
        <v>0</v>
      </c>
      <c r="AA147" s="57">
        <f t="shared" si="151"/>
        <v>0</v>
      </c>
      <c r="AB147" s="63">
        <f t="shared" ref="AB147:AB210" si="193">AB146-AC146</f>
        <v>0</v>
      </c>
      <c r="AC147" s="74">
        <f t="shared" si="152"/>
        <v>0</v>
      </c>
      <c r="AD147" s="57">
        <f t="shared" si="153"/>
        <v>0</v>
      </c>
      <c r="AE147" s="59">
        <f t="shared" ref="AE147:AE210" si="194">AE146-AF146</f>
        <v>0</v>
      </c>
      <c r="AF147" s="54">
        <f t="shared" si="154"/>
        <v>0</v>
      </c>
      <c r="AG147" s="57">
        <f t="shared" si="155"/>
        <v>0</v>
      </c>
      <c r="AH147" s="59">
        <f t="shared" ref="AH147:AH210" si="195">AH146-AI146</f>
        <v>1798991.299596126</v>
      </c>
      <c r="AI147" s="54">
        <f t="shared" si="156"/>
        <v>53556.114112705982</v>
      </c>
      <c r="AJ147" s="57">
        <f t="shared" si="157"/>
        <v>7495.7970816505249</v>
      </c>
      <c r="AK147" s="59">
        <f t="shared" ref="AK147:AK210" si="196">IF(AL146=0,AK146+AM146,AK146-AL146)</f>
        <v>6546568.4970106576</v>
      </c>
      <c r="AL147" s="56">
        <f t="shared" ref="AL147:AL210" si="197">MIN(IF(AB147&gt;0,IF(AB147&gt;O147,0,MIN(AK147,O147-AB147)),O147),AK147)</f>
        <v>184279.1023232408</v>
      </c>
      <c r="AM147" s="75">
        <f t="shared" si="158"/>
        <v>27277.368737544406</v>
      </c>
      <c r="AN147">
        <f t="shared" si="159"/>
        <v>3.2383370641782816E-2</v>
      </c>
      <c r="AO147" s="119">
        <f t="shared" si="160"/>
        <v>0</v>
      </c>
      <c r="AP147" s="119">
        <f t="shared" si="161"/>
        <v>0</v>
      </c>
      <c r="AQ147">
        <f t="shared" si="162"/>
        <v>0.53294533441980996</v>
      </c>
      <c r="AR147" s="41">
        <f t="shared" si="163"/>
        <v>0</v>
      </c>
      <c r="AS147" s="41">
        <f t="shared" si="164"/>
        <v>0</v>
      </c>
      <c r="AT147">
        <f t="shared" si="165"/>
        <v>0.530398886462917</v>
      </c>
      <c r="AU147" s="41">
        <f t="shared" si="166"/>
        <v>0</v>
      </c>
      <c r="AV147" s="41">
        <f t="shared" si="167"/>
        <v>0</v>
      </c>
      <c r="AW147">
        <f t="shared" si="168"/>
        <v>0.53674905621291025</v>
      </c>
      <c r="AX147">
        <f t="shared" si="169"/>
        <v>0</v>
      </c>
      <c r="AY147" s="121">
        <f t="shared" si="170"/>
        <v>0</v>
      </c>
      <c r="AZ147">
        <f t="shared" si="171"/>
        <v>0.69005933692111754</v>
      </c>
      <c r="BA147" s="39">
        <f t="shared" si="172"/>
        <v>0</v>
      </c>
      <c r="BB147" s="39">
        <f t="shared" si="173"/>
        <v>0</v>
      </c>
      <c r="BC147">
        <f t="shared" si="174"/>
        <v>0.54826927296257033</v>
      </c>
      <c r="BD147" s="41">
        <f t="shared" si="175"/>
        <v>0</v>
      </c>
      <c r="BE147" s="41">
        <f t="shared" si="176"/>
        <v>0</v>
      </c>
      <c r="BF147">
        <f t="shared" si="177"/>
        <v>0.53579567231528447</v>
      </c>
      <c r="BG147" s="41">
        <f t="shared" si="178"/>
        <v>61051.911194356508</v>
      </c>
      <c r="BH147" s="41">
        <f t="shared" si="179"/>
        <v>7230075.4052153071</v>
      </c>
      <c r="BI147">
        <f t="shared" si="180"/>
        <v>0.56361209157263703</v>
      </c>
      <c r="BJ147">
        <f t="shared" si="181"/>
        <v>211556.4710607852</v>
      </c>
      <c r="BK147" s="121">
        <f t="shared" si="182"/>
        <v>24877678.81363751</v>
      </c>
      <c r="BL147">
        <f t="shared" si="183"/>
        <v>0.57638510908917617</v>
      </c>
      <c r="BM147" s="119">
        <f t="shared" si="184"/>
        <v>272608.38225514174</v>
      </c>
      <c r="BN147" s="119">
        <f t="shared" si="185"/>
        <v>30918578.136673082</v>
      </c>
      <c r="BO147">
        <f t="shared" si="186"/>
        <v>0.55219629603291309</v>
      </c>
    </row>
    <row r="148" spans="1:67">
      <c r="A148">
        <v>136</v>
      </c>
      <c r="B148" s="64">
        <v>131</v>
      </c>
      <c r="C148" s="56">
        <f t="shared" si="134"/>
        <v>8107724.5801708372</v>
      </c>
      <c r="D148" s="56">
        <f t="shared" si="135"/>
        <v>356490.90696197376</v>
      </c>
      <c r="E148" s="59">
        <f t="shared" si="187"/>
        <v>7751233.6732088635</v>
      </c>
      <c r="F148" s="53">
        <f t="shared" si="136"/>
        <v>93418.83716423063</v>
      </c>
      <c r="G148" s="53">
        <f t="shared" si="137"/>
        <v>35952.805520900445</v>
      </c>
      <c r="H148" s="66">
        <f t="shared" si="138"/>
        <v>57466.031643330185</v>
      </c>
      <c r="I148" s="54">
        <f t="shared" si="139"/>
        <v>0.24</v>
      </c>
      <c r="J148" s="67">
        <f t="shared" si="140"/>
        <v>2.261020693073168E-2</v>
      </c>
      <c r="K148" s="68">
        <f t="shared" si="141"/>
        <v>173957.67845276414</v>
      </c>
      <c r="L148" s="68">
        <f t="shared" si="142"/>
        <v>267376.51561699476</v>
      </c>
      <c r="M148" s="55">
        <f t="shared" si="143"/>
        <v>231423.71009609432</v>
      </c>
      <c r="N148" s="55">
        <f t="shared" si="144"/>
        <v>52112.360869106946</v>
      </c>
      <c r="O148" s="55">
        <f t="shared" si="145"/>
        <v>179311.34922698737</v>
      </c>
      <c r="P148" s="65">
        <f t="shared" si="188"/>
        <v>0</v>
      </c>
      <c r="Q148" s="52">
        <f t="shared" si="146"/>
        <v>0</v>
      </c>
      <c r="R148" s="57">
        <f t="shared" si="147"/>
        <v>0</v>
      </c>
      <c r="S148" s="59">
        <f t="shared" si="189"/>
        <v>0</v>
      </c>
      <c r="T148" s="56">
        <f t="shared" si="148"/>
        <v>0</v>
      </c>
      <c r="U148" s="57">
        <f t="shared" si="149"/>
        <v>0</v>
      </c>
      <c r="V148" s="59">
        <f t="shared" si="190"/>
        <v>0</v>
      </c>
      <c r="W148" s="52">
        <f t="shared" si="133"/>
        <v>0</v>
      </c>
      <c r="X148" s="57">
        <f t="shared" si="150"/>
        <v>0</v>
      </c>
      <c r="Y148" s="59">
        <f t="shared" si="191"/>
        <v>0</v>
      </c>
      <c r="Z148" s="56">
        <f t="shared" si="192"/>
        <v>0</v>
      </c>
      <c r="AA148" s="57">
        <f t="shared" si="151"/>
        <v>0</v>
      </c>
      <c r="AB148" s="63">
        <f t="shared" si="193"/>
        <v>0</v>
      </c>
      <c r="AC148" s="74">
        <f t="shared" si="152"/>
        <v>0</v>
      </c>
      <c r="AD148" s="57">
        <f t="shared" si="153"/>
        <v>0</v>
      </c>
      <c r="AE148" s="59">
        <f t="shared" si="194"/>
        <v>0</v>
      </c>
      <c r="AF148" s="54">
        <f t="shared" si="154"/>
        <v>0</v>
      </c>
      <c r="AG148" s="57">
        <f t="shared" si="155"/>
        <v>0</v>
      </c>
      <c r="AH148" s="59">
        <f t="shared" si="195"/>
        <v>1745435.18548342</v>
      </c>
      <c r="AI148" s="54">
        <f t="shared" si="156"/>
        <v>52112.360869106946</v>
      </c>
      <c r="AJ148" s="57">
        <f t="shared" si="157"/>
        <v>7272.6466061809169</v>
      </c>
      <c r="AK148" s="59">
        <f t="shared" si="196"/>
        <v>6362289.394687417</v>
      </c>
      <c r="AL148" s="56">
        <f t="shared" si="197"/>
        <v>179311.34922698737</v>
      </c>
      <c r="AM148" s="75">
        <f t="shared" si="158"/>
        <v>26509.539144530903</v>
      </c>
      <c r="AN148">
        <f t="shared" si="159"/>
        <v>3.2463777825790276E-2</v>
      </c>
      <c r="AO148" s="119">
        <f t="shared" si="160"/>
        <v>0</v>
      </c>
      <c r="AP148" s="119">
        <f t="shared" si="161"/>
        <v>0</v>
      </c>
      <c r="AQ148">
        <f t="shared" si="162"/>
        <v>0.5299084580815705</v>
      </c>
      <c r="AR148" s="41">
        <f t="shared" si="163"/>
        <v>0</v>
      </c>
      <c r="AS148" s="41">
        <f t="shared" si="164"/>
        <v>0</v>
      </c>
      <c r="AT148">
        <f t="shared" si="165"/>
        <v>0.52735710801106883</v>
      </c>
      <c r="AU148" s="41">
        <f t="shared" si="166"/>
        <v>0</v>
      </c>
      <c r="AV148" s="41">
        <f t="shared" si="167"/>
        <v>0</v>
      </c>
      <c r="AW148">
        <f t="shared" si="168"/>
        <v>0.53371967670611842</v>
      </c>
      <c r="AX148">
        <f t="shared" si="169"/>
        <v>0</v>
      </c>
      <c r="AY148" s="121">
        <f t="shared" si="170"/>
        <v>0</v>
      </c>
      <c r="AZ148">
        <f t="shared" si="171"/>
        <v>0.68749093274463724</v>
      </c>
      <c r="BA148" s="39">
        <f t="shared" si="172"/>
        <v>0</v>
      </c>
      <c r="BB148" s="39">
        <f t="shared" si="173"/>
        <v>0</v>
      </c>
      <c r="BC148">
        <f t="shared" si="174"/>
        <v>0.54526385933362664</v>
      </c>
      <c r="BD148" s="41">
        <f t="shared" si="175"/>
        <v>0</v>
      </c>
      <c r="BE148" s="41">
        <f t="shared" si="176"/>
        <v>0</v>
      </c>
      <c r="BF148">
        <f t="shared" si="177"/>
        <v>0.5327643942135929</v>
      </c>
      <c r="BG148" s="41">
        <f t="shared" si="178"/>
        <v>59385.007475287865</v>
      </c>
      <c r="BH148" s="41">
        <f t="shared" si="179"/>
        <v>7087281.0781985447</v>
      </c>
      <c r="BI148">
        <f t="shared" si="180"/>
        <v>0.56064148472641895</v>
      </c>
      <c r="BJ148">
        <f t="shared" si="181"/>
        <v>205820.88837151826</v>
      </c>
      <c r="BK148" s="121">
        <f t="shared" si="182"/>
        <v>24386343.494870283</v>
      </c>
      <c r="BL148">
        <f t="shared" si="183"/>
        <v>0.57344593748487993</v>
      </c>
      <c r="BM148" s="119">
        <f t="shared" si="184"/>
        <v>265205.89584680612</v>
      </c>
      <c r="BN148" s="119">
        <f t="shared" si="185"/>
        <v>30316506.022588357</v>
      </c>
      <c r="BO148">
        <f t="shared" si="186"/>
        <v>0.54919947998382124</v>
      </c>
    </row>
    <row r="149" spans="1:67">
      <c r="A149">
        <v>137</v>
      </c>
      <c r="B149" s="58">
        <v>132</v>
      </c>
      <c r="C149" s="56">
        <f t="shared" si="134"/>
        <v>7876300.8700747434</v>
      </c>
      <c r="D149" s="56">
        <f t="shared" si="135"/>
        <v>356490.90696197376</v>
      </c>
      <c r="E149" s="59">
        <f t="shared" si="187"/>
        <v>7519809.9631127696</v>
      </c>
      <c r="F149" s="53">
        <f t="shared" si="136"/>
        <v>91306.617924719059</v>
      </c>
      <c r="G149" s="53">
        <f t="shared" si="137"/>
        <v>34879.385212238063</v>
      </c>
      <c r="H149" s="60">
        <f t="shared" si="138"/>
        <v>56427.232712480996</v>
      </c>
      <c r="I149" s="54">
        <f t="shared" si="139"/>
        <v>0.24</v>
      </c>
      <c r="J149" s="61">
        <f t="shared" si="140"/>
        <v>2.261020693073168E-2</v>
      </c>
      <c r="K149" s="62">
        <f t="shared" si="141"/>
        <v>168748.62793759973</v>
      </c>
      <c r="L149" s="62">
        <f t="shared" si="142"/>
        <v>260055.24586231878</v>
      </c>
      <c r="M149" s="55">
        <f t="shared" si="143"/>
        <v>225175.86065008072</v>
      </c>
      <c r="N149" s="55">
        <f t="shared" si="144"/>
        <v>50705.460146396574</v>
      </c>
      <c r="O149" s="55">
        <f t="shared" si="145"/>
        <v>174470.40050368416</v>
      </c>
      <c r="P149" s="59">
        <f t="shared" si="188"/>
        <v>0</v>
      </c>
      <c r="Q149" s="52">
        <f t="shared" si="146"/>
        <v>0</v>
      </c>
      <c r="R149" s="57">
        <f t="shared" si="147"/>
        <v>0</v>
      </c>
      <c r="S149" s="59">
        <f t="shared" si="189"/>
        <v>0</v>
      </c>
      <c r="T149" s="56">
        <f t="shared" si="148"/>
        <v>0</v>
      </c>
      <c r="U149" s="57">
        <f t="shared" si="149"/>
        <v>0</v>
      </c>
      <c r="V149" s="59">
        <f t="shared" si="190"/>
        <v>0</v>
      </c>
      <c r="W149" s="52">
        <f t="shared" si="133"/>
        <v>0</v>
      </c>
      <c r="X149" s="57">
        <f t="shared" si="150"/>
        <v>0</v>
      </c>
      <c r="Y149" s="59">
        <f t="shared" si="191"/>
        <v>0</v>
      </c>
      <c r="Z149" s="56">
        <f t="shared" si="192"/>
        <v>0</v>
      </c>
      <c r="AA149" s="57">
        <f t="shared" si="151"/>
        <v>0</v>
      </c>
      <c r="AB149" s="63">
        <f t="shared" si="193"/>
        <v>0</v>
      </c>
      <c r="AC149" s="74">
        <f t="shared" si="152"/>
        <v>0</v>
      </c>
      <c r="AD149" s="57">
        <f t="shared" si="153"/>
        <v>0</v>
      </c>
      <c r="AE149" s="59">
        <f t="shared" si="194"/>
        <v>0</v>
      </c>
      <c r="AF149" s="54">
        <f t="shared" si="154"/>
        <v>0</v>
      </c>
      <c r="AG149" s="57">
        <f t="shared" si="155"/>
        <v>0</v>
      </c>
      <c r="AH149" s="59">
        <f t="shared" si="195"/>
        <v>1693322.8246143132</v>
      </c>
      <c r="AI149" s="54">
        <f t="shared" si="156"/>
        <v>50705.460146396574</v>
      </c>
      <c r="AJ149" s="57">
        <f t="shared" si="157"/>
        <v>7055.5117692263048</v>
      </c>
      <c r="AK149" s="59">
        <f t="shared" si="196"/>
        <v>6182978.04546043</v>
      </c>
      <c r="AL149" s="56">
        <f t="shared" si="197"/>
        <v>174470.40050368416</v>
      </c>
      <c r="AM149" s="75">
        <f t="shared" si="158"/>
        <v>25762.40852275179</v>
      </c>
      <c r="AN149">
        <f t="shared" si="159"/>
        <v>3.2544185009797735E-2</v>
      </c>
      <c r="AO149" s="119">
        <f t="shared" si="160"/>
        <v>0</v>
      </c>
      <c r="AP149" s="119">
        <f t="shared" si="161"/>
        <v>0</v>
      </c>
      <c r="AQ149">
        <f t="shared" si="162"/>
        <v>0.52688186306178575</v>
      </c>
      <c r="AR149" s="41">
        <f t="shared" si="163"/>
        <v>0</v>
      </c>
      <c r="AS149" s="41">
        <f t="shared" si="164"/>
        <v>0</v>
      </c>
      <c r="AT149">
        <f t="shared" si="165"/>
        <v>0.52432578447151335</v>
      </c>
      <c r="AU149" s="41">
        <f t="shared" si="166"/>
        <v>0</v>
      </c>
      <c r="AV149" s="41">
        <f t="shared" si="167"/>
        <v>0</v>
      </c>
      <c r="AW149">
        <f t="shared" si="168"/>
        <v>0.53070031986690325</v>
      </c>
      <c r="AX149">
        <f t="shared" si="169"/>
        <v>0</v>
      </c>
      <c r="AY149" s="121">
        <f t="shared" si="170"/>
        <v>0</v>
      </c>
      <c r="AZ149">
        <f t="shared" si="171"/>
        <v>0.68492293955486327</v>
      </c>
      <c r="BA149" s="39">
        <f t="shared" si="172"/>
        <v>0</v>
      </c>
      <c r="BB149" s="39">
        <f t="shared" si="173"/>
        <v>0</v>
      </c>
      <c r="BC149">
        <f t="shared" si="174"/>
        <v>0.54226768993561791</v>
      </c>
      <c r="BD149" s="41">
        <f t="shared" si="175"/>
        <v>0</v>
      </c>
      <c r="BE149" s="41">
        <f t="shared" si="176"/>
        <v>0</v>
      </c>
      <c r="BF149">
        <f t="shared" si="177"/>
        <v>0.52974320353483995</v>
      </c>
      <c r="BG149" s="41">
        <f t="shared" si="178"/>
        <v>57760.971915622882</v>
      </c>
      <c r="BH149" s="41">
        <f t="shared" si="179"/>
        <v>6946648.0400563302</v>
      </c>
      <c r="BI149">
        <f t="shared" si="180"/>
        <v>0.55767909750893119</v>
      </c>
      <c r="BJ149">
        <f t="shared" si="181"/>
        <v>200232.80902643595</v>
      </c>
      <c r="BK149" s="121">
        <f t="shared" si="182"/>
        <v>23902444.86900473</v>
      </c>
      <c r="BL149">
        <f t="shared" si="183"/>
        <v>0.5705141437448028</v>
      </c>
      <c r="BM149" s="119">
        <f t="shared" si="184"/>
        <v>257993.78094205883</v>
      </c>
      <c r="BN149" s="119">
        <f t="shared" si="185"/>
        <v>29723213.605810657</v>
      </c>
      <c r="BO149">
        <f t="shared" si="186"/>
        <v>0.54621164456417826</v>
      </c>
    </row>
    <row r="150" spans="1:67">
      <c r="A150">
        <v>138</v>
      </c>
      <c r="B150" s="64">
        <v>133</v>
      </c>
      <c r="C150" s="56">
        <f t="shared" si="134"/>
        <v>7651125.0094246622</v>
      </c>
      <c r="D150" s="56">
        <f t="shared" si="135"/>
        <v>356490.90696197376</v>
      </c>
      <c r="E150" s="59">
        <f t="shared" si="187"/>
        <v>7294634.1024626885</v>
      </c>
      <c r="F150" s="53">
        <f t="shared" si="136"/>
        <v>89242.156399295913</v>
      </c>
      <c r="G150" s="53">
        <f t="shared" si="137"/>
        <v>33834.944511922768</v>
      </c>
      <c r="H150" s="66">
        <f t="shared" si="138"/>
        <v>55407.211887373145</v>
      </c>
      <c r="I150" s="54">
        <f t="shared" si="139"/>
        <v>0.24</v>
      </c>
      <c r="J150" s="67">
        <f t="shared" si="140"/>
        <v>2.261020693073168E-2</v>
      </c>
      <c r="K150" s="68">
        <f t="shared" si="141"/>
        <v>163680.41801442514</v>
      </c>
      <c r="L150" s="68">
        <f t="shared" si="142"/>
        <v>252922.57441372107</v>
      </c>
      <c r="M150" s="55">
        <f t="shared" si="143"/>
        <v>219087.6299017983</v>
      </c>
      <c r="N150" s="55">
        <f t="shared" si="144"/>
        <v>49334.502617122045</v>
      </c>
      <c r="O150" s="55">
        <f t="shared" si="145"/>
        <v>169753.12728467624</v>
      </c>
      <c r="P150" s="65">
        <f t="shared" si="188"/>
        <v>0</v>
      </c>
      <c r="Q150" s="52">
        <f t="shared" si="146"/>
        <v>0</v>
      </c>
      <c r="R150" s="57">
        <f t="shared" si="147"/>
        <v>0</v>
      </c>
      <c r="S150" s="59">
        <f t="shared" si="189"/>
        <v>0</v>
      </c>
      <c r="T150" s="56">
        <f t="shared" si="148"/>
        <v>0</v>
      </c>
      <c r="U150" s="57">
        <f t="shared" si="149"/>
        <v>0</v>
      </c>
      <c r="V150" s="59">
        <f t="shared" si="190"/>
        <v>0</v>
      </c>
      <c r="W150" s="52">
        <f t="shared" si="133"/>
        <v>0</v>
      </c>
      <c r="X150" s="57">
        <f t="shared" si="150"/>
        <v>0</v>
      </c>
      <c r="Y150" s="59">
        <f t="shared" si="191"/>
        <v>0</v>
      </c>
      <c r="Z150" s="56">
        <f t="shared" si="192"/>
        <v>0</v>
      </c>
      <c r="AA150" s="57">
        <f t="shared" si="151"/>
        <v>0</v>
      </c>
      <c r="AB150" s="63">
        <f t="shared" si="193"/>
        <v>0</v>
      </c>
      <c r="AC150" s="74">
        <f t="shared" si="152"/>
        <v>0</v>
      </c>
      <c r="AD150" s="57">
        <f t="shared" si="153"/>
        <v>0</v>
      </c>
      <c r="AE150" s="59">
        <f t="shared" si="194"/>
        <v>0</v>
      </c>
      <c r="AF150" s="54">
        <f t="shared" si="154"/>
        <v>0</v>
      </c>
      <c r="AG150" s="57">
        <f t="shared" si="155"/>
        <v>0</v>
      </c>
      <c r="AH150" s="59">
        <f t="shared" si="195"/>
        <v>1642617.3644679165</v>
      </c>
      <c r="AI150" s="54">
        <f t="shared" si="156"/>
        <v>49334.502617122045</v>
      </c>
      <c r="AJ150" s="57">
        <f t="shared" si="157"/>
        <v>6844.2390186163184</v>
      </c>
      <c r="AK150" s="59">
        <f t="shared" si="196"/>
        <v>6008507.6449567461</v>
      </c>
      <c r="AL150" s="56">
        <f t="shared" si="197"/>
        <v>169753.12728467624</v>
      </c>
      <c r="AM150" s="75">
        <f t="shared" si="158"/>
        <v>25035.44852065311</v>
      </c>
      <c r="AN150">
        <f t="shared" si="159"/>
        <v>3.2624592193805202E-2</v>
      </c>
      <c r="AO150" s="119">
        <f t="shared" si="160"/>
        <v>0</v>
      </c>
      <c r="AP150" s="119">
        <f t="shared" si="161"/>
        <v>0</v>
      </c>
      <c r="AQ150">
        <f t="shared" si="162"/>
        <v>0.52386557116956067</v>
      </c>
      <c r="AR150" s="41">
        <f t="shared" si="163"/>
        <v>0</v>
      </c>
      <c r="AS150" s="41">
        <f t="shared" si="164"/>
        <v>0</v>
      </c>
      <c r="AT150">
        <f t="shared" si="165"/>
        <v>0.52130493640014131</v>
      </c>
      <c r="AU150" s="41">
        <f t="shared" si="166"/>
        <v>0</v>
      </c>
      <c r="AV150" s="41">
        <f t="shared" si="167"/>
        <v>0</v>
      </c>
      <c r="AW150">
        <f t="shared" si="168"/>
        <v>0.52769100934103386</v>
      </c>
      <c r="AX150">
        <f t="shared" si="169"/>
        <v>0</v>
      </c>
      <c r="AY150" s="121">
        <f t="shared" si="170"/>
        <v>0</v>
      </c>
      <c r="AZ150">
        <f t="shared" si="171"/>
        <v>0.68235542438113883</v>
      </c>
      <c r="BA150" s="39">
        <f t="shared" si="172"/>
        <v>0</v>
      </c>
      <c r="BB150" s="39">
        <f t="shared" si="173"/>
        <v>0</v>
      </c>
      <c r="BC150">
        <f t="shared" si="174"/>
        <v>0.53928079372295734</v>
      </c>
      <c r="BD150" s="41">
        <f t="shared" si="175"/>
        <v>0</v>
      </c>
      <c r="BE150" s="41">
        <f t="shared" si="176"/>
        <v>0</v>
      </c>
      <c r="BF150">
        <f t="shared" si="177"/>
        <v>0.52673212346840015</v>
      </c>
      <c r="BG150" s="41">
        <f t="shared" si="178"/>
        <v>56178.741635738363</v>
      </c>
      <c r="BH150" s="41">
        <f t="shared" si="179"/>
        <v>6808161.3611628423</v>
      </c>
      <c r="BI150">
        <f t="shared" si="180"/>
        <v>0.55472496536759319</v>
      </c>
      <c r="BJ150">
        <f t="shared" si="181"/>
        <v>194788.57580532937</v>
      </c>
      <c r="BK150" s="121">
        <f t="shared" si="182"/>
        <v>23425931.565285321</v>
      </c>
      <c r="BL150">
        <f t="shared" si="183"/>
        <v>0.56758976823631568</v>
      </c>
      <c r="BM150" s="119">
        <f t="shared" si="184"/>
        <v>250967.31744106772</v>
      </c>
      <c r="BN150" s="119">
        <f t="shared" si="185"/>
        <v>29138654.776939172</v>
      </c>
      <c r="BO150">
        <f t="shared" si="186"/>
        <v>0.54323282045222565</v>
      </c>
    </row>
    <row r="151" spans="1:67">
      <c r="A151">
        <v>139</v>
      </c>
      <c r="B151" s="58">
        <v>134</v>
      </c>
      <c r="C151" s="56">
        <f t="shared" si="134"/>
        <v>7432037.3795228647</v>
      </c>
      <c r="D151" s="56">
        <f t="shared" si="135"/>
        <v>356490.90696197469</v>
      </c>
      <c r="E151" s="59">
        <f t="shared" si="187"/>
        <v>7075546.47256089</v>
      </c>
      <c r="F151" s="53">
        <f t="shared" si="136"/>
        <v>87224.372776163116</v>
      </c>
      <c r="G151" s="53">
        <f t="shared" si="137"/>
        <v>32818.74305522826</v>
      </c>
      <c r="H151" s="60">
        <f t="shared" si="138"/>
        <v>54405.629720934856</v>
      </c>
      <c r="I151" s="54">
        <f t="shared" si="139"/>
        <v>0.24</v>
      </c>
      <c r="J151" s="61">
        <f t="shared" si="140"/>
        <v>2.261020693073168E-2</v>
      </c>
      <c r="K151" s="62">
        <f t="shared" si="141"/>
        <v>158749.44734642323</v>
      </c>
      <c r="L151" s="62">
        <f t="shared" si="142"/>
        <v>245973.82012258633</v>
      </c>
      <c r="M151" s="55">
        <f t="shared" si="143"/>
        <v>213155.07706735807</v>
      </c>
      <c r="N151" s="55">
        <f t="shared" si="144"/>
        <v>47998.600889269612</v>
      </c>
      <c r="O151" s="55">
        <f t="shared" si="145"/>
        <v>165156.47617808846</v>
      </c>
      <c r="P151" s="59">
        <f t="shared" si="188"/>
        <v>0</v>
      </c>
      <c r="Q151" s="52">
        <f t="shared" si="146"/>
        <v>0</v>
      </c>
      <c r="R151" s="57">
        <f t="shared" si="147"/>
        <v>0</v>
      </c>
      <c r="S151" s="59">
        <f t="shared" si="189"/>
        <v>0</v>
      </c>
      <c r="T151" s="56">
        <f t="shared" si="148"/>
        <v>0</v>
      </c>
      <c r="U151" s="57">
        <f t="shared" si="149"/>
        <v>0</v>
      </c>
      <c r="V151" s="59">
        <f t="shared" si="190"/>
        <v>0</v>
      </c>
      <c r="W151" s="52">
        <f t="shared" si="133"/>
        <v>0</v>
      </c>
      <c r="X151" s="57">
        <f t="shared" si="150"/>
        <v>0</v>
      </c>
      <c r="Y151" s="59">
        <f t="shared" si="191"/>
        <v>0</v>
      </c>
      <c r="Z151" s="56">
        <f t="shared" si="192"/>
        <v>0</v>
      </c>
      <c r="AA151" s="57">
        <f t="shared" si="151"/>
        <v>0</v>
      </c>
      <c r="AB151" s="63">
        <f t="shared" si="193"/>
        <v>0</v>
      </c>
      <c r="AC151" s="74">
        <f t="shared" si="152"/>
        <v>0</v>
      </c>
      <c r="AD151" s="57">
        <f t="shared" si="153"/>
        <v>0</v>
      </c>
      <c r="AE151" s="59">
        <f t="shared" si="194"/>
        <v>0</v>
      </c>
      <c r="AF151" s="54">
        <f t="shared" si="154"/>
        <v>0</v>
      </c>
      <c r="AG151" s="57">
        <f t="shared" si="155"/>
        <v>0</v>
      </c>
      <c r="AH151" s="59">
        <f t="shared" si="195"/>
        <v>1593282.8618507944</v>
      </c>
      <c r="AI151" s="54">
        <f t="shared" si="156"/>
        <v>47998.600889269612</v>
      </c>
      <c r="AJ151" s="57">
        <f t="shared" si="157"/>
        <v>6638.6785910449762</v>
      </c>
      <c r="AK151" s="59">
        <f t="shared" si="196"/>
        <v>5838754.5176720703</v>
      </c>
      <c r="AL151" s="56">
        <f t="shared" si="197"/>
        <v>165156.47617808846</v>
      </c>
      <c r="AM151" s="75">
        <f t="shared" si="158"/>
        <v>24328.143823633625</v>
      </c>
      <c r="AN151">
        <f t="shared" si="159"/>
        <v>3.2704999377812662E-2</v>
      </c>
      <c r="AO151" s="119">
        <f t="shared" si="160"/>
        <v>0</v>
      </c>
      <c r="AP151" s="119">
        <f t="shared" si="161"/>
        <v>0</v>
      </c>
      <c r="AQ151">
        <f t="shared" si="162"/>
        <v>0.52085960367725981</v>
      </c>
      <c r="AR151" s="41">
        <f t="shared" si="163"/>
        <v>0</v>
      </c>
      <c r="AS151" s="41">
        <f t="shared" si="164"/>
        <v>0</v>
      </c>
      <c r="AT151">
        <f t="shared" si="165"/>
        <v>0.5182945838156432</v>
      </c>
      <c r="AU151" s="41">
        <f t="shared" si="166"/>
        <v>0</v>
      </c>
      <c r="AV151" s="41">
        <f t="shared" si="167"/>
        <v>0</v>
      </c>
      <c r="AW151">
        <f t="shared" si="168"/>
        <v>0.52469176823850294</v>
      </c>
      <c r="AX151">
        <f t="shared" si="169"/>
        <v>0</v>
      </c>
      <c r="AY151" s="121">
        <f t="shared" si="170"/>
        <v>0</v>
      </c>
      <c r="AZ151">
        <f t="shared" si="171"/>
        <v>0.6797884539818303</v>
      </c>
      <c r="BA151" s="39">
        <f t="shared" si="172"/>
        <v>0</v>
      </c>
      <c r="BB151" s="39">
        <f t="shared" si="173"/>
        <v>0</v>
      </c>
      <c r="BC151">
        <f t="shared" si="174"/>
        <v>0.53630319911971724</v>
      </c>
      <c r="BD151" s="41">
        <f t="shared" si="175"/>
        <v>0</v>
      </c>
      <c r="BE151" s="41">
        <f t="shared" si="176"/>
        <v>0</v>
      </c>
      <c r="BF151">
        <f t="shared" si="177"/>
        <v>0.52373117666759939</v>
      </c>
      <c r="BG151" s="41">
        <f t="shared" si="178"/>
        <v>54637.279480314588</v>
      </c>
      <c r="BH151" s="41">
        <f t="shared" si="179"/>
        <v>6671805.5236084759</v>
      </c>
      <c r="BI151">
        <f t="shared" si="180"/>
        <v>0.55177912323170253</v>
      </c>
      <c r="BJ151">
        <f t="shared" si="181"/>
        <v>189484.62000172207</v>
      </c>
      <c r="BK151" s="121">
        <f t="shared" si="182"/>
        <v>22956750.188754294</v>
      </c>
      <c r="BL151">
        <f t="shared" si="183"/>
        <v>0.56467285082285756</v>
      </c>
      <c r="BM151" s="119">
        <f t="shared" si="184"/>
        <v>244121.89948203665</v>
      </c>
      <c r="BN151" s="119">
        <f t="shared" si="185"/>
        <v>28562780.32702598</v>
      </c>
      <c r="BO151">
        <f t="shared" si="186"/>
        <v>0.54026303779843421</v>
      </c>
    </row>
    <row r="152" spans="1:67">
      <c r="A152">
        <v>140</v>
      </c>
      <c r="B152" s="64">
        <v>135</v>
      </c>
      <c r="C152" s="56">
        <f t="shared" si="134"/>
        <v>7218882.3024555072</v>
      </c>
      <c r="D152" s="56">
        <f t="shared" si="135"/>
        <v>356490.90696197469</v>
      </c>
      <c r="E152" s="59">
        <f t="shared" si="187"/>
        <v>6862391.3954935325</v>
      </c>
      <c r="F152" s="53">
        <f t="shared" si="136"/>
        <v>85252.211658290791</v>
      </c>
      <c r="G152" s="53">
        <f t="shared" si="137"/>
        <v>31830.0587560975</v>
      </c>
      <c r="H152" s="66">
        <f t="shared" si="138"/>
        <v>53422.152902193295</v>
      </c>
      <c r="I152" s="54">
        <f t="shared" si="139"/>
        <v>0.24</v>
      </c>
      <c r="J152" s="67">
        <f t="shared" si="140"/>
        <v>2.261020693073168E-2</v>
      </c>
      <c r="K152" s="68">
        <f t="shared" si="141"/>
        <v>153952.20355997753</v>
      </c>
      <c r="L152" s="68">
        <f t="shared" si="142"/>
        <v>239204.41521826835</v>
      </c>
      <c r="M152" s="55">
        <f t="shared" si="143"/>
        <v>207374.35646217084</v>
      </c>
      <c r="N152" s="55">
        <f t="shared" si="144"/>
        <v>46696.888985437843</v>
      </c>
      <c r="O152" s="55">
        <f t="shared" si="145"/>
        <v>160677.467476733</v>
      </c>
      <c r="P152" s="65">
        <f t="shared" si="188"/>
        <v>0</v>
      </c>
      <c r="Q152" s="52">
        <f t="shared" si="146"/>
        <v>0</v>
      </c>
      <c r="R152" s="57">
        <f t="shared" si="147"/>
        <v>0</v>
      </c>
      <c r="S152" s="59">
        <f t="shared" si="189"/>
        <v>0</v>
      </c>
      <c r="T152" s="56">
        <f t="shared" si="148"/>
        <v>0</v>
      </c>
      <c r="U152" s="57">
        <f t="shared" si="149"/>
        <v>0</v>
      </c>
      <c r="V152" s="59">
        <f t="shared" si="190"/>
        <v>0</v>
      </c>
      <c r="W152" s="52">
        <f t="shared" si="133"/>
        <v>0</v>
      </c>
      <c r="X152" s="57">
        <f t="shared" si="150"/>
        <v>0</v>
      </c>
      <c r="Y152" s="59">
        <f t="shared" si="191"/>
        <v>0</v>
      </c>
      <c r="Z152" s="56">
        <f t="shared" si="192"/>
        <v>0</v>
      </c>
      <c r="AA152" s="57">
        <f t="shared" si="151"/>
        <v>0</v>
      </c>
      <c r="AB152" s="63">
        <f t="shared" si="193"/>
        <v>0</v>
      </c>
      <c r="AC152" s="74">
        <f t="shared" si="152"/>
        <v>0</v>
      </c>
      <c r="AD152" s="57">
        <f t="shared" si="153"/>
        <v>0</v>
      </c>
      <c r="AE152" s="59">
        <f t="shared" si="194"/>
        <v>0</v>
      </c>
      <c r="AF152" s="54">
        <f t="shared" si="154"/>
        <v>0</v>
      </c>
      <c r="AG152" s="57">
        <f t="shared" si="155"/>
        <v>0</v>
      </c>
      <c r="AH152" s="59">
        <f t="shared" si="195"/>
        <v>1545284.2609615247</v>
      </c>
      <c r="AI152" s="54">
        <f t="shared" si="156"/>
        <v>46696.888985437843</v>
      </c>
      <c r="AJ152" s="57">
        <f t="shared" si="157"/>
        <v>6438.6844206730193</v>
      </c>
      <c r="AK152" s="59">
        <f t="shared" si="196"/>
        <v>5673598.0414939821</v>
      </c>
      <c r="AL152" s="56">
        <f t="shared" si="197"/>
        <v>160677.467476733</v>
      </c>
      <c r="AM152" s="75">
        <f t="shared" si="158"/>
        <v>23639.991839558257</v>
      </c>
      <c r="AN152">
        <f t="shared" si="159"/>
        <v>3.2785406561820121E-2</v>
      </c>
      <c r="AO152" s="119">
        <f t="shared" si="160"/>
        <v>0</v>
      </c>
      <c r="AP152" s="119">
        <f t="shared" si="161"/>
        <v>0</v>
      </c>
      <c r="AQ152">
        <f t="shared" si="162"/>
        <v>0.51786398132240608</v>
      </c>
      <c r="AR152" s="41">
        <f t="shared" si="163"/>
        <v>0</v>
      </c>
      <c r="AS152" s="41">
        <f t="shared" si="164"/>
        <v>0</v>
      </c>
      <c r="AT152">
        <f t="shared" si="165"/>
        <v>0.51529474620153859</v>
      </c>
      <c r="AU152" s="41">
        <f t="shared" si="166"/>
        <v>0</v>
      </c>
      <c r="AV152" s="41">
        <f t="shared" si="167"/>
        <v>0</v>
      </c>
      <c r="AW152">
        <f t="shared" si="168"/>
        <v>0.52170261913536098</v>
      </c>
      <c r="AX152">
        <f t="shared" si="169"/>
        <v>0</v>
      </c>
      <c r="AY152" s="121">
        <f t="shared" si="170"/>
        <v>0</v>
      </c>
      <c r="AZ152">
        <f t="shared" si="171"/>
        <v>0.67722209484176721</v>
      </c>
      <c r="BA152" s="39">
        <f t="shared" si="172"/>
        <v>0</v>
      </c>
      <c r="BB152" s="39">
        <f t="shared" si="173"/>
        <v>0</v>
      </c>
      <c r="BC152">
        <f t="shared" si="174"/>
        <v>0.53333493402095888</v>
      </c>
      <c r="BD152" s="41">
        <f t="shared" si="175"/>
        <v>0</v>
      </c>
      <c r="BE152" s="41">
        <f t="shared" si="176"/>
        <v>0</v>
      </c>
      <c r="BF152">
        <f t="shared" si="177"/>
        <v>0.52074038525154853</v>
      </c>
      <c r="BG152" s="41">
        <f t="shared" si="178"/>
        <v>53135.57340611086</v>
      </c>
      <c r="BH152" s="41">
        <f t="shared" si="179"/>
        <v>6537564.4579612976</v>
      </c>
      <c r="BI152">
        <f t="shared" si="180"/>
        <v>0.54884160551332273</v>
      </c>
      <c r="BJ152">
        <f t="shared" si="181"/>
        <v>184317.45931629126</v>
      </c>
      <c r="BK152" s="121">
        <f t="shared" si="182"/>
        <v>22494845.44674262</v>
      </c>
      <c r="BL152">
        <f t="shared" si="183"/>
        <v>0.56176343086445579</v>
      </c>
      <c r="BM152" s="119">
        <f t="shared" si="184"/>
        <v>237453.03272240213</v>
      </c>
      <c r="BN152" s="119">
        <f t="shared" si="185"/>
        <v>27995538.122393064</v>
      </c>
      <c r="BO152">
        <f t="shared" si="186"/>
        <v>0.53730232622678797</v>
      </c>
    </row>
    <row r="153" spans="1:67">
      <c r="A153">
        <v>141</v>
      </c>
      <c r="B153" s="58">
        <v>136</v>
      </c>
      <c r="C153" s="56">
        <f t="shared" si="134"/>
        <v>7011507.9459933359</v>
      </c>
      <c r="D153" s="56">
        <f t="shared" si="135"/>
        <v>356490.90696197469</v>
      </c>
      <c r="E153" s="59">
        <f t="shared" si="187"/>
        <v>6655017.0390313612</v>
      </c>
      <c r="F153" s="53">
        <f t="shared" si="136"/>
        <v>83324.641511394293</v>
      </c>
      <c r="G153" s="53">
        <f t="shared" si="137"/>
        <v>30868.187366040464</v>
      </c>
      <c r="H153" s="60">
        <f t="shared" si="138"/>
        <v>52456.454145353826</v>
      </c>
      <c r="I153" s="54">
        <f t="shared" si="139"/>
        <v>0.24</v>
      </c>
      <c r="J153" s="61">
        <f t="shared" si="140"/>
        <v>2.261020693073168E-2</v>
      </c>
      <c r="K153" s="62">
        <f t="shared" si="141"/>
        <v>149285.26109696541</v>
      </c>
      <c r="L153" s="62">
        <f t="shared" si="142"/>
        <v>232609.90260835967</v>
      </c>
      <c r="M153" s="55">
        <f t="shared" si="143"/>
        <v>201741.71524231922</v>
      </c>
      <c r="N153" s="55">
        <f t="shared" si="144"/>
        <v>45428.521834236126</v>
      </c>
      <c r="O153" s="55">
        <f t="shared" si="145"/>
        <v>156313.19340808308</v>
      </c>
      <c r="P153" s="59">
        <f t="shared" si="188"/>
        <v>0</v>
      </c>
      <c r="Q153" s="52">
        <f t="shared" si="146"/>
        <v>0</v>
      </c>
      <c r="R153" s="57">
        <f t="shared" si="147"/>
        <v>0</v>
      </c>
      <c r="S153" s="59">
        <f t="shared" si="189"/>
        <v>0</v>
      </c>
      <c r="T153" s="56">
        <f t="shared" si="148"/>
        <v>0</v>
      </c>
      <c r="U153" s="57">
        <f t="shared" si="149"/>
        <v>0</v>
      </c>
      <c r="V153" s="59">
        <f t="shared" si="190"/>
        <v>0</v>
      </c>
      <c r="W153" s="52">
        <f t="shared" si="133"/>
        <v>0</v>
      </c>
      <c r="X153" s="57">
        <f t="shared" si="150"/>
        <v>0</v>
      </c>
      <c r="Y153" s="59">
        <f t="shared" si="191"/>
        <v>0</v>
      </c>
      <c r="Z153" s="56">
        <f t="shared" si="192"/>
        <v>0</v>
      </c>
      <c r="AA153" s="57">
        <f t="shared" si="151"/>
        <v>0</v>
      </c>
      <c r="AB153" s="63">
        <f t="shared" si="193"/>
        <v>0</v>
      </c>
      <c r="AC153" s="74">
        <f t="shared" si="152"/>
        <v>0</v>
      </c>
      <c r="AD153" s="57">
        <f t="shared" si="153"/>
        <v>0</v>
      </c>
      <c r="AE153" s="59">
        <f t="shared" si="194"/>
        <v>0</v>
      </c>
      <c r="AF153" s="54">
        <f t="shared" si="154"/>
        <v>0</v>
      </c>
      <c r="AG153" s="57">
        <f t="shared" si="155"/>
        <v>0</v>
      </c>
      <c r="AH153" s="59">
        <f t="shared" si="195"/>
        <v>1498587.3719760869</v>
      </c>
      <c r="AI153" s="54">
        <f t="shared" si="156"/>
        <v>45428.521834236126</v>
      </c>
      <c r="AJ153" s="57">
        <f t="shared" si="157"/>
        <v>6244.1140499003623</v>
      </c>
      <c r="AK153" s="59">
        <f t="shared" si="196"/>
        <v>5512920.574017249</v>
      </c>
      <c r="AL153" s="56">
        <f t="shared" si="197"/>
        <v>156313.19340808308</v>
      </c>
      <c r="AM153" s="75">
        <f t="shared" si="158"/>
        <v>22970.502391738537</v>
      </c>
      <c r="AN153">
        <f t="shared" si="159"/>
        <v>3.2865813745827581E-2</v>
      </c>
      <c r="AO153" s="119">
        <f t="shared" si="160"/>
        <v>0</v>
      </c>
      <c r="AP153" s="119">
        <f t="shared" si="161"/>
        <v>0</v>
      </c>
      <c r="AQ153">
        <f t="shared" si="162"/>
        <v>0.51487872430967396</v>
      </c>
      <c r="AR153" s="41">
        <f t="shared" si="163"/>
        <v>0</v>
      </c>
      <c r="AS153" s="41">
        <f t="shared" si="164"/>
        <v>0</v>
      </c>
      <c r="AT153">
        <f t="shared" si="165"/>
        <v>0.51230544250828092</v>
      </c>
      <c r="AU153" s="41">
        <f t="shared" si="166"/>
        <v>0</v>
      </c>
      <c r="AV153" s="41">
        <f t="shared" si="167"/>
        <v>0</v>
      </c>
      <c r="AW153">
        <f t="shared" si="168"/>
        <v>0.51872358407554109</v>
      </c>
      <c r="AX153">
        <f t="shared" si="169"/>
        <v>0</v>
      </c>
      <c r="AY153" s="121">
        <f t="shared" si="170"/>
        <v>0</v>
      </c>
      <c r="AZ153">
        <f t="shared" si="171"/>
        <v>0.67465641316976011</v>
      </c>
      <c r="BA153" s="39">
        <f t="shared" si="172"/>
        <v>0</v>
      </c>
      <c r="BB153" s="39">
        <f t="shared" si="173"/>
        <v>0</v>
      </c>
      <c r="BC153">
        <f t="shared" si="174"/>
        <v>0.53037602579421173</v>
      </c>
      <c r="BD153" s="41">
        <f t="shared" si="175"/>
        <v>0</v>
      </c>
      <c r="BE153" s="41">
        <f t="shared" si="176"/>
        <v>0</v>
      </c>
      <c r="BF153">
        <f t="shared" si="177"/>
        <v>0.51775977080701174</v>
      </c>
      <c r="BG153" s="41">
        <f t="shared" si="178"/>
        <v>51672.635884136485</v>
      </c>
      <c r="BH153" s="41">
        <f t="shared" si="179"/>
        <v>6405421.5786272939</v>
      </c>
      <c r="BI153">
        <f t="shared" si="180"/>
        <v>0.54591244610821743</v>
      </c>
      <c r="BJ153">
        <f t="shared" si="181"/>
        <v>179283.69579982161</v>
      </c>
      <c r="BK153" s="121">
        <f t="shared" si="182"/>
        <v>22040160.270539716</v>
      </c>
      <c r="BL153">
        <f t="shared" si="183"/>
        <v>0.55886154721819992</v>
      </c>
      <c r="BM153" s="119">
        <f t="shared" si="184"/>
        <v>230956.33168395809</v>
      </c>
      <c r="BN153" s="119">
        <f t="shared" si="185"/>
        <v>27436873.272955414</v>
      </c>
      <c r="BO153">
        <f t="shared" si="186"/>
        <v>0.53435071483604724</v>
      </c>
    </row>
    <row r="154" spans="1:67">
      <c r="A154">
        <v>142</v>
      </c>
      <c r="B154" s="64">
        <v>137</v>
      </c>
      <c r="C154" s="56">
        <f t="shared" si="134"/>
        <v>6809766.2307510171</v>
      </c>
      <c r="D154" s="56">
        <f t="shared" si="135"/>
        <v>356490.90696197562</v>
      </c>
      <c r="E154" s="59">
        <f t="shared" si="187"/>
        <v>6453275.3237890415</v>
      </c>
      <c r="F154" s="53">
        <f t="shared" si="136"/>
        <v>81440.654124392604</v>
      </c>
      <c r="G154" s="53">
        <f t="shared" si="137"/>
        <v>29932.44204350817</v>
      </c>
      <c r="H154" s="66">
        <f t="shared" si="138"/>
        <v>51508.212080884434</v>
      </c>
      <c r="I154" s="54">
        <f t="shared" si="139"/>
        <v>0.24</v>
      </c>
      <c r="J154" s="67">
        <f t="shared" si="140"/>
        <v>2.261020693073168E-2</v>
      </c>
      <c r="K154" s="68">
        <f t="shared" si="141"/>
        <v>144745.2791180739</v>
      </c>
      <c r="L154" s="68">
        <f t="shared" si="142"/>
        <v>226185.9332424665</v>
      </c>
      <c r="M154" s="55">
        <f t="shared" si="143"/>
        <v>196253.49119895833</v>
      </c>
      <c r="N154" s="55">
        <f t="shared" si="144"/>
        <v>44192.674773624341</v>
      </c>
      <c r="O154" s="55">
        <f t="shared" si="145"/>
        <v>152060.81642533399</v>
      </c>
      <c r="P154" s="65">
        <f t="shared" si="188"/>
        <v>0</v>
      </c>
      <c r="Q154" s="52">
        <f t="shared" si="146"/>
        <v>0</v>
      </c>
      <c r="R154" s="57">
        <f t="shared" si="147"/>
        <v>0</v>
      </c>
      <c r="S154" s="59">
        <f t="shared" si="189"/>
        <v>0</v>
      </c>
      <c r="T154" s="56">
        <f t="shared" si="148"/>
        <v>0</v>
      </c>
      <c r="U154" s="57">
        <f t="shared" si="149"/>
        <v>0</v>
      </c>
      <c r="V154" s="59">
        <f t="shared" si="190"/>
        <v>0</v>
      </c>
      <c r="W154" s="52">
        <f t="shared" si="133"/>
        <v>0</v>
      </c>
      <c r="X154" s="57">
        <f t="shared" si="150"/>
        <v>0</v>
      </c>
      <c r="Y154" s="59">
        <f t="shared" si="191"/>
        <v>0</v>
      </c>
      <c r="Z154" s="56">
        <f t="shared" si="192"/>
        <v>0</v>
      </c>
      <c r="AA154" s="57">
        <f t="shared" si="151"/>
        <v>0</v>
      </c>
      <c r="AB154" s="63">
        <f t="shared" si="193"/>
        <v>0</v>
      </c>
      <c r="AC154" s="74">
        <f t="shared" si="152"/>
        <v>0</v>
      </c>
      <c r="AD154" s="57">
        <f t="shared" si="153"/>
        <v>0</v>
      </c>
      <c r="AE154" s="59">
        <f t="shared" si="194"/>
        <v>0</v>
      </c>
      <c r="AF154" s="54">
        <f t="shared" si="154"/>
        <v>0</v>
      </c>
      <c r="AG154" s="57">
        <f t="shared" si="155"/>
        <v>0</v>
      </c>
      <c r="AH154" s="59">
        <f t="shared" si="195"/>
        <v>1453158.8501418508</v>
      </c>
      <c r="AI154" s="54">
        <f t="shared" si="156"/>
        <v>44192.674773624341</v>
      </c>
      <c r="AJ154" s="57">
        <f t="shared" si="157"/>
        <v>6054.8285422577119</v>
      </c>
      <c r="AK154" s="59">
        <f t="shared" si="196"/>
        <v>5356607.3806091659</v>
      </c>
      <c r="AL154" s="56">
        <f t="shared" si="197"/>
        <v>152060.81642533399</v>
      </c>
      <c r="AM154" s="75">
        <f t="shared" si="158"/>
        <v>22319.197419204858</v>
      </c>
      <c r="AN154">
        <f t="shared" si="159"/>
        <v>3.2946220929835041E-2</v>
      </c>
      <c r="AO154" s="119">
        <f t="shared" si="160"/>
        <v>0</v>
      </c>
      <c r="AP154" s="119">
        <f t="shared" si="161"/>
        <v>0</v>
      </c>
      <c r="AQ154">
        <f t="shared" si="162"/>
        <v>0.51190385231290736</v>
      </c>
      <c r="AR154" s="41">
        <f t="shared" si="163"/>
        <v>0</v>
      </c>
      <c r="AS154" s="41">
        <f t="shared" si="164"/>
        <v>0</v>
      </c>
      <c r="AT154">
        <f t="shared" si="165"/>
        <v>0.50932669115526952</v>
      </c>
      <c r="AU154" s="41">
        <f t="shared" si="166"/>
        <v>0</v>
      </c>
      <c r="AV154" s="41">
        <f t="shared" si="167"/>
        <v>0</v>
      </c>
      <c r="AW154">
        <f t="shared" si="168"/>
        <v>0.51575468457272344</v>
      </c>
      <c r="AX154">
        <f t="shared" si="169"/>
        <v>0</v>
      </c>
      <c r="AY154" s="121">
        <f t="shared" si="170"/>
        <v>0</v>
      </c>
      <c r="AZ154">
        <f t="shared" si="171"/>
        <v>0.67209147489609444</v>
      </c>
      <c r="BA154" s="39">
        <f t="shared" si="172"/>
        <v>0</v>
      </c>
      <c r="BB154" s="39">
        <f t="shared" si="173"/>
        <v>0</v>
      </c>
      <c r="BC154">
        <f t="shared" si="174"/>
        <v>0.5274265012810051</v>
      </c>
      <c r="BD154" s="41">
        <f t="shared" si="175"/>
        <v>0</v>
      </c>
      <c r="BE154" s="41">
        <f t="shared" si="176"/>
        <v>0</v>
      </c>
      <c r="BF154">
        <f t="shared" si="177"/>
        <v>0.51478935439032436</v>
      </c>
      <c r="BG154" s="41">
        <f t="shared" si="178"/>
        <v>50247.503315882052</v>
      </c>
      <c r="BH154" s="41">
        <f t="shared" si="179"/>
        <v>6275359.8178546568</v>
      </c>
      <c r="BI154">
        <f t="shared" si="180"/>
        <v>0.54299167839685336</v>
      </c>
      <c r="BJ154">
        <f t="shared" si="181"/>
        <v>174380.01384453886</v>
      </c>
      <c r="BK154" s="121">
        <f t="shared" si="182"/>
        <v>21592635.932397425</v>
      </c>
      <c r="BL154">
        <f t="shared" si="183"/>
        <v>0.55596723823875349</v>
      </c>
      <c r="BM154" s="119">
        <f t="shared" si="184"/>
        <v>224627.51716042092</v>
      </c>
      <c r="BN154" s="119">
        <f t="shared" si="185"/>
        <v>26886728.294257291</v>
      </c>
      <c r="BO154">
        <f t="shared" si="186"/>
        <v>0.53140823220116229</v>
      </c>
    </row>
    <row r="155" spans="1:67">
      <c r="A155">
        <v>143</v>
      </c>
      <c r="B155" s="58">
        <v>138</v>
      </c>
      <c r="C155" s="56">
        <f t="shared" si="134"/>
        <v>6613512.7395520583</v>
      </c>
      <c r="D155" s="56">
        <f t="shared" si="135"/>
        <v>356490.90696197562</v>
      </c>
      <c r="E155" s="59">
        <f t="shared" si="187"/>
        <v>6257021.8325900827</v>
      </c>
      <c r="F155" s="53">
        <f t="shared" si="136"/>
        <v>79599.264082065973</v>
      </c>
      <c r="G155" s="53">
        <f t="shared" si="137"/>
        <v>29022.152933497</v>
      </c>
      <c r="H155" s="60">
        <f t="shared" si="138"/>
        <v>50577.111148568976</v>
      </c>
      <c r="I155" s="54">
        <f t="shared" si="139"/>
        <v>0.24</v>
      </c>
      <c r="J155" s="61">
        <f t="shared" si="140"/>
        <v>2.261020693073168E-2</v>
      </c>
      <c r="K155" s="62">
        <f t="shared" si="141"/>
        <v>140328.99945593998</v>
      </c>
      <c r="L155" s="62">
        <f t="shared" si="142"/>
        <v>219928.26353800597</v>
      </c>
      <c r="M155" s="55">
        <f t="shared" si="143"/>
        <v>190906.11060450895</v>
      </c>
      <c r="N155" s="55">
        <f t="shared" si="144"/>
        <v>42988.543065915161</v>
      </c>
      <c r="O155" s="55">
        <f t="shared" si="145"/>
        <v>147917.56753859381</v>
      </c>
      <c r="P155" s="59">
        <f t="shared" si="188"/>
        <v>0</v>
      </c>
      <c r="Q155" s="52">
        <f t="shared" si="146"/>
        <v>0</v>
      </c>
      <c r="R155" s="57">
        <f t="shared" si="147"/>
        <v>0</v>
      </c>
      <c r="S155" s="59">
        <f t="shared" si="189"/>
        <v>0</v>
      </c>
      <c r="T155" s="56">
        <f t="shared" si="148"/>
        <v>0</v>
      </c>
      <c r="U155" s="57">
        <f t="shared" si="149"/>
        <v>0</v>
      </c>
      <c r="V155" s="59">
        <f t="shared" si="190"/>
        <v>0</v>
      </c>
      <c r="W155" s="52">
        <f t="shared" si="133"/>
        <v>0</v>
      </c>
      <c r="X155" s="57">
        <f t="shared" si="150"/>
        <v>0</v>
      </c>
      <c r="Y155" s="59">
        <f t="shared" si="191"/>
        <v>0</v>
      </c>
      <c r="Z155" s="56">
        <f t="shared" si="192"/>
        <v>0</v>
      </c>
      <c r="AA155" s="57">
        <f t="shared" si="151"/>
        <v>0</v>
      </c>
      <c r="AB155" s="63">
        <f t="shared" si="193"/>
        <v>0</v>
      </c>
      <c r="AC155" s="74">
        <f t="shared" si="152"/>
        <v>0</v>
      </c>
      <c r="AD155" s="57">
        <f t="shared" si="153"/>
        <v>0</v>
      </c>
      <c r="AE155" s="59">
        <f t="shared" si="194"/>
        <v>0</v>
      </c>
      <c r="AF155" s="54">
        <f t="shared" si="154"/>
        <v>0</v>
      </c>
      <c r="AG155" s="57">
        <f t="shared" si="155"/>
        <v>0</v>
      </c>
      <c r="AH155" s="59">
        <f t="shared" si="195"/>
        <v>1408966.1753682264</v>
      </c>
      <c r="AI155" s="54">
        <f t="shared" si="156"/>
        <v>42988.543065915161</v>
      </c>
      <c r="AJ155" s="57">
        <f t="shared" si="157"/>
        <v>5870.6923973676094</v>
      </c>
      <c r="AK155" s="59">
        <f t="shared" si="196"/>
        <v>5204546.5641838321</v>
      </c>
      <c r="AL155" s="56">
        <f t="shared" si="197"/>
        <v>147917.56753859381</v>
      </c>
      <c r="AM155" s="75">
        <f t="shared" si="158"/>
        <v>21685.610684099302</v>
      </c>
      <c r="AN155">
        <f t="shared" si="159"/>
        <v>3.30266281138425E-2</v>
      </c>
      <c r="AO155" s="119">
        <f t="shared" si="160"/>
        <v>0</v>
      </c>
      <c r="AP155" s="119">
        <f t="shared" si="161"/>
        <v>0</v>
      </c>
      <c r="AQ155">
        <f t="shared" si="162"/>
        <v>0.50893938447712195</v>
      </c>
      <c r="AR155" s="41">
        <f t="shared" si="163"/>
        <v>0</v>
      </c>
      <c r="AS155" s="41">
        <f t="shared" si="164"/>
        <v>0</v>
      </c>
      <c r="AT155">
        <f t="shared" si="165"/>
        <v>0.50635851003300214</v>
      </c>
      <c r="AU155" s="41">
        <f t="shared" si="166"/>
        <v>0</v>
      </c>
      <c r="AV155" s="41">
        <f t="shared" si="167"/>
        <v>0</v>
      </c>
      <c r="AW155">
        <f t="shared" si="168"/>
        <v>0.51279594161225805</v>
      </c>
      <c r="AX155">
        <f t="shared" si="169"/>
        <v>0</v>
      </c>
      <c r="AY155" s="121">
        <f t="shared" si="170"/>
        <v>0</v>
      </c>
      <c r="AZ155">
        <f t="shared" si="171"/>
        <v>0.66952734567010996</v>
      </c>
      <c r="BA155" s="39">
        <f t="shared" si="172"/>
        <v>0</v>
      </c>
      <c r="BB155" s="39">
        <f t="shared" si="173"/>
        <v>0</v>
      </c>
      <c r="BC155">
        <f t="shared" si="174"/>
        <v>0.52448638679824289</v>
      </c>
      <c r="BD155" s="41">
        <f t="shared" si="175"/>
        <v>0</v>
      </c>
      <c r="BE155" s="41">
        <f t="shared" si="176"/>
        <v>0</v>
      </c>
      <c r="BF155">
        <f t="shared" si="177"/>
        <v>0.5118291565293458</v>
      </c>
      <c r="BG155" s="41">
        <f t="shared" si="178"/>
        <v>48859.23546328277</v>
      </c>
      <c r="BH155" s="41">
        <f t="shared" si="179"/>
        <v>6147361.6584258676</v>
      </c>
      <c r="BI155">
        <f t="shared" si="180"/>
        <v>0.54007933524528406</v>
      </c>
      <c r="BJ155">
        <f t="shared" si="181"/>
        <v>169603.1782226931</v>
      </c>
      <c r="BK155" s="121">
        <f t="shared" si="182"/>
        <v>21152212.158018913</v>
      </c>
      <c r="BL155">
        <f t="shared" si="183"/>
        <v>0.55308054177894472</v>
      </c>
      <c r="BM155" s="119">
        <f t="shared" si="184"/>
        <v>218462.41368597586</v>
      </c>
      <c r="BN155" s="119">
        <f t="shared" si="185"/>
        <v>26345043.263422236</v>
      </c>
      <c r="BO155">
        <f t="shared" si="186"/>
        <v>0.52847490637457251</v>
      </c>
    </row>
    <row r="156" spans="1:67">
      <c r="A156">
        <v>144</v>
      </c>
      <c r="B156" s="64">
        <v>139</v>
      </c>
      <c r="C156" s="56">
        <f t="shared" si="134"/>
        <v>6422606.6289475495</v>
      </c>
      <c r="D156" s="56">
        <f t="shared" si="135"/>
        <v>356490.90696197562</v>
      </c>
      <c r="E156" s="59">
        <f t="shared" si="187"/>
        <v>6066115.7219855739</v>
      </c>
      <c r="F156" s="53">
        <f t="shared" si="136"/>
        <v>77799.508249636492</v>
      </c>
      <c r="G156" s="53">
        <f t="shared" si="137"/>
        <v>28136.666757143088</v>
      </c>
      <c r="H156" s="66">
        <f t="shared" si="138"/>
        <v>49662.841492493404</v>
      </c>
      <c r="I156" s="54">
        <f t="shared" si="139"/>
        <v>0.24</v>
      </c>
      <c r="J156" s="67">
        <f t="shared" si="140"/>
        <v>2.261020693073168E-2</v>
      </c>
      <c r="K156" s="68">
        <f t="shared" si="141"/>
        <v>136033.24461694522</v>
      </c>
      <c r="L156" s="68">
        <f t="shared" si="142"/>
        <v>213832.75286658172</v>
      </c>
      <c r="M156" s="55">
        <f t="shared" si="143"/>
        <v>185696.08610943862</v>
      </c>
      <c r="N156" s="55">
        <f t="shared" si="144"/>
        <v>41815.341424167847</v>
      </c>
      <c r="O156" s="55">
        <f t="shared" si="145"/>
        <v>143880.74468527077</v>
      </c>
      <c r="P156" s="65">
        <f t="shared" si="188"/>
        <v>0</v>
      </c>
      <c r="Q156" s="52">
        <f t="shared" si="146"/>
        <v>0</v>
      </c>
      <c r="R156" s="57">
        <f t="shared" si="147"/>
        <v>0</v>
      </c>
      <c r="S156" s="59">
        <f t="shared" si="189"/>
        <v>0</v>
      </c>
      <c r="T156" s="56">
        <f t="shared" si="148"/>
        <v>0</v>
      </c>
      <c r="U156" s="57">
        <f t="shared" si="149"/>
        <v>0</v>
      </c>
      <c r="V156" s="59">
        <f t="shared" si="190"/>
        <v>0</v>
      </c>
      <c r="W156" s="52">
        <f t="shared" si="133"/>
        <v>0</v>
      </c>
      <c r="X156" s="57">
        <f t="shared" si="150"/>
        <v>0</v>
      </c>
      <c r="Y156" s="59">
        <f t="shared" si="191"/>
        <v>0</v>
      </c>
      <c r="Z156" s="56">
        <f t="shared" si="192"/>
        <v>0</v>
      </c>
      <c r="AA156" s="57">
        <f t="shared" si="151"/>
        <v>0</v>
      </c>
      <c r="AB156" s="63">
        <f t="shared" si="193"/>
        <v>0</v>
      </c>
      <c r="AC156" s="74">
        <f t="shared" si="152"/>
        <v>0</v>
      </c>
      <c r="AD156" s="57">
        <f t="shared" si="153"/>
        <v>0</v>
      </c>
      <c r="AE156" s="59">
        <f t="shared" si="194"/>
        <v>0</v>
      </c>
      <c r="AF156" s="54">
        <f t="shared" si="154"/>
        <v>0</v>
      </c>
      <c r="AG156" s="57">
        <f t="shared" si="155"/>
        <v>0</v>
      </c>
      <c r="AH156" s="59">
        <f t="shared" si="195"/>
        <v>1365977.6323023112</v>
      </c>
      <c r="AI156" s="54">
        <f t="shared" si="156"/>
        <v>41815.341424167847</v>
      </c>
      <c r="AJ156" s="57">
        <f t="shared" si="157"/>
        <v>5691.5734679262969</v>
      </c>
      <c r="AK156" s="59">
        <f t="shared" si="196"/>
        <v>5056628.9966452383</v>
      </c>
      <c r="AL156" s="56">
        <f t="shared" si="197"/>
        <v>143880.74468527077</v>
      </c>
      <c r="AM156" s="75">
        <f t="shared" si="158"/>
        <v>21069.287486021825</v>
      </c>
      <c r="AN156">
        <f t="shared" si="159"/>
        <v>3.310703529784996E-2</v>
      </c>
      <c r="AO156" s="119">
        <f t="shared" si="160"/>
        <v>0</v>
      </c>
      <c r="AP156" s="119">
        <f t="shared" si="161"/>
        <v>0</v>
      </c>
      <c r="AQ156">
        <f t="shared" si="162"/>
        <v>0.50598533942054447</v>
      </c>
      <c r="AR156" s="41">
        <f t="shared" si="163"/>
        <v>0</v>
      </c>
      <c r="AS156" s="41">
        <f t="shared" si="164"/>
        <v>0</v>
      </c>
      <c r="AT156">
        <f t="shared" si="165"/>
        <v>0.50340091650520369</v>
      </c>
      <c r="AU156" s="41">
        <f t="shared" si="166"/>
        <v>0</v>
      </c>
      <c r="AV156" s="41">
        <f t="shared" si="167"/>
        <v>0</v>
      </c>
      <c r="AW156">
        <f t="shared" si="168"/>
        <v>0.50984737565303773</v>
      </c>
      <c r="AX156">
        <f t="shared" si="169"/>
        <v>0</v>
      </c>
      <c r="AY156" s="121">
        <f t="shared" si="170"/>
        <v>0</v>
      </c>
      <c r="AZ156">
        <f t="shared" si="171"/>
        <v>0.6669640908576755</v>
      </c>
      <c r="BA156" s="39">
        <f t="shared" si="172"/>
        <v>0</v>
      </c>
      <c r="BB156" s="39">
        <f t="shared" si="173"/>
        <v>0</v>
      </c>
      <c r="BC156">
        <f t="shared" si="174"/>
        <v>0.52155570813982122</v>
      </c>
      <c r="BD156" s="41">
        <f t="shared" si="175"/>
        <v>0</v>
      </c>
      <c r="BE156" s="41">
        <f t="shared" si="176"/>
        <v>0</v>
      </c>
      <c r="BF156">
        <f t="shared" si="177"/>
        <v>0.50887919722532704</v>
      </c>
      <c r="BG156" s="41">
        <f t="shared" si="178"/>
        <v>47506.914892094144</v>
      </c>
      <c r="BH156" s="41">
        <f t="shared" si="179"/>
        <v>6021409.1650801701</v>
      </c>
      <c r="BI156">
        <f t="shared" si="180"/>
        <v>0.5371754490062125</v>
      </c>
      <c r="BJ156">
        <f t="shared" si="181"/>
        <v>164950.03217129258</v>
      </c>
      <c r="BK156" s="121">
        <f t="shared" si="182"/>
        <v>20718827.234678991</v>
      </c>
      <c r="BL156">
        <f t="shared" si="183"/>
        <v>0.55020149519039196</v>
      </c>
      <c r="BM156" s="119">
        <f t="shared" si="184"/>
        <v>212456.94706338673</v>
      </c>
      <c r="BN156" s="119">
        <f t="shared" si="185"/>
        <v>25811755.96921197</v>
      </c>
      <c r="BO156">
        <f t="shared" si="186"/>
        <v>0.52555076488761177</v>
      </c>
    </row>
    <row r="157" spans="1:67">
      <c r="A157">
        <v>145</v>
      </c>
      <c r="B157" s="58">
        <v>140</v>
      </c>
      <c r="C157" s="56">
        <f t="shared" si="134"/>
        <v>6236910.5428381106</v>
      </c>
      <c r="D157" s="56">
        <f t="shared" si="135"/>
        <v>356490.90696197562</v>
      </c>
      <c r="E157" s="59">
        <f t="shared" si="187"/>
        <v>5880419.635876135</v>
      </c>
      <c r="F157" s="53">
        <f t="shared" si="136"/>
        <v>76040.44526900303</v>
      </c>
      <c r="G157" s="53">
        <f t="shared" si="137"/>
        <v>27275.34641107214</v>
      </c>
      <c r="H157" s="60">
        <f t="shared" si="138"/>
        <v>48765.098857930891</v>
      </c>
      <c r="I157" s="54">
        <f t="shared" si="139"/>
        <v>0.24</v>
      </c>
      <c r="J157" s="61">
        <f t="shared" si="140"/>
        <v>2.261020693073168E-2</v>
      </c>
      <c r="K157" s="62">
        <f t="shared" si="141"/>
        <v>131854.91583052184</v>
      </c>
      <c r="L157" s="62">
        <f t="shared" si="142"/>
        <v>207895.36109952489</v>
      </c>
      <c r="M157" s="55">
        <f t="shared" si="143"/>
        <v>180620.01468845276</v>
      </c>
      <c r="N157" s="55">
        <f t="shared" si="144"/>
        <v>40672.303549708326</v>
      </c>
      <c r="O157" s="55">
        <f t="shared" si="145"/>
        <v>139947.71113874443</v>
      </c>
      <c r="P157" s="59">
        <f t="shared" si="188"/>
        <v>0</v>
      </c>
      <c r="Q157" s="52">
        <f t="shared" si="146"/>
        <v>0</v>
      </c>
      <c r="R157" s="57">
        <f t="shared" si="147"/>
        <v>0</v>
      </c>
      <c r="S157" s="59">
        <f t="shared" si="189"/>
        <v>0</v>
      </c>
      <c r="T157" s="56">
        <f t="shared" si="148"/>
        <v>0</v>
      </c>
      <c r="U157" s="57">
        <f t="shared" si="149"/>
        <v>0</v>
      </c>
      <c r="V157" s="59">
        <f t="shared" si="190"/>
        <v>0</v>
      </c>
      <c r="W157" s="52">
        <f t="shared" si="133"/>
        <v>0</v>
      </c>
      <c r="X157" s="57">
        <f t="shared" si="150"/>
        <v>0</v>
      </c>
      <c r="Y157" s="59">
        <f t="shared" si="191"/>
        <v>0</v>
      </c>
      <c r="Z157" s="56">
        <f t="shared" si="192"/>
        <v>0</v>
      </c>
      <c r="AA157" s="57">
        <f t="shared" si="151"/>
        <v>0</v>
      </c>
      <c r="AB157" s="63">
        <f t="shared" si="193"/>
        <v>0</v>
      </c>
      <c r="AC157" s="74">
        <f t="shared" si="152"/>
        <v>0</v>
      </c>
      <c r="AD157" s="57">
        <f t="shared" si="153"/>
        <v>0</v>
      </c>
      <c r="AE157" s="59">
        <f t="shared" si="194"/>
        <v>0</v>
      </c>
      <c r="AF157" s="54">
        <f t="shared" si="154"/>
        <v>0</v>
      </c>
      <c r="AG157" s="57">
        <f t="shared" si="155"/>
        <v>0</v>
      </c>
      <c r="AH157" s="59">
        <f t="shared" si="195"/>
        <v>1324162.2908781434</v>
      </c>
      <c r="AI157" s="54">
        <f t="shared" si="156"/>
        <v>40672.303549708326</v>
      </c>
      <c r="AJ157" s="57">
        <f t="shared" si="157"/>
        <v>5517.3428786589311</v>
      </c>
      <c r="AK157" s="59">
        <f t="shared" si="196"/>
        <v>4912748.2519599674</v>
      </c>
      <c r="AL157" s="56">
        <f t="shared" si="197"/>
        <v>139947.71113874443</v>
      </c>
      <c r="AM157" s="75">
        <f t="shared" si="158"/>
        <v>20469.78438316653</v>
      </c>
      <c r="AN157">
        <f t="shared" si="159"/>
        <v>3.3187442481857427E-2</v>
      </c>
      <c r="AO157" s="119">
        <f t="shared" si="160"/>
        <v>0</v>
      </c>
      <c r="AP157" s="119">
        <f t="shared" si="161"/>
        <v>0</v>
      </c>
      <c r="AQ157">
        <f t="shared" si="162"/>
        <v>0.503041735236746</v>
      </c>
      <c r="AR157" s="41">
        <f t="shared" si="163"/>
        <v>0</v>
      </c>
      <c r="AS157" s="41">
        <f t="shared" si="164"/>
        <v>0</v>
      </c>
      <c r="AT157">
        <f t="shared" si="165"/>
        <v>0.50045392741099615</v>
      </c>
      <c r="AU157" s="41">
        <f t="shared" si="166"/>
        <v>0</v>
      </c>
      <c r="AV157" s="41">
        <f t="shared" si="167"/>
        <v>0</v>
      </c>
      <c r="AW157">
        <f t="shared" si="168"/>
        <v>0.5069090066294476</v>
      </c>
      <c r="AX157">
        <f t="shared" si="169"/>
        <v>0</v>
      </c>
      <c r="AY157" s="121">
        <f t="shared" si="170"/>
        <v>0</v>
      </c>
      <c r="AZ157">
        <f t="shared" si="171"/>
        <v>0.66440177553892166</v>
      </c>
      <c r="BA157" s="39">
        <f t="shared" si="172"/>
        <v>0</v>
      </c>
      <c r="BB157" s="39">
        <f t="shared" si="173"/>
        <v>0</v>
      </c>
      <c r="BC157">
        <f t="shared" si="174"/>
        <v>0.51863449057814925</v>
      </c>
      <c r="BD157" s="41">
        <f t="shared" si="175"/>
        <v>0</v>
      </c>
      <c r="BE157" s="41">
        <f t="shared" si="176"/>
        <v>0</v>
      </c>
      <c r="BF157">
        <f t="shared" si="177"/>
        <v>0.5059394959549488</v>
      </c>
      <c r="BG157" s="41">
        <f t="shared" si="178"/>
        <v>46189.646428367254</v>
      </c>
      <c r="BH157" s="41">
        <f t="shared" si="179"/>
        <v>5897484.0147077069</v>
      </c>
      <c r="BI157">
        <f t="shared" si="180"/>
        <v>0.53428005152001012</v>
      </c>
      <c r="BJ157">
        <f t="shared" si="181"/>
        <v>160417.49552191095</v>
      </c>
      <c r="BK157" s="121">
        <f t="shared" si="182"/>
        <v>20292418.115117941</v>
      </c>
      <c r="BL157">
        <f t="shared" si="183"/>
        <v>0.54733013532402297</v>
      </c>
      <c r="BM157" s="119">
        <f t="shared" si="184"/>
        <v>206607.14195027819</v>
      </c>
      <c r="BN157" s="119">
        <f t="shared" si="185"/>
        <v>25286802.056383386</v>
      </c>
      <c r="BO157">
        <f t="shared" si="186"/>
        <v>0.52263583475196207</v>
      </c>
    </row>
    <row r="158" spans="1:67">
      <c r="A158">
        <v>146</v>
      </c>
      <c r="B158" s="64">
        <v>141</v>
      </c>
      <c r="C158" s="56">
        <f t="shared" si="134"/>
        <v>6056290.5281496579</v>
      </c>
      <c r="D158" s="56">
        <f t="shared" si="135"/>
        <v>356490.90696197562</v>
      </c>
      <c r="E158" s="59">
        <f t="shared" si="187"/>
        <v>5699799.6211876823</v>
      </c>
      <c r="F158" s="53">
        <f t="shared" si="136"/>
        <v>74321.1550663659</v>
      </c>
      <c r="G158" s="53">
        <f t="shared" si="137"/>
        <v>26437.570576275535</v>
      </c>
      <c r="H158" s="66">
        <f t="shared" si="138"/>
        <v>47883.584490090361</v>
      </c>
      <c r="I158" s="54">
        <f t="shared" si="139"/>
        <v>0.24</v>
      </c>
      <c r="J158" s="67">
        <f t="shared" si="140"/>
        <v>2.261020693073168E-2</v>
      </c>
      <c r="K158" s="68">
        <f t="shared" si="141"/>
        <v>127790.99114485341</v>
      </c>
      <c r="L158" s="68">
        <f t="shared" si="142"/>
        <v>202112.14621121931</v>
      </c>
      <c r="M158" s="55">
        <f t="shared" si="143"/>
        <v>175674.57563494379</v>
      </c>
      <c r="N158" s="55">
        <f t="shared" si="144"/>
        <v>39558.681680516005</v>
      </c>
      <c r="O158" s="55">
        <f t="shared" si="145"/>
        <v>136115.8939544278</v>
      </c>
      <c r="P158" s="65">
        <f t="shared" si="188"/>
        <v>0</v>
      </c>
      <c r="Q158" s="52">
        <f t="shared" si="146"/>
        <v>0</v>
      </c>
      <c r="R158" s="57">
        <f t="shared" si="147"/>
        <v>0</v>
      </c>
      <c r="S158" s="59">
        <f t="shared" si="189"/>
        <v>0</v>
      </c>
      <c r="T158" s="56">
        <f t="shared" si="148"/>
        <v>0</v>
      </c>
      <c r="U158" s="57">
        <f t="shared" si="149"/>
        <v>0</v>
      </c>
      <c r="V158" s="59">
        <f t="shared" si="190"/>
        <v>0</v>
      </c>
      <c r="W158" s="52">
        <f t="shared" si="133"/>
        <v>0</v>
      </c>
      <c r="X158" s="57">
        <f t="shared" si="150"/>
        <v>0</v>
      </c>
      <c r="Y158" s="59">
        <f t="shared" si="191"/>
        <v>0</v>
      </c>
      <c r="Z158" s="56">
        <f t="shared" si="192"/>
        <v>0</v>
      </c>
      <c r="AA158" s="57">
        <f t="shared" si="151"/>
        <v>0</v>
      </c>
      <c r="AB158" s="63">
        <f t="shared" si="193"/>
        <v>0</v>
      </c>
      <c r="AC158" s="74">
        <f t="shared" si="152"/>
        <v>0</v>
      </c>
      <c r="AD158" s="57">
        <f t="shared" si="153"/>
        <v>0</v>
      </c>
      <c r="AE158" s="59">
        <f t="shared" si="194"/>
        <v>0</v>
      </c>
      <c r="AF158" s="54">
        <f t="shared" si="154"/>
        <v>0</v>
      </c>
      <c r="AG158" s="57">
        <f t="shared" si="155"/>
        <v>0</v>
      </c>
      <c r="AH158" s="59">
        <f t="shared" si="195"/>
        <v>1283489.9873284351</v>
      </c>
      <c r="AI158" s="54">
        <f t="shared" si="156"/>
        <v>39558.681680516005</v>
      </c>
      <c r="AJ158" s="57">
        <f t="shared" si="157"/>
        <v>5347.8749472018126</v>
      </c>
      <c r="AK158" s="59">
        <f t="shared" si="196"/>
        <v>4772800.5408212226</v>
      </c>
      <c r="AL158" s="56">
        <f t="shared" si="197"/>
        <v>136115.8939544278</v>
      </c>
      <c r="AM158" s="75">
        <f t="shared" si="158"/>
        <v>19886.668920088428</v>
      </c>
      <c r="AN158">
        <f t="shared" si="159"/>
        <v>3.3267849665864886E-2</v>
      </c>
      <c r="AO158" s="119">
        <f t="shared" si="160"/>
        <v>0</v>
      </c>
      <c r="AP158" s="119">
        <f t="shared" si="161"/>
        <v>0</v>
      </c>
      <c r="AQ158">
        <f t="shared" si="162"/>
        <v>0.50010858949663017</v>
      </c>
      <c r="AR158" s="41">
        <f t="shared" si="163"/>
        <v>0</v>
      </c>
      <c r="AS158" s="41">
        <f t="shared" si="164"/>
        <v>0</v>
      </c>
      <c r="AT158">
        <f t="shared" si="165"/>
        <v>0.49751755906704048</v>
      </c>
      <c r="AU158" s="41">
        <f t="shared" si="166"/>
        <v>0</v>
      </c>
      <c r="AV158" s="41">
        <f t="shared" si="167"/>
        <v>0</v>
      </c>
      <c r="AW158">
        <f t="shared" si="168"/>
        <v>0.50398085395336167</v>
      </c>
      <c r="AX158">
        <f t="shared" si="169"/>
        <v>0</v>
      </c>
      <c r="AY158" s="121">
        <f t="shared" si="170"/>
        <v>0</v>
      </c>
      <c r="AZ158">
        <f t="shared" si="171"/>
        <v>0.66184046450574618</v>
      </c>
      <c r="BA158" s="39">
        <f t="shared" si="172"/>
        <v>0</v>
      </c>
      <c r="BB158" s="39">
        <f t="shared" si="173"/>
        <v>0</v>
      </c>
      <c r="BC158">
        <f t="shared" si="174"/>
        <v>0.51572275886572971</v>
      </c>
      <c r="BD158" s="41">
        <f t="shared" si="175"/>
        <v>0</v>
      </c>
      <c r="BE158" s="41">
        <f t="shared" si="176"/>
        <v>0</v>
      </c>
      <c r="BF158">
        <f t="shared" si="177"/>
        <v>0.50301007167231249</v>
      </c>
      <c r="BG158" s="41">
        <f t="shared" si="178"/>
        <v>44906.556627717815</v>
      </c>
      <c r="BH158" s="41">
        <f t="shared" si="179"/>
        <v>5775567.5253553372</v>
      </c>
      <c r="BI158">
        <f t="shared" si="180"/>
        <v>0.53139317411584941</v>
      </c>
      <c r="BJ158">
        <f t="shared" si="181"/>
        <v>156002.56287451624</v>
      </c>
      <c r="BK158" s="121">
        <f t="shared" si="182"/>
        <v>19872920.517346457</v>
      </c>
      <c r="BL158">
        <f t="shared" si="183"/>
        <v>0.54446649853080342</v>
      </c>
      <c r="BM158" s="119">
        <f t="shared" si="184"/>
        <v>200909.11950223404</v>
      </c>
      <c r="BN158" s="119">
        <f t="shared" si="185"/>
        <v>24770115.164527074</v>
      </c>
      <c r="BO158">
        <f t="shared" si="186"/>
        <v>0.51973014246106375</v>
      </c>
    </row>
    <row r="159" spans="1:67">
      <c r="A159">
        <v>147</v>
      </c>
      <c r="B159" s="58">
        <v>142</v>
      </c>
      <c r="C159" s="56">
        <f t="shared" si="134"/>
        <v>5880615.9525147136</v>
      </c>
      <c r="D159" s="56">
        <f t="shared" si="135"/>
        <v>356490.90696197562</v>
      </c>
      <c r="E159" s="59">
        <f t="shared" si="187"/>
        <v>5524125.045552738</v>
      </c>
      <c r="F159" s="53">
        <f t="shared" si="136"/>
        <v>72640.738370984356</v>
      </c>
      <c r="G159" s="53">
        <f t="shared" si="137"/>
        <v>25622.733336288784</v>
      </c>
      <c r="H159" s="60">
        <f t="shared" si="138"/>
        <v>47018.005034695569</v>
      </c>
      <c r="I159" s="54">
        <f t="shared" si="139"/>
        <v>0.24</v>
      </c>
      <c r="J159" s="61">
        <f t="shared" si="140"/>
        <v>2.261020693073168E-2</v>
      </c>
      <c r="K159" s="62">
        <f t="shared" si="141"/>
        <v>123838.52356788033</v>
      </c>
      <c r="L159" s="62">
        <f t="shared" si="142"/>
        <v>196479.26193886466</v>
      </c>
      <c r="M159" s="55">
        <f t="shared" si="143"/>
        <v>170856.52860257588</v>
      </c>
      <c r="N159" s="55">
        <f t="shared" si="144"/>
        <v>38473.74615022471</v>
      </c>
      <c r="O159" s="55">
        <f t="shared" si="145"/>
        <v>132382.78245235118</v>
      </c>
      <c r="P159" s="59">
        <f t="shared" si="188"/>
        <v>0</v>
      </c>
      <c r="Q159" s="52">
        <f t="shared" si="146"/>
        <v>0</v>
      </c>
      <c r="R159" s="57">
        <f t="shared" si="147"/>
        <v>0</v>
      </c>
      <c r="S159" s="59">
        <f t="shared" si="189"/>
        <v>0</v>
      </c>
      <c r="T159" s="56">
        <f t="shared" si="148"/>
        <v>0</v>
      </c>
      <c r="U159" s="57">
        <f t="shared" si="149"/>
        <v>0</v>
      </c>
      <c r="V159" s="59">
        <f t="shared" si="190"/>
        <v>0</v>
      </c>
      <c r="W159" s="52">
        <f t="shared" si="133"/>
        <v>0</v>
      </c>
      <c r="X159" s="57">
        <f t="shared" si="150"/>
        <v>0</v>
      </c>
      <c r="Y159" s="59">
        <f t="shared" si="191"/>
        <v>0</v>
      </c>
      <c r="Z159" s="56">
        <f t="shared" si="192"/>
        <v>0</v>
      </c>
      <c r="AA159" s="57">
        <f t="shared" si="151"/>
        <v>0</v>
      </c>
      <c r="AB159" s="63">
        <f t="shared" si="193"/>
        <v>0</v>
      </c>
      <c r="AC159" s="74">
        <f t="shared" si="152"/>
        <v>0</v>
      </c>
      <c r="AD159" s="57">
        <f t="shared" si="153"/>
        <v>0</v>
      </c>
      <c r="AE159" s="59">
        <f t="shared" si="194"/>
        <v>0</v>
      </c>
      <c r="AF159" s="54">
        <f t="shared" si="154"/>
        <v>0</v>
      </c>
      <c r="AG159" s="57">
        <f t="shared" si="155"/>
        <v>0</v>
      </c>
      <c r="AH159" s="59">
        <f t="shared" si="195"/>
        <v>1243931.305647919</v>
      </c>
      <c r="AI159" s="54">
        <f t="shared" si="156"/>
        <v>38473.74615022471</v>
      </c>
      <c r="AJ159" s="57">
        <f t="shared" si="157"/>
        <v>5183.0471068663292</v>
      </c>
      <c r="AK159" s="59">
        <f t="shared" si="196"/>
        <v>4636684.6468667947</v>
      </c>
      <c r="AL159" s="56">
        <f t="shared" si="197"/>
        <v>132382.78245235118</v>
      </c>
      <c r="AM159" s="75">
        <f t="shared" si="158"/>
        <v>19319.519361944978</v>
      </c>
      <c r="AN159">
        <f t="shared" si="159"/>
        <v>3.3348256849872346E-2</v>
      </c>
      <c r="AO159" s="119">
        <f t="shared" si="160"/>
        <v>0</v>
      </c>
      <c r="AP159" s="119">
        <f t="shared" si="161"/>
        <v>0</v>
      </c>
      <c r="AQ159">
        <f t="shared" si="162"/>
        <v>0.49718591925062072</v>
      </c>
      <c r="AR159" s="41">
        <f t="shared" si="163"/>
        <v>0</v>
      </c>
      <c r="AS159" s="41">
        <f t="shared" si="164"/>
        <v>0</v>
      </c>
      <c r="AT159">
        <f t="shared" si="165"/>
        <v>0.49459182726978446</v>
      </c>
      <c r="AU159" s="41">
        <f t="shared" si="166"/>
        <v>0</v>
      </c>
      <c r="AV159" s="41">
        <f t="shared" si="167"/>
        <v>0</v>
      </c>
      <c r="AW159">
        <f t="shared" si="168"/>
        <v>0.50106293651610112</v>
      </c>
      <c r="AX159">
        <f t="shared" si="169"/>
        <v>0</v>
      </c>
      <c r="AY159" s="121">
        <f t="shared" si="170"/>
        <v>0</v>
      </c>
      <c r="AZ159">
        <f t="shared" si="171"/>
        <v>0.65928022225951832</v>
      </c>
      <c r="BA159" s="39">
        <f t="shared" si="172"/>
        <v>0</v>
      </c>
      <c r="BB159" s="39">
        <f t="shared" si="173"/>
        <v>0</v>
      </c>
      <c r="BC159">
        <f t="shared" si="174"/>
        <v>0.5128205372367528</v>
      </c>
      <c r="BD159" s="41">
        <f t="shared" si="175"/>
        <v>0</v>
      </c>
      <c r="BE159" s="41">
        <f t="shared" si="176"/>
        <v>0</v>
      </c>
      <c r="BF159">
        <f t="shared" si="177"/>
        <v>0.5000909428109388</v>
      </c>
      <c r="BG159" s="41">
        <f t="shared" si="178"/>
        <v>43656.793257091042</v>
      </c>
      <c r="BH159" s="41">
        <f t="shared" si="179"/>
        <v>5655640.6840830324</v>
      </c>
      <c r="BI159">
        <f t="shared" si="180"/>
        <v>0.52851484761270384</v>
      </c>
      <c r="BJ159">
        <f t="shared" si="181"/>
        <v>151702.30181429617</v>
      </c>
      <c r="BK159" s="121">
        <f t="shared" si="182"/>
        <v>19460269.020495623</v>
      </c>
      <c r="BL159">
        <f t="shared" si="183"/>
        <v>0.54161062066240984</v>
      </c>
      <c r="BM159" s="119">
        <f t="shared" si="184"/>
        <v>195359.09507138722</v>
      </c>
      <c r="BN159" s="119">
        <f t="shared" si="185"/>
        <v>24261627.061565775</v>
      </c>
      <c r="BO159">
        <f t="shared" si="186"/>
        <v>0.51683371399157629</v>
      </c>
    </row>
    <row r="160" spans="1:67">
      <c r="A160">
        <v>148</v>
      </c>
      <c r="B160" s="64">
        <v>143</v>
      </c>
      <c r="C160" s="56">
        <f t="shared" si="134"/>
        <v>5709759.4239121377</v>
      </c>
      <c r="D160" s="56">
        <f t="shared" si="135"/>
        <v>356490.90696197562</v>
      </c>
      <c r="E160" s="59">
        <f t="shared" si="187"/>
        <v>5353268.5169501621</v>
      </c>
      <c r="F160" s="53">
        <f t="shared" si="136"/>
        <v>70998.316244815273</v>
      </c>
      <c r="G160" s="53">
        <f t="shared" si="137"/>
        <v>24830.243804453839</v>
      </c>
      <c r="H160" s="66">
        <f t="shared" si="138"/>
        <v>46168.072440361429</v>
      </c>
      <c r="I160" s="54">
        <f t="shared" si="139"/>
        <v>0.24</v>
      </c>
      <c r="J160" s="67">
        <f t="shared" si="140"/>
        <v>2.261020693073168E-2</v>
      </c>
      <c r="K160" s="68">
        <f t="shared" si="141"/>
        <v>119994.63925254467</v>
      </c>
      <c r="L160" s="68">
        <f t="shared" si="142"/>
        <v>190992.95549735994</v>
      </c>
      <c r="M160" s="55">
        <f t="shared" si="143"/>
        <v>166162.7116929061</v>
      </c>
      <c r="N160" s="55">
        <f t="shared" si="144"/>
        <v>37416.784957490134</v>
      </c>
      <c r="O160" s="55">
        <f t="shared" si="145"/>
        <v>128745.92673541597</v>
      </c>
      <c r="P160" s="65">
        <f t="shared" si="188"/>
        <v>0</v>
      </c>
      <c r="Q160" s="52">
        <f t="shared" si="146"/>
        <v>0</v>
      </c>
      <c r="R160" s="57">
        <f t="shared" si="147"/>
        <v>0</v>
      </c>
      <c r="S160" s="59">
        <f t="shared" si="189"/>
        <v>0</v>
      </c>
      <c r="T160" s="56">
        <f t="shared" si="148"/>
        <v>0</v>
      </c>
      <c r="U160" s="57">
        <f t="shared" si="149"/>
        <v>0</v>
      </c>
      <c r="V160" s="59">
        <f t="shared" si="190"/>
        <v>0</v>
      </c>
      <c r="W160" s="52">
        <f t="shared" si="133"/>
        <v>0</v>
      </c>
      <c r="X160" s="57">
        <f t="shared" si="150"/>
        <v>0</v>
      </c>
      <c r="Y160" s="59">
        <f t="shared" si="191"/>
        <v>0</v>
      </c>
      <c r="Z160" s="56">
        <f t="shared" si="192"/>
        <v>0</v>
      </c>
      <c r="AA160" s="57">
        <f t="shared" si="151"/>
        <v>0</v>
      </c>
      <c r="AB160" s="63">
        <f t="shared" si="193"/>
        <v>0</v>
      </c>
      <c r="AC160" s="74">
        <f t="shared" si="152"/>
        <v>0</v>
      </c>
      <c r="AD160" s="57">
        <f t="shared" si="153"/>
        <v>0</v>
      </c>
      <c r="AE160" s="59">
        <f t="shared" si="194"/>
        <v>0</v>
      </c>
      <c r="AF160" s="54">
        <f t="shared" si="154"/>
        <v>0</v>
      </c>
      <c r="AG160" s="57">
        <f t="shared" si="155"/>
        <v>0</v>
      </c>
      <c r="AH160" s="59">
        <f t="shared" si="195"/>
        <v>1205457.5594976943</v>
      </c>
      <c r="AI160" s="54">
        <f t="shared" si="156"/>
        <v>37416.784957490134</v>
      </c>
      <c r="AJ160" s="57">
        <f t="shared" si="157"/>
        <v>5022.739831240393</v>
      </c>
      <c r="AK160" s="59">
        <f t="shared" si="196"/>
        <v>4504301.8644144433</v>
      </c>
      <c r="AL160" s="56">
        <f t="shared" si="197"/>
        <v>128745.92673541597</v>
      </c>
      <c r="AM160" s="75">
        <f t="shared" si="158"/>
        <v>18767.92443506018</v>
      </c>
      <c r="AN160">
        <f t="shared" si="159"/>
        <v>3.3428664033879806E-2</v>
      </c>
      <c r="AO160" s="119">
        <f t="shared" si="160"/>
        <v>0</v>
      </c>
      <c r="AP160" s="119">
        <f t="shared" si="161"/>
        <v>0</v>
      </c>
      <c r="AQ160">
        <f t="shared" si="162"/>
        <v>0.49427374103077831</v>
      </c>
      <c r="AR160" s="41">
        <f t="shared" si="163"/>
        <v>0</v>
      </c>
      <c r="AS160" s="41">
        <f t="shared" si="164"/>
        <v>0</v>
      </c>
      <c r="AT160">
        <f t="shared" si="165"/>
        <v>0.49167674729763738</v>
      </c>
      <c r="AU160" s="41">
        <f t="shared" si="166"/>
        <v>0</v>
      </c>
      <c r="AV160" s="41">
        <f t="shared" si="167"/>
        <v>0</v>
      </c>
      <c r="AW160">
        <f t="shared" si="168"/>
        <v>0.49815527269042137</v>
      </c>
      <c r="AX160">
        <f t="shared" si="169"/>
        <v>0</v>
      </c>
      <c r="AY160" s="121">
        <f t="shared" si="170"/>
        <v>0</v>
      </c>
      <c r="AZ160">
        <f t="shared" si="171"/>
        <v>0.65672111300875624</v>
      </c>
      <c r="BA160" s="39">
        <f t="shared" si="172"/>
        <v>0</v>
      </c>
      <c r="BB160" s="39">
        <f t="shared" si="173"/>
        <v>0</v>
      </c>
      <c r="BC160">
        <f t="shared" si="174"/>
        <v>0.509927849408779</v>
      </c>
      <c r="BD160" s="41">
        <f t="shared" si="175"/>
        <v>0</v>
      </c>
      <c r="BE160" s="41">
        <f t="shared" si="176"/>
        <v>0</v>
      </c>
      <c r="BF160">
        <f t="shared" si="177"/>
        <v>0.49718212728578609</v>
      </c>
      <c r="BG160" s="41">
        <f t="shared" si="178"/>
        <v>42439.52478873053</v>
      </c>
      <c r="BH160" s="41">
        <f t="shared" si="179"/>
        <v>5537684.1737085395</v>
      </c>
      <c r="BI160">
        <f t="shared" si="180"/>
        <v>0.52564510232051964</v>
      </c>
      <c r="BJ160">
        <f t="shared" si="181"/>
        <v>147513.85117047615</v>
      </c>
      <c r="BK160" s="121">
        <f t="shared" si="182"/>
        <v>19054397.156841565</v>
      </c>
      <c r="BL160">
        <f t="shared" si="183"/>
        <v>0.53876253707192145</v>
      </c>
      <c r="BM160" s="119">
        <f t="shared" si="184"/>
        <v>189953.37595920666</v>
      </c>
      <c r="BN160" s="119">
        <f t="shared" si="185"/>
        <v>23761267.772085574</v>
      </c>
      <c r="BO160">
        <f t="shared" si="186"/>
        <v>0.51394657480496264</v>
      </c>
    </row>
    <row r="161" spans="1:67">
      <c r="A161">
        <v>149</v>
      </c>
      <c r="B161" s="58">
        <v>144</v>
      </c>
      <c r="C161" s="56">
        <f t="shared" si="134"/>
        <v>5543596.7122192308</v>
      </c>
      <c r="D161" s="56">
        <f t="shared" si="135"/>
        <v>356490.90696197469</v>
      </c>
      <c r="E161" s="59">
        <f t="shared" si="187"/>
        <v>5187105.8052572561</v>
      </c>
      <c r="F161" s="53">
        <f t="shared" si="136"/>
        <v>69393.029622786475</v>
      </c>
      <c r="G161" s="53">
        <f t="shared" si="137"/>
        <v>24059.525760051572</v>
      </c>
      <c r="H161" s="60">
        <f t="shared" si="138"/>
        <v>45333.503862734899</v>
      </c>
      <c r="I161" s="54">
        <f t="shared" si="139"/>
        <v>0.24</v>
      </c>
      <c r="J161" s="61">
        <f t="shared" si="140"/>
        <v>2.261020693073168E-2</v>
      </c>
      <c r="K161" s="62">
        <f t="shared" si="141"/>
        <v>116256.53572523459</v>
      </c>
      <c r="L161" s="62">
        <f t="shared" si="142"/>
        <v>185649.56534802105</v>
      </c>
      <c r="M161" s="55">
        <f t="shared" si="143"/>
        <v>161590.03958796948</v>
      </c>
      <c r="N161" s="55">
        <f t="shared" si="144"/>
        <v>36387.103345482406</v>
      </c>
      <c r="O161" s="55">
        <f t="shared" si="145"/>
        <v>125202.93624248709</v>
      </c>
      <c r="P161" s="59">
        <f t="shared" si="188"/>
        <v>0</v>
      </c>
      <c r="Q161" s="52">
        <f t="shared" si="146"/>
        <v>0</v>
      </c>
      <c r="R161" s="57">
        <f t="shared" si="147"/>
        <v>0</v>
      </c>
      <c r="S161" s="59">
        <f t="shared" si="189"/>
        <v>0</v>
      </c>
      <c r="T161" s="56">
        <f t="shared" si="148"/>
        <v>0</v>
      </c>
      <c r="U161" s="57">
        <f t="shared" si="149"/>
        <v>0</v>
      </c>
      <c r="V161" s="59">
        <f t="shared" si="190"/>
        <v>0</v>
      </c>
      <c r="W161" s="52">
        <f t="shared" si="133"/>
        <v>0</v>
      </c>
      <c r="X161" s="57">
        <f t="shared" si="150"/>
        <v>0</v>
      </c>
      <c r="Y161" s="59">
        <f t="shared" si="191"/>
        <v>0</v>
      </c>
      <c r="Z161" s="56">
        <f t="shared" si="192"/>
        <v>0</v>
      </c>
      <c r="AA161" s="57">
        <f t="shared" si="151"/>
        <v>0</v>
      </c>
      <c r="AB161" s="63">
        <f t="shared" si="193"/>
        <v>0</v>
      </c>
      <c r="AC161" s="74">
        <f t="shared" si="152"/>
        <v>0</v>
      </c>
      <c r="AD161" s="57">
        <f t="shared" si="153"/>
        <v>0</v>
      </c>
      <c r="AE161" s="59">
        <f t="shared" si="194"/>
        <v>0</v>
      </c>
      <c r="AF161" s="54">
        <f t="shared" si="154"/>
        <v>0</v>
      </c>
      <c r="AG161" s="57">
        <f t="shared" si="155"/>
        <v>0</v>
      </c>
      <c r="AH161" s="59">
        <f t="shared" si="195"/>
        <v>1168040.7745402041</v>
      </c>
      <c r="AI161" s="54">
        <f t="shared" si="156"/>
        <v>36387.103345482406</v>
      </c>
      <c r="AJ161" s="57">
        <f t="shared" si="157"/>
        <v>4866.8365605841836</v>
      </c>
      <c r="AK161" s="59">
        <f t="shared" si="196"/>
        <v>4375555.9376790272</v>
      </c>
      <c r="AL161" s="56">
        <f t="shared" si="197"/>
        <v>125202.93624248709</v>
      </c>
      <c r="AM161" s="75">
        <f t="shared" si="158"/>
        <v>18231.483073662614</v>
      </c>
      <c r="AN161">
        <f t="shared" si="159"/>
        <v>3.3509071217887265E-2</v>
      </c>
      <c r="AO161" s="119">
        <f t="shared" si="160"/>
        <v>0</v>
      </c>
      <c r="AP161" s="119">
        <f t="shared" si="161"/>
        <v>0</v>
      </c>
      <c r="AQ161">
        <f t="shared" si="162"/>
        <v>0.49137207085295842</v>
      </c>
      <c r="AR161" s="41">
        <f t="shared" si="163"/>
        <v>0</v>
      </c>
      <c r="AS161" s="41">
        <f t="shared" si="164"/>
        <v>0</v>
      </c>
      <c r="AT161">
        <f t="shared" si="165"/>
        <v>0.48877233391322644</v>
      </c>
      <c r="AU161" s="41">
        <f t="shared" si="166"/>
        <v>0</v>
      </c>
      <c r="AV161" s="41">
        <f t="shared" si="167"/>
        <v>0</v>
      </c>
      <c r="AW161">
        <f t="shared" si="168"/>
        <v>0.49525788033264273</v>
      </c>
      <c r="AX161">
        <f t="shared" si="169"/>
        <v>0</v>
      </c>
      <c r="AY161" s="121">
        <f t="shared" si="170"/>
        <v>0</v>
      </c>
      <c r="AZ161">
        <f t="shared" si="171"/>
        <v>0.65416320066682487</v>
      </c>
      <c r="BA161" s="39">
        <f t="shared" si="172"/>
        <v>0</v>
      </c>
      <c r="BB161" s="39">
        <f t="shared" si="173"/>
        <v>0</v>
      </c>
      <c r="BC161">
        <f t="shared" si="174"/>
        <v>0.50704471858429501</v>
      </c>
      <c r="BD161" s="41">
        <f t="shared" si="175"/>
        <v>0</v>
      </c>
      <c r="BE161" s="41">
        <f t="shared" si="176"/>
        <v>0</v>
      </c>
      <c r="BF161">
        <f t="shared" si="177"/>
        <v>0.4942836424954305</v>
      </c>
      <c r="BG161" s="41">
        <f t="shared" si="178"/>
        <v>41253.939906066589</v>
      </c>
      <c r="BH161" s="41">
        <f t="shared" si="179"/>
        <v>5421678.3984768782</v>
      </c>
      <c r="BI161">
        <f t="shared" si="180"/>
        <v>0.52278396804141802</v>
      </c>
      <c r="BJ161">
        <f t="shared" si="181"/>
        <v>143434.4193161497</v>
      </c>
      <c r="BK161" s="121">
        <f t="shared" si="182"/>
        <v>18655237.500130575</v>
      </c>
      <c r="BL161">
        <f t="shared" si="183"/>
        <v>0.53592228261456687</v>
      </c>
      <c r="BM161" s="119">
        <f t="shared" si="184"/>
        <v>184688.3592222163</v>
      </c>
      <c r="BN161" s="119">
        <f t="shared" si="185"/>
        <v>23268965.700667605</v>
      </c>
      <c r="BO161">
        <f t="shared" si="186"/>
        <v>0.51106874984891915</v>
      </c>
    </row>
    <row r="162" spans="1:67">
      <c r="A162">
        <v>150</v>
      </c>
      <c r="B162" s="64">
        <v>145</v>
      </c>
      <c r="C162" s="56">
        <f t="shared" si="134"/>
        <v>5382006.6726312619</v>
      </c>
      <c r="D162" s="56">
        <f t="shared" si="135"/>
        <v>356490.90696197562</v>
      </c>
      <c r="E162" s="59">
        <f t="shared" si="187"/>
        <v>5025515.7656692863</v>
      </c>
      <c r="F162" s="53">
        <f t="shared" si="136"/>
        <v>67824.038863464855</v>
      </c>
      <c r="G162" s="53">
        <f t="shared" si="137"/>
        <v>23310.01729309604</v>
      </c>
      <c r="H162" s="66">
        <f t="shared" si="138"/>
        <v>44514.021570368815</v>
      </c>
      <c r="I162" s="54">
        <f t="shared" si="139"/>
        <v>0.24</v>
      </c>
      <c r="J162" s="67">
        <f t="shared" si="140"/>
        <v>2.261020693073168E-2</v>
      </c>
      <c r="K162" s="68">
        <f t="shared" si="141"/>
        <v>112621.48015641193</v>
      </c>
      <c r="L162" s="68">
        <f t="shared" si="142"/>
        <v>180445.51901987678</v>
      </c>
      <c r="M162" s="55">
        <f t="shared" si="143"/>
        <v>157135.50172678073</v>
      </c>
      <c r="N162" s="55">
        <f t="shared" si="144"/>
        <v>35384.02339126778</v>
      </c>
      <c r="O162" s="55">
        <f t="shared" si="145"/>
        <v>121751.47833551295</v>
      </c>
      <c r="P162" s="65">
        <f t="shared" si="188"/>
        <v>0</v>
      </c>
      <c r="Q162" s="52">
        <f t="shared" si="146"/>
        <v>0</v>
      </c>
      <c r="R162" s="57">
        <f t="shared" si="147"/>
        <v>0</v>
      </c>
      <c r="S162" s="59">
        <f t="shared" si="189"/>
        <v>0</v>
      </c>
      <c r="T162" s="56">
        <f t="shared" si="148"/>
        <v>0</v>
      </c>
      <c r="U162" s="57">
        <f t="shared" si="149"/>
        <v>0</v>
      </c>
      <c r="V162" s="59">
        <f t="shared" si="190"/>
        <v>0</v>
      </c>
      <c r="W162" s="52">
        <f t="shared" si="133"/>
        <v>0</v>
      </c>
      <c r="X162" s="57">
        <f t="shared" si="150"/>
        <v>0</v>
      </c>
      <c r="Y162" s="59">
        <f t="shared" si="191"/>
        <v>0</v>
      </c>
      <c r="Z162" s="56">
        <f t="shared" si="192"/>
        <v>0</v>
      </c>
      <c r="AA162" s="57">
        <f t="shared" si="151"/>
        <v>0</v>
      </c>
      <c r="AB162" s="63">
        <f t="shared" si="193"/>
        <v>0</v>
      </c>
      <c r="AC162" s="74">
        <f t="shared" si="152"/>
        <v>0</v>
      </c>
      <c r="AD162" s="57">
        <f t="shared" si="153"/>
        <v>0</v>
      </c>
      <c r="AE162" s="59">
        <f t="shared" si="194"/>
        <v>0</v>
      </c>
      <c r="AF162" s="54">
        <f t="shared" si="154"/>
        <v>0</v>
      </c>
      <c r="AG162" s="57">
        <f t="shared" si="155"/>
        <v>0</v>
      </c>
      <c r="AH162" s="59">
        <f t="shared" si="195"/>
        <v>1131653.6711947217</v>
      </c>
      <c r="AI162" s="54">
        <f t="shared" si="156"/>
        <v>35384.02339126778</v>
      </c>
      <c r="AJ162" s="57">
        <f t="shared" si="157"/>
        <v>4715.223629978007</v>
      </c>
      <c r="AK162" s="59">
        <f t="shared" si="196"/>
        <v>4250353.0014365399</v>
      </c>
      <c r="AL162" s="56">
        <f t="shared" si="197"/>
        <v>121751.47833551295</v>
      </c>
      <c r="AM162" s="75">
        <f t="shared" si="158"/>
        <v>17709.80417265225</v>
      </c>
      <c r="AN162">
        <f t="shared" si="159"/>
        <v>3.3589478401894732E-2</v>
      </c>
      <c r="AO162" s="119">
        <f t="shared" si="160"/>
        <v>0</v>
      </c>
      <c r="AP162" s="119">
        <f t="shared" si="161"/>
        <v>0</v>
      </c>
      <c r="AQ162">
        <f t="shared" si="162"/>
        <v>0.48848092421898093</v>
      </c>
      <c r="AR162" s="41">
        <f t="shared" si="163"/>
        <v>0</v>
      </c>
      <c r="AS162" s="41">
        <f t="shared" si="164"/>
        <v>0</v>
      </c>
      <c r="AT162">
        <f t="shared" si="165"/>
        <v>0.48587860136566735</v>
      </c>
      <c r="AU162" s="41">
        <f t="shared" si="166"/>
        <v>0</v>
      </c>
      <c r="AV162" s="41">
        <f t="shared" si="167"/>
        <v>0</v>
      </c>
      <c r="AW162">
        <f t="shared" si="168"/>
        <v>0.49237077678458113</v>
      </c>
      <c r="AX162">
        <f t="shared" si="169"/>
        <v>0</v>
      </c>
      <c r="AY162" s="121">
        <f t="shared" si="170"/>
        <v>0</v>
      </c>
      <c r="AZ162">
        <f t="shared" si="171"/>
        <v>0.65160654884970304</v>
      </c>
      <c r="BA162" s="39">
        <f t="shared" si="172"/>
        <v>0</v>
      </c>
      <c r="BB162" s="39">
        <f t="shared" si="173"/>
        <v>0</v>
      </c>
      <c r="BC162">
        <f t="shared" si="174"/>
        <v>0.50417116745247192</v>
      </c>
      <c r="BD162" s="41">
        <f t="shared" si="175"/>
        <v>0</v>
      </c>
      <c r="BE162" s="41">
        <f t="shared" si="176"/>
        <v>0</v>
      </c>
      <c r="BF162">
        <f t="shared" si="177"/>
        <v>0.49139550532399401</v>
      </c>
      <c r="BG162" s="41">
        <f t="shared" si="178"/>
        <v>40099.247021245785</v>
      </c>
      <c r="BH162" s="41">
        <f t="shared" si="179"/>
        <v>5307603.5086901672</v>
      </c>
      <c r="BI162">
        <f t="shared" si="180"/>
        <v>0.51993147407075602</v>
      </c>
      <c r="BJ162">
        <f t="shared" si="181"/>
        <v>139461.2825081652</v>
      </c>
      <c r="BK162" s="121">
        <f t="shared" si="182"/>
        <v>18262721.750326943</v>
      </c>
      <c r="BL162">
        <f t="shared" si="183"/>
        <v>0.53308989164848652</v>
      </c>
      <c r="BM162" s="119">
        <f t="shared" si="184"/>
        <v>179560.529529411</v>
      </c>
      <c r="BN162" s="119">
        <f t="shared" si="185"/>
        <v>22784647.750383206</v>
      </c>
      <c r="BO162">
        <f t="shared" si="186"/>
        <v>0.50820026355893677</v>
      </c>
    </row>
    <row r="163" spans="1:67">
      <c r="A163">
        <v>151</v>
      </c>
      <c r="B163" s="58">
        <v>146</v>
      </c>
      <c r="C163" s="56">
        <f t="shared" si="134"/>
        <v>5224871.1709044809</v>
      </c>
      <c r="D163" s="56">
        <f t="shared" si="135"/>
        <v>356490.90696197562</v>
      </c>
      <c r="E163" s="59">
        <f t="shared" si="187"/>
        <v>4868380.2639425052</v>
      </c>
      <c r="F163" s="53">
        <f t="shared" si="136"/>
        <v>66290.523309883938</v>
      </c>
      <c r="G163" s="53">
        <f t="shared" si="137"/>
        <v>22581.170457586657</v>
      </c>
      <c r="H163" s="60">
        <f t="shared" si="138"/>
        <v>43709.352852297277</v>
      </c>
      <c r="I163" s="54">
        <f t="shared" si="139"/>
        <v>0.24</v>
      </c>
      <c r="J163" s="61">
        <f t="shared" si="140"/>
        <v>2.261020693073168E-2</v>
      </c>
      <c r="K163" s="62">
        <f t="shared" si="141"/>
        <v>109086.80767243136</v>
      </c>
      <c r="L163" s="62">
        <f t="shared" si="142"/>
        <v>175377.3309823153</v>
      </c>
      <c r="M163" s="55">
        <f t="shared" si="143"/>
        <v>152796.16052472865</v>
      </c>
      <c r="N163" s="55">
        <f t="shared" si="144"/>
        <v>34406.883604849078</v>
      </c>
      <c r="O163" s="55">
        <f t="shared" si="145"/>
        <v>118389.27691987957</v>
      </c>
      <c r="P163" s="59">
        <f t="shared" si="188"/>
        <v>0</v>
      </c>
      <c r="Q163" s="52">
        <f t="shared" si="146"/>
        <v>0</v>
      </c>
      <c r="R163" s="57">
        <f t="shared" si="147"/>
        <v>0</v>
      </c>
      <c r="S163" s="59">
        <f t="shared" si="189"/>
        <v>0</v>
      </c>
      <c r="T163" s="56">
        <f t="shared" si="148"/>
        <v>0</v>
      </c>
      <c r="U163" s="57">
        <f t="shared" si="149"/>
        <v>0</v>
      </c>
      <c r="V163" s="59">
        <f t="shared" si="190"/>
        <v>0</v>
      </c>
      <c r="W163" s="52">
        <f t="shared" si="133"/>
        <v>0</v>
      </c>
      <c r="X163" s="57">
        <f t="shared" si="150"/>
        <v>0</v>
      </c>
      <c r="Y163" s="59">
        <f t="shared" si="191"/>
        <v>0</v>
      </c>
      <c r="Z163" s="56">
        <f t="shared" si="192"/>
        <v>0</v>
      </c>
      <c r="AA163" s="57">
        <f t="shared" si="151"/>
        <v>0</v>
      </c>
      <c r="AB163" s="63">
        <f t="shared" si="193"/>
        <v>0</v>
      </c>
      <c r="AC163" s="74">
        <f t="shared" si="152"/>
        <v>0</v>
      </c>
      <c r="AD163" s="57">
        <f t="shared" si="153"/>
        <v>0</v>
      </c>
      <c r="AE163" s="59">
        <f t="shared" si="194"/>
        <v>0</v>
      </c>
      <c r="AF163" s="54">
        <f t="shared" si="154"/>
        <v>0</v>
      </c>
      <c r="AG163" s="57">
        <f t="shared" si="155"/>
        <v>0</v>
      </c>
      <c r="AH163" s="59">
        <f t="shared" si="195"/>
        <v>1096269.647803454</v>
      </c>
      <c r="AI163" s="54">
        <f t="shared" si="156"/>
        <v>34406.883604849078</v>
      </c>
      <c r="AJ163" s="57">
        <f t="shared" si="157"/>
        <v>4567.7901991810577</v>
      </c>
      <c r="AK163" s="59">
        <f t="shared" si="196"/>
        <v>4128601.5231010271</v>
      </c>
      <c r="AL163" s="56">
        <f t="shared" si="197"/>
        <v>118389.27691987957</v>
      </c>
      <c r="AM163" s="75">
        <f t="shared" si="158"/>
        <v>17202.506346254278</v>
      </c>
      <c r="AN163">
        <f t="shared" si="159"/>
        <v>3.3669885585902184E-2</v>
      </c>
      <c r="AO163" s="119">
        <f t="shared" si="160"/>
        <v>0</v>
      </c>
      <c r="AP163" s="119">
        <f t="shared" si="161"/>
        <v>0</v>
      </c>
      <c r="AQ163">
        <f t="shared" si="162"/>
        <v>0.48560031611886817</v>
      </c>
      <c r="AR163" s="41">
        <f t="shared" si="163"/>
        <v>0</v>
      </c>
      <c r="AS163" s="41">
        <f t="shared" si="164"/>
        <v>0</v>
      </c>
      <c r="AT163">
        <f t="shared" si="165"/>
        <v>0.48299556339285266</v>
      </c>
      <c r="AU163" s="41">
        <f t="shared" si="166"/>
        <v>0</v>
      </c>
      <c r="AV163" s="41">
        <f t="shared" si="167"/>
        <v>0</v>
      </c>
      <c r="AW163">
        <f t="shared" si="168"/>
        <v>0.48949397887570995</v>
      </c>
      <c r="AX163">
        <f t="shared" si="169"/>
        <v>0</v>
      </c>
      <c r="AY163" s="121">
        <f t="shared" si="170"/>
        <v>0</v>
      </c>
      <c r="AZ163">
        <f t="shared" si="171"/>
        <v>0.64905122087375056</v>
      </c>
      <c r="BA163" s="39">
        <f t="shared" si="172"/>
        <v>0</v>
      </c>
      <c r="BB163" s="39">
        <f t="shared" si="173"/>
        <v>0</v>
      </c>
      <c r="BC163">
        <f t="shared" si="174"/>
        <v>0.50130721819084989</v>
      </c>
      <c r="BD163" s="41">
        <f t="shared" si="175"/>
        <v>0</v>
      </c>
      <c r="BE163" s="41">
        <f t="shared" si="176"/>
        <v>0</v>
      </c>
      <c r="BF163">
        <f t="shared" si="177"/>
        <v>0.48851773214335131</v>
      </c>
      <c r="BG163" s="41">
        <f t="shared" si="178"/>
        <v>38974.673804030135</v>
      </c>
      <c r="BH163" s="41">
        <f t="shared" si="179"/>
        <v>5195439.4243322108</v>
      </c>
      <c r="BI163">
        <f t="shared" si="180"/>
        <v>0.51708764919844741</v>
      </c>
      <c r="BJ163">
        <f t="shared" si="181"/>
        <v>135591.78326613386</v>
      </c>
      <c r="BK163" s="121">
        <f t="shared" si="182"/>
        <v>17876780.814901814</v>
      </c>
      <c r="BL163">
        <f t="shared" si="183"/>
        <v>0.53026539803558148</v>
      </c>
      <c r="BM163" s="119">
        <f t="shared" si="184"/>
        <v>174566.457070164</v>
      </c>
      <c r="BN163" s="119">
        <f t="shared" si="185"/>
        <v>22308239.436610382</v>
      </c>
      <c r="BO163">
        <f t="shared" si="186"/>
        <v>0.50534113985993834</v>
      </c>
    </row>
    <row r="164" spans="1:67">
      <c r="A164">
        <v>152</v>
      </c>
      <c r="B164" s="64">
        <v>147</v>
      </c>
      <c r="C164" s="56">
        <f t="shared" si="134"/>
        <v>5072075.0103797521</v>
      </c>
      <c r="D164" s="56">
        <f t="shared" si="135"/>
        <v>356490.90696197562</v>
      </c>
      <c r="E164" s="59">
        <f t="shared" si="187"/>
        <v>4715584.1034177765</v>
      </c>
      <c r="F164" s="53">
        <f t="shared" si="136"/>
        <v>64791.68086030097</v>
      </c>
      <c r="G164" s="53">
        <f t="shared" si="137"/>
        <v>21872.450933019456</v>
      </c>
      <c r="H164" s="66">
        <f t="shared" si="138"/>
        <v>42919.229927281514</v>
      </c>
      <c r="I164" s="54">
        <f t="shared" si="139"/>
        <v>0.24</v>
      </c>
      <c r="J164" s="67">
        <f t="shared" si="140"/>
        <v>2.261020693073168E-2</v>
      </c>
      <c r="K164" s="68">
        <f t="shared" si="141"/>
        <v>105649.91970758126</v>
      </c>
      <c r="L164" s="68">
        <f t="shared" si="142"/>
        <v>170441.60056788224</v>
      </c>
      <c r="M164" s="55">
        <f t="shared" si="143"/>
        <v>148569.14963486278</v>
      </c>
      <c r="N164" s="55">
        <f t="shared" si="144"/>
        <v>33455.038537639375</v>
      </c>
      <c r="O164" s="55">
        <f t="shared" si="145"/>
        <v>115114.11109722342</v>
      </c>
      <c r="P164" s="65">
        <f t="shared" si="188"/>
        <v>0</v>
      </c>
      <c r="Q164" s="52">
        <f t="shared" si="146"/>
        <v>0</v>
      </c>
      <c r="R164" s="57">
        <f t="shared" si="147"/>
        <v>0</v>
      </c>
      <c r="S164" s="59">
        <f t="shared" si="189"/>
        <v>0</v>
      </c>
      <c r="T164" s="56">
        <f t="shared" si="148"/>
        <v>0</v>
      </c>
      <c r="U164" s="57">
        <f t="shared" si="149"/>
        <v>0</v>
      </c>
      <c r="V164" s="59">
        <f t="shared" si="190"/>
        <v>0</v>
      </c>
      <c r="W164" s="52">
        <f t="shared" si="133"/>
        <v>0</v>
      </c>
      <c r="X164" s="57">
        <f t="shared" si="150"/>
        <v>0</v>
      </c>
      <c r="Y164" s="59">
        <f t="shared" si="191"/>
        <v>0</v>
      </c>
      <c r="Z164" s="56">
        <f t="shared" si="192"/>
        <v>0</v>
      </c>
      <c r="AA164" s="57">
        <f t="shared" si="151"/>
        <v>0</v>
      </c>
      <c r="AB164" s="63">
        <f t="shared" si="193"/>
        <v>0</v>
      </c>
      <c r="AC164" s="74">
        <f t="shared" si="152"/>
        <v>0</v>
      </c>
      <c r="AD164" s="57">
        <f t="shared" si="153"/>
        <v>0</v>
      </c>
      <c r="AE164" s="59">
        <f t="shared" si="194"/>
        <v>0</v>
      </c>
      <c r="AF164" s="54">
        <f t="shared" si="154"/>
        <v>0</v>
      </c>
      <c r="AG164" s="57">
        <f t="shared" si="155"/>
        <v>0</v>
      </c>
      <c r="AH164" s="59">
        <f t="shared" si="195"/>
        <v>1061862.764198605</v>
      </c>
      <c r="AI164" s="54">
        <f t="shared" si="156"/>
        <v>33455.038537639375</v>
      </c>
      <c r="AJ164" s="57">
        <f t="shared" si="157"/>
        <v>4424.4281841608536</v>
      </c>
      <c r="AK164" s="59">
        <f t="shared" si="196"/>
        <v>4010212.2461811476</v>
      </c>
      <c r="AL164" s="56">
        <f t="shared" si="197"/>
        <v>115114.11109722342</v>
      </c>
      <c r="AM164" s="75">
        <f t="shared" si="158"/>
        <v>16709.217692421447</v>
      </c>
      <c r="AN164">
        <f t="shared" si="159"/>
        <v>3.3750292769909651E-2</v>
      </c>
      <c r="AO164" s="119">
        <f t="shared" si="160"/>
        <v>0</v>
      </c>
      <c r="AP164" s="119">
        <f t="shared" si="161"/>
        <v>0</v>
      </c>
      <c r="AQ164">
        <f t="shared" si="162"/>
        <v>0.48273026103303091</v>
      </c>
      <c r="AR164" s="41">
        <f t="shared" si="163"/>
        <v>0</v>
      </c>
      <c r="AS164" s="41">
        <f t="shared" si="164"/>
        <v>0</v>
      </c>
      <c r="AT164">
        <f t="shared" si="165"/>
        <v>0.48012323322375339</v>
      </c>
      <c r="AU164" s="41">
        <f t="shared" si="166"/>
        <v>0</v>
      </c>
      <c r="AV164" s="41">
        <f t="shared" si="167"/>
        <v>0</v>
      </c>
      <c r="AW164">
        <f t="shared" si="168"/>
        <v>0.48662750292522505</v>
      </c>
      <c r="AX164">
        <f t="shared" si="169"/>
        <v>0</v>
      </c>
      <c r="AY164" s="121">
        <f t="shared" si="170"/>
        <v>0</v>
      </c>
      <c r="AZ164">
        <f t="shared" si="171"/>
        <v>0.64649727975342941</v>
      </c>
      <c r="BA164" s="39">
        <f t="shared" si="172"/>
        <v>0</v>
      </c>
      <c r="BB164" s="39">
        <f t="shared" si="173"/>
        <v>0</v>
      </c>
      <c r="BC164">
        <f t="shared" si="174"/>
        <v>0.49845289246703406</v>
      </c>
      <c r="BD164" s="41">
        <f t="shared" si="175"/>
        <v>0</v>
      </c>
      <c r="BE164" s="41">
        <f t="shared" si="176"/>
        <v>0</v>
      </c>
      <c r="BF164">
        <f t="shared" si="177"/>
        <v>0.48565033881524344</v>
      </c>
      <c r="BG164" s="41">
        <f t="shared" si="178"/>
        <v>37879.466721800229</v>
      </c>
      <c r="BH164" s="41">
        <f t="shared" si="179"/>
        <v>5085165.8577211853</v>
      </c>
      <c r="BI164">
        <f t="shared" si="180"/>
        <v>0.51425252171009594</v>
      </c>
      <c r="BJ164">
        <f t="shared" si="181"/>
        <v>131823.32878964487</v>
      </c>
      <c r="BK164" s="121">
        <f t="shared" si="182"/>
        <v>17497344.88677796</v>
      </c>
      <c r="BL164">
        <f t="shared" si="183"/>
        <v>0.52744883514225904</v>
      </c>
      <c r="BM164" s="119">
        <f t="shared" si="184"/>
        <v>169702.79551144509</v>
      </c>
      <c r="BN164" s="119">
        <f t="shared" si="185"/>
        <v>21839664.99632483</v>
      </c>
      <c r="BO164">
        <f t="shared" si="186"/>
        <v>0.50249140216781618</v>
      </c>
    </row>
    <row r="165" spans="1:67">
      <c r="A165">
        <v>153</v>
      </c>
      <c r="B165" s="58">
        <v>148</v>
      </c>
      <c r="C165" s="56">
        <f t="shared" si="134"/>
        <v>4923505.8607448898</v>
      </c>
      <c r="D165" s="56">
        <f t="shared" si="135"/>
        <v>356490.90696197655</v>
      </c>
      <c r="E165" s="59">
        <f t="shared" si="187"/>
        <v>4567014.9537829133</v>
      </c>
      <c r="F165" s="53">
        <f t="shared" si="136"/>
        <v>63326.727548659626</v>
      </c>
      <c r="G165" s="53">
        <f t="shared" si="137"/>
        <v>21183.33769396308</v>
      </c>
      <c r="H165" s="60">
        <f t="shared" si="138"/>
        <v>42143.38985469655</v>
      </c>
      <c r="I165" s="54">
        <f t="shared" si="139"/>
        <v>0.24</v>
      </c>
      <c r="J165" s="61">
        <f t="shared" si="140"/>
        <v>2.261020693073168E-2</v>
      </c>
      <c r="K165" s="62">
        <f t="shared" si="141"/>
        <v>102308.28239540046</v>
      </c>
      <c r="L165" s="62">
        <f t="shared" si="142"/>
        <v>165635.00994406009</v>
      </c>
      <c r="M165" s="55">
        <f t="shared" si="143"/>
        <v>144451.67225009701</v>
      </c>
      <c r="N165" s="55">
        <f t="shared" si="144"/>
        <v>32527.858400149555</v>
      </c>
      <c r="O165" s="55">
        <f t="shared" si="145"/>
        <v>111923.81384994746</v>
      </c>
      <c r="P165" s="59">
        <f t="shared" si="188"/>
        <v>0</v>
      </c>
      <c r="Q165" s="52">
        <f t="shared" si="146"/>
        <v>0</v>
      </c>
      <c r="R165" s="57">
        <f t="shared" si="147"/>
        <v>0</v>
      </c>
      <c r="S165" s="59">
        <f t="shared" si="189"/>
        <v>0</v>
      </c>
      <c r="T165" s="56">
        <f t="shared" si="148"/>
        <v>0</v>
      </c>
      <c r="U165" s="57">
        <f t="shared" si="149"/>
        <v>0</v>
      </c>
      <c r="V165" s="59">
        <f t="shared" si="190"/>
        <v>0</v>
      </c>
      <c r="W165" s="52">
        <f t="shared" si="133"/>
        <v>0</v>
      </c>
      <c r="X165" s="57">
        <f t="shared" si="150"/>
        <v>0</v>
      </c>
      <c r="Y165" s="59">
        <f t="shared" si="191"/>
        <v>0</v>
      </c>
      <c r="Z165" s="56">
        <f t="shared" si="192"/>
        <v>0</v>
      </c>
      <c r="AA165" s="57">
        <f t="shared" si="151"/>
        <v>0</v>
      </c>
      <c r="AB165" s="63">
        <f t="shared" si="193"/>
        <v>0</v>
      </c>
      <c r="AC165" s="74">
        <f t="shared" si="152"/>
        <v>0</v>
      </c>
      <c r="AD165" s="57">
        <f t="shared" si="153"/>
        <v>0</v>
      </c>
      <c r="AE165" s="59">
        <f t="shared" si="194"/>
        <v>0</v>
      </c>
      <c r="AF165" s="54">
        <f t="shared" si="154"/>
        <v>0</v>
      </c>
      <c r="AG165" s="57">
        <f t="shared" si="155"/>
        <v>0</v>
      </c>
      <c r="AH165" s="59">
        <f t="shared" si="195"/>
        <v>1028407.7256609655</v>
      </c>
      <c r="AI165" s="54">
        <f t="shared" si="156"/>
        <v>32527.858400149555</v>
      </c>
      <c r="AJ165" s="57">
        <f t="shared" si="157"/>
        <v>4285.0321902540227</v>
      </c>
      <c r="AK165" s="59">
        <f t="shared" si="196"/>
        <v>3895098.135083924</v>
      </c>
      <c r="AL165" s="56">
        <f t="shared" si="197"/>
        <v>111923.81384994746</v>
      </c>
      <c r="AM165" s="75">
        <f t="shared" si="158"/>
        <v>16229.575562849683</v>
      </c>
      <c r="AN165">
        <f t="shared" si="159"/>
        <v>3.3830699953917111E-2</v>
      </c>
      <c r="AO165" s="119">
        <f t="shared" si="160"/>
        <v>0</v>
      </c>
      <c r="AP165" s="119">
        <f t="shared" si="161"/>
        <v>0</v>
      </c>
      <c r="AQ165">
        <f t="shared" si="162"/>
        <v>0.479870772934539</v>
      </c>
      <c r="AR165" s="41">
        <f t="shared" si="163"/>
        <v>0</v>
      </c>
      <c r="AS165" s="41">
        <f t="shared" si="164"/>
        <v>0</v>
      </c>
      <c r="AT165">
        <f t="shared" si="165"/>
        <v>0.47726162358072954</v>
      </c>
      <c r="AU165" s="41">
        <f t="shared" si="166"/>
        <v>0</v>
      </c>
      <c r="AV165" s="41">
        <f t="shared" si="167"/>
        <v>0</v>
      </c>
      <c r="AW165">
        <f t="shared" si="168"/>
        <v>0.48377136474419119</v>
      </c>
      <c r="AX165">
        <f t="shared" si="169"/>
        <v>0</v>
      </c>
      <c r="AY165" s="121">
        <f t="shared" si="170"/>
        <v>0</v>
      </c>
      <c r="AZ165">
        <f t="shared" si="171"/>
        <v>0.64394478819924317</v>
      </c>
      <c r="BA165" s="39">
        <f t="shared" si="172"/>
        <v>0</v>
      </c>
      <c r="BB165" s="39">
        <f t="shared" si="173"/>
        <v>0</v>
      </c>
      <c r="BC165">
        <f t="shared" si="174"/>
        <v>0.49560821144050499</v>
      </c>
      <c r="BD165" s="41">
        <f t="shared" si="175"/>
        <v>0</v>
      </c>
      <c r="BE165" s="41">
        <f t="shared" si="176"/>
        <v>0</v>
      </c>
      <c r="BF165">
        <f t="shared" si="177"/>
        <v>0.48279334069344254</v>
      </c>
      <c r="BG165" s="41">
        <f t="shared" si="178"/>
        <v>36812.890590403578</v>
      </c>
      <c r="BH165" s="41">
        <f t="shared" si="179"/>
        <v>4976762.3352228822</v>
      </c>
      <c r="BI165">
        <f t="shared" si="180"/>
        <v>0.51142611938837323</v>
      </c>
      <c r="BJ165">
        <f t="shared" si="181"/>
        <v>128153.38941279714</v>
      </c>
      <c r="BK165" s="121">
        <f t="shared" si="182"/>
        <v>17124343.519041963</v>
      </c>
      <c r="BL165">
        <f t="shared" si="183"/>
        <v>0.52464023584034813</v>
      </c>
      <c r="BM165" s="119">
        <f t="shared" si="184"/>
        <v>164966.28000320072</v>
      </c>
      <c r="BN165" s="119">
        <f t="shared" si="185"/>
        <v>21378847.493014358</v>
      </c>
      <c r="BO165">
        <f t="shared" si="186"/>
        <v>0.49965107339109177</v>
      </c>
    </row>
    <row r="166" spans="1:67">
      <c r="A166">
        <v>154</v>
      </c>
      <c r="B166" s="64">
        <v>149</v>
      </c>
      <c r="C166" s="56">
        <f t="shared" si="134"/>
        <v>4779054.1884947922</v>
      </c>
      <c r="D166" s="56">
        <f t="shared" si="135"/>
        <v>356490.90696197562</v>
      </c>
      <c r="E166" s="59">
        <f t="shared" si="187"/>
        <v>4422563.2815328166</v>
      </c>
      <c r="F166" s="53">
        <f t="shared" si="136"/>
        <v>61894.897134538376</v>
      </c>
      <c r="G166" s="53">
        <f t="shared" si="137"/>
        <v>20513.322687509713</v>
      </c>
      <c r="H166" s="66">
        <f t="shared" si="138"/>
        <v>41381.574447028659</v>
      </c>
      <c r="I166" s="54">
        <f t="shared" si="139"/>
        <v>0.24</v>
      </c>
      <c r="J166" s="67">
        <f t="shared" si="140"/>
        <v>2.261020693073168E-2</v>
      </c>
      <c r="K166" s="68">
        <f t="shared" si="141"/>
        <v>99059.424998345945</v>
      </c>
      <c r="L166" s="68">
        <f t="shared" si="142"/>
        <v>160954.32213288429</v>
      </c>
      <c r="M166" s="55">
        <f t="shared" si="143"/>
        <v>140440.99944537459</v>
      </c>
      <c r="N166" s="55">
        <f t="shared" si="144"/>
        <v>31624.728688674346</v>
      </c>
      <c r="O166" s="55">
        <f t="shared" si="145"/>
        <v>108816.27075670025</v>
      </c>
      <c r="P166" s="65">
        <f t="shared" si="188"/>
        <v>0</v>
      </c>
      <c r="Q166" s="52">
        <f t="shared" si="146"/>
        <v>0</v>
      </c>
      <c r="R166" s="57">
        <f t="shared" si="147"/>
        <v>0</v>
      </c>
      <c r="S166" s="59">
        <f t="shared" si="189"/>
        <v>0</v>
      </c>
      <c r="T166" s="56">
        <f t="shared" si="148"/>
        <v>0</v>
      </c>
      <c r="U166" s="57">
        <f t="shared" si="149"/>
        <v>0</v>
      </c>
      <c r="V166" s="59">
        <f t="shared" si="190"/>
        <v>0</v>
      </c>
      <c r="W166" s="52">
        <f t="shared" ref="W166:W197" si="198">IF(T166+P166&lt;=O166+AM166,MIN(V166,O166-Q166+AA166-T166+AM166),0)</f>
        <v>0</v>
      </c>
      <c r="X166" s="57">
        <f t="shared" si="150"/>
        <v>0</v>
      </c>
      <c r="Y166" s="59">
        <f t="shared" si="191"/>
        <v>0</v>
      </c>
      <c r="Z166" s="56">
        <f t="shared" si="192"/>
        <v>0</v>
      </c>
      <c r="AA166" s="57">
        <f t="shared" si="151"/>
        <v>0</v>
      </c>
      <c r="AB166" s="63">
        <f t="shared" si="193"/>
        <v>0</v>
      </c>
      <c r="AC166" s="74">
        <f t="shared" si="152"/>
        <v>0</v>
      </c>
      <c r="AD166" s="57">
        <f t="shared" si="153"/>
        <v>0</v>
      </c>
      <c r="AE166" s="59">
        <f t="shared" si="194"/>
        <v>0</v>
      </c>
      <c r="AF166" s="54">
        <f t="shared" si="154"/>
        <v>0</v>
      </c>
      <c r="AG166" s="57">
        <f t="shared" si="155"/>
        <v>0</v>
      </c>
      <c r="AH166" s="59">
        <f t="shared" si="195"/>
        <v>995879.86726081604</v>
      </c>
      <c r="AI166" s="54">
        <f t="shared" si="156"/>
        <v>31624.728688674346</v>
      </c>
      <c r="AJ166" s="57">
        <f t="shared" si="157"/>
        <v>4149.4994469200665</v>
      </c>
      <c r="AK166" s="59">
        <f t="shared" si="196"/>
        <v>3783174.3212339766</v>
      </c>
      <c r="AL166" s="56">
        <f t="shared" si="197"/>
        <v>108816.27075670025</v>
      </c>
      <c r="AM166" s="75">
        <f t="shared" si="158"/>
        <v>15763.226338474902</v>
      </c>
      <c r="AN166">
        <f t="shared" si="159"/>
        <v>3.391110713792457E-2</v>
      </c>
      <c r="AO166" s="119">
        <f t="shared" si="160"/>
        <v>0</v>
      </c>
      <c r="AP166" s="119">
        <f t="shared" si="161"/>
        <v>0</v>
      </c>
      <c r="AQ166">
        <f t="shared" si="162"/>
        <v>0.477021865291337</v>
      </c>
      <c r="AR166" s="41">
        <f t="shared" si="163"/>
        <v>0</v>
      </c>
      <c r="AS166" s="41">
        <f t="shared" si="164"/>
        <v>0</v>
      </c>
      <c r="AT166">
        <f t="shared" si="165"/>
        <v>0.47441074668191324</v>
      </c>
      <c r="AU166" s="41">
        <f t="shared" si="166"/>
        <v>0</v>
      </c>
      <c r="AV166" s="41">
        <f t="shared" si="167"/>
        <v>0</v>
      </c>
      <c r="AW166">
        <f t="shared" si="168"/>
        <v>0.48092557963766958</v>
      </c>
      <c r="AX166">
        <f t="shared" si="169"/>
        <v>0</v>
      </c>
      <c r="AY166" s="121">
        <f t="shared" si="170"/>
        <v>0</v>
      </c>
      <c r="AZ166">
        <f t="shared" si="171"/>
        <v>0.64139380861550166</v>
      </c>
      <c r="BA166" s="39">
        <f t="shared" si="172"/>
        <v>0</v>
      </c>
      <c r="BB166" s="39">
        <f t="shared" si="173"/>
        <v>0</v>
      </c>
      <c r="BC166">
        <f t="shared" si="174"/>
        <v>0.49277319576432138</v>
      </c>
      <c r="BD166" s="41">
        <f t="shared" si="175"/>
        <v>0</v>
      </c>
      <c r="BE166" s="41">
        <f t="shared" si="176"/>
        <v>0</v>
      </c>
      <c r="BF166">
        <f t="shared" si="177"/>
        <v>0.47994675262587277</v>
      </c>
      <c r="BG166" s="41">
        <f t="shared" si="178"/>
        <v>35774.228135594414</v>
      </c>
      <c r="BH166" s="41">
        <f t="shared" si="179"/>
        <v>4870208.218055849</v>
      </c>
      <c r="BI166">
        <f t="shared" si="180"/>
        <v>0.50860846951416916</v>
      </c>
      <c r="BJ166">
        <f t="shared" si="181"/>
        <v>124579.49709517515</v>
      </c>
      <c r="BK166" s="121">
        <f t="shared" si="182"/>
        <v>16757705.696531838</v>
      </c>
      <c r="BL166">
        <f t="shared" si="183"/>
        <v>0.52183963250794241</v>
      </c>
      <c r="BM166" s="119">
        <f t="shared" si="184"/>
        <v>160353.72523076955</v>
      </c>
      <c r="BN166" s="119">
        <f t="shared" si="185"/>
        <v>20925708.917360812</v>
      </c>
      <c r="BO166">
        <f t="shared" si="186"/>
        <v>0.49682017593255484</v>
      </c>
    </row>
    <row r="167" spans="1:67">
      <c r="A167">
        <v>155</v>
      </c>
      <c r="B167" s="58">
        <v>150</v>
      </c>
      <c r="C167" s="56">
        <f t="shared" si="134"/>
        <v>4638613.1890494181</v>
      </c>
      <c r="D167" s="56">
        <f t="shared" si="135"/>
        <v>356490.90696197562</v>
      </c>
      <c r="E167" s="59">
        <f t="shared" si="187"/>
        <v>4282122.2820874425</v>
      </c>
      <c r="F167" s="53">
        <f t="shared" si="136"/>
        <v>60495.440702370121</v>
      </c>
      <c r="G167" s="53">
        <f t="shared" si="137"/>
        <v>19861.910518415589</v>
      </c>
      <c r="H167" s="60">
        <f t="shared" si="138"/>
        <v>40633.530183954528</v>
      </c>
      <c r="I167" s="54">
        <f t="shared" si="139"/>
        <v>0.24</v>
      </c>
      <c r="J167" s="61">
        <f t="shared" si="140"/>
        <v>2.261020693073168E-2</v>
      </c>
      <c r="K167" s="62">
        <f t="shared" si="141"/>
        <v>95900.938374908714</v>
      </c>
      <c r="L167" s="62">
        <f t="shared" si="142"/>
        <v>156396.37907727883</v>
      </c>
      <c r="M167" s="55">
        <f t="shared" si="143"/>
        <v>136534.46855886324</v>
      </c>
      <c r="N167" s="55">
        <f t="shared" si="144"/>
        <v>30745.049820767254</v>
      </c>
      <c r="O167" s="55">
        <f t="shared" si="145"/>
        <v>105789.41873809599</v>
      </c>
      <c r="P167" s="59">
        <f t="shared" si="188"/>
        <v>0</v>
      </c>
      <c r="Q167" s="52">
        <f t="shared" si="146"/>
        <v>0</v>
      </c>
      <c r="R167" s="57">
        <f t="shared" si="147"/>
        <v>0</v>
      </c>
      <c r="S167" s="59">
        <f t="shared" si="189"/>
        <v>0</v>
      </c>
      <c r="T167" s="56">
        <f t="shared" si="148"/>
        <v>0</v>
      </c>
      <c r="U167" s="57">
        <f t="shared" si="149"/>
        <v>0</v>
      </c>
      <c r="V167" s="59">
        <f t="shared" si="190"/>
        <v>0</v>
      </c>
      <c r="W167" s="52">
        <f t="shared" si="198"/>
        <v>0</v>
      </c>
      <c r="X167" s="57">
        <f t="shared" si="150"/>
        <v>0</v>
      </c>
      <c r="Y167" s="59">
        <f t="shared" si="191"/>
        <v>0</v>
      </c>
      <c r="Z167" s="56">
        <f t="shared" si="192"/>
        <v>0</v>
      </c>
      <c r="AA167" s="57">
        <f t="shared" si="151"/>
        <v>0</v>
      </c>
      <c r="AB167" s="63">
        <f t="shared" si="193"/>
        <v>0</v>
      </c>
      <c r="AC167" s="74">
        <f t="shared" si="152"/>
        <v>0</v>
      </c>
      <c r="AD167" s="57">
        <f t="shared" si="153"/>
        <v>0</v>
      </c>
      <c r="AE167" s="59">
        <f t="shared" si="194"/>
        <v>0</v>
      </c>
      <c r="AF167" s="54">
        <f t="shared" si="154"/>
        <v>0</v>
      </c>
      <c r="AG167" s="57">
        <f t="shared" si="155"/>
        <v>0</v>
      </c>
      <c r="AH167" s="59">
        <f t="shared" si="195"/>
        <v>964255.13857214164</v>
      </c>
      <c r="AI167" s="54">
        <f t="shared" si="156"/>
        <v>30745.049820767254</v>
      </c>
      <c r="AJ167" s="57">
        <f t="shared" si="157"/>
        <v>4017.7297440505899</v>
      </c>
      <c r="AK167" s="59">
        <f t="shared" si="196"/>
        <v>3674358.0504772766</v>
      </c>
      <c r="AL167" s="56">
        <f t="shared" si="197"/>
        <v>105789.41873809599</v>
      </c>
      <c r="AM167" s="75">
        <f t="shared" si="158"/>
        <v>15309.825210321986</v>
      </c>
      <c r="AN167">
        <f t="shared" si="159"/>
        <v>3.399151432193203E-2</v>
      </c>
      <c r="AO167" s="119">
        <f t="shared" si="160"/>
        <v>0</v>
      </c>
      <c r="AP167" s="119">
        <f t="shared" si="161"/>
        <v>0</v>
      </c>
      <c r="AQ167">
        <f t="shared" si="162"/>
        <v>0.47418355106859517</v>
      </c>
      <c r="AR167" s="41">
        <f t="shared" si="163"/>
        <v>0</v>
      </c>
      <c r="AS167" s="41">
        <f t="shared" si="164"/>
        <v>0</v>
      </c>
      <c r="AT167">
        <f t="shared" si="165"/>
        <v>0.47157061424352475</v>
      </c>
      <c r="AU167" s="41">
        <f t="shared" si="166"/>
        <v>0</v>
      </c>
      <c r="AV167" s="41">
        <f t="shared" si="167"/>
        <v>0</v>
      </c>
      <c r="AW167">
        <f t="shared" si="168"/>
        <v>0.47809016240684854</v>
      </c>
      <c r="AX167">
        <f t="shared" si="169"/>
        <v>0</v>
      </c>
      <c r="AY167" s="121">
        <f t="shared" si="170"/>
        <v>0</v>
      </c>
      <c r="AZ167">
        <f t="shared" si="171"/>
        <v>0.63884440309826096</v>
      </c>
      <c r="BA167" s="39">
        <f t="shared" si="172"/>
        <v>0</v>
      </c>
      <c r="BB167" s="39">
        <f t="shared" si="173"/>
        <v>0</v>
      </c>
      <c r="BC167">
        <f t="shared" si="174"/>
        <v>0.48994786558701353</v>
      </c>
      <c r="BD167" s="41">
        <f t="shared" si="175"/>
        <v>0</v>
      </c>
      <c r="BE167" s="41">
        <f t="shared" si="176"/>
        <v>0</v>
      </c>
      <c r="BF167">
        <f t="shared" si="177"/>
        <v>0.47711058895689562</v>
      </c>
      <c r="BG167" s="41">
        <f t="shared" si="178"/>
        <v>34762.779564817843</v>
      </c>
      <c r="BH167" s="41">
        <f t="shared" si="179"/>
        <v>4765482.7222189242</v>
      </c>
      <c r="BI167">
        <f t="shared" si="180"/>
        <v>0.50579959886805592</v>
      </c>
      <c r="BJ167">
        <f t="shared" si="181"/>
        <v>121099.24394841798</v>
      </c>
      <c r="BK167" s="121">
        <f t="shared" si="182"/>
        <v>16397359.904404879</v>
      </c>
      <c r="BL167">
        <f t="shared" si="183"/>
        <v>0.51904705703036991</v>
      </c>
      <c r="BM167" s="119">
        <f t="shared" si="184"/>
        <v>155862.02351323582</v>
      </c>
      <c r="BN167" s="119">
        <f t="shared" si="185"/>
        <v>20480170.283829488</v>
      </c>
      <c r="BO167">
        <f t="shared" si="186"/>
        <v>0.49399873169096947</v>
      </c>
    </row>
    <row r="168" spans="1:67">
      <c r="A168">
        <v>156</v>
      </c>
      <c r="B168" s="64">
        <v>151</v>
      </c>
      <c r="C168" s="56">
        <f t="shared" si="134"/>
        <v>4502078.7204905553</v>
      </c>
      <c r="D168" s="56">
        <f t="shared" si="135"/>
        <v>356490.90696197562</v>
      </c>
      <c r="E168" s="59">
        <f t="shared" si="187"/>
        <v>4145587.8135285797</v>
      </c>
      <c r="F168" s="53">
        <f t="shared" si="136"/>
        <v>59127.626269723725</v>
      </c>
      <c r="G168" s="53">
        <f t="shared" si="137"/>
        <v>19228.618141750063</v>
      </c>
      <c r="H168" s="66">
        <f t="shared" si="138"/>
        <v>39899.008127973662</v>
      </c>
      <c r="I168" s="54">
        <f t="shared" si="139"/>
        <v>0.24</v>
      </c>
      <c r="J168" s="67">
        <f t="shared" si="140"/>
        <v>2.261020693073168E-2</v>
      </c>
      <c r="K168" s="68">
        <f t="shared" si="141"/>
        <v>92830.473483296242</v>
      </c>
      <c r="L168" s="68">
        <f t="shared" si="142"/>
        <v>151958.09975301998</v>
      </c>
      <c r="M168" s="55">
        <f t="shared" si="143"/>
        <v>132729.48161126993</v>
      </c>
      <c r="N168" s="55">
        <f t="shared" si="144"/>
        <v>29888.236779299335</v>
      </c>
      <c r="O168" s="55">
        <f t="shared" si="145"/>
        <v>102841.2448319706</v>
      </c>
      <c r="P168" s="65">
        <f t="shared" si="188"/>
        <v>0</v>
      </c>
      <c r="Q168" s="52">
        <f t="shared" si="146"/>
        <v>0</v>
      </c>
      <c r="R168" s="57">
        <f t="shared" si="147"/>
        <v>0</v>
      </c>
      <c r="S168" s="59">
        <f t="shared" si="189"/>
        <v>0</v>
      </c>
      <c r="T168" s="56">
        <f t="shared" si="148"/>
        <v>0</v>
      </c>
      <c r="U168" s="57">
        <f t="shared" si="149"/>
        <v>0</v>
      </c>
      <c r="V168" s="59">
        <f t="shared" si="190"/>
        <v>0</v>
      </c>
      <c r="W168" s="52">
        <f t="shared" si="198"/>
        <v>0</v>
      </c>
      <c r="X168" s="57">
        <f t="shared" si="150"/>
        <v>0</v>
      </c>
      <c r="Y168" s="59">
        <f t="shared" si="191"/>
        <v>0</v>
      </c>
      <c r="Z168" s="56">
        <f t="shared" si="192"/>
        <v>0</v>
      </c>
      <c r="AA168" s="57">
        <f t="shared" si="151"/>
        <v>0</v>
      </c>
      <c r="AB168" s="63">
        <f t="shared" si="193"/>
        <v>0</v>
      </c>
      <c r="AC168" s="74">
        <f t="shared" si="152"/>
        <v>0</v>
      </c>
      <c r="AD168" s="57">
        <f t="shared" si="153"/>
        <v>0</v>
      </c>
      <c r="AE168" s="59">
        <f t="shared" si="194"/>
        <v>0</v>
      </c>
      <c r="AF168" s="54">
        <f t="shared" si="154"/>
        <v>0</v>
      </c>
      <c r="AG168" s="57">
        <f t="shared" si="155"/>
        <v>0</v>
      </c>
      <c r="AH168" s="59">
        <f t="shared" si="195"/>
        <v>933510.08875137439</v>
      </c>
      <c r="AI168" s="54">
        <f t="shared" si="156"/>
        <v>29888.236779299335</v>
      </c>
      <c r="AJ168" s="57">
        <f t="shared" si="157"/>
        <v>3889.6253697973934</v>
      </c>
      <c r="AK168" s="59">
        <f t="shared" si="196"/>
        <v>3568568.6317391805</v>
      </c>
      <c r="AL168" s="56">
        <f t="shared" si="197"/>
        <v>102841.2448319706</v>
      </c>
      <c r="AM168" s="75">
        <f t="shared" si="158"/>
        <v>14869.035965579918</v>
      </c>
      <c r="AN168">
        <f t="shared" si="159"/>
        <v>3.407192150593949E-2</v>
      </c>
      <c r="AO168" s="119">
        <f t="shared" si="160"/>
        <v>0</v>
      </c>
      <c r="AP168" s="119">
        <f t="shared" si="161"/>
        <v>0</v>
      </c>
      <c r="AQ168">
        <f t="shared" si="162"/>
        <v>0.47135584273097753</v>
      </c>
      <c r="AR168" s="41">
        <f t="shared" si="163"/>
        <v>0</v>
      </c>
      <c r="AS168" s="41">
        <f t="shared" si="164"/>
        <v>0</v>
      </c>
      <c r="AT168">
        <f t="shared" si="165"/>
        <v>0.46874123748227758</v>
      </c>
      <c r="AU168" s="41">
        <f t="shared" si="166"/>
        <v>0</v>
      </c>
      <c r="AV168" s="41">
        <f t="shared" si="167"/>
        <v>0</v>
      </c>
      <c r="AW168">
        <f t="shared" si="168"/>
        <v>0.47526512735134213</v>
      </c>
      <c r="AX168">
        <f t="shared" si="169"/>
        <v>0</v>
      </c>
      <c r="AY168" s="121">
        <f t="shared" si="170"/>
        <v>0</v>
      </c>
      <c r="AZ168">
        <f t="shared" si="171"/>
        <v>0.636296633433173</v>
      </c>
      <c r="BA168" s="39">
        <f t="shared" si="172"/>
        <v>0</v>
      </c>
      <c r="BB168" s="39">
        <f t="shared" si="173"/>
        <v>0</v>
      </c>
      <c r="BC168">
        <f t="shared" si="174"/>
        <v>0.48713224055431542</v>
      </c>
      <c r="BD168" s="41">
        <f t="shared" si="175"/>
        <v>0</v>
      </c>
      <c r="BE168" s="41">
        <f t="shared" si="176"/>
        <v>0</v>
      </c>
      <c r="BF168">
        <f t="shared" si="177"/>
        <v>0.47428486352943222</v>
      </c>
      <c r="BG168" s="41">
        <f t="shared" si="178"/>
        <v>33777.862149096727</v>
      </c>
      <c r="BH168" s="41">
        <f t="shared" si="179"/>
        <v>4662564.9375706967</v>
      </c>
      <c r="BI168">
        <f t="shared" si="180"/>
        <v>0.50299953373149098</v>
      </c>
      <c r="BJ168">
        <f t="shared" si="181"/>
        <v>117710.28079755051</v>
      </c>
      <c r="BK168" s="121">
        <f t="shared" si="182"/>
        <v>16043234.193787415</v>
      </c>
      <c r="BL168">
        <f t="shared" si="183"/>
        <v>0.51626254080107159</v>
      </c>
      <c r="BM168" s="119">
        <f t="shared" si="184"/>
        <v>151488.14294664725</v>
      </c>
      <c r="BN168" s="119">
        <f t="shared" si="185"/>
        <v>20042151.723301761</v>
      </c>
      <c r="BO168">
        <f t="shared" si="186"/>
        <v>0.4911867620626989</v>
      </c>
    </row>
    <row r="169" spans="1:67">
      <c r="A169">
        <v>157</v>
      </c>
      <c r="B169" s="58">
        <v>152</v>
      </c>
      <c r="C169" s="56">
        <f t="shared" si="134"/>
        <v>4369349.2388792848</v>
      </c>
      <c r="D169" s="56">
        <f t="shared" si="135"/>
        <v>356490.90696197515</v>
      </c>
      <c r="E169" s="59">
        <f t="shared" si="187"/>
        <v>4012858.3319173097</v>
      </c>
      <c r="F169" s="53">
        <f t="shared" si="136"/>
        <v>57790.738404442309</v>
      </c>
      <c r="G169" s="53">
        <f t="shared" si="137"/>
        <v>18612.974562876454</v>
      </c>
      <c r="H169" s="60">
        <f t="shared" si="138"/>
        <v>39177.763841565858</v>
      </c>
      <c r="I169" s="54">
        <f t="shared" si="139"/>
        <v>0.24</v>
      </c>
      <c r="J169" s="61">
        <f t="shared" si="140"/>
        <v>2.261020693073168E-2</v>
      </c>
      <c r="K169" s="62">
        <f t="shared" si="141"/>
        <v>89845.739920819979</v>
      </c>
      <c r="L169" s="62">
        <f t="shared" si="142"/>
        <v>147636.47832526229</v>
      </c>
      <c r="M169" s="55">
        <f t="shared" si="143"/>
        <v>129023.50376238584</v>
      </c>
      <c r="N169" s="55">
        <f t="shared" si="144"/>
        <v>29053.718764901536</v>
      </c>
      <c r="O169" s="55">
        <f t="shared" si="145"/>
        <v>99969.784997484297</v>
      </c>
      <c r="P169" s="59">
        <f t="shared" si="188"/>
        <v>0</v>
      </c>
      <c r="Q169" s="52">
        <f t="shared" si="146"/>
        <v>0</v>
      </c>
      <c r="R169" s="57">
        <f t="shared" si="147"/>
        <v>0</v>
      </c>
      <c r="S169" s="59">
        <f t="shared" si="189"/>
        <v>0</v>
      </c>
      <c r="T169" s="56">
        <f t="shared" si="148"/>
        <v>0</v>
      </c>
      <c r="U169" s="57">
        <f t="shared" si="149"/>
        <v>0</v>
      </c>
      <c r="V169" s="59">
        <f t="shared" si="190"/>
        <v>0</v>
      </c>
      <c r="W169" s="52">
        <f t="shared" si="198"/>
        <v>0</v>
      </c>
      <c r="X169" s="57">
        <f t="shared" si="150"/>
        <v>0</v>
      </c>
      <c r="Y169" s="59">
        <f t="shared" si="191"/>
        <v>0</v>
      </c>
      <c r="Z169" s="56">
        <f t="shared" si="192"/>
        <v>0</v>
      </c>
      <c r="AA169" s="57">
        <f t="shared" si="151"/>
        <v>0</v>
      </c>
      <c r="AB169" s="63">
        <f t="shared" si="193"/>
        <v>0</v>
      </c>
      <c r="AC169" s="74">
        <f t="shared" si="152"/>
        <v>0</v>
      </c>
      <c r="AD169" s="57">
        <f t="shared" si="153"/>
        <v>0</v>
      </c>
      <c r="AE169" s="59">
        <f t="shared" si="194"/>
        <v>0</v>
      </c>
      <c r="AF169" s="54">
        <f t="shared" si="154"/>
        <v>0</v>
      </c>
      <c r="AG169" s="57">
        <f t="shared" si="155"/>
        <v>0</v>
      </c>
      <c r="AH169" s="59">
        <f t="shared" si="195"/>
        <v>903621.85197207506</v>
      </c>
      <c r="AI169" s="54">
        <f t="shared" si="156"/>
        <v>29053.718764901536</v>
      </c>
      <c r="AJ169" s="57">
        <f t="shared" si="157"/>
        <v>3765.0910498836461</v>
      </c>
      <c r="AK169" s="59">
        <f t="shared" si="196"/>
        <v>3465727.3869072101</v>
      </c>
      <c r="AL169" s="56">
        <f t="shared" si="197"/>
        <v>99969.784997484297</v>
      </c>
      <c r="AM169" s="75">
        <f t="shared" si="158"/>
        <v>14440.530778780041</v>
      </c>
      <c r="AN169">
        <f t="shared" si="159"/>
        <v>3.4152328689946956E-2</v>
      </c>
      <c r="AO169" s="119">
        <f t="shared" si="160"/>
        <v>0</v>
      </c>
      <c r="AP169" s="119">
        <f t="shared" si="161"/>
        <v>0</v>
      </c>
      <c r="AQ169">
        <f t="shared" si="162"/>
        <v>0.46853875224494457</v>
      </c>
      <c r="AR169" s="41">
        <f t="shared" si="163"/>
        <v>0</v>
      </c>
      <c r="AS169" s="41">
        <f t="shared" si="164"/>
        <v>0</v>
      </c>
      <c r="AT169">
        <f t="shared" si="165"/>
        <v>0.46592262711779336</v>
      </c>
      <c r="AU169" s="41">
        <f t="shared" si="166"/>
        <v>0</v>
      </c>
      <c r="AV169" s="41">
        <f t="shared" si="167"/>
        <v>0</v>
      </c>
      <c r="AW169">
        <f t="shared" si="168"/>
        <v>0.47245048827124486</v>
      </c>
      <c r="AX169">
        <f t="shared" si="169"/>
        <v>0</v>
      </c>
      <c r="AY169" s="121">
        <f t="shared" si="170"/>
        <v>0</v>
      </c>
      <c r="AZ169">
        <f t="shared" si="171"/>
        <v>0.63375056109348538</v>
      </c>
      <c r="BA169" s="39">
        <f t="shared" si="172"/>
        <v>0</v>
      </c>
      <c r="BB169" s="39">
        <f t="shared" si="173"/>
        <v>0</v>
      </c>
      <c r="BC169">
        <f t="shared" si="174"/>
        <v>0.48432633981105544</v>
      </c>
      <c r="BD169" s="41">
        <f t="shared" si="175"/>
        <v>0</v>
      </c>
      <c r="BE169" s="41">
        <f t="shared" si="176"/>
        <v>0</v>
      </c>
      <c r="BF169">
        <f t="shared" si="177"/>
        <v>0.47146958968723823</v>
      </c>
      <c r="BG169" s="41">
        <f t="shared" si="178"/>
        <v>32818.809814785185</v>
      </c>
      <c r="BH169" s="41">
        <f t="shared" si="179"/>
        <v>4561433.846089541</v>
      </c>
      <c r="BI169">
        <f t="shared" si="180"/>
        <v>0.50020829988825388</v>
      </c>
      <c r="BJ169">
        <f t="shared" si="181"/>
        <v>114410.31577626434</v>
      </c>
      <c r="BK169" s="121">
        <f t="shared" si="182"/>
        <v>15695256.244605035</v>
      </c>
      <c r="BL169">
        <f t="shared" si="183"/>
        <v>0.51348611472262373</v>
      </c>
      <c r="BM169" s="119">
        <f t="shared" si="184"/>
        <v>147229.12559104952</v>
      </c>
      <c r="BN169" s="119">
        <f t="shared" si="185"/>
        <v>19611572.571882647</v>
      </c>
      <c r="BO169">
        <f t="shared" si="186"/>
        <v>0.48838428794350169</v>
      </c>
    </row>
    <row r="170" spans="1:67">
      <c r="A170">
        <v>158</v>
      </c>
      <c r="B170" s="64">
        <v>153</v>
      </c>
      <c r="C170" s="56">
        <f t="shared" si="134"/>
        <v>4240325.735116899</v>
      </c>
      <c r="D170" s="56">
        <f t="shared" si="135"/>
        <v>356490.90696197515</v>
      </c>
      <c r="E170" s="59">
        <f t="shared" si="187"/>
        <v>3883834.8281549239</v>
      </c>
      <c r="F170" s="53">
        <f t="shared" si="136"/>
        <v>56484.07785043808</v>
      </c>
      <c r="G170" s="53">
        <f t="shared" si="137"/>
        <v>18014.520544591924</v>
      </c>
      <c r="H170" s="66">
        <f t="shared" si="138"/>
        <v>38469.55730584616</v>
      </c>
      <c r="I170" s="54">
        <f t="shared" si="139"/>
        <v>0.24</v>
      </c>
      <c r="J170" s="67">
        <f t="shared" si="140"/>
        <v>2.261020693073168E-2</v>
      </c>
      <c r="K170" s="68">
        <f t="shared" si="141"/>
        <v>86944.504498146722</v>
      </c>
      <c r="L170" s="68">
        <f t="shared" si="142"/>
        <v>143428.58234858481</v>
      </c>
      <c r="M170" s="55">
        <f t="shared" si="143"/>
        <v>125414.06180399288</v>
      </c>
      <c r="N170" s="55">
        <f t="shared" si="144"/>
        <v>28240.938856594967</v>
      </c>
      <c r="O170" s="55">
        <f t="shared" si="145"/>
        <v>97173.122947397918</v>
      </c>
      <c r="P170" s="65">
        <f t="shared" si="188"/>
        <v>0</v>
      </c>
      <c r="Q170" s="52">
        <f t="shared" si="146"/>
        <v>0</v>
      </c>
      <c r="R170" s="57">
        <f t="shared" si="147"/>
        <v>0</v>
      </c>
      <c r="S170" s="59">
        <f t="shared" si="189"/>
        <v>0</v>
      </c>
      <c r="T170" s="56">
        <f t="shared" si="148"/>
        <v>0</v>
      </c>
      <c r="U170" s="57">
        <f t="shared" si="149"/>
        <v>0</v>
      </c>
      <c r="V170" s="59">
        <f t="shared" si="190"/>
        <v>0</v>
      </c>
      <c r="W170" s="52">
        <f t="shared" si="198"/>
        <v>0</v>
      </c>
      <c r="X170" s="57">
        <f t="shared" si="150"/>
        <v>0</v>
      </c>
      <c r="Y170" s="59">
        <f t="shared" si="191"/>
        <v>0</v>
      </c>
      <c r="Z170" s="56">
        <f t="shared" si="192"/>
        <v>0</v>
      </c>
      <c r="AA170" s="57">
        <f t="shared" si="151"/>
        <v>0</v>
      </c>
      <c r="AB170" s="63">
        <f t="shared" si="193"/>
        <v>0</v>
      </c>
      <c r="AC170" s="74">
        <f t="shared" si="152"/>
        <v>0</v>
      </c>
      <c r="AD170" s="57">
        <f t="shared" si="153"/>
        <v>0</v>
      </c>
      <c r="AE170" s="59">
        <f t="shared" si="194"/>
        <v>0</v>
      </c>
      <c r="AF170" s="54">
        <f t="shared" si="154"/>
        <v>0</v>
      </c>
      <c r="AG170" s="57">
        <f t="shared" si="155"/>
        <v>0</v>
      </c>
      <c r="AH170" s="59">
        <f t="shared" si="195"/>
        <v>874568.13320717355</v>
      </c>
      <c r="AI170" s="54">
        <f t="shared" si="156"/>
        <v>28240.938856594967</v>
      </c>
      <c r="AJ170" s="57">
        <f t="shared" si="157"/>
        <v>3644.033888363223</v>
      </c>
      <c r="AK170" s="59">
        <f t="shared" si="196"/>
        <v>3365757.6019097259</v>
      </c>
      <c r="AL170" s="56">
        <f t="shared" si="197"/>
        <v>97173.122947397918</v>
      </c>
      <c r="AM170" s="75">
        <f t="shared" si="158"/>
        <v>14023.990007957191</v>
      </c>
      <c r="AN170">
        <f t="shared" si="159"/>
        <v>3.4232735873954416E-2</v>
      </c>
      <c r="AO170" s="119">
        <f t="shared" si="160"/>
        <v>0</v>
      </c>
      <c r="AP170" s="119">
        <f t="shared" si="161"/>
        <v>0</v>
      </c>
      <c r="AQ170">
        <f t="shared" si="162"/>
        <v>0.46573229108117675</v>
      </c>
      <c r="AR170" s="41">
        <f t="shared" si="163"/>
        <v>0</v>
      </c>
      <c r="AS170" s="41">
        <f t="shared" si="164"/>
        <v>0</v>
      </c>
      <c r="AT170">
        <f t="shared" si="165"/>
        <v>0.4631147933750116</v>
      </c>
      <c r="AU170" s="41">
        <f t="shared" si="166"/>
        <v>0</v>
      </c>
      <c r="AV170" s="41">
        <f t="shared" si="167"/>
        <v>0</v>
      </c>
      <c r="AW170">
        <f t="shared" si="168"/>
        <v>0.46964625846947294</v>
      </c>
      <c r="AX170">
        <f t="shared" si="169"/>
        <v>0</v>
      </c>
      <c r="AY170" s="121">
        <f t="shared" si="170"/>
        <v>0</v>
      </c>
      <c r="AZ170">
        <f t="shared" si="171"/>
        <v>0.63120624723804253</v>
      </c>
      <c r="BA170" s="39">
        <f t="shared" si="172"/>
        <v>0</v>
      </c>
      <c r="BB170" s="39">
        <f t="shared" si="173"/>
        <v>0</v>
      </c>
      <c r="BC170">
        <f t="shared" si="174"/>
        <v>0.4815301820030099</v>
      </c>
      <c r="BD170" s="41">
        <f t="shared" si="175"/>
        <v>0</v>
      </c>
      <c r="BE170" s="41">
        <f t="shared" si="176"/>
        <v>0</v>
      </c>
      <c r="BF170">
        <f t="shared" si="177"/>
        <v>0.46866478027717884</v>
      </c>
      <c r="BG170" s="41">
        <f t="shared" si="178"/>
        <v>31884.972744958191</v>
      </c>
      <c r="BH170" s="41">
        <f t="shared" si="179"/>
        <v>4462068.3393420046</v>
      </c>
      <c r="BI170">
        <f t="shared" si="180"/>
        <v>0.49742592262582858</v>
      </c>
      <c r="BJ170">
        <f t="shared" si="181"/>
        <v>111197.11295535511</v>
      </c>
      <c r="BK170" s="121">
        <f t="shared" si="182"/>
        <v>15353353.42568887</v>
      </c>
      <c r="BL170">
        <f t="shared" si="183"/>
        <v>0.51071780920770427</v>
      </c>
      <c r="BM170" s="119">
        <f t="shared" si="184"/>
        <v>143082.0857003133</v>
      </c>
      <c r="BN170" s="119">
        <f t="shared" si="185"/>
        <v>19188351.456010912</v>
      </c>
      <c r="BO170">
        <f t="shared" si="186"/>
        <v>0.48559132973025165</v>
      </c>
    </row>
    <row r="171" spans="1:67">
      <c r="A171">
        <v>159</v>
      </c>
      <c r="B171" s="58">
        <v>154</v>
      </c>
      <c r="C171" s="56">
        <f t="shared" si="134"/>
        <v>4114911.6733129062</v>
      </c>
      <c r="D171" s="56">
        <f t="shared" si="135"/>
        <v>356490.90696197562</v>
      </c>
      <c r="E171" s="59">
        <f t="shared" si="187"/>
        <v>3758420.7663509306</v>
      </c>
      <c r="F171" s="53">
        <f t="shared" si="136"/>
        <v>55206.961161948115</v>
      </c>
      <c r="G171" s="53">
        <f t="shared" si="137"/>
        <v>17432.808321257733</v>
      </c>
      <c r="H171" s="60">
        <f t="shared" si="138"/>
        <v>37774.152840690382</v>
      </c>
      <c r="I171" s="54">
        <f t="shared" si="139"/>
        <v>0.24</v>
      </c>
      <c r="J171" s="61">
        <f t="shared" si="140"/>
        <v>2.261020693073168E-2</v>
      </c>
      <c r="K171" s="62">
        <f t="shared" si="141"/>
        <v>84124.589847592593</v>
      </c>
      <c r="L171" s="62">
        <f t="shared" si="142"/>
        <v>139331.55100954071</v>
      </c>
      <c r="M171" s="55">
        <f t="shared" si="143"/>
        <v>121898.74268828297</v>
      </c>
      <c r="N171" s="55">
        <f t="shared" si="144"/>
        <v>27449.353680417997</v>
      </c>
      <c r="O171" s="55">
        <f t="shared" si="145"/>
        <v>94449.389007864986</v>
      </c>
      <c r="P171" s="59">
        <f t="shared" si="188"/>
        <v>0</v>
      </c>
      <c r="Q171" s="52">
        <f t="shared" si="146"/>
        <v>0</v>
      </c>
      <c r="R171" s="57">
        <f t="shared" si="147"/>
        <v>0</v>
      </c>
      <c r="S171" s="59">
        <f t="shared" si="189"/>
        <v>0</v>
      </c>
      <c r="T171" s="56">
        <f t="shared" si="148"/>
        <v>0</v>
      </c>
      <c r="U171" s="57">
        <f t="shared" si="149"/>
        <v>0</v>
      </c>
      <c r="V171" s="59">
        <f t="shared" si="190"/>
        <v>0</v>
      </c>
      <c r="W171" s="52">
        <f t="shared" si="198"/>
        <v>0</v>
      </c>
      <c r="X171" s="57">
        <f t="shared" si="150"/>
        <v>0</v>
      </c>
      <c r="Y171" s="59">
        <f t="shared" si="191"/>
        <v>0</v>
      </c>
      <c r="Z171" s="56">
        <f t="shared" si="192"/>
        <v>0</v>
      </c>
      <c r="AA171" s="57">
        <f t="shared" si="151"/>
        <v>0</v>
      </c>
      <c r="AB171" s="63">
        <f t="shared" si="193"/>
        <v>0</v>
      </c>
      <c r="AC171" s="74">
        <f t="shared" si="152"/>
        <v>0</v>
      </c>
      <c r="AD171" s="57">
        <f t="shared" si="153"/>
        <v>0</v>
      </c>
      <c r="AE171" s="59">
        <f t="shared" si="194"/>
        <v>0</v>
      </c>
      <c r="AF171" s="54">
        <f t="shared" si="154"/>
        <v>0</v>
      </c>
      <c r="AG171" s="57">
        <f t="shared" si="155"/>
        <v>0</v>
      </c>
      <c r="AH171" s="59">
        <f t="shared" si="195"/>
        <v>846327.19435057859</v>
      </c>
      <c r="AI171" s="54">
        <f t="shared" si="156"/>
        <v>27449.353680417997</v>
      </c>
      <c r="AJ171" s="57">
        <f t="shared" si="157"/>
        <v>3526.3633097940774</v>
      </c>
      <c r="AK171" s="59">
        <f t="shared" si="196"/>
        <v>3268584.4789623278</v>
      </c>
      <c r="AL171" s="56">
        <f t="shared" si="197"/>
        <v>94449.389007864986</v>
      </c>
      <c r="AM171" s="75">
        <f t="shared" si="158"/>
        <v>13619.101995676365</v>
      </c>
      <c r="AN171">
        <f t="shared" si="159"/>
        <v>3.4313143057961876E-2</v>
      </c>
      <c r="AO171" s="119">
        <f t="shared" si="160"/>
        <v>0</v>
      </c>
      <c r="AP171" s="119">
        <f t="shared" si="161"/>
        <v>0</v>
      </c>
      <c r="AQ171">
        <f t="shared" si="162"/>
        <v>0.46293647021683976</v>
      </c>
      <c r="AR171" s="41">
        <f t="shared" si="163"/>
        <v>0</v>
      </c>
      <c r="AS171" s="41">
        <f t="shared" si="164"/>
        <v>0</v>
      </c>
      <c r="AT171">
        <f t="shared" si="165"/>
        <v>0.46031774598660985</v>
      </c>
      <c r="AU171" s="41">
        <f t="shared" si="166"/>
        <v>0</v>
      </c>
      <c r="AV171" s="41">
        <f t="shared" si="167"/>
        <v>0</v>
      </c>
      <c r="AW171">
        <f t="shared" si="168"/>
        <v>0.46685245075394677</v>
      </c>
      <c r="AX171">
        <f t="shared" si="169"/>
        <v>0</v>
      </c>
      <c r="AY171" s="121">
        <f t="shared" si="170"/>
        <v>0</v>
      </c>
      <c r="AZ171">
        <f t="shared" si="171"/>
        <v>0.62866375270916453</v>
      </c>
      <c r="BA171" s="39">
        <f t="shared" si="172"/>
        <v>0</v>
      </c>
      <c r="BB171" s="39">
        <f t="shared" si="173"/>
        <v>0</v>
      </c>
      <c r="BC171">
        <f t="shared" si="174"/>
        <v>0.47874378527881062</v>
      </c>
      <c r="BD171" s="41">
        <f t="shared" si="175"/>
        <v>0</v>
      </c>
      <c r="BE171" s="41">
        <f t="shared" si="176"/>
        <v>0</v>
      </c>
      <c r="BF171">
        <f t="shared" si="177"/>
        <v>0.46587044765147889</v>
      </c>
      <c r="BG171" s="41">
        <f t="shared" si="178"/>
        <v>30975.716990212073</v>
      </c>
      <c r="BH171" s="41">
        <f t="shared" si="179"/>
        <v>4364447.2351864614</v>
      </c>
      <c r="BI171">
        <f t="shared" si="180"/>
        <v>0.49465242673680937</v>
      </c>
      <c r="BJ171">
        <f t="shared" si="181"/>
        <v>108068.49100354135</v>
      </c>
      <c r="BK171" s="121">
        <f t="shared" si="182"/>
        <v>15017452.852250533</v>
      </c>
      <c r="BL171">
        <f t="shared" si="183"/>
        <v>0.50795765418010186</v>
      </c>
      <c r="BM171" s="119">
        <f t="shared" si="184"/>
        <v>139044.20799375343</v>
      </c>
      <c r="BN171" s="119">
        <f t="shared" si="185"/>
        <v>18772406.37399558</v>
      </c>
      <c r="BO171">
        <f t="shared" si="186"/>
        <v>0.48280790732268997</v>
      </c>
    </row>
    <row r="172" spans="1:67">
      <c r="A172">
        <v>160</v>
      </c>
      <c r="B172" s="64">
        <v>155</v>
      </c>
      <c r="C172" s="56">
        <f t="shared" si="134"/>
        <v>3993012.9306246233</v>
      </c>
      <c r="D172" s="56">
        <f t="shared" si="135"/>
        <v>356490.90696197562</v>
      </c>
      <c r="E172" s="59">
        <f t="shared" si="187"/>
        <v>3636522.0236626477</v>
      </c>
      <c r="F172" s="53">
        <f t="shared" si="136"/>
        <v>53958.720346059599</v>
      </c>
      <c r="G172" s="53">
        <f t="shared" si="137"/>
        <v>16867.401319755249</v>
      </c>
      <c r="H172" s="66">
        <f t="shared" si="138"/>
        <v>37091.319026304351</v>
      </c>
      <c r="I172" s="54">
        <f t="shared" si="139"/>
        <v>0.24</v>
      </c>
      <c r="J172" s="67">
        <f t="shared" si="140"/>
        <v>2.261020693073168E-2</v>
      </c>
      <c r="K172" s="68">
        <f t="shared" si="141"/>
        <v>81383.873064657062</v>
      </c>
      <c r="L172" s="68">
        <f t="shared" si="142"/>
        <v>135342.59341071665</v>
      </c>
      <c r="M172" s="55">
        <f t="shared" si="143"/>
        <v>118475.19209096141</v>
      </c>
      <c r="N172" s="55">
        <f t="shared" si="144"/>
        <v>26678.433085863591</v>
      </c>
      <c r="O172" s="55">
        <f t="shared" si="145"/>
        <v>91796.759005097832</v>
      </c>
      <c r="P172" s="65">
        <f t="shared" si="188"/>
        <v>0</v>
      </c>
      <c r="Q172" s="52">
        <f t="shared" si="146"/>
        <v>0</v>
      </c>
      <c r="R172" s="57">
        <f t="shared" si="147"/>
        <v>0</v>
      </c>
      <c r="S172" s="59">
        <f t="shared" si="189"/>
        <v>0</v>
      </c>
      <c r="T172" s="56">
        <f t="shared" si="148"/>
        <v>0</v>
      </c>
      <c r="U172" s="57">
        <f t="shared" si="149"/>
        <v>0</v>
      </c>
      <c r="V172" s="59">
        <f t="shared" si="190"/>
        <v>0</v>
      </c>
      <c r="W172" s="52">
        <f t="shared" si="198"/>
        <v>0</v>
      </c>
      <c r="X172" s="57">
        <f t="shared" si="150"/>
        <v>0</v>
      </c>
      <c r="Y172" s="59">
        <f t="shared" si="191"/>
        <v>0</v>
      </c>
      <c r="Z172" s="56">
        <f t="shared" si="192"/>
        <v>0</v>
      </c>
      <c r="AA172" s="57">
        <f t="shared" si="151"/>
        <v>0</v>
      </c>
      <c r="AB172" s="63">
        <f t="shared" si="193"/>
        <v>0</v>
      </c>
      <c r="AC172" s="74">
        <f t="shared" si="152"/>
        <v>0</v>
      </c>
      <c r="AD172" s="57">
        <f t="shared" si="153"/>
        <v>0</v>
      </c>
      <c r="AE172" s="59">
        <f t="shared" si="194"/>
        <v>0</v>
      </c>
      <c r="AF172" s="54">
        <f t="shared" si="154"/>
        <v>0</v>
      </c>
      <c r="AG172" s="57">
        <f t="shared" si="155"/>
        <v>0</v>
      </c>
      <c r="AH172" s="59">
        <f t="shared" si="195"/>
        <v>818877.8406701606</v>
      </c>
      <c r="AI172" s="54">
        <f t="shared" si="156"/>
        <v>26678.433085863591</v>
      </c>
      <c r="AJ172" s="57">
        <f t="shared" si="157"/>
        <v>3411.9910027923356</v>
      </c>
      <c r="AK172" s="59">
        <f t="shared" si="196"/>
        <v>3174135.0899544628</v>
      </c>
      <c r="AL172" s="56">
        <f t="shared" si="197"/>
        <v>91796.759005097832</v>
      </c>
      <c r="AM172" s="75">
        <f t="shared" si="158"/>
        <v>13225.562874810261</v>
      </c>
      <c r="AN172">
        <f t="shared" si="159"/>
        <v>3.4393550241969335E-2</v>
      </c>
      <c r="AO172" s="119">
        <f t="shared" si="160"/>
        <v>0</v>
      </c>
      <c r="AP172" s="119">
        <f t="shared" si="161"/>
        <v>0</v>
      </c>
      <c r="AQ172">
        <f t="shared" si="162"/>
        <v>0.46015130013800343</v>
      </c>
      <c r="AR172" s="41">
        <f t="shared" si="163"/>
        <v>0</v>
      </c>
      <c r="AS172" s="41">
        <f t="shared" si="164"/>
        <v>0</v>
      </c>
      <c r="AT172">
        <f t="shared" si="165"/>
        <v>0.45753149419551792</v>
      </c>
      <c r="AU172" s="41">
        <f t="shared" si="166"/>
        <v>0</v>
      </c>
      <c r="AV172" s="41">
        <f t="shared" si="167"/>
        <v>0</v>
      </c>
      <c r="AW172">
        <f t="shared" si="168"/>
        <v>0.46406907743989245</v>
      </c>
      <c r="AX172">
        <f t="shared" si="169"/>
        <v>0</v>
      </c>
      <c r="AY172" s="121">
        <f t="shared" si="170"/>
        <v>0</v>
      </c>
      <c r="AZ172">
        <f t="shared" si="171"/>
        <v>0.62612313803074449</v>
      </c>
      <c r="BA172" s="39">
        <f t="shared" si="172"/>
        <v>0</v>
      </c>
      <c r="BB172" s="39">
        <f t="shared" si="173"/>
        <v>0</v>
      </c>
      <c r="BC172">
        <f t="shared" si="174"/>
        <v>0.47596716729184896</v>
      </c>
      <c r="BD172" s="41">
        <f t="shared" si="175"/>
        <v>0</v>
      </c>
      <c r="BE172" s="41">
        <f t="shared" si="176"/>
        <v>0</v>
      </c>
      <c r="BF172">
        <f t="shared" si="177"/>
        <v>0.4630866036699921</v>
      </c>
      <c r="BG172" s="41">
        <f t="shared" si="178"/>
        <v>30090.424088655927</v>
      </c>
      <c r="BH172" s="41">
        <f t="shared" si="179"/>
        <v>4268549.2937381743</v>
      </c>
      <c r="BI172">
        <f t="shared" si="180"/>
        <v>0.49188783652032364</v>
      </c>
      <c r="BJ172">
        <f t="shared" si="181"/>
        <v>105022.32187990809</v>
      </c>
      <c r="BK172" s="121">
        <f t="shared" si="182"/>
        <v>14687481.440815654</v>
      </c>
      <c r="BL172">
        <f t="shared" si="183"/>
        <v>0.50520567907578573</v>
      </c>
      <c r="BM172" s="119">
        <f t="shared" si="184"/>
        <v>135112.74596856401</v>
      </c>
      <c r="BN172" s="119">
        <f t="shared" si="185"/>
        <v>18363654.774099018</v>
      </c>
      <c r="BO172">
        <f t="shared" si="186"/>
        <v>0.48003404012522233</v>
      </c>
    </row>
    <row r="173" spans="1:67">
      <c r="A173">
        <v>161</v>
      </c>
      <c r="B173" s="58">
        <v>156</v>
      </c>
      <c r="C173" s="56">
        <f t="shared" si="134"/>
        <v>3874537.7385336622</v>
      </c>
      <c r="D173" s="56">
        <f t="shared" si="135"/>
        <v>356490.90696197608</v>
      </c>
      <c r="E173" s="59">
        <f t="shared" si="187"/>
        <v>3518046.8315716861</v>
      </c>
      <c r="F173" s="53">
        <f t="shared" si="136"/>
        <v>52738.702513317701</v>
      </c>
      <c r="G173" s="53">
        <f t="shared" si="137"/>
        <v>16317.873887106673</v>
      </c>
      <c r="H173" s="60">
        <f t="shared" si="138"/>
        <v>36420.828626211027</v>
      </c>
      <c r="I173" s="54">
        <f t="shared" si="139"/>
        <v>0.24</v>
      </c>
      <c r="J173" s="61">
        <f t="shared" si="140"/>
        <v>2.261020693073168E-2</v>
      </c>
      <c r="K173" s="62">
        <f t="shared" si="141"/>
        <v>78720.284382013415</v>
      </c>
      <c r="L173" s="62">
        <f t="shared" si="142"/>
        <v>131458.98689533109</v>
      </c>
      <c r="M173" s="55">
        <f t="shared" si="143"/>
        <v>115141.11300822442</v>
      </c>
      <c r="N173" s="55">
        <f t="shared" si="144"/>
        <v>25927.659829944452</v>
      </c>
      <c r="O173" s="55">
        <f t="shared" si="145"/>
        <v>89213.453178279975</v>
      </c>
      <c r="P173" s="59">
        <f t="shared" si="188"/>
        <v>0</v>
      </c>
      <c r="Q173" s="52">
        <f t="shared" si="146"/>
        <v>0</v>
      </c>
      <c r="R173" s="57">
        <f t="shared" si="147"/>
        <v>0</v>
      </c>
      <c r="S173" s="59">
        <f t="shared" si="189"/>
        <v>0</v>
      </c>
      <c r="T173" s="56">
        <f t="shared" si="148"/>
        <v>0</v>
      </c>
      <c r="U173" s="57">
        <f t="shared" si="149"/>
        <v>0</v>
      </c>
      <c r="V173" s="59">
        <f t="shared" si="190"/>
        <v>0</v>
      </c>
      <c r="W173" s="52">
        <f t="shared" si="198"/>
        <v>0</v>
      </c>
      <c r="X173" s="57">
        <f t="shared" si="150"/>
        <v>0</v>
      </c>
      <c r="Y173" s="59">
        <f t="shared" si="191"/>
        <v>0</v>
      </c>
      <c r="Z173" s="56">
        <f t="shared" si="192"/>
        <v>0</v>
      </c>
      <c r="AA173" s="57">
        <f t="shared" si="151"/>
        <v>0</v>
      </c>
      <c r="AB173" s="63">
        <f t="shared" si="193"/>
        <v>0</v>
      </c>
      <c r="AC173" s="74">
        <f t="shared" si="152"/>
        <v>0</v>
      </c>
      <c r="AD173" s="57">
        <f t="shared" si="153"/>
        <v>0</v>
      </c>
      <c r="AE173" s="59">
        <f t="shared" si="194"/>
        <v>0</v>
      </c>
      <c r="AF173" s="54">
        <f t="shared" si="154"/>
        <v>0</v>
      </c>
      <c r="AG173" s="57">
        <f t="shared" si="155"/>
        <v>0</v>
      </c>
      <c r="AH173" s="59">
        <f t="shared" si="195"/>
        <v>792199.40758429701</v>
      </c>
      <c r="AI173" s="54">
        <f t="shared" si="156"/>
        <v>25927.659829944452</v>
      </c>
      <c r="AJ173" s="57">
        <f t="shared" si="157"/>
        <v>3300.8308649345709</v>
      </c>
      <c r="AK173" s="59">
        <f t="shared" si="196"/>
        <v>3082338.3309493652</v>
      </c>
      <c r="AL173" s="56">
        <f t="shared" si="197"/>
        <v>89213.453178279975</v>
      </c>
      <c r="AM173" s="75">
        <f t="shared" si="158"/>
        <v>12843.076378955688</v>
      </c>
      <c r="AN173">
        <f t="shared" si="159"/>
        <v>3.4473957425976795E-2</v>
      </c>
      <c r="AO173" s="119">
        <f t="shared" si="160"/>
        <v>0</v>
      </c>
      <c r="AP173" s="119">
        <f t="shared" si="161"/>
        <v>0</v>
      </c>
      <c r="AQ173">
        <f t="shared" si="162"/>
        <v>0.45737679084207677</v>
      </c>
      <c r="AR173" s="41">
        <f t="shared" si="163"/>
        <v>0</v>
      </c>
      <c r="AS173" s="41">
        <f t="shared" si="164"/>
        <v>0</v>
      </c>
      <c r="AT173">
        <f t="shared" si="165"/>
        <v>0.45475604675734038</v>
      </c>
      <c r="AU173" s="41">
        <f t="shared" si="166"/>
        <v>0</v>
      </c>
      <c r="AV173" s="41">
        <f t="shared" si="167"/>
        <v>0</v>
      </c>
      <c r="AW173">
        <f t="shared" si="168"/>
        <v>0.46129615035209443</v>
      </c>
      <c r="AX173">
        <f t="shared" si="169"/>
        <v>0</v>
      </c>
      <c r="AY173" s="121">
        <f t="shared" si="170"/>
        <v>0</v>
      </c>
      <c r="AZ173">
        <f t="shared" si="171"/>
        <v>0.62358446340635809</v>
      </c>
      <c r="BA173" s="39">
        <f t="shared" si="172"/>
        <v>0</v>
      </c>
      <c r="BB173" s="39">
        <f t="shared" si="173"/>
        <v>0</v>
      </c>
      <c r="BC173">
        <f t="shared" si="174"/>
        <v>0.47320034520221022</v>
      </c>
      <c r="BD173" s="41">
        <f t="shared" si="175"/>
        <v>0</v>
      </c>
      <c r="BE173" s="41">
        <f t="shared" si="176"/>
        <v>0</v>
      </c>
      <c r="BF173">
        <f t="shared" si="177"/>
        <v>0.46031325970260273</v>
      </c>
      <c r="BG173" s="41">
        <f t="shared" si="178"/>
        <v>29228.490694879023</v>
      </c>
      <c r="BH173" s="41">
        <f t="shared" si="179"/>
        <v>4174353.232621057</v>
      </c>
      <c r="BI173">
        <f t="shared" si="180"/>
        <v>0.48913217578359403</v>
      </c>
      <c r="BJ173">
        <f t="shared" si="181"/>
        <v>102056.52955723566</v>
      </c>
      <c r="BK173" s="121">
        <f t="shared" si="182"/>
        <v>14363365.961703075</v>
      </c>
      <c r="BL173">
        <f t="shared" si="183"/>
        <v>0.50246191284400221</v>
      </c>
      <c r="BM173" s="119">
        <f t="shared" si="184"/>
        <v>131285.02025211469</v>
      </c>
      <c r="BN173" s="119">
        <f t="shared" si="185"/>
        <v>17962013.629283011</v>
      </c>
      <c r="BO173">
        <f t="shared" si="186"/>
        <v>0.47726974704880326</v>
      </c>
    </row>
    <row r="174" spans="1:67">
      <c r="A174">
        <v>162</v>
      </c>
      <c r="B174" s="64">
        <v>157</v>
      </c>
      <c r="C174" s="56">
        <f t="shared" si="134"/>
        <v>3759396.6255254378</v>
      </c>
      <c r="D174" s="56">
        <f t="shared" si="135"/>
        <v>356490.90696197608</v>
      </c>
      <c r="E174" s="59">
        <f t="shared" si="187"/>
        <v>3402905.7185634617</v>
      </c>
      <c r="F174" s="53">
        <f t="shared" si="136"/>
        <v>51546.269536233296</v>
      </c>
      <c r="G174" s="53">
        <f t="shared" si="137"/>
        <v>15783.811024603523</v>
      </c>
      <c r="H174" s="66">
        <f t="shared" si="138"/>
        <v>35762.458511629775</v>
      </c>
      <c r="I174" s="54">
        <f t="shared" si="139"/>
        <v>0.24</v>
      </c>
      <c r="J174" s="67">
        <f t="shared" si="140"/>
        <v>2.261020693073168E-2</v>
      </c>
      <c r="K174" s="68">
        <f t="shared" si="141"/>
        <v>76131.805875190403</v>
      </c>
      <c r="L174" s="68">
        <f t="shared" si="142"/>
        <v>127678.07541142369</v>
      </c>
      <c r="M174" s="55">
        <f t="shared" si="143"/>
        <v>111894.26438682017</v>
      </c>
      <c r="N174" s="55">
        <f t="shared" si="144"/>
        <v>25196.529268707996</v>
      </c>
      <c r="O174" s="55">
        <f t="shared" si="145"/>
        <v>86697.735118112178</v>
      </c>
      <c r="P174" s="65">
        <f t="shared" si="188"/>
        <v>0</v>
      </c>
      <c r="Q174" s="52">
        <f t="shared" si="146"/>
        <v>0</v>
      </c>
      <c r="R174" s="57">
        <f t="shared" si="147"/>
        <v>0</v>
      </c>
      <c r="S174" s="59">
        <f t="shared" si="189"/>
        <v>0</v>
      </c>
      <c r="T174" s="56">
        <f t="shared" si="148"/>
        <v>0</v>
      </c>
      <c r="U174" s="57">
        <f t="shared" si="149"/>
        <v>0</v>
      </c>
      <c r="V174" s="59">
        <f t="shared" si="190"/>
        <v>0</v>
      </c>
      <c r="W174" s="52">
        <f t="shared" si="198"/>
        <v>0</v>
      </c>
      <c r="X174" s="57">
        <f t="shared" si="150"/>
        <v>0</v>
      </c>
      <c r="Y174" s="59">
        <f t="shared" si="191"/>
        <v>0</v>
      </c>
      <c r="Z174" s="56">
        <f t="shared" si="192"/>
        <v>0</v>
      </c>
      <c r="AA174" s="57">
        <f t="shared" si="151"/>
        <v>0</v>
      </c>
      <c r="AB174" s="63">
        <f t="shared" si="193"/>
        <v>0</v>
      </c>
      <c r="AC174" s="74">
        <f t="shared" si="152"/>
        <v>0</v>
      </c>
      <c r="AD174" s="57">
        <f t="shared" si="153"/>
        <v>0</v>
      </c>
      <c r="AE174" s="59">
        <f t="shared" si="194"/>
        <v>0</v>
      </c>
      <c r="AF174" s="54">
        <f t="shared" si="154"/>
        <v>0</v>
      </c>
      <c r="AG174" s="57">
        <f t="shared" si="155"/>
        <v>0</v>
      </c>
      <c r="AH174" s="59">
        <f t="shared" si="195"/>
        <v>766271.74775435252</v>
      </c>
      <c r="AI174" s="54">
        <f t="shared" si="156"/>
        <v>25196.529268707996</v>
      </c>
      <c r="AJ174" s="57">
        <f t="shared" si="157"/>
        <v>3192.7989489764686</v>
      </c>
      <c r="AK174" s="59">
        <f t="shared" si="196"/>
        <v>2993124.8777710851</v>
      </c>
      <c r="AL174" s="56">
        <f t="shared" si="197"/>
        <v>86697.735118112178</v>
      </c>
      <c r="AM174" s="75">
        <f t="shared" si="158"/>
        <v>12471.353657379521</v>
      </c>
      <c r="AN174">
        <f t="shared" si="159"/>
        <v>3.4554364609984255E-2</v>
      </c>
      <c r="AO174" s="119">
        <f t="shared" si="160"/>
        <v>0</v>
      </c>
      <c r="AP174" s="119">
        <f t="shared" si="161"/>
        <v>0</v>
      </c>
      <c r="AQ174">
        <f t="shared" si="162"/>
        <v>0.4546129518401637</v>
      </c>
      <c r="AR174" s="41">
        <f t="shared" si="163"/>
        <v>0</v>
      </c>
      <c r="AS174" s="41">
        <f t="shared" si="164"/>
        <v>0</v>
      </c>
      <c r="AT174">
        <f t="shared" si="165"/>
        <v>0.45199141194286863</v>
      </c>
      <c r="AU174" s="41">
        <f t="shared" si="166"/>
        <v>0</v>
      </c>
      <c r="AV174" s="41">
        <f t="shared" si="167"/>
        <v>0</v>
      </c>
      <c r="AW174">
        <f t="shared" si="168"/>
        <v>0.45853368082724877</v>
      </c>
      <c r="AX174">
        <f t="shared" si="169"/>
        <v>0</v>
      </c>
      <c r="AY174" s="121">
        <f t="shared" si="170"/>
        <v>0</v>
      </c>
      <c r="AZ174">
        <f t="shared" si="171"/>
        <v>0.62104778871725597</v>
      </c>
      <c r="BA174" s="39">
        <f t="shared" si="172"/>
        <v>0</v>
      </c>
      <c r="BB174" s="39">
        <f t="shared" si="173"/>
        <v>0</v>
      </c>
      <c r="BC174">
        <f t="shared" si="174"/>
        <v>0.47044333567864283</v>
      </c>
      <c r="BD174" s="41">
        <f t="shared" si="175"/>
        <v>0</v>
      </c>
      <c r="BE174" s="41">
        <f t="shared" si="176"/>
        <v>0</v>
      </c>
      <c r="BF174">
        <f t="shared" si="177"/>
        <v>0.45755042663145956</v>
      </c>
      <c r="BG174" s="41">
        <f t="shared" si="178"/>
        <v>28389.328217684466</v>
      </c>
      <c r="BH174" s="41">
        <f t="shared" si="179"/>
        <v>4081837.7415306955</v>
      </c>
      <c r="BI174">
        <f t="shared" si="180"/>
        <v>0.48638546784328796</v>
      </c>
      <c r="BJ174">
        <f t="shared" si="181"/>
        <v>99169.088775491691</v>
      </c>
      <c r="BK174" s="121">
        <f t="shared" si="182"/>
        <v>14045033.089134173</v>
      </c>
      <c r="BL174">
        <f t="shared" si="183"/>
        <v>0.49972638394833213</v>
      </c>
      <c r="BM174" s="119">
        <f t="shared" si="184"/>
        <v>127558.41699317616</v>
      </c>
      <c r="BN174" s="119">
        <f t="shared" si="185"/>
        <v>17567399.508730765</v>
      </c>
      <c r="BO174">
        <f t="shared" si="186"/>
        <v>0.47451504651265636</v>
      </c>
    </row>
    <row r="175" spans="1:67">
      <c r="A175">
        <v>163</v>
      </c>
      <c r="B175" s="58">
        <v>158</v>
      </c>
      <c r="C175" s="56">
        <f t="shared" si="134"/>
        <v>3647502.3611386176</v>
      </c>
      <c r="D175" s="56">
        <f t="shared" si="135"/>
        <v>356490.90696197608</v>
      </c>
      <c r="E175" s="59">
        <f t="shared" si="187"/>
        <v>3291011.4541766415</v>
      </c>
      <c r="F175" s="53">
        <f t="shared" si="136"/>
        <v>50380.797715511791</v>
      </c>
      <c r="G175" s="53">
        <f t="shared" si="137"/>
        <v>15264.808128289324</v>
      </c>
      <c r="H175" s="60">
        <f t="shared" si="138"/>
        <v>35115.989587222466</v>
      </c>
      <c r="I175" s="54">
        <f t="shared" si="139"/>
        <v>0.24</v>
      </c>
      <c r="J175" s="61">
        <f t="shared" si="140"/>
        <v>2.261020693073168E-2</v>
      </c>
      <c r="K175" s="62">
        <f t="shared" si="141"/>
        <v>73616.470199197516</v>
      </c>
      <c r="L175" s="62">
        <f t="shared" si="142"/>
        <v>123997.26791470931</v>
      </c>
      <c r="M175" s="55">
        <f t="shared" si="143"/>
        <v>108732.45978641999</v>
      </c>
      <c r="N175" s="55">
        <f t="shared" si="144"/>
        <v>24484.549056026939</v>
      </c>
      <c r="O175" s="55">
        <f t="shared" si="145"/>
        <v>84247.91073039305</v>
      </c>
      <c r="P175" s="59">
        <f t="shared" si="188"/>
        <v>0</v>
      </c>
      <c r="Q175" s="52">
        <f t="shared" si="146"/>
        <v>0</v>
      </c>
      <c r="R175" s="57">
        <f t="shared" si="147"/>
        <v>0</v>
      </c>
      <c r="S175" s="59">
        <f t="shared" si="189"/>
        <v>0</v>
      </c>
      <c r="T175" s="56">
        <f t="shared" si="148"/>
        <v>0</v>
      </c>
      <c r="U175" s="57">
        <f t="shared" si="149"/>
        <v>0</v>
      </c>
      <c r="V175" s="59">
        <f t="shared" si="190"/>
        <v>0</v>
      </c>
      <c r="W175" s="52">
        <f t="shared" si="198"/>
        <v>0</v>
      </c>
      <c r="X175" s="57">
        <f t="shared" si="150"/>
        <v>0</v>
      </c>
      <c r="Y175" s="59">
        <f t="shared" si="191"/>
        <v>0</v>
      </c>
      <c r="Z175" s="56">
        <f t="shared" si="192"/>
        <v>0</v>
      </c>
      <c r="AA175" s="57">
        <f t="shared" si="151"/>
        <v>0</v>
      </c>
      <c r="AB175" s="63">
        <f t="shared" si="193"/>
        <v>0</v>
      </c>
      <c r="AC175" s="74">
        <f t="shared" si="152"/>
        <v>0</v>
      </c>
      <c r="AD175" s="57">
        <f t="shared" si="153"/>
        <v>0</v>
      </c>
      <c r="AE175" s="59">
        <f t="shared" si="194"/>
        <v>0</v>
      </c>
      <c r="AF175" s="54">
        <f t="shared" si="154"/>
        <v>0</v>
      </c>
      <c r="AG175" s="57">
        <f t="shared" si="155"/>
        <v>0</v>
      </c>
      <c r="AH175" s="59">
        <f t="shared" si="195"/>
        <v>741075.21848564455</v>
      </c>
      <c r="AI175" s="54">
        <f t="shared" si="156"/>
        <v>24484.549056026939</v>
      </c>
      <c r="AJ175" s="57">
        <f t="shared" si="157"/>
        <v>3087.8134103568523</v>
      </c>
      <c r="AK175" s="59">
        <f t="shared" si="196"/>
        <v>2906427.1426529731</v>
      </c>
      <c r="AL175" s="56">
        <f t="shared" si="197"/>
        <v>84247.91073039305</v>
      </c>
      <c r="AM175" s="75">
        <f t="shared" si="158"/>
        <v>12110.113094387387</v>
      </c>
      <c r="AN175">
        <f t="shared" si="159"/>
        <v>3.4634771793991714E-2</v>
      </c>
      <c r="AO175" s="119">
        <f t="shared" si="160"/>
        <v>0</v>
      </c>
      <c r="AP175" s="119">
        <f t="shared" si="161"/>
        <v>0</v>
      </c>
      <c r="AQ175">
        <f t="shared" si="162"/>
        <v>0.45185979215953737</v>
      </c>
      <c r="AR175" s="41">
        <f t="shared" si="163"/>
        <v>0</v>
      </c>
      <c r="AS175" s="41">
        <f t="shared" si="164"/>
        <v>0</v>
      </c>
      <c r="AT175">
        <f t="shared" si="165"/>
        <v>0.44923759754057413</v>
      </c>
      <c r="AU175" s="41">
        <f t="shared" si="166"/>
        <v>0</v>
      </c>
      <c r="AV175" s="41">
        <f t="shared" si="167"/>
        <v>0</v>
      </c>
      <c r="AW175">
        <f t="shared" si="168"/>
        <v>0.45578167971623479</v>
      </c>
      <c r="AX175">
        <f t="shared" si="169"/>
        <v>0</v>
      </c>
      <c r="AY175" s="121">
        <f t="shared" si="170"/>
        <v>0</v>
      </c>
      <c r="AZ175">
        <f t="shared" si="171"/>
        <v>0.61851317352051904</v>
      </c>
      <c r="BA175" s="39">
        <f t="shared" si="172"/>
        <v>0</v>
      </c>
      <c r="BB175" s="39">
        <f t="shared" si="173"/>
        <v>0</v>
      </c>
      <c r="BC175">
        <f t="shared" si="174"/>
        <v>0.46769615490048683</v>
      </c>
      <c r="BD175" s="41">
        <f t="shared" si="175"/>
        <v>0</v>
      </c>
      <c r="BE175" s="41">
        <f t="shared" si="176"/>
        <v>0</v>
      </c>
      <c r="BF175">
        <f t="shared" si="177"/>
        <v>0.45479811485338628</v>
      </c>
      <c r="BG175" s="41">
        <f t="shared" si="178"/>
        <v>27572.362466383791</v>
      </c>
      <c r="BH175" s="41">
        <f t="shared" si="179"/>
        <v>3990981.496132391</v>
      </c>
      <c r="BI175">
        <f t="shared" si="180"/>
        <v>0.48364773552711221</v>
      </c>
      <c r="BJ175">
        <f t="shared" si="181"/>
        <v>96358.023824780437</v>
      </c>
      <c r="BK175" s="121">
        <f t="shared" si="182"/>
        <v>13732409.449054068</v>
      </c>
      <c r="BL175">
        <f t="shared" si="183"/>
        <v>0.49699912036788135</v>
      </c>
      <c r="BM175" s="119">
        <f t="shared" si="184"/>
        <v>123930.38629116424</v>
      </c>
      <c r="BN175" s="119">
        <f t="shared" si="185"/>
        <v>17179728.646254357</v>
      </c>
      <c r="BO175">
        <f t="shared" si="186"/>
        <v>0.47176995644623093</v>
      </c>
    </row>
    <row r="176" spans="1:67">
      <c r="A176">
        <v>164</v>
      </c>
      <c r="B176" s="64">
        <v>159</v>
      </c>
      <c r="C176" s="56">
        <f t="shared" si="134"/>
        <v>3538769.9013521974</v>
      </c>
      <c r="D176" s="56">
        <f t="shared" si="135"/>
        <v>356490.90696197608</v>
      </c>
      <c r="E176" s="59">
        <f t="shared" si="187"/>
        <v>3182278.9943902213</v>
      </c>
      <c r="F176" s="53">
        <f t="shared" si="136"/>
        <v>49241.677453828735</v>
      </c>
      <c r="G176" s="53">
        <f t="shared" si="137"/>
        <v>14760.470735646644</v>
      </c>
      <c r="H176" s="66">
        <f t="shared" si="138"/>
        <v>34481.206718182089</v>
      </c>
      <c r="I176" s="54">
        <f t="shared" si="139"/>
        <v>0.24</v>
      </c>
      <c r="J176" s="67">
        <f t="shared" si="140"/>
        <v>2.261020693073168E-2</v>
      </c>
      <c r="K176" s="68">
        <f t="shared" si="141"/>
        <v>71172.359355364184</v>
      </c>
      <c r="L176" s="68">
        <f t="shared" si="142"/>
        <v>120414.03680919291</v>
      </c>
      <c r="M176" s="55">
        <f t="shared" si="143"/>
        <v>105653.56607354627</v>
      </c>
      <c r="N176" s="55">
        <f t="shared" si="144"/>
        <v>23791.238849495912</v>
      </c>
      <c r="O176" s="55">
        <f t="shared" si="145"/>
        <v>81862.327224050372</v>
      </c>
      <c r="P176" s="65">
        <f t="shared" si="188"/>
        <v>0</v>
      </c>
      <c r="Q176" s="52">
        <f t="shared" si="146"/>
        <v>0</v>
      </c>
      <c r="R176" s="57">
        <f t="shared" si="147"/>
        <v>0</v>
      </c>
      <c r="S176" s="59">
        <f t="shared" si="189"/>
        <v>0</v>
      </c>
      <c r="T176" s="56">
        <f t="shared" si="148"/>
        <v>0</v>
      </c>
      <c r="U176" s="57">
        <f t="shared" si="149"/>
        <v>0</v>
      </c>
      <c r="V176" s="59">
        <f t="shared" si="190"/>
        <v>0</v>
      </c>
      <c r="W176" s="52">
        <f t="shared" si="198"/>
        <v>0</v>
      </c>
      <c r="X176" s="57">
        <f t="shared" si="150"/>
        <v>0</v>
      </c>
      <c r="Y176" s="59">
        <f t="shared" si="191"/>
        <v>0</v>
      </c>
      <c r="Z176" s="56">
        <f t="shared" si="192"/>
        <v>0</v>
      </c>
      <c r="AA176" s="57">
        <f t="shared" si="151"/>
        <v>0</v>
      </c>
      <c r="AB176" s="63">
        <f t="shared" si="193"/>
        <v>0</v>
      </c>
      <c r="AC176" s="74">
        <f t="shared" si="152"/>
        <v>0</v>
      </c>
      <c r="AD176" s="57">
        <f t="shared" si="153"/>
        <v>0</v>
      </c>
      <c r="AE176" s="59">
        <f t="shared" si="194"/>
        <v>0</v>
      </c>
      <c r="AF176" s="54">
        <f t="shared" si="154"/>
        <v>0</v>
      </c>
      <c r="AG176" s="57">
        <f t="shared" si="155"/>
        <v>0</v>
      </c>
      <c r="AH176" s="59">
        <f t="shared" si="195"/>
        <v>716590.66942961758</v>
      </c>
      <c r="AI176" s="54">
        <f t="shared" si="156"/>
        <v>23791.238849495912</v>
      </c>
      <c r="AJ176" s="57">
        <f t="shared" si="157"/>
        <v>2985.79445595674</v>
      </c>
      <c r="AK176" s="59">
        <f t="shared" si="196"/>
        <v>2822179.2319225799</v>
      </c>
      <c r="AL176" s="56">
        <f t="shared" si="197"/>
        <v>81862.327224050372</v>
      </c>
      <c r="AM176" s="75">
        <f t="shared" si="158"/>
        <v>11759.08013301075</v>
      </c>
      <c r="AN176">
        <f t="shared" si="159"/>
        <v>3.4715178977999181E-2</v>
      </c>
      <c r="AO176" s="119">
        <f t="shared" si="160"/>
        <v>0</v>
      </c>
      <c r="AP176" s="119">
        <f t="shared" si="161"/>
        <v>0</v>
      </c>
      <c r="AQ176">
        <f t="shared" si="162"/>
        <v>0.44911732034612062</v>
      </c>
      <c r="AR176" s="41">
        <f t="shared" si="163"/>
        <v>0</v>
      </c>
      <c r="AS176" s="41">
        <f t="shared" si="164"/>
        <v>0</v>
      </c>
      <c r="AT176">
        <f t="shared" si="165"/>
        <v>0.44649461085915926</v>
      </c>
      <c r="AU176" s="41">
        <f t="shared" si="166"/>
        <v>0</v>
      </c>
      <c r="AV176" s="41">
        <f t="shared" si="167"/>
        <v>0</v>
      </c>
      <c r="AW176">
        <f t="shared" si="168"/>
        <v>0.45304015738646397</v>
      </c>
      <c r="AX176">
        <f t="shared" si="169"/>
        <v>0</v>
      </c>
      <c r="AY176" s="121">
        <f t="shared" si="170"/>
        <v>0</v>
      </c>
      <c r="AZ176">
        <f t="shared" si="171"/>
        <v>0.61598067704725834</v>
      </c>
      <c r="BA176" s="39">
        <f t="shared" si="172"/>
        <v>0</v>
      </c>
      <c r="BB176" s="39">
        <f t="shared" si="173"/>
        <v>0</v>
      </c>
      <c r="BC176">
        <f t="shared" si="174"/>
        <v>0.46495881855974447</v>
      </c>
      <c r="BD176" s="41">
        <f t="shared" si="175"/>
        <v>0</v>
      </c>
      <c r="BE176" s="41">
        <f t="shared" si="176"/>
        <v>0</v>
      </c>
      <c r="BF176">
        <f t="shared" si="177"/>
        <v>0.4520563342822066</v>
      </c>
      <c r="BG176" s="41">
        <f t="shared" si="178"/>
        <v>26777.033305452653</v>
      </c>
      <c r="BH176" s="41">
        <f t="shared" si="179"/>
        <v>3901763.1713173296</v>
      </c>
      <c r="BI176">
        <f t="shared" si="180"/>
        <v>0.48091900117534886</v>
      </c>
      <c r="BJ176">
        <f t="shared" si="181"/>
        <v>93621.407357061122</v>
      </c>
      <c r="BK176" s="121">
        <f t="shared" si="182"/>
        <v>13425421.664744262</v>
      </c>
      <c r="BL176">
        <f t="shared" si="183"/>
        <v>0.49428014959837552</v>
      </c>
      <c r="BM176" s="119">
        <f t="shared" si="184"/>
        <v>120398.44066251378</v>
      </c>
      <c r="BN176" s="119">
        <f t="shared" si="185"/>
        <v>16798917.005693857</v>
      </c>
      <c r="BO176">
        <f t="shared" si="186"/>
        <v>0.46903449429100347</v>
      </c>
    </row>
    <row r="177" spans="1:67">
      <c r="A177">
        <v>165</v>
      </c>
      <c r="B177" s="58">
        <v>160</v>
      </c>
      <c r="C177" s="56">
        <f t="shared" si="134"/>
        <v>3433116.3352786517</v>
      </c>
      <c r="D177" s="56">
        <f t="shared" si="135"/>
        <v>356490.90696197655</v>
      </c>
      <c r="E177" s="59">
        <f t="shared" si="187"/>
        <v>3076625.4283166751</v>
      </c>
      <c r="F177" s="53">
        <f t="shared" si="136"/>
        <v>48128.312936981318</v>
      </c>
      <c r="G177" s="53">
        <f t="shared" si="137"/>
        <v>14270.414278342178</v>
      </c>
      <c r="H177" s="60">
        <f t="shared" si="138"/>
        <v>33857.89865863914</v>
      </c>
      <c r="I177" s="54">
        <f t="shared" si="139"/>
        <v>0.24</v>
      </c>
      <c r="J177" s="61">
        <f t="shared" si="140"/>
        <v>2.261020693073168E-2</v>
      </c>
      <c r="K177" s="62">
        <f t="shared" si="141"/>
        <v>68797.603487679429</v>
      </c>
      <c r="L177" s="62">
        <f t="shared" si="142"/>
        <v>116925.91642466074</v>
      </c>
      <c r="M177" s="55">
        <f t="shared" si="143"/>
        <v>102655.50214631855</v>
      </c>
      <c r="N177" s="55">
        <f t="shared" si="144"/>
        <v>23116.130023267739</v>
      </c>
      <c r="O177" s="55">
        <f t="shared" si="145"/>
        <v>79539.372123050824</v>
      </c>
      <c r="P177" s="59">
        <f t="shared" si="188"/>
        <v>0</v>
      </c>
      <c r="Q177" s="52">
        <f t="shared" si="146"/>
        <v>0</v>
      </c>
      <c r="R177" s="57">
        <f t="shared" si="147"/>
        <v>0</v>
      </c>
      <c r="S177" s="59">
        <f t="shared" si="189"/>
        <v>0</v>
      </c>
      <c r="T177" s="56">
        <f t="shared" si="148"/>
        <v>0</v>
      </c>
      <c r="U177" s="57">
        <f t="shared" si="149"/>
        <v>0</v>
      </c>
      <c r="V177" s="59">
        <f t="shared" si="190"/>
        <v>0</v>
      </c>
      <c r="W177" s="52">
        <f t="shared" si="198"/>
        <v>0</v>
      </c>
      <c r="X177" s="57">
        <f t="shared" si="150"/>
        <v>0</v>
      </c>
      <c r="Y177" s="59">
        <f t="shared" si="191"/>
        <v>0</v>
      </c>
      <c r="Z177" s="56">
        <f t="shared" si="192"/>
        <v>0</v>
      </c>
      <c r="AA177" s="57">
        <f t="shared" si="151"/>
        <v>0</v>
      </c>
      <c r="AB177" s="63">
        <f t="shared" si="193"/>
        <v>0</v>
      </c>
      <c r="AC177" s="74">
        <f t="shared" si="152"/>
        <v>0</v>
      </c>
      <c r="AD177" s="57">
        <f t="shared" si="153"/>
        <v>0</v>
      </c>
      <c r="AE177" s="59">
        <f t="shared" si="194"/>
        <v>0</v>
      </c>
      <c r="AF177" s="54">
        <f t="shared" si="154"/>
        <v>0</v>
      </c>
      <c r="AG177" s="57">
        <f t="shared" si="155"/>
        <v>0</v>
      </c>
      <c r="AH177" s="59">
        <f t="shared" si="195"/>
        <v>692799.4305801217</v>
      </c>
      <c r="AI177" s="54">
        <f t="shared" si="156"/>
        <v>23116.130023267739</v>
      </c>
      <c r="AJ177" s="57">
        <f t="shared" si="157"/>
        <v>2886.6642940838406</v>
      </c>
      <c r="AK177" s="59">
        <f t="shared" si="196"/>
        <v>2740316.9046985297</v>
      </c>
      <c r="AL177" s="56">
        <f t="shared" si="197"/>
        <v>79539.372123050824</v>
      </c>
      <c r="AM177" s="75">
        <f t="shared" si="158"/>
        <v>11417.98710291054</v>
      </c>
      <c r="AN177">
        <f t="shared" si="159"/>
        <v>3.4795586162006641E-2</v>
      </c>
      <c r="AO177" s="119">
        <f t="shared" si="160"/>
        <v>0</v>
      </c>
      <c r="AP177" s="119">
        <f t="shared" si="161"/>
        <v>0</v>
      </c>
      <c r="AQ177">
        <f t="shared" si="162"/>
        <v>0.44638554446685991</v>
      </c>
      <c r="AR177" s="41">
        <f t="shared" si="163"/>
        <v>0</v>
      </c>
      <c r="AS177" s="41">
        <f t="shared" si="164"/>
        <v>0</v>
      </c>
      <c r="AT177">
        <f t="shared" si="165"/>
        <v>0.44376245873009007</v>
      </c>
      <c r="AU177" s="41">
        <f t="shared" si="166"/>
        <v>0</v>
      </c>
      <c r="AV177" s="41">
        <f t="shared" si="167"/>
        <v>0</v>
      </c>
      <c r="AW177">
        <f t="shared" si="168"/>
        <v>0.4503091237242724</v>
      </c>
      <c r="AX177">
        <f t="shared" si="169"/>
        <v>0</v>
      </c>
      <c r="AY177" s="121">
        <f t="shared" si="170"/>
        <v>0</v>
      </c>
      <c r="AZ177">
        <f t="shared" si="171"/>
        <v>0.61345035820069371</v>
      </c>
      <c r="BA177" s="39">
        <f t="shared" si="172"/>
        <v>0</v>
      </c>
      <c r="BB177" s="39">
        <f t="shared" si="173"/>
        <v>0</v>
      </c>
      <c r="BC177">
        <f t="shared" si="174"/>
        <v>0.46223134186304993</v>
      </c>
      <c r="BD177" s="41">
        <f t="shared" si="175"/>
        <v>0</v>
      </c>
      <c r="BE177" s="41">
        <f t="shared" si="176"/>
        <v>0</v>
      </c>
      <c r="BF177">
        <f t="shared" si="177"/>
        <v>0.44932509435118667</v>
      </c>
      <c r="BG177" s="41">
        <f t="shared" si="178"/>
        <v>26002.794317351578</v>
      </c>
      <c r="BH177" s="41">
        <f t="shared" si="179"/>
        <v>3814161.4538391768</v>
      </c>
      <c r="BI177">
        <f t="shared" si="180"/>
        <v>0.47819928664242572</v>
      </c>
      <c r="BJ177">
        <f t="shared" si="181"/>
        <v>90957.359225961365</v>
      </c>
      <c r="BK177" s="121">
        <f t="shared" si="182"/>
        <v>13123996.400303386</v>
      </c>
      <c r="BL177">
        <f t="shared" si="183"/>
        <v>0.49156949865335459</v>
      </c>
      <c r="BM177" s="119">
        <f t="shared" si="184"/>
        <v>116960.15354331295</v>
      </c>
      <c r="BN177" s="119">
        <f t="shared" si="185"/>
        <v>16424880.343410969</v>
      </c>
      <c r="BO177">
        <f t="shared" si="186"/>
        <v>0.46630867700246376</v>
      </c>
    </row>
    <row r="178" spans="1:67">
      <c r="A178">
        <v>166</v>
      </c>
      <c r="B178" s="64">
        <v>161</v>
      </c>
      <c r="C178" s="56">
        <f t="shared" si="134"/>
        <v>3330460.8331323327</v>
      </c>
      <c r="D178" s="56">
        <f t="shared" si="135"/>
        <v>356490.90696197608</v>
      </c>
      <c r="E178" s="59">
        <f t="shared" si="187"/>
        <v>2973969.9261703566</v>
      </c>
      <c r="F178" s="53">
        <f t="shared" si="136"/>
        <v>47040.121822249159</v>
      </c>
      <c r="G178" s="53">
        <f t="shared" si="137"/>
        <v>13794.263840886837</v>
      </c>
      <c r="H178" s="66">
        <f t="shared" si="138"/>
        <v>33245.857981362322</v>
      </c>
      <c r="I178" s="54">
        <f t="shared" si="139"/>
        <v>0.24</v>
      </c>
      <c r="J178" s="67">
        <f t="shared" si="140"/>
        <v>2.261020693073168E-2</v>
      </c>
      <c r="K178" s="68">
        <f t="shared" si="141"/>
        <v>66490.379707936256</v>
      </c>
      <c r="L178" s="68">
        <f t="shared" si="142"/>
        <v>113530.50153018541</v>
      </c>
      <c r="M178" s="55">
        <f t="shared" si="143"/>
        <v>99736.237689298578</v>
      </c>
      <c r="N178" s="55">
        <f t="shared" si="144"/>
        <v>22458.765387667463</v>
      </c>
      <c r="O178" s="55">
        <f t="shared" si="145"/>
        <v>77277.472301631118</v>
      </c>
      <c r="P178" s="65">
        <f t="shared" si="188"/>
        <v>0</v>
      </c>
      <c r="Q178" s="52">
        <f t="shared" si="146"/>
        <v>0</v>
      </c>
      <c r="R178" s="57">
        <f t="shared" si="147"/>
        <v>0</v>
      </c>
      <c r="S178" s="59">
        <f t="shared" si="189"/>
        <v>0</v>
      </c>
      <c r="T178" s="56">
        <f t="shared" si="148"/>
        <v>0</v>
      </c>
      <c r="U178" s="57">
        <f t="shared" si="149"/>
        <v>0</v>
      </c>
      <c r="V178" s="59">
        <f t="shared" si="190"/>
        <v>0</v>
      </c>
      <c r="W178" s="52">
        <f t="shared" si="198"/>
        <v>0</v>
      </c>
      <c r="X178" s="57">
        <f t="shared" si="150"/>
        <v>0</v>
      </c>
      <c r="Y178" s="59">
        <f t="shared" si="191"/>
        <v>0</v>
      </c>
      <c r="Z178" s="56">
        <f t="shared" si="192"/>
        <v>0</v>
      </c>
      <c r="AA178" s="57">
        <f t="shared" si="151"/>
        <v>0</v>
      </c>
      <c r="AB178" s="63">
        <f t="shared" si="193"/>
        <v>0</v>
      </c>
      <c r="AC178" s="74">
        <f t="shared" si="152"/>
        <v>0</v>
      </c>
      <c r="AD178" s="57">
        <f t="shared" si="153"/>
        <v>0</v>
      </c>
      <c r="AE178" s="59">
        <f t="shared" si="194"/>
        <v>0</v>
      </c>
      <c r="AF178" s="54">
        <f t="shared" si="154"/>
        <v>0</v>
      </c>
      <c r="AG178" s="57">
        <f t="shared" si="155"/>
        <v>0</v>
      </c>
      <c r="AH178" s="59">
        <f t="shared" si="195"/>
        <v>669683.300556854</v>
      </c>
      <c r="AI178" s="54">
        <f t="shared" si="156"/>
        <v>22458.765387667463</v>
      </c>
      <c r="AJ178" s="57">
        <f t="shared" si="157"/>
        <v>2790.3470856535582</v>
      </c>
      <c r="AK178" s="59">
        <f t="shared" si="196"/>
        <v>2660777.5325754788</v>
      </c>
      <c r="AL178" s="56">
        <f t="shared" si="197"/>
        <v>77277.472301631118</v>
      </c>
      <c r="AM178" s="75">
        <f t="shared" si="158"/>
        <v>11086.573052397827</v>
      </c>
      <c r="AN178">
        <f t="shared" si="159"/>
        <v>3.48759933460141E-2</v>
      </c>
      <c r="AO178" s="119">
        <f t="shared" si="160"/>
        <v>0</v>
      </c>
      <c r="AP178" s="119">
        <f t="shared" si="161"/>
        <v>0</v>
      </c>
      <c r="AQ178">
        <f t="shared" si="162"/>
        <v>0.44366447211230658</v>
      </c>
      <c r="AR178" s="41">
        <f t="shared" si="163"/>
        <v>0</v>
      </c>
      <c r="AS178" s="41">
        <f t="shared" si="164"/>
        <v>0</v>
      </c>
      <c r="AT178">
        <f t="shared" si="165"/>
        <v>0.44104114751018153</v>
      </c>
      <c r="AU178" s="41">
        <f t="shared" si="166"/>
        <v>0</v>
      </c>
      <c r="AV178" s="41">
        <f t="shared" si="167"/>
        <v>0</v>
      </c>
      <c r="AW178">
        <f t="shared" si="168"/>
        <v>0.4475885881372505</v>
      </c>
      <c r="AX178">
        <f t="shared" si="169"/>
        <v>0</v>
      </c>
      <c r="AY178" s="121">
        <f t="shared" si="170"/>
        <v>0</v>
      </c>
      <c r="AZ178">
        <f t="shared" si="171"/>
        <v>0.61092227555442691</v>
      </c>
      <c r="BA178" s="39">
        <f t="shared" si="172"/>
        <v>0</v>
      </c>
      <c r="BB178" s="39">
        <f t="shared" si="173"/>
        <v>0</v>
      </c>
      <c r="BC178">
        <f t="shared" si="174"/>
        <v>0.45951373953371571</v>
      </c>
      <c r="BD178" s="41">
        <f t="shared" si="175"/>
        <v>0</v>
      </c>
      <c r="BE178" s="41">
        <f t="shared" si="176"/>
        <v>0</v>
      </c>
      <c r="BF178">
        <f t="shared" si="177"/>
        <v>0.4466044040153842</v>
      </c>
      <c r="BG178" s="41">
        <f t="shared" si="178"/>
        <v>25249.11247332102</v>
      </c>
      <c r="BH178" s="41">
        <f t="shared" si="179"/>
        <v>3728155.054352799</v>
      </c>
      <c r="BI178">
        <f t="shared" si="180"/>
        <v>0.47548861329842784</v>
      </c>
      <c r="BJ178">
        <f t="shared" si="181"/>
        <v>88364.045354028945</v>
      </c>
      <c r="BK178" s="121">
        <f t="shared" si="182"/>
        <v>12828060.402070766</v>
      </c>
      <c r="BL178">
        <f t="shared" si="183"/>
        <v>0.48886719406542933</v>
      </c>
      <c r="BM178" s="119">
        <f t="shared" si="184"/>
        <v>113613.15782734996</v>
      </c>
      <c r="BN178" s="119">
        <f t="shared" si="185"/>
        <v>16057534.26797707</v>
      </c>
      <c r="BO178">
        <f t="shared" si="186"/>
        <v>0.46359252105197335</v>
      </c>
    </row>
    <row r="179" spans="1:67">
      <c r="A179">
        <v>167</v>
      </c>
      <c r="B179" s="58">
        <v>162</v>
      </c>
      <c r="C179" s="56">
        <f t="shared" si="134"/>
        <v>3230724.5954430341</v>
      </c>
      <c r="D179" s="56">
        <f t="shared" si="135"/>
        <v>356490.90696197608</v>
      </c>
      <c r="E179" s="59">
        <f t="shared" si="187"/>
        <v>2874233.688481058</v>
      </c>
      <c r="F179" s="53">
        <f t="shared" si="136"/>
        <v>45976.534933801282</v>
      </c>
      <c r="G179" s="53">
        <f t="shared" si="137"/>
        <v>13331.653925071309</v>
      </c>
      <c r="H179" s="60">
        <f t="shared" si="138"/>
        <v>32644.881008729972</v>
      </c>
      <c r="I179" s="54">
        <f t="shared" si="139"/>
        <v>0.24</v>
      </c>
      <c r="J179" s="61">
        <f t="shared" si="140"/>
        <v>2.261020693073168E-2</v>
      </c>
      <c r="K179" s="62">
        <f t="shared" si="141"/>
        <v>64248.910949000405</v>
      </c>
      <c r="L179" s="62">
        <f t="shared" si="142"/>
        <v>110225.44588280168</v>
      </c>
      <c r="M179" s="55">
        <f t="shared" si="143"/>
        <v>96893.791957730369</v>
      </c>
      <c r="N179" s="55">
        <f t="shared" si="144"/>
        <v>21818.698915425583</v>
      </c>
      <c r="O179" s="55">
        <f t="shared" si="145"/>
        <v>75075.093042304783</v>
      </c>
      <c r="P179" s="59">
        <f t="shared" si="188"/>
        <v>0</v>
      </c>
      <c r="Q179" s="52">
        <f t="shared" si="146"/>
        <v>0</v>
      </c>
      <c r="R179" s="57">
        <f t="shared" si="147"/>
        <v>0</v>
      </c>
      <c r="S179" s="59">
        <f t="shared" si="189"/>
        <v>0</v>
      </c>
      <c r="T179" s="56">
        <f t="shared" si="148"/>
        <v>0</v>
      </c>
      <c r="U179" s="57">
        <f t="shared" si="149"/>
        <v>0</v>
      </c>
      <c r="V179" s="59">
        <f t="shared" si="190"/>
        <v>0</v>
      </c>
      <c r="W179" s="52">
        <f t="shared" si="198"/>
        <v>0</v>
      </c>
      <c r="X179" s="57">
        <f t="shared" si="150"/>
        <v>0</v>
      </c>
      <c r="Y179" s="59">
        <f t="shared" si="191"/>
        <v>0</v>
      </c>
      <c r="Z179" s="56">
        <f t="shared" si="192"/>
        <v>0</v>
      </c>
      <c r="AA179" s="57">
        <f t="shared" si="151"/>
        <v>0</v>
      </c>
      <c r="AB179" s="63">
        <f t="shared" si="193"/>
        <v>0</v>
      </c>
      <c r="AC179" s="74">
        <f t="shared" si="152"/>
        <v>0</v>
      </c>
      <c r="AD179" s="57">
        <f t="shared" si="153"/>
        <v>0</v>
      </c>
      <c r="AE179" s="59">
        <f t="shared" si="194"/>
        <v>0</v>
      </c>
      <c r="AF179" s="54">
        <f t="shared" si="154"/>
        <v>0</v>
      </c>
      <c r="AG179" s="57">
        <f t="shared" si="155"/>
        <v>0</v>
      </c>
      <c r="AH179" s="59">
        <f t="shared" si="195"/>
        <v>647224.53516918654</v>
      </c>
      <c r="AI179" s="54">
        <f t="shared" si="156"/>
        <v>21818.698915425583</v>
      </c>
      <c r="AJ179" s="57">
        <f t="shared" si="157"/>
        <v>2696.7688965382772</v>
      </c>
      <c r="AK179" s="59">
        <f t="shared" si="196"/>
        <v>2583500.0602738475</v>
      </c>
      <c r="AL179" s="56">
        <f t="shared" si="197"/>
        <v>75075.093042304783</v>
      </c>
      <c r="AM179" s="75">
        <f t="shared" si="158"/>
        <v>10764.583584474365</v>
      </c>
      <c r="AN179">
        <f t="shared" si="159"/>
        <v>3.495640053002156E-2</v>
      </c>
      <c r="AO179" s="119">
        <f t="shared" si="160"/>
        <v>0</v>
      </c>
      <c r="AP179" s="119">
        <f t="shared" si="161"/>
        <v>0</v>
      </c>
      <c r="AQ179">
        <f t="shared" si="162"/>
        <v>0.4409541103990679</v>
      </c>
      <c r="AR179" s="41">
        <f t="shared" si="163"/>
        <v>0</v>
      </c>
      <c r="AS179" s="41">
        <f t="shared" si="164"/>
        <v>0</v>
      </c>
      <c r="AT179">
        <f t="shared" si="165"/>
        <v>0.43833068308411222</v>
      </c>
      <c r="AU179" s="41">
        <f t="shared" si="166"/>
        <v>0</v>
      </c>
      <c r="AV179" s="41">
        <f t="shared" si="167"/>
        <v>0</v>
      </c>
      <c r="AW179">
        <f t="shared" si="168"/>
        <v>0.44487855955667605</v>
      </c>
      <c r="AX179">
        <f t="shared" si="169"/>
        <v>0</v>
      </c>
      <c r="AY179" s="121">
        <f t="shared" si="170"/>
        <v>0</v>
      </c>
      <c r="AZ179">
        <f t="shared" si="171"/>
        <v>0.60839648735063012</v>
      </c>
      <c r="BA179" s="39">
        <f t="shared" si="172"/>
        <v>0</v>
      </c>
      <c r="BB179" s="39">
        <f t="shared" si="173"/>
        <v>0</v>
      </c>
      <c r="BC179">
        <f t="shared" si="174"/>
        <v>0.45680602581384505</v>
      </c>
      <c r="BD179" s="41">
        <f t="shared" si="175"/>
        <v>0</v>
      </c>
      <c r="BE179" s="41">
        <f t="shared" si="176"/>
        <v>0</v>
      </c>
      <c r="BF179">
        <f t="shared" si="177"/>
        <v>0.44389427175409046</v>
      </c>
      <c r="BG179" s="41">
        <f t="shared" si="178"/>
        <v>24515.467811963859</v>
      </c>
      <c r="BH179" s="41">
        <f t="shared" si="179"/>
        <v>3643722.7188760722</v>
      </c>
      <c r="BI179">
        <f t="shared" si="180"/>
        <v>0.47278700203087898</v>
      </c>
      <c r="BJ179">
        <f t="shared" si="181"/>
        <v>85839.676626779154</v>
      </c>
      <c r="BK179" s="121">
        <f t="shared" si="182"/>
        <v>12537540.538064899</v>
      </c>
      <c r="BL179">
        <f t="shared" si="183"/>
        <v>0.4861732618874498</v>
      </c>
      <c r="BM179" s="119">
        <f t="shared" si="184"/>
        <v>110355.14443874301</v>
      </c>
      <c r="BN179" s="119">
        <f t="shared" si="185"/>
        <v>15696794.29715232</v>
      </c>
      <c r="BO179">
        <f t="shared" si="186"/>
        <v>0.46088604242876968</v>
      </c>
    </row>
    <row r="180" spans="1:67">
      <c r="A180">
        <v>168</v>
      </c>
      <c r="B180" s="64">
        <v>163</v>
      </c>
      <c r="C180" s="56">
        <f t="shared" si="134"/>
        <v>3133830.8034853037</v>
      </c>
      <c r="D180" s="56">
        <f t="shared" si="135"/>
        <v>356490.90696197608</v>
      </c>
      <c r="E180" s="59">
        <f t="shared" si="187"/>
        <v>2777339.8965233276</v>
      </c>
      <c r="F180" s="53">
        <f t="shared" si="136"/>
        <v>44936.995964990012</v>
      </c>
      <c r="G180" s="53">
        <f t="shared" si="137"/>
        <v>12882.228220040701</v>
      </c>
      <c r="H180" s="66">
        <f t="shared" si="138"/>
        <v>32054.767744949313</v>
      </c>
      <c r="I180" s="54">
        <f t="shared" si="139"/>
        <v>0.24</v>
      </c>
      <c r="J180" s="67">
        <f t="shared" si="140"/>
        <v>2.261020693073168E-2</v>
      </c>
      <c r="K180" s="68">
        <f t="shared" si="141"/>
        <v>62071.464845539507</v>
      </c>
      <c r="L180" s="68">
        <f t="shared" si="142"/>
        <v>107008.46081052953</v>
      </c>
      <c r="M180" s="55">
        <f t="shared" si="143"/>
        <v>94126.232590488828</v>
      </c>
      <c r="N180" s="55">
        <f t="shared" si="144"/>
        <v>21195.495474375908</v>
      </c>
      <c r="O180" s="55">
        <f t="shared" si="145"/>
        <v>72930.737116112927</v>
      </c>
      <c r="P180" s="65">
        <f t="shared" si="188"/>
        <v>0</v>
      </c>
      <c r="Q180" s="52">
        <f t="shared" si="146"/>
        <v>0</v>
      </c>
      <c r="R180" s="57">
        <f t="shared" si="147"/>
        <v>0</v>
      </c>
      <c r="S180" s="59">
        <f t="shared" si="189"/>
        <v>0</v>
      </c>
      <c r="T180" s="56">
        <f t="shared" si="148"/>
        <v>0</v>
      </c>
      <c r="U180" s="57">
        <f t="shared" si="149"/>
        <v>0</v>
      </c>
      <c r="V180" s="59">
        <f t="shared" si="190"/>
        <v>0</v>
      </c>
      <c r="W180" s="52">
        <f t="shared" si="198"/>
        <v>0</v>
      </c>
      <c r="X180" s="57">
        <f t="shared" si="150"/>
        <v>0</v>
      </c>
      <c r="Y180" s="59">
        <f t="shared" si="191"/>
        <v>0</v>
      </c>
      <c r="Z180" s="56">
        <f t="shared" si="192"/>
        <v>0</v>
      </c>
      <c r="AA180" s="57">
        <f t="shared" si="151"/>
        <v>0</v>
      </c>
      <c r="AB180" s="63">
        <f t="shared" si="193"/>
        <v>0</v>
      </c>
      <c r="AC180" s="74">
        <f t="shared" si="152"/>
        <v>0</v>
      </c>
      <c r="AD180" s="57">
        <f t="shared" si="153"/>
        <v>0</v>
      </c>
      <c r="AE180" s="59">
        <f t="shared" si="194"/>
        <v>0</v>
      </c>
      <c r="AF180" s="54">
        <f t="shared" si="154"/>
        <v>0</v>
      </c>
      <c r="AG180" s="57">
        <f t="shared" si="155"/>
        <v>0</v>
      </c>
      <c r="AH180" s="59">
        <f t="shared" si="195"/>
        <v>625405.83625376096</v>
      </c>
      <c r="AI180" s="54">
        <f t="shared" si="156"/>
        <v>21195.495474375908</v>
      </c>
      <c r="AJ180" s="57">
        <f t="shared" si="157"/>
        <v>2605.8576510573375</v>
      </c>
      <c r="AK180" s="59">
        <f t="shared" si="196"/>
        <v>2508424.9672315428</v>
      </c>
      <c r="AL180" s="56">
        <f t="shared" si="197"/>
        <v>72930.737116112927</v>
      </c>
      <c r="AM180" s="75">
        <f t="shared" si="158"/>
        <v>10451.770696798096</v>
      </c>
      <c r="AN180">
        <f t="shared" si="159"/>
        <v>3.503680771402902E-2</v>
      </c>
      <c r="AO180" s="119">
        <f t="shared" si="160"/>
        <v>0</v>
      </c>
      <c r="AP180" s="119">
        <f t="shared" si="161"/>
        <v>0</v>
      </c>
      <c r="AQ180">
        <f t="shared" si="162"/>
        <v>0.4382544659723559</v>
      </c>
      <c r="AR180" s="41">
        <f t="shared" si="163"/>
        <v>0</v>
      </c>
      <c r="AS180" s="41">
        <f t="shared" si="164"/>
        <v>0</v>
      </c>
      <c r="AT180">
        <f t="shared" si="165"/>
        <v>0.43563107086708602</v>
      </c>
      <c r="AU180" s="41">
        <f t="shared" si="166"/>
        <v>0</v>
      </c>
      <c r="AV180" s="41">
        <f t="shared" si="167"/>
        <v>0</v>
      </c>
      <c r="AW180">
        <f t="shared" si="168"/>
        <v>0.44217904643992989</v>
      </c>
      <c r="AX180">
        <f t="shared" si="169"/>
        <v>0</v>
      </c>
      <c r="AY180" s="121">
        <f t="shared" si="170"/>
        <v>0</v>
      </c>
      <c r="AZ180">
        <f t="shared" si="171"/>
        <v>0.60587305149834003</v>
      </c>
      <c r="BA180" s="39">
        <f t="shared" si="172"/>
        <v>0</v>
      </c>
      <c r="BB180" s="39">
        <f t="shared" si="173"/>
        <v>0</v>
      </c>
      <c r="BC180">
        <f t="shared" si="174"/>
        <v>0.45410821446631783</v>
      </c>
      <c r="BD180" s="41">
        <f t="shared" si="175"/>
        <v>0</v>
      </c>
      <c r="BE180" s="41">
        <f t="shared" si="176"/>
        <v>0</v>
      </c>
      <c r="BF180">
        <f t="shared" si="177"/>
        <v>0.44119470557331403</v>
      </c>
      <c r="BG180" s="41">
        <f t="shared" si="178"/>
        <v>23801.353125433245</v>
      </c>
      <c r="BH180" s="41">
        <f t="shared" si="179"/>
        <v>3560843.2396951527</v>
      </c>
      <c r="BI180">
        <f t="shared" si="180"/>
        <v>0.47009447324613773</v>
      </c>
      <c r="BJ180">
        <f t="shared" si="181"/>
        <v>83382.507812911019</v>
      </c>
      <c r="BK180" s="121">
        <f t="shared" si="182"/>
        <v>12252363.835506972</v>
      </c>
      <c r="BL180">
        <f t="shared" si="183"/>
        <v>0.48348772769380849</v>
      </c>
      <c r="BM180" s="119">
        <f t="shared" si="184"/>
        <v>107183.86093834427</v>
      </c>
      <c r="BN180" s="119">
        <f t="shared" si="185"/>
        <v>15342575.912249679</v>
      </c>
      <c r="BO180">
        <f t="shared" si="186"/>
        <v>0.45818925664184923</v>
      </c>
    </row>
    <row r="181" spans="1:67">
      <c r="A181">
        <v>169</v>
      </c>
      <c r="B181" s="58">
        <v>164</v>
      </c>
      <c r="C181" s="56">
        <f t="shared" si="134"/>
        <v>3039704.570894815</v>
      </c>
      <c r="D181" s="56">
        <f t="shared" si="135"/>
        <v>356490.90696197608</v>
      </c>
      <c r="E181" s="59">
        <f t="shared" si="187"/>
        <v>2683213.6639328389</v>
      </c>
      <c r="F181" s="53">
        <f t="shared" si="136"/>
        <v>43920.961187376139</v>
      </c>
      <c r="G181" s="53">
        <f t="shared" si="137"/>
        <v>12445.639377875152</v>
      </c>
      <c r="H181" s="60">
        <f t="shared" si="138"/>
        <v>31475.321809500987</v>
      </c>
      <c r="I181" s="54">
        <f t="shared" si="139"/>
        <v>0.24</v>
      </c>
      <c r="J181" s="61">
        <f t="shared" si="140"/>
        <v>2.261020693073168E-2</v>
      </c>
      <c r="K181" s="62">
        <f t="shared" si="141"/>
        <v>59956.35264156403</v>
      </c>
      <c r="L181" s="62">
        <f t="shared" si="142"/>
        <v>103877.31382894017</v>
      </c>
      <c r="M181" s="55">
        <f t="shared" si="143"/>
        <v>91431.674451065017</v>
      </c>
      <c r="N181" s="55">
        <f t="shared" si="144"/>
        <v>20588.730566466787</v>
      </c>
      <c r="O181" s="55">
        <f t="shared" si="145"/>
        <v>70842.943884598237</v>
      </c>
      <c r="P181" s="59">
        <f t="shared" si="188"/>
        <v>0</v>
      </c>
      <c r="Q181" s="52">
        <f t="shared" si="146"/>
        <v>0</v>
      </c>
      <c r="R181" s="57">
        <f t="shared" si="147"/>
        <v>0</v>
      </c>
      <c r="S181" s="59">
        <f t="shared" si="189"/>
        <v>0</v>
      </c>
      <c r="T181" s="56">
        <f t="shared" si="148"/>
        <v>0</v>
      </c>
      <c r="U181" s="57">
        <f t="shared" si="149"/>
        <v>0</v>
      </c>
      <c r="V181" s="59">
        <f t="shared" si="190"/>
        <v>0</v>
      </c>
      <c r="W181" s="52">
        <f t="shared" si="198"/>
        <v>0</v>
      </c>
      <c r="X181" s="57">
        <f t="shared" si="150"/>
        <v>0</v>
      </c>
      <c r="Y181" s="59">
        <f t="shared" si="191"/>
        <v>0</v>
      </c>
      <c r="Z181" s="56">
        <f t="shared" si="192"/>
        <v>0</v>
      </c>
      <c r="AA181" s="57">
        <f t="shared" si="151"/>
        <v>0</v>
      </c>
      <c r="AB181" s="63">
        <f t="shared" si="193"/>
        <v>0</v>
      </c>
      <c r="AC181" s="74">
        <f t="shared" si="152"/>
        <v>0</v>
      </c>
      <c r="AD181" s="57">
        <f t="shared" si="153"/>
        <v>0</v>
      </c>
      <c r="AE181" s="59">
        <f t="shared" si="194"/>
        <v>0</v>
      </c>
      <c r="AF181" s="54">
        <f t="shared" si="154"/>
        <v>0</v>
      </c>
      <c r="AG181" s="57">
        <f t="shared" si="155"/>
        <v>0</v>
      </c>
      <c r="AH181" s="59">
        <f t="shared" si="195"/>
        <v>604210.34077938506</v>
      </c>
      <c r="AI181" s="54">
        <f t="shared" si="156"/>
        <v>20588.730566466787</v>
      </c>
      <c r="AJ181" s="57">
        <f t="shared" si="157"/>
        <v>2517.5430865807712</v>
      </c>
      <c r="AK181" s="59">
        <f t="shared" si="196"/>
        <v>2435494.23011543</v>
      </c>
      <c r="AL181" s="56">
        <f t="shared" si="197"/>
        <v>70842.943884598237</v>
      </c>
      <c r="AM181" s="75">
        <f t="shared" si="158"/>
        <v>10147.892625480958</v>
      </c>
      <c r="AN181">
        <f t="shared" si="159"/>
        <v>3.5117214898036486E-2</v>
      </c>
      <c r="AO181" s="119">
        <f t="shared" si="160"/>
        <v>0</v>
      </c>
      <c r="AP181" s="119">
        <f t="shared" si="161"/>
        <v>0</v>
      </c>
      <c r="AQ181">
        <f t="shared" si="162"/>
        <v>0.43556554500848255</v>
      </c>
      <c r="AR181" s="41">
        <f t="shared" si="163"/>
        <v>0</v>
      </c>
      <c r="AS181" s="41">
        <f t="shared" si="164"/>
        <v>0</v>
      </c>
      <c r="AT181">
        <f t="shared" si="165"/>
        <v>0.43294231580736114</v>
      </c>
      <c r="AU181" s="41">
        <f t="shared" si="166"/>
        <v>0</v>
      </c>
      <c r="AV181" s="41">
        <f t="shared" si="167"/>
        <v>0</v>
      </c>
      <c r="AW181">
        <f t="shared" si="168"/>
        <v>0.43949005677287861</v>
      </c>
      <c r="AX181">
        <f t="shared" si="169"/>
        <v>0</v>
      </c>
      <c r="AY181" s="121">
        <f t="shared" si="170"/>
        <v>0</v>
      </c>
      <c r="AZ181">
        <f t="shared" si="171"/>
        <v>0.60335202557174039</v>
      </c>
      <c r="BA181" s="39">
        <f t="shared" si="172"/>
        <v>0</v>
      </c>
      <c r="BB181" s="39">
        <f t="shared" si="173"/>
        <v>0</v>
      </c>
      <c r="BC181">
        <f t="shared" si="174"/>
        <v>0.45142031877696082</v>
      </c>
      <c r="BD181" s="41">
        <f t="shared" si="175"/>
        <v>0</v>
      </c>
      <c r="BE181" s="41">
        <f t="shared" si="176"/>
        <v>0</v>
      </c>
      <c r="BF181">
        <f t="shared" si="177"/>
        <v>0.43850571300815661</v>
      </c>
      <c r="BG181" s="41">
        <f t="shared" si="178"/>
        <v>23106.273653047559</v>
      </c>
      <c r="BH181" s="41">
        <f t="shared" si="179"/>
        <v>3479495.4657328869</v>
      </c>
      <c r="BI181">
        <f t="shared" si="180"/>
        <v>0.46741104687125062</v>
      </c>
      <c r="BJ181">
        <f t="shared" si="181"/>
        <v>80990.8365100792</v>
      </c>
      <c r="BK181" s="121">
        <f t="shared" si="182"/>
        <v>11972457.516497102</v>
      </c>
      <c r="BL181">
        <f t="shared" si="183"/>
        <v>0.48081061658168966</v>
      </c>
      <c r="BM181" s="119">
        <f t="shared" si="184"/>
        <v>104097.11016312675</v>
      </c>
      <c r="BN181" s="119">
        <f t="shared" si="185"/>
        <v>14994794.609974664</v>
      </c>
      <c r="BO181">
        <f t="shared" si="186"/>
        <v>0.45550217872203452</v>
      </c>
    </row>
    <row r="182" spans="1:67">
      <c r="A182">
        <v>170</v>
      </c>
      <c r="B182" s="64">
        <v>165</v>
      </c>
      <c r="C182" s="56">
        <f t="shared" si="134"/>
        <v>2948272.8964437502</v>
      </c>
      <c r="D182" s="56">
        <f t="shared" si="135"/>
        <v>356490.90696197608</v>
      </c>
      <c r="E182" s="59">
        <f t="shared" si="187"/>
        <v>2591781.9894817742</v>
      </c>
      <c r="F182" s="53">
        <f t="shared" si="136"/>
        <v>42927.899166332943</v>
      </c>
      <c r="G182" s="53">
        <f t="shared" si="137"/>
        <v>12021.548794546296</v>
      </c>
      <c r="H182" s="66">
        <f t="shared" si="138"/>
        <v>30906.350371786648</v>
      </c>
      <c r="I182" s="54">
        <f t="shared" si="139"/>
        <v>0.24</v>
      </c>
      <c r="J182" s="67">
        <f t="shared" si="140"/>
        <v>2.261020693073168E-2</v>
      </c>
      <c r="K182" s="68">
        <f t="shared" si="141"/>
        <v>57901.928124146558</v>
      </c>
      <c r="L182" s="68">
        <f t="shared" si="142"/>
        <v>100829.8272904795</v>
      </c>
      <c r="M182" s="55">
        <f t="shared" si="143"/>
        <v>88808.278495933206</v>
      </c>
      <c r="N182" s="55">
        <f t="shared" si="144"/>
        <v>19997.990072938199</v>
      </c>
      <c r="O182" s="55">
        <f t="shared" si="145"/>
        <v>68810.288422995014</v>
      </c>
      <c r="P182" s="65">
        <f t="shared" si="188"/>
        <v>0</v>
      </c>
      <c r="Q182" s="52">
        <f t="shared" si="146"/>
        <v>0</v>
      </c>
      <c r="R182" s="57">
        <f t="shared" si="147"/>
        <v>0</v>
      </c>
      <c r="S182" s="59">
        <f t="shared" si="189"/>
        <v>0</v>
      </c>
      <c r="T182" s="56">
        <f t="shared" si="148"/>
        <v>0</v>
      </c>
      <c r="U182" s="57">
        <f t="shared" si="149"/>
        <v>0</v>
      </c>
      <c r="V182" s="59">
        <f t="shared" si="190"/>
        <v>0</v>
      </c>
      <c r="W182" s="52">
        <f t="shared" si="198"/>
        <v>0</v>
      </c>
      <c r="X182" s="57">
        <f t="shared" si="150"/>
        <v>0</v>
      </c>
      <c r="Y182" s="59">
        <f t="shared" si="191"/>
        <v>0</v>
      </c>
      <c r="Z182" s="56">
        <f t="shared" si="192"/>
        <v>0</v>
      </c>
      <c r="AA182" s="57">
        <f t="shared" si="151"/>
        <v>0</v>
      </c>
      <c r="AB182" s="63">
        <f t="shared" si="193"/>
        <v>0</v>
      </c>
      <c r="AC182" s="74">
        <f t="shared" si="152"/>
        <v>0</v>
      </c>
      <c r="AD182" s="57">
        <f t="shared" si="153"/>
        <v>0</v>
      </c>
      <c r="AE182" s="59">
        <f t="shared" si="194"/>
        <v>0</v>
      </c>
      <c r="AF182" s="54">
        <f t="shared" si="154"/>
        <v>0</v>
      </c>
      <c r="AG182" s="57">
        <f t="shared" si="155"/>
        <v>0</v>
      </c>
      <c r="AH182" s="59">
        <f t="shared" si="195"/>
        <v>583621.61021291825</v>
      </c>
      <c r="AI182" s="54">
        <f t="shared" si="156"/>
        <v>19997.990072938199</v>
      </c>
      <c r="AJ182" s="57">
        <f t="shared" si="157"/>
        <v>2431.7567092204927</v>
      </c>
      <c r="AK182" s="59">
        <f t="shared" si="196"/>
        <v>2364651.2862308319</v>
      </c>
      <c r="AL182" s="56">
        <f t="shared" si="197"/>
        <v>68810.288422995014</v>
      </c>
      <c r="AM182" s="75">
        <f t="shared" si="158"/>
        <v>9852.7136926284657</v>
      </c>
      <c r="AN182">
        <f t="shared" si="159"/>
        <v>3.5197622082043939E-2</v>
      </c>
      <c r="AO182" s="119">
        <f t="shared" si="160"/>
        <v>0</v>
      </c>
      <c r="AP182" s="119">
        <f t="shared" si="161"/>
        <v>0</v>
      </c>
      <c r="AQ182">
        <f t="shared" si="162"/>
        <v>0.43288735321748911</v>
      </c>
      <c r="AR182" s="41">
        <f t="shared" si="163"/>
        <v>0</v>
      </c>
      <c r="AS182" s="41">
        <f t="shared" si="164"/>
        <v>0</v>
      </c>
      <c r="AT182">
        <f t="shared" si="165"/>
        <v>0.43026442238895884</v>
      </c>
      <c r="AU182" s="41">
        <f t="shared" si="166"/>
        <v>0</v>
      </c>
      <c r="AV182" s="41">
        <f t="shared" si="167"/>
        <v>0</v>
      </c>
      <c r="AW182">
        <f t="shared" si="168"/>
        <v>0.43681159807236003</v>
      </c>
      <c r="AX182">
        <f t="shared" si="169"/>
        <v>0</v>
      </c>
      <c r="AY182" s="121">
        <f t="shared" si="170"/>
        <v>0</v>
      </c>
      <c r="AZ182">
        <f t="shared" si="171"/>
        <v>0.60083346680853633</v>
      </c>
      <c r="BA182" s="39">
        <f t="shared" si="172"/>
        <v>0</v>
      </c>
      <c r="BB182" s="39">
        <f t="shared" si="173"/>
        <v>0</v>
      </c>
      <c r="BC182">
        <f t="shared" si="174"/>
        <v>0.44874235155666226</v>
      </c>
      <c r="BD182" s="41">
        <f t="shared" si="175"/>
        <v>0</v>
      </c>
      <c r="BE182" s="41">
        <f t="shared" si="176"/>
        <v>0</v>
      </c>
      <c r="BF182">
        <f t="shared" si="177"/>
        <v>0.43582730112533924</v>
      </c>
      <c r="BG182" s="41">
        <f t="shared" si="178"/>
        <v>22429.746782158691</v>
      </c>
      <c r="BH182" s="41">
        <f t="shared" si="179"/>
        <v>3399658.312399494</v>
      </c>
      <c r="BI182">
        <f t="shared" si="180"/>
        <v>0.46473674235552093</v>
      </c>
      <c r="BJ182">
        <f t="shared" si="181"/>
        <v>78663.002115623472</v>
      </c>
      <c r="BK182" s="121">
        <f t="shared" si="182"/>
        <v>11697749.031909153</v>
      </c>
      <c r="BL182">
        <f t="shared" si="183"/>
        <v>0.47814195317243413</v>
      </c>
      <c r="BM182" s="119">
        <f t="shared" si="184"/>
        <v>101092.74889778216</v>
      </c>
      <c r="BN182" s="119">
        <f t="shared" si="185"/>
        <v>14653365.951828979</v>
      </c>
      <c r="BO182">
        <f t="shared" si="186"/>
        <v>0.45282482322395479</v>
      </c>
    </row>
    <row r="183" spans="1:67">
      <c r="A183">
        <v>171</v>
      </c>
      <c r="B183" s="58">
        <v>166</v>
      </c>
      <c r="C183" s="56">
        <f t="shared" si="134"/>
        <v>2859464.6179478173</v>
      </c>
      <c r="D183" s="56">
        <f t="shared" si="135"/>
        <v>356490.90696197655</v>
      </c>
      <c r="E183" s="59">
        <f t="shared" si="187"/>
        <v>2502973.7109858408</v>
      </c>
      <c r="F183" s="53">
        <f t="shared" si="136"/>
        <v>41957.290483080564</v>
      </c>
      <c r="G183" s="53">
        <f t="shared" si="137"/>
        <v>11609.626396122658</v>
      </c>
      <c r="H183" s="60">
        <f t="shared" si="138"/>
        <v>30347.664086957906</v>
      </c>
      <c r="I183" s="54">
        <f t="shared" si="139"/>
        <v>0.24</v>
      </c>
      <c r="J183" s="61">
        <f t="shared" si="140"/>
        <v>2.261020693073168E-2</v>
      </c>
      <c r="K183" s="62">
        <f t="shared" si="141"/>
        <v>55906.586582700795</v>
      </c>
      <c r="L183" s="62">
        <f t="shared" si="142"/>
        <v>97863.877065781358</v>
      </c>
      <c r="M183" s="55">
        <f t="shared" si="143"/>
        <v>86254.250669658708</v>
      </c>
      <c r="N183" s="55">
        <f t="shared" si="144"/>
        <v>19422.870005520337</v>
      </c>
      <c r="O183" s="55">
        <f t="shared" si="145"/>
        <v>66831.380664138371</v>
      </c>
      <c r="P183" s="59">
        <f t="shared" si="188"/>
        <v>0</v>
      </c>
      <c r="Q183" s="52">
        <f t="shared" si="146"/>
        <v>0</v>
      </c>
      <c r="R183" s="57">
        <f t="shared" si="147"/>
        <v>0</v>
      </c>
      <c r="S183" s="59">
        <f t="shared" si="189"/>
        <v>0</v>
      </c>
      <c r="T183" s="56">
        <f t="shared" si="148"/>
        <v>0</v>
      </c>
      <c r="U183" s="57">
        <f t="shared" si="149"/>
        <v>0</v>
      </c>
      <c r="V183" s="59">
        <f t="shared" si="190"/>
        <v>0</v>
      </c>
      <c r="W183" s="52">
        <f t="shared" si="198"/>
        <v>0</v>
      </c>
      <c r="X183" s="57">
        <f t="shared" si="150"/>
        <v>0</v>
      </c>
      <c r="Y183" s="59">
        <f t="shared" si="191"/>
        <v>0</v>
      </c>
      <c r="Z183" s="56">
        <f t="shared" si="192"/>
        <v>0</v>
      </c>
      <c r="AA183" s="57">
        <f t="shared" si="151"/>
        <v>0</v>
      </c>
      <c r="AB183" s="63">
        <f t="shared" si="193"/>
        <v>0</v>
      </c>
      <c r="AC183" s="74">
        <f t="shared" si="152"/>
        <v>0</v>
      </c>
      <c r="AD183" s="57">
        <f t="shared" si="153"/>
        <v>0</v>
      </c>
      <c r="AE183" s="59">
        <f t="shared" si="194"/>
        <v>0</v>
      </c>
      <c r="AF183" s="54">
        <f t="shared" si="154"/>
        <v>0</v>
      </c>
      <c r="AG183" s="57">
        <f t="shared" si="155"/>
        <v>0</v>
      </c>
      <c r="AH183" s="59">
        <f t="shared" si="195"/>
        <v>563623.62013998011</v>
      </c>
      <c r="AI183" s="54">
        <f t="shared" si="156"/>
        <v>19422.870005520337</v>
      </c>
      <c r="AJ183" s="57">
        <f t="shared" si="157"/>
        <v>2348.4317505832505</v>
      </c>
      <c r="AK183" s="59">
        <f t="shared" si="196"/>
        <v>2295840.9978078371</v>
      </c>
      <c r="AL183" s="56">
        <f t="shared" si="197"/>
        <v>66831.380664138371</v>
      </c>
      <c r="AM183" s="75">
        <f t="shared" si="158"/>
        <v>9566.0041575326541</v>
      </c>
      <c r="AN183">
        <f t="shared" si="159"/>
        <v>3.5278029266051406E-2</v>
      </c>
      <c r="AO183" s="119">
        <f t="shared" si="160"/>
        <v>0</v>
      </c>
      <c r="AP183" s="119">
        <f t="shared" si="161"/>
        <v>0</v>
      </c>
      <c r="AQ183">
        <f t="shared" si="162"/>
        <v>0.43021989584562109</v>
      </c>
      <c r="AR183" s="41">
        <f t="shared" si="163"/>
        <v>0</v>
      </c>
      <c r="AS183" s="41">
        <f t="shared" si="164"/>
        <v>0</v>
      </c>
      <c r="AT183">
        <f t="shared" si="165"/>
        <v>0.42759739463420943</v>
      </c>
      <c r="AU183" s="41">
        <f t="shared" si="166"/>
        <v>0</v>
      </c>
      <c r="AV183" s="41">
        <f t="shared" si="167"/>
        <v>0</v>
      </c>
      <c r="AW183">
        <f t="shared" si="168"/>
        <v>0.43414367738861304</v>
      </c>
      <c r="AX183">
        <f t="shared" si="169"/>
        <v>0</v>
      </c>
      <c r="AY183" s="121">
        <f t="shared" si="170"/>
        <v>0</v>
      </c>
      <c r="AZ183">
        <f t="shared" si="171"/>
        <v>0.59831743210817045</v>
      </c>
      <c r="BA183" s="39">
        <f t="shared" si="172"/>
        <v>0</v>
      </c>
      <c r="BB183" s="39">
        <f t="shared" si="173"/>
        <v>0</v>
      </c>
      <c r="BC183">
        <f t="shared" si="174"/>
        <v>0.44607432514347112</v>
      </c>
      <c r="BD183" s="41">
        <f t="shared" si="175"/>
        <v>0</v>
      </c>
      <c r="BE183" s="41">
        <f t="shared" si="176"/>
        <v>0</v>
      </c>
      <c r="BF183">
        <f t="shared" si="177"/>
        <v>0.43315947652565295</v>
      </c>
      <c r="BG183" s="41">
        <f t="shared" si="178"/>
        <v>21771.301756103589</v>
      </c>
      <c r="BH183" s="41">
        <f t="shared" si="179"/>
        <v>3321310.7709439779</v>
      </c>
      <c r="BI183">
        <f t="shared" si="180"/>
        <v>0.46207157867227133</v>
      </c>
      <c r="BJ183">
        <f t="shared" si="181"/>
        <v>76397.384821671032</v>
      </c>
      <c r="BK183" s="121">
        <f t="shared" si="182"/>
        <v>11428166.093567662</v>
      </c>
      <c r="BL183">
        <f t="shared" si="183"/>
        <v>0.4754817616127836</v>
      </c>
      <c r="BM183" s="119">
        <f t="shared" si="184"/>
        <v>98168.686577774613</v>
      </c>
      <c r="BN183" s="119">
        <f t="shared" si="185"/>
        <v>14318205.611163346</v>
      </c>
      <c r="BO183">
        <f t="shared" si="186"/>
        <v>0.45015720422805394</v>
      </c>
    </row>
    <row r="184" spans="1:67">
      <c r="A184">
        <v>172</v>
      </c>
      <c r="B184" s="64">
        <v>167</v>
      </c>
      <c r="C184" s="56">
        <f t="shared" si="134"/>
        <v>2773210.3672781582</v>
      </c>
      <c r="D184" s="56">
        <f t="shared" si="135"/>
        <v>356490.90696197608</v>
      </c>
      <c r="E184" s="59">
        <f t="shared" si="187"/>
        <v>2416719.4603161821</v>
      </c>
      <c r="F184" s="53">
        <f t="shared" si="136"/>
        <v>41008.627463005301</v>
      </c>
      <c r="G184" s="53">
        <f t="shared" si="137"/>
        <v>11209.550430099893</v>
      </c>
      <c r="H184" s="66">
        <f t="shared" si="138"/>
        <v>29799.077032905407</v>
      </c>
      <c r="I184" s="54">
        <f t="shared" si="139"/>
        <v>0.24</v>
      </c>
      <c r="J184" s="67">
        <f t="shared" si="140"/>
        <v>2.261020693073168E-2</v>
      </c>
      <c r="K184" s="68">
        <f t="shared" si="141"/>
        <v>53968.763793216262</v>
      </c>
      <c r="L184" s="68">
        <f t="shared" si="142"/>
        <v>94977.391256221556</v>
      </c>
      <c r="M184" s="55">
        <f t="shared" si="143"/>
        <v>83767.840826121668</v>
      </c>
      <c r="N184" s="55">
        <f t="shared" si="144"/>
        <v>18862.97626351309</v>
      </c>
      <c r="O184" s="55">
        <f t="shared" si="145"/>
        <v>64904.864562608578</v>
      </c>
      <c r="P184" s="65">
        <f t="shared" si="188"/>
        <v>0</v>
      </c>
      <c r="Q184" s="52">
        <f t="shared" si="146"/>
        <v>0</v>
      </c>
      <c r="R184" s="57">
        <f t="shared" si="147"/>
        <v>0</v>
      </c>
      <c r="S184" s="59">
        <f t="shared" si="189"/>
        <v>0</v>
      </c>
      <c r="T184" s="56">
        <f t="shared" si="148"/>
        <v>0</v>
      </c>
      <c r="U184" s="57">
        <f t="shared" si="149"/>
        <v>0</v>
      </c>
      <c r="V184" s="59">
        <f t="shared" si="190"/>
        <v>0</v>
      </c>
      <c r="W184" s="52">
        <f t="shared" si="198"/>
        <v>0</v>
      </c>
      <c r="X184" s="57">
        <f t="shared" si="150"/>
        <v>0</v>
      </c>
      <c r="Y184" s="59">
        <f t="shared" si="191"/>
        <v>0</v>
      </c>
      <c r="Z184" s="56">
        <f t="shared" si="192"/>
        <v>0</v>
      </c>
      <c r="AA184" s="57">
        <f t="shared" si="151"/>
        <v>0</v>
      </c>
      <c r="AB184" s="63">
        <f t="shared" si="193"/>
        <v>0</v>
      </c>
      <c r="AC184" s="74">
        <f t="shared" si="152"/>
        <v>0</v>
      </c>
      <c r="AD184" s="57">
        <f t="shared" si="153"/>
        <v>0</v>
      </c>
      <c r="AE184" s="59">
        <f t="shared" si="194"/>
        <v>0</v>
      </c>
      <c r="AF184" s="54">
        <f t="shared" si="154"/>
        <v>0</v>
      </c>
      <c r="AG184" s="57">
        <f t="shared" si="155"/>
        <v>0</v>
      </c>
      <c r="AH184" s="59">
        <f t="shared" si="195"/>
        <v>544200.75013445981</v>
      </c>
      <c r="AI184" s="54">
        <f t="shared" si="156"/>
        <v>18862.97626351309</v>
      </c>
      <c r="AJ184" s="57">
        <f t="shared" si="157"/>
        <v>2267.5031255602494</v>
      </c>
      <c r="AK184" s="59">
        <f t="shared" si="196"/>
        <v>2229009.6171436985</v>
      </c>
      <c r="AL184" s="56">
        <f t="shared" si="197"/>
        <v>64904.864562608578</v>
      </c>
      <c r="AM184" s="75">
        <f t="shared" si="158"/>
        <v>9287.5400714320767</v>
      </c>
      <c r="AN184">
        <f t="shared" si="159"/>
        <v>3.5358436450058865E-2</v>
      </c>
      <c r="AO184" s="119">
        <f t="shared" si="160"/>
        <v>0</v>
      </c>
      <c r="AP184" s="119">
        <f t="shared" si="161"/>
        <v>0</v>
      </c>
      <c r="AQ184">
        <f t="shared" si="162"/>
        <v>0.42756317767794894</v>
      </c>
      <c r="AR184" s="41">
        <f t="shared" si="163"/>
        <v>0</v>
      </c>
      <c r="AS184" s="41">
        <f t="shared" si="164"/>
        <v>0</v>
      </c>
      <c r="AT184">
        <f t="shared" si="165"/>
        <v>0.42494123610648937</v>
      </c>
      <c r="AU184" s="41">
        <f t="shared" si="166"/>
        <v>0</v>
      </c>
      <c r="AV184" s="41">
        <f t="shared" si="167"/>
        <v>0</v>
      </c>
      <c r="AW184">
        <f t="shared" si="168"/>
        <v>0.43148630130779442</v>
      </c>
      <c r="AX184">
        <f t="shared" si="169"/>
        <v>0</v>
      </c>
      <c r="AY184" s="121">
        <f t="shared" si="170"/>
        <v>0</v>
      </c>
      <c r="AZ184">
        <f t="shared" si="171"/>
        <v>0.59580397803033036</v>
      </c>
      <c r="BA184" s="39">
        <f t="shared" si="172"/>
        <v>0</v>
      </c>
      <c r="BB184" s="39">
        <f t="shared" si="173"/>
        <v>0</v>
      </c>
      <c r="BC184">
        <f t="shared" si="174"/>
        <v>0.44341625140478541</v>
      </c>
      <c r="BD184" s="41">
        <f t="shared" si="175"/>
        <v>0</v>
      </c>
      <c r="BE184" s="41">
        <f t="shared" si="176"/>
        <v>0</v>
      </c>
      <c r="BF184">
        <f t="shared" si="177"/>
        <v>0.43050224534650738</v>
      </c>
      <c r="BG184" s="41">
        <f t="shared" si="178"/>
        <v>21130.479389073338</v>
      </c>
      <c r="BH184" s="41">
        <f t="shared" si="179"/>
        <v>3244431.9173242515</v>
      </c>
      <c r="BI184">
        <f t="shared" si="180"/>
        <v>0.45941557432050395</v>
      </c>
      <c r="BJ184">
        <f t="shared" si="181"/>
        <v>74192.404634040649</v>
      </c>
      <c r="BK184" s="121">
        <f t="shared" si="182"/>
        <v>11163636.704768676</v>
      </c>
      <c r="BL184">
        <f t="shared" si="183"/>
        <v>0.47283006557633062</v>
      </c>
      <c r="BM184" s="119">
        <f t="shared" si="184"/>
        <v>95322.884023113991</v>
      </c>
      <c r="BN184" s="119">
        <f t="shared" si="185"/>
        <v>13989229.417962318</v>
      </c>
      <c r="BO184">
        <f t="shared" si="186"/>
        <v>0.4474993353426428</v>
      </c>
    </row>
    <row r="185" spans="1:67">
      <c r="A185">
        <v>173</v>
      </c>
      <c r="B185" s="58">
        <v>168</v>
      </c>
      <c r="C185" s="56">
        <f t="shared" si="134"/>
        <v>2689442.5264520366</v>
      </c>
      <c r="D185" s="56">
        <f t="shared" si="135"/>
        <v>356490.90696197608</v>
      </c>
      <c r="E185" s="59">
        <f t="shared" si="187"/>
        <v>2332951.6194900605</v>
      </c>
      <c r="F185" s="53">
        <f t="shared" si="136"/>
        <v>40081.413910121453</v>
      </c>
      <c r="G185" s="53">
        <f t="shared" si="137"/>
        <v>10821.00726173473</v>
      </c>
      <c r="H185" s="60">
        <f t="shared" si="138"/>
        <v>29260.406648386721</v>
      </c>
      <c r="I185" s="54">
        <f t="shared" si="139"/>
        <v>0.24</v>
      </c>
      <c r="J185" s="61">
        <f t="shared" si="140"/>
        <v>2.261020693073168E-2</v>
      </c>
      <c r="K185" s="62">
        <f t="shared" si="141"/>
        <v>52086.935026858482</v>
      </c>
      <c r="L185" s="62">
        <f t="shared" si="142"/>
        <v>92168.348936979935</v>
      </c>
      <c r="M185" s="55">
        <f t="shared" si="143"/>
        <v>81347.341675245203</v>
      </c>
      <c r="N185" s="55">
        <f t="shared" si="144"/>
        <v>18317.924396608596</v>
      </c>
      <c r="O185" s="55">
        <f t="shared" si="145"/>
        <v>63029.417278636611</v>
      </c>
      <c r="P185" s="59">
        <f t="shared" si="188"/>
        <v>0</v>
      </c>
      <c r="Q185" s="52">
        <f t="shared" si="146"/>
        <v>0</v>
      </c>
      <c r="R185" s="57">
        <f t="shared" si="147"/>
        <v>0</v>
      </c>
      <c r="S185" s="59">
        <f t="shared" si="189"/>
        <v>0</v>
      </c>
      <c r="T185" s="56">
        <f t="shared" si="148"/>
        <v>0</v>
      </c>
      <c r="U185" s="57">
        <f t="shared" si="149"/>
        <v>0</v>
      </c>
      <c r="V185" s="59">
        <f t="shared" si="190"/>
        <v>0</v>
      </c>
      <c r="W185" s="52">
        <f t="shared" si="198"/>
        <v>0</v>
      </c>
      <c r="X185" s="57">
        <f t="shared" si="150"/>
        <v>0</v>
      </c>
      <c r="Y185" s="59">
        <f t="shared" si="191"/>
        <v>0</v>
      </c>
      <c r="Z185" s="56">
        <f t="shared" si="192"/>
        <v>0</v>
      </c>
      <c r="AA185" s="57">
        <f t="shared" si="151"/>
        <v>0</v>
      </c>
      <c r="AB185" s="63">
        <f t="shared" si="193"/>
        <v>0</v>
      </c>
      <c r="AC185" s="74">
        <f t="shared" si="152"/>
        <v>0</v>
      </c>
      <c r="AD185" s="57">
        <f t="shared" si="153"/>
        <v>0</v>
      </c>
      <c r="AE185" s="59">
        <f t="shared" si="194"/>
        <v>0</v>
      </c>
      <c r="AF185" s="54">
        <f t="shared" si="154"/>
        <v>0</v>
      </c>
      <c r="AG185" s="57">
        <f t="shared" si="155"/>
        <v>0</v>
      </c>
      <c r="AH185" s="59">
        <f t="shared" si="195"/>
        <v>525337.77387094672</v>
      </c>
      <c r="AI185" s="54">
        <f t="shared" si="156"/>
        <v>18317.924396608596</v>
      </c>
      <c r="AJ185" s="57">
        <f t="shared" si="157"/>
        <v>2188.9073911289447</v>
      </c>
      <c r="AK185" s="59">
        <f t="shared" si="196"/>
        <v>2164104.7525810897</v>
      </c>
      <c r="AL185" s="56">
        <f t="shared" si="197"/>
        <v>63029.417278636611</v>
      </c>
      <c r="AM185" s="75">
        <f t="shared" si="158"/>
        <v>9017.1031357545398</v>
      </c>
      <c r="AN185">
        <f t="shared" si="159"/>
        <v>3.5438843634066325E-2</v>
      </c>
      <c r="AO185" s="119">
        <f t="shared" si="160"/>
        <v>0</v>
      </c>
      <c r="AP185" s="119">
        <f t="shared" si="161"/>
        <v>0</v>
      </c>
      <c r="AQ185">
        <f t="shared" si="162"/>
        <v>0.42491720304096403</v>
      </c>
      <c r="AR185" s="41">
        <f t="shared" si="163"/>
        <v>0</v>
      </c>
      <c r="AS185" s="41">
        <f t="shared" si="164"/>
        <v>0</v>
      </c>
      <c r="AT185">
        <f t="shared" si="165"/>
        <v>0.42229594991283903</v>
      </c>
      <c r="AU185" s="41">
        <f t="shared" si="166"/>
        <v>0</v>
      </c>
      <c r="AV185" s="41">
        <f t="shared" si="167"/>
        <v>0</v>
      </c>
      <c r="AW185">
        <f t="shared" si="168"/>
        <v>0.42883947595442112</v>
      </c>
      <c r="AX185">
        <f t="shared" si="169"/>
        <v>0</v>
      </c>
      <c r="AY185" s="121">
        <f t="shared" si="170"/>
        <v>0</v>
      </c>
      <c r="AZ185">
        <f t="shared" si="171"/>
        <v>0.59329316079333649</v>
      </c>
      <c r="BA185" s="39">
        <f t="shared" si="172"/>
        <v>0</v>
      </c>
      <c r="BB185" s="39">
        <f t="shared" si="173"/>
        <v>0</v>
      </c>
      <c r="BC185">
        <f t="shared" si="174"/>
        <v>0.44076814173950968</v>
      </c>
      <c r="BD185" s="41">
        <f t="shared" si="175"/>
        <v>0</v>
      </c>
      <c r="BE185" s="41">
        <f t="shared" si="176"/>
        <v>0</v>
      </c>
      <c r="BF185">
        <f t="shared" si="177"/>
        <v>0.42785561326440191</v>
      </c>
      <c r="BG185" s="41">
        <f t="shared" si="178"/>
        <v>20506.831787737541</v>
      </c>
      <c r="BH185" s="41">
        <f t="shared" si="179"/>
        <v>3169000.920613287</v>
      </c>
      <c r="BI185">
        <f t="shared" si="180"/>
        <v>0.45676874732668582</v>
      </c>
      <c r="BJ185">
        <f t="shared" si="181"/>
        <v>72046.520414391154</v>
      </c>
      <c r="BK185" s="121">
        <f t="shared" si="182"/>
        <v>10904089.189204134</v>
      </c>
      <c r="BL185">
        <f t="shared" si="183"/>
        <v>0.47018688826479937</v>
      </c>
      <c r="BM185" s="119">
        <f t="shared" si="184"/>
        <v>92553.352202128692</v>
      </c>
      <c r="BN185" s="119">
        <f t="shared" si="185"/>
        <v>13666353.401441194</v>
      </c>
      <c r="BO185">
        <f t="shared" si="186"/>
        <v>0.44485122970597385</v>
      </c>
    </row>
    <row r="186" spans="1:67">
      <c r="A186">
        <v>174</v>
      </c>
      <c r="B186" s="64">
        <v>169</v>
      </c>
      <c r="C186" s="56">
        <f t="shared" si="134"/>
        <v>2608095.1847767914</v>
      </c>
      <c r="D186" s="56">
        <f t="shared" si="135"/>
        <v>356490.90696197608</v>
      </c>
      <c r="E186" s="59">
        <f t="shared" si="187"/>
        <v>2251604.2778148153</v>
      </c>
      <c r="F186" s="53">
        <f t="shared" si="136"/>
        <v>39175.164847537308</v>
      </c>
      <c r="G186" s="53">
        <f t="shared" si="137"/>
        <v>10443.691175264385</v>
      </c>
      <c r="H186" s="66">
        <f t="shared" si="138"/>
        <v>28731.473672272921</v>
      </c>
      <c r="I186" s="54">
        <f t="shared" si="139"/>
        <v>0.24</v>
      </c>
      <c r="J186" s="67">
        <f t="shared" si="140"/>
        <v>2.261020693073168E-2</v>
      </c>
      <c r="K186" s="68">
        <f t="shared" si="141"/>
        <v>50259.614082358668</v>
      </c>
      <c r="L186" s="68">
        <f t="shared" si="142"/>
        <v>89434.778929895969</v>
      </c>
      <c r="M186" s="55">
        <f t="shared" si="143"/>
        <v>78991.08775463159</v>
      </c>
      <c r="N186" s="55">
        <f t="shared" si="144"/>
        <v>17787.339373322611</v>
      </c>
      <c r="O186" s="55">
        <f t="shared" si="145"/>
        <v>61203.748381308978</v>
      </c>
      <c r="P186" s="65">
        <f t="shared" si="188"/>
        <v>0</v>
      </c>
      <c r="Q186" s="52">
        <f t="shared" si="146"/>
        <v>0</v>
      </c>
      <c r="R186" s="57">
        <f t="shared" si="147"/>
        <v>0</v>
      </c>
      <c r="S186" s="59">
        <f t="shared" si="189"/>
        <v>0</v>
      </c>
      <c r="T186" s="56">
        <f t="shared" si="148"/>
        <v>0</v>
      </c>
      <c r="U186" s="57">
        <f t="shared" si="149"/>
        <v>0</v>
      </c>
      <c r="V186" s="59">
        <f t="shared" si="190"/>
        <v>0</v>
      </c>
      <c r="W186" s="52">
        <f t="shared" si="198"/>
        <v>0</v>
      </c>
      <c r="X186" s="57">
        <f t="shared" si="150"/>
        <v>0</v>
      </c>
      <c r="Y186" s="59">
        <f t="shared" si="191"/>
        <v>0</v>
      </c>
      <c r="Z186" s="56">
        <f t="shared" si="192"/>
        <v>0</v>
      </c>
      <c r="AA186" s="57">
        <f t="shared" si="151"/>
        <v>0</v>
      </c>
      <c r="AB186" s="63">
        <f t="shared" si="193"/>
        <v>0</v>
      </c>
      <c r="AC186" s="74">
        <f t="shared" si="152"/>
        <v>0</v>
      </c>
      <c r="AD186" s="57">
        <f t="shared" si="153"/>
        <v>0</v>
      </c>
      <c r="AE186" s="59">
        <f t="shared" si="194"/>
        <v>0</v>
      </c>
      <c r="AF186" s="54">
        <f t="shared" si="154"/>
        <v>0</v>
      </c>
      <c r="AG186" s="57">
        <f t="shared" si="155"/>
        <v>0</v>
      </c>
      <c r="AH186" s="59">
        <f t="shared" si="195"/>
        <v>507019.84947433812</v>
      </c>
      <c r="AI186" s="54">
        <f t="shared" si="156"/>
        <v>17787.339373322611</v>
      </c>
      <c r="AJ186" s="57">
        <f t="shared" si="157"/>
        <v>2112.5827061430755</v>
      </c>
      <c r="AK186" s="59">
        <f t="shared" si="196"/>
        <v>2101075.335302453</v>
      </c>
      <c r="AL186" s="56">
        <f t="shared" si="197"/>
        <v>61203.748381308978</v>
      </c>
      <c r="AM186" s="75">
        <f t="shared" si="158"/>
        <v>8754.4805637602203</v>
      </c>
      <c r="AN186">
        <f t="shared" si="159"/>
        <v>3.5519250818073785E-2</v>
      </c>
      <c r="AO186" s="119">
        <f t="shared" si="160"/>
        <v>0</v>
      </c>
      <c r="AP186" s="119">
        <f t="shared" si="161"/>
        <v>0</v>
      </c>
      <c r="AQ186">
        <f t="shared" si="162"/>
        <v>0.42228197580522175</v>
      </c>
      <c r="AR186" s="41">
        <f t="shared" si="163"/>
        <v>0</v>
      </c>
      <c r="AS186" s="41">
        <f t="shared" si="164"/>
        <v>0</v>
      </c>
      <c r="AT186">
        <f t="shared" si="165"/>
        <v>0.41966153870662704</v>
      </c>
      <c r="AU186" s="41">
        <f t="shared" si="166"/>
        <v>0</v>
      </c>
      <c r="AV186" s="41">
        <f t="shared" si="167"/>
        <v>0</v>
      </c>
      <c r="AW186">
        <f t="shared" si="168"/>
        <v>0.42620320699397057</v>
      </c>
      <c r="AX186">
        <f t="shared" si="169"/>
        <v>0</v>
      </c>
      <c r="AY186" s="121">
        <f t="shared" si="170"/>
        <v>0</v>
      </c>
      <c r="AZ186">
        <f t="shared" si="171"/>
        <v>0.59078503627252577</v>
      </c>
      <c r="BA186" s="39">
        <f t="shared" si="172"/>
        <v>0</v>
      </c>
      <c r="BB186" s="39">
        <f t="shared" si="173"/>
        <v>0</v>
      </c>
      <c r="BC186">
        <f t="shared" si="174"/>
        <v>0.43813000708032218</v>
      </c>
      <c r="BD186" s="41">
        <f t="shared" si="175"/>
        <v>0</v>
      </c>
      <c r="BE186" s="41">
        <f t="shared" si="176"/>
        <v>0</v>
      </c>
      <c r="BF186">
        <f t="shared" si="177"/>
        <v>0.42521958549751626</v>
      </c>
      <c r="BG186" s="41">
        <f t="shared" si="178"/>
        <v>19899.922079465687</v>
      </c>
      <c r="BH186" s="41">
        <f t="shared" si="179"/>
        <v>3094997.0509581342</v>
      </c>
      <c r="BI186">
        <f t="shared" si="180"/>
        <v>0.45413111524655997</v>
      </c>
      <c r="BJ186">
        <f t="shared" si="181"/>
        <v>69958.228945069204</v>
      </c>
      <c r="BK186" s="121">
        <f t="shared" si="182"/>
        <v>10649452.218347762</v>
      </c>
      <c r="BL186">
        <f t="shared" si="183"/>
        <v>0.46755225240956583</v>
      </c>
      <c r="BM186" s="119">
        <f t="shared" si="184"/>
        <v>89858.151024534891</v>
      </c>
      <c r="BN186" s="119">
        <f t="shared" si="185"/>
        <v>13349493.830532739</v>
      </c>
      <c r="BO186">
        <f t="shared" si="186"/>
        <v>0.44221289998836338</v>
      </c>
    </row>
    <row r="187" spans="1:67">
      <c r="A187">
        <v>175</v>
      </c>
      <c r="B187" s="58">
        <v>170</v>
      </c>
      <c r="C187" s="56">
        <f t="shared" si="134"/>
        <v>2529104.0970221595</v>
      </c>
      <c r="D187" s="56">
        <f t="shared" si="135"/>
        <v>356490.90696197608</v>
      </c>
      <c r="E187" s="59">
        <f t="shared" si="187"/>
        <v>2172613.1900601834</v>
      </c>
      <c r="F187" s="53">
        <f t="shared" si="136"/>
        <v>38289.406263788958</v>
      </c>
      <c r="G187" s="53">
        <f t="shared" si="137"/>
        <v>10077.304179895817</v>
      </c>
      <c r="H187" s="60">
        <f t="shared" si="138"/>
        <v>28212.102083893144</v>
      </c>
      <c r="I187" s="54">
        <f t="shared" si="139"/>
        <v>0.24</v>
      </c>
      <c r="J187" s="61">
        <f t="shared" si="140"/>
        <v>2.261020693073168E-2</v>
      </c>
      <c r="K187" s="62">
        <f t="shared" si="141"/>
        <v>48485.352341630074</v>
      </c>
      <c r="L187" s="62">
        <f t="shared" si="142"/>
        <v>86774.758605419032</v>
      </c>
      <c r="M187" s="55">
        <f t="shared" si="143"/>
        <v>76697.454425523218</v>
      </c>
      <c r="N187" s="55">
        <f t="shared" si="144"/>
        <v>17270.85535490343</v>
      </c>
      <c r="O187" s="55">
        <f t="shared" si="145"/>
        <v>59426.599070619792</v>
      </c>
      <c r="P187" s="59">
        <f t="shared" si="188"/>
        <v>0</v>
      </c>
      <c r="Q187" s="52">
        <f t="shared" si="146"/>
        <v>0</v>
      </c>
      <c r="R187" s="57">
        <f t="shared" si="147"/>
        <v>0</v>
      </c>
      <c r="S187" s="59">
        <f t="shared" si="189"/>
        <v>0</v>
      </c>
      <c r="T187" s="56">
        <f t="shared" si="148"/>
        <v>0</v>
      </c>
      <c r="U187" s="57">
        <f t="shared" si="149"/>
        <v>0</v>
      </c>
      <c r="V187" s="59">
        <f t="shared" si="190"/>
        <v>0</v>
      </c>
      <c r="W187" s="52">
        <f t="shared" si="198"/>
        <v>0</v>
      </c>
      <c r="X187" s="57">
        <f t="shared" si="150"/>
        <v>0</v>
      </c>
      <c r="Y187" s="59">
        <f t="shared" si="191"/>
        <v>0</v>
      </c>
      <c r="Z187" s="56">
        <f t="shared" si="192"/>
        <v>0</v>
      </c>
      <c r="AA187" s="57">
        <f t="shared" si="151"/>
        <v>0</v>
      </c>
      <c r="AB187" s="63">
        <f t="shared" si="193"/>
        <v>0</v>
      </c>
      <c r="AC187" s="74">
        <f t="shared" si="152"/>
        <v>0</v>
      </c>
      <c r="AD187" s="57">
        <f t="shared" si="153"/>
        <v>0</v>
      </c>
      <c r="AE187" s="59">
        <f t="shared" si="194"/>
        <v>0</v>
      </c>
      <c r="AF187" s="54">
        <f t="shared" si="154"/>
        <v>0</v>
      </c>
      <c r="AG187" s="57">
        <f t="shared" si="155"/>
        <v>0</v>
      </c>
      <c r="AH187" s="59">
        <f t="shared" si="195"/>
        <v>489232.5101010155</v>
      </c>
      <c r="AI187" s="54">
        <f t="shared" si="156"/>
        <v>17270.85535490343</v>
      </c>
      <c r="AJ187" s="57">
        <f t="shared" si="157"/>
        <v>2038.4687920875647</v>
      </c>
      <c r="AK187" s="59">
        <f t="shared" si="196"/>
        <v>2039871.586921144</v>
      </c>
      <c r="AL187" s="56">
        <f t="shared" si="197"/>
        <v>59426.599070619792</v>
      </c>
      <c r="AM187" s="75">
        <f t="shared" si="158"/>
        <v>8499.4649455047675</v>
      </c>
      <c r="AN187">
        <f t="shared" si="159"/>
        <v>3.5599658002081244E-2</v>
      </c>
      <c r="AO187" s="119">
        <f t="shared" si="160"/>
        <v>0</v>
      </c>
      <c r="AP187" s="119">
        <f t="shared" si="161"/>
        <v>0</v>
      </c>
      <c r="AQ187">
        <f t="shared" si="162"/>
        <v>0.41965749938788544</v>
      </c>
      <c r="AR187" s="41">
        <f t="shared" si="163"/>
        <v>0</v>
      </c>
      <c r="AS187" s="41">
        <f t="shared" si="164"/>
        <v>0</v>
      </c>
      <c r="AT187">
        <f t="shared" si="165"/>
        <v>0.4170380046902693</v>
      </c>
      <c r="AU187" s="41">
        <f t="shared" si="166"/>
        <v>0</v>
      </c>
      <c r="AV187" s="41">
        <f t="shared" si="167"/>
        <v>0</v>
      </c>
      <c r="AW187">
        <f t="shared" si="168"/>
        <v>0.42357749963527364</v>
      </c>
      <c r="AX187">
        <f t="shared" si="169"/>
        <v>0</v>
      </c>
      <c r="AY187" s="121">
        <f t="shared" si="170"/>
        <v>0</v>
      </c>
      <c r="AZ187">
        <f t="shared" si="171"/>
        <v>0.58827965999875442</v>
      </c>
      <c r="BA187" s="39">
        <f t="shared" si="172"/>
        <v>0</v>
      </c>
      <c r="BB187" s="39">
        <f t="shared" si="173"/>
        <v>0</v>
      </c>
      <c r="BC187">
        <f t="shared" si="174"/>
        <v>0.43550185789573675</v>
      </c>
      <c r="BD187" s="41">
        <f t="shared" si="175"/>
        <v>0</v>
      </c>
      <c r="BE187" s="41">
        <f t="shared" si="176"/>
        <v>0</v>
      </c>
      <c r="BF187">
        <f t="shared" si="177"/>
        <v>0.42259416680819595</v>
      </c>
      <c r="BG187" s="41">
        <f t="shared" si="178"/>
        <v>19309.324146990995</v>
      </c>
      <c r="BH187" s="41">
        <f t="shared" si="179"/>
        <v>3022399.6871081004</v>
      </c>
      <c r="BI187">
        <f t="shared" si="180"/>
        <v>0.45150269516679004</v>
      </c>
      <c r="BJ187">
        <f t="shared" si="181"/>
        <v>67926.064016124554</v>
      </c>
      <c r="BK187" s="121">
        <f t="shared" si="182"/>
        <v>10399654.837358464</v>
      </c>
      <c r="BL187">
        <f t="shared" si="183"/>
        <v>0.46492618027295995</v>
      </c>
      <c r="BM187" s="119">
        <f t="shared" si="184"/>
        <v>87235.388163115553</v>
      </c>
      <c r="BN187" s="119">
        <f t="shared" si="185"/>
        <v>13038567.252338948</v>
      </c>
      <c r="BO187">
        <f t="shared" si="186"/>
        <v>0.439584358394221</v>
      </c>
    </row>
    <row r="188" spans="1:67">
      <c r="A188">
        <v>176</v>
      </c>
      <c r="B188" s="64">
        <v>171</v>
      </c>
      <c r="C188" s="56">
        <f t="shared" si="134"/>
        <v>2452406.6425966364</v>
      </c>
      <c r="D188" s="56">
        <f t="shared" si="135"/>
        <v>356490.90696197608</v>
      </c>
      <c r="E188" s="59">
        <f t="shared" si="187"/>
        <v>2095915.7356346603</v>
      </c>
      <c r="F188" s="53">
        <f t="shared" si="136"/>
        <v>37423.674864909837</v>
      </c>
      <c r="G188" s="53">
        <f t="shared" si="137"/>
        <v>9721.5558204521003</v>
      </c>
      <c r="H188" s="66">
        <f t="shared" si="138"/>
        <v>27702.119044457737</v>
      </c>
      <c r="I188" s="54">
        <f t="shared" si="139"/>
        <v>0.24</v>
      </c>
      <c r="J188" s="67">
        <f t="shared" si="140"/>
        <v>2.261020693073168E-2</v>
      </c>
      <c r="K188" s="68">
        <f t="shared" si="141"/>
        <v>46762.737848061428</v>
      </c>
      <c r="L188" s="68">
        <f t="shared" si="142"/>
        <v>84186.412712971272</v>
      </c>
      <c r="M188" s="55">
        <f t="shared" si="143"/>
        <v>74464.856892519165</v>
      </c>
      <c r="N188" s="55">
        <f t="shared" si="144"/>
        <v>16768.115474590068</v>
      </c>
      <c r="O188" s="55">
        <f t="shared" si="145"/>
        <v>57696.741417929101</v>
      </c>
      <c r="P188" s="65">
        <f t="shared" si="188"/>
        <v>0</v>
      </c>
      <c r="Q188" s="52">
        <f t="shared" si="146"/>
        <v>0</v>
      </c>
      <c r="R188" s="57">
        <f t="shared" si="147"/>
        <v>0</v>
      </c>
      <c r="S188" s="59">
        <f t="shared" si="189"/>
        <v>0</v>
      </c>
      <c r="T188" s="56">
        <f t="shared" si="148"/>
        <v>0</v>
      </c>
      <c r="U188" s="57">
        <f t="shared" si="149"/>
        <v>0</v>
      </c>
      <c r="V188" s="59">
        <f t="shared" si="190"/>
        <v>0</v>
      </c>
      <c r="W188" s="52">
        <f t="shared" si="198"/>
        <v>0</v>
      </c>
      <c r="X188" s="57">
        <f t="shared" si="150"/>
        <v>0</v>
      </c>
      <c r="Y188" s="59">
        <f t="shared" si="191"/>
        <v>0</v>
      </c>
      <c r="Z188" s="56">
        <f t="shared" si="192"/>
        <v>0</v>
      </c>
      <c r="AA188" s="57">
        <f t="shared" si="151"/>
        <v>0</v>
      </c>
      <c r="AB188" s="63">
        <f t="shared" si="193"/>
        <v>0</v>
      </c>
      <c r="AC188" s="74">
        <f t="shared" si="152"/>
        <v>0</v>
      </c>
      <c r="AD188" s="57">
        <f t="shared" si="153"/>
        <v>0</v>
      </c>
      <c r="AE188" s="59">
        <f t="shared" si="194"/>
        <v>0</v>
      </c>
      <c r="AF188" s="54">
        <f t="shared" si="154"/>
        <v>0</v>
      </c>
      <c r="AG188" s="57">
        <f t="shared" si="155"/>
        <v>0</v>
      </c>
      <c r="AH188" s="59">
        <f t="shared" si="195"/>
        <v>471961.65474611206</v>
      </c>
      <c r="AI188" s="54">
        <f t="shared" si="156"/>
        <v>16768.115474590068</v>
      </c>
      <c r="AJ188" s="57">
        <f t="shared" si="157"/>
        <v>1966.5068947754669</v>
      </c>
      <c r="AK188" s="59">
        <f t="shared" si="196"/>
        <v>1980444.9878505243</v>
      </c>
      <c r="AL188" s="56">
        <f t="shared" si="197"/>
        <v>57696.741417929101</v>
      </c>
      <c r="AM188" s="75">
        <f t="shared" si="158"/>
        <v>8251.8541160438508</v>
      </c>
      <c r="AN188">
        <f t="shared" si="159"/>
        <v>3.5680065186088711E-2</v>
      </c>
      <c r="AO188" s="119">
        <f t="shared" si="160"/>
        <v>0</v>
      </c>
      <c r="AP188" s="119">
        <f t="shared" si="161"/>
        <v>0</v>
      </c>
      <c r="AQ188">
        <f t="shared" si="162"/>
        <v>0.41704377675544152</v>
      </c>
      <c r="AR188" s="41">
        <f t="shared" si="163"/>
        <v>0</v>
      </c>
      <c r="AS188" s="41">
        <f t="shared" si="164"/>
        <v>0</v>
      </c>
      <c r="AT188">
        <f t="shared" si="165"/>
        <v>0.41442534961793548</v>
      </c>
      <c r="AU188" s="41">
        <f t="shared" si="166"/>
        <v>0</v>
      </c>
      <c r="AV188" s="41">
        <f t="shared" si="167"/>
        <v>0</v>
      </c>
      <c r="AW188">
        <f t="shared" si="168"/>
        <v>0.42096235863315323</v>
      </c>
      <c r="AX188">
        <f t="shared" si="169"/>
        <v>0</v>
      </c>
      <c r="AY188" s="121">
        <f t="shared" si="170"/>
        <v>0</v>
      </c>
      <c r="AZ188">
        <f t="shared" si="171"/>
        <v>0.58577708715696675</v>
      </c>
      <c r="BA188" s="39">
        <f t="shared" si="172"/>
        <v>0</v>
      </c>
      <c r="BB188" s="39">
        <f t="shared" si="173"/>
        <v>0</v>
      </c>
      <c r="BC188">
        <f t="shared" si="174"/>
        <v>0.43288370419247785</v>
      </c>
      <c r="BD188" s="41">
        <f t="shared" si="175"/>
        <v>0</v>
      </c>
      <c r="BE188" s="41">
        <f t="shared" si="176"/>
        <v>0</v>
      </c>
      <c r="BF188">
        <f t="shared" si="177"/>
        <v>0.41997936150555698</v>
      </c>
      <c r="BG188" s="41">
        <f t="shared" si="178"/>
        <v>18734.622369365534</v>
      </c>
      <c r="BH188" s="41">
        <f t="shared" si="179"/>
        <v>2951188.3235278521</v>
      </c>
      <c r="BI188">
        <f t="shared" si="180"/>
        <v>0.44888350370692331</v>
      </c>
      <c r="BJ188">
        <f t="shared" si="181"/>
        <v>65948.595533972955</v>
      </c>
      <c r="BK188" s="121">
        <f t="shared" si="182"/>
        <v>10154626.489555521</v>
      </c>
      <c r="BL188">
        <f t="shared" si="183"/>
        <v>0.4623086936498374</v>
      </c>
      <c r="BM188" s="119">
        <f t="shared" si="184"/>
        <v>84683.217903338489</v>
      </c>
      <c r="BN188" s="119">
        <f t="shared" si="185"/>
        <v>12733490.528620778</v>
      </c>
      <c r="BO188">
        <f t="shared" si="186"/>
        <v>0.43696561666420175</v>
      </c>
    </row>
    <row r="189" spans="1:67">
      <c r="A189">
        <v>177</v>
      </c>
      <c r="B189" s="58">
        <v>172</v>
      </c>
      <c r="C189" s="56">
        <f t="shared" si="134"/>
        <v>2377941.7857041173</v>
      </c>
      <c r="D189" s="56">
        <f t="shared" si="135"/>
        <v>356490.90696197608</v>
      </c>
      <c r="E189" s="59">
        <f t="shared" si="187"/>
        <v>2021450.8787421412</v>
      </c>
      <c r="F189" s="53">
        <f t="shared" si="136"/>
        <v>36577.517832105812</v>
      </c>
      <c r="G189" s="53">
        <f t="shared" si="137"/>
        <v>9376.1629925656325</v>
      </c>
      <c r="H189" s="60">
        <f t="shared" si="138"/>
        <v>27201.354839540181</v>
      </c>
      <c r="I189" s="54">
        <f t="shared" si="139"/>
        <v>0.24</v>
      </c>
      <c r="J189" s="61">
        <f t="shared" si="140"/>
        <v>2.261020693073168E-2</v>
      </c>
      <c r="K189" s="62">
        <f t="shared" si="141"/>
        <v>45090.394406950945</v>
      </c>
      <c r="L189" s="62">
        <f t="shared" si="142"/>
        <v>81667.91223905675</v>
      </c>
      <c r="M189" s="55">
        <f t="shared" si="143"/>
        <v>72291.749246491119</v>
      </c>
      <c r="N189" s="55">
        <f t="shared" si="144"/>
        <v>16278.771622094546</v>
      </c>
      <c r="O189" s="55">
        <f t="shared" si="145"/>
        <v>56012.977624396575</v>
      </c>
      <c r="P189" s="59">
        <f t="shared" si="188"/>
        <v>0</v>
      </c>
      <c r="Q189" s="52">
        <f t="shared" si="146"/>
        <v>0</v>
      </c>
      <c r="R189" s="57">
        <f t="shared" si="147"/>
        <v>0</v>
      </c>
      <c r="S189" s="59">
        <f t="shared" si="189"/>
        <v>0</v>
      </c>
      <c r="T189" s="56">
        <f t="shared" si="148"/>
        <v>0</v>
      </c>
      <c r="U189" s="57">
        <f t="shared" si="149"/>
        <v>0</v>
      </c>
      <c r="V189" s="59">
        <f t="shared" si="190"/>
        <v>0</v>
      </c>
      <c r="W189" s="52">
        <f t="shared" si="198"/>
        <v>0</v>
      </c>
      <c r="X189" s="57">
        <f t="shared" si="150"/>
        <v>0</v>
      </c>
      <c r="Y189" s="59">
        <f t="shared" si="191"/>
        <v>0</v>
      </c>
      <c r="Z189" s="56">
        <f t="shared" si="192"/>
        <v>0</v>
      </c>
      <c r="AA189" s="57">
        <f t="shared" si="151"/>
        <v>0</v>
      </c>
      <c r="AB189" s="63">
        <f t="shared" si="193"/>
        <v>0</v>
      </c>
      <c r="AC189" s="74">
        <f t="shared" si="152"/>
        <v>0</v>
      </c>
      <c r="AD189" s="57">
        <f t="shared" si="153"/>
        <v>0</v>
      </c>
      <c r="AE189" s="59">
        <f t="shared" si="194"/>
        <v>0</v>
      </c>
      <c r="AF189" s="54">
        <f t="shared" si="154"/>
        <v>0</v>
      </c>
      <c r="AG189" s="57">
        <f t="shared" si="155"/>
        <v>0</v>
      </c>
      <c r="AH189" s="59">
        <f t="shared" si="195"/>
        <v>455193.53927152202</v>
      </c>
      <c r="AI189" s="54">
        <f t="shared" si="156"/>
        <v>16278.771622094546</v>
      </c>
      <c r="AJ189" s="57">
        <f t="shared" si="157"/>
        <v>1896.6397469646752</v>
      </c>
      <c r="AK189" s="59">
        <f t="shared" si="196"/>
        <v>1922748.2464325952</v>
      </c>
      <c r="AL189" s="56">
        <f t="shared" si="197"/>
        <v>56012.977624396575</v>
      </c>
      <c r="AM189" s="75">
        <f t="shared" si="158"/>
        <v>8011.4510268024796</v>
      </c>
      <c r="AN189">
        <f t="shared" si="159"/>
        <v>3.576047237009617E-2</v>
      </c>
      <c r="AO189" s="119">
        <f t="shared" si="160"/>
        <v>0</v>
      </c>
      <c r="AP189" s="119">
        <f t="shared" si="161"/>
        <v>0</v>
      </c>
      <c r="AQ189">
        <f t="shared" si="162"/>
        <v>0.41444081042633701</v>
      </c>
      <c r="AR189" s="41">
        <f t="shared" si="163"/>
        <v>0</v>
      </c>
      <c r="AS189" s="41">
        <f t="shared" si="164"/>
        <v>0</v>
      </c>
      <c r="AT189">
        <f t="shared" si="165"/>
        <v>0.41182357479823473</v>
      </c>
      <c r="AU189" s="41">
        <f t="shared" si="166"/>
        <v>0</v>
      </c>
      <c r="AV189" s="41">
        <f t="shared" si="167"/>
        <v>0</v>
      </c>
      <c r="AW189">
        <f t="shared" si="168"/>
        <v>0.41835778829094045</v>
      </c>
      <c r="AX189">
        <f t="shared" si="169"/>
        <v>0</v>
      </c>
      <c r="AY189" s="121">
        <f t="shared" si="170"/>
        <v>0</v>
      </c>
      <c r="AZ189">
        <f t="shared" si="171"/>
        <v>0.58327737258458601</v>
      </c>
      <c r="BA189" s="39">
        <f t="shared" si="172"/>
        <v>0</v>
      </c>
      <c r="BB189" s="39">
        <f t="shared" si="173"/>
        <v>0</v>
      </c>
      <c r="BC189">
        <f t="shared" si="174"/>
        <v>0.43027555551762264</v>
      </c>
      <c r="BD189" s="41">
        <f t="shared" si="175"/>
        <v>0</v>
      </c>
      <c r="BE189" s="41">
        <f t="shared" si="176"/>
        <v>0</v>
      </c>
      <c r="BF189">
        <f t="shared" si="177"/>
        <v>0.41737517344805813</v>
      </c>
      <c r="BG189" s="41">
        <f t="shared" si="178"/>
        <v>18175.41136905922</v>
      </c>
      <c r="BH189" s="41">
        <f t="shared" si="179"/>
        <v>2881342.5771107348</v>
      </c>
      <c r="BI189">
        <f t="shared" si="180"/>
        <v>0.44627355702110394</v>
      </c>
      <c r="BJ189">
        <f t="shared" si="181"/>
        <v>64024.428651199058</v>
      </c>
      <c r="BK189" s="121">
        <f t="shared" si="182"/>
        <v>9914297.0395181943</v>
      </c>
      <c r="BL189">
        <f t="shared" si="183"/>
        <v>0.45969981386897762</v>
      </c>
      <c r="BM189" s="119">
        <f t="shared" si="184"/>
        <v>82199.840020258271</v>
      </c>
      <c r="BN189" s="119">
        <f t="shared" si="185"/>
        <v>12434180.870396473</v>
      </c>
      <c r="BO189">
        <f t="shared" si="186"/>
        <v>0.43435668607737132</v>
      </c>
    </row>
    <row r="190" spans="1:67">
      <c r="A190">
        <v>178</v>
      </c>
      <c r="B190" s="64">
        <v>173</v>
      </c>
      <c r="C190" s="56">
        <f t="shared" si="134"/>
        <v>2305650.0364576261</v>
      </c>
      <c r="D190" s="56">
        <f t="shared" si="135"/>
        <v>356490.90696197608</v>
      </c>
      <c r="E190" s="59">
        <f t="shared" si="187"/>
        <v>1949159.1294956501</v>
      </c>
      <c r="F190" s="53">
        <f t="shared" si="136"/>
        <v>35750.492584909363</v>
      </c>
      <c r="G190" s="53">
        <f t="shared" si="137"/>
        <v>9040.8497623106578</v>
      </c>
      <c r="H190" s="66">
        <f t="shared" si="138"/>
        <v>26709.642822598704</v>
      </c>
      <c r="I190" s="54">
        <f t="shared" si="139"/>
        <v>0.24</v>
      </c>
      <c r="J190" s="67">
        <f t="shared" si="140"/>
        <v>2.261020693073168E-2</v>
      </c>
      <c r="K190" s="68">
        <f t="shared" si="141"/>
        <v>43466.980707556584</v>
      </c>
      <c r="L190" s="68">
        <f t="shared" si="142"/>
        <v>79217.473292465933</v>
      </c>
      <c r="M190" s="55">
        <f t="shared" si="143"/>
        <v>70176.623530155281</v>
      </c>
      <c r="N190" s="55">
        <f t="shared" si="144"/>
        <v>15802.484233185894</v>
      </c>
      <c r="O190" s="55">
        <f t="shared" si="145"/>
        <v>54374.139296969384</v>
      </c>
      <c r="P190" s="65">
        <f t="shared" si="188"/>
        <v>0</v>
      </c>
      <c r="Q190" s="52">
        <f t="shared" si="146"/>
        <v>0</v>
      </c>
      <c r="R190" s="57">
        <f t="shared" si="147"/>
        <v>0</v>
      </c>
      <c r="S190" s="59">
        <f t="shared" si="189"/>
        <v>0</v>
      </c>
      <c r="T190" s="56">
        <f t="shared" si="148"/>
        <v>0</v>
      </c>
      <c r="U190" s="57">
        <f t="shared" si="149"/>
        <v>0</v>
      </c>
      <c r="V190" s="59">
        <f t="shared" si="190"/>
        <v>0</v>
      </c>
      <c r="W190" s="52">
        <f t="shared" si="198"/>
        <v>0</v>
      </c>
      <c r="X190" s="57">
        <f t="shared" si="150"/>
        <v>0</v>
      </c>
      <c r="Y190" s="59">
        <f t="shared" si="191"/>
        <v>0</v>
      </c>
      <c r="Z190" s="56">
        <f t="shared" si="192"/>
        <v>0</v>
      </c>
      <c r="AA190" s="57">
        <f t="shared" si="151"/>
        <v>0</v>
      </c>
      <c r="AB190" s="63">
        <f t="shared" si="193"/>
        <v>0</v>
      </c>
      <c r="AC190" s="74">
        <f t="shared" si="152"/>
        <v>0</v>
      </c>
      <c r="AD190" s="57">
        <f t="shared" si="153"/>
        <v>0</v>
      </c>
      <c r="AE190" s="59">
        <f t="shared" si="194"/>
        <v>0</v>
      </c>
      <c r="AF190" s="54">
        <f t="shared" si="154"/>
        <v>0</v>
      </c>
      <c r="AG190" s="57">
        <f t="shared" si="155"/>
        <v>0</v>
      </c>
      <c r="AH190" s="59">
        <f t="shared" si="195"/>
        <v>438914.76764942746</v>
      </c>
      <c r="AI190" s="54">
        <f t="shared" si="156"/>
        <v>15802.484233185894</v>
      </c>
      <c r="AJ190" s="57">
        <f t="shared" si="157"/>
        <v>1828.8115318726143</v>
      </c>
      <c r="AK190" s="59">
        <f t="shared" si="196"/>
        <v>1866735.2688081986</v>
      </c>
      <c r="AL190" s="56">
        <f t="shared" si="197"/>
        <v>54374.139296969384</v>
      </c>
      <c r="AM190" s="75">
        <f t="shared" si="158"/>
        <v>7778.0636200341605</v>
      </c>
      <c r="AN190">
        <f t="shared" si="159"/>
        <v>3.584087955410363E-2</v>
      </c>
      <c r="AO190" s="119">
        <f t="shared" si="160"/>
        <v>0</v>
      </c>
      <c r="AP190" s="119">
        <f t="shared" si="161"/>
        <v>0</v>
      </c>
      <c r="AQ190">
        <f t="shared" si="162"/>
        <v>0.41184860247359667</v>
      </c>
      <c r="AR190" s="41">
        <f t="shared" si="163"/>
        <v>0</v>
      </c>
      <c r="AS190" s="41">
        <f t="shared" si="164"/>
        <v>0</v>
      </c>
      <c r="AT190">
        <f t="shared" si="165"/>
        <v>0.40923268109698313</v>
      </c>
      <c r="AU190" s="41">
        <f t="shared" si="166"/>
        <v>0</v>
      </c>
      <c r="AV190" s="41">
        <f t="shared" si="167"/>
        <v>0</v>
      </c>
      <c r="AW190">
        <f t="shared" si="168"/>
        <v>0.41576379246304007</v>
      </c>
      <c r="AX190">
        <f t="shared" si="169"/>
        <v>0</v>
      </c>
      <c r="AY190" s="121">
        <f t="shared" si="170"/>
        <v>0</v>
      </c>
      <c r="AZ190">
        <f t="shared" si="171"/>
        <v>0.58078057077018708</v>
      </c>
      <c r="BA190" s="39">
        <f t="shared" si="172"/>
        <v>0</v>
      </c>
      <c r="BB190" s="39">
        <f t="shared" si="173"/>
        <v>0</v>
      </c>
      <c r="BC190">
        <f t="shared" si="174"/>
        <v>0.42767742096096445</v>
      </c>
      <c r="BD190" s="41">
        <f t="shared" si="175"/>
        <v>0</v>
      </c>
      <c r="BE190" s="41">
        <f t="shared" si="176"/>
        <v>0</v>
      </c>
      <c r="BF190">
        <f t="shared" si="177"/>
        <v>0.4147816060460715</v>
      </c>
      <c r="BG190" s="41">
        <f t="shared" si="178"/>
        <v>17631.295765058509</v>
      </c>
      <c r="BH190" s="41">
        <f t="shared" si="179"/>
        <v>2812842.1935070893</v>
      </c>
      <c r="BI190">
        <f t="shared" si="180"/>
        <v>0.44367287079998874</v>
      </c>
      <c r="BJ190">
        <f t="shared" si="181"/>
        <v>62152.202917003546</v>
      </c>
      <c r="BK190" s="121">
        <f t="shared" si="182"/>
        <v>9678596.7948605511</v>
      </c>
      <c r="BL190">
        <f t="shared" si="183"/>
        <v>0.45709956179458355</v>
      </c>
      <c r="BM190" s="119">
        <f t="shared" si="184"/>
        <v>79783.498682062054</v>
      </c>
      <c r="BN190" s="119">
        <f t="shared" si="185"/>
        <v>12140555.870716864</v>
      </c>
      <c r="BO190">
        <f t="shared" si="186"/>
        <v>0.43175757745333687</v>
      </c>
    </row>
    <row r="191" spans="1:67">
      <c r="A191">
        <v>179</v>
      </c>
      <c r="B191" s="58">
        <v>174</v>
      </c>
      <c r="C191" s="56">
        <f t="shared" si="134"/>
        <v>2235473.4129274706</v>
      </c>
      <c r="D191" s="56">
        <f t="shared" si="135"/>
        <v>356490.90696197585</v>
      </c>
      <c r="E191" s="59">
        <f t="shared" si="187"/>
        <v>1878982.5059654948</v>
      </c>
      <c r="F191" s="53">
        <f t="shared" si="136"/>
        <v>34942.166549688976</v>
      </c>
      <c r="G191" s="53">
        <f t="shared" si="137"/>
        <v>8715.347190169954</v>
      </c>
      <c r="H191" s="60">
        <f t="shared" si="138"/>
        <v>26226.819359519024</v>
      </c>
      <c r="I191" s="54">
        <f t="shared" si="139"/>
        <v>0.24</v>
      </c>
      <c r="J191" s="61">
        <f t="shared" si="140"/>
        <v>2.261020693073168E-2</v>
      </c>
      <c r="K191" s="62">
        <f t="shared" si="141"/>
        <v>41891.189466250966</v>
      </c>
      <c r="L191" s="62">
        <f t="shared" si="142"/>
        <v>76833.356015939949</v>
      </c>
      <c r="M191" s="55">
        <f t="shared" si="143"/>
        <v>68118.008825769997</v>
      </c>
      <c r="N191" s="55">
        <f t="shared" si="144"/>
        <v>15338.922084256426</v>
      </c>
      <c r="O191" s="55">
        <f t="shared" si="145"/>
        <v>52779.086741513573</v>
      </c>
      <c r="P191" s="59">
        <f t="shared" si="188"/>
        <v>0</v>
      </c>
      <c r="Q191" s="52">
        <f t="shared" si="146"/>
        <v>0</v>
      </c>
      <c r="R191" s="57">
        <f t="shared" si="147"/>
        <v>0</v>
      </c>
      <c r="S191" s="59">
        <f t="shared" si="189"/>
        <v>0</v>
      </c>
      <c r="T191" s="56">
        <f t="shared" si="148"/>
        <v>0</v>
      </c>
      <c r="U191" s="57">
        <f t="shared" si="149"/>
        <v>0</v>
      </c>
      <c r="V191" s="59">
        <f t="shared" si="190"/>
        <v>0</v>
      </c>
      <c r="W191" s="52">
        <f t="shared" si="198"/>
        <v>0</v>
      </c>
      <c r="X191" s="57">
        <f t="shared" si="150"/>
        <v>0</v>
      </c>
      <c r="Y191" s="59">
        <f t="shared" si="191"/>
        <v>0</v>
      </c>
      <c r="Z191" s="56">
        <f t="shared" si="192"/>
        <v>0</v>
      </c>
      <c r="AA191" s="57">
        <f t="shared" si="151"/>
        <v>0</v>
      </c>
      <c r="AB191" s="63">
        <f t="shared" si="193"/>
        <v>0</v>
      </c>
      <c r="AC191" s="74">
        <f t="shared" si="152"/>
        <v>0</v>
      </c>
      <c r="AD191" s="57">
        <f t="shared" si="153"/>
        <v>0</v>
      </c>
      <c r="AE191" s="59">
        <f t="shared" si="194"/>
        <v>0</v>
      </c>
      <c r="AF191" s="54">
        <f t="shared" si="154"/>
        <v>0</v>
      </c>
      <c r="AG191" s="57">
        <f t="shared" si="155"/>
        <v>0</v>
      </c>
      <c r="AH191" s="59">
        <f t="shared" si="195"/>
        <v>423112.28341624158</v>
      </c>
      <c r="AI191" s="54">
        <f t="shared" si="156"/>
        <v>15338.922084256426</v>
      </c>
      <c r="AJ191" s="57">
        <f t="shared" si="157"/>
        <v>1762.9678475676733</v>
      </c>
      <c r="AK191" s="59">
        <f t="shared" si="196"/>
        <v>1812361.1295112292</v>
      </c>
      <c r="AL191" s="56">
        <f t="shared" si="197"/>
        <v>52779.086741513573</v>
      </c>
      <c r="AM191" s="75">
        <f t="shared" si="158"/>
        <v>7551.5047062967888</v>
      </c>
      <c r="AN191">
        <f t="shared" si="159"/>
        <v>3.592128673811109E-2</v>
      </c>
      <c r="AO191" s="119">
        <f t="shared" si="160"/>
        <v>0</v>
      </c>
      <c r="AP191" s="119">
        <f t="shared" si="161"/>
        <v>0</v>
      </c>
      <c r="AQ191">
        <f t="shared" si="162"/>
        <v>0.40926715452756379</v>
      </c>
      <c r="AR191" s="41">
        <f t="shared" si="163"/>
        <v>0</v>
      </c>
      <c r="AS191" s="41">
        <f t="shared" si="164"/>
        <v>0</v>
      </c>
      <c r="AT191">
        <f t="shared" si="165"/>
        <v>0.40665266893994745</v>
      </c>
      <c r="AU191" s="41">
        <f t="shared" si="166"/>
        <v>0</v>
      </c>
      <c r="AV191" s="41">
        <f t="shared" si="167"/>
        <v>0</v>
      </c>
      <c r="AW191">
        <f t="shared" si="168"/>
        <v>0.41318037455752954</v>
      </c>
      <c r="AX191">
        <f t="shared" si="169"/>
        <v>0</v>
      </c>
      <c r="AY191" s="121">
        <f t="shared" si="170"/>
        <v>0</v>
      </c>
      <c r="AZ191">
        <f t="shared" si="171"/>
        <v>0.57828673585200485</v>
      </c>
      <c r="BA191" s="39">
        <f t="shared" si="172"/>
        <v>0</v>
      </c>
      <c r="BB191" s="39">
        <f t="shared" si="173"/>
        <v>0</v>
      </c>
      <c r="BC191">
        <f t="shared" si="174"/>
        <v>0.42508930915717685</v>
      </c>
      <c r="BD191" s="41">
        <f t="shared" si="175"/>
        <v>0</v>
      </c>
      <c r="BE191" s="41">
        <f t="shared" si="176"/>
        <v>0</v>
      </c>
      <c r="BF191">
        <f t="shared" si="177"/>
        <v>0.41219866226450763</v>
      </c>
      <c r="BG191" s="41">
        <f t="shared" si="178"/>
        <v>17101.889931824098</v>
      </c>
      <c r="BH191" s="41">
        <f t="shared" si="179"/>
        <v>2745667.0530819003</v>
      </c>
      <c r="BI191">
        <f t="shared" si="180"/>
        <v>0.44108146027257616</v>
      </c>
      <c r="BJ191">
        <f t="shared" si="181"/>
        <v>60330.591447810359</v>
      </c>
      <c r="BK191" s="121">
        <f t="shared" si="182"/>
        <v>9447456.5267309286</v>
      </c>
      <c r="BL191">
        <f t="shared" si="183"/>
        <v>0.45450795782782016</v>
      </c>
      <c r="BM191" s="119">
        <f t="shared" si="184"/>
        <v>77432.481379634453</v>
      </c>
      <c r="BN191" s="119">
        <f t="shared" si="185"/>
        <v>11852533.53568398</v>
      </c>
      <c r="BO191">
        <f t="shared" si="186"/>
        <v>0.42916830115440535</v>
      </c>
    </row>
    <row r="192" spans="1:67">
      <c r="A192">
        <v>180</v>
      </c>
      <c r="B192" s="64">
        <v>175</v>
      </c>
      <c r="C192" s="56">
        <f t="shared" si="134"/>
        <v>2167355.404101701</v>
      </c>
      <c r="D192" s="56">
        <f t="shared" si="135"/>
        <v>356490.90696197632</v>
      </c>
      <c r="E192" s="59">
        <f t="shared" si="187"/>
        <v>1810864.4971397247</v>
      </c>
      <c r="F192" s="53">
        <f t="shared" si="136"/>
        <v>34152.116933392419</v>
      </c>
      <c r="G192" s="53">
        <f t="shared" si="137"/>
        <v>8399.39315923309</v>
      </c>
      <c r="H192" s="66">
        <f t="shared" si="138"/>
        <v>25752.723774159327</v>
      </c>
      <c r="I192" s="54">
        <f t="shared" si="139"/>
        <v>0.24</v>
      </c>
      <c r="J192" s="67">
        <f t="shared" si="140"/>
        <v>2.261020693073168E-2</v>
      </c>
      <c r="K192" s="68">
        <f t="shared" si="141"/>
        <v>40361.746590280825</v>
      </c>
      <c r="L192" s="68">
        <f t="shared" si="142"/>
        <v>74513.863523673237</v>
      </c>
      <c r="M192" s="55">
        <f t="shared" si="143"/>
        <v>66114.470364440145</v>
      </c>
      <c r="N192" s="55">
        <f t="shared" si="144"/>
        <v>14887.762091753486</v>
      </c>
      <c r="O192" s="55">
        <f t="shared" si="145"/>
        <v>51226.708272686657</v>
      </c>
      <c r="P192" s="65">
        <f t="shared" si="188"/>
        <v>0</v>
      </c>
      <c r="Q192" s="52">
        <f t="shared" si="146"/>
        <v>0</v>
      </c>
      <c r="R192" s="57">
        <f t="shared" si="147"/>
        <v>0</v>
      </c>
      <c r="S192" s="59">
        <f t="shared" si="189"/>
        <v>0</v>
      </c>
      <c r="T192" s="56">
        <f t="shared" si="148"/>
        <v>0</v>
      </c>
      <c r="U192" s="57">
        <f t="shared" si="149"/>
        <v>0</v>
      </c>
      <c r="V192" s="59">
        <f t="shared" si="190"/>
        <v>0</v>
      </c>
      <c r="W192" s="52">
        <f t="shared" si="198"/>
        <v>0</v>
      </c>
      <c r="X192" s="57">
        <f t="shared" si="150"/>
        <v>0</v>
      </c>
      <c r="Y192" s="59">
        <f t="shared" si="191"/>
        <v>0</v>
      </c>
      <c r="Z192" s="56">
        <f t="shared" si="192"/>
        <v>0</v>
      </c>
      <c r="AA192" s="57">
        <f t="shared" si="151"/>
        <v>0</v>
      </c>
      <c r="AB192" s="63">
        <f t="shared" si="193"/>
        <v>0</v>
      </c>
      <c r="AC192" s="74">
        <f t="shared" si="152"/>
        <v>0</v>
      </c>
      <c r="AD192" s="57">
        <f t="shared" si="153"/>
        <v>0</v>
      </c>
      <c r="AE192" s="59">
        <f t="shared" si="194"/>
        <v>0</v>
      </c>
      <c r="AF192" s="54">
        <f t="shared" si="154"/>
        <v>0</v>
      </c>
      <c r="AG192" s="57">
        <f t="shared" si="155"/>
        <v>0</v>
      </c>
      <c r="AH192" s="59">
        <f t="shared" si="195"/>
        <v>407773.36133198516</v>
      </c>
      <c r="AI192" s="54">
        <f t="shared" si="156"/>
        <v>14887.762091753486</v>
      </c>
      <c r="AJ192" s="57">
        <f t="shared" si="157"/>
        <v>1699.0556722166048</v>
      </c>
      <c r="AK192" s="59">
        <f t="shared" si="196"/>
        <v>1759582.0427697157</v>
      </c>
      <c r="AL192" s="56">
        <f t="shared" si="197"/>
        <v>51226.708272686657</v>
      </c>
      <c r="AM192" s="75">
        <f t="shared" si="158"/>
        <v>7331.5918448738148</v>
      </c>
      <c r="AN192">
        <f t="shared" si="159"/>
        <v>3.6001693922118549E-2</v>
      </c>
      <c r="AO192" s="119">
        <f t="shared" si="160"/>
        <v>0</v>
      </c>
      <c r="AP192" s="119">
        <f t="shared" si="161"/>
        <v>0</v>
      </c>
      <c r="AQ192">
        <f t="shared" si="162"/>
        <v>0.40669646777854768</v>
      </c>
      <c r="AR192" s="41">
        <f t="shared" si="163"/>
        <v>0</v>
      </c>
      <c r="AS192" s="41">
        <f t="shared" si="164"/>
        <v>0</v>
      </c>
      <c r="AT192">
        <f t="shared" si="165"/>
        <v>0.4040835383155626</v>
      </c>
      <c r="AU192" s="41">
        <f t="shared" si="166"/>
        <v>0</v>
      </c>
      <c r="AV192" s="41">
        <f t="shared" si="167"/>
        <v>0</v>
      </c>
      <c r="AW192">
        <f t="shared" si="168"/>
        <v>0.41060753753871543</v>
      </c>
      <c r="AX192">
        <f t="shared" si="169"/>
        <v>0</v>
      </c>
      <c r="AY192" s="121">
        <f t="shared" si="170"/>
        <v>0</v>
      </c>
      <c r="AZ192">
        <f t="shared" si="171"/>
        <v>0.57579592161660875</v>
      </c>
      <c r="BA192" s="39">
        <f t="shared" si="172"/>
        <v>0</v>
      </c>
      <c r="BB192" s="39">
        <f t="shared" si="173"/>
        <v>0</v>
      </c>
      <c r="BC192">
        <f t="shared" si="174"/>
        <v>0.42251122828823989</v>
      </c>
      <c r="BD192" s="41">
        <f t="shared" si="175"/>
        <v>0</v>
      </c>
      <c r="BE192" s="41">
        <f t="shared" si="176"/>
        <v>0</v>
      </c>
      <c r="BF192">
        <f t="shared" si="177"/>
        <v>0.40962634462546138</v>
      </c>
      <c r="BG192" s="41">
        <f t="shared" si="178"/>
        <v>16586.817763970092</v>
      </c>
      <c r="BH192" s="41">
        <f t="shared" si="179"/>
        <v>2679797.1765156277</v>
      </c>
      <c r="BI192">
        <f t="shared" si="180"/>
        <v>0.43849934020816506</v>
      </c>
      <c r="BJ192">
        <f t="shared" si="181"/>
        <v>58558.300117560473</v>
      </c>
      <c r="BK192" s="121">
        <f t="shared" si="182"/>
        <v>9220807.4890835974</v>
      </c>
      <c r="BL192">
        <f t="shared" si="183"/>
        <v>0.45192502190835893</v>
      </c>
      <c r="BM192" s="119">
        <f t="shared" si="184"/>
        <v>75145.117881530561</v>
      </c>
      <c r="BN192" s="119">
        <f t="shared" si="185"/>
        <v>11570032.313777026</v>
      </c>
      <c r="BO192">
        <f t="shared" si="186"/>
        <v>0.42658886708787525</v>
      </c>
    </row>
    <row r="193" spans="1:67">
      <c r="A193">
        <v>181</v>
      </c>
      <c r="B193" s="58">
        <v>176</v>
      </c>
      <c r="C193" s="56">
        <f t="shared" si="134"/>
        <v>2101240.9337372608</v>
      </c>
      <c r="D193" s="56">
        <f t="shared" si="135"/>
        <v>356490.90696197632</v>
      </c>
      <c r="E193" s="59">
        <f t="shared" si="187"/>
        <v>1744750.0267752844</v>
      </c>
      <c r="F193" s="53">
        <f t="shared" si="136"/>
        <v>33379.930502405863</v>
      </c>
      <c r="G193" s="53">
        <f t="shared" si="137"/>
        <v>8092.7322075260281</v>
      </c>
      <c r="H193" s="60">
        <f t="shared" si="138"/>
        <v>25287.198294879836</v>
      </c>
      <c r="I193" s="54">
        <f t="shared" si="139"/>
        <v>0.24</v>
      </c>
      <c r="J193" s="61">
        <f t="shared" si="140"/>
        <v>2.261020693073168E-2</v>
      </c>
      <c r="K193" s="62">
        <f t="shared" si="141"/>
        <v>38877.410361643138</v>
      </c>
      <c r="L193" s="62">
        <f t="shared" si="142"/>
        <v>72257.340864049009</v>
      </c>
      <c r="M193" s="55">
        <f t="shared" si="143"/>
        <v>64164.608656522978</v>
      </c>
      <c r="N193" s="55">
        <f t="shared" si="144"/>
        <v>14448.689116362848</v>
      </c>
      <c r="O193" s="55">
        <f t="shared" si="145"/>
        <v>49715.919540160132</v>
      </c>
      <c r="P193" s="59">
        <f t="shared" si="188"/>
        <v>0</v>
      </c>
      <c r="Q193" s="52">
        <f t="shared" si="146"/>
        <v>0</v>
      </c>
      <c r="R193" s="57">
        <f t="shared" si="147"/>
        <v>0</v>
      </c>
      <c r="S193" s="59">
        <f t="shared" si="189"/>
        <v>0</v>
      </c>
      <c r="T193" s="56">
        <f t="shared" si="148"/>
        <v>0</v>
      </c>
      <c r="U193" s="57">
        <f t="shared" si="149"/>
        <v>0</v>
      </c>
      <c r="V193" s="59">
        <f t="shared" si="190"/>
        <v>0</v>
      </c>
      <c r="W193" s="52">
        <f t="shared" si="198"/>
        <v>0</v>
      </c>
      <c r="X193" s="57">
        <f t="shared" si="150"/>
        <v>0</v>
      </c>
      <c r="Y193" s="59">
        <f t="shared" si="191"/>
        <v>0</v>
      </c>
      <c r="Z193" s="56">
        <f t="shared" si="192"/>
        <v>0</v>
      </c>
      <c r="AA193" s="57">
        <f t="shared" si="151"/>
        <v>0</v>
      </c>
      <c r="AB193" s="63">
        <f t="shared" si="193"/>
        <v>0</v>
      </c>
      <c r="AC193" s="74">
        <f t="shared" si="152"/>
        <v>0</v>
      </c>
      <c r="AD193" s="57">
        <f t="shared" si="153"/>
        <v>0</v>
      </c>
      <c r="AE193" s="59">
        <f t="shared" si="194"/>
        <v>0</v>
      </c>
      <c r="AF193" s="54">
        <f t="shared" si="154"/>
        <v>0</v>
      </c>
      <c r="AG193" s="57">
        <f t="shared" si="155"/>
        <v>0</v>
      </c>
      <c r="AH193" s="59">
        <f t="shared" si="195"/>
        <v>392885.59924023168</v>
      </c>
      <c r="AI193" s="54">
        <f t="shared" si="156"/>
        <v>14448.689116362848</v>
      </c>
      <c r="AJ193" s="57">
        <f t="shared" si="157"/>
        <v>1637.0233301676319</v>
      </c>
      <c r="AK193" s="59">
        <f t="shared" si="196"/>
        <v>1708355.334497029</v>
      </c>
      <c r="AL193" s="56">
        <f t="shared" si="197"/>
        <v>49715.919540160132</v>
      </c>
      <c r="AM193" s="75">
        <f t="shared" si="158"/>
        <v>7118.1472270709537</v>
      </c>
      <c r="AN193">
        <f t="shared" si="159"/>
        <v>3.6082101106126009E-2</v>
      </c>
      <c r="AO193" s="119">
        <f t="shared" si="160"/>
        <v>0</v>
      </c>
      <c r="AP193" s="119">
        <f t="shared" si="161"/>
        <v>0</v>
      </c>
      <c r="AQ193">
        <f t="shared" si="162"/>
        <v>0.40413654297954177</v>
      </c>
      <c r="AR193" s="41">
        <f t="shared" si="163"/>
        <v>0</v>
      </c>
      <c r="AS193" s="41">
        <f t="shared" si="164"/>
        <v>0</v>
      </c>
      <c r="AT193">
        <f t="shared" si="165"/>
        <v>0.40152528877772842</v>
      </c>
      <c r="AU193" s="41">
        <f t="shared" si="166"/>
        <v>0</v>
      </c>
      <c r="AV193" s="41">
        <f t="shared" si="167"/>
        <v>0</v>
      </c>
      <c r="AW193">
        <f t="shared" si="168"/>
        <v>0.40804528392982403</v>
      </c>
      <c r="AX193">
        <f t="shared" si="169"/>
        <v>0</v>
      </c>
      <c r="AY193" s="121">
        <f t="shared" si="170"/>
        <v>0</v>
      </c>
      <c r="AZ193">
        <f t="shared" si="171"/>
        <v>0.57330818149753893</v>
      </c>
      <c r="BA193" s="39">
        <f t="shared" si="172"/>
        <v>0</v>
      </c>
      <c r="BB193" s="39">
        <f t="shared" si="173"/>
        <v>0</v>
      </c>
      <c r="BC193">
        <f t="shared" si="174"/>
        <v>0.41994318608564252</v>
      </c>
      <c r="BD193" s="41">
        <f t="shared" si="175"/>
        <v>0</v>
      </c>
      <c r="BE193" s="41">
        <f t="shared" si="176"/>
        <v>0</v>
      </c>
      <c r="BF193">
        <f t="shared" si="177"/>
        <v>0.40706465521078355</v>
      </c>
      <c r="BG193" s="41">
        <f t="shared" si="178"/>
        <v>16085.712446530481</v>
      </c>
      <c r="BH193" s="41">
        <f t="shared" si="179"/>
        <v>2615212.7300616754</v>
      </c>
      <c r="BI193">
        <f t="shared" si="180"/>
        <v>0.43592652491813672</v>
      </c>
      <c r="BJ193">
        <f t="shared" si="181"/>
        <v>56834.066767231088</v>
      </c>
      <c r="BK193" s="121">
        <f t="shared" si="182"/>
        <v>8998581.4367689844</v>
      </c>
      <c r="BL193">
        <f t="shared" si="183"/>
        <v>0.44935077351590763</v>
      </c>
      <c r="BM193" s="119">
        <f t="shared" si="184"/>
        <v>72919.779213761562</v>
      </c>
      <c r="BN193" s="119">
        <f t="shared" si="185"/>
        <v>11292971.123548044</v>
      </c>
      <c r="BO193">
        <f t="shared" si="186"/>
        <v>0.4240192847080963</v>
      </c>
    </row>
    <row r="194" spans="1:67">
      <c r="A194">
        <v>182</v>
      </c>
      <c r="B194" s="64">
        <v>177</v>
      </c>
      <c r="C194" s="56">
        <f t="shared" si="134"/>
        <v>2037076.3250807377</v>
      </c>
      <c r="D194" s="56">
        <f t="shared" si="135"/>
        <v>356490.90696197632</v>
      </c>
      <c r="E194" s="59">
        <f t="shared" si="187"/>
        <v>1680585.4181187614</v>
      </c>
      <c r="F194" s="53">
        <f t="shared" si="136"/>
        <v>32625.203366413021</v>
      </c>
      <c r="G194" s="53">
        <f t="shared" si="137"/>
        <v>7795.1153643741882</v>
      </c>
      <c r="H194" s="66">
        <f t="shared" si="138"/>
        <v>24830.088002038832</v>
      </c>
      <c r="I194" s="54">
        <f t="shared" si="139"/>
        <v>0.24</v>
      </c>
      <c r="J194" s="67">
        <f t="shared" si="140"/>
        <v>2.261020693073168E-2</v>
      </c>
      <c r="K194" s="68">
        <f t="shared" si="141"/>
        <v>37436.970640601037</v>
      </c>
      <c r="L194" s="68">
        <f t="shared" si="142"/>
        <v>70062.174007014051</v>
      </c>
      <c r="M194" s="55">
        <f t="shared" si="143"/>
        <v>62267.058642639866</v>
      </c>
      <c r="N194" s="55">
        <f t="shared" si="144"/>
        <v>14021.395771832182</v>
      </c>
      <c r="O194" s="55">
        <f t="shared" si="145"/>
        <v>48245.66287080769</v>
      </c>
      <c r="P194" s="65">
        <f t="shared" si="188"/>
        <v>0</v>
      </c>
      <c r="Q194" s="52">
        <f t="shared" si="146"/>
        <v>0</v>
      </c>
      <c r="R194" s="57">
        <f t="shared" si="147"/>
        <v>0</v>
      </c>
      <c r="S194" s="59">
        <f t="shared" si="189"/>
        <v>0</v>
      </c>
      <c r="T194" s="56">
        <f t="shared" si="148"/>
        <v>0</v>
      </c>
      <c r="U194" s="57">
        <f t="shared" si="149"/>
        <v>0</v>
      </c>
      <c r="V194" s="59">
        <f t="shared" si="190"/>
        <v>0</v>
      </c>
      <c r="W194" s="52">
        <f t="shared" si="198"/>
        <v>0</v>
      </c>
      <c r="X194" s="57">
        <f t="shared" si="150"/>
        <v>0</v>
      </c>
      <c r="Y194" s="59">
        <f t="shared" si="191"/>
        <v>0</v>
      </c>
      <c r="Z194" s="56">
        <f t="shared" si="192"/>
        <v>0</v>
      </c>
      <c r="AA194" s="57">
        <f t="shared" si="151"/>
        <v>0</v>
      </c>
      <c r="AB194" s="63">
        <f t="shared" si="193"/>
        <v>0</v>
      </c>
      <c r="AC194" s="74">
        <f t="shared" si="152"/>
        <v>0</v>
      </c>
      <c r="AD194" s="57">
        <f t="shared" si="153"/>
        <v>0</v>
      </c>
      <c r="AE194" s="59">
        <f t="shared" si="194"/>
        <v>0</v>
      </c>
      <c r="AF194" s="54">
        <f t="shared" si="154"/>
        <v>0</v>
      </c>
      <c r="AG194" s="57">
        <f t="shared" si="155"/>
        <v>0</v>
      </c>
      <c r="AH194" s="59">
        <f t="shared" si="195"/>
        <v>378436.91012386885</v>
      </c>
      <c r="AI194" s="54">
        <f t="shared" si="156"/>
        <v>14021.395771832182</v>
      </c>
      <c r="AJ194" s="57">
        <f t="shared" si="157"/>
        <v>1576.8204588494534</v>
      </c>
      <c r="AK194" s="59">
        <f t="shared" si="196"/>
        <v>1658639.4149568689</v>
      </c>
      <c r="AL194" s="56">
        <f t="shared" si="197"/>
        <v>48245.66287080769</v>
      </c>
      <c r="AM194" s="75">
        <f t="shared" si="158"/>
        <v>6910.9975623202872</v>
      </c>
      <c r="AN194">
        <f t="shared" si="159"/>
        <v>3.6162508290133469E-2</v>
      </c>
      <c r="AO194" s="119">
        <f t="shared" si="160"/>
        <v>0</v>
      </c>
      <c r="AP194" s="119">
        <f t="shared" si="161"/>
        <v>0</v>
      </c>
      <c r="AQ194">
        <f t="shared" si="162"/>
        <v>0.40158738044893855</v>
      </c>
      <c r="AR194" s="41">
        <f t="shared" si="163"/>
        <v>0</v>
      </c>
      <c r="AS194" s="41">
        <f t="shared" si="164"/>
        <v>0</v>
      </c>
      <c r="AT194">
        <f t="shared" si="165"/>
        <v>0.39897791944856603</v>
      </c>
      <c r="AU194" s="41">
        <f t="shared" si="166"/>
        <v>0</v>
      </c>
      <c r="AV194" s="41">
        <f t="shared" si="167"/>
        <v>0</v>
      </c>
      <c r="AW194">
        <f t="shared" si="168"/>
        <v>0.4054936158155138</v>
      </c>
      <c r="AX194">
        <f t="shared" si="169"/>
        <v>0</v>
      </c>
      <c r="AY194" s="121">
        <f t="shared" si="170"/>
        <v>0</v>
      </c>
      <c r="AZ194">
        <f t="shared" si="171"/>
        <v>0.57082356857391814</v>
      </c>
      <c r="BA194" s="39">
        <f t="shared" si="172"/>
        <v>0</v>
      </c>
      <c r="BB194" s="39">
        <f t="shared" si="173"/>
        <v>0</v>
      </c>
      <c r="BC194">
        <f t="shared" si="174"/>
        <v>0.41738518983275019</v>
      </c>
      <c r="BD194" s="41">
        <f t="shared" si="175"/>
        <v>0</v>
      </c>
      <c r="BE194" s="41">
        <f t="shared" si="176"/>
        <v>0</v>
      </c>
      <c r="BF194">
        <f t="shared" si="177"/>
        <v>0.40451359566476491</v>
      </c>
      <c r="BG194" s="41">
        <f t="shared" si="178"/>
        <v>15598.216230681635</v>
      </c>
      <c r="BH194" s="41">
        <f t="shared" si="179"/>
        <v>2551894.0304734572</v>
      </c>
      <c r="BI194">
        <f t="shared" si="180"/>
        <v>0.43336302825799683</v>
      </c>
      <c r="BJ194">
        <f t="shared" si="181"/>
        <v>55156.660433127974</v>
      </c>
      <c r="BK194" s="121">
        <f t="shared" si="182"/>
        <v>8780710.6424869988</v>
      </c>
      <c r="BL194">
        <f t="shared" si="183"/>
        <v>0.44678523167188389</v>
      </c>
      <c r="BM194" s="119">
        <f t="shared" si="184"/>
        <v>70754.876663809613</v>
      </c>
      <c r="BN194" s="119">
        <f t="shared" si="185"/>
        <v>11021269.379747257</v>
      </c>
      <c r="BO194">
        <f t="shared" si="186"/>
        <v>0.4214595630188101</v>
      </c>
    </row>
    <row r="195" spans="1:67">
      <c r="A195">
        <v>183</v>
      </c>
      <c r="B195" s="58">
        <v>178</v>
      </c>
      <c r="C195" s="56">
        <f t="shared" si="134"/>
        <v>1974809.2664380977</v>
      </c>
      <c r="D195" s="56">
        <f t="shared" si="135"/>
        <v>356490.90696197632</v>
      </c>
      <c r="E195" s="59">
        <f t="shared" si="187"/>
        <v>1618318.3594761214</v>
      </c>
      <c r="F195" s="53">
        <f t="shared" si="136"/>
        <v>31887.540767141221</v>
      </c>
      <c r="G195" s="53">
        <f t="shared" si="137"/>
        <v>7506.29999070341</v>
      </c>
      <c r="H195" s="60">
        <f t="shared" si="138"/>
        <v>24381.240776437811</v>
      </c>
      <c r="I195" s="54">
        <f t="shared" si="139"/>
        <v>0.24</v>
      </c>
      <c r="J195" s="61">
        <f t="shared" si="140"/>
        <v>2.261020693073168E-2</v>
      </c>
      <c r="K195" s="62">
        <f t="shared" si="141"/>
        <v>36039.248088374072</v>
      </c>
      <c r="L195" s="62">
        <f t="shared" si="142"/>
        <v>67926.788855515289</v>
      </c>
      <c r="M195" s="55">
        <f t="shared" si="143"/>
        <v>60420.488864811879</v>
      </c>
      <c r="N195" s="55">
        <f t="shared" si="144"/>
        <v>13605.582238326037</v>
      </c>
      <c r="O195" s="55">
        <f t="shared" si="145"/>
        <v>46814.906626485848</v>
      </c>
      <c r="P195" s="59">
        <f t="shared" si="188"/>
        <v>0</v>
      </c>
      <c r="Q195" s="52">
        <f t="shared" si="146"/>
        <v>0</v>
      </c>
      <c r="R195" s="57">
        <f t="shared" si="147"/>
        <v>0</v>
      </c>
      <c r="S195" s="59">
        <f t="shared" si="189"/>
        <v>0</v>
      </c>
      <c r="T195" s="56">
        <f t="shared" si="148"/>
        <v>0</v>
      </c>
      <c r="U195" s="57">
        <f t="shared" si="149"/>
        <v>0</v>
      </c>
      <c r="V195" s="59">
        <f t="shared" si="190"/>
        <v>0</v>
      </c>
      <c r="W195" s="52">
        <f t="shared" si="198"/>
        <v>0</v>
      </c>
      <c r="X195" s="57">
        <f t="shared" si="150"/>
        <v>0</v>
      </c>
      <c r="Y195" s="59">
        <f t="shared" si="191"/>
        <v>0</v>
      </c>
      <c r="Z195" s="56">
        <f t="shared" si="192"/>
        <v>0</v>
      </c>
      <c r="AA195" s="57">
        <f t="shared" si="151"/>
        <v>0</v>
      </c>
      <c r="AB195" s="63">
        <f t="shared" si="193"/>
        <v>0</v>
      </c>
      <c r="AC195" s="74">
        <f t="shared" si="152"/>
        <v>0</v>
      </c>
      <c r="AD195" s="57">
        <f t="shared" si="153"/>
        <v>0</v>
      </c>
      <c r="AE195" s="59">
        <f t="shared" si="194"/>
        <v>0</v>
      </c>
      <c r="AF195" s="54">
        <f t="shared" si="154"/>
        <v>0</v>
      </c>
      <c r="AG195" s="57">
        <f t="shared" si="155"/>
        <v>0</v>
      </c>
      <c r="AH195" s="59">
        <f t="shared" si="195"/>
        <v>364415.51435203664</v>
      </c>
      <c r="AI195" s="54">
        <f t="shared" si="156"/>
        <v>13605.582238326037</v>
      </c>
      <c r="AJ195" s="57">
        <f t="shared" si="157"/>
        <v>1518.3979764668193</v>
      </c>
      <c r="AK195" s="59">
        <f t="shared" si="196"/>
        <v>1610393.7520860611</v>
      </c>
      <c r="AL195" s="56">
        <f t="shared" si="197"/>
        <v>46814.906626485848</v>
      </c>
      <c r="AM195" s="75">
        <f t="shared" si="158"/>
        <v>6709.9739670252538</v>
      </c>
      <c r="AN195">
        <f t="shared" si="159"/>
        <v>3.6242915474140935E-2</v>
      </c>
      <c r="AO195" s="119">
        <f t="shared" si="160"/>
        <v>0</v>
      </c>
      <c r="AP195" s="119">
        <f t="shared" si="161"/>
        <v>0</v>
      </c>
      <c r="AQ195">
        <f t="shared" si="162"/>
        <v>0.39904898007328587</v>
      </c>
      <c r="AR195" s="41">
        <f t="shared" si="163"/>
        <v>0</v>
      </c>
      <c r="AS195" s="41">
        <f t="shared" si="164"/>
        <v>0</v>
      </c>
      <c r="AT195">
        <f t="shared" si="165"/>
        <v>0.39644142902122681</v>
      </c>
      <c r="AU195" s="41">
        <f t="shared" si="166"/>
        <v>0</v>
      </c>
      <c r="AV195" s="41">
        <f t="shared" si="167"/>
        <v>0</v>
      </c>
      <c r="AW195">
        <f t="shared" si="168"/>
        <v>0.40295253484458465</v>
      </c>
      <c r="AX195">
        <f t="shared" si="169"/>
        <v>0</v>
      </c>
      <c r="AY195" s="121">
        <f t="shared" si="170"/>
        <v>0</v>
      </c>
      <c r="AZ195">
        <f t="shared" si="171"/>
        <v>0.56834213556928592</v>
      </c>
      <c r="BA195" s="39">
        <f t="shared" si="172"/>
        <v>0</v>
      </c>
      <c r="BB195" s="39">
        <f t="shared" si="173"/>
        <v>0</v>
      </c>
      <c r="BC195">
        <f t="shared" si="174"/>
        <v>0.41483724636718888</v>
      </c>
      <c r="BD195" s="41">
        <f t="shared" si="175"/>
        <v>0</v>
      </c>
      <c r="BE195" s="41">
        <f t="shared" si="176"/>
        <v>0</v>
      </c>
      <c r="BF195">
        <f t="shared" si="177"/>
        <v>0.40197316719677778</v>
      </c>
      <c r="BG195" s="41">
        <f t="shared" si="178"/>
        <v>15123.980214792857</v>
      </c>
      <c r="BH195" s="41">
        <f t="shared" si="179"/>
        <v>2489821.5496136649</v>
      </c>
      <c r="BI195">
        <f t="shared" si="180"/>
        <v>0.43080886362925103</v>
      </c>
      <c r="BJ195">
        <f t="shared" si="181"/>
        <v>53524.880593511101</v>
      </c>
      <c r="BK195" s="121">
        <f t="shared" si="182"/>
        <v>8567127.9126469102</v>
      </c>
      <c r="BL195">
        <f t="shared" si="183"/>
        <v>0.44422841494088794</v>
      </c>
      <c r="BM195" s="119">
        <f t="shared" si="184"/>
        <v>68648.860808303958</v>
      </c>
      <c r="BN195" s="119">
        <f t="shared" si="185"/>
        <v>10754847.017936515</v>
      </c>
      <c r="BO195">
        <f t="shared" si="186"/>
        <v>0.41890971057534504</v>
      </c>
    </row>
    <row r="196" spans="1:67">
      <c r="A196">
        <v>184</v>
      </c>
      <c r="B196" s="64">
        <v>179</v>
      </c>
      <c r="C196" s="56">
        <f t="shared" si="134"/>
        <v>1914388.7775732859</v>
      </c>
      <c r="D196" s="56">
        <f t="shared" si="135"/>
        <v>356490.90696197632</v>
      </c>
      <c r="E196" s="59">
        <f t="shared" si="187"/>
        <v>1557897.8706113095</v>
      </c>
      <c r="F196" s="53">
        <f t="shared" si="136"/>
        <v>31166.556871884011</v>
      </c>
      <c r="G196" s="53">
        <f t="shared" si="137"/>
        <v>7226.0496231854568</v>
      </c>
      <c r="H196" s="66">
        <f t="shared" si="138"/>
        <v>23940.507248698555</v>
      </c>
      <c r="I196" s="54">
        <f t="shared" si="139"/>
        <v>0.24</v>
      </c>
      <c r="J196" s="67">
        <f t="shared" si="140"/>
        <v>2.261020693073168E-2</v>
      </c>
      <c r="K196" s="68">
        <f t="shared" si="141"/>
        <v>34683.0934085482</v>
      </c>
      <c r="L196" s="68">
        <f t="shared" si="142"/>
        <v>65849.650280432223</v>
      </c>
      <c r="M196" s="55">
        <f t="shared" si="143"/>
        <v>58623.600657246767</v>
      </c>
      <c r="N196" s="55">
        <f t="shared" si="144"/>
        <v>13200.956080205964</v>
      </c>
      <c r="O196" s="55">
        <f t="shared" si="145"/>
        <v>45422.644577040803</v>
      </c>
      <c r="P196" s="65">
        <f t="shared" si="188"/>
        <v>0</v>
      </c>
      <c r="Q196" s="52">
        <f t="shared" si="146"/>
        <v>0</v>
      </c>
      <c r="R196" s="57">
        <f t="shared" si="147"/>
        <v>0</v>
      </c>
      <c r="S196" s="59">
        <f t="shared" si="189"/>
        <v>0</v>
      </c>
      <c r="T196" s="56">
        <f t="shared" si="148"/>
        <v>0</v>
      </c>
      <c r="U196" s="57">
        <f t="shared" si="149"/>
        <v>0</v>
      </c>
      <c r="V196" s="59">
        <f t="shared" si="190"/>
        <v>0</v>
      </c>
      <c r="W196" s="52">
        <f t="shared" si="198"/>
        <v>0</v>
      </c>
      <c r="X196" s="57">
        <f t="shared" si="150"/>
        <v>0</v>
      </c>
      <c r="Y196" s="59">
        <f t="shared" si="191"/>
        <v>0</v>
      </c>
      <c r="Z196" s="56">
        <f t="shared" si="192"/>
        <v>0</v>
      </c>
      <c r="AA196" s="57">
        <f t="shared" si="151"/>
        <v>0</v>
      </c>
      <c r="AB196" s="63">
        <f t="shared" si="193"/>
        <v>0</v>
      </c>
      <c r="AC196" s="74">
        <f t="shared" si="152"/>
        <v>0</v>
      </c>
      <c r="AD196" s="57">
        <f t="shared" si="153"/>
        <v>0</v>
      </c>
      <c r="AE196" s="59">
        <f t="shared" si="194"/>
        <v>0</v>
      </c>
      <c r="AF196" s="54">
        <f t="shared" si="154"/>
        <v>0</v>
      </c>
      <c r="AG196" s="57">
        <f t="shared" si="155"/>
        <v>0</v>
      </c>
      <c r="AH196" s="59">
        <f t="shared" si="195"/>
        <v>350809.93211371062</v>
      </c>
      <c r="AI196" s="54">
        <f t="shared" si="156"/>
        <v>13200.956080205964</v>
      </c>
      <c r="AJ196" s="57">
        <f t="shared" si="157"/>
        <v>1461.7080504737942</v>
      </c>
      <c r="AK196" s="59">
        <f t="shared" si="196"/>
        <v>1563578.8454595753</v>
      </c>
      <c r="AL196" s="56">
        <f t="shared" si="197"/>
        <v>45422.644577040803</v>
      </c>
      <c r="AM196" s="75">
        <f t="shared" si="158"/>
        <v>6514.9118560815641</v>
      </c>
      <c r="AN196">
        <f t="shared" si="159"/>
        <v>3.6323322658148395E-2</v>
      </c>
      <c r="AO196" s="119">
        <f t="shared" si="160"/>
        <v>0</v>
      </c>
      <c r="AP196" s="119">
        <f t="shared" si="161"/>
        <v>0</v>
      </c>
      <c r="AQ196">
        <f t="shared" si="162"/>
        <v>0.39652134130996503</v>
      </c>
      <c r="AR196" s="41">
        <f t="shared" si="163"/>
        <v>0</v>
      </c>
      <c r="AS196" s="41">
        <f t="shared" si="164"/>
        <v>0</v>
      </c>
      <c r="AT196">
        <f t="shared" si="165"/>
        <v>0.39391581576268941</v>
      </c>
      <c r="AU196" s="41">
        <f t="shared" si="166"/>
        <v>0</v>
      </c>
      <c r="AV196" s="41">
        <f t="shared" si="167"/>
        <v>0</v>
      </c>
      <c r="AW196">
        <f t="shared" si="168"/>
        <v>0.40042204223260586</v>
      </c>
      <c r="AX196">
        <f t="shared" si="169"/>
        <v>0</v>
      </c>
      <c r="AY196" s="121">
        <f t="shared" si="170"/>
        <v>0</v>
      </c>
      <c r="AZ196">
        <f t="shared" si="171"/>
        <v>0.56586393485022091</v>
      </c>
      <c r="BA196" s="39">
        <f t="shared" si="172"/>
        <v>0</v>
      </c>
      <c r="BB196" s="39">
        <f t="shared" si="173"/>
        <v>0</v>
      </c>
      <c r="BC196">
        <f t="shared" si="174"/>
        <v>0.41229936208311863</v>
      </c>
      <c r="BD196" s="41">
        <f t="shared" si="175"/>
        <v>0</v>
      </c>
      <c r="BE196" s="41">
        <f t="shared" si="176"/>
        <v>0</v>
      </c>
      <c r="BF196">
        <f t="shared" si="177"/>
        <v>0.39944337058395463</v>
      </c>
      <c r="BG196" s="41">
        <f t="shared" si="178"/>
        <v>14662.664130679757</v>
      </c>
      <c r="BH196" s="41">
        <f t="shared" si="179"/>
        <v>2428975.9187578973</v>
      </c>
      <c r="BI196">
        <f t="shared" si="180"/>
        <v>0.42826404398143042</v>
      </c>
      <c r="BJ196">
        <f t="shared" si="181"/>
        <v>51937.556433122365</v>
      </c>
      <c r="BK196" s="121">
        <f t="shared" si="182"/>
        <v>8357766.6021755077</v>
      </c>
      <c r="BL196">
        <f t="shared" si="183"/>
        <v>0.44168034143245216</v>
      </c>
      <c r="BM196" s="119">
        <f t="shared" si="184"/>
        <v>66600.220563802126</v>
      </c>
      <c r="BN196" s="119">
        <f t="shared" si="185"/>
        <v>10493624.517647171</v>
      </c>
      <c r="BO196">
        <f t="shared" si="186"/>
        <v>0.41636973548690631</v>
      </c>
    </row>
    <row r="197" spans="1:67">
      <c r="A197">
        <v>185</v>
      </c>
      <c r="B197" s="58">
        <v>180</v>
      </c>
      <c r="C197" s="56">
        <f t="shared" si="134"/>
        <v>1855765.1769160391</v>
      </c>
      <c r="D197" s="56">
        <f t="shared" si="135"/>
        <v>356490.90696197632</v>
      </c>
      <c r="E197" s="59">
        <f t="shared" si="187"/>
        <v>1499274.2699540628</v>
      </c>
      <c r="F197" s="53">
        <f t="shared" si="136"/>
        <v>30461.8745716923</v>
      </c>
      <c r="G197" s="53">
        <f t="shared" si="137"/>
        <v>6954.1338221369288</v>
      </c>
      <c r="H197" s="60">
        <f t="shared" si="138"/>
        <v>23507.740749555371</v>
      </c>
      <c r="I197" s="54">
        <f t="shared" si="139"/>
        <v>0.24</v>
      </c>
      <c r="J197" s="61">
        <f t="shared" si="140"/>
        <v>2.261020693073168E-2</v>
      </c>
      <c r="K197" s="62">
        <f t="shared" si="141"/>
        <v>33367.386606761589</v>
      </c>
      <c r="L197" s="62">
        <f t="shared" si="142"/>
        <v>63829.261178453889</v>
      </c>
      <c r="M197" s="55">
        <f t="shared" si="143"/>
        <v>56875.12735631696</v>
      </c>
      <c r="N197" s="55">
        <f t="shared" si="144"/>
        <v>12807.232068132102</v>
      </c>
      <c r="O197" s="55">
        <f t="shared" si="145"/>
        <v>44067.89528818486</v>
      </c>
      <c r="P197" s="59">
        <f t="shared" si="188"/>
        <v>0</v>
      </c>
      <c r="Q197" s="52">
        <f t="shared" si="146"/>
        <v>0</v>
      </c>
      <c r="R197" s="57">
        <f t="shared" si="147"/>
        <v>0</v>
      </c>
      <c r="S197" s="59">
        <f t="shared" si="189"/>
        <v>0</v>
      </c>
      <c r="T197" s="56">
        <f t="shared" si="148"/>
        <v>0</v>
      </c>
      <c r="U197" s="57">
        <f t="shared" si="149"/>
        <v>0</v>
      </c>
      <c r="V197" s="59">
        <f t="shared" si="190"/>
        <v>0</v>
      </c>
      <c r="W197" s="52">
        <f t="shared" si="198"/>
        <v>0</v>
      </c>
      <c r="X197" s="57">
        <f t="shared" si="150"/>
        <v>0</v>
      </c>
      <c r="Y197" s="59">
        <f t="shared" si="191"/>
        <v>0</v>
      </c>
      <c r="Z197" s="56">
        <f t="shared" si="192"/>
        <v>0</v>
      </c>
      <c r="AA197" s="57">
        <f t="shared" si="151"/>
        <v>0</v>
      </c>
      <c r="AB197" s="63">
        <f t="shared" si="193"/>
        <v>0</v>
      </c>
      <c r="AC197" s="74">
        <f t="shared" si="152"/>
        <v>0</v>
      </c>
      <c r="AD197" s="57">
        <f t="shared" si="153"/>
        <v>0</v>
      </c>
      <c r="AE197" s="59">
        <f t="shared" si="194"/>
        <v>0</v>
      </c>
      <c r="AF197" s="54">
        <f t="shared" si="154"/>
        <v>0</v>
      </c>
      <c r="AG197" s="57">
        <f t="shared" si="155"/>
        <v>0</v>
      </c>
      <c r="AH197" s="59">
        <f t="shared" si="195"/>
        <v>337608.97603350464</v>
      </c>
      <c r="AI197" s="54">
        <f t="shared" si="156"/>
        <v>12807.232068132102</v>
      </c>
      <c r="AJ197" s="57">
        <f t="shared" si="157"/>
        <v>1406.7040668062693</v>
      </c>
      <c r="AK197" s="59">
        <f t="shared" si="196"/>
        <v>1518156.2008825345</v>
      </c>
      <c r="AL197" s="56">
        <f t="shared" si="197"/>
        <v>44067.89528818486</v>
      </c>
      <c r="AM197" s="75">
        <f t="shared" si="158"/>
        <v>6325.6508370105603</v>
      </c>
      <c r="AN197">
        <f t="shared" si="159"/>
        <v>3.6403729842155855E-2</v>
      </c>
      <c r="AO197" s="119">
        <f t="shared" si="160"/>
        <v>0</v>
      </c>
      <c r="AP197" s="119">
        <f t="shared" si="161"/>
        <v>0</v>
      </c>
      <c r="AQ197">
        <f t="shared" si="162"/>
        <v>0.39400446318998722</v>
      </c>
      <c r="AR197" s="41">
        <f t="shared" si="163"/>
        <v>0</v>
      </c>
      <c r="AS197" s="41">
        <f t="shared" si="164"/>
        <v>0</v>
      </c>
      <c r="AT197">
        <f t="shared" si="165"/>
        <v>0.39140107751656317</v>
      </c>
      <c r="AU197" s="41">
        <f t="shared" si="166"/>
        <v>0</v>
      </c>
      <c r="AV197" s="41">
        <f t="shared" si="167"/>
        <v>0</v>
      </c>
      <c r="AW197">
        <f t="shared" si="168"/>
        <v>0.39790213876454994</v>
      </c>
      <c r="AX197">
        <f t="shared" si="169"/>
        <v>0</v>
      </c>
      <c r="AY197" s="121">
        <f t="shared" si="170"/>
        <v>0</v>
      </c>
      <c r="AZ197">
        <f t="shared" si="171"/>
        <v>0.56338901842510336</v>
      </c>
      <c r="BA197" s="39">
        <f t="shared" si="172"/>
        <v>0</v>
      </c>
      <c r="BB197" s="39">
        <f t="shared" si="173"/>
        <v>0</v>
      </c>
      <c r="BC197">
        <f t="shared" si="174"/>
        <v>0.40977154293370655</v>
      </c>
      <c r="BD197" s="41">
        <f t="shared" si="175"/>
        <v>0</v>
      </c>
      <c r="BE197" s="41">
        <f t="shared" si="176"/>
        <v>0</v>
      </c>
      <c r="BF197">
        <f t="shared" si="177"/>
        <v>0.39692420617388419</v>
      </c>
      <c r="BG197" s="41">
        <f t="shared" si="178"/>
        <v>14213.936134938371</v>
      </c>
      <c r="BH197" s="41">
        <f t="shared" si="179"/>
        <v>2369337.9326044386</v>
      </c>
      <c r="BI197">
        <f t="shared" si="180"/>
        <v>0.42572858181399442</v>
      </c>
      <c r="BJ197">
        <f t="shared" si="181"/>
        <v>50393.546125195418</v>
      </c>
      <c r="BK197" s="121">
        <f t="shared" si="182"/>
        <v>8152560.6283141989</v>
      </c>
      <c r="BL197">
        <f t="shared" si="183"/>
        <v>0.43914102880257772</v>
      </c>
      <c r="BM197" s="119">
        <f t="shared" si="184"/>
        <v>64607.482260133787</v>
      </c>
      <c r="BN197" s="119">
        <f t="shared" si="185"/>
        <v>10237522.924137052</v>
      </c>
      <c r="BO197">
        <f t="shared" si="186"/>
        <v>0.41383964541880647</v>
      </c>
    </row>
    <row r="198" spans="1:67">
      <c r="A198">
        <v>186</v>
      </c>
      <c r="B198" s="64">
        <v>181</v>
      </c>
      <c r="C198" s="56">
        <f t="shared" si="134"/>
        <v>1798890.0495597222</v>
      </c>
      <c r="D198" s="56">
        <f t="shared" si="135"/>
        <v>356490.90696197632</v>
      </c>
      <c r="E198" s="59">
        <f t="shared" si="187"/>
        <v>1442399.1425977459</v>
      </c>
      <c r="F198" s="53">
        <f t="shared" si="136"/>
        <v>29773.125284128346</v>
      </c>
      <c r="G198" s="53">
        <f t="shared" si="137"/>
        <v>6690.3280230825449</v>
      </c>
      <c r="H198" s="66">
        <f t="shared" si="138"/>
        <v>23082.797261045802</v>
      </c>
      <c r="I198" s="54">
        <f t="shared" si="139"/>
        <v>0.24</v>
      </c>
      <c r="J198" s="67">
        <f t="shared" si="140"/>
        <v>2.261020693073168E-2</v>
      </c>
      <c r="K198" s="68">
        <f t="shared" si="141"/>
        <v>32091.036268232616</v>
      </c>
      <c r="L198" s="68">
        <f t="shared" si="142"/>
        <v>61864.161552360965</v>
      </c>
      <c r="M198" s="55">
        <f t="shared" si="143"/>
        <v>55173.833529278418</v>
      </c>
      <c r="N198" s="55">
        <f t="shared" si="144"/>
        <v>12424.132005384845</v>
      </c>
      <c r="O198" s="55">
        <f t="shared" si="145"/>
        <v>42749.701523893571</v>
      </c>
      <c r="P198" s="65">
        <f t="shared" si="188"/>
        <v>0</v>
      </c>
      <c r="Q198" s="52">
        <f t="shared" si="146"/>
        <v>0</v>
      </c>
      <c r="R198" s="57">
        <f t="shared" si="147"/>
        <v>0</v>
      </c>
      <c r="S198" s="59">
        <f t="shared" si="189"/>
        <v>0</v>
      </c>
      <c r="T198" s="56">
        <f t="shared" si="148"/>
        <v>0</v>
      </c>
      <c r="U198" s="57">
        <f t="shared" si="149"/>
        <v>0</v>
      </c>
      <c r="V198" s="59">
        <f t="shared" si="190"/>
        <v>0</v>
      </c>
      <c r="W198" s="52">
        <f t="shared" ref="W198:W229" si="199">IF(T198+P198&lt;=O198+AM198,MIN(V198,O198-Q198+AA198-T198+AM198),0)</f>
        <v>0</v>
      </c>
      <c r="X198" s="57">
        <f t="shared" si="150"/>
        <v>0</v>
      </c>
      <c r="Y198" s="59">
        <f t="shared" si="191"/>
        <v>0</v>
      </c>
      <c r="Z198" s="56">
        <f t="shared" si="192"/>
        <v>0</v>
      </c>
      <c r="AA198" s="57">
        <f t="shared" si="151"/>
        <v>0</v>
      </c>
      <c r="AB198" s="63">
        <f t="shared" si="193"/>
        <v>0</v>
      </c>
      <c r="AC198" s="74">
        <f t="shared" si="152"/>
        <v>0</v>
      </c>
      <c r="AD198" s="57">
        <f t="shared" si="153"/>
        <v>0</v>
      </c>
      <c r="AE198" s="59">
        <f t="shared" si="194"/>
        <v>0</v>
      </c>
      <c r="AF198" s="54">
        <f t="shared" si="154"/>
        <v>0</v>
      </c>
      <c r="AG198" s="57">
        <f t="shared" si="155"/>
        <v>0</v>
      </c>
      <c r="AH198" s="59">
        <f t="shared" si="195"/>
        <v>324801.74396537256</v>
      </c>
      <c r="AI198" s="54">
        <f t="shared" si="156"/>
        <v>12424.132005384845</v>
      </c>
      <c r="AJ198" s="57">
        <f t="shared" si="157"/>
        <v>1353.3405998557189</v>
      </c>
      <c r="AK198" s="59">
        <f t="shared" si="196"/>
        <v>1474088.3055943497</v>
      </c>
      <c r="AL198" s="56">
        <f t="shared" si="197"/>
        <v>42749.701523893571</v>
      </c>
      <c r="AM198" s="75">
        <f t="shared" si="158"/>
        <v>6142.0346066431239</v>
      </c>
      <c r="AN198">
        <f t="shared" si="159"/>
        <v>3.6484137026163314E-2</v>
      </c>
      <c r="AO198" s="119">
        <f t="shared" si="160"/>
        <v>0</v>
      </c>
      <c r="AP198" s="119">
        <f t="shared" si="161"/>
        <v>0</v>
      </c>
      <c r="AQ198">
        <f t="shared" si="162"/>
        <v>0.39149834432073632</v>
      </c>
      <c r="AR198" s="41">
        <f t="shared" si="163"/>
        <v>0</v>
      </c>
      <c r="AS198" s="41">
        <f t="shared" si="164"/>
        <v>0</v>
      </c>
      <c r="AT198">
        <f t="shared" si="165"/>
        <v>0.38889721170591512</v>
      </c>
      <c r="AU198" s="41">
        <f t="shared" si="166"/>
        <v>0</v>
      </c>
      <c r="AV198" s="41">
        <f t="shared" si="167"/>
        <v>0</v>
      </c>
      <c r="AW198">
        <f t="shared" si="168"/>
        <v>0.39539282479749427</v>
      </c>
      <c r="AX198">
        <f t="shared" si="169"/>
        <v>0</v>
      </c>
      <c r="AY198" s="121">
        <f t="shared" si="170"/>
        <v>0</v>
      </c>
      <c r="AZ198">
        <f t="shared" si="171"/>
        <v>0.56091743794299787</v>
      </c>
      <c r="BA198" s="39">
        <f t="shared" si="172"/>
        <v>0</v>
      </c>
      <c r="BB198" s="39">
        <f t="shared" si="173"/>
        <v>0</v>
      </c>
      <c r="BC198">
        <f t="shared" si="174"/>
        <v>0.40725379443346177</v>
      </c>
      <c r="BD198" s="41">
        <f t="shared" si="175"/>
        <v>0</v>
      </c>
      <c r="BE198" s="41">
        <f t="shared" si="176"/>
        <v>0</v>
      </c>
      <c r="BF198">
        <f t="shared" si="177"/>
        <v>0.39441567388725973</v>
      </c>
      <c r="BG198" s="41">
        <f t="shared" si="178"/>
        <v>13777.472605240564</v>
      </c>
      <c r="BH198" s="41">
        <f t="shared" si="179"/>
        <v>2310888.5530015812</v>
      </c>
      <c r="BI198">
        <f t="shared" si="180"/>
        <v>0.42320248917843573</v>
      </c>
      <c r="BJ198">
        <f t="shared" si="181"/>
        <v>48891.736130536694</v>
      </c>
      <c r="BK198" s="121">
        <f t="shared" si="182"/>
        <v>7951444.4834442046</v>
      </c>
      <c r="BL198">
        <f t="shared" si="183"/>
        <v>0.43661049425552234</v>
      </c>
      <c r="BM198" s="119">
        <f t="shared" si="184"/>
        <v>62669.208735777254</v>
      </c>
      <c r="BN198" s="119">
        <f t="shared" si="185"/>
        <v>9986463.868799394</v>
      </c>
      <c r="BO198">
        <f t="shared" si="186"/>
        <v>0.41131944759483741</v>
      </c>
    </row>
    <row r="199" spans="1:67">
      <c r="A199">
        <v>187</v>
      </c>
      <c r="B199" s="58">
        <v>182</v>
      </c>
      <c r="C199" s="56">
        <f t="shared" si="134"/>
        <v>1743716.216030444</v>
      </c>
      <c r="D199" s="56">
        <f t="shared" si="135"/>
        <v>356490.90696197655</v>
      </c>
      <c r="E199" s="59">
        <f t="shared" si="187"/>
        <v>1387225.3090684675</v>
      </c>
      <c r="F199" s="53">
        <f t="shared" si="136"/>
        <v>29099.948760479601</v>
      </c>
      <c r="G199" s="53">
        <f t="shared" si="137"/>
        <v>6434.4133918959087</v>
      </c>
      <c r="H199" s="60">
        <f t="shared" si="138"/>
        <v>22665.535368583693</v>
      </c>
      <c r="I199" s="54">
        <f t="shared" si="139"/>
        <v>0.24</v>
      </c>
      <c r="J199" s="61">
        <f t="shared" si="140"/>
        <v>2.261020693073168E-2</v>
      </c>
      <c r="K199" s="62">
        <f t="shared" si="141"/>
        <v>30852.978852706765</v>
      </c>
      <c r="L199" s="62">
        <f t="shared" si="142"/>
        <v>59952.927613186373</v>
      </c>
      <c r="M199" s="55">
        <f t="shared" si="143"/>
        <v>53518.514221290461</v>
      </c>
      <c r="N199" s="55">
        <f t="shared" si="144"/>
        <v>12051.384558307578</v>
      </c>
      <c r="O199" s="55">
        <f t="shared" si="145"/>
        <v>41467.129662982887</v>
      </c>
      <c r="P199" s="59">
        <f t="shared" si="188"/>
        <v>0</v>
      </c>
      <c r="Q199" s="52">
        <f t="shared" si="146"/>
        <v>0</v>
      </c>
      <c r="R199" s="57">
        <f t="shared" si="147"/>
        <v>0</v>
      </c>
      <c r="S199" s="59">
        <f t="shared" si="189"/>
        <v>0</v>
      </c>
      <c r="T199" s="56">
        <f t="shared" si="148"/>
        <v>0</v>
      </c>
      <c r="U199" s="57">
        <f t="shared" si="149"/>
        <v>0</v>
      </c>
      <c r="V199" s="59">
        <f t="shared" si="190"/>
        <v>0</v>
      </c>
      <c r="W199" s="52">
        <f t="shared" si="199"/>
        <v>0</v>
      </c>
      <c r="X199" s="57">
        <f t="shared" si="150"/>
        <v>0</v>
      </c>
      <c r="Y199" s="59">
        <f t="shared" si="191"/>
        <v>0</v>
      </c>
      <c r="Z199" s="56">
        <f t="shared" si="192"/>
        <v>0</v>
      </c>
      <c r="AA199" s="57">
        <f t="shared" si="151"/>
        <v>0</v>
      </c>
      <c r="AB199" s="63">
        <f t="shared" si="193"/>
        <v>0</v>
      </c>
      <c r="AC199" s="74">
        <f t="shared" si="152"/>
        <v>0</v>
      </c>
      <c r="AD199" s="57">
        <f t="shared" si="153"/>
        <v>0</v>
      </c>
      <c r="AE199" s="59">
        <f t="shared" si="194"/>
        <v>0</v>
      </c>
      <c r="AF199" s="54">
        <f t="shared" si="154"/>
        <v>0</v>
      </c>
      <c r="AG199" s="57">
        <f t="shared" si="155"/>
        <v>0</v>
      </c>
      <c r="AH199" s="59">
        <f t="shared" si="195"/>
        <v>312377.61195998773</v>
      </c>
      <c r="AI199" s="54">
        <f t="shared" si="156"/>
        <v>12051.384558307578</v>
      </c>
      <c r="AJ199" s="57">
        <f t="shared" si="157"/>
        <v>1301.5733831666155</v>
      </c>
      <c r="AK199" s="59">
        <f t="shared" si="196"/>
        <v>1431338.6040704562</v>
      </c>
      <c r="AL199" s="56">
        <f t="shared" si="197"/>
        <v>41467.129662982887</v>
      </c>
      <c r="AM199" s="75">
        <f t="shared" si="158"/>
        <v>5963.9108502935678</v>
      </c>
      <c r="AN199">
        <f t="shared" si="159"/>
        <v>3.6564544210170774E-2</v>
      </c>
      <c r="AO199" s="119">
        <f t="shared" si="160"/>
        <v>0</v>
      </c>
      <c r="AP199" s="119">
        <f t="shared" si="161"/>
        <v>0</v>
      </c>
      <c r="AQ199">
        <f t="shared" si="162"/>
        <v>0.38900298288875301</v>
      </c>
      <c r="AR199" s="41">
        <f t="shared" si="163"/>
        <v>0</v>
      </c>
      <c r="AS199" s="41">
        <f t="shared" si="164"/>
        <v>0</v>
      </c>
      <c r="AT199">
        <f t="shared" si="165"/>
        <v>0.38640421533607866</v>
      </c>
      <c r="AU199" s="41">
        <f t="shared" si="166"/>
        <v>0</v>
      </c>
      <c r="AV199" s="41">
        <f t="shared" si="167"/>
        <v>0</v>
      </c>
      <c r="AW199">
        <f t="shared" si="168"/>
        <v>0.39289410026334515</v>
      </c>
      <c r="AX199">
        <f t="shared" si="169"/>
        <v>0</v>
      </c>
      <c r="AY199" s="121">
        <f t="shared" si="170"/>
        <v>0</v>
      </c>
      <c r="AZ199">
        <f t="shared" si="171"/>
        <v>0.55844924469238522</v>
      </c>
      <c r="BA199" s="39">
        <f t="shared" si="172"/>
        <v>0</v>
      </c>
      <c r="BB199" s="39">
        <f t="shared" si="173"/>
        <v>0</v>
      </c>
      <c r="BC199">
        <f t="shared" si="174"/>
        <v>0.40474612166063201</v>
      </c>
      <c r="BD199" s="41">
        <f t="shared" si="175"/>
        <v>0</v>
      </c>
      <c r="BE199" s="41">
        <f t="shared" si="176"/>
        <v>0</v>
      </c>
      <c r="BF199">
        <f t="shared" si="177"/>
        <v>0.39191777322066018</v>
      </c>
      <c r="BG199" s="41">
        <f t="shared" si="178"/>
        <v>13352.957941474193</v>
      </c>
      <c r="BH199" s="41">
        <f t="shared" si="179"/>
        <v>2253608.9124035169</v>
      </c>
      <c r="BI199">
        <f t="shared" si="180"/>
        <v>0.42068577768020049</v>
      </c>
      <c r="BJ199">
        <f t="shared" si="181"/>
        <v>47431.040513276457</v>
      </c>
      <c r="BK199" s="121">
        <f t="shared" si="182"/>
        <v>7754353.2469777996</v>
      </c>
      <c r="BL199">
        <f t="shared" si="183"/>
        <v>0.43408875454539519</v>
      </c>
      <c r="BM199" s="119">
        <f t="shared" si="184"/>
        <v>60783.998454750646</v>
      </c>
      <c r="BN199" s="119">
        <f t="shared" si="185"/>
        <v>9740369.5882748645</v>
      </c>
      <c r="BO199">
        <f t="shared" si="186"/>
        <v>0.40880914879947161</v>
      </c>
    </row>
    <row r="200" spans="1:67">
      <c r="A200">
        <v>188</v>
      </c>
      <c r="B200" s="64">
        <v>183</v>
      </c>
      <c r="C200" s="56">
        <f t="shared" si="134"/>
        <v>1690197.7018091534</v>
      </c>
      <c r="D200" s="56">
        <f t="shared" si="135"/>
        <v>356490.90696197632</v>
      </c>
      <c r="E200" s="59">
        <f t="shared" si="187"/>
        <v>1333706.7948471771</v>
      </c>
      <c r="F200" s="53">
        <f t="shared" si="136"/>
        <v>28441.992897331475</v>
      </c>
      <c r="G200" s="53">
        <f t="shared" si="137"/>
        <v>6186.1766834328228</v>
      </c>
      <c r="H200" s="66">
        <f t="shared" si="138"/>
        <v>22255.816213898652</v>
      </c>
      <c r="I200" s="54">
        <f t="shared" si="139"/>
        <v>0.24</v>
      </c>
      <c r="J200" s="67">
        <f t="shared" si="140"/>
        <v>2.261020693073168E-2</v>
      </c>
      <c r="K200" s="68">
        <f t="shared" si="141"/>
        <v>29652.178006408998</v>
      </c>
      <c r="L200" s="68">
        <f t="shared" si="142"/>
        <v>58094.170903740473</v>
      </c>
      <c r="M200" s="55">
        <f t="shared" si="143"/>
        <v>51907.99422030765</v>
      </c>
      <c r="N200" s="55">
        <f t="shared" si="144"/>
        <v>11688.725090773845</v>
      </c>
      <c r="O200" s="55">
        <f t="shared" si="145"/>
        <v>40219.269129533808</v>
      </c>
      <c r="P200" s="65">
        <f t="shared" si="188"/>
        <v>0</v>
      </c>
      <c r="Q200" s="52">
        <f t="shared" si="146"/>
        <v>0</v>
      </c>
      <c r="R200" s="57">
        <f t="shared" si="147"/>
        <v>0</v>
      </c>
      <c r="S200" s="59">
        <f t="shared" si="189"/>
        <v>0</v>
      </c>
      <c r="T200" s="56">
        <f t="shared" si="148"/>
        <v>0</v>
      </c>
      <c r="U200" s="57">
        <f t="shared" si="149"/>
        <v>0</v>
      </c>
      <c r="V200" s="59">
        <f t="shared" si="190"/>
        <v>0</v>
      </c>
      <c r="W200" s="52">
        <f t="shared" si="199"/>
        <v>0</v>
      </c>
      <c r="X200" s="57">
        <f t="shared" si="150"/>
        <v>0</v>
      </c>
      <c r="Y200" s="59">
        <f t="shared" si="191"/>
        <v>0</v>
      </c>
      <c r="Z200" s="56">
        <f t="shared" si="192"/>
        <v>0</v>
      </c>
      <c r="AA200" s="57">
        <f t="shared" si="151"/>
        <v>0</v>
      </c>
      <c r="AB200" s="63">
        <f t="shared" si="193"/>
        <v>0</v>
      </c>
      <c r="AC200" s="74">
        <f t="shared" si="152"/>
        <v>0</v>
      </c>
      <c r="AD200" s="57">
        <f t="shared" si="153"/>
        <v>0</v>
      </c>
      <c r="AE200" s="59">
        <f t="shared" si="194"/>
        <v>0</v>
      </c>
      <c r="AF200" s="54">
        <f t="shared" si="154"/>
        <v>0</v>
      </c>
      <c r="AG200" s="57">
        <f t="shared" si="155"/>
        <v>0</v>
      </c>
      <c r="AH200" s="59">
        <f t="shared" si="195"/>
        <v>300326.22740168014</v>
      </c>
      <c r="AI200" s="54">
        <f t="shared" si="156"/>
        <v>11688.725090773845</v>
      </c>
      <c r="AJ200" s="57">
        <f t="shared" si="157"/>
        <v>1251.3592808403339</v>
      </c>
      <c r="AK200" s="59">
        <f t="shared" si="196"/>
        <v>1389871.4744074733</v>
      </c>
      <c r="AL200" s="56">
        <f t="shared" si="197"/>
        <v>40219.269129533808</v>
      </c>
      <c r="AM200" s="75">
        <f t="shared" si="158"/>
        <v>5791.1311433644723</v>
      </c>
      <c r="AN200">
        <f t="shared" si="159"/>
        <v>3.6644951394178241E-2</v>
      </c>
      <c r="AO200" s="119">
        <f t="shared" si="160"/>
        <v>0</v>
      </c>
      <c r="AP200" s="119">
        <f t="shared" si="161"/>
        <v>0</v>
      </c>
      <c r="AQ200">
        <f t="shared" si="162"/>
        <v>0.38651837666247862</v>
      </c>
      <c r="AR200" s="41">
        <f t="shared" si="163"/>
        <v>0</v>
      </c>
      <c r="AS200" s="41">
        <f t="shared" si="164"/>
        <v>0</v>
      </c>
      <c r="AT200">
        <f t="shared" si="165"/>
        <v>0.38392208499752001</v>
      </c>
      <c r="AU200" s="41">
        <f t="shared" si="166"/>
        <v>0</v>
      </c>
      <c r="AV200" s="41">
        <f t="shared" si="167"/>
        <v>0</v>
      </c>
      <c r="AW200">
        <f t="shared" si="168"/>
        <v>0.39040596467139133</v>
      </c>
      <c r="AX200">
        <f t="shared" si="169"/>
        <v>0</v>
      </c>
      <c r="AY200" s="121">
        <f t="shared" si="170"/>
        <v>0</v>
      </c>
      <c r="AZ200">
        <f t="shared" si="171"/>
        <v>0.55598448960004132</v>
      </c>
      <c r="BA200" s="39">
        <f t="shared" si="172"/>
        <v>0</v>
      </c>
      <c r="BB200" s="39">
        <f t="shared" si="173"/>
        <v>0</v>
      </c>
      <c r="BC200">
        <f t="shared" si="174"/>
        <v>0.40224852925965116</v>
      </c>
      <c r="BD200" s="41">
        <f t="shared" si="175"/>
        <v>0</v>
      </c>
      <c r="BE200" s="41">
        <f t="shared" si="176"/>
        <v>0</v>
      </c>
      <c r="BF200">
        <f t="shared" si="177"/>
        <v>0.38943050324918083</v>
      </c>
      <c r="BG200" s="41">
        <f t="shared" si="178"/>
        <v>12940.084371614179</v>
      </c>
      <c r="BH200" s="41">
        <f t="shared" si="179"/>
        <v>2197480.317065483</v>
      </c>
      <c r="BI200">
        <f t="shared" si="180"/>
        <v>0.41817845848077329</v>
      </c>
      <c r="BJ200">
        <f t="shared" si="181"/>
        <v>46010.400272898281</v>
      </c>
      <c r="BK200" s="121">
        <f t="shared" si="182"/>
        <v>7561222.5963523556</v>
      </c>
      <c r="BL200">
        <f t="shared" si="183"/>
        <v>0.43157582597793431</v>
      </c>
      <c r="BM200" s="119">
        <f t="shared" si="184"/>
        <v>58950.484644512457</v>
      </c>
      <c r="BN200" s="119">
        <f t="shared" si="185"/>
        <v>9499162.9423162993</v>
      </c>
      <c r="BO200">
        <f t="shared" si="186"/>
        <v>0.40630875538026362</v>
      </c>
    </row>
    <row r="201" spans="1:67">
      <c r="A201">
        <v>189</v>
      </c>
      <c r="B201" s="58">
        <v>184</v>
      </c>
      <c r="C201" s="56">
        <f t="shared" si="134"/>
        <v>1638289.7075888459</v>
      </c>
      <c r="D201" s="56">
        <f t="shared" si="135"/>
        <v>356490.90696197632</v>
      </c>
      <c r="E201" s="59">
        <f t="shared" si="187"/>
        <v>1281798.8006268695</v>
      </c>
      <c r="F201" s="53">
        <f t="shared" si="136"/>
        <v>27798.913552400409</v>
      </c>
      <c r="G201" s="53">
        <f t="shared" si="137"/>
        <v>5945.410103574297</v>
      </c>
      <c r="H201" s="60">
        <f t="shared" si="138"/>
        <v>21853.503448826112</v>
      </c>
      <c r="I201" s="54">
        <f t="shared" si="139"/>
        <v>0.24</v>
      </c>
      <c r="J201" s="61">
        <f t="shared" si="140"/>
        <v>2.261020693073168E-2</v>
      </c>
      <c r="K201" s="62">
        <f t="shared" si="141"/>
        <v>28487.623890597784</v>
      </c>
      <c r="L201" s="62">
        <f t="shared" si="142"/>
        <v>56286.537442998189</v>
      </c>
      <c r="M201" s="55">
        <f t="shared" si="143"/>
        <v>50341.127339423896</v>
      </c>
      <c r="N201" s="55">
        <f t="shared" si="144"/>
        <v>11335.895502584453</v>
      </c>
      <c r="O201" s="55">
        <f t="shared" si="145"/>
        <v>39005.231836839448</v>
      </c>
      <c r="P201" s="59">
        <f t="shared" si="188"/>
        <v>0</v>
      </c>
      <c r="Q201" s="52">
        <f t="shared" si="146"/>
        <v>0</v>
      </c>
      <c r="R201" s="57">
        <f t="shared" si="147"/>
        <v>0</v>
      </c>
      <c r="S201" s="59">
        <f t="shared" si="189"/>
        <v>0</v>
      </c>
      <c r="T201" s="56">
        <f t="shared" si="148"/>
        <v>0</v>
      </c>
      <c r="U201" s="57">
        <f t="shared" si="149"/>
        <v>0</v>
      </c>
      <c r="V201" s="59">
        <f t="shared" si="190"/>
        <v>0</v>
      </c>
      <c r="W201" s="52">
        <f t="shared" si="199"/>
        <v>0</v>
      </c>
      <c r="X201" s="57">
        <f t="shared" si="150"/>
        <v>0</v>
      </c>
      <c r="Y201" s="59">
        <f t="shared" si="191"/>
        <v>0</v>
      </c>
      <c r="Z201" s="56">
        <f t="shared" si="192"/>
        <v>0</v>
      </c>
      <c r="AA201" s="57">
        <f t="shared" si="151"/>
        <v>0</v>
      </c>
      <c r="AB201" s="63">
        <f t="shared" si="193"/>
        <v>0</v>
      </c>
      <c r="AC201" s="74">
        <f t="shared" si="152"/>
        <v>0</v>
      </c>
      <c r="AD201" s="57">
        <f t="shared" si="153"/>
        <v>0</v>
      </c>
      <c r="AE201" s="59">
        <f t="shared" si="194"/>
        <v>0</v>
      </c>
      <c r="AF201" s="54">
        <f t="shared" si="154"/>
        <v>0</v>
      </c>
      <c r="AG201" s="57">
        <f t="shared" si="155"/>
        <v>0</v>
      </c>
      <c r="AH201" s="59">
        <f t="shared" si="195"/>
        <v>288637.5023109063</v>
      </c>
      <c r="AI201" s="54">
        <f t="shared" si="156"/>
        <v>11335.895502584453</v>
      </c>
      <c r="AJ201" s="57">
        <f t="shared" si="157"/>
        <v>1202.6562596287763</v>
      </c>
      <c r="AK201" s="59">
        <f t="shared" si="196"/>
        <v>1349652.2052779396</v>
      </c>
      <c r="AL201" s="56">
        <f t="shared" si="197"/>
        <v>39005.231836839448</v>
      </c>
      <c r="AM201" s="75">
        <f t="shared" si="158"/>
        <v>5623.5508553247482</v>
      </c>
      <c r="AN201">
        <f t="shared" si="159"/>
        <v>3.6725358578185693E-2</v>
      </c>
      <c r="AO201" s="119">
        <f t="shared" si="160"/>
        <v>0</v>
      </c>
      <c r="AP201" s="119">
        <f t="shared" si="161"/>
        <v>0</v>
      </c>
      <c r="AQ201">
        <f t="shared" si="162"/>
        <v>0.38404452299513653</v>
      </c>
      <c r="AR201" s="41">
        <f t="shared" si="163"/>
        <v>0</v>
      </c>
      <c r="AS201" s="41">
        <f t="shared" si="164"/>
        <v>0</v>
      </c>
      <c r="AT201">
        <f t="shared" si="165"/>
        <v>0.38145081686868049</v>
      </c>
      <c r="AU201" s="41">
        <f t="shared" si="166"/>
        <v>0</v>
      </c>
      <c r="AV201" s="41">
        <f t="shared" si="167"/>
        <v>0</v>
      </c>
      <c r="AW201">
        <f t="shared" si="168"/>
        <v>0.38792841711117232</v>
      </c>
      <c r="AX201">
        <f t="shared" si="169"/>
        <v>0</v>
      </c>
      <c r="AY201" s="121">
        <f t="shared" si="170"/>
        <v>0</v>
      </c>
      <c r="AZ201">
        <f t="shared" si="171"/>
        <v>0.55352322323001812</v>
      </c>
      <c r="BA201" s="39">
        <f t="shared" si="172"/>
        <v>0</v>
      </c>
      <c r="BB201" s="39">
        <f t="shared" si="173"/>
        <v>0</v>
      </c>
      <c r="BC201">
        <f t="shared" si="174"/>
        <v>0.39976102144355724</v>
      </c>
      <c r="BD201" s="41">
        <f t="shared" si="175"/>
        <v>0</v>
      </c>
      <c r="BE201" s="41">
        <f t="shared" si="176"/>
        <v>0</v>
      </c>
      <c r="BF201">
        <f t="shared" si="177"/>
        <v>0.38695386262920656</v>
      </c>
      <c r="BG201" s="41">
        <f t="shared" si="178"/>
        <v>12538.55176221323</v>
      </c>
      <c r="BH201" s="41">
        <f t="shared" si="179"/>
        <v>2142484.2499884618</v>
      </c>
      <c r="BI201">
        <f t="shared" si="180"/>
        <v>0.41568054229972312</v>
      </c>
      <c r="BJ201">
        <f t="shared" si="181"/>
        <v>44628.782692164197</v>
      </c>
      <c r="BK201" s="121">
        <f t="shared" si="182"/>
        <v>7371988.8171626553</v>
      </c>
      <c r="BL201">
        <f t="shared" si="183"/>
        <v>0.42907172441218649</v>
      </c>
      <c r="BM201" s="119">
        <f t="shared" si="184"/>
        <v>57167.334454377429</v>
      </c>
      <c r="BN201" s="119">
        <f t="shared" si="185"/>
        <v>9262767.4304539971</v>
      </c>
      <c r="BO201">
        <f t="shared" si="186"/>
        <v>0.40381827325016217</v>
      </c>
    </row>
    <row r="202" spans="1:67">
      <c r="A202">
        <v>190</v>
      </c>
      <c r="B202" s="64">
        <v>185</v>
      </c>
      <c r="C202" s="56">
        <f t="shared" si="134"/>
        <v>1587948.580249422</v>
      </c>
      <c r="D202" s="56">
        <f t="shared" si="135"/>
        <v>356490.90696197632</v>
      </c>
      <c r="E202" s="59">
        <f t="shared" si="187"/>
        <v>1231457.6732874457</v>
      </c>
      <c r="F202" s="53">
        <f t="shared" si="136"/>
        <v>27170.374364531115</v>
      </c>
      <c r="G202" s="53">
        <f t="shared" si="137"/>
        <v>5711.9111745982691</v>
      </c>
      <c r="H202" s="66">
        <f t="shared" si="138"/>
        <v>21458.463189932845</v>
      </c>
      <c r="I202" s="54">
        <f t="shared" si="139"/>
        <v>0.24</v>
      </c>
      <c r="J202" s="67">
        <f t="shared" si="140"/>
        <v>2.261020693073168E-2</v>
      </c>
      <c r="K202" s="68">
        <f t="shared" si="141"/>
        <v>27358.332526326645</v>
      </c>
      <c r="L202" s="68">
        <f t="shared" si="142"/>
        <v>54528.706890857757</v>
      </c>
      <c r="M202" s="55">
        <f t="shared" si="143"/>
        <v>48816.79571625949</v>
      </c>
      <c r="N202" s="55">
        <f t="shared" si="144"/>
        <v>10992.644071702325</v>
      </c>
      <c r="O202" s="55">
        <f t="shared" si="145"/>
        <v>37824.151644557169</v>
      </c>
      <c r="P202" s="65">
        <f t="shared" si="188"/>
        <v>0</v>
      </c>
      <c r="Q202" s="52">
        <f t="shared" si="146"/>
        <v>0</v>
      </c>
      <c r="R202" s="57">
        <f t="shared" si="147"/>
        <v>0</v>
      </c>
      <c r="S202" s="59">
        <f t="shared" si="189"/>
        <v>0</v>
      </c>
      <c r="T202" s="56">
        <f t="shared" si="148"/>
        <v>0</v>
      </c>
      <c r="U202" s="57">
        <f t="shared" si="149"/>
        <v>0</v>
      </c>
      <c r="V202" s="59">
        <f t="shared" si="190"/>
        <v>0</v>
      </c>
      <c r="W202" s="52">
        <f t="shared" si="199"/>
        <v>0</v>
      </c>
      <c r="X202" s="57">
        <f t="shared" si="150"/>
        <v>0</v>
      </c>
      <c r="Y202" s="59">
        <f t="shared" si="191"/>
        <v>0</v>
      </c>
      <c r="Z202" s="56">
        <f t="shared" si="192"/>
        <v>0</v>
      </c>
      <c r="AA202" s="57">
        <f t="shared" si="151"/>
        <v>0</v>
      </c>
      <c r="AB202" s="63">
        <f t="shared" si="193"/>
        <v>0</v>
      </c>
      <c r="AC202" s="74">
        <f t="shared" si="152"/>
        <v>0</v>
      </c>
      <c r="AD202" s="57">
        <f t="shared" si="153"/>
        <v>0</v>
      </c>
      <c r="AE202" s="59">
        <f t="shared" si="194"/>
        <v>0</v>
      </c>
      <c r="AF202" s="54">
        <f t="shared" si="154"/>
        <v>0</v>
      </c>
      <c r="AG202" s="57">
        <f t="shared" si="155"/>
        <v>0</v>
      </c>
      <c r="AH202" s="59">
        <f t="shared" si="195"/>
        <v>277301.60680832184</v>
      </c>
      <c r="AI202" s="54">
        <f t="shared" si="156"/>
        <v>10992.644071702325</v>
      </c>
      <c r="AJ202" s="57">
        <f t="shared" si="157"/>
        <v>1155.423361701341</v>
      </c>
      <c r="AK202" s="59">
        <f t="shared" si="196"/>
        <v>1310646.9734411002</v>
      </c>
      <c r="AL202" s="56">
        <f t="shared" si="197"/>
        <v>37824.151644557169</v>
      </c>
      <c r="AM202" s="75">
        <f t="shared" si="158"/>
        <v>5461.0290560045842</v>
      </c>
      <c r="AN202">
        <f t="shared" si="159"/>
        <v>3.680576576219316E-2</v>
      </c>
      <c r="AO202" s="119">
        <f t="shared" si="160"/>
        <v>0</v>
      </c>
      <c r="AP202" s="119">
        <f t="shared" si="161"/>
        <v>0</v>
      </c>
      <c r="AQ202">
        <f t="shared" si="162"/>
        <v>0.38158141882741631</v>
      </c>
      <c r="AR202" s="41">
        <f t="shared" si="163"/>
        <v>0</v>
      </c>
      <c r="AS202" s="41">
        <f t="shared" si="164"/>
        <v>0</v>
      </c>
      <c r="AT202">
        <f t="shared" si="165"/>
        <v>0.37899040671881673</v>
      </c>
      <c r="AU202" s="41">
        <f t="shared" si="166"/>
        <v>0</v>
      </c>
      <c r="AV202" s="41">
        <f t="shared" si="167"/>
        <v>0</v>
      </c>
      <c r="AW202">
        <f t="shared" si="168"/>
        <v>0.38546145625507255</v>
      </c>
      <c r="AX202">
        <f t="shared" si="169"/>
        <v>0</v>
      </c>
      <c r="AY202" s="121">
        <f t="shared" si="170"/>
        <v>0</v>
      </c>
      <c r="AZ202">
        <f t="shared" si="171"/>
        <v>0.55106549578235842</v>
      </c>
      <c r="BA202" s="39">
        <f t="shared" si="172"/>
        <v>0</v>
      </c>
      <c r="BB202" s="39">
        <f t="shared" si="173"/>
        <v>0</v>
      </c>
      <c r="BC202">
        <f t="shared" si="174"/>
        <v>0.39728360199642759</v>
      </c>
      <c r="BD202" s="41">
        <f t="shared" si="175"/>
        <v>0</v>
      </c>
      <c r="BE202" s="41">
        <f t="shared" si="176"/>
        <v>0</v>
      </c>
      <c r="BF202">
        <f t="shared" si="177"/>
        <v>0.38448784960113835</v>
      </c>
      <c r="BG202" s="41">
        <f t="shared" si="178"/>
        <v>12148.067433403667</v>
      </c>
      <c r="BH202" s="41">
        <f t="shared" si="179"/>
        <v>2088602.3736234417</v>
      </c>
      <c r="BI202">
        <f t="shared" si="180"/>
        <v>0.41319203941680221</v>
      </c>
      <c r="BJ202">
        <f t="shared" si="181"/>
        <v>43285.180700561752</v>
      </c>
      <c r="BK202" s="121">
        <f t="shared" si="182"/>
        <v>7186588.8124658624</v>
      </c>
      <c r="BL202">
        <f t="shared" si="183"/>
        <v>0.42657646526226134</v>
      </c>
      <c r="BM202" s="119">
        <f t="shared" si="184"/>
        <v>55433.248133965419</v>
      </c>
      <c r="BN202" s="119">
        <f t="shared" si="185"/>
        <v>9031107.2075080052</v>
      </c>
      <c r="BO202">
        <f t="shared" si="186"/>
        <v>0.40133770788985423</v>
      </c>
    </row>
    <row r="203" spans="1:67">
      <c r="A203">
        <v>191</v>
      </c>
      <c r="B203" s="58">
        <v>186</v>
      </c>
      <c r="C203" s="56">
        <f t="shared" si="134"/>
        <v>1539131.7845331626</v>
      </c>
      <c r="D203" s="56">
        <f t="shared" si="135"/>
        <v>356490.90696197632</v>
      </c>
      <c r="E203" s="59">
        <f t="shared" si="187"/>
        <v>1182640.8775711863</v>
      </c>
      <c r="F203" s="53">
        <f t="shared" si="136"/>
        <v>26556.046577763624</v>
      </c>
      <c r="G203" s="53">
        <f t="shared" si="137"/>
        <v>5485.4826038010187</v>
      </c>
      <c r="H203" s="60">
        <f t="shared" si="138"/>
        <v>21070.563973962606</v>
      </c>
      <c r="I203" s="54">
        <f t="shared" si="139"/>
        <v>0.24</v>
      </c>
      <c r="J203" s="61">
        <f t="shared" si="140"/>
        <v>2.261020693073168E-2</v>
      </c>
      <c r="K203" s="62">
        <f t="shared" si="141"/>
        <v>26263.345155028117</v>
      </c>
      <c r="L203" s="62">
        <f t="shared" si="142"/>
        <v>52819.391732791744</v>
      </c>
      <c r="M203" s="55">
        <f t="shared" si="143"/>
        <v>47333.909128990723</v>
      </c>
      <c r="N203" s="55">
        <f t="shared" si="144"/>
        <v>10658.725300234955</v>
      </c>
      <c r="O203" s="55">
        <f t="shared" si="145"/>
        <v>36675.183828755769</v>
      </c>
      <c r="P203" s="59">
        <f t="shared" si="188"/>
        <v>0</v>
      </c>
      <c r="Q203" s="52">
        <f t="shared" si="146"/>
        <v>0</v>
      </c>
      <c r="R203" s="57">
        <f t="shared" si="147"/>
        <v>0</v>
      </c>
      <c r="S203" s="59">
        <f t="shared" si="189"/>
        <v>0</v>
      </c>
      <c r="T203" s="56">
        <f t="shared" si="148"/>
        <v>0</v>
      </c>
      <c r="U203" s="57">
        <f t="shared" si="149"/>
        <v>0</v>
      </c>
      <c r="V203" s="59">
        <f t="shared" si="190"/>
        <v>0</v>
      </c>
      <c r="W203" s="52">
        <f t="shared" si="199"/>
        <v>0</v>
      </c>
      <c r="X203" s="57">
        <f t="shared" si="150"/>
        <v>0</v>
      </c>
      <c r="Y203" s="59">
        <f t="shared" si="191"/>
        <v>0</v>
      </c>
      <c r="Z203" s="56">
        <f t="shared" si="192"/>
        <v>0</v>
      </c>
      <c r="AA203" s="57">
        <f t="shared" si="151"/>
        <v>0</v>
      </c>
      <c r="AB203" s="63">
        <f t="shared" si="193"/>
        <v>0</v>
      </c>
      <c r="AC203" s="74">
        <f t="shared" si="152"/>
        <v>0</v>
      </c>
      <c r="AD203" s="57">
        <f t="shared" si="153"/>
        <v>0</v>
      </c>
      <c r="AE203" s="59">
        <f t="shared" si="194"/>
        <v>0</v>
      </c>
      <c r="AF203" s="54">
        <f t="shared" si="154"/>
        <v>0</v>
      </c>
      <c r="AG203" s="57">
        <f t="shared" si="155"/>
        <v>0</v>
      </c>
      <c r="AH203" s="59">
        <f t="shared" si="195"/>
        <v>266308.96273661952</v>
      </c>
      <c r="AI203" s="54">
        <f t="shared" si="156"/>
        <v>10658.725300234955</v>
      </c>
      <c r="AJ203" s="57">
        <f t="shared" si="157"/>
        <v>1109.620678069248</v>
      </c>
      <c r="AK203" s="59">
        <f t="shared" si="196"/>
        <v>1272822.821796543</v>
      </c>
      <c r="AL203" s="56">
        <f t="shared" si="197"/>
        <v>36675.183828755769</v>
      </c>
      <c r="AM203" s="75">
        <f t="shared" si="158"/>
        <v>5303.4284241522619</v>
      </c>
      <c r="AN203">
        <f t="shared" si="159"/>
        <v>3.688617294620062E-2</v>
      </c>
      <c r="AO203" s="119">
        <f t="shared" si="160"/>
        <v>0</v>
      </c>
      <c r="AP203" s="119">
        <f t="shared" si="161"/>
        <v>0</v>
      </c>
      <c r="AQ203">
        <f t="shared" si="162"/>
        <v>0.37912906069037511</v>
      </c>
      <c r="AR203" s="41">
        <f t="shared" si="163"/>
        <v>0</v>
      </c>
      <c r="AS203" s="41">
        <f t="shared" si="164"/>
        <v>0</v>
      </c>
      <c r="AT203">
        <f t="shared" si="165"/>
        <v>0.37654084991091563</v>
      </c>
      <c r="AU203" s="41">
        <f t="shared" si="166"/>
        <v>0</v>
      </c>
      <c r="AV203" s="41">
        <f t="shared" si="167"/>
        <v>0</v>
      </c>
      <c r="AW203">
        <f t="shared" si="168"/>
        <v>0.38300508036111097</v>
      </c>
      <c r="AX203">
        <f t="shared" si="169"/>
        <v>0</v>
      </c>
      <c r="AY203" s="121">
        <f t="shared" si="170"/>
        <v>0</v>
      </c>
      <c r="AZ203">
        <f t="shared" si="171"/>
        <v>0.54861135709216613</v>
      </c>
      <c r="BA203" s="39">
        <f t="shared" si="172"/>
        <v>0</v>
      </c>
      <c r="BB203" s="39">
        <f t="shared" si="173"/>
        <v>0</v>
      </c>
      <c r="BC203">
        <f t="shared" si="174"/>
        <v>0.39481627427585303</v>
      </c>
      <c r="BD203" s="41">
        <f t="shared" si="175"/>
        <v>0</v>
      </c>
      <c r="BE203" s="41">
        <f t="shared" si="176"/>
        <v>0</v>
      </c>
      <c r="BF203">
        <f t="shared" si="177"/>
        <v>0.38203246199214014</v>
      </c>
      <c r="BG203" s="41">
        <f t="shared" si="178"/>
        <v>11768.345978304204</v>
      </c>
      <c r="BH203" s="41">
        <f t="shared" si="179"/>
        <v>2035816.5323448766</v>
      </c>
      <c r="BI203">
        <f t="shared" si="180"/>
        <v>0.41071295967395938</v>
      </c>
      <c r="BJ203">
        <f t="shared" si="181"/>
        <v>41978.612252908031</v>
      </c>
      <c r="BK203" s="121">
        <f t="shared" si="182"/>
        <v>7004960.111292352</v>
      </c>
      <c r="BL203">
        <f t="shared" si="183"/>
        <v>0.4240900634991373</v>
      </c>
      <c r="BM203" s="119">
        <f t="shared" si="184"/>
        <v>53746.958231212237</v>
      </c>
      <c r="BN203" s="119">
        <f t="shared" si="185"/>
        <v>8804107.0979922749</v>
      </c>
      <c r="BO203">
        <f t="shared" si="186"/>
        <v>0.39886706435013247</v>
      </c>
    </row>
    <row r="204" spans="1:67">
      <c r="A204">
        <v>192</v>
      </c>
      <c r="B204" s="64">
        <v>187</v>
      </c>
      <c r="C204" s="56">
        <f t="shared" si="134"/>
        <v>1491797.8754041719</v>
      </c>
      <c r="D204" s="56">
        <f t="shared" si="135"/>
        <v>356490.90696197632</v>
      </c>
      <c r="E204" s="59">
        <f t="shared" si="187"/>
        <v>1135306.9684421956</v>
      </c>
      <c r="F204" s="53">
        <f t="shared" si="136"/>
        <v>25955.608869378237</v>
      </c>
      <c r="G204" s="53">
        <f t="shared" si="137"/>
        <v>5265.9321552910505</v>
      </c>
      <c r="H204" s="66">
        <f t="shared" si="138"/>
        <v>20689.676714087185</v>
      </c>
      <c r="I204" s="54">
        <f t="shared" si="139"/>
        <v>0.24</v>
      </c>
      <c r="J204" s="67">
        <f t="shared" si="140"/>
        <v>2.261020693073168E-2</v>
      </c>
      <c r="K204" s="68">
        <f t="shared" si="141"/>
        <v>25201.727614544252</v>
      </c>
      <c r="L204" s="68">
        <f t="shared" si="142"/>
        <v>51157.336483922489</v>
      </c>
      <c r="M204" s="55">
        <f t="shared" si="143"/>
        <v>45891.404328631441</v>
      </c>
      <c r="N204" s="55">
        <f t="shared" si="144"/>
        <v>10333.899764076503</v>
      </c>
      <c r="O204" s="55">
        <f t="shared" si="145"/>
        <v>35557.50456455494</v>
      </c>
      <c r="P204" s="65">
        <f t="shared" si="188"/>
        <v>0</v>
      </c>
      <c r="Q204" s="52">
        <f t="shared" si="146"/>
        <v>0</v>
      </c>
      <c r="R204" s="57">
        <f t="shared" si="147"/>
        <v>0</v>
      </c>
      <c r="S204" s="59">
        <f t="shared" si="189"/>
        <v>0</v>
      </c>
      <c r="T204" s="56">
        <f t="shared" si="148"/>
        <v>0</v>
      </c>
      <c r="U204" s="57">
        <f t="shared" si="149"/>
        <v>0</v>
      </c>
      <c r="V204" s="59">
        <f t="shared" si="190"/>
        <v>0</v>
      </c>
      <c r="W204" s="52">
        <f t="shared" si="199"/>
        <v>0</v>
      </c>
      <c r="X204" s="57">
        <f t="shared" si="150"/>
        <v>0</v>
      </c>
      <c r="Y204" s="59">
        <f t="shared" si="191"/>
        <v>0</v>
      </c>
      <c r="Z204" s="56">
        <f t="shared" si="192"/>
        <v>0</v>
      </c>
      <c r="AA204" s="57">
        <f t="shared" si="151"/>
        <v>0</v>
      </c>
      <c r="AB204" s="63">
        <f t="shared" si="193"/>
        <v>0</v>
      </c>
      <c r="AC204" s="74">
        <f t="shared" si="152"/>
        <v>0</v>
      </c>
      <c r="AD204" s="57">
        <f t="shared" si="153"/>
        <v>0</v>
      </c>
      <c r="AE204" s="59">
        <f t="shared" si="194"/>
        <v>0</v>
      </c>
      <c r="AF204" s="54">
        <f t="shared" si="154"/>
        <v>0</v>
      </c>
      <c r="AG204" s="57">
        <f t="shared" si="155"/>
        <v>0</v>
      </c>
      <c r="AH204" s="59">
        <f t="shared" si="195"/>
        <v>255650.23743638457</v>
      </c>
      <c r="AI204" s="54">
        <f t="shared" si="156"/>
        <v>10333.899764076503</v>
      </c>
      <c r="AJ204" s="57">
        <f t="shared" si="157"/>
        <v>1065.2093226516024</v>
      </c>
      <c r="AK204" s="59">
        <f t="shared" si="196"/>
        <v>1236147.6379677872</v>
      </c>
      <c r="AL204" s="56">
        <f t="shared" si="197"/>
        <v>35557.50456455494</v>
      </c>
      <c r="AM204" s="75">
        <f t="shared" si="158"/>
        <v>5150.6151581991135</v>
      </c>
      <c r="AN204">
        <f t="shared" si="159"/>
        <v>3.6966580130208079E-2</v>
      </c>
      <c r="AO204" s="119">
        <f t="shared" si="160"/>
        <v>0</v>
      </c>
      <c r="AP204" s="119">
        <f t="shared" si="161"/>
        <v>0</v>
      </c>
      <c r="AQ204">
        <f t="shared" si="162"/>
        <v>0.37668744470820065</v>
      </c>
      <c r="AR204" s="41">
        <f t="shared" si="163"/>
        <v>0</v>
      </c>
      <c r="AS204" s="41">
        <f t="shared" si="164"/>
        <v>0</v>
      </c>
      <c r="AT204">
        <f t="shared" si="165"/>
        <v>0.37410214140450743</v>
      </c>
      <c r="AU204" s="41">
        <f t="shared" si="166"/>
        <v>0</v>
      </c>
      <c r="AV204" s="41">
        <f t="shared" si="167"/>
        <v>0</v>
      </c>
      <c r="AW204">
        <f t="shared" si="168"/>
        <v>0.38055928727565469</v>
      </c>
      <c r="AX204">
        <f t="shared" si="169"/>
        <v>0</v>
      </c>
      <c r="AY204" s="121">
        <f t="shared" si="170"/>
        <v>0</v>
      </c>
      <c r="AZ204">
        <f t="shared" si="171"/>
        <v>0.54616085662857694</v>
      </c>
      <c r="BA204" s="39">
        <f t="shared" si="172"/>
        <v>0</v>
      </c>
      <c r="BB204" s="39">
        <f t="shared" si="173"/>
        <v>0</v>
      </c>
      <c r="BC204">
        <f t="shared" si="174"/>
        <v>0.39235904121544585</v>
      </c>
      <c r="BD204" s="41">
        <f t="shared" si="175"/>
        <v>0</v>
      </c>
      <c r="BE204" s="41">
        <f t="shared" si="176"/>
        <v>0</v>
      </c>
      <c r="BF204">
        <f t="shared" si="177"/>
        <v>0.37958769721890695</v>
      </c>
      <c r="BG204" s="41">
        <f t="shared" si="178"/>
        <v>11399.109086728105</v>
      </c>
      <c r="BH204" s="41">
        <f t="shared" si="179"/>
        <v>1984108.7547026887</v>
      </c>
      <c r="BI204">
        <f t="shared" si="180"/>
        <v>0.40824331247755852</v>
      </c>
      <c r="BJ204">
        <f t="shared" si="181"/>
        <v>40708.119722754054</v>
      </c>
      <c r="BK204" s="121">
        <f t="shared" si="182"/>
        <v>6827040.8763945485</v>
      </c>
      <c r="BL204">
        <f t="shared" si="183"/>
        <v>0.42161253365242313</v>
      </c>
      <c r="BM204" s="119">
        <f t="shared" si="184"/>
        <v>52107.228809482156</v>
      </c>
      <c r="BN204" s="119">
        <f t="shared" si="185"/>
        <v>8581692.6094540786</v>
      </c>
      <c r="BO204">
        <f t="shared" si="186"/>
        <v>0.39640634725432222</v>
      </c>
    </row>
    <row r="205" spans="1:67">
      <c r="A205">
        <v>193</v>
      </c>
      <c r="B205" s="58">
        <v>188</v>
      </c>
      <c r="C205" s="56">
        <f t="shared" si="134"/>
        <v>1445906.4710755404</v>
      </c>
      <c r="D205" s="56">
        <f t="shared" si="135"/>
        <v>356490.90696197632</v>
      </c>
      <c r="E205" s="59">
        <f t="shared" si="187"/>
        <v>1089415.5641135641</v>
      </c>
      <c r="F205" s="53">
        <f t="shared" si="136"/>
        <v>25368.747181828461</v>
      </c>
      <c r="G205" s="53">
        <f t="shared" si="137"/>
        <v>5053.0725248800818</v>
      </c>
      <c r="H205" s="60">
        <f t="shared" si="138"/>
        <v>20315.67465694838</v>
      </c>
      <c r="I205" s="54">
        <f t="shared" si="139"/>
        <v>0.24</v>
      </c>
      <c r="J205" s="61">
        <f t="shared" si="140"/>
        <v>2.261020693073168E-2</v>
      </c>
      <c r="K205" s="62">
        <f t="shared" si="141"/>
        <v>24172.569730236446</v>
      </c>
      <c r="L205" s="62">
        <f t="shared" si="142"/>
        <v>49541.316912064904</v>
      </c>
      <c r="M205" s="55">
        <f t="shared" si="143"/>
        <v>44488.244387184823</v>
      </c>
      <c r="N205" s="55">
        <f t="shared" si="144"/>
        <v>10017.933966123568</v>
      </c>
      <c r="O205" s="55">
        <f t="shared" si="145"/>
        <v>34470.310421061258</v>
      </c>
      <c r="P205" s="59">
        <f t="shared" si="188"/>
        <v>0</v>
      </c>
      <c r="Q205" s="52">
        <f t="shared" si="146"/>
        <v>0</v>
      </c>
      <c r="R205" s="57">
        <f t="shared" si="147"/>
        <v>0</v>
      </c>
      <c r="S205" s="59">
        <f t="shared" si="189"/>
        <v>0</v>
      </c>
      <c r="T205" s="56">
        <f t="shared" si="148"/>
        <v>0</v>
      </c>
      <c r="U205" s="57">
        <f t="shared" si="149"/>
        <v>0</v>
      </c>
      <c r="V205" s="59">
        <f t="shared" si="190"/>
        <v>0</v>
      </c>
      <c r="W205" s="52">
        <f t="shared" si="199"/>
        <v>0</v>
      </c>
      <c r="X205" s="57">
        <f t="shared" si="150"/>
        <v>0</v>
      </c>
      <c r="Y205" s="59">
        <f t="shared" si="191"/>
        <v>0</v>
      </c>
      <c r="Z205" s="56">
        <f t="shared" si="192"/>
        <v>0</v>
      </c>
      <c r="AA205" s="57">
        <f t="shared" si="151"/>
        <v>0</v>
      </c>
      <c r="AB205" s="63">
        <f t="shared" si="193"/>
        <v>0</v>
      </c>
      <c r="AC205" s="74">
        <f t="shared" si="152"/>
        <v>0</v>
      </c>
      <c r="AD205" s="57">
        <f t="shared" si="153"/>
        <v>0</v>
      </c>
      <c r="AE205" s="59">
        <f t="shared" si="194"/>
        <v>0</v>
      </c>
      <c r="AF205" s="54">
        <f t="shared" si="154"/>
        <v>0</v>
      </c>
      <c r="AG205" s="57">
        <f t="shared" si="155"/>
        <v>0</v>
      </c>
      <c r="AH205" s="59">
        <f t="shared" si="195"/>
        <v>245316.33767230806</v>
      </c>
      <c r="AI205" s="54">
        <f t="shared" si="156"/>
        <v>10017.933966123568</v>
      </c>
      <c r="AJ205" s="57">
        <f t="shared" si="157"/>
        <v>1022.1514069679503</v>
      </c>
      <c r="AK205" s="59">
        <f t="shared" si="196"/>
        <v>1200590.1334032323</v>
      </c>
      <c r="AL205" s="56">
        <f t="shared" si="197"/>
        <v>34470.310421061258</v>
      </c>
      <c r="AM205" s="75">
        <f t="shared" si="158"/>
        <v>5002.458889180135</v>
      </c>
      <c r="AN205">
        <f t="shared" si="159"/>
        <v>3.7046987314215539E-2</v>
      </c>
      <c r="AO205" s="119">
        <f t="shared" si="160"/>
        <v>0</v>
      </c>
      <c r="AP205" s="119">
        <f t="shared" si="161"/>
        <v>0</v>
      </c>
      <c r="AQ205">
        <f t="shared" si="162"/>
        <v>0.37425656660109186</v>
      </c>
      <c r="AR205" s="41">
        <f t="shared" si="163"/>
        <v>0</v>
      </c>
      <c r="AS205" s="41">
        <f t="shared" si="164"/>
        <v>0</v>
      </c>
      <c r="AT205">
        <f t="shared" si="165"/>
        <v>0.37167427575859974</v>
      </c>
      <c r="AU205" s="41">
        <f t="shared" si="166"/>
        <v>0</v>
      </c>
      <c r="AV205" s="41">
        <f t="shared" si="167"/>
        <v>0</v>
      </c>
      <c r="AW205">
        <f t="shared" si="168"/>
        <v>0.37812407443621032</v>
      </c>
      <c r="AX205">
        <f t="shared" si="169"/>
        <v>0</v>
      </c>
      <c r="AY205" s="121">
        <f t="shared" si="170"/>
        <v>0</v>
      </c>
      <c r="AZ205">
        <f t="shared" si="171"/>
        <v>0.54371404349371755</v>
      </c>
      <c r="BA205" s="39">
        <f t="shared" si="172"/>
        <v>0</v>
      </c>
      <c r="BB205" s="39">
        <f t="shared" si="173"/>
        <v>0</v>
      </c>
      <c r="BC205">
        <f t="shared" si="174"/>
        <v>0.38991190532725467</v>
      </c>
      <c r="BD205" s="41">
        <f t="shared" si="175"/>
        <v>0</v>
      </c>
      <c r="BE205" s="41">
        <f t="shared" si="176"/>
        <v>0</v>
      </c>
      <c r="BF205">
        <f t="shared" si="177"/>
        <v>0.37715355229044983</v>
      </c>
      <c r="BG205" s="41">
        <f t="shared" si="178"/>
        <v>11040.085373091519</v>
      </c>
      <c r="BH205" s="41">
        <f t="shared" si="179"/>
        <v>1933461.2554618486</v>
      </c>
      <c r="BI205">
        <f t="shared" si="180"/>
        <v>0.40578310680039037</v>
      </c>
      <c r="BJ205">
        <f t="shared" si="181"/>
        <v>39472.76931024139</v>
      </c>
      <c r="BK205" s="121">
        <f t="shared" si="182"/>
        <v>6652769.9112648228</v>
      </c>
      <c r="BL205">
        <f t="shared" si="183"/>
        <v>0.41914388981215689</v>
      </c>
      <c r="BM205" s="119">
        <f t="shared" si="184"/>
        <v>50512.854683332909</v>
      </c>
      <c r="BN205" s="119">
        <f t="shared" si="185"/>
        <v>8363789.944790747</v>
      </c>
      <c r="BO205">
        <f t="shared" si="186"/>
        <v>0.39395556080059474</v>
      </c>
    </row>
    <row r="206" spans="1:67">
      <c r="A206">
        <v>194</v>
      </c>
      <c r="B206" s="64">
        <v>189</v>
      </c>
      <c r="C206" s="56">
        <f t="shared" si="134"/>
        <v>1401418.2266883557</v>
      </c>
      <c r="D206" s="56">
        <f t="shared" si="135"/>
        <v>356490.90696197632</v>
      </c>
      <c r="E206" s="59">
        <f t="shared" si="187"/>
        <v>1044927.3197263794</v>
      </c>
      <c r="F206" s="53">
        <f t="shared" si="136"/>
        <v>24795.154558473903</v>
      </c>
      <c r="G206" s="53">
        <f t="shared" si="137"/>
        <v>4846.7212179975231</v>
      </c>
      <c r="H206" s="66">
        <f t="shared" si="138"/>
        <v>19948.433340476382</v>
      </c>
      <c r="I206" s="54">
        <f t="shared" si="139"/>
        <v>0.24</v>
      </c>
      <c r="J206" s="67">
        <f t="shared" si="140"/>
        <v>2.261020693073168E-2</v>
      </c>
      <c r="K206" s="68">
        <f t="shared" si="141"/>
        <v>23174.984720816185</v>
      </c>
      <c r="L206" s="68">
        <f t="shared" si="142"/>
        <v>47970.139279290095</v>
      </c>
      <c r="M206" s="55">
        <f t="shared" si="143"/>
        <v>43123.41806129257</v>
      </c>
      <c r="N206" s="55">
        <f t="shared" si="144"/>
        <v>9710.6001929806989</v>
      </c>
      <c r="O206" s="55">
        <f t="shared" si="145"/>
        <v>33412.817868311875</v>
      </c>
      <c r="P206" s="65">
        <f t="shared" si="188"/>
        <v>0</v>
      </c>
      <c r="Q206" s="52">
        <f t="shared" si="146"/>
        <v>0</v>
      </c>
      <c r="R206" s="57">
        <f t="shared" si="147"/>
        <v>0</v>
      </c>
      <c r="S206" s="59">
        <f t="shared" si="189"/>
        <v>0</v>
      </c>
      <c r="T206" s="56">
        <f t="shared" si="148"/>
        <v>0</v>
      </c>
      <c r="U206" s="57">
        <f t="shared" si="149"/>
        <v>0</v>
      </c>
      <c r="V206" s="59">
        <f t="shared" si="190"/>
        <v>0</v>
      </c>
      <c r="W206" s="52">
        <f t="shared" si="199"/>
        <v>0</v>
      </c>
      <c r="X206" s="57">
        <f t="shared" si="150"/>
        <v>0</v>
      </c>
      <c r="Y206" s="59">
        <f t="shared" si="191"/>
        <v>0</v>
      </c>
      <c r="Z206" s="56">
        <f t="shared" si="192"/>
        <v>0</v>
      </c>
      <c r="AA206" s="57">
        <f t="shared" si="151"/>
        <v>0</v>
      </c>
      <c r="AB206" s="63">
        <f t="shared" si="193"/>
        <v>0</v>
      </c>
      <c r="AC206" s="74">
        <f t="shared" si="152"/>
        <v>0</v>
      </c>
      <c r="AD206" s="57">
        <f t="shared" si="153"/>
        <v>0</v>
      </c>
      <c r="AE206" s="59">
        <f t="shared" si="194"/>
        <v>0</v>
      </c>
      <c r="AF206" s="54">
        <f t="shared" si="154"/>
        <v>0</v>
      </c>
      <c r="AG206" s="57">
        <f t="shared" si="155"/>
        <v>0</v>
      </c>
      <c r="AH206" s="59">
        <f t="shared" si="195"/>
        <v>235298.4037061845</v>
      </c>
      <c r="AI206" s="54">
        <f t="shared" si="156"/>
        <v>9710.6001929806989</v>
      </c>
      <c r="AJ206" s="57">
        <f t="shared" si="157"/>
        <v>980.41001544243545</v>
      </c>
      <c r="AK206" s="59">
        <f t="shared" si="196"/>
        <v>1166119.8229821711</v>
      </c>
      <c r="AL206" s="56">
        <f t="shared" si="197"/>
        <v>33412.817868311875</v>
      </c>
      <c r="AM206" s="75">
        <f t="shared" si="158"/>
        <v>4858.8325957590459</v>
      </c>
      <c r="AN206">
        <f t="shared" si="159"/>
        <v>3.7127394498222999E-2</v>
      </c>
      <c r="AO206" s="119">
        <f t="shared" si="160"/>
        <v>0</v>
      </c>
      <c r="AP206" s="119">
        <f t="shared" si="161"/>
        <v>0</v>
      </c>
      <c r="AQ206">
        <f t="shared" si="162"/>
        <v>0.37183642168804071</v>
      </c>
      <c r="AR206" s="41">
        <f t="shared" si="163"/>
        <v>0</v>
      </c>
      <c r="AS206" s="41">
        <f t="shared" si="164"/>
        <v>0</v>
      </c>
      <c r="AT206">
        <f t="shared" si="165"/>
        <v>0.36925724713452984</v>
      </c>
      <c r="AU206" s="41">
        <f t="shared" si="166"/>
        <v>0</v>
      </c>
      <c r="AV206" s="41">
        <f t="shared" si="167"/>
        <v>0</v>
      </c>
      <c r="AW206">
        <f t="shared" si="168"/>
        <v>0.37569943887408591</v>
      </c>
      <c r="AX206">
        <f t="shared" si="169"/>
        <v>0</v>
      </c>
      <c r="AY206" s="121">
        <f t="shared" si="170"/>
        <v>0</v>
      </c>
      <c r="AZ206">
        <f t="shared" si="171"/>
        <v>0.54127096642168437</v>
      </c>
      <c r="BA206" s="39">
        <f t="shared" si="172"/>
        <v>0</v>
      </c>
      <c r="BB206" s="39">
        <f t="shared" si="173"/>
        <v>0</v>
      </c>
      <c r="BC206">
        <f t="shared" si="174"/>
        <v>0.3874748687042886</v>
      </c>
      <c r="BD206" s="41">
        <f t="shared" si="175"/>
        <v>0</v>
      </c>
      <c r="BE206" s="41">
        <f t="shared" si="176"/>
        <v>0</v>
      </c>
      <c r="BF206">
        <f t="shared" si="177"/>
        <v>0.37473002381079906</v>
      </c>
      <c r="BG206" s="41">
        <f t="shared" si="178"/>
        <v>10691.010208423135</v>
      </c>
      <c r="BH206" s="41">
        <f t="shared" si="179"/>
        <v>1883856.4374382556</v>
      </c>
      <c r="BI206">
        <f t="shared" si="180"/>
        <v>0.40333235118387495</v>
      </c>
      <c r="BJ206">
        <f t="shared" si="181"/>
        <v>38271.650464070917</v>
      </c>
      <c r="BK206" s="121">
        <f t="shared" si="182"/>
        <v>6482086.6664525038</v>
      </c>
      <c r="BL206">
        <f t="shared" si="183"/>
        <v>0.41668414563063766</v>
      </c>
      <c r="BM206" s="119">
        <f t="shared" si="184"/>
        <v>48962.66067249405</v>
      </c>
      <c r="BN206" s="119">
        <f t="shared" si="185"/>
        <v>8150326.0135842962</v>
      </c>
      <c r="BO206">
        <f t="shared" si="186"/>
        <v>0.39151470876443273</v>
      </c>
    </row>
    <row r="207" spans="1:67">
      <c r="A207">
        <v>195</v>
      </c>
      <c r="B207" s="58">
        <v>190</v>
      </c>
      <c r="C207" s="56">
        <f t="shared" si="134"/>
        <v>1358294.8086270629</v>
      </c>
      <c r="D207" s="56">
        <f t="shared" si="135"/>
        <v>356490.90696197608</v>
      </c>
      <c r="E207" s="59">
        <f t="shared" si="187"/>
        <v>1001803.9016650869</v>
      </c>
      <c r="F207" s="53">
        <f t="shared" si="136"/>
        <v>24234.530983027336</v>
      </c>
      <c r="G207" s="53">
        <f t="shared" si="137"/>
        <v>4646.7004305565615</v>
      </c>
      <c r="H207" s="60">
        <f t="shared" si="138"/>
        <v>19587.830552470776</v>
      </c>
      <c r="I207" s="54">
        <f t="shared" si="139"/>
        <v>0.24</v>
      </c>
      <c r="J207" s="61">
        <f t="shared" si="140"/>
        <v>2.261020693073168E-2</v>
      </c>
      <c r="K207" s="62">
        <f t="shared" si="141"/>
        <v>22208.108618546514</v>
      </c>
      <c r="L207" s="62">
        <f t="shared" si="142"/>
        <v>46442.639601573857</v>
      </c>
      <c r="M207" s="55">
        <f t="shared" si="143"/>
        <v>41795.939171017293</v>
      </c>
      <c r="N207" s="55">
        <f t="shared" si="144"/>
        <v>9411.6763750736136</v>
      </c>
      <c r="O207" s="55">
        <f t="shared" si="145"/>
        <v>32384.26279594368</v>
      </c>
      <c r="P207" s="59">
        <f t="shared" si="188"/>
        <v>0</v>
      </c>
      <c r="Q207" s="52">
        <f t="shared" si="146"/>
        <v>0</v>
      </c>
      <c r="R207" s="57">
        <f t="shared" si="147"/>
        <v>0</v>
      </c>
      <c r="S207" s="59">
        <f t="shared" si="189"/>
        <v>0</v>
      </c>
      <c r="T207" s="56">
        <f t="shared" si="148"/>
        <v>0</v>
      </c>
      <c r="U207" s="57">
        <f t="shared" si="149"/>
        <v>0</v>
      </c>
      <c r="V207" s="59">
        <f t="shared" si="190"/>
        <v>0</v>
      </c>
      <c r="W207" s="52">
        <f t="shared" si="199"/>
        <v>0</v>
      </c>
      <c r="X207" s="57">
        <f t="shared" si="150"/>
        <v>0</v>
      </c>
      <c r="Y207" s="59">
        <f t="shared" si="191"/>
        <v>0</v>
      </c>
      <c r="Z207" s="56">
        <f t="shared" si="192"/>
        <v>0</v>
      </c>
      <c r="AA207" s="57">
        <f t="shared" si="151"/>
        <v>0</v>
      </c>
      <c r="AB207" s="63">
        <f t="shared" si="193"/>
        <v>0</v>
      </c>
      <c r="AC207" s="74">
        <f t="shared" si="152"/>
        <v>0</v>
      </c>
      <c r="AD207" s="57">
        <f t="shared" si="153"/>
        <v>0</v>
      </c>
      <c r="AE207" s="59">
        <f t="shared" si="194"/>
        <v>0</v>
      </c>
      <c r="AF207" s="54">
        <f t="shared" si="154"/>
        <v>0</v>
      </c>
      <c r="AG207" s="57">
        <f t="shared" si="155"/>
        <v>0</v>
      </c>
      <c r="AH207" s="59">
        <f t="shared" si="195"/>
        <v>225587.80351320381</v>
      </c>
      <c r="AI207" s="54">
        <f t="shared" si="156"/>
        <v>9411.6763750736136</v>
      </c>
      <c r="AJ207" s="57">
        <f t="shared" si="157"/>
        <v>939.94918130501583</v>
      </c>
      <c r="AK207" s="59">
        <f t="shared" si="196"/>
        <v>1132707.0051138592</v>
      </c>
      <c r="AL207" s="56">
        <f t="shared" si="197"/>
        <v>32384.26279594368</v>
      </c>
      <c r="AM207" s="75">
        <f t="shared" si="158"/>
        <v>4719.6125213077466</v>
      </c>
      <c r="AN207">
        <f t="shared" si="159"/>
        <v>3.7207801682230465E-2</v>
      </c>
      <c r="AO207" s="119">
        <f t="shared" si="160"/>
        <v>0</v>
      </c>
      <c r="AP207" s="119">
        <f t="shared" si="161"/>
        <v>0</v>
      </c>
      <c r="AQ207">
        <f t="shared" si="162"/>
        <v>0.3694270048897319</v>
      </c>
      <c r="AR207" s="41">
        <f t="shared" si="163"/>
        <v>0</v>
      </c>
      <c r="AS207" s="41">
        <f t="shared" si="164"/>
        <v>0</v>
      </c>
      <c r="AT207">
        <f t="shared" si="165"/>
        <v>0.36685104929888962</v>
      </c>
      <c r="AU207" s="41">
        <f t="shared" si="166"/>
        <v>0</v>
      </c>
      <c r="AV207" s="41">
        <f t="shared" si="167"/>
        <v>0</v>
      </c>
      <c r="AW207">
        <f t="shared" si="168"/>
        <v>0.37328537721723426</v>
      </c>
      <c r="AX207">
        <f t="shared" si="169"/>
        <v>0</v>
      </c>
      <c r="AY207" s="121">
        <f t="shared" si="170"/>
        <v>0</v>
      </c>
      <c r="AZ207">
        <f t="shared" si="171"/>
        <v>0.53883167377774555</v>
      </c>
      <c r="BA207" s="39">
        <f t="shared" si="172"/>
        <v>0</v>
      </c>
      <c r="BB207" s="39">
        <f t="shared" si="173"/>
        <v>0</v>
      </c>
      <c r="BC207">
        <f t="shared" si="174"/>
        <v>0.38504793302305523</v>
      </c>
      <c r="BD207" s="41">
        <f t="shared" si="175"/>
        <v>0</v>
      </c>
      <c r="BE207" s="41">
        <f t="shared" si="176"/>
        <v>0</v>
      </c>
      <c r="BF207">
        <f t="shared" si="177"/>
        <v>0.37231710798186995</v>
      </c>
      <c r="BG207" s="41">
        <f t="shared" si="178"/>
        <v>10351.625556378629</v>
      </c>
      <c r="BH207" s="41">
        <f t="shared" si="179"/>
        <v>1835276.8931393547</v>
      </c>
      <c r="BI207">
        <f t="shared" si="180"/>
        <v>0.40089105374017175</v>
      </c>
      <c r="BJ207">
        <f t="shared" si="181"/>
        <v>37103.875317251426</v>
      </c>
      <c r="BK207" s="121">
        <f t="shared" si="182"/>
        <v>6314931.2452090178</v>
      </c>
      <c r="BL207">
        <f t="shared" si="183"/>
        <v>0.41423331432431876</v>
      </c>
      <c r="BM207" s="119">
        <f t="shared" si="184"/>
        <v>47455.500873630052</v>
      </c>
      <c r="BN207" s="119">
        <f t="shared" si="185"/>
        <v>7941228.442493286</v>
      </c>
      <c r="BO207">
        <f t="shared" si="186"/>
        <v>0.38908379450102171</v>
      </c>
    </row>
    <row r="208" spans="1:67">
      <c r="A208">
        <v>196</v>
      </c>
      <c r="B208" s="64">
        <v>191</v>
      </c>
      <c r="C208" s="56">
        <f t="shared" si="134"/>
        <v>1316498.8694560456</v>
      </c>
      <c r="D208" s="56">
        <f t="shared" si="135"/>
        <v>356490.90696197597</v>
      </c>
      <c r="E208" s="59">
        <f t="shared" si="187"/>
        <v>960007.96249406959</v>
      </c>
      <c r="F208" s="53">
        <f t="shared" si="136"/>
        <v>23686.583222631856</v>
      </c>
      <c r="G208" s="53">
        <f t="shared" si="137"/>
        <v>4452.8369327016599</v>
      </c>
      <c r="H208" s="66">
        <f t="shared" si="138"/>
        <v>19233.746289930197</v>
      </c>
      <c r="I208" s="54">
        <f t="shared" si="139"/>
        <v>0.24</v>
      </c>
      <c r="J208" s="67">
        <f t="shared" si="140"/>
        <v>2.261020693073168E-2</v>
      </c>
      <c r="K208" s="68">
        <f t="shared" si="141"/>
        <v>21271.099703472497</v>
      </c>
      <c r="L208" s="68">
        <f t="shared" si="142"/>
        <v>44957.682926104353</v>
      </c>
      <c r="M208" s="55">
        <f t="shared" si="143"/>
        <v>40504.845993402691</v>
      </c>
      <c r="N208" s="55">
        <f t="shared" si="144"/>
        <v>9120.9459500901212</v>
      </c>
      <c r="O208" s="55">
        <f t="shared" si="145"/>
        <v>31383.900043312569</v>
      </c>
      <c r="P208" s="65">
        <f t="shared" si="188"/>
        <v>0</v>
      </c>
      <c r="Q208" s="52">
        <f t="shared" si="146"/>
        <v>0</v>
      </c>
      <c r="R208" s="57">
        <f t="shared" si="147"/>
        <v>0</v>
      </c>
      <c r="S208" s="59">
        <f t="shared" si="189"/>
        <v>0</v>
      </c>
      <c r="T208" s="56">
        <f t="shared" si="148"/>
        <v>0</v>
      </c>
      <c r="U208" s="57">
        <f t="shared" si="149"/>
        <v>0</v>
      </c>
      <c r="V208" s="59">
        <f t="shared" si="190"/>
        <v>0</v>
      </c>
      <c r="W208" s="52">
        <f t="shared" si="199"/>
        <v>0</v>
      </c>
      <c r="X208" s="57">
        <f t="shared" si="150"/>
        <v>0</v>
      </c>
      <c r="Y208" s="59">
        <f t="shared" si="191"/>
        <v>0</v>
      </c>
      <c r="Z208" s="56">
        <f t="shared" si="192"/>
        <v>0</v>
      </c>
      <c r="AA208" s="57">
        <f t="shared" si="151"/>
        <v>0</v>
      </c>
      <c r="AB208" s="63">
        <f t="shared" si="193"/>
        <v>0</v>
      </c>
      <c r="AC208" s="74">
        <f t="shared" si="152"/>
        <v>0</v>
      </c>
      <c r="AD208" s="57">
        <f t="shared" si="153"/>
        <v>0</v>
      </c>
      <c r="AE208" s="59">
        <f t="shared" si="194"/>
        <v>0</v>
      </c>
      <c r="AF208" s="54">
        <f t="shared" si="154"/>
        <v>0</v>
      </c>
      <c r="AG208" s="57">
        <f t="shared" si="155"/>
        <v>0</v>
      </c>
      <c r="AH208" s="59">
        <f t="shared" si="195"/>
        <v>216176.12713813019</v>
      </c>
      <c r="AI208" s="54">
        <f t="shared" si="156"/>
        <v>9120.9459500901212</v>
      </c>
      <c r="AJ208" s="57">
        <f t="shared" si="157"/>
        <v>900.73386307554244</v>
      </c>
      <c r="AK208" s="59">
        <f t="shared" si="196"/>
        <v>1100322.7423179154</v>
      </c>
      <c r="AL208" s="56">
        <f t="shared" si="197"/>
        <v>31383.900043312569</v>
      </c>
      <c r="AM208" s="75">
        <f t="shared" si="158"/>
        <v>4584.6780929913139</v>
      </c>
      <c r="AN208">
        <f t="shared" si="159"/>
        <v>3.7288208866237925E-2</v>
      </c>
      <c r="AO208" s="119">
        <f t="shared" si="160"/>
        <v>0</v>
      </c>
      <c r="AP208" s="119">
        <f t="shared" si="161"/>
        <v>0</v>
      </c>
      <c r="AQ208">
        <f t="shared" si="162"/>
        <v>0.36702831073136949</v>
      </c>
      <c r="AR208" s="41">
        <f t="shared" si="163"/>
        <v>0</v>
      </c>
      <c r="AS208" s="41">
        <f t="shared" si="164"/>
        <v>0</v>
      </c>
      <c r="AT208">
        <f t="shared" si="165"/>
        <v>0.36445567562643694</v>
      </c>
      <c r="AU208" s="41">
        <f t="shared" si="166"/>
        <v>0</v>
      </c>
      <c r="AV208" s="41">
        <f t="shared" si="167"/>
        <v>0</v>
      </c>
      <c r="AW208">
        <f t="shared" si="168"/>
        <v>0.37088188569299929</v>
      </c>
      <c r="AX208">
        <f t="shared" si="169"/>
        <v>0</v>
      </c>
      <c r="AY208" s="121">
        <f t="shared" si="170"/>
        <v>0</v>
      </c>
      <c r="AZ208">
        <f t="shared" si="171"/>
        <v>0.53639621355730083</v>
      </c>
      <c r="BA208" s="39">
        <f t="shared" si="172"/>
        <v>0</v>
      </c>
      <c r="BB208" s="39">
        <f t="shared" si="173"/>
        <v>0</v>
      </c>
      <c r="BC208">
        <f t="shared" si="174"/>
        <v>0.38263109954604235</v>
      </c>
      <c r="BD208" s="41">
        <f t="shared" si="175"/>
        <v>0</v>
      </c>
      <c r="BE208" s="41">
        <f t="shared" si="176"/>
        <v>0</v>
      </c>
      <c r="BF208">
        <f t="shared" si="177"/>
        <v>0.36991480060620552</v>
      </c>
      <c r="BG208" s="41">
        <f t="shared" si="178"/>
        <v>10021.679813165663</v>
      </c>
      <c r="BH208" s="41">
        <f t="shared" si="179"/>
        <v>1787705.4062176638</v>
      </c>
      <c r="BI208">
        <f t="shared" si="180"/>
        <v>0.39845922215439838</v>
      </c>
      <c r="BJ208">
        <f t="shared" si="181"/>
        <v>35968.578136303884</v>
      </c>
      <c r="BK208" s="121">
        <f t="shared" si="182"/>
        <v>6151244.4084892636</v>
      </c>
      <c r="BL208">
        <f t="shared" si="183"/>
        <v>0.41179140867558583</v>
      </c>
      <c r="BM208" s="119">
        <f t="shared" si="184"/>
        <v>45990.257949469546</v>
      </c>
      <c r="BN208" s="119">
        <f t="shared" si="185"/>
        <v>7736425.5847399142</v>
      </c>
      <c r="BO208">
        <f t="shared" si="186"/>
        <v>0.38666282094770815</v>
      </c>
    </row>
    <row r="209" spans="1:67">
      <c r="A209">
        <v>197</v>
      </c>
      <c r="B209" s="58">
        <v>192</v>
      </c>
      <c r="C209" s="56">
        <f t="shared" si="134"/>
        <v>1275994.0234626429</v>
      </c>
      <c r="D209" s="56">
        <f t="shared" si="135"/>
        <v>356490.90696197597</v>
      </c>
      <c r="E209" s="59">
        <f t="shared" si="187"/>
        <v>919503.11650066695</v>
      </c>
      <c r="F209" s="53">
        <f t="shared" si="136"/>
        <v>23151.024674486158</v>
      </c>
      <c r="G209" s="53">
        <f t="shared" si="137"/>
        <v>4264.9619553689272</v>
      </c>
      <c r="H209" s="60">
        <f t="shared" si="138"/>
        <v>18886.062719117232</v>
      </c>
      <c r="I209" s="54">
        <f t="shared" si="139"/>
        <v>0.24</v>
      </c>
      <c r="J209" s="61">
        <f t="shared" si="140"/>
        <v>2.261020693073168E-2</v>
      </c>
      <c r="K209" s="62">
        <f t="shared" si="141"/>
        <v>20363.13795134674</v>
      </c>
      <c r="L209" s="62">
        <f t="shared" si="142"/>
        <v>43514.162625832898</v>
      </c>
      <c r="M209" s="55">
        <f t="shared" si="143"/>
        <v>39249.200670463972</v>
      </c>
      <c r="N209" s="55">
        <f t="shared" si="144"/>
        <v>8838.1977296704481</v>
      </c>
      <c r="O209" s="55">
        <f t="shared" si="145"/>
        <v>30411.002940793525</v>
      </c>
      <c r="P209" s="59">
        <f t="shared" si="188"/>
        <v>0</v>
      </c>
      <c r="Q209" s="52">
        <f t="shared" si="146"/>
        <v>0</v>
      </c>
      <c r="R209" s="57">
        <f t="shared" si="147"/>
        <v>0</v>
      </c>
      <c r="S209" s="59">
        <f t="shared" si="189"/>
        <v>0</v>
      </c>
      <c r="T209" s="56">
        <f t="shared" si="148"/>
        <v>0</v>
      </c>
      <c r="U209" s="57">
        <f t="shared" si="149"/>
        <v>0</v>
      </c>
      <c r="V209" s="59">
        <f t="shared" si="190"/>
        <v>0</v>
      </c>
      <c r="W209" s="52">
        <f t="shared" si="199"/>
        <v>0</v>
      </c>
      <c r="X209" s="57">
        <f t="shared" si="150"/>
        <v>0</v>
      </c>
      <c r="Y209" s="59">
        <f t="shared" si="191"/>
        <v>0</v>
      </c>
      <c r="Z209" s="56">
        <f t="shared" si="192"/>
        <v>0</v>
      </c>
      <c r="AA209" s="57">
        <f t="shared" si="151"/>
        <v>0</v>
      </c>
      <c r="AB209" s="63">
        <f t="shared" si="193"/>
        <v>0</v>
      </c>
      <c r="AC209" s="74">
        <f t="shared" si="152"/>
        <v>0</v>
      </c>
      <c r="AD209" s="57">
        <f t="shared" si="153"/>
        <v>0</v>
      </c>
      <c r="AE209" s="59">
        <f t="shared" si="194"/>
        <v>0</v>
      </c>
      <c r="AF209" s="54">
        <f t="shared" si="154"/>
        <v>0</v>
      </c>
      <c r="AG209" s="57">
        <f t="shared" si="155"/>
        <v>0</v>
      </c>
      <c r="AH209" s="59">
        <f t="shared" si="195"/>
        <v>207055.18118804006</v>
      </c>
      <c r="AI209" s="54">
        <f t="shared" si="156"/>
        <v>8838.1977296704481</v>
      </c>
      <c r="AJ209" s="57">
        <f t="shared" si="157"/>
        <v>862.72992161683362</v>
      </c>
      <c r="AK209" s="59">
        <f t="shared" si="196"/>
        <v>1068938.842274603</v>
      </c>
      <c r="AL209" s="56">
        <f t="shared" si="197"/>
        <v>30411.002940793525</v>
      </c>
      <c r="AM209" s="75">
        <f t="shared" si="158"/>
        <v>4453.9118428108459</v>
      </c>
      <c r="AN209">
        <f t="shared" si="159"/>
        <v>3.7368616050245385E-2</v>
      </c>
      <c r="AO209" s="119">
        <f t="shared" si="160"/>
        <v>0</v>
      </c>
      <c r="AP209" s="119">
        <f t="shared" si="161"/>
        <v>0</v>
      </c>
      <c r="AQ209">
        <f t="shared" si="162"/>
        <v>0.36464033334553164</v>
      </c>
      <c r="AR209" s="41">
        <f t="shared" si="163"/>
        <v>0</v>
      </c>
      <c r="AS209" s="41">
        <f t="shared" si="164"/>
        <v>0</v>
      </c>
      <c r="AT209">
        <f t="shared" si="165"/>
        <v>0.36207111910297707</v>
      </c>
      <c r="AU209" s="41">
        <f t="shared" si="166"/>
        <v>0</v>
      </c>
      <c r="AV209" s="41">
        <f t="shared" si="167"/>
        <v>0</v>
      </c>
      <c r="AW209">
        <f t="shared" si="168"/>
        <v>0.36848896013091365</v>
      </c>
      <c r="AX209">
        <f t="shared" si="169"/>
        <v>0</v>
      </c>
      <c r="AY209" s="121">
        <f t="shared" si="170"/>
        <v>0</v>
      </c>
      <c r="AZ209">
        <f t="shared" si="171"/>
        <v>0.53396463338498701</v>
      </c>
      <c r="BA209" s="39">
        <f t="shared" si="172"/>
        <v>0</v>
      </c>
      <c r="BB209" s="39">
        <f t="shared" si="173"/>
        <v>0</v>
      </c>
      <c r="BC209">
        <f t="shared" si="174"/>
        <v>0.38022436912431296</v>
      </c>
      <c r="BD209" s="41">
        <f t="shared" si="175"/>
        <v>0</v>
      </c>
      <c r="BE209" s="41">
        <f t="shared" si="176"/>
        <v>0</v>
      </c>
      <c r="BF209">
        <f t="shared" si="177"/>
        <v>0.36752309708980768</v>
      </c>
      <c r="BG209" s="41">
        <f t="shared" si="178"/>
        <v>9700.9276512872821</v>
      </c>
      <c r="BH209" s="41">
        <f t="shared" si="179"/>
        <v>1741124.9527450784</v>
      </c>
      <c r="BI209">
        <f t="shared" si="180"/>
        <v>0.3960368636867948</v>
      </c>
      <c r="BJ209">
        <f t="shared" si="181"/>
        <v>34864.91478360437</v>
      </c>
      <c r="BK209" s="121">
        <f t="shared" si="182"/>
        <v>5990967.5793363247</v>
      </c>
      <c r="BL209">
        <f t="shared" si="183"/>
        <v>0.409358441034684</v>
      </c>
      <c r="BM209" s="119">
        <f t="shared" si="184"/>
        <v>44565.842434891652</v>
      </c>
      <c r="BN209" s="119">
        <f t="shared" si="185"/>
        <v>7535846.528729083</v>
      </c>
      <c r="BO209">
        <f t="shared" si="186"/>
        <v>0.3842517906264219</v>
      </c>
    </row>
    <row r="210" spans="1:67">
      <c r="A210">
        <v>198</v>
      </c>
      <c r="B210" s="64">
        <v>193</v>
      </c>
      <c r="C210" s="56">
        <f t="shared" ref="C210:C252" si="200">P210+S210+V210+Y210+AB210+AE210+AH210+AK210</f>
        <v>1236744.822792179</v>
      </c>
      <c r="D210" s="56">
        <f t="shared" ref="D210:D252" si="201">C210-E210</f>
        <v>356490.90696197597</v>
      </c>
      <c r="E210" s="59">
        <f t="shared" si="187"/>
        <v>880253.91583020298</v>
      </c>
      <c r="F210" s="53">
        <f t="shared" ref="F210:F252" si="202">PMT($K$13/12,$K$12-B210+1,-E210,0)</f>
        <v>22627.575215937555</v>
      </c>
      <c r="G210" s="53">
        <f t="shared" ref="G210:G252" si="203">E210*$K$13/12</f>
        <v>4082.9110795924248</v>
      </c>
      <c r="H210" s="66">
        <f t="shared" ref="H210:H252" si="204">F210-G210</f>
        <v>18544.664136345131</v>
      </c>
      <c r="I210" s="54">
        <f t="shared" ref="I210:I252" si="205">IF(A210&lt;=(30-(240-$K$8)),((A210+(240-$K$7))/30)*$K$6,$K$6)*($K$5/100)</f>
        <v>0.24</v>
      </c>
      <c r="J210" s="67">
        <f t="shared" ref="J210:J252" si="206">1-(1-I210)^(1/12)</f>
        <v>2.261020693073168E-2</v>
      </c>
      <c r="K210" s="68">
        <f t="shared" ref="K210:K252" si="207">(E210-H210)*J210</f>
        <v>19483.424494924075</v>
      </c>
      <c r="L210" s="68">
        <f t="shared" ref="L210:L252" si="208">K210+H210+G210</f>
        <v>42110.99971086163</v>
      </c>
      <c r="M210" s="55">
        <f t="shared" ref="M210:M252" si="209">L210-G210</f>
        <v>38028.088631269202</v>
      </c>
      <c r="N210" s="55">
        <f t="shared" ref="N210:N252" si="210">M210*$M$4</f>
        <v>8563.2257692706007</v>
      </c>
      <c r="O210" s="55">
        <f t="shared" ref="O210:O252" si="211">M210*$M$5</f>
        <v>29464.862861998601</v>
      </c>
      <c r="P210" s="65">
        <f t="shared" si="188"/>
        <v>0</v>
      </c>
      <c r="Q210" s="52">
        <f t="shared" ref="Q210:Q252" si="212">MIN(IF(S210&gt;O210,0,MIN(P210,O210-S210))+IF(P210&gt;0,MIN(AA210,P210)),P210)</f>
        <v>0</v>
      </c>
      <c r="R210" s="57">
        <f t="shared" ref="R210:R252" si="213">P210*($G$10/12)</f>
        <v>0</v>
      </c>
      <c r="S210" s="59">
        <f t="shared" si="189"/>
        <v>0</v>
      </c>
      <c r="T210" s="56">
        <f t="shared" ref="T210:T252" si="214">MIN(IF(S210&gt;O210,O210,S210)+IF(S210&gt;0,AM210,0),S210)</f>
        <v>0</v>
      </c>
      <c r="U210" s="57">
        <f t="shared" ref="U210:U252" si="215">S210*($G$4/12)</f>
        <v>0</v>
      </c>
      <c r="V210" s="59">
        <f t="shared" si="190"/>
        <v>0</v>
      </c>
      <c r="W210" s="52">
        <f t="shared" si="199"/>
        <v>0</v>
      </c>
      <c r="X210" s="57">
        <f t="shared" ref="X210:X252" si="216">V210*($G$5/12)</f>
        <v>0</v>
      </c>
      <c r="Y210" s="59">
        <f t="shared" si="191"/>
        <v>0</v>
      </c>
      <c r="Z210" s="56">
        <f t="shared" si="192"/>
        <v>0</v>
      </c>
      <c r="AA210" s="57">
        <f t="shared" ref="AA210:AA252" si="217">Y210*($G$8/12)</f>
        <v>0</v>
      </c>
      <c r="AB210" s="63">
        <f t="shared" si="193"/>
        <v>0</v>
      </c>
      <c r="AC210" s="74">
        <f t="shared" ref="AC210:AC252" si="218">MIN(IF(Y210&gt;O210,0,MIN(AB210,O210+AM210-Y210)))</f>
        <v>0</v>
      </c>
      <c r="AD210" s="57">
        <f t="shared" ref="AD210:AD252" si="219">AB210*($G$9/12)</f>
        <v>0</v>
      </c>
      <c r="AE210" s="59">
        <f t="shared" si="194"/>
        <v>0</v>
      </c>
      <c r="AF210" s="54">
        <f t="shared" ref="AF210:AF252" si="220">IF(AE210&gt;N210,N210,AE210)</f>
        <v>0</v>
      </c>
      <c r="AG210" s="57">
        <f t="shared" ref="AG210:AG252" si="221">AE210*($G$3/12)</f>
        <v>0</v>
      </c>
      <c r="AH210" s="59">
        <f t="shared" si="195"/>
        <v>198216.98345836962</v>
      </c>
      <c r="AI210" s="54">
        <f t="shared" ref="AI210:AI252" si="222">IF(AE210&gt;N210,0,MIN(AH210,N210-AE210))</f>
        <v>8563.2257692706007</v>
      </c>
      <c r="AJ210" s="57">
        <f t="shared" ref="AJ210:AJ252" si="223">AH210*($G$6/12)</f>
        <v>825.90409774320676</v>
      </c>
      <c r="AK210" s="59">
        <f t="shared" si="196"/>
        <v>1038527.8393338094</v>
      </c>
      <c r="AL210" s="56">
        <f t="shared" si="197"/>
        <v>29464.862861998601</v>
      </c>
      <c r="AM210" s="75">
        <f t="shared" ref="AM210:AM252" si="224">AK210*($G$7/12)</f>
        <v>4327.1993305575397</v>
      </c>
      <c r="AN210">
        <f t="shared" ref="AN210:AN252" si="225">FORECAST(B210, $AM$2:$AY$2,$AM$1:$AY$1)</f>
        <v>3.7449023234252844E-2</v>
      </c>
      <c r="AO210" s="119">
        <f t="shared" ref="AO210:AO252" si="226">Q210+R210</f>
        <v>0</v>
      </c>
      <c r="AP210" s="119">
        <f t="shared" ref="AP210:AP252" si="227">Q210*B210</f>
        <v>0</v>
      </c>
      <c r="AQ210">
        <f t="shared" ref="AQ210:AQ252" si="228">1/(1+(AN210+$CB$5)/12)^$B210</f>
        <v>0.36226306647506218</v>
      </c>
      <c r="AR210" s="41">
        <f t="shared" ref="AR210:AR252" si="229">T210+U210</f>
        <v>0</v>
      </c>
      <c r="AS210" s="41">
        <f t="shared" ref="AS210:AS252" si="230">T210*A210</f>
        <v>0</v>
      </c>
      <c r="AT210">
        <f t="shared" ref="AT210:AT252" si="231">1/(1+(AN210+$BV$5)/12)^$B210</f>
        <v>0.35969737232836224</v>
      </c>
      <c r="AU210" s="41">
        <f t="shared" ref="AU210:AU252" si="232">W210+X210</f>
        <v>0</v>
      </c>
      <c r="AV210" s="41">
        <f t="shared" ref="AV210:AV252" si="233">W210*A210</f>
        <v>0</v>
      </c>
      <c r="AW210">
        <f t="shared" ref="AW210:AW252" si="234">1/(1+(AN210+$BW$5)/12)^$B210</f>
        <v>0.36610659596544248</v>
      </c>
      <c r="AX210">
        <f t="shared" ref="AX210:AX252" si="235">IF(Y211&gt;Y210,0,Z210+AA210)</f>
        <v>0</v>
      </c>
      <c r="AY210" s="121">
        <f t="shared" ref="AY210:AY252" si="236">A210*Z210</f>
        <v>0</v>
      </c>
      <c r="AZ210">
        <f t="shared" ref="AZ210:AZ252" si="237">1/(1+(AN210+$BZ$5)/12)^$B210</f>
        <v>0.53153698051389697</v>
      </c>
      <c r="BA210" s="39">
        <f t="shared" ref="BA210:BA252" si="238">AC210+AD210</f>
        <v>0</v>
      </c>
      <c r="BB210" s="39">
        <f t="shared" ref="BB210:BB252" si="239">AC210*A210</f>
        <v>0</v>
      </c>
      <c r="BC210">
        <f t="shared" ref="BC210:BC252" si="240">1/(1+(AN210+$CA$5)/12)^$B210</f>
        <v>0.37782774219993459</v>
      </c>
      <c r="BD210" s="41">
        <f t="shared" ref="BD210:BD252" si="241">AF210+AG210</f>
        <v>0</v>
      </c>
      <c r="BE210" s="41">
        <f t="shared" ref="BE210:BE252" si="242">AF210*A210</f>
        <v>0</v>
      </c>
      <c r="BF210">
        <f t="shared" ref="BF210:BF252" si="243">1/(1+(AN210+$BU$5)/12)^$B210</f>
        <v>0.36514199244491569</v>
      </c>
      <c r="BG210" s="41">
        <f t="shared" ref="BG210:BG252" si="244">AI210+AJ210</f>
        <v>9389.1298670138076</v>
      </c>
      <c r="BH210" s="41">
        <f t="shared" ref="BH210:BH252" si="245">AI210*A210</f>
        <v>1695518.7023155789</v>
      </c>
      <c r="BI210">
        <f t="shared" ref="BI210:BI252" si="246">1/(1+(AN210+$BX$5)/12)^$B210</f>
        <v>0.39362398517486269</v>
      </c>
      <c r="BJ210">
        <f t="shared" ref="BJ210:BJ252" si="247">IF(AK211&gt;AK210,0,AL210+AM210)</f>
        <v>33792.062192556143</v>
      </c>
      <c r="BK210" s="121">
        <f t="shared" ref="BK210:BK252" si="248">A210*AL210</f>
        <v>5834042.8466757229</v>
      </c>
      <c r="BL210">
        <f t="shared" ref="BL210:BL252" si="249">1/(1+(AN210+$BY$5)/12)^$B210</f>
        <v>0.40693442332163438</v>
      </c>
      <c r="BM210" s="119">
        <f t="shared" ref="BM210:BM252" si="250">AO210+AR210+AU210+AX210+BA210+BD210+BG210+BJ210</f>
        <v>43181.192059569948</v>
      </c>
      <c r="BN210" s="119">
        <f t="shared" ref="BN210:BN252" si="251">M210*B210</f>
        <v>7339421.1058349563</v>
      </c>
      <c r="BO210">
        <f t="shared" ref="BO210:BO252" si="252">1/(1+(AN210+$CC$5)/12)^$B210</f>
        <v>0.3818507056461457</v>
      </c>
    </row>
    <row r="211" spans="1:67">
      <c r="A211">
        <v>199</v>
      </c>
      <c r="B211" s="58">
        <v>194</v>
      </c>
      <c r="C211" s="56">
        <f t="shared" si="200"/>
        <v>1198716.7341609099</v>
      </c>
      <c r="D211" s="56">
        <f t="shared" si="201"/>
        <v>356490.90696197608</v>
      </c>
      <c r="E211" s="59">
        <f t="shared" ref="E211:E252" si="253">E210-H210-K210</f>
        <v>842225.82719893381</v>
      </c>
      <c r="F211" s="53">
        <f t="shared" si="202"/>
        <v>22115.961057964509</v>
      </c>
      <c r="G211" s="53">
        <f t="shared" si="203"/>
        <v>3906.5241284910549</v>
      </c>
      <c r="H211" s="60">
        <f t="shared" si="204"/>
        <v>18209.436929473453</v>
      </c>
      <c r="I211" s="54">
        <f t="shared" si="205"/>
        <v>0.24</v>
      </c>
      <c r="J211" s="61">
        <f t="shared" si="206"/>
        <v>2.261020693073168E-2</v>
      </c>
      <c r="K211" s="62">
        <f t="shared" si="207"/>
        <v>18631.181098307054</v>
      </c>
      <c r="L211" s="62">
        <f t="shared" si="208"/>
        <v>40747.142156271562</v>
      </c>
      <c r="M211" s="55">
        <f t="shared" si="209"/>
        <v>36840.618027780511</v>
      </c>
      <c r="N211" s="55">
        <f t="shared" si="210"/>
        <v>8295.8292411241837</v>
      </c>
      <c r="O211" s="55">
        <f t="shared" si="211"/>
        <v>28544.788786656329</v>
      </c>
      <c r="P211" s="59">
        <f t="shared" ref="P211:P252" si="254">P210-Q210</f>
        <v>0</v>
      </c>
      <c r="Q211" s="52">
        <f t="shared" si="212"/>
        <v>0</v>
      </c>
      <c r="R211" s="57">
        <f t="shared" si="213"/>
        <v>0</v>
      </c>
      <c r="S211" s="59">
        <f t="shared" ref="S211:S252" si="255">S210-T210</f>
        <v>0</v>
      </c>
      <c r="T211" s="56">
        <f t="shared" si="214"/>
        <v>0</v>
      </c>
      <c r="U211" s="57">
        <f t="shared" si="215"/>
        <v>0</v>
      </c>
      <c r="V211" s="59">
        <f t="shared" ref="V211:V252" si="256">V210-W210</f>
        <v>0</v>
      </c>
      <c r="W211" s="52">
        <f t="shared" si="199"/>
        <v>0</v>
      </c>
      <c r="X211" s="57">
        <f t="shared" si="216"/>
        <v>0</v>
      </c>
      <c r="Y211" s="59">
        <f t="shared" ref="Y211:Y252" si="257">IF(V210&gt;O210,(IF(V210&gt;AA210+O210+AM210,Y210+AA210,Y210+AA210-((AA210+O210+AM210)-V210))),Y210-Z210)</f>
        <v>0</v>
      </c>
      <c r="Z211" s="56">
        <f t="shared" ref="Z211:Z252" si="258">MIN(IF(V211&gt;O211,0,MIN(Y211,O211-V211))+IF(AM210&gt;V210,AM210,0),Y211)</f>
        <v>0</v>
      </c>
      <c r="AA211" s="57">
        <f t="shared" si="217"/>
        <v>0</v>
      </c>
      <c r="AB211" s="63">
        <f t="shared" ref="AB211:AB252" si="259">AB210-AC210</f>
        <v>0</v>
      </c>
      <c r="AC211" s="74">
        <f t="shared" si="218"/>
        <v>0</v>
      </c>
      <c r="AD211" s="57">
        <f t="shared" si="219"/>
        <v>0</v>
      </c>
      <c r="AE211" s="59">
        <f t="shared" ref="AE211:AE252" si="260">AE210-AF210</f>
        <v>0</v>
      </c>
      <c r="AF211" s="54">
        <f t="shared" si="220"/>
        <v>0</v>
      </c>
      <c r="AG211" s="57">
        <f t="shared" si="221"/>
        <v>0</v>
      </c>
      <c r="AH211" s="59">
        <f t="shared" ref="AH211:AH252" si="261">AH210-AI210</f>
        <v>189653.75768909903</v>
      </c>
      <c r="AI211" s="54">
        <f t="shared" si="222"/>
        <v>8295.8292411241837</v>
      </c>
      <c r="AJ211" s="57">
        <f t="shared" si="223"/>
        <v>790.22399037124592</v>
      </c>
      <c r="AK211" s="59">
        <f t="shared" ref="AK211:AK252" si="262">IF(AL210=0,AK210+AM210,AK210-AL210)</f>
        <v>1009062.9764718108</v>
      </c>
      <c r="AL211" s="56">
        <f t="shared" ref="AL211:AL252" si="263">MIN(IF(AB211&gt;0,IF(AB211&gt;O211,0,MIN(AK211,O211-AB211)),O211),AK211)</f>
        <v>28544.788786656329</v>
      </c>
      <c r="AM211" s="75">
        <f t="shared" si="224"/>
        <v>4204.4290686325448</v>
      </c>
      <c r="AN211">
        <f t="shared" si="225"/>
        <v>3.7529430418260304E-2</v>
      </c>
      <c r="AO211" s="119">
        <f t="shared" si="226"/>
        <v>0</v>
      </c>
      <c r="AP211" s="119">
        <f t="shared" si="227"/>
        <v>0</v>
      </c>
      <c r="AQ211">
        <f t="shared" si="228"/>
        <v>0.3598965034759205</v>
      </c>
      <c r="AR211" s="41">
        <f t="shared" si="229"/>
        <v>0</v>
      </c>
      <c r="AS211" s="41">
        <f t="shared" si="230"/>
        <v>0</v>
      </c>
      <c r="AT211">
        <f t="shared" si="231"/>
        <v>0.35733442751927796</v>
      </c>
      <c r="AU211" s="41">
        <f t="shared" si="232"/>
        <v>0</v>
      </c>
      <c r="AV211" s="41">
        <f t="shared" si="233"/>
        <v>0</v>
      </c>
      <c r="AW211">
        <f t="shared" si="234"/>
        <v>0.36373478823889172</v>
      </c>
      <c r="AX211">
        <f t="shared" si="235"/>
        <v>0</v>
      </c>
      <c r="AY211" s="121">
        <f t="shared" si="236"/>
        <v>0</v>
      </c>
      <c r="AZ211">
        <f t="shared" si="237"/>
        <v>0.52911330182471383</v>
      </c>
      <c r="BA211" s="39">
        <f t="shared" si="238"/>
        <v>0</v>
      </c>
      <c r="BB211" s="39">
        <f t="shared" si="239"/>
        <v>0</v>
      </c>
      <c r="BC211">
        <f t="shared" si="240"/>
        <v>0.37544121880871956</v>
      </c>
      <c r="BD211" s="41">
        <f t="shared" si="241"/>
        <v>0</v>
      </c>
      <c r="BE211" s="41">
        <f t="shared" si="242"/>
        <v>0</v>
      </c>
      <c r="BF211">
        <f t="shared" si="243"/>
        <v>0.36277148129291481</v>
      </c>
      <c r="BG211" s="41">
        <f t="shared" si="244"/>
        <v>9086.0532314954289</v>
      </c>
      <c r="BH211" s="41">
        <f t="shared" si="245"/>
        <v>1650870.0189837127</v>
      </c>
      <c r="BI211">
        <f t="shared" si="246"/>
        <v>0.39122059303570828</v>
      </c>
      <c r="BJ211">
        <f t="shared" si="247"/>
        <v>32749.217855288873</v>
      </c>
      <c r="BK211" s="121">
        <f t="shared" si="248"/>
        <v>5680412.9685446098</v>
      </c>
      <c r="BL211">
        <f t="shared" si="249"/>
        <v>0.40451936702810209</v>
      </c>
      <c r="BM211" s="119">
        <f t="shared" si="250"/>
        <v>41835.271086784298</v>
      </c>
      <c r="BN211" s="119">
        <f t="shared" si="251"/>
        <v>7147079.8973894194</v>
      </c>
      <c r="BO211">
        <f t="shared" si="252"/>
        <v>0.37945956770542544</v>
      </c>
    </row>
    <row r="212" spans="1:67">
      <c r="A212">
        <v>200</v>
      </c>
      <c r="B212" s="64">
        <v>195</v>
      </c>
      <c r="C212" s="56">
        <f t="shared" si="200"/>
        <v>1161876.1161331292</v>
      </c>
      <c r="D212" s="56">
        <f t="shared" si="201"/>
        <v>356490.90696197585</v>
      </c>
      <c r="E212" s="59">
        <f t="shared" si="253"/>
        <v>805385.20917115337</v>
      </c>
      <c r="F212" s="53">
        <f t="shared" si="202"/>
        <v>21615.91460197193</v>
      </c>
      <c r="G212" s="53">
        <f t="shared" si="203"/>
        <v>3735.6450618721997</v>
      </c>
      <c r="H212" s="66">
        <f t="shared" si="204"/>
        <v>17880.269540099729</v>
      </c>
      <c r="I212" s="54">
        <f t="shared" si="205"/>
        <v>0.24</v>
      </c>
      <c r="J212" s="67">
        <f t="shared" si="206"/>
        <v>2.261020693073168E-2</v>
      </c>
      <c r="K212" s="68">
        <f t="shared" si="207"/>
        <v>17805.64964403148</v>
      </c>
      <c r="L212" s="68">
        <f t="shared" si="208"/>
        <v>39421.564246003414</v>
      </c>
      <c r="M212" s="55">
        <f t="shared" si="209"/>
        <v>35685.919184131213</v>
      </c>
      <c r="N212" s="55">
        <f t="shared" si="210"/>
        <v>8035.8123102297359</v>
      </c>
      <c r="O212" s="55">
        <f t="shared" si="211"/>
        <v>27650.106873901477</v>
      </c>
      <c r="P212" s="65">
        <f t="shared" si="254"/>
        <v>0</v>
      </c>
      <c r="Q212" s="52">
        <f t="shared" si="212"/>
        <v>0</v>
      </c>
      <c r="R212" s="57">
        <f t="shared" si="213"/>
        <v>0</v>
      </c>
      <c r="S212" s="59">
        <f t="shared" si="255"/>
        <v>0</v>
      </c>
      <c r="T212" s="56">
        <f t="shared" si="214"/>
        <v>0</v>
      </c>
      <c r="U212" s="57">
        <f t="shared" si="215"/>
        <v>0</v>
      </c>
      <c r="V212" s="59">
        <f t="shared" si="256"/>
        <v>0</v>
      </c>
      <c r="W212" s="52">
        <f t="shared" si="199"/>
        <v>0</v>
      </c>
      <c r="X212" s="57">
        <f t="shared" si="216"/>
        <v>0</v>
      </c>
      <c r="Y212" s="59">
        <f t="shared" si="257"/>
        <v>0</v>
      </c>
      <c r="Z212" s="56">
        <f t="shared" si="258"/>
        <v>0</v>
      </c>
      <c r="AA212" s="57">
        <f t="shared" si="217"/>
        <v>0</v>
      </c>
      <c r="AB212" s="63">
        <f t="shared" si="259"/>
        <v>0</v>
      </c>
      <c r="AC212" s="74">
        <f t="shared" si="218"/>
        <v>0</v>
      </c>
      <c r="AD212" s="57">
        <f t="shared" si="219"/>
        <v>0</v>
      </c>
      <c r="AE212" s="59">
        <f t="shared" si="260"/>
        <v>0</v>
      </c>
      <c r="AF212" s="54">
        <f t="shared" si="220"/>
        <v>0</v>
      </c>
      <c r="AG212" s="57">
        <f t="shared" si="221"/>
        <v>0</v>
      </c>
      <c r="AH212" s="59">
        <f t="shared" si="261"/>
        <v>181357.92844797485</v>
      </c>
      <c r="AI212" s="54">
        <f t="shared" si="222"/>
        <v>8035.8123102297359</v>
      </c>
      <c r="AJ212" s="57">
        <f t="shared" si="223"/>
        <v>755.65803519989515</v>
      </c>
      <c r="AK212" s="59">
        <f t="shared" si="262"/>
        <v>980518.18768515449</v>
      </c>
      <c r="AL212" s="56">
        <f t="shared" si="263"/>
        <v>27650.106873901477</v>
      </c>
      <c r="AM212" s="75">
        <f t="shared" si="224"/>
        <v>4085.4924486881437</v>
      </c>
      <c r="AN212">
        <f t="shared" si="225"/>
        <v>3.7609837602267771E-2</v>
      </c>
      <c r="AO212" s="119">
        <f t="shared" si="226"/>
        <v>0</v>
      </c>
      <c r="AP212" s="119">
        <f t="shared" si="227"/>
        <v>0</v>
      </c>
      <c r="AQ212">
        <f t="shared" si="228"/>
        <v>0.35754063732009139</v>
      </c>
      <c r="AR212" s="41">
        <f t="shared" si="229"/>
        <v>0</v>
      </c>
      <c r="AS212" s="41">
        <f t="shared" si="230"/>
        <v>0</v>
      </c>
      <c r="AT212">
        <f t="shared" si="231"/>
        <v>0.35498227651233072</v>
      </c>
      <c r="AU212" s="41">
        <f t="shared" si="232"/>
        <v>0</v>
      </c>
      <c r="AV212" s="41">
        <f t="shared" si="233"/>
        <v>0</v>
      </c>
      <c r="AW212">
        <f t="shared" si="234"/>
        <v>0.36137353160408303</v>
      </c>
      <c r="AX212">
        <f t="shared" si="235"/>
        <v>0</v>
      </c>
      <c r="AY212" s="121">
        <f t="shared" si="236"/>
        <v>0</v>
      </c>
      <c r="AZ212">
        <f t="shared" si="237"/>
        <v>0.52669364382488615</v>
      </c>
      <c r="BA212" s="39">
        <f t="shared" si="238"/>
        <v>0</v>
      </c>
      <c r="BB212" s="39">
        <f t="shared" si="239"/>
        <v>0</v>
      </c>
      <c r="BC212">
        <f t="shared" si="240"/>
        <v>0.37306479858258917</v>
      </c>
      <c r="BD212" s="41">
        <f t="shared" si="241"/>
        <v>0</v>
      </c>
      <c r="BE212" s="41">
        <f t="shared" si="242"/>
        <v>0</v>
      </c>
      <c r="BF212">
        <f t="shared" si="243"/>
        <v>0.36041155786703444</v>
      </c>
      <c r="BG212" s="41">
        <f t="shared" si="244"/>
        <v>8791.4703454296305</v>
      </c>
      <c r="BH212" s="41">
        <f t="shared" si="245"/>
        <v>1607162.4620459471</v>
      </c>
      <c r="BI212">
        <f t="shared" si="246"/>
        <v>0.38882669326814495</v>
      </c>
      <c r="BJ212">
        <f t="shared" si="247"/>
        <v>31735.59932258962</v>
      </c>
      <c r="BK212" s="121">
        <f t="shared" si="248"/>
        <v>5530021.3747802954</v>
      </c>
      <c r="BL212">
        <f t="shared" si="249"/>
        <v>0.40211328321933248</v>
      </c>
      <c r="BM212" s="119">
        <f t="shared" si="250"/>
        <v>40527.069668019249</v>
      </c>
      <c r="BN212" s="119">
        <f t="shared" si="251"/>
        <v>6958754.2409055866</v>
      </c>
      <c r="BO212">
        <f t="shared" si="252"/>
        <v>0.3770783780947542</v>
      </c>
    </row>
    <row r="213" spans="1:67">
      <c r="A213">
        <v>201</v>
      </c>
      <c r="B213" s="58">
        <v>196</v>
      </c>
      <c r="C213" s="56">
        <f t="shared" si="200"/>
        <v>1126190.1969489981</v>
      </c>
      <c r="D213" s="56">
        <f t="shared" si="201"/>
        <v>356490.90696197608</v>
      </c>
      <c r="E213" s="59">
        <f t="shared" si="253"/>
        <v>769699.28998702206</v>
      </c>
      <c r="F213" s="53">
        <f t="shared" si="202"/>
        <v>21127.174299824317</v>
      </c>
      <c r="G213" s="53">
        <f t="shared" si="203"/>
        <v>3570.121873389804</v>
      </c>
      <c r="H213" s="60">
        <f t="shared" si="204"/>
        <v>17557.052426434515</v>
      </c>
      <c r="I213" s="54">
        <f t="shared" si="205"/>
        <v>0.24</v>
      </c>
      <c r="J213" s="61">
        <f t="shared" si="206"/>
        <v>2.261020693073168E-2</v>
      </c>
      <c r="K213" s="62">
        <f t="shared" si="207"/>
        <v>17006.091632588432</v>
      </c>
      <c r="L213" s="62">
        <f t="shared" si="208"/>
        <v>38133.265932412753</v>
      </c>
      <c r="M213" s="55">
        <f t="shared" si="209"/>
        <v>34563.144059022947</v>
      </c>
      <c r="N213" s="55">
        <f t="shared" si="210"/>
        <v>7782.9840132924719</v>
      </c>
      <c r="O213" s="55">
        <f t="shared" si="211"/>
        <v>26780.160045730478</v>
      </c>
      <c r="P213" s="59">
        <f t="shared" si="254"/>
        <v>0</v>
      </c>
      <c r="Q213" s="52">
        <f t="shared" si="212"/>
        <v>0</v>
      </c>
      <c r="R213" s="57">
        <f t="shared" si="213"/>
        <v>0</v>
      </c>
      <c r="S213" s="59">
        <f t="shared" si="255"/>
        <v>0</v>
      </c>
      <c r="T213" s="56">
        <f t="shared" si="214"/>
        <v>0</v>
      </c>
      <c r="U213" s="57">
        <f t="shared" si="215"/>
        <v>0</v>
      </c>
      <c r="V213" s="59">
        <f t="shared" si="256"/>
        <v>0</v>
      </c>
      <c r="W213" s="52">
        <f t="shared" si="199"/>
        <v>0</v>
      </c>
      <c r="X213" s="57">
        <f t="shared" si="216"/>
        <v>0</v>
      </c>
      <c r="Y213" s="59">
        <f t="shared" si="257"/>
        <v>0</v>
      </c>
      <c r="Z213" s="56">
        <f t="shared" si="258"/>
        <v>0</v>
      </c>
      <c r="AA213" s="57">
        <f t="shared" si="217"/>
        <v>0</v>
      </c>
      <c r="AB213" s="63">
        <f t="shared" si="259"/>
        <v>0</v>
      </c>
      <c r="AC213" s="74">
        <f t="shared" si="218"/>
        <v>0</v>
      </c>
      <c r="AD213" s="57">
        <f t="shared" si="219"/>
        <v>0</v>
      </c>
      <c r="AE213" s="59">
        <f t="shared" si="260"/>
        <v>0</v>
      </c>
      <c r="AF213" s="54">
        <f t="shared" si="220"/>
        <v>0</v>
      </c>
      <c r="AG213" s="57">
        <f t="shared" si="221"/>
        <v>0</v>
      </c>
      <c r="AH213" s="59">
        <f t="shared" si="261"/>
        <v>173322.11613774512</v>
      </c>
      <c r="AI213" s="54">
        <f t="shared" si="222"/>
        <v>7782.9840132924719</v>
      </c>
      <c r="AJ213" s="57">
        <f t="shared" si="223"/>
        <v>722.17548390727131</v>
      </c>
      <c r="AK213" s="59">
        <f t="shared" si="262"/>
        <v>952868.08081125305</v>
      </c>
      <c r="AL213" s="56">
        <f t="shared" si="263"/>
        <v>26780.160045730478</v>
      </c>
      <c r="AM213" s="75">
        <f t="shared" si="224"/>
        <v>3970.2836700468874</v>
      </c>
      <c r="AN213">
        <f t="shared" si="225"/>
        <v>3.7690244786275223E-2</v>
      </c>
      <c r="AO213" s="119">
        <f t="shared" si="226"/>
        <v>0</v>
      </c>
      <c r="AP213" s="119">
        <f t="shared" si="227"/>
        <v>0</v>
      </c>
      <c r="AQ213">
        <f t="shared" si="228"/>
        <v>0.35519546059844848</v>
      </c>
      <c r="AR213" s="41">
        <f t="shared" si="229"/>
        <v>0</v>
      </c>
      <c r="AS213" s="41">
        <f t="shared" si="230"/>
        <v>0</v>
      </c>
      <c r="AT213">
        <f t="shared" si="231"/>
        <v>0.35264091076688031</v>
      </c>
      <c r="AU213" s="41">
        <f t="shared" si="232"/>
        <v>0</v>
      </c>
      <c r="AV213" s="41">
        <f t="shared" si="233"/>
        <v>0</v>
      </c>
      <c r="AW213">
        <f t="shared" si="234"/>
        <v>0.35902282032724159</v>
      </c>
      <c r="AX213">
        <f t="shared" si="235"/>
        <v>0</v>
      </c>
      <c r="AY213" s="121">
        <f t="shared" si="236"/>
        <v>0</v>
      </c>
      <c r="AZ213">
        <f t="shared" si="237"/>
        <v>0.52427805264788718</v>
      </c>
      <c r="BA213" s="39">
        <f t="shared" si="238"/>
        <v>0</v>
      </c>
      <c r="BB213" s="39">
        <f t="shared" si="239"/>
        <v>0</v>
      </c>
      <c r="BC213">
        <f t="shared" si="240"/>
        <v>0.37069848075229878</v>
      </c>
      <c r="BD213" s="41">
        <f t="shared" si="241"/>
        <v>0</v>
      </c>
      <c r="BE213" s="41">
        <f t="shared" si="242"/>
        <v>0</v>
      </c>
      <c r="BF213">
        <f t="shared" si="243"/>
        <v>0.3580622160152625</v>
      </c>
      <c r="BG213" s="41">
        <f t="shared" si="244"/>
        <v>8505.1594971997438</v>
      </c>
      <c r="BH213" s="41">
        <f t="shared" si="245"/>
        <v>1564379.7866717868</v>
      </c>
      <c r="BI213">
        <f t="shared" si="246"/>
        <v>0.38644229145499587</v>
      </c>
      <c r="BJ213">
        <f t="shared" si="247"/>
        <v>30750.443715777365</v>
      </c>
      <c r="BK213" s="121">
        <f t="shared" si="248"/>
        <v>5382812.1691918261</v>
      </c>
      <c r="BL213">
        <f t="shared" si="249"/>
        <v>0.39971618253619351</v>
      </c>
      <c r="BM213" s="119">
        <f t="shared" si="250"/>
        <v>39255.603212977105</v>
      </c>
      <c r="BN213" s="119">
        <f t="shared" si="251"/>
        <v>6774376.2355684973</v>
      </c>
      <c r="BO213">
        <f t="shared" si="252"/>
        <v>0.3747071376991577</v>
      </c>
    </row>
    <row r="214" spans="1:67">
      <c r="A214">
        <v>202</v>
      </c>
      <c r="B214" s="64">
        <v>197</v>
      </c>
      <c r="C214" s="56">
        <f t="shared" si="200"/>
        <v>1091627.0528899753</v>
      </c>
      <c r="D214" s="56">
        <f t="shared" si="201"/>
        <v>356490.90696197608</v>
      </c>
      <c r="E214" s="59">
        <f t="shared" si="253"/>
        <v>735136.14592799917</v>
      </c>
      <c r="F214" s="53">
        <f t="shared" si="202"/>
        <v>20649.484517043653</v>
      </c>
      <c r="G214" s="53">
        <f t="shared" si="203"/>
        <v>3409.8064901960365</v>
      </c>
      <c r="H214" s="66">
        <f t="shared" si="204"/>
        <v>17239.678026847618</v>
      </c>
      <c r="I214" s="54">
        <f t="shared" si="205"/>
        <v>0.24</v>
      </c>
      <c r="J214" s="67">
        <f t="shared" si="206"/>
        <v>2.261020693073168E-2</v>
      </c>
      <c r="K214" s="68">
        <f t="shared" si="207"/>
        <v>16231.787694086408</v>
      </c>
      <c r="L214" s="68">
        <f t="shared" si="208"/>
        <v>36881.272211130061</v>
      </c>
      <c r="M214" s="55">
        <f t="shared" si="209"/>
        <v>33471.465720934022</v>
      </c>
      <c r="N214" s="55">
        <f t="shared" si="210"/>
        <v>7537.1581405508477</v>
      </c>
      <c r="O214" s="55">
        <f t="shared" si="211"/>
        <v>25934.307580383174</v>
      </c>
      <c r="P214" s="65">
        <f t="shared" si="254"/>
        <v>0</v>
      </c>
      <c r="Q214" s="52">
        <f t="shared" si="212"/>
        <v>0</v>
      </c>
      <c r="R214" s="57">
        <f t="shared" si="213"/>
        <v>0</v>
      </c>
      <c r="S214" s="59">
        <f t="shared" si="255"/>
        <v>0</v>
      </c>
      <c r="T214" s="56">
        <f t="shared" si="214"/>
        <v>0</v>
      </c>
      <c r="U214" s="57">
        <f t="shared" si="215"/>
        <v>0</v>
      </c>
      <c r="V214" s="59">
        <f t="shared" si="256"/>
        <v>0</v>
      </c>
      <c r="W214" s="52">
        <f t="shared" si="199"/>
        <v>0</v>
      </c>
      <c r="X214" s="57">
        <f t="shared" si="216"/>
        <v>0</v>
      </c>
      <c r="Y214" s="59">
        <f t="shared" si="257"/>
        <v>0</v>
      </c>
      <c r="Z214" s="56">
        <f t="shared" si="258"/>
        <v>0</v>
      </c>
      <c r="AA214" s="57">
        <f t="shared" si="217"/>
        <v>0</v>
      </c>
      <c r="AB214" s="63">
        <f t="shared" si="259"/>
        <v>0</v>
      </c>
      <c r="AC214" s="74">
        <f t="shared" si="218"/>
        <v>0</v>
      </c>
      <c r="AD214" s="57">
        <f t="shared" si="219"/>
        <v>0</v>
      </c>
      <c r="AE214" s="59">
        <f t="shared" si="260"/>
        <v>0</v>
      </c>
      <c r="AF214" s="54">
        <f t="shared" si="220"/>
        <v>0</v>
      </c>
      <c r="AG214" s="57">
        <f t="shared" si="221"/>
        <v>0</v>
      </c>
      <c r="AH214" s="59">
        <f t="shared" si="261"/>
        <v>165539.13212445265</v>
      </c>
      <c r="AI214" s="54">
        <f t="shared" si="222"/>
        <v>7537.1581405508477</v>
      </c>
      <c r="AJ214" s="57">
        <f t="shared" si="223"/>
        <v>689.74638385188598</v>
      </c>
      <c r="AK214" s="59">
        <f t="shared" si="262"/>
        <v>926087.92076552252</v>
      </c>
      <c r="AL214" s="56">
        <f t="shared" si="263"/>
        <v>25934.307580383174</v>
      </c>
      <c r="AM214" s="75">
        <f t="shared" si="224"/>
        <v>3858.6996698563439</v>
      </c>
      <c r="AN214">
        <f t="shared" si="225"/>
        <v>3.777065197028269E-2</v>
      </c>
      <c r="AO214" s="119">
        <f t="shared" si="226"/>
        <v>0</v>
      </c>
      <c r="AP214" s="119">
        <f t="shared" si="227"/>
        <v>0</v>
      </c>
      <c r="AQ214">
        <f t="shared" si="228"/>
        <v>0.35286096552370133</v>
      </c>
      <c r="AR214" s="41">
        <f t="shared" si="229"/>
        <v>0</v>
      </c>
      <c r="AS214" s="41">
        <f t="shared" si="230"/>
        <v>0</v>
      </c>
      <c r="AT214">
        <f t="shared" si="231"/>
        <v>0.35031032136804047</v>
      </c>
      <c r="AU214" s="41">
        <f t="shared" si="232"/>
        <v>0</v>
      </c>
      <c r="AV214" s="41">
        <f t="shared" si="233"/>
        <v>0</v>
      </c>
      <c r="AW214">
        <f t="shared" si="234"/>
        <v>0.35668264829082341</v>
      </c>
      <c r="AX214">
        <f t="shared" si="235"/>
        <v>0</v>
      </c>
      <c r="AY214" s="121">
        <f t="shared" si="236"/>
        <v>0</v>
      </c>
      <c r="AZ214">
        <f t="shared" si="237"/>
        <v>0.52186657405251613</v>
      </c>
      <c r="BA214" s="39">
        <f t="shared" si="238"/>
        <v>0</v>
      </c>
      <c r="BB214" s="39">
        <f t="shared" si="239"/>
        <v>0</v>
      </c>
      <c r="BC214">
        <f t="shared" si="240"/>
        <v>0.36834226414994919</v>
      </c>
      <c r="BD214" s="41">
        <f t="shared" si="241"/>
        <v>0</v>
      </c>
      <c r="BE214" s="41">
        <f t="shared" si="242"/>
        <v>0</v>
      </c>
      <c r="BF214">
        <f t="shared" si="243"/>
        <v>0.35572344920317411</v>
      </c>
      <c r="BG214" s="41">
        <f t="shared" si="244"/>
        <v>8226.9045244027329</v>
      </c>
      <c r="BH214" s="41">
        <f t="shared" si="245"/>
        <v>1522505.9443912713</v>
      </c>
      <c r="BI214">
        <f t="shared" si="246"/>
        <v>0.38406739276536228</v>
      </c>
      <c r="BJ214">
        <f t="shared" si="247"/>
        <v>29793.00725023952</v>
      </c>
      <c r="BK214" s="121">
        <f t="shared" si="248"/>
        <v>5238730.1312374016</v>
      </c>
      <c r="BL214">
        <f t="shared" si="249"/>
        <v>0.39732807519700941</v>
      </c>
      <c r="BM214" s="119">
        <f t="shared" si="250"/>
        <v>38019.911774642256</v>
      </c>
      <c r="BN214" s="119">
        <f t="shared" si="251"/>
        <v>6593878.7470240025</v>
      </c>
      <c r="BO214">
        <f t="shared" si="252"/>
        <v>0.37234584700067214</v>
      </c>
    </row>
    <row r="215" spans="1:67">
      <c r="A215">
        <v>203</v>
      </c>
      <c r="B215" s="58">
        <v>198</v>
      </c>
      <c r="C215" s="56">
        <f t="shared" si="200"/>
        <v>1058155.5871690412</v>
      </c>
      <c r="D215" s="56">
        <f t="shared" si="201"/>
        <v>356490.90696197608</v>
      </c>
      <c r="E215" s="59">
        <f t="shared" si="253"/>
        <v>701664.68020706507</v>
      </c>
      <c r="F215" s="53">
        <f t="shared" si="202"/>
        <v>20182.595399100359</v>
      </c>
      <c r="G215" s="53">
        <f t="shared" si="203"/>
        <v>3254.5546750271037</v>
      </c>
      <c r="H215" s="60">
        <f t="shared" si="204"/>
        <v>16928.040724073257</v>
      </c>
      <c r="I215" s="54">
        <f t="shared" si="205"/>
        <v>0.24</v>
      </c>
      <c r="J215" s="61">
        <f t="shared" si="206"/>
        <v>2.261020693073168E-2</v>
      </c>
      <c r="K215" s="62">
        <f t="shared" si="207"/>
        <v>15482.037111764261</v>
      </c>
      <c r="L215" s="62">
        <f t="shared" si="208"/>
        <v>35664.63251086462</v>
      </c>
      <c r="M215" s="55">
        <f t="shared" si="209"/>
        <v>32410.077835837517</v>
      </c>
      <c r="N215" s="55">
        <f t="shared" si="210"/>
        <v>7298.1531204201092</v>
      </c>
      <c r="O215" s="55">
        <f t="shared" si="211"/>
        <v>25111.924715417408</v>
      </c>
      <c r="P215" s="59">
        <f t="shared" si="254"/>
        <v>0</v>
      </c>
      <c r="Q215" s="52">
        <f t="shared" si="212"/>
        <v>0</v>
      </c>
      <c r="R215" s="57">
        <f t="shared" si="213"/>
        <v>0</v>
      </c>
      <c r="S215" s="59">
        <f t="shared" si="255"/>
        <v>0</v>
      </c>
      <c r="T215" s="56">
        <f t="shared" si="214"/>
        <v>0</v>
      </c>
      <c r="U215" s="57">
        <f t="shared" si="215"/>
        <v>0</v>
      </c>
      <c r="V215" s="59">
        <f t="shared" si="256"/>
        <v>0</v>
      </c>
      <c r="W215" s="52">
        <f t="shared" si="199"/>
        <v>0</v>
      </c>
      <c r="X215" s="57">
        <f t="shared" si="216"/>
        <v>0</v>
      </c>
      <c r="Y215" s="59">
        <f t="shared" si="257"/>
        <v>0</v>
      </c>
      <c r="Z215" s="56">
        <f t="shared" si="258"/>
        <v>0</v>
      </c>
      <c r="AA215" s="57">
        <f t="shared" si="217"/>
        <v>0</v>
      </c>
      <c r="AB215" s="63">
        <f t="shared" si="259"/>
        <v>0</v>
      </c>
      <c r="AC215" s="74">
        <f t="shared" si="218"/>
        <v>0</v>
      </c>
      <c r="AD215" s="57">
        <f t="shared" si="219"/>
        <v>0</v>
      </c>
      <c r="AE215" s="59">
        <f t="shared" si="260"/>
        <v>0</v>
      </c>
      <c r="AF215" s="54">
        <f t="shared" si="220"/>
        <v>0</v>
      </c>
      <c r="AG215" s="57">
        <f t="shared" si="221"/>
        <v>0</v>
      </c>
      <c r="AH215" s="59">
        <f t="shared" si="261"/>
        <v>158001.97398390179</v>
      </c>
      <c r="AI215" s="54">
        <f t="shared" si="222"/>
        <v>7298.1531204201092</v>
      </c>
      <c r="AJ215" s="57">
        <f t="shared" si="223"/>
        <v>658.34155826625738</v>
      </c>
      <c r="AK215" s="59">
        <f t="shared" si="262"/>
        <v>900153.61318513937</v>
      </c>
      <c r="AL215" s="56">
        <f t="shared" si="263"/>
        <v>25111.924715417408</v>
      </c>
      <c r="AM215" s="75">
        <f t="shared" si="224"/>
        <v>3750.6400549380805</v>
      </c>
      <c r="AN215">
        <f t="shared" si="225"/>
        <v>3.7851059154290149E-2</v>
      </c>
      <c r="AO215" s="119">
        <f t="shared" si="226"/>
        <v>0</v>
      </c>
      <c r="AP215" s="119">
        <f t="shared" si="227"/>
        <v>0</v>
      </c>
      <c r="AQ215">
        <f t="shared" si="228"/>
        <v>0.35053714393323415</v>
      </c>
      <c r="AR215" s="41">
        <f t="shared" si="229"/>
        <v>0</v>
      </c>
      <c r="AS215" s="41">
        <f t="shared" si="230"/>
        <v>0</v>
      </c>
      <c r="AT215">
        <f t="shared" si="231"/>
        <v>0.3479904990295668</v>
      </c>
      <c r="AU215" s="41">
        <f t="shared" si="232"/>
        <v>0</v>
      </c>
      <c r="AV215" s="41">
        <f t="shared" si="233"/>
        <v>0</v>
      </c>
      <c r="AW215">
        <f t="shared" si="234"/>
        <v>0.35435300899631378</v>
      </c>
      <c r="AX215">
        <f t="shared" si="235"/>
        <v>0</v>
      </c>
      <c r="AY215" s="121">
        <f t="shared" si="236"/>
        <v>0</v>
      </c>
      <c r="AZ215">
        <f t="shared" si="237"/>
        <v>0.51945925342203514</v>
      </c>
      <c r="BA215" s="39">
        <f t="shared" si="238"/>
        <v>0</v>
      </c>
      <c r="BB215" s="39">
        <f t="shared" si="239"/>
        <v>0</v>
      </c>
      <c r="BC215">
        <f t="shared" si="240"/>
        <v>0.36599614721162166</v>
      </c>
      <c r="BD215" s="41">
        <f t="shared" si="241"/>
        <v>0</v>
      </c>
      <c r="BE215" s="41">
        <f t="shared" si="242"/>
        <v>0</v>
      </c>
      <c r="BF215">
        <f t="shared" si="243"/>
        <v>0.35339525051676529</v>
      </c>
      <c r="BG215" s="41">
        <f t="shared" si="244"/>
        <v>7956.4946786863666</v>
      </c>
      <c r="BH215" s="41">
        <f t="shared" si="245"/>
        <v>1481525.0834452822</v>
      </c>
      <c r="BI215">
        <f t="shared" si="246"/>
        <v>0.3817020019568147</v>
      </c>
      <c r="BJ215">
        <f t="shared" si="247"/>
        <v>28862.56477035549</v>
      </c>
      <c r="BK215" s="121">
        <f t="shared" si="248"/>
        <v>5097720.7172297342</v>
      </c>
      <c r="BL215">
        <f t="shared" si="249"/>
        <v>0.39494897099959997</v>
      </c>
      <c r="BM215" s="119">
        <f t="shared" si="250"/>
        <v>36819.059449041859</v>
      </c>
      <c r="BN215" s="119">
        <f t="shared" si="251"/>
        <v>6417195.4114958281</v>
      </c>
      <c r="BO215">
        <f t="shared" si="252"/>
        <v>0.36999450608084616</v>
      </c>
    </row>
    <row r="216" spans="1:67">
      <c r="A216">
        <v>204</v>
      </c>
      <c r="B216" s="64">
        <v>199</v>
      </c>
      <c r="C216" s="56">
        <f t="shared" si="200"/>
        <v>1025745.5093332035</v>
      </c>
      <c r="D216" s="56">
        <f t="shared" si="201"/>
        <v>356490.90696197608</v>
      </c>
      <c r="E216" s="59">
        <f t="shared" si="253"/>
        <v>669254.60237122746</v>
      </c>
      <c r="F216" s="53">
        <f t="shared" si="202"/>
        <v>19726.262740727459</v>
      </c>
      <c r="G216" s="53">
        <f t="shared" si="203"/>
        <v>3104.2259306652104</v>
      </c>
      <c r="H216" s="66">
        <f t="shared" si="204"/>
        <v>16622.036810062251</v>
      </c>
      <c r="I216" s="54">
        <f t="shared" si="205"/>
        <v>0.24</v>
      </c>
      <c r="J216" s="67">
        <f t="shared" si="206"/>
        <v>2.261020693073168E-2</v>
      </c>
      <c r="K216" s="68">
        <f t="shared" si="207"/>
        <v>14756.157357072256</v>
      </c>
      <c r="L216" s="68">
        <f t="shared" si="208"/>
        <v>34482.420097799717</v>
      </c>
      <c r="M216" s="55">
        <f t="shared" si="209"/>
        <v>31378.194167134505</v>
      </c>
      <c r="N216" s="55">
        <f t="shared" si="210"/>
        <v>7065.791906886453</v>
      </c>
      <c r="O216" s="55">
        <f t="shared" si="211"/>
        <v>24312.402260248051</v>
      </c>
      <c r="P216" s="65">
        <f t="shared" si="254"/>
        <v>0</v>
      </c>
      <c r="Q216" s="52">
        <f t="shared" si="212"/>
        <v>0</v>
      </c>
      <c r="R216" s="57">
        <f t="shared" si="213"/>
        <v>0</v>
      </c>
      <c r="S216" s="59">
        <f t="shared" si="255"/>
        <v>0</v>
      </c>
      <c r="T216" s="56">
        <f t="shared" si="214"/>
        <v>0</v>
      </c>
      <c r="U216" s="57">
        <f t="shared" si="215"/>
        <v>0</v>
      </c>
      <c r="V216" s="59">
        <f t="shared" si="256"/>
        <v>0</v>
      </c>
      <c r="W216" s="52">
        <f t="shared" si="199"/>
        <v>0</v>
      </c>
      <c r="X216" s="57">
        <f t="shared" si="216"/>
        <v>0</v>
      </c>
      <c r="Y216" s="59">
        <f t="shared" si="257"/>
        <v>0</v>
      </c>
      <c r="Z216" s="56">
        <f t="shared" si="258"/>
        <v>0</v>
      </c>
      <c r="AA216" s="57">
        <f t="shared" si="217"/>
        <v>0</v>
      </c>
      <c r="AB216" s="63">
        <f t="shared" si="259"/>
        <v>0</v>
      </c>
      <c r="AC216" s="74">
        <f t="shared" si="218"/>
        <v>0</v>
      </c>
      <c r="AD216" s="57">
        <f t="shared" si="219"/>
        <v>0</v>
      </c>
      <c r="AE216" s="59">
        <f t="shared" si="260"/>
        <v>0</v>
      </c>
      <c r="AF216" s="54">
        <f t="shared" si="220"/>
        <v>0</v>
      </c>
      <c r="AG216" s="57">
        <f t="shared" si="221"/>
        <v>0</v>
      </c>
      <c r="AH216" s="59">
        <f t="shared" si="261"/>
        <v>150703.82086348167</v>
      </c>
      <c r="AI216" s="54">
        <f t="shared" si="222"/>
        <v>7065.791906886453</v>
      </c>
      <c r="AJ216" s="57">
        <f t="shared" si="223"/>
        <v>627.93258693117366</v>
      </c>
      <c r="AK216" s="59">
        <f t="shared" si="262"/>
        <v>875041.68846972194</v>
      </c>
      <c r="AL216" s="56">
        <f t="shared" si="263"/>
        <v>24312.402260248051</v>
      </c>
      <c r="AM216" s="75">
        <f t="shared" si="224"/>
        <v>3646.0070352905082</v>
      </c>
      <c r="AN216">
        <f t="shared" si="225"/>
        <v>3.7931466338297609E-2</v>
      </c>
      <c r="AO216" s="119">
        <f t="shared" si="226"/>
        <v>0</v>
      </c>
      <c r="AP216" s="119">
        <f t="shared" si="227"/>
        <v>0</v>
      </c>
      <c r="AQ216">
        <f t="shared" si="228"/>
        <v>0.34822398729204784</v>
      </c>
      <c r="AR216" s="41">
        <f t="shared" si="229"/>
        <v>0</v>
      </c>
      <c r="AS216" s="41">
        <f t="shared" si="230"/>
        <v>0</v>
      </c>
      <c r="AT216">
        <f t="shared" si="231"/>
        <v>0.34568143409694763</v>
      </c>
      <c r="AU216" s="41">
        <f t="shared" si="232"/>
        <v>0</v>
      </c>
      <c r="AV216" s="41">
        <f t="shared" si="233"/>
        <v>0</v>
      </c>
      <c r="AW216">
        <f t="shared" si="234"/>
        <v>0.35203389556708659</v>
      </c>
      <c r="AX216">
        <f t="shared" si="235"/>
        <v>0</v>
      </c>
      <c r="AY216" s="121">
        <f t="shared" si="236"/>
        <v>0</v>
      </c>
      <c r="AZ216">
        <f t="shared" si="237"/>
        <v>0.5170561357636414</v>
      </c>
      <c r="BA216" s="39">
        <f t="shared" si="238"/>
        <v>0</v>
      </c>
      <c r="BB216" s="39">
        <f t="shared" si="239"/>
        <v>0</v>
      </c>
      <c r="BC216">
        <f t="shared" si="240"/>
        <v>0.36366012797996877</v>
      </c>
      <c r="BD216" s="41">
        <f t="shared" si="241"/>
        <v>0</v>
      </c>
      <c r="BE216" s="41">
        <f t="shared" si="242"/>
        <v>0</v>
      </c>
      <c r="BF216">
        <f t="shared" si="243"/>
        <v>0.35107761266532367</v>
      </c>
      <c r="BG216" s="41">
        <f t="shared" si="244"/>
        <v>7693.7244938176264</v>
      </c>
      <c r="BH216" s="41">
        <f t="shared" si="245"/>
        <v>1441421.5490048365</v>
      </c>
      <c r="BI216">
        <f t="shared" si="246"/>
        <v>0.37934612337777956</v>
      </c>
      <c r="BJ216">
        <f t="shared" si="247"/>
        <v>27958.40929553856</v>
      </c>
      <c r="BK216" s="121">
        <f t="shared" si="248"/>
        <v>4959730.0610906025</v>
      </c>
      <c r="BL216">
        <f t="shared" si="249"/>
        <v>0.39257887932332225</v>
      </c>
      <c r="BM216" s="119">
        <f t="shared" si="250"/>
        <v>35652.133789356187</v>
      </c>
      <c r="BN216" s="119">
        <f t="shared" si="251"/>
        <v>6244260.6392597668</v>
      </c>
      <c r="BO216">
        <f t="shared" si="252"/>
        <v>0.36765311462326372</v>
      </c>
    </row>
    <row r="217" spans="1:67">
      <c r="A217">
        <v>205</v>
      </c>
      <c r="B217" s="58">
        <v>200</v>
      </c>
      <c r="C217" s="56">
        <f t="shared" si="200"/>
        <v>994367.31516606908</v>
      </c>
      <c r="D217" s="56">
        <f t="shared" si="201"/>
        <v>356490.90696197608</v>
      </c>
      <c r="E217" s="59">
        <f t="shared" si="253"/>
        <v>637876.40820409299</v>
      </c>
      <c r="F217" s="53">
        <f t="shared" si="202"/>
        <v>19280.247858189628</v>
      </c>
      <c r="G217" s="53">
        <f t="shared" si="203"/>
        <v>2958.6834067199848</v>
      </c>
      <c r="H217" s="60">
        <f t="shared" si="204"/>
        <v>16321.564451469643</v>
      </c>
      <c r="I217" s="54">
        <f t="shared" si="205"/>
        <v>0.24</v>
      </c>
      <c r="J217" s="61">
        <f t="shared" si="206"/>
        <v>2.261020693073168E-2</v>
      </c>
      <c r="K217" s="62">
        <f t="shared" si="207"/>
        <v>14053.48363604541</v>
      </c>
      <c r="L217" s="62">
        <f t="shared" si="208"/>
        <v>33333.731494235035</v>
      </c>
      <c r="M217" s="55">
        <f t="shared" si="209"/>
        <v>30375.04808751505</v>
      </c>
      <c r="N217" s="55">
        <f t="shared" si="210"/>
        <v>6839.9018695871109</v>
      </c>
      <c r="O217" s="55">
        <f t="shared" si="211"/>
        <v>23535.146217927941</v>
      </c>
      <c r="P217" s="59">
        <f t="shared" si="254"/>
        <v>0</v>
      </c>
      <c r="Q217" s="52">
        <f t="shared" si="212"/>
        <v>0</v>
      </c>
      <c r="R217" s="57">
        <f t="shared" si="213"/>
        <v>0</v>
      </c>
      <c r="S217" s="59">
        <f t="shared" si="255"/>
        <v>0</v>
      </c>
      <c r="T217" s="56">
        <f t="shared" si="214"/>
        <v>0</v>
      </c>
      <c r="U217" s="57">
        <f t="shared" si="215"/>
        <v>0</v>
      </c>
      <c r="V217" s="59">
        <f t="shared" si="256"/>
        <v>0</v>
      </c>
      <c r="W217" s="52">
        <f t="shared" si="199"/>
        <v>0</v>
      </c>
      <c r="X217" s="57">
        <f t="shared" si="216"/>
        <v>0</v>
      </c>
      <c r="Y217" s="59">
        <f t="shared" si="257"/>
        <v>0</v>
      </c>
      <c r="Z217" s="56">
        <f t="shared" si="258"/>
        <v>0</v>
      </c>
      <c r="AA217" s="57">
        <f t="shared" si="217"/>
        <v>0</v>
      </c>
      <c r="AB217" s="63">
        <f t="shared" si="259"/>
        <v>0</v>
      </c>
      <c r="AC217" s="74">
        <f t="shared" si="218"/>
        <v>0</v>
      </c>
      <c r="AD217" s="57">
        <f t="shared" si="219"/>
        <v>0</v>
      </c>
      <c r="AE217" s="59">
        <f t="shared" si="260"/>
        <v>0</v>
      </c>
      <c r="AF217" s="54">
        <f t="shared" si="220"/>
        <v>0</v>
      </c>
      <c r="AG217" s="57">
        <f t="shared" si="221"/>
        <v>0</v>
      </c>
      <c r="AH217" s="59">
        <f t="shared" si="261"/>
        <v>143638.02895659523</v>
      </c>
      <c r="AI217" s="54">
        <f t="shared" si="222"/>
        <v>6839.9018695871109</v>
      </c>
      <c r="AJ217" s="57">
        <f t="shared" si="223"/>
        <v>598.49178731914674</v>
      </c>
      <c r="AK217" s="59">
        <f t="shared" si="262"/>
        <v>850729.28620947385</v>
      </c>
      <c r="AL217" s="56">
        <f t="shared" si="263"/>
        <v>23535.146217927941</v>
      </c>
      <c r="AM217" s="75">
        <f t="shared" si="224"/>
        <v>3544.7053592061411</v>
      </c>
      <c r="AN217">
        <f t="shared" si="225"/>
        <v>3.8011873522305069E-2</v>
      </c>
      <c r="AO217" s="119">
        <f t="shared" si="226"/>
        <v>0</v>
      </c>
      <c r="AP217" s="119">
        <f t="shared" si="227"/>
        <v>0</v>
      </c>
      <c r="AQ217">
        <f t="shared" si="228"/>
        <v>0.34592148669566847</v>
      </c>
      <c r="AR217" s="41">
        <f t="shared" si="229"/>
        <v>0</v>
      </c>
      <c r="AS217" s="41">
        <f t="shared" si="230"/>
        <v>0</v>
      </c>
      <c r="AT217">
        <f t="shared" si="231"/>
        <v>0.34338311655019266</v>
      </c>
      <c r="AU217" s="41">
        <f t="shared" si="232"/>
        <v>0</v>
      </c>
      <c r="AV217" s="41">
        <f t="shared" si="233"/>
        <v>0</v>
      </c>
      <c r="AW217">
        <f t="shared" si="234"/>
        <v>0.34972530075122443</v>
      </c>
      <c r="AX217">
        <f t="shared" si="235"/>
        <v>0</v>
      </c>
      <c r="AY217" s="121">
        <f t="shared" si="236"/>
        <v>0</v>
      </c>
      <c r="AZ217">
        <f t="shared" si="237"/>
        <v>0.51465726570770209</v>
      </c>
      <c r="BA217" s="39">
        <f t="shared" si="238"/>
        <v>0</v>
      </c>
      <c r="BB217" s="39">
        <f t="shared" si="239"/>
        <v>0</v>
      </c>
      <c r="BC217">
        <f t="shared" si="240"/>
        <v>0.36133420410685957</v>
      </c>
      <c r="BD217" s="41">
        <f t="shared" si="241"/>
        <v>0</v>
      </c>
      <c r="BE217" s="41">
        <f t="shared" si="242"/>
        <v>0</v>
      </c>
      <c r="BF217">
        <f t="shared" si="243"/>
        <v>0.34877052798430536</v>
      </c>
      <c r="BG217" s="41">
        <f t="shared" si="244"/>
        <v>7438.393656906258</v>
      </c>
      <c r="BH217" s="41">
        <f t="shared" si="245"/>
        <v>1402179.8832653577</v>
      </c>
      <c r="BI217">
        <f t="shared" si="246"/>
        <v>0.37699976096981452</v>
      </c>
      <c r="BJ217">
        <f t="shared" si="247"/>
        <v>27079.851577134083</v>
      </c>
      <c r="BK217" s="121">
        <f t="shared" si="248"/>
        <v>4824704.9746752279</v>
      </c>
      <c r="BL217">
        <f t="shared" si="249"/>
        <v>0.39021780913100024</v>
      </c>
      <c r="BM217" s="119">
        <f t="shared" si="250"/>
        <v>34518.24523404034</v>
      </c>
      <c r="BN217" s="119">
        <f t="shared" si="251"/>
        <v>6075009.6175030097</v>
      </c>
      <c r="BO217">
        <f t="shared" si="252"/>
        <v>0.36532167191614462</v>
      </c>
    </row>
    <row r="218" spans="1:67">
      <c r="A218">
        <v>206</v>
      </c>
      <c r="B218" s="64">
        <v>201</v>
      </c>
      <c r="C218" s="56">
        <f t="shared" si="200"/>
        <v>963992.26707855402</v>
      </c>
      <c r="D218" s="56">
        <f t="shared" si="201"/>
        <v>356490.90696197608</v>
      </c>
      <c r="E218" s="59">
        <f t="shared" si="253"/>
        <v>607501.36011657794</v>
      </c>
      <c r="F218" s="53">
        <f t="shared" si="202"/>
        <v>18844.317464440166</v>
      </c>
      <c r="G218" s="53">
        <f t="shared" si="203"/>
        <v>2817.793808674061</v>
      </c>
      <c r="H218" s="66">
        <f t="shared" si="204"/>
        <v>16026.523655766105</v>
      </c>
      <c r="I218" s="54">
        <f t="shared" si="205"/>
        <v>0.24</v>
      </c>
      <c r="J218" s="67">
        <f t="shared" si="206"/>
        <v>2.261020693073168E-2</v>
      </c>
      <c r="K218" s="68">
        <f t="shared" si="207"/>
        <v>13373.368446699633</v>
      </c>
      <c r="L218" s="68">
        <f t="shared" si="208"/>
        <v>32217.685911139801</v>
      </c>
      <c r="M218" s="55">
        <f t="shared" si="209"/>
        <v>29399.892102465739</v>
      </c>
      <c r="N218" s="55">
        <f t="shared" si="210"/>
        <v>6620.3146865130084</v>
      </c>
      <c r="O218" s="55">
        <f t="shared" si="211"/>
        <v>22779.577415952732</v>
      </c>
      <c r="P218" s="65">
        <f t="shared" si="254"/>
        <v>0</v>
      </c>
      <c r="Q218" s="52">
        <f t="shared" si="212"/>
        <v>0</v>
      </c>
      <c r="R218" s="57">
        <f t="shared" si="213"/>
        <v>0</v>
      </c>
      <c r="S218" s="59">
        <f t="shared" si="255"/>
        <v>0</v>
      </c>
      <c r="T218" s="56">
        <f t="shared" si="214"/>
        <v>0</v>
      </c>
      <c r="U218" s="57">
        <f t="shared" si="215"/>
        <v>0</v>
      </c>
      <c r="V218" s="59">
        <f t="shared" si="256"/>
        <v>0</v>
      </c>
      <c r="W218" s="52">
        <f t="shared" si="199"/>
        <v>0</v>
      </c>
      <c r="X218" s="57">
        <f t="shared" si="216"/>
        <v>0</v>
      </c>
      <c r="Y218" s="59">
        <f t="shared" si="257"/>
        <v>0</v>
      </c>
      <c r="Z218" s="56">
        <f t="shared" si="258"/>
        <v>0</v>
      </c>
      <c r="AA218" s="57">
        <f t="shared" si="217"/>
        <v>0</v>
      </c>
      <c r="AB218" s="63">
        <f t="shared" si="259"/>
        <v>0</v>
      </c>
      <c r="AC218" s="74">
        <f t="shared" si="218"/>
        <v>0</v>
      </c>
      <c r="AD218" s="57">
        <f t="shared" si="219"/>
        <v>0</v>
      </c>
      <c r="AE218" s="59">
        <f t="shared" si="260"/>
        <v>0</v>
      </c>
      <c r="AF218" s="54">
        <f t="shared" si="220"/>
        <v>0</v>
      </c>
      <c r="AG218" s="57">
        <f t="shared" si="221"/>
        <v>0</v>
      </c>
      <c r="AH218" s="59">
        <f t="shared" si="261"/>
        <v>136798.12708700812</v>
      </c>
      <c r="AI218" s="54">
        <f t="shared" si="222"/>
        <v>6620.3146865130084</v>
      </c>
      <c r="AJ218" s="57">
        <f t="shared" si="223"/>
        <v>569.99219619586711</v>
      </c>
      <c r="AK218" s="59">
        <f t="shared" si="262"/>
        <v>827194.13999154593</v>
      </c>
      <c r="AL218" s="56">
        <f t="shared" si="263"/>
        <v>22779.577415952732</v>
      </c>
      <c r="AM218" s="75">
        <f t="shared" si="224"/>
        <v>3446.6422499647747</v>
      </c>
      <c r="AN218">
        <f t="shared" si="225"/>
        <v>3.8092280706312528E-2</v>
      </c>
      <c r="AO218" s="119">
        <f t="shared" si="226"/>
        <v>0</v>
      </c>
      <c r="AP218" s="119">
        <f t="shared" si="227"/>
        <v>0</v>
      </c>
      <c r="AQ218">
        <f t="shared" si="228"/>
        <v>0.34362963287309056</v>
      </c>
      <c r="AR218" s="41">
        <f t="shared" si="229"/>
        <v>0</v>
      </c>
      <c r="AS218" s="41">
        <f t="shared" si="230"/>
        <v>0</v>
      </c>
      <c r="AT218">
        <f t="shared" si="231"/>
        <v>0.34109553600691156</v>
      </c>
      <c r="AU218" s="41">
        <f t="shared" si="232"/>
        <v>0</v>
      </c>
      <c r="AV218" s="41">
        <f t="shared" si="233"/>
        <v>0</v>
      </c>
      <c r="AW218">
        <f t="shared" si="234"/>
        <v>0.34742721692442902</v>
      </c>
      <c r="AX218">
        <f t="shared" si="235"/>
        <v>0</v>
      </c>
      <c r="AY218" s="121">
        <f t="shared" si="236"/>
        <v>0</v>
      </c>
      <c r="AZ218">
        <f t="shared" si="237"/>
        <v>0.51226268750719017</v>
      </c>
      <c r="BA218" s="39">
        <f t="shared" si="238"/>
        <v>0</v>
      </c>
      <c r="BB218" s="39">
        <f t="shared" si="239"/>
        <v>0</v>
      </c>
      <c r="BC218">
        <f t="shared" si="240"/>
        <v>0.35901837285596888</v>
      </c>
      <c r="BD218" s="41">
        <f t="shared" si="241"/>
        <v>0</v>
      </c>
      <c r="BE218" s="41">
        <f t="shared" si="242"/>
        <v>0</v>
      </c>
      <c r="BF218">
        <f t="shared" si="243"/>
        <v>0.34647398843814931</v>
      </c>
      <c r="BG218" s="41">
        <f t="shared" si="244"/>
        <v>7190.3068827088755</v>
      </c>
      <c r="BH218" s="41">
        <f t="shared" si="245"/>
        <v>1363784.8254216798</v>
      </c>
      <c r="BI218">
        <f t="shared" si="246"/>
        <v>0.37466291826983528</v>
      </c>
      <c r="BJ218">
        <f t="shared" si="247"/>
        <v>26226.219665917506</v>
      </c>
      <c r="BK218" s="121">
        <f t="shared" si="248"/>
        <v>4692592.9476862624</v>
      </c>
      <c r="BL218">
        <f t="shared" si="249"/>
        <v>0.38786576897102698</v>
      </c>
      <c r="BM218" s="119">
        <f t="shared" si="250"/>
        <v>33416.526548626382</v>
      </c>
      <c r="BN218" s="119">
        <f t="shared" si="251"/>
        <v>5909378.3125956133</v>
      </c>
      <c r="BO218">
        <f t="shared" si="252"/>
        <v>0.36300017685480734</v>
      </c>
    </row>
    <row r="219" spans="1:67">
      <c r="A219">
        <v>207</v>
      </c>
      <c r="B219" s="58">
        <v>202</v>
      </c>
      <c r="C219" s="56">
        <f t="shared" si="200"/>
        <v>934592.37497608829</v>
      </c>
      <c r="D219" s="56">
        <f t="shared" si="201"/>
        <v>356490.90696197608</v>
      </c>
      <c r="E219" s="59">
        <f t="shared" si="253"/>
        <v>578101.46801411221</v>
      </c>
      <c r="F219" s="53">
        <f t="shared" si="202"/>
        <v>18418.243547100778</v>
      </c>
      <c r="G219" s="53">
        <f t="shared" si="203"/>
        <v>2681.4273091387904</v>
      </c>
      <c r="H219" s="60">
        <f t="shared" si="204"/>
        <v>15736.816237961986</v>
      </c>
      <c r="I219" s="54">
        <f t="shared" si="205"/>
        <v>0.24</v>
      </c>
      <c r="J219" s="61">
        <f t="shared" si="206"/>
        <v>2.261020693073168E-2</v>
      </c>
      <c r="K219" s="62">
        <f t="shared" si="207"/>
        <v>12715.181147187619</v>
      </c>
      <c r="L219" s="62">
        <f t="shared" si="208"/>
        <v>31133.424694288395</v>
      </c>
      <c r="M219" s="55">
        <f t="shared" si="209"/>
        <v>28451.997385149603</v>
      </c>
      <c r="N219" s="55">
        <f t="shared" si="210"/>
        <v>6406.8662392722854</v>
      </c>
      <c r="O219" s="55">
        <f t="shared" si="211"/>
        <v>22045.13114587732</v>
      </c>
      <c r="P219" s="59">
        <f t="shared" si="254"/>
        <v>0</v>
      </c>
      <c r="Q219" s="52">
        <f t="shared" si="212"/>
        <v>0</v>
      </c>
      <c r="R219" s="57">
        <f t="shared" si="213"/>
        <v>0</v>
      </c>
      <c r="S219" s="59">
        <f t="shared" si="255"/>
        <v>0</v>
      </c>
      <c r="T219" s="56">
        <f t="shared" si="214"/>
        <v>0</v>
      </c>
      <c r="U219" s="57">
        <f t="shared" si="215"/>
        <v>0</v>
      </c>
      <c r="V219" s="59">
        <f t="shared" si="256"/>
        <v>0</v>
      </c>
      <c r="W219" s="52">
        <f t="shared" si="199"/>
        <v>0</v>
      </c>
      <c r="X219" s="57">
        <f t="shared" si="216"/>
        <v>0</v>
      </c>
      <c r="Y219" s="59">
        <f t="shared" si="257"/>
        <v>0</v>
      </c>
      <c r="Z219" s="56">
        <f t="shared" si="258"/>
        <v>0</v>
      </c>
      <c r="AA219" s="57">
        <f t="shared" si="217"/>
        <v>0</v>
      </c>
      <c r="AB219" s="63">
        <f t="shared" si="259"/>
        <v>0</v>
      </c>
      <c r="AC219" s="74">
        <f t="shared" si="218"/>
        <v>0</v>
      </c>
      <c r="AD219" s="57">
        <f t="shared" si="219"/>
        <v>0</v>
      </c>
      <c r="AE219" s="59">
        <f t="shared" si="260"/>
        <v>0</v>
      </c>
      <c r="AF219" s="54">
        <f t="shared" si="220"/>
        <v>0</v>
      </c>
      <c r="AG219" s="57">
        <f t="shared" si="221"/>
        <v>0</v>
      </c>
      <c r="AH219" s="59">
        <f t="shared" si="261"/>
        <v>130177.81240049511</v>
      </c>
      <c r="AI219" s="54">
        <f t="shared" si="222"/>
        <v>6406.8662392722854</v>
      </c>
      <c r="AJ219" s="57">
        <f t="shared" si="223"/>
        <v>542.40755166872964</v>
      </c>
      <c r="AK219" s="59">
        <f t="shared" si="262"/>
        <v>804414.56257559324</v>
      </c>
      <c r="AL219" s="56">
        <f t="shared" si="263"/>
        <v>22045.13114587732</v>
      </c>
      <c r="AM219" s="75">
        <f t="shared" si="224"/>
        <v>3351.7273440649719</v>
      </c>
      <c r="AN219">
        <f t="shared" si="225"/>
        <v>3.8172687890319995E-2</v>
      </c>
      <c r="AO219" s="119">
        <f t="shared" si="226"/>
        <v>0</v>
      </c>
      <c r="AP219" s="119">
        <f t="shared" si="227"/>
        <v>0</v>
      </c>
      <c r="AQ219">
        <f t="shared" si="228"/>
        <v>0.34134841618963457</v>
      </c>
      <c r="AR219" s="41">
        <f t="shared" si="229"/>
        <v>0</v>
      </c>
      <c r="AS219" s="41">
        <f t="shared" si="230"/>
        <v>0</v>
      </c>
      <c r="AT219">
        <f t="shared" si="231"/>
        <v>0.33881868172523821</v>
      </c>
      <c r="AU219" s="41">
        <f t="shared" si="232"/>
        <v>0</v>
      </c>
      <c r="AV219" s="41">
        <f t="shared" si="233"/>
        <v>0</v>
      </c>
      <c r="AW219">
        <f t="shared" si="234"/>
        <v>0.34513963609279646</v>
      </c>
      <c r="AX219">
        <f t="shared" si="235"/>
        <v>0</v>
      </c>
      <c r="AY219" s="121">
        <f t="shared" si="236"/>
        <v>0</v>
      </c>
      <c r="AZ219">
        <f t="shared" si="237"/>
        <v>0.50987244503703344</v>
      </c>
      <c r="BA219" s="39">
        <f t="shared" si="238"/>
        <v>0</v>
      </c>
      <c r="BB219" s="39">
        <f t="shared" si="239"/>
        <v>0</v>
      </c>
      <c r="BC219">
        <f t="shared" si="240"/>
        <v>0.35671263110543722</v>
      </c>
      <c r="BD219" s="41">
        <f t="shared" si="241"/>
        <v>0</v>
      </c>
      <c r="BE219" s="41">
        <f t="shared" si="242"/>
        <v>0</v>
      </c>
      <c r="BF219">
        <f t="shared" si="243"/>
        <v>0.34418798562318514</v>
      </c>
      <c r="BG219" s="41">
        <f t="shared" si="244"/>
        <v>6949.2737909410152</v>
      </c>
      <c r="BH219" s="41">
        <f t="shared" si="245"/>
        <v>1326221.311529363</v>
      </c>
      <c r="BI219">
        <f t="shared" si="246"/>
        <v>0.37233559841250635</v>
      </c>
      <c r="BJ219">
        <f t="shared" si="247"/>
        <v>25396.858489942293</v>
      </c>
      <c r="BK219" s="121">
        <f t="shared" si="248"/>
        <v>4563342.1471966049</v>
      </c>
      <c r="BL219">
        <f t="shared" si="249"/>
        <v>0.38552276697939064</v>
      </c>
      <c r="BM219" s="119">
        <f t="shared" si="250"/>
        <v>32346.132280883307</v>
      </c>
      <c r="BN219" s="119">
        <f t="shared" si="251"/>
        <v>5747303.4718002202</v>
      </c>
      <c r="BO219">
        <f t="shared" si="252"/>
        <v>0.36068862794425999</v>
      </c>
    </row>
    <row r="220" spans="1:67">
      <c r="A220">
        <v>208</v>
      </c>
      <c r="B220" s="64">
        <v>203</v>
      </c>
      <c r="C220" s="56">
        <f t="shared" si="200"/>
        <v>906140.3775909387</v>
      </c>
      <c r="D220" s="56">
        <f t="shared" si="201"/>
        <v>356490.90696197608</v>
      </c>
      <c r="E220" s="59">
        <f t="shared" si="253"/>
        <v>549649.47062896262</v>
      </c>
      <c r="F220" s="53">
        <f t="shared" si="202"/>
        <v>18001.803249200213</v>
      </c>
      <c r="G220" s="53">
        <f t="shared" si="203"/>
        <v>2549.4574612673382</v>
      </c>
      <c r="H220" s="66">
        <f t="shared" si="204"/>
        <v>15452.345787932874</v>
      </c>
      <c r="I220" s="54">
        <f t="shared" si="205"/>
        <v>0.24</v>
      </c>
      <c r="J220" s="67">
        <f t="shared" si="206"/>
        <v>2.261020693073168E-2</v>
      </c>
      <c r="K220" s="68">
        <f t="shared" si="207"/>
        <v>12078.307534457588</v>
      </c>
      <c r="L220" s="68">
        <f t="shared" si="208"/>
        <v>30080.110783657801</v>
      </c>
      <c r="M220" s="55">
        <f t="shared" si="209"/>
        <v>27530.653322390463</v>
      </c>
      <c r="N220" s="55">
        <f t="shared" si="210"/>
        <v>6199.3965108543252</v>
      </c>
      <c r="O220" s="55">
        <f t="shared" si="211"/>
        <v>21331.256811536139</v>
      </c>
      <c r="P220" s="65">
        <f t="shared" si="254"/>
        <v>0</v>
      </c>
      <c r="Q220" s="52">
        <f t="shared" si="212"/>
        <v>0</v>
      </c>
      <c r="R220" s="57">
        <f t="shared" si="213"/>
        <v>0</v>
      </c>
      <c r="S220" s="59">
        <f t="shared" si="255"/>
        <v>0</v>
      </c>
      <c r="T220" s="56">
        <f t="shared" si="214"/>
        <v>0</v>
      </c>
      <c r="U220" s="57">
        <f t="shared" si="215"/>
        <v>0</v>
      </c>
      <c r="V220" s="59">
        <f t="shared" si="256"/>
        <v>0</v>
      </c>
      <c r="W220" s="52">
        <f t="shared" si="199"/>
        <v>0</v>
      </c>
      <c r="X220" s="57">
        <f t="shared" si="216"/>
        <v>0</v>
      </c>
      <c r="Y220" s="59">
        <f t="shared" si="257"/>
        <v>0</v>
      </c>
      <c r="Z220" s="56">
        <f t="shared" si="258"/>
        <v>0</v>
      </c>
      <c r="AA220" s="57">
        <f t="shared" si="217"/>
        <v>0</v>
      </c>
      <c r="AB220" s="63">
        <f t="shared" si="259"/>
        <v>0</v>
      </c>
      <c r="AC220" s="74">
        <f t="shared" si="218"/>
        <v>0</v>
      </c>
      <c r="AD220" s="57">
        <f t="shared" si="219"/>
        <v>0</v>
      </c>
      <c r="AE220" s="59">
        <f t="shared" si="260"/>
        <v>0</v>
      </c>
      <c r="AF220" s="54">
        <f t="shared" si="220"/>
        <v>0</v>
      </c>
      <c r="AG220" s="57">
        <f t="shared" si="221"/>
        <v>0</v>
      </c>
      <c r="AH220" s="59">
        <f t="shared" si="261"/>
        <v>123770.94616122282</v>
      </c>
      <c r="AI220" s="54">
        <f t="shared" si="222"/>
        <v>6199.3965108543252</v>
      </c>
      <c r="AJ220" s="57">
        <f t="shared" si="223"/>
        <v>515.71227567176174</v>
      </c>
      <c r="AK220" s="59">
        <f t="shared" si="262"/>
        <v>782369.43142971594</v>
      </c>
      <c r="AL220" s="56">
        <f t="shared" si="263"/>
        <v>21331.256811536139</v>
      </c>
      <c r="AM220" s="75">
        <f t="shared" si="224"/>
        <v>3259.8726309571498</v>
      </c>
      <c r="AN220">
        <f t="shared" si="225"/>
        <v>3.8253095074327448E-2</v>
      </c>
      <c r="AO220" s="119">
        <f t="shared" si="226"/>
        <v>0</v>
      </c>
      <c r="AP220" s="119">
        <f t="shared" si="227"/>
        <v>0</v>
      </c>
      <c r="AQ220">
        <f t="shared" si="228"/>
        <v>0.3390778266499741</v>
      </c>
      <c r="AR220" s="41">
        <f t="shared" si="229"/>
        <v>0</v>
      </c>
      <c r="AS220" s="41">
        <f t="shared" si="230"/>
        <v>0</v>
      </c>
      <c r="AT220">
        <f t="shared" si="231"/>
        <v>0.33655254260683404</v>
      </c>
      <c r="AU220" s="41">
        <f t="shared" si="232"/>
        <v>0</v>
      </c>
      <c r="AV220" s="41">
        <f t="shared" si="233"/>
        <v>0</v>
      </c>
      <c r="AW220">
        <f t="shared" si="234"/>
        <v>0.34286254989570381</v>
      </c>
      <c r="AX220">
        <f t="shared" si="235"/>
        <v>0</v>
      </c>
      <c r="AY220" s="121">
        <f t="shared" si="236"/>
        <v>0</v>
      </c>
      <c r="AZ220">
        <f t="shared" si="237"/>
        <v>0.5074865817935913</v>
      </c>
      <c r="BA220" s="39">
        <f t="shared" si="238"/>
        <v>0</v>
      </c>
      <c r="BB220" s="39">
        <f t="shared" si="239"/>
        <v>0</v>
      </c>
      <c r="BC220">
        <f t="shared" si="240"/>
        <v>0.35441697535050048</v>
      </c>
      <c r="BD220" s="41">
        <f t="shared" si="241"/>
        <v>0</v>
      </c>
      <c r="BE220" s="41">
        <f t="shared" si="242"/>
        <v>0</v>
      </c>
      <c r="BF220">
        <f t="shared" si="243"/>
        <v>0.34191251077052809</v>
      </c>
      <c r="BG220" s="41">
        <f t="shared" si="244"/>
        <v>6715.108786526087</v>
      </c>
      <c r="BH220" s="41">
        <f t="shared" si="245"/>
        <v>1289474.4742576997</v>
      </c>
      <c r="BI220">
        <f t="shared" si="246"/>
        <v>0.37001780413260754</v>
      </c>
      <c r="BJ220">
        <f t="shared" si="247"/>
        <v>24591.129442493289</v>
      </c>
      <c r="BK220" s="121">
        <f t="shared" si="248"/>
        <v>4436901.4167995173</v>
      </c>
      <c r="BL220">
        <f t="shared" si="249"/>
        <v>0.38318881088171231</v>
      </c>
      <c r="BM220" s="119">
        <f t="shared" si="250"/>
        <v>31306.238229019378</v>
      </c>
      <c r="BN220" s="119">
        <f t="shared" si="251"/>
        <v>5588722.6244452642</v>
      </c>
      <c r="BO220">
        <f t="shared" si="252"/>
        <v>0.35838702330178618</v>
      </c>
    </row>
    <row r="221" spans="1:67">
      <c r="A221">
        <v>209</v>
      </c>
      <c r="B221" s="58">
        <v>204</v>
      </c>
      <c r="C221" s="56">
        <f t="shared" si="200"/>
        <v>878609.72426854831</v>
      </c>
      <c r="D221" s="56">
        <f t="shared" si="201"/>
        <v>356490.90696197614</v>
      </c>
      <c r="E221" s="59">
        <f t="shared" si="253"/>
        <v>522118.81730657216</v>
      </c>
      <c r="F221" s="53">
        <f t="shared" si="202"/>
        <v>17594.77875260948</v>
      </c>
      <c r="G221" s="53">
        <f t="shared" si="203"/>
        <v>2421.7611142736505</v>
      </c>
      <c r="H221" s="60">
        <f t="shared" si="204"/>
        <v>15173.01763833583</v>
      </c>
      <c r="I221" s="54">
        <f t="shared" si="205"/>
        <v>0.24</v>
      </c>
      <c r="J221" s="61">
        <f t="shared" si="206"/>
        <v>2.261020693073168E-2</v>
      </c>
      <c r="K221" s="62">
        <f t="shared" si="207"/>
        <v>11462.149433164072</v>
      </c>
      <c r="L221" s="62">
        <f t="shared" si="208"/>
        <v>29056.928185773551</v>
      </c>
      <c r="M221" s="55">
        <f t="shared" si="209"/>
        <v>26635.167071499902</v>
      </c>
      <c r="N221" s="55">
        <f t="shared" si="210"/>
        <v>5997.7494858353439</v>
      </c>
      <c r="O221" s="55">
        <f t="shared" si="211"/>
        <v>20637.41758566456</v>
      </c>
      <c r="P221" s="59">
        <f t="shared" si="254"/>
        <v>0</v>
      </c>
      <c r="Q221" s="52">
        <f t="shared" si="212"/>
        <v>0</v>
      </c>
      <c r="R221" s="57">
        <f t="shared" si="213"/>
        <v>0</v>
      </c>
      <c r="S221" s="59">
        <f t="shared" si="255"/>
        <v>0</v>
      </c>
      <c r="T221" s="56">
        <f t="shared" si="214"/>
        <v>0</v>
      </c>
      <c r="U221" s="57">
        <f t="shared" si="215"/>
        <v>0</v>
      </c>
      <c r="V221" s="59">
        <f t="shared" si="256"/>
        <v>0</v>
      </c>
      <c r="W221" s="52">
        <f t="shared" si="199"/>
        <v>0</v>
      </c>
      <c r="X221" s="57">
        <f t="shared" si="216"/>
        <v>0</v>
      </c>
      <c r="Y221" s="59">
        <f t="shared" si="257"/>
        <v>0</v>
      </c>
      <c r="Z221" s="56">
        <f t="shared" si="258"/>
        <v>0</v>
      </c>
      <c r="AA221" s="57">
        <f t="shared" si="217"/>
        <v>0</v>
      </c>
      <c r="AB221" s="63">
        <f t="shared" si="259"/>
        <v>0</v>
      </c>
      <c r="AC221" s="74">
        <f t="shared" si="218"/>
        <v>0</v>
      </c>
      <c r="AD221" s="57">
        <f t="shared" si="219"/>
        <v>0</v>
      </c>
      <c r="AE221" s="59">
        <f t="shared" si="260"/>
        <v>0</v>
      </c>
      <c r="AF221" s="54">
        <f t="shared" si="220"/>
        <v>0</v>
      </c>
      <c r="AG221" s="57">
        <f t="shared" si="221"/>
        <v>0</v>
      </c>
      <c r="AH221" s="59">
        <f t="shared" si="261"/>
        <v>117571.5496503685</v>
      </c>
      <c r="AI221" s="54">
        <f t="shared" si="222"/>
        <v>5997.7494858353439</v>
      </c>
      <c r="AJ221" s="57">
        <f t="shared" si="223"/>
        <v>489.88145687653542</v>
      </c>
      <c r="AK221" s="59">
        <f t="shared" si="262"/>
        <v>761038.17461817979</v>
      </c>
      <c r="AL221" s="56">
        <f t="shared" si="263"/>
        <v>20637.41758566456</v>
      </c>
      <c r="AM221" s="75">
        <f t="shared" si="224"/>
        <v>3170.9923942424157</v>
      </c>
      <c r="AN221">
        <f t="shared" si="225"/>
        <v>3.8333502258334914E-2</v>
      </c>
      <c r="AO221" s="119">
        <f t="shared" si="226"/>
        <v>0</v>
      </c>
      <c r="AP221" s="119">
        <f t="shared" si="227"/>
        <v>0</v>
      </c>
      <c r="AQ221">
        <f t="shared" si="228"/>
        <v>0.33681785390099195</v>
      </c>
      <c r="AR221" s="41">
        <f t="shared" si="229"/>
        <v>0</v>
      </c>
      <c r="AS221" s="41">
        <f t="shared" si="230"/>
        <v>0</v>
      </c>
      <c r="AT221">
        <f t="shared" si="231"/>
        <v>0.33429710719981803</v>
      </c>
      <c r="AU221" s="41">
        <f t="shared" si="232"/>
        <v>0</v>
      </c>
      <c r="AV221" s="41">
        <f t="shared" si="233"/>
        <v>0</v>
      </c>
      <c r="AW221">
        <f t="shared" si="234"/>
        <v>0.34059594960870765</v>
      </c>
      <c r="AX221">
        <f t="shared" si="235"/>
        <v>0</v>
      </c>
      <c r="AY221" s="121">
        <f t="shared" si="236"/>
        <v>0</v>
      </c>
      <c r="AZ221">
        <f t="shared" si="237"/>
        <v>0.50510514089405556</v>
      </c>
      <c r="BA221" s="39">
        <f t="shared" si="238"/>
        <v>0</v>
      </c>
      <c r="BB221" s="39">
        <f t="shared" si="239"/>
        <v>0</v>
      </c>
      <c r="BC221">
        <f t="shared" si="240"/>
        <v>0.35213140170615431</v>
      </c>
      <c r="BD221" s="41">
        <f t="shared" si="241"/>
        <v>0</v>
      </c>
      <c r="BE221" s="41">
        <f t="shared" si="242"/>
        <v>0</v>
      </c>
      <c r="BF221">
        <f t="shared" si="243"/>
        <v>0.33964755474893116</v>
      </c>
      <c r="BG221" s="41">
        <f t="shared" si="244"/>
        <v>6487.6309427118795</v>
      </c>
      <c r="BH221" s="41">
        <f t="shared" si="245"/>
        <v>1253529.6425395869</v>
      </c>
      <c r="BI221">
        <f t="shared" si="246"/>
        <v>0.36770953776727838</v>
      </c>
      <c r="BJ221">
        <f t="shared" si="247"/>
        <v>23808.409979906974</v>
      </c>
      <c r="BK221" s="121">
        <f t="shared" si="248"/>
        <v>4313220.2754038926</v>
      </c>
      <c r="BL221">
        <f t="shared" si="249"/>
        <v>0.38086390799532494</v>
      </c>
      <c r="BM221" s="119">
        <f t="shared" si="250"/>
        <v>30296.040922618853</v>
      </c>
      <c r="BN221" s="119">
        <f t="shared" si="251"/>
        <v>5433574.0825859802</v>
      </c>
      <c r="BO221">
        <f t="shared" si="252"/>
        <v>0.35609536065951486</v>
      </c>
    </row>
    <row r="222" spans="1:67">
      <c r="A222">
        <v>210</v>
      </c>
      <c r="B222" s="64">
        <v>205</v>
      </c>
      <c r="C222" s="56">
        <f t="shared" si="200"/>
        <v>851974.55719704845</v>
      </c>
      <c r="D222" s="56">
        <f t="shared" si="201"/>
        <v>356490.9069619762</v>
      </c>
      <c r="E222" s="59">
        <f t="shared" si="253"/>
        <v>495483.65023507224</v>
      </c>
      <c r="F222" s="53">
        <f t="shared" si="202"/>
        <v>17196.957164112533</v>
      </c>
      <c r="G222" s="53">
        <f t="shared" si="203"/>
        <v>2298.21833100701</v>
      </c>
      <c r="H222" s="66">
        <f t="shared" si="204"/>
        <v>14898.738833105523</v>
      </c>
      <c r="I222" s="54">
        <f t="shared" si="205"/>
        <v>0.24</v>
      </c>
      <c r="J222" s="67">
        <f t="shared" si="206"/>
        <v>2.261020693073168E-2</v>
      </c>
      <c r="K222" s="68">
        <f t="shared" si="207"/>
        <v>10866.124294585818</v>
      </c>
      <c r="L222" s="68">
        <f t="shared" si="208"/>
        <v>28063.081458698351</v>
      </c>
      <c r="M222" s="55">
        <f t="shared" si="209"/>
        <v>25764.86312769134</v>
      </c>
      <c r="N222" s="55">
        <f t="shared" si="210"/>
        <v>5801.7730529680002</v>
      </c>
      <c r="O222" s="55">
        <f t="shared" si="211"/>
        <v>19963.090074723339</v>
      </c>
      <c r="P222" s="65">
        <f t="shared" si="254"/>
        <v>0</v>
      </c>
      <c r="Q222" s="52">
        <f t="shared" si="212"/>
        <v>0</v>
      </c>
      <c r="R222" s="57">
        <f t="shared" si="213"/>
        <v>0</v>
      </c>
      <c r="S222" s="59">
        <f t="shared" si="255"/>
        <v>0</v>
      </c>
      <c r="T222" s="56">
        <f t="shared" si="214"/>
        <v>0</v>
      </c>
      <c r="U222" s="57">
        <f t="shared" si="215"/>
        <v>0</v>
      </c>
      <c r="V222" s="59">
        <f t="shared" si="256"/>
        <v>0</v>
      </c>
      <c r="W222" s="52">
        <f t="shared" si="199"/>
        <v>0</v>
      </c>
      <c r="X222" s="57">
        <f t="shared" si="216"/>
        <v>0</v>
      </c>
      <c r="Y222" s="59">
        <f t="shared" si="257"/>
        <v>0</v>
      </c>
      <c r="Z222" s="56">
        <f t="shared" si="258"/>
        <v>0</v>
      </c>
      <c r="AA222" s="57">
        <f t="shared" si="217"/>
        <v>0</v>
      </c>
      <c r="AB222" s="63">
        <f t="shared" si="259"/>
        <v>0</v>
      </c>
      <c r="AC222" s="74">
        <f t="shared" si="218"/>
        <v>0</v>
      </c>
      <c r="AD222" s="57">
        <f t="shared" si="219"/>
        <v>0</v>
      </c>
      <c r="AE222" s="59">
        <f t="shared" si="260"/>
        <v>0</v>
      </c>
      <c r="AF222" s="54">
        <f t="shared" si="220"/>
        <v>0</v>
      </c>
      <c r="AG222" s="57">
        <f t="shared" si="221"/>
        <v>0</v>
      </c>
      <c r="AH222" s="59">
        <f t="shared" si="261"/>
        <v>111573.80016453315</v>
      </c>
      <c r="AI222" s="54">
        <f t="shared" si="222"/>
        <v>5801.7730529680002</v>
      </c>
      <c r="AJ222" s="57">
        <f t="shared" si="223"/>
        <v>464.89083401888814</v>
      </c>
      <c r="AK222" s="59">
        <f t="shared" si="262"/>
        <v>740400.75703251525</v>
      </c>
      <c r="AL222" s="56">
        <f t="shared" si="263"/>
        <v>19963.090074723339</v>
      </c>
      <c r="AM222" s="75">
        <f t="shared" si="224"/>
        <v>3085.0031543021469</v>
      </c>
      <c r="AN222">
        <f t="shared" si="225"/>
        <v>3.8413909442342374E-2</v>
      </c>
      <c r="AO222" s="119">
        <f t="shared" si="226"/>
        <v>0</v>
      </c>
      <c r="AP222" s="119">
        <f t="shared" si="227"/>
        <v>0</v>
      </c>
      <c r="AQ222">
        <f t="shared" si="228"/>
        <v>0.33456848723473659</v>
      </c>
      <c r="AR222" s="41">
        <f t="shared" si="229"/>
        <v>0</v>
      </c>
      <c r="AS222" s="41">
        <f t="shared" si="230"/>
        <v>0</v>
      </c>
      <c r="AT222">
        <f t="shared" si="231"/>
        <v>0.33205236370184044</v>
      </c>
      <c r="AU222" s="41">
        <f t="shared" si="232"/>
        <v>0</v>
      </c>
      <c r="AV222" s="41">
        <f t="shared" si="233"/>
        <v>0</v>
      </c>
      <c r="AW222">
        <f t="shared" si="234"/>
        <v>0.33833982614640407</v>
      </c>
      <c r="AX222">
        <f t="shared" si="235"/>
        <v>0</v>
      </c>
      <c r="AY222" s="121">
        <f t="shared" si="236"/>
        <v>0</v>
      </c>
      <c r="AZ222">
        <f t="shared" si="237"/>
        <v>0.50272816507594442</v>
      </c>
      <c r="BA222" s="39">
        <f t="shared" si="238"/>
        <v>0</v>
      </c>
      <c r="BB222" s="39">
        <f t="shared" si="239"/>
        <v>0</v>
      </c>
      <c r="BC222">
        <f t="shared" si="240"/>
        <v>0.34985590590979726</v>
      </c>
      <c r="BD222" s="41">
        <f t="shared" si="241"/>
        <v>0</v>
      </c>
      <c r="BE222" s="41">
        <f t="shared" si="242"/>
        <v>0</v>
      </c>
      <c r="BF222">
        <f t="shared" si="243"/>
        <v>0.33739310806767914</v>
      </c>
      <c r="BG222" s="41">
        <f t="shared" si="244"/>
        <v>6266.6638869868884</v>
      </c>
      <c r="BH222" s="41">
        <f t="shared" si="245"/>
        <v>1218372.3411232801</v>
      </c>
      <c r="BI222">
        <f t="shared" si="246"/>
        <v>0.36541080125846276</v>
      </c>
      <c r="BJ222">
        <f t="shared" si="247"/>
        <v>23048.093229025486</v>
      </c>
      <c r="BK222" s="121">
        <f t="shared" si="248"/>
        <v>4192248.915691901</v>
      </c>
      <c r="BL222">
        <f t="shared" si="249"/>
        <v>0.37854806523138607</v>
      </c>
      <c r="BM222" s="119">
        <f t="shared" si="250"/>
        <v>29314.757116012373</v>
      </c>
      <c r="BN222" s="119">
        <f t="shared" si="251"/>
        <v>5281796.9411767246</v>
      </c>
      <c r="BO222">
        <f t="shared" si="252"/>
        <v>0.35381363736697619</v>
      </c>
    </row>
    <row r="223" spans="1:67">
      <c r="A223">
        <v>211</v>
      </c>
      <c r="B223" s="58">
        <v>206</v>
      </c>
      <c r="C223" s="56">
        <f t="shared" si="200"/>
        <v>826209.69406935701</v>
      </c>
      <c r="D223" s="56">
        <f t="shared" si="201"/>
        <v>356490.90696197614</v>
      </c>
      <c r="E223" s="59">
        <f t="shared" si="253"/>
        <v>469718.78710738086</v>
      </c>
      <c r="F223" s="53">
        <f t="shared" si="202"/>
        <v>16808.130404053023</v>
      </c>
      <c r="G223" s="53">
        <f t="shared" si="203"/>
        <v>2178.7123075330683</v>
      </c>
      <c r="H223" s="60">
        <f t="shared" si="204"/>
        <v>14629.418096519956</v>
      </c>
      <c r="I223" s="54">
        <f t="shared" si="205"/>
        <v>0.24</v>
      </c>
      <c r="J223" s="61">
        <f t="shared" si="206"/>
        <v>2.261020693073168E-2</v>
      </c>
      <c r="K223" s="62">
        <f t="shared" si="207"/>
        <v>10289.664805311675</v>
      </c>
      <c r="L223" s="62">
        <f t="shared" si="208"/>
        <v>27097.795209364696</v>
      </c>
      <c r="M223" s="55">
        <f t="shared" si="209"/>
        <v>24919.082901831629</v>
      </c>
      <c r="N223" s="55">
        <f t="shared" si="210"/>
        <v>5611.3189100988257</v>
      </c>
      <c r="O223" s="55">
        <f t="shared" si="211"/>
        <v>19307.763991732805</v>
      </c>
      <c r="P223" s="59">
        <f t="shared" si="254"/>
        <v>0</v>
      </c>
      <c r="Q223" s="52">
        <f t="shared" si="212"/>
        <v>0</v>
      </c>
      <c r="R223" s="57">
        <f t="shared" si="213"/>
        <v>0</v>
      </c>
      <c r="S223" s="59">
        <f t="shared" si="255"/>
        <v>0</v>
      </c>
      <c r="T223" s="56">
        <f t="shared" si="214"/>
        <v>0</v>
      </c>
      <c r="U223" s="57">
        <f t="shared" si="215"/>
        <v>0</v>
      </c>
      <c r="V223" s="59">
        <f t="shared" si="256"/>
        <v>0</v>
      </c>
      <c r="W223" s="52">
        <f t="shared" si="199"/>
        <v>0</v>
      </c>
      <c r="X223" s="57">
        <f t="shared" si="216"/>
        <v>0</v>
      </c>
      <c r="Y223" s="59">
        <f t="shared" si="257"/>
        <v>0</v>
      </c>
      <c r="Z223" s="56">
        <f t="shared" si="258"/>
        <v>0</v>
      </c>
      <c r="AA223" s="57">
        <f t="shared" si="217"/>
        <v>0</v>
      </c>
      <c r="AB223" s="63">
        <f t="shared" si="259"/>
        <v>0</v>
      </c>
      <c r="AC223" s="74">
        <f t="shared" si="218"/>
        <v>0</v>
      </c>
      <c r="AD223" s="57">
        <f t="shared" si="219"/>
        <v>0</v>
      </c>
      <c r="AE223" s="59">
        <f t="shared" si="260"/>
        <v>0</v>
      </c>
      <c r="AF223" s="54">
        <f t="shared" si="220"/>
        <v>0</v>
      </c>
      <c r="AG223" s="57">
        <f t="shared" si="221"/>
        <v>0</v>
      </c>
      <c r="AH223" s="59">
        <f t="shared" si="261"/>
        <v>105772.02711156516</v>
      </c>
      <c r="AI223" s="54">
        <f t="shared" si="222"/>
        <v>5611.3189100988257</v>
      </c>
      <c r="AJ223" s="57">
        <f t="shared" si="223"/>
        <v>440.71677963152149</v>
      </c>
      <c r="AK223" s="59">
        <f t="shared" si="262"/>
        <v>720437.66695779189</v>
      </c>
      <c r="AL223" s="56">
        <f t="shared" si="263"/>
        <v>19307.763991732805</v>
      </c>
      <c r="AM223" s="75">
        <f t="shared" si="224"/>
        <v>3001.8236123241327</v>
      </c>
      <c r="AN223">
        <f t="shared" si="225"/>
        <v>3.8494316626349834E-2</v>
      </c>
      <c r="AO223" s="119">
        <f t="shared" si="226"/>
        <v>0</v>
      </c>
      <c r="AP223" s="119">
        <f t="shared" si="227"/>
        <v>0</v>
      </c>
      <c r="AQ223">
        <f t="shared" si="228"/>
        <v>0.33232971559137575</v>
      </c>
      <c r="AR223" s="41">
        <f t="shared" si="229"/>
        <v>0</v>
      </c>
      <c r="AS223" s="41">
        <f t="shared" si="230"/>
        <v>0</v>
      </c>
      <c r="AT223">
        <f t="shared" si="231"/>
        <v>0.32981829996294304</v>
      </c>
      <c r="AU223" s="41">
        <f t="shared" si="232"/>
        <v>0</v>
      </c>
      <c r="AV223" s="41">
        <f t="shared" si="233"/>
        <v>0</v>
      </c>
      <c r="AW223">
        <f t="shared" si="234"/>
        <v>0.33609417006524678</v>
      </c>
      <c r="AX223">
        <f t="shared" si="235"/>
        <v>0</v>
      </c>
      <c r="AY223" s="121">
        <f t="shared" si="236"/>
        <v>0</v>
      </c>
      <c r="AZ223">
        <f t="shared" si="237"/>
        <v>0.50035569669662516</v>
      </c>
      <c r="BA223" s="39">
        <f t="shared" si="238"/>
        <v>0</v>
      </c>
      <c r="BB223" s="39">
        <f t="shared" si="239"/>
        <v>0</v>
      </c>
      <c r="BC223">
        <f t="shared" si="240"/>
        <v>0.34759048332397158</v>
      </c>
      <c r="BD223" s="41">
        <f t="shared" si="241"/>
        <v>0</v>
      </c>
      <c r="BE223" s="41">
        <f t="shared" si="242"/>
        <v>0</v>
      </c>
      <c r="BF223">
        <f t="shared" si="243"/>
        <v>0.33514916087949276</v>
      </c>
      <c r="BG223" s="41">
        <f t="shared" si="244"/>
        <v>6052.0356897303473</v>
      </c>
      <c r="BH223" s="41">
        <f t="shared" si="245"/>
        <v>1183988.2900308522</v>
      </c>
      <c r="BI223">
        <f t="shared" si="246"/>
        <v>0.36312159615527734</v>
      </c>
      <c r="BJ223">
        <f t="shared" si="247"/>
        <v>22309.587604056938</v>
      </c>
      <c r="BK223" s="121">
        <f t="shared" si="248"/>
        <v>4073938.202255622</v>
      </c>
      <c r="BL223">
        <f t="shared" si="249"/>
        <v>0.37624128909699561</v>
      </c>
      <c r="BM223" s="119">
        <f t="shared" si="250"/>
        <v>28361.623293787285</v>
      </c>
      <c r="BN223" s="119">
        <f t="shared" si="251"/>
        <v>5133331.0777773159</v>
      </c>
      <c r="BO223">
        <f t="shared" si="252"/>
        <v>0.35154185039375591</v>
      </c>
    </row>
    <row r="224" spans="1:67">
      <c r="A224">
        <v>212</v>
      </c>
      <c r="B224" s="64">
        <v>207</v>
      </c>
      <c r="C224" s="56">
        <f t="shared" si="200"/>
        <v>801290.61116752541</v>
      </c>
      <c r="D224" s="56">
        <f t="shared" si="201"/>
        <v>356490.90696197614</v>
      </c>
      <c r="E224" s="59">
        <f t="shared" si="253"/>
        <v>444799.70420554926</v>
      </c>
      <c r="F224" s="53">
        <f t="shared" si="202"/>
        <v>16428.095097498659</v>
      </c>
      <c r="G224" s="53">
        <f t="shared" si="203"/>
        <v>2063.1292946734061</v>
      </c>
      <c r="H224" s="66">
        <f t="shared" si="204"/>
        <v>14364.965802825252</v>
      </c>
      <c r="I224" s="54">
        <f t="shared" si="205"/>
        <v>0.24</v>
      </c>
      <c r="J224" s="67">
        <f t="shared" si="206"/>
        <v>2.261020693073168E-2</v>
      </c>
      <c r="K224" s="68">
        <f t="shared" si="207"/>
        <v>9732.218505460949</v>
      </c>
      <c r="L224" s="68">
        <f t="shared" si="208"/>
        <v>26160.31360295961</v>
      </c>
      <c r="M224" s="55">
        <f t="shared" si="209"/>
        <v>24097.184308286203</v>
      </c>
      <c r="N224" s="55">
        <f t="shared" si="210"/>
        <v>5426.2424713585342</v>
      </c>
      <c r="O224" s="55">
        <f t="shared" si="211"/>
        <v>18670.941836927668</v>
      </c>
      <c r="P224" s="65">
        <f t="shared" si="254"/>
        <v>0</v>
      </c>
      <c r="Q224" s="52">
        <f t="shared" si="212"/>
        <v>0</v>
      </c>
      <c r="R224" s="57">
        <f t="shared" si="213"/>
        <v>0</v>
      </c>
      <c r="S224" s="59">
        <f t="shared" si="255"/>
        <v>0</v>
      </c>
      <c r="T224" s="56">
        <f t="shared" si="214"/>
        <v>0</v>
      </c>
      <c r="U224" s="57">
        <f t="shared" si="215"/>
        <v>0</v>
      </c>
      <c r="V224" s="59">
        <f t="shared" si="256"/>
        <v>0</v>
      </c>
      <c r="W224" s="52">
        <f t="shared" si="199"/>
        <v>0</v>
      </c>
      <c r="X224" s="57">
        <f t="shared" si="216"/>
        <v>0</v>
      </c>
      <c r="Y224" s="59">
        <f t="shared" si="257"/>
        <v>0</v>
      </c>
      <c r="Z224" s="56">
        <f t="shared" si="258"/>
        <v>0</v>
      </c>
      <c r="AA224" s="57">
        <f t="shared" si="217"/>
        <v>0</v>
      </c>
      <c r="AB224" s="63">
        <f t="shared" si="259"/>
        <v>0</v>
      </c>
      <c r="AC224" s="74">
        <f t="shared" si="218"/>
        <v>0</v>
      </c>
      <c r="AD224" s="57">
        <f t="shared" si="219"/>
        <v>0</v>
      </c>
      <c r="AE224" s="59">
        <f t="shared" si="260"/>
        <v>0</v>
      </c>
      <c r="AF224" s="54">
        <f t="shared" si="220"/>
        <v>0</v>
      </c>
      <c r="AG224" s="57">
        <f t="shared" si="221"/>
        <v>0</v>
      </c>
      <c r="AH224" s="59">
        <f t="shared" si="261"/>
        <v>100160.70820146633</v>
      </c>
      <c r="AI224" s="54">
        <f t="shared" si="222"/>
        <v>5426.2424713585342</v>
      </c>
      <c r="AJ224" s="57">
        <f t="shared" si="223"/>
        <v>417.3362841727764</v>
      </c>
      <c r="AK224" s="59">
        <f t="shared" si="262"/>
        <v>701129.90296605905</v>
      </c>
      <c r="AL224" s="56">
        <f t="shared" si="263"/>
        <v>18670.941836927668</v>
      </c>
      <c r="AM224" s="75">
        <f t="shared" si="224"/>
        <v>2921.3745956919129</v>
      </c>
      <c r="AN224">
        <f t="shared" si="225"/>
        <v>3.8574723810357293E-2</v>
      </c>
      <c r="AO224" s="119">
        <f t="shared" si="226"/>
        <v>0</v>
      </c>
      <c r="AP224" s="119">
        <f t="shared" si="227"/>
        <v>0</v>
      </c>
      <c r="AQ224">
        <f t="shared" si="228"/>
        <v>0.33010152756213396</v>
      </c>
      <c r="AR224" s="41">
        <f t="shared" si="229"/>
        <v>0</v>
      </c>
      <c r="AS224" s="41">
        <f t="shared" si="230"/>
        <v>0</v>
      </c>
      <c r="AT224">
        <f t="shared" si="231"/>
        <v>0.32759490348864306</v>
      </c>
      <c r="AU224" s="41">
        <f t="shared" si="232"/>
        <v>0</v>
      </c>
      <c r="AV224" s="41">
        <f t="shared" si="233"/>
        <v>0</v>
      </c>
      <c r="AW224">
        <f t="shared" si="234"/>
        <v>0.33385897156656397</v>
      </c>
      <c r="AX224">
        <f t="shared" si="235"/>
        <v>0</v>
      </c>
      <c r="AY224" s="121">
        <f t="shared" si="236"/>
        <v>0</v>
      </c>
      <c r="AZ224">
        <f t="shared" si="237"/>
        <v>0.497987777732882</v>
      </c>
      <c r="BA224" s="39">
        <f t="shared" si="238"/>
        <v>0</v>
      </c>
      <c r="BB224" s="39">
        <f t="shared" si="239"/>
        <v>0</v>
      </c>
      <c r="BC224">
        <f t="shared" si="240"/>
        <v>0.34533512893894042</v>
      </c>
      <c r="BD224" s="41">
        <f t="shared" si="241"/>
        <v>0</v>
      </c>
      <c r="BE224" s="41">
        <f t="shared" si="242"/>
        <v>0</v>
      </c>
      <c r="BF224">
        <f t="shared" si="243"/>
        <v>0.33291570298345746</v>
      </c>
      <c r="BG224" s="41">
        <f t="shared" si="244"/>
        <v>5843.5787555313109</v>
      </c>
      <c r="BH224" s="41">
        <f t="shared" si="245"/>
        <v>1150363.4039280093</v>
      </c>
      <c r="BI224">
        <f t="shared" si="246"/>
        <v>0.36084192361633316</v>
      </c>
      <c r="BJ224">
        <f t="shared" si="247"/>
        <v>21592.31643261958</v>
      </c>
      <c r="BK224" s="121">
        <f t="shared" si="248"/>
        <v>3958239.6694286657</v>
      </c>
      <c r="BL224">
        <f t="shared" si="249"/>
        <v>0.37394358569723568</v>
      </c>
      <c r="BM224" s="119">
        <f t="shared" si="250"/>
        <v>27435.895188150891</v>
      </c>
      <c r="BN224" s="119">
        <f t="shared" si="251"/>
        <v>4988117.151815244</v>
      </c>
      <c r="BO224">
        <f t="shared" si="252"/>
        <v>0.34927999633204015</v>
      </c>
    </row>
    <row r="225" spans="1:67">
      <c r="A225">
        <v>213</v>
      </c>
      <c r="B225" s="58">
        <v>208</v>
      </c>
      <c r="C225" s="56">
        <f t="shared" si="200"/>
        <v>777193.42685923912</v>
      </c>
      <c r="D225" s="56">
        <f t="shared" si="201"/>
        <v>356490.90696197603</v>
      </c>
      <c r="E225" s="59">
        <f t="shared" si="253"/>
        <v>420702.51989726309</v>
      </c>
      <c r="F225" s="53">
        <f t="shared" si="202"/>
        <v>16056.652467866481</v>
      </c>
      <c r="G225" s="53">
        <f t="shared" si="203"/>
        <v>1951.3585214568054</v>
      </c>
      <c r="H225" s="60">
        <f t="shared" si="204"/>
        <v>14105.293946409676</v>
      </c>
      <c r="I225" s="54">
        <f t="shared" si="205"/>
        <v>0.24</v>
      </c>
      <c r="J225" s="61">
        <f t="shared" si="206"/>
        <v>2.261020693073168E-2</v>
      </c>
      <c r="K225" s="62">
        <f t="shared" si="207"/>
        <v>9193.2474162102608</v>
      </c>
      <c r="L225" s="62">
        <f t="shared" si="208"/>
        <v>25249.899884076742</v>
      </c>
      <c r="M225" s="55">
        <f t="shared" si="209"/>
        <v>23298.541362619937</v>
      </c>
      <c r="N225" s="55">
        <f t="shared" si="210"/>
        <v>5246.4027765716628</v>
      </c>
      <c r="O225" s="55">
        <f t="shared" si="211"/>
        <v>18052.138586048273</v>
      </c>
      <c r="P225" s="59">
        <f t="shared" si="254"/>
        <v>0</v>
      </c>
      <c r="Q225" s="52">
        <f t="shared" si="212"/>
        <v>0</v>
      </c>
      <c r="R225" s="57">
        <f t="shared" si="213"/>
        <v>0</v>
      </c>
      <c r="S225" s="59">
        <f t="shared" si="255"/>
        <v>0</v>
      </c>
      <c r="T225" s="56">
        <f t="shared" si="214"/>
        <v>0</v>
      </c>
      <c r="U225" s="57">
        <f t="shared" si="215"/>
        <v>0</v>
      </c>
      <c r="V225" s="59">
        <f t="shared" si="256"/>
        <v>0</v>
      </c>
      <c r="W225" s="52">
        <f t="shared" si="199"/>
        <v>0</v>
      </c>
      <c r="X225" s="57">
        <f t="shared" si="216"/>
        <v>0</v>
      </c>
      <c r="Y225" s="59">
        <f t="shared" si="257"/>
        <v>0</v>
      </c>
      <c r="Z225" s="56">
        <f t="shared" si="258"/>
        <v>0</v>
      </c>
      <c r="AA225" s="57">
        <f t="shared" si="217"/>
        <v>0</v>
      </c>
      <c r="AB225" s="63">
        <f t="shared" si="259"/>
        <v>0</v>
      </c>
      <c r="AC225" s="74">
        <f t="shared" si="218"/>
        <v>0</v>
      </c>
      <c r="AD225" s="57">
        <f t="shared" si="219"/>
        <v>0</v>
      </c>
      <c r="AE225" s="59">
        <f t="shared" si="260"/>
        <v>0</v>
      </c>
      <c r="AF225" s="54">
        <f t="shared" si="220"/>
        <v>0</v>
      </c>
      <c r="AG225" s="57">
        <f t="shared" si="221"/>
        <v>0</v>
      </c>
      <c r="AH225" s="59">
        <f t="shared" si="261"/>
        <v>94734.465730107797</v>
      </c>
      <c r="AI225" s="54">
        <f t="shared" si="222"/>
        <v>5246.4027765716628</v>
      </c>
      <c r="AJ225" s="57">
        <f t="shared" si="223"/>
        <v>394.72694054211581</v>
      </c>
      <c r="AK225" s="59">
        <f t="shared" si="262"/>
        <v>682458.96112913138</v>
      </c>
      <c r="AL225" s="56">
        <f t="shared" si="263"/>
        <v>18052.138586048273</v>
      </c>
      <c r="AM225" s="75">
        <f t="shared" si="224"/>
        <v>2843.579004704714</v>
      </c>
      <c r="AN225">
        <f t="shared" si="225"/>
        <v>3.8655130994364753E-2</v>
      </c>
      <c r="AO225" s="119">
        <f t="shared" si="226"/>
        <v>0</v>
      </c>
      <c r="AP225" s="119">
        <f t="shared" si="227"/>
        <v>0</v>
      </c>
      <c r="AQ225">
        <f t="shared" si="228"/>
        <v>0.32788391139225243</v>
      </c>
      <c r="AR225" s="41">
        <f t="shared" si="229"/>
        <v>0</v>
      </c>
      <c r="AS225" s="41">
        <f t="shared" si="230"/>
        <v>0</v>
      </c>
      <c r="AT225">
        <f t="shared" si="231"/>
        <v>0.32538216144287962</v>
      </c>
      <c r="AU225" s="41">
        <f t="shared" si="232"/>
        <v>0</v>
      </c>
      <c r="AV225" s="41">
        <f t="shared" si="233"/>
        <v>0</v>
      </c>
      <c r="AW225">
        <f t="shared" si="234"/>
        <v>0.33163422049928765</v>
      </c>
      <c r="AX225">
        <f t="shared" si="235"/>
        <v>0</v>
      </c>
      <c r="AY225" s="121">
        <f t="shared" si="236"/>
        <v>0</v>
      </c>
      <c r="AZ225">
        <f t="shared" si="237"/>
        <v>0.49562444978036641</v>
      </c>
      <c r="BA225" s="39">
        <f t="shared" si="238"/>
        <v>0</v>
      </c>
      <c r="BB225" s="39">
        <f t="shared" si="239"/>
        <v>0</v>
      </c>
      <c r="BC225">
        <f t="shared" si="240"/>
        <v>0.34308983737541765</v>
      </c>
      <c r="BD225" s="41">
        <f t="shared" si="241"/>
        <v>0</v>
      </c>
      <c r="BE225" s="41">
        <f t="shared" si="242"/>
        <v>0</v>
      </c>
      <c r="BF225">
        <f t="shared" si="243"/>
        <v>0.33069272382783882</v>
      </c>
      <c r="BG225" s="41">
        <f t="shared" si="244"/>
        <v>5641.1297171137785</v>
      </c>
      <c r="BH225" s="41">
        <f t="shared" si="245"/>
        <v>1117483.7914097642</v>
      </c>
      <c r="BI225">
        <f t="shared" si="246"/>
        <v>0.35857178441216297</v>
      </c>
      <c r="BJ225">
        <f t="shared" si="247"/>
        <v>20895.717590752989</v>
      </c>
      <c r="BK225" s="121">
        <f t="shared" si="248"/>
        <v>3845105.5188282821</v>
      </c>
      <c r="BL225">
        <f t="shared" si="249"/>
        <v>0.37165496073738158</v>
      </c>
      <c r="BM225" s="119">
        <f t="shared" si="250"/>
        <v>26536.847307866767</v>
      </c>
      <c r="BN225" s="119">
        <f t="shared" si="251"/>
        <v>4846096.6034249468</v>
      </c>
      <c r="BO225">
        <f t="shared" si="252"/>
        <v>0.34702807139924358</v>
      </c>
    </row>
    <row r="226" spans="1:67">
      <c r="A226">
        <v>214</v>
      </c>
      <c r="B226" s="64">
        <v>209</v>
      </c>
      <c r="C226" s="56">
        <f t="shared" si="200"/>
        <v>753894.88549661927</v>
      </c>
      <c r="D226" s="56">
        <f t="shared" si="201"/>
        <v>356490.90696197608</v>
      </c>
      <c r="E226" s="59">
        <f t="shared" si="253"/>
        <v>397403.97853464319</v>
      </c>
      <c r="F226" s="53">
        <f t="shared" si="202"/>
        <v>15693.608232953176</v>
      </c>
      <c r="G226" s="53">
        <f t="shared" si="203"/>
        <v>1843.29212043652</v>
      </c>
      <c r="H226" s="66">
        <f t="shared" si="204"/>
        <v>13850.316112516657</v>
      </c>
      <c r="I226" s="54">
        <f t="shared" si="205"/>
        <v>0.24</v>
      </c>
      <c r="J226" s="67">
        <f t="shared" si="206"/>
        <v>2.261020693073168E-2</v>
      </c>
      <c r="K226" s="68">
        <f t="shared" si="207"/>
        <v>8672.2276764042836</v>
      </c>
      <c r="L226" s="68">
        <f t="shared" si="208"/>
        <v>24365.835909357462</v>
      </c>
      <c r="M226" s="55">
        <f t="shared" si="209"/>
        <v>22522.543788920942</v>
      </c>
      <c r="N226" s="55">
        <f t="shared" si="210"/>
        <v>5071.6624028331125</v>
      </c>
      <c r="O226" s="55">
        <f t="shared" si="211"/>
        <v>17450.881386087829</v>
      </c>
      <c r="P226" s="65">
        <f t="shared" si="254"/>
        <v>0</v>
      </c>
      <c r="Q226" s="52">
        <f t="shared" si="212"/>
        <v>0</v>
      </c>
      <c r="R226" s="57">
        <f t="shared" si="213"/>
        <v>0</v>
      </c>
      <c r="S226" s="59">
        <f t="shared" si="255"/>
        <v>0</v>
      </c>
      <c r="T226" s="56">
        <f t="shared" si="214"/>
        <v>0</v>
      </c>
      <c r="U226" s="57">
        <f t="shared" si="215"/>
        <v>0</v>
      </c>
      <c r="V226" s="59">
        <f t="shared" si="256"/>
        <v>0</v>
      </c>
      <c r="W226" s="52">
        <f t="shared" si="199"/>
        <v>0</v>
      </c>
      <c r="X226" s="57">
        <f t="shared" si="216"/>
        <v>0</v>
      </c>
      <c r="Y226" s="59">
        <f t="shared" si="257"/>
        <v>0</v>
      </c>
      <c r="Z226" s="56">
        <f t="shared" si="258"/>
        <v>0</v>
      </c>
      <c r="AA226" s="57">
        <f t="shared" si="217"/>
        <v>0</v>
      </c>
      <c r="AB226" s="63">
        <f t="shared" si="259"/>
        <v>0</v>
      </c>
      <c r="AC226" s="74">
        <f t="shared" si="218"/>
        <v>0</v>
      </c>
      <c r="AD226" s="57">
        <f t="shared" si="219"/>
        <v>0</v>
      </c>
      <c r="AE226" s="59">
        <f t="shared" si="260"/>
        <v>0</v>
      </c>
      <c r="AF226" s="54">
        <f t="shared" si="220"/>
        <v>0</v>
      </c>
      <c r="AG226" s="57">
        <f t="shared" si="221"/>
        <v>0</v>
      </c>
      <c r="AH226" s="59">
        <f t="shared" si="261"/>
        <v>89488.062953536137</v>
      </c>
      <c r="AI226" s="54">
        <f t="shared" si="222"/>
        <v>5071.6624028331125</v>
      </c>
      <c r="AJ226" s="57">
        <f t="shared" si="223"/>
        <v>372.86692897306722</v>
      </c>
      <c r="AK226" s="59">
        <f t="shared" si="262"/>
        <v>664406.82254308311</v>
      </c>
      <c r="AL226" s="56">
        <f t="shared" si="263"/>
        <v>17450.881386087829</v>
      </c>
      <c r="AM226" s="75">
        <f t="shared" si="224"/>
        <v>2768.3617605961795</v>
      </c>
      <c r="AN226">
        <f t="shared" si="225"/>
        <v>3.873553817837222E-2</v>
      </c>
      <c r="AO226" s="119">
        <f t="shared" si="226"/>
        <v>0</v>
      </c>
      <c r="AP226" s="119">
        <f t="shared" si="227"/>
        <v>0</v>
      </c>
      <c r="AQ226">
        <f t="shared" si="228"/>
        <v>0.32567685498394111</v>
      </c>
      <c r="AR226" s="41">
        <f t="shared" si="229"/>
        <v>0</v>
      </c>
      <c r="AS226" s="41">
        <f t="shared" si="230"/>
        <v>0</v>
      </c>
      <c r="AT226">
        <f t="shared" si="231"/>
        <v>0.32318006065100896</v>
      </c>
      <c r="AU226" s="41">
        <f t="shared" si="232"/>
        <v>0</v>
      </c>
      <c r="AV226" s="41">
        <f t="shared" si="233"/>
        <v>0</v>
      </c>
      <c r="AW226">
        <f t="shared" si="234"/>
        <v>0.32941990636293222</v>
      </c>
      <c r="AX226">
        <f t="shared" si="235"/>
        <v>0</v>
      </c>
      <c r="AY226" s="121">
        <f t="shared" si="236"/>
        <v>0</v>
      </c>
      <c r="AZ226">
        <f t="shared" si="237"/>
        <v>0.49326575405335837</v>
      </c>
      <c r="BA226" s="39">
        <f t="shared" si="238"/>
        <v>0</v>
      </c>
      <c r="BB226" s="39">
        <f t="shared" si="239"/>
        <v>0</v>
      </c>
      <c r="BC226">
        <f t="shared" si="240"/>
        <v>0.3408546028872671</v>
      </c>
      <c r="BD226" s="41">
        <f t="shared" si="241"/>
        <v>0</v>
      </c>
      <c r="BE226" s="41">
        <f t="shared" si="242"/>
        <v>0</v>
      </c>
      <c r="BF226">
        <f t="shared" si="243"/>
        <v>0.32848021251306514</v>
      </c>
      <c r="BG226" s="41">
        <f t="shared" si="244"/>
        <v>5444.5293318061795</v>
      </c>
      <c r="BH226" s="41">
        <f t="shared" si="245"/>
        <v>1085335.754206286</v>
      </c>
      <c r="BI226">
        <f t="shared" si="246"/>
        <v>0.35631117892764042</v>
      </c>
      <c r="BJ226">
        <f t="shared" si="247"/>
        <v>20219.24314668401</v>
      </c>
      <c r="BK226" s="121">
        <f t="shared" si="248"/>
        <v>3734488.6166227954</v>
      </c>
      <c r="BL226">
        <f t="shared" si="249"/>
        <v>0.36937541952506625</v>
      </c>
      <c r="BM226" s="119">
        <f t="shared" si="250"/>
        <v>25663.772478490187</v>
      </c>
      <c r="BN226" s="119">
        <f t="shared" si="251"/>
        <v>4707211.6518844767</v>
      </c>
      <c r="BO226">
        <f t="shared" si="252"/>
        <v>0.34478607144065665</v>
      </c>
    </row>
    <row r="227" spans="1:67">
      <c r="A227">
        <v>215</v>
      </c>
      <c r="B227" s="58">
        <v>210</v>
      </c>
      <c r="C227" s="56">
        <f t="shared" si="200"/>
        <v>731372.3417076983</v>
      </c>
      <c r="D227" s="56">
        <f t="shared" si="201"/>
        <v>356490.90696197608</v>
      </c>
      <c r="E227" s="59">
        <f t="shared" si="253"/>
        <v>374881.43474572222</v>
      </c>
      <c r="F227" s="53">
        <f t="shared" si="202"/>
        <v>15338.77250331627</v>
      </c>
      <c r="G227" s="53">
        <f t="shared" si="203"/>
        <v>1738.8250548289082</v>
      </c>
      <c r="H227" s="60">
        <f t="shared" si="204"/>
        <v>13599.947448487361</v>
      </c>
      <c r="I227" s="54">
        <f t="shared" si="205"/>
        <v>0.24</v>
      </c>
      <c r="J227" s="61">
        <f t="shared" si="206"/>
        <v>2.261020693073168E-2</v>
      </c>
      <c r="K227" s="62">
        <f t="shared" si="207"/>
        <v>8168.6491880329895</v>
      </c>
      <c r="L227" s="62">
        <f t="shared" si="208"/>
        <v>23507.421691349256</v>
      </c>
      <c r="M227" s="55">
        <f t="shared" si="209"/>
        <v>21768.596636520349</v>
      </c>
      <c r="N227" s="55">
        <f t="shared" si="210"/>
        <v>4901.8873782004994</v>
      </c>
      <c r="O227" s="55">
        <f t="shared" si="211"/>
        <v>16866.70925831985</v>
      </c>
      <c r="P227" s="59">
        <f t="shared" si="254"/>
        <v>0</v>
      </c>
      <c r="Q227" s="52">
        <f t="shared" si="212"/>
        <v>0</v>
      </c>
      <c r="R227" s="57">
        <f t="shared" si="213"/>
        <v>0</v>
      </c>
      <c r="S227" s="59">
        <f t="shared" si="255"/>
        <v>0</v>
      </c>
      <c r="T227" s="56">
        <f t="shared" si="214"/>
        <v>0</v>
      </c>
      <c r="U227" s="57">
        <f t="shared" si="215"/>
        <v>0</v>
      </c>
      <c r="V227" s="59">
        <f t="shared" si="256"/>
        <v>0</v>
      </c>
      <c r="W227" s="52">
        <f t="shared" si="199"/>
        <v>0</v>
      </c>
      <c r="X227" s="57">
        <f t="shared" si="216"/>
        <v>0</v>
      </c>
      <c r="Y227" s="59">
        <f t="shared" si="257"/>
        <v>0</v>
      </c>
      <c r="Z227" s="56">
        <f t="shared" si="258"/>
        <v>0</v>
      </c>
      <c r="AA227" s="57">
        <f t="shared" si="217"/>
        <v>0</v>
      </c>
      <c r="AB227" s="63">
        <f t="shared" si="259"/>
        <v>0</v>
      </c>
      <c r="AC227" s="74">
        <f t="shared" si="218"/>
        <v>0</v>
      </c>
      <c r="AD227" s="57">
        <f t="shared" si="219"/>
        <v>0</v>
      </c>
      <c r="AE227" s="59">
        <f t="shared" si="260"/>
        <v>0</v>
      </c>
      <c r="AF227" s="54">
        <f t="shared" si="220"/>
        <v>0</v>
      </c>
      <c r="AG227" s="57">
        <f t="shared" si="221"/>
        <v>0</v>
      </c>
      <c r="AH227" s="59">
        <f t="shared" si="261"/>
        <v>84416.400550703023</v>
      </c>
      <c r="AI227" s="54">
        <f t="shared" si="222"/>
        <v>4901.8873782004994</v>
      </c>
      <c r="AJ227" s="57">
        <f t="shared" si="223"/>
        <v>351.73500229459592</v>
      </c>
      <c r="AK227" s="59">
        <f t="shared" si="262"/>
        <v>646955.94115699525</v>
      </c>
      <c r="AL227" s="56">
        <f t="shared" si="263"/>
        <v>16866.70925831985</v>
      </c>
      <c r="AM227" s="75">
        <f t="shared" si="224"/>
        <v>2695.6497548208135</v>
      </c>
      <c r="AN227">
        <f t="shared" si="225"/>
        <v>3.8815945362379672E-2</v>
      </c>
      <c r="AO227" s="119">
        <f t="shared" si="226"/>
        <v>0</v>
      </c>
      <c r="AP227" s="119">
        <f t="shared" si="227"/>
        <v>0</v>
      </c>
      <c r="AQ227">
        <f t="shared" si="228"/>
        <v>0.32348034589932506</v>
      </c>
      <c r="AR227" s="41">
        <f t="shared" si="229"/>
        <v>0</v>
      </c>
      <c r="AS227" s="41">
        <f t="shared" si="230"/>
        <v>0</v>
      </c>
      <c r="AT227">
        <f t="shared" si="231"/>
        <v>0.32098858760282112</v>
      </c>
      <c r="AU227" s="41">
        <f t="shared" si="232"/>
        <v>0</v>
      </c>
      <c r="AV227" s="41">
        <f t="shared" si="233"/>
        <v>0</v>
      </c>
      <c r="AW227">
        <f t="shared" si="234"/>
        <v>0.32721601831049552</v>
      </c>
      <c r="AX227">
        <f t="shared" si="235"/>
        <v>0</v>
      </c>
      <c r="AY227" s="121">
        <f t="shared" si="236"/>
        <v>0</v>
      </c>
      <c r="AZ227">
        <f t="shared" si="237"/>
        <v>0.49091173138423705</v>
      </c>
      <c r="BA227" s="39">
        <f t="shared" si="238"/>
        <v>0</v>
      </c>
      <c r="BB227" s="39">
        <f t="shared" si="239"/>
        <v>0</v>
      </c>
      <c r="BC227">
        <f t="shared" si="240"/>
        <v>0.33862941936419028</v>
      </c>
      <c r="BD227" s="41">
        <f t="shared" si="241"/>
        <v>0</v>
      </c>
      <c r="BE227" s="41">
        <f t="shared" si="242"/>
        <v>0</v>
      </c>
      <c r="BF227">
        <f t="shared" si="243"/>
        <v>0.32627815779461833</v>
      </c>
      <c r="BG227" s="41">
        <f t="shared" si="244"/>
        <v>5253.6223804950951</v>
      </c>
      <c r="BH227" s="41">
        <f t="shared" si="245"/>
        <v>1053905.7863131075</v>
      </c>
      <c r="BI227">
        <f t="shared" si="246"/>
        <v>0.35406010716435837</v>
      </c>
      <c r="BJ227">
        <f t="shared" si="247"/>
        <v>19562.359013140664</v>
      </c>
      <c r="BK227" s="121">
        <f t="shared" si="248"/>
        <v>3626342.4905387675</v>
      </c>
      <c r="BL227">
        <f t="shared" si="249"/>
        <v>0.36710496697232387</v>
      </c>
      <c r="BM227" s="119">
        <f t="shared" si="250"/>
        <v>24815.98139363576</v>
      </c>
      <c r="BN227" s="119">
        <f t="shared" si="251"/>
        <v>4571405.2936692731</v>
      </c>
      <c r="BO227">
        <f t="shared" si="252"/>
        <v>0.34255399193204389</v>
      </c>
    </row>
    <row r="228" spans="1:67">
      <c r="A228">
        <v>216</v>
      </c>
      <c r="B228" s="64">
        <v>211</v>
      </c>
      <c r="C228" s="56">
        <f t="shared" si="200"/>
        <v>709603.74507117795</v>
      </c>
      <c r="D228" s="56">
        <f t="shared" si="201"/>
        <v>356490.90696197608</v>
      </c>
      <c r="E228" s="59">
        <f t="shared" si="253"/>
        <v>353112.83810920187</v>
      </c>
      <c r="F228" s="53">
        <f t="shared" si="202"/>
        <v>14991.959682952871</v>
      </c>
      <c r="G228" s="53">
        <f t="shared" si="203"/>
        <v>1637.8550474298481</v>
      </c>
      <c r="H228" s="66">
        <f t="shared" si="204"/>
        <v>13354.104635523023</v>
      </c>
      <c r="I228" s="54">
        <f t="shared" si="205"/>
        <v>0.24</v>
      </c>
      <c r="J228" s="67">
        <f t="shared" si="206"/>
        <v>2.261020693073168E-2</v>
      </c>
      <c r="K228" s="68">
        <f t="shared" si="207"/>
        <v>7682.0152703631902</v>
      </c>
      <c r="L228" s="68">
        <f t="shared" si="208"/>
        <v>22673.974953316058</v>
      </c>
      <c r="M228" s="55">
        <f t="shared" si="209"/>
        <v>21036.119905886211</v>
      </c>
      <c r="N228" s="55">
        <f t="shared" si="210"/>
        <v>4736.9470974523419</v>
      </c>
      <c r="O228" s="55">
        <f t="shared" si="211"/>
        <v>16299.17280843387</v>
      </c>
      <c r="P228" s="65">
        <f t="shared" si="254"/>
        <v>0</v>
      </c>
      <c r="Q228" s="52">
        <f t="shared" si="212"/>
        <v>0</v>
      </c>
      <c r="R228" s="57">
        <f t="shared" si="213"/>
        <v>0</v>
      </c>
      <c r="S228" s="59">
        <f t="shared" si="255"/>
        <v>0</v>
      </c>
      <c r="T228" s="56">
        <f t="shared" si="214"/>
        <v>0</v>
      </c>
      <c r="U228" s="57">
        <f t="shared" si="215"/>
        <v>0</v>
      </c>
      <c r="V228" s="59">
        <f t="shared" si="256"/>
        <v>0</v>
      </c>
      <c r="W228" s="52">
        <f t="shared" si="199"/>
        <v>0</v>
      </c>
      <c r="X228" s="57">
        <f t="shared" si="216"/>
        <v>0</v>
      </c>
      <c r="Y228" s="59">
        <f t="shared" si="257"/>
        <v>0</v>
      </c>
      <c r="Z228" s="56">
        <f t="shared" si="258"/>
        <v>0</v>
      </c>
      <c r="AA228" s="57">
        <f t="shared" si="217"/>
        <v>0</v>
      </c>
      <c r="AB228" s="63">
        <f t="shared" si="259"/>
        <v>0</v>
      </c>
      <c r="AC228" s="74">
        <f t="shared" si="218"/>
        <v>0</v>
      </c>
      <c r="AD228" s="57">
        <f t="shared" si="219"/>
        <v>0</v>
      </c>
      <c r="AE228" s="59">
        <f t="shared" si="260"/>
        <v>0</v>
      </c>
      <c r="AF228" s="54">
        <f t="shared" si="220"/>
        <v>0</v>
      </c>
      <c r="AG228" s="57">
        <f t="shared" si="221"/>
        <v>0</v>
      </c>
      <c r="AH228" s="59">
        <f t="shared" si="261"/>
        <v>79514.513172502528</v>
      </c>
      <c r="AI228" s="54">
        <f t="shared" si="222"/>
        <v>4736.9470974523419</v>
      </c>
      <c r="AJ228" s="57">
        <f t="shared" si="223"/>
        <v>331.31047155209387</v>
      </c>
      <c r="AK228" s="59">
        <f t="shared" si="262"/>
        <v>630089.23189867544</v>
      </c>
      <c r="AL228" s="56">
        <f t="shared" si="263"/>
        <v>16299.17280843387</v>
      </c>
      <c r="AM228" s="75">
        <f t="shared" si="224"/>
        <v>2625.3717995778143</v>
      </c>
      <c r="AN228">
        <f t="shared" si="225"/>
        <v>3.8896352546387139E-2</v>
      </c>
      <c r="AO228" s="119">
        <f t="shared" si="226"/>
        <v>0</v>
      </c>
      <c r="AP228" s="119">
        <f t="shared" si="227"/>
        <v>0</v>
      </c>
      <c r="AQ228">
        <f t="shared" si="228"/>
        <v>0.32129437136337724</v>
      </c>
      <c r="AR228" s="41">
        <f t="shared" si="229"/>
        <v>0</v>
      </c>
      <c r="AS228" s="41">
        <f t="shared" si="230"/>
        <v>0</v>
      </c>
      <c r="AT228">
        <f t="shared" si="231"/>
        <v>0.31880772845549299</v>
      </c>
      <c r="AU228" s="41">
        <f t="shared" si="232"/>
        <v>0</v>
      </c>
      <c r="AV228" s="41">
        <f t="shared" si="233"/>
        <v>0</v>
      </c>
      <c r="AW228">
        <f t="shared" si="234"/>
        <v>0.32502254515131529</v>
      </c>
      <c r="AX228">
        <f t="shared" si="235"/>
        <v>0</v>
      </c>
      <c r="AY228" s="121">
        <f t="shared" si="236"/>
        <v>0</v>
      </c>
      <c r="AZ228">
        <f t="shared" si="237"/>
        <v>0.48856242222319801</v>
      </c>
      <c r="BA228" s="39">
        <f t="shared" si="238"/>
        <v>0</v>
      </c>
      <c r="BB228" s="39">
        <f t="shared" si="239"/>
        <v>0</v>
      </c>
      <c r="BC228">
        <f t="shared" si="240"/>
        <v>0.336414280334422</v>
      </c>
      <c r="BD228" s="41">
        <f t="shared" si="241"/>
        <v>0</v>
      </c>
      <c r="BE228" s="41">
        <f t="shared" si="242"/>
        <v>0</v>
      </c>
      <c r="BF228">
        <f t="shared" si="243"/>
        <v>0.32408654808594267</v>
      </c>
      <c r="BG228" s="41">
        <f t="shared" si="244"/>
        <v>5068.2575690044359</v>
      </c>
      <c r="BH228" s="41">
        <f t="shared" si="245"/>
        <v>1023180.5730497058</v>
      </c>
      <c r="BI228">
        <f t="shared" si="246"/>
        <v>0.35181856874308381</v>
      </c>
      <c r="BJ228">
        <f t="shared" si="247"/>
        <v>18924.544608011685</v>
      </c>
      <c r="BK228" s="121">
        <f t="shared" si="248"/>
        <v>3520621.3266217159</v>
      </c>
      <c r="BL228">
        <f t="shared" si="249"/>
        <v>0.36484360759789114</v>
      </c>
      <c r="BM228" s="119">
        <f t="shared" si="250"/>
        <v>23992.802177016121</v>
      </c>
      <c r="BN228" s="119">
        <f t="shared" si="251"/>
        <v>4438621.3001419902</v>
      </c>
      <c r="BO228">
        <f t="shared" si="252"/>
        <v>0.34033182798226136</v>
      </c>
    </row>
    <row r="229" spans="1:67">
      <c r="A229">
        <v>217</v>
      </c>
      <c r="B229" s="58">
        <v>212</v>
      </c>
      <c r="C229" s="56">
        <f t="shared" si="200"/>
        <v>688567.62516529171</v>
      </c>
      <c r="D229" s="56">
        <f t="shared" si="201"/>
        <v>356490.90696197608</v>
      </c>
      <c r="E229" s="59">
        <f t="shared" si="253"/>
        <v>332076.71820331563</v>
      </c>
      <c r="F229" s="53">
        <f t="shared" si="202"/>
        <v>14652.988372224121</v>
      </c>
      <c r="G229" s="53">
        <f t="shared" si="203"/>
        <v>1540.2825112663788</v>
      </c>
      <c r="H229" s="60">
        <f t="shared" si="204"/>
        <v>13112.705860957742</v>
      </c>
      <c r="I229" s="54">
        <f t="shared" si="205"/>
        <v>0.24</v>
      </c>
      <c r="J229" s="61">
        <f t="shared" si="206"/>
        <v>2.261020693073168E-2</v>
      </c>
      <c r="K229" s="62">
        <f t="shared" si="207"/>
        <v>7211.8423225171655</v>
      </c>
      <c r="L229" s="62">
        <f t="shared" si="208"/>
        <v>21864.830694741286</v>
      </c>
      <c r="M229" s="55">
        <f t="shared" si="209"/>
        <v>20324.548183474908</v>
      </c>
      <c r="N229" s="55">
        <f t="shared" si="210"/>
        <v>4576.7142398633232</v>
      </c>
      <c r="O229" s="55">
        <f t="shared" si="211"/>
        <v>15747.833943611586</v>
      </c>
      <c r="P229" s="59">
        <f t="shared" si="254"/>
        <v>0</v>
      </c>
      <c r="Q229" s="52">
        <f t="shared" si="212"/>
        <v>0</v>
      </c>
      <c r="R229" s="57">
        <f t="shared" si="213"/>
        <v>0</v>
      </c>
      <c r="S229" s="59">
        <f t="shared" si="255"/>
        <v>0</v>
      </c>
      <c r="T229" s="56">
        <f t="shared" si="214"/>
        <v>0</v>
      </c>
      <c r="U229" s="57">
        <f t="shared" si="215"/>
        <v>0</v>
      </c>
      <c r="V229" s="59">
        <f t="shared" si="256"/>
        <v>0</v>
      </c>
      <c r="W229" s="52">
        <f t="shared" si="199"/>
        <v>0</v>
      </c>
      <c r="X229" s="57">
        <f t="shared" si="216"/>
        <v>0</v>
      </c>
      <c r="Y229" s="59">
        <f t="shared" si="257"/>
        <v>0</v>
      </c>
      <c r="Z229" s="56">
        <f t="shared" si="258"/>
        <v>0</v>
      </c>
      <c r="AA229" s="57">
        <f t="shared" si="217"/>
        <v>0</v>
      </c>
      <c r="AB229" s="63">
        <f t="shared" si="259"/>
        <v>0</v>
      </c>
      <c r="AC229" s="74">
        <f t="shared" si="218"/>
        <v>0</v>
      </c>
      <c r="AD229" s="57">
        <f t="shared" si="219"/>
        <v>0</v>
      </c>
      <c r="AE229" s="59">
        <f t="shared" si="260"/>
        <v>0</v>
      </c>
      <c r="AF229" s="54">
        <f t="shared" si="220"/>
        <v>0</v>
      </c>
      <c r="AG229" s="57">
        <f t="shared" si="221"/>
        <v>0</v>
      </c>
      <c r="AH229" s="59">
        <f t="shared" si="261"/>
        <v>74777.566075050185</v>
      </c>
      <c r="AI229" s="54">
        <f t="shared" si="222"/>
        <v>4576.7142398633232</v>
      </c>
      <c r="AJ229" s="57">
        <f t="shared" si="223"/>
        <v>311.57319197937579</v>
      </c>
      <c r="AK229" s="59">
        <f t="shared" si="262"/>
        <v>613790.05909024156</v>
      </c>
      <c r="AL229" s="56">
        <f t="shared" si="263"/>
        <v>15747.833943611586</v>
      </c>
      <c r="AM229" s="75">
        <f t="shared" si="224"/>
        <v>2557.4585795426733</v>
      </c>
      <c r="AN229">
        <f t="shared" si="225"/>
        <v>3.8976759730394599E-2</v>
      </c>
      <c r="AO229" s="119">
        <f t="shared" si="226"/>
        <v>0</v>
      </c>
      <c r="AP229" s="119">
        <f t="shared" si="227"/>
        <v>0</v>
      </c>
      <c r="AQ229">
        <f t="shared" si="228"/>
        <v>0.31911891826693023</v>
      </c>
      <c r="AR229" s="41">
        <f t="shared" si="229"/>
        <v>0</v>
      </c>
      <c r="AS229" s="41">
        <f t="shared" si="230"/>
        <v>0</v>
      </c>
      <c r="AT229">
        <f t="shared" si="231"/>
        <v>0.31663746903667939</v>
      </c>
      <c r="AU229" s="41">
        <f t="shared" si="232"/>
        <v>0</v>
      </c>
      <c r="AV229" s="41">
        <f t="shared" si="233"/>
        <v>0</v>
      </c>
      <c r="AW229">
        <f t="shared" si="234"/>
        <v>0.32283947535397733</v>
      </c>
      <c r="AX229">
        <f t="shared" si="235"/>
        <v>0</v>
      </c>
      <c r="AY229" s="121">
        <f t="shared" si="236"/>
        <v>0</v>
      </c>
      <c r="AZ229">
        <f t="shared" si="237"/>
        <v>0.48621786663789601</v>
      </c>
      <c r="BA229" s="39">
        <f t="shared" si="238"/>
        <v>0</v>
      </c>
      <c r="BB229" s="39">
        <f t="shared" si="239"/>
        <v>0</v>
      </c>
      <c r="BC229">
        <f t="shared" si="240"/>
        <v>0.33420917896750418</v>
      </c>
      <c r="BD229" s="41">
        <f t="shared" si="241"/>
        <v>0</v>
      </c>
      <c r="BE229" s="41">
        <f t="shared" si="242"/>
        <v>0</v>
      </c>
      <c r="BF229">
        <f t="shared" si="243"/>
        <v>0.32190537146133236</v>
      </c>
      <c r="BG229" s="41">
        <f t="shared" si="244"/>
        <v>4888.2874318426993</v>
      </c>
      <c r="BH229" s="41">
        <f t="shared" si="245"/>
        <v>993146.99005034112</v>
      </c>
      <c r="BI229">
        <f t="shared" si="246"/>
        <v>0.34958656290616247</v>
      </c>
      <c r="BJ229">
        <f t="shared" si="247"/>
        <v>18305.292523154258</v>
      </c>
      <c r="BK229" s="121">
        <f t="shared" si="248"/>
        <v>3417279.9657637142</v>
      </c>
      <c r="BL229">
        <f t="shared" si="249"/>
        <v>0.3625913455292808</v>
      </c>
      <c r="BM229" s="119">
        <f t="shared" si="250"/>
        <v>23193.579954996956</v>
      </c>
      <c r="BN229" s="119">
        <f t="shared" si="251"/>
        <v>4308804.2148966808</v>
      </c>
      <c r="BO229">
        <f t="shared" si="252"/>
        <v>0.33811957433599382</v>
      </c>
    </row>
    <row r="230" spans="1:67">
      <c r="A230">
        <v>218</v>
      </c>
      <c r="B230" s="64">
        <v>213</v>
      </c>
      <c r="C230" s="56">
        <f t="shared" si="200"/>
        <v>668243.07698181679</v>
      </c>
      <c r="D230" s="56">
        <f t="shared" si="201"/>
        <v>356490.90696197608</v>
      </c>
      <c r="E230" s="59">
        <f t="shared" si="253"/>
        <v>311752.17001984071</v>
      </c>
      <c r="F230" s="53">
        <f t="shared" si="202"/>
        <v>14321.681272974527</v>
      </c>
      <c r="G230" s="53">
        <f t="shared" si="203"/>
        <v>1446.0104819420278</v>
      </c>
      <c r="H230" s="66">
        <f t="shared" si="204"/>
        <v>12875.670791032499</v>
      </c>
      <c r="I230" s="54">
        <f t="shared" si="205"/>
        <v>0.24</v>
      </c>
      <c r="J230" s="67">
        <f t="shared" si="206"/>
        <v>2.261020693073168E-2</v>
      </c>
      <c r="K230" s="68">
        <f t="shared" si="207"/>
        <v>6757.659494296021</v>
      </c>
      <c r="L230" s="68">
        <f t="shared" si="208"/>
        <v>21079.340767270547</v>
      </c>
      <c r="M230" s="55">
        <f t="shared" si="209"/>
        <v>19633.33028532852</v>
      </c>
      <c r="N230" s="55">
        <f t="shared" si="210"/>
        <v>4421.0646889489717</v>
      </c>
      <c r="O230" s="55">
        <f t="shared" si="211"/>
        <v>15212.26559637955</v>
      </c>
      <c r="P230" s="65">
        <f t="shared" si="254"/>
        <v>0</v>
      </c>
      <c r="Q230" s="52">
        <f t="shared" si="212"/>
        <v>0</v>
      </c>
      <c r="R230" s="57">
        <f t="shared" si="213"/>
        <v>0</v>
      </c>
      <c r="S230" s="59">
        <f t="shared" si="255"/>
        <v>0</v>
      </c>
      <c r="T230" s="56">
        <f t="shared" si="214"/>
        <v>0</v>
      </c>
      <c r="U230" s="57">
        <f t="shared" si="215"/>
        <v>0</v>
      </c>
      <c r="V230" s="59">
        <f t="shared" si="256"/>
        <v>0</v>
      </c>
      <c r="W230" s="52">
        <f t="shared" ref="W230:W252" si="264">IF(T230+P230&lt;=O230+AM230,MIN(V230,O230-Q230+AA230-T230+AM230),0)</f>
        <v>0</v>
      </c>
      <c r="X230" s="57">
        <f t="shared" si="216"/>
        <v>0</v>
      </c>
      <c r="Y230" s="59">
        <f t="shared" si="257"/>
        <v>0</v>
      </c>
      <c r="Z230" s="56">
        <f t="shared" si="258"/>
        <v>0</v>
      </c>
      <c r="AA230" s="57">
        <f t="shared" si="217"/>
        <v>0</v>
      </c>
      <c r="AB230" s="63">
        <f t="shared" si="259"/>
        <v>0</v>
      </c>
      <c r="AC230" s="74">
        <f t="shared" si="218"/>
        <v>0</v>
      </c>
      <c r="AD230" s="57">
        <f t="shared" si="219"/>
        <v>0</v>
      </c>
      <c r="AE230" s="59">
        <f t="shared" si="260"/>
        <v>0</v>
      </c>
      <c r="AF230" s="54">
        <f t="shared" si="220"/>
        <v>0</v>
      </c>
      <c r="AG230" s="57">
        <f t="shared" si="221"/>
        <v>0</v>
      </c>
      <c r="AH230" s="59">
        <f t="shared" si="261"/>
        <v>70200.851835186855</v>
      </c>
      <c r="AI230" s="54">
        <f t="shared" si="222"/>
        <v>4421.0646889489717</v>
      </c>
      <c r="AJ230" s="57">
        <f t="shared" si="223"/>
        <v>292.50354931327854</v>
      </c>
      <c r="AK230" s="59">
        <f t="shared" si="262"/>
        <v>598042.22514662996</v>
      </c>
      <c r="AL230" s="56">
        <f t="shared" si="263"/>
        <v>15212.26559637955</v>
      </c>
      <c r="AM230" s="75">
        <f t="shared" si="224"/>
        <v>2491.8426047776247</v>
      </c>
      <c r="AN230">
        <f t="shared" si="225"/>
        <v>3.9057166914402058E-2</v>
      </c>
      <c r="AO230" s="119">
        <f t="shared" si="226"/>
        <v>0</v>
      </c>
      <c r="AP230" s="119">
        <f t="shared" si="227"/>
        <v>0</v>
      </c>
      <c r="AQ230">
        <f t="shared" si="228"/>
        <v>0.31695397316961627</v>
      </c>
      <c r="AR230" s="41">
        <f t="shared" si="229"/>
        <v>0</v>
      </c>
      <c r="AS230" s="41">
        <f t="shared" si="230"/>
        <v>0</v>
      </c>
      <c r="AT230">
        <f t="shared" si="231"/>
        <v>0.31447779484738703</v>
      </c>
      <c r="AU230" s="41">
        <f t="shared" si="232"/>
        <v>0</v>
      </c>
      <c r="AV230" s="41">
        <f t="shared" si="233"/>
        <v>0</v>
      </c>
      <c r="AW230">
        <f t="shared" si="234"/>
        <v>0.3206667970492813</v>
      </c>
      <c r="AX230">
        <f t="shared" si="235"/>
        <v>0</v>
      </c>
      <c r="AY230" s="121">
        <f t="shared" si="236"/>
        <v>0</v>
      </c>
      <c r="AZ230">
        <f t="shared" si="237"/>
        <v>0.48387810431317696</v>
      </c>
      <c r="BA230" s="39">
        <f t="shared" si="238"/>
        <v>0</v>
      </c>
      <c r="BB230" s="39">
        <f t="shared" si="239"/>
        <v>0</v>
      </c>
      <c r="BC230">
        <f t="shared" si="240"/>
        <v>0.33201410807689175</v>
      </c>
      <c r="BD230" s="41">
        <f t="shared" si="241"/>
        <v>0</v>
      </c>
      <c r="BE230" s="41">
        <f t="shared" si="242"/>
        <v>0</v>
      </c>
      <c r="BF230">
        <f t="shared" si="243"/>
        <v>0.31973461565894651</v>
      </c>
      <c r="BG230" s="41">
        <f t="shared" si="244"/>
        <v>4713.5682382622499</v>
      </c>
      <c r="BH230" s="41">
        <f t="shared" si="245"/>
        <v>963792.1021908758</v>
      </c>
      <c r="BI230">
        <f t="shared" si="246"/>
        <v>0.34736408852000927</v>
      </c>
      <c r="BJ230">
        <f t="shared" si="247"/>
        <v>17704.108201157174</v>
      </c>
      <c r="BK230" s="121">
        <f t="shared" si="248"/>
        <v>3316273.9000107418</v>
      </c>
      <c r="BL230">
        <f t="shared" si="249"/>
        <v>0.36034818450507966</v>
      </c>
      <c r="BM230" s="119">
        <f t="shared" si="250"/>
        <v>22417.676439419425</v>
      </c>
      <c r="BN230" s="119">
        <f t="shared" si="251"/>
        <v>4181899.350774975</v>
      </c>
      <c r="BO230">
        <f t="shared" si="252"/>
        <v>0.33591722537628782</v>
      </c>
    </row>
    <row r="231" spans="1:67">
      <c r="A231">
        <v>219</v>
      </c>
      <c r="B231" s="58">
        <v>214</v>
      </c>
      <c r="C231" s="56">
        <f t="shared" si="200"/>
        <v>648609.74669648835</v>
      </c>
      <c r="D231" s="56">
        <f t="shared" si="201"/>
        <v>356490.90696197614</v>
      </c>
      <c r="E231" s="59">
        <f t="shared" si="253"/>
        <v>292118.83973451221</v>
      </c>
      <c r="F231" s="53">
        <f t="shared" si="202"/>
        <v>13997.865095796591</v>
      </c>
      <c r="G231" s="53">
        <f t="shared" si="203"/>
        <v>1354.9445516352459</v>
      </c>
      <c r="H231" s="60">
        <f t="shared" si="204"/>
        <v>12642.920544161345</v>
      </c>
      <c r="I231" s="54">
        <f t="shared" si="205"/>
        <v>0.24</v>
      </c>
      <c r="J231" s="61">
        <f t="shared" si="206"/>
        <v>2.261020693073168E-2</v>
      </c>
      <c r="K231" s="62">
        <f t="shared" si="207"/>
        <v>6319.0083650502784</v>
      </c>
      <c r="L231" s="62">
        <f t="shared" si="208"/>
        <v>20316.873460846869</v>
      </c>
      <c r="M231" s="55">
        <f t="shared" si="209"/>
        <v>18961.928909211623</v>
      </c>
      <c r="N231" s="55">
        <f t="shared" si="210"/>
        <v>4269.8774541332723</v>
      </c>
      <c r="O231" s="55">
        <f t="shared" si="211"/>
        <v>14692.051455078352</v>
      </c>
      <c r="P231" s="59">
        <f t="shared" si="254"/>
        <v>0</v>
      </c>
      <c r="Q231" s="52">
        <f t="shared" si="212"/>
        <v>0</v>
      </c>
      <c r="R231" s="57">
        <f t="shared" si="213"/>
        <v>0</v>
      </c>
      <c r="S231" s="59">
        <f t="shared" si="255"/>
        <v>0</v>
      </c>
      <c r="T231" s="56">
        <f t="shared" si="214"/>
        <v>0</v>
      </c>
      <c r="U231" s="57">
        <f t="shared" si="215"/>
        <v>0</v>
      </c>
      <c r="V231" s="59">
        <f t="shared" si="256"/>
        <v>0</v>
      </c>
      <c r="W231" s="52">
        <f t="shared" si="264"/>
        <v>0</v>
      </c>
      <c r="X231" s="57">
        <f t="shared" si="216"/>
        <v>0</v>
      </c>
      <c r="Y231" s="59">
        <f t="shared" si="257"/>
        <v>0</v>
      </c>
      <c r="Z231" s="56">
        <f t="shared" si="258"/>
        <v>0</v>
      </c>
      <c r="AA231" s="57">
        <f t="shared" si="217"/>
        <v>0</v>
      </c>
      <c r="AB231" s="63">
        <f t="shared" si="259"/>
        <v>0</v>
      </c>
      <c r="AC231" s="74">
        <f t="shared" si="218"/>
        <v>0</v>
      </c>
      <c r="AD231" s="57">
        <f t="shared" si="219"/>
        <v>0</v>
      </c>
      <c r="AE231" s="59">
        <f t="shared" si="260"/>
        <v>0</v>
      </c>
      <c r="AF231" s="54">
        <f t="shared" si="220"/>
        <v>0</v>
      </c>
      <c r="AG231" s="57">
        <f t="shared" si="221"/>
        <v>0</v>
      </c>
      <c r="AH231" s="59">
        <f t="shared" si="261"/>
        <v>65779.787146237883</v>
      </c>
      <c r="AI231" s="54">
        <f t="shared" si="222"/>
        <v>4269.8774541332723</v>
      </c>
      <c r="AJ231" s="57">
        <f t="shared" si="223"/>
        <v>274.08244644265784</v>
      </c>
      <c r="AK231" s="59">
        <f t="shared" si="262"/>
        <v>582829.95955025044</v>
      </c>
      <c r="AL231" s="56">
        <f t="shared" si="263"/>
        <v>14692.051455078352</v>
      </c>
      <c r="AM231" s="75">
        <f t="shared" si="224"/>
        <v>2428.4581647927102</v>
      </c>
      <c r="AN231">
        <f t="shared" si="225"/>
        <v>3.9137574098409525E-2</v>
      </c>
      <c r="AO231" s="119">
        <f t="shared" si="226"/>
        <v>0</v>
      </c>
      <c r="AP231" s="119">
        <f t="shared" si="227"/>
        <v>0</v>
      </c>
      <c r="AQ231">
        <f t="shared" si="228"/>
        <v>0.31479952230282549</v>
      </c>
      <c r="AR231" s="41">
        <f t="shared" si="229"/>
        <v>0</v>
      </c>
      <c r="AS231" s="41">
        <f t="shared" si="230"/>
        <v>0</v>
      </c>
      <c r="AT231">
        <f t="shared" si="231"/>
        <v>0.31232869106506722</v>
      </c>
      <c r="AU231" s="41">
        <f t="shared" si="232"/>
        <v>0</v>
      </c>
      <c r="AV231" s="41">
        <f t="shared" si="233"/>
        <v>0</v>
      </c>
      <c r="AW231">
        <f t="shared" si="234"/>
        <v>0.31850449803305442</v>
      </c>
      <c r="AX231">
        <f t="shared" si="235"/>
        <v>0</v>
      </c>
      <c r="AY231" s="121">
        <f t="shared" si="236"/>
        <v>0</v>
      </c>
      <c r="AZ231">
        <f t="shared" si="237"/>
        <v>0.48154317455078083</v>
      </c>
      <c r="BA231" s="39">
        <f t="shared" si="238"/>
        <v>0</v>
      </c>
      <c r="BB231" s="39">
        <f t="shared" si="239"/>
        <v>0</v>
      </c>
      <c r="BC231">
        <f t="shared" si="240"/>
        <v>0.32982906012275759</v>
      </c>
      <c r="BD231" s="41">
        <f t="shared" si="241"/>
        <v>0</v>
      </c>
      <c r="BE231" s="41">
        <f t="shared" si="242"/>
        <v>0</v>
      </c>
      <c r="BF231">
        <f t="shared" si="243"/>
        <v>0.3175742680835959</v>
      </c>
      <c r="BG231" s="41">
        <f t="shared" si="244"/>
        <v>4543.9599005759301</v>
      </c>
      <c r="BH231" s="41">
        <f t="shared" si="245"/>
        <v>935103.1624551866</v>
      </c>
      <c r="BI231">
        <f t="shared" si="246"/>
        <v>0.34515114407750985</v>
      </c>
      <c r="BJ231">
        <f t="shared" si="247"/>
        <v>17120.509619871063</v>
      </c>
      <c r="BK231" s="121">
        <f t="shared" si="248"/>
        <v>3217559.2686621589</v>
      </c>
      <c r="BL231">
        <f t="shared" si="249"/>
        <v>0.35811412787707697</v>
      </c>
      <c r="BM231" s="119">
        <f t="shared" si="250"/>
        <v>21664.469520446994</v>
      </c>
      <c r="BN231" s="119">
        <f t="shared" si="251"/>
        <v>4057852.7865712876</v>
      </c>
      <c r="BO231">
        <f t="shared" si="252"/>
        <v>0.33372477512727233</v>
      </c>
    </row>
    <row r="232" spans="1:67">
      <c r="A232">
        <v>220</v>
      </c>
      <c r="B232" s="64">
        <v>215</v>
      </c>
      <c r="C232" s="56">
        <f t="shared" si="200"/>
        <v>629647.8177872767</v>
      </c>
      <c r="D232" s="56">
        <f t="shared" si="201"/>
        <v>356490.90696197608</v>
      </c>
      <c r="E232" s="59">
        <f t="shared" si="253"/>
        <v>273156.91082530061</v>
      </c>
      <c r="F232" s="53">
        <f t="shared" si="202"/>
        <v>13681.370469392165</v>
      </c>
      <c r="G232" s="53">
        <f t="shared" si="203"/>
        <v>1266.9928047113528</v>
      </c>
      <c r="H232" s="66">
        <f t="shared" si="204"/>
        <v>12414.377664680811</v>
      </c>
      <c r="I232" s="54">
        <f t="shared" si="205"/>
        <v>0.24</v>
      </c>
      <c r="J232" s="67">
        <f t="shared" si="206"/>
        <v>2.261020693073168E-2</v>
      </c>
      <c r="K232" s="68">
        <f t="shared" si="207"/>
        <v>5895.4426304047802</v>
      </c>
      <c r="L232" s="68">
        <f t="shared" si="208"/>
        <v>19576.813099796946</v>
      </c>
      <c r="M232" s="55">
        <f t="shared" si="209"/>
        <v>18309.820295085592</v>
      </c>
      <c r="N232" s="55">
        <f t="shared" si="210"/>
        <v>4123.0345942937238</v>
      </c>
      <c r="O232" s="55">
        <f t="shared" si="211"/>
        <v>14186.785700791868</v>
      </c>
      <c r="P232" s="65">
        <f t="shared" si="254"/>
        <v>0</v>
      </c>
      <c r="Q232" s="52">
        <f t="shared" si="212"/>
        <v>0</v>
      </c>
      <c r="R232" s="57">
        <f t="shared" si="213"/>
        <v>0</v>
      </c>
      <c r="S232" s="59">
        <f t="shared" si="255"/>
        <v>0</v>
      </c>
      <c r="T232" s="56">
        <f t="shared" si="214"/>
        <v>0</v>
      </c>
      <c r="U232" s="57">
        <f t="shared" si="215"/>
        <v>0</v>
      </c>
      <c r="V232" s="59">
        <f t="shared" si="256"/>
        <v>0</v>
      </c>
      <c r="W232" s="52">
        <f t="shared" si="264"/>
        <v>0</v>
      </c>
      <c r="X232" s="57">
        <f t="shared" si="216"/>
        <v>0</v>
      </c>
      <c r="Y232" s="59">
        <f t="shared" si="257"/>
        <v>0</v>
      </c>
      <c r="Z232" s="56">
        <f t="shared" si="258"/>
        <v>0</v>
      </c>
      <c r="AA232" s="57">
        <f t="shared" si="217"/>
        <v>0</v>
      </c>
      <c r="AB232" s="63">
        <f t="shared" si="259"/>
        <v>0</v>
      </c>
      <c r="AC232" s="74">
        <f t="shared" si="218"/>
        <v>0</v>
      </c>
      <c r="AD232" s="57">
        <f t="shared" si="219"/>
        <v>0</v>
      </c>
      <c r="AE232" s="59">
        <f t="shared" si="260"/>
        <v>0</v>
      </c>
      <c r="AF232" s="54">
        <f t="shared" si="220"/>
        <v>0</v>
      </c>
      <c r="AG232" s="57">
        <f t="shared" si="221"/>
        <v>0</v>
      </c>
      <c r="AH232" s="59">
        <f t="shared" si="261"/>
        <v>61509.909692104608</v>
      </c>
      <c r="AI232" s="54">
        <f t="shared" si="222"/>
        <v>4123.0345942937238</v>
      </c>
      <c r="AJ232" s="57">
        <f t="shared" si="223"/>
        <v>256.29129038376919</v>
      </c>
      <c r="AK232" s="59">
        <f t="shared" si="262"/>
        <v>568137.90809517214</v>
      </c>
      <c r="AL232" s="56">
        <f t="shared" si="263"/>
        <v>14186.785700791868</v>
      </c>
      <c r="AM232" s="75">
        <f t="shared" si="224"/>
        <v>2367.2412837298839</v>
      </c>
      <c r="AN232">
        <f t="shared" si="225"/>
        <v>3.9217981282416978E-2</v>
      </c>
      <c r="AO232" s="119">
        <f t="shared" si="226"/>
        <v>0</v>
      </c>
      <c r="AP232" s="119">
        <f t="shared" si="227"/>
        <v>0</v>
      </c>
      <c r="AQ232">
        <f t="shared" si="228"/>
        <v>0.3126555515726564</v>
      </c>
      <c r="AR232" s="41">
        <f t="shared" si="229"/>
        <v>0</v>
      </c>
      <c r="AS232" s="41">
        <f t="shared" si="230"/>
        <v>0</v>
      </c>
      <c r="AT232">
        <f t="shared" si="231"/>
        <v>0.31019014254658778</v>
      </c>
      <c r="AU232" s="41">
        <f t="shared" si="232"/>
        <v>0</v>
      </c>
      <c r="AV232" s="41">
        <f t="shared" si="233"/>
        <v>0</v>
      </c>
      <c r="AW232">
        <f t="shared" si="234"/>
        <v>0.31635256576912429</v>
      </c>
      <c r="AX232">
        <f t="shared" si="235"/>
        <v>0</v>
      </c>
      <c r="AY232" s="121">
        <f t="shared" si="236"/>
        <v>0</v>
      </c>
      <c r="AZ232">
        <f t="shared" si="237"/>
        <v>0.47921311626914248</v>
      </c>
      <c r="BA232" s="39">
        <f t="shared" si="238"/>
        <v>0</v>
      </c>
      <c r="BB232" s="39">
        <f t="shared" si="239"/>
        <v>0</v>
      </c>
      <c r="BC232">
        <f t="shared" si="240"/>
        <v>0.32765402721471926</v>
      </c>
      <c r="BD232" s="41">
        <f t="shared" si="241"/>
        <v>0</v>
      </c>
      <c r="BE232" s="41">
        <f t="shared" si="242"/>
        <v>0</v>
      </c>
      <c r="BF232">
        <f t="shared" si="243"/>
        <v>0.3154243158097691</v>
      </c>
      <c r="BG232" s="41">
        <f t="shared" si="244"/>
        <v>4379.3258846774934</v>
      </c>
      <c r="BH232" s="41">
        <f t="shared" si="245"/>
        <v>907067.61074461928</v>
      </c>
      <c r="BI232">
        <f t="shared" si="246"/>
        <v>0.34294772770048204</v>
      </c>
      <c r="BJ232">
        <f t="shared" si="247"/>
        <v>16554.026984521752</v>
      </c>
      <c r="BK232" s="121">
        <f t="shared" si="248"/>
        <v>3121092.8541742112</v>
      </c>
      <c r="BL232">
        <f t="shared" si="249"/>
        <v>0.35588917861257341</v>
      </c>
      <c r="BM232" s="119">
        <f t="shared" si="250"/>
        <v>20933.352869199247</v>
      </c>
      <c r="BN232" s="119">
        <f t="shared" si="251"/>
        <v>3936611.3634434021</v>
      </c>
      <c r="BO232">
        <f t="shared" si="252"/>
        <v>0.33154221725680727</v>
      </c>
    </row>
    <row r="233" spans="1:67">
      <c r="A233">
        <v>221</v>
      </c>
      <c r="B233" s="58">
        <v>216</v>
      </c>
      <c r="C233" s="56">
        <f t="shared" si="200"/>
        <v>611337.99749219115</v>
      </c>
      <c r="D233" s="56">
        <f t="shared" si="201"/>
        <v>356490.90696197614</v>
      </c>
      <c r="E233" s="59">
        <f t="shared" si="253"/>
        <v>254847.09053021501</v>
      </c>
      <c r="F233" s="53">
        <f t="shared" si="202"/>
        <v>13372.031851983205</v>
      </c>
      <c r="G233" s="53">
        <f t="shared" si="203"/>
        <v>1182.0657549093139</v>
      </c>
      <c r="H233" s="60">
        <f t="shared" si="204"/>
        <v>12189.966097073891</v>
      </c>
      <c r="I233" s="54">
        <f t="shared" si="205"/>
        <v>0.24</v>
      </c>
      <c r="J233" s="61">
        <f t="shared" si="206"/>
        <v>2.261020693073168E-2</v>
      </c>
      <c r="K233" s="62">
        <f t="shared" si="207"/>
        <v>5486.5277966496269</v>
      </c>
      <c r="L233" s="62">
        <f t="shared" si="208"/>
        <v>18858.559648632836</v>
      </c>
      <c r="M233" s="55">
        <f t="shared" si="209"/>
        <v>17676.49389372352</v>
      </c>
      <c r="N233" s="55">
        <f t="shared" si="210"/>
        <v>3980.4211431395238</v>
      </c>
      <c r="O233" s="55">
        <f t="shared" si="211"/>
        <v>13696.072750583997</v>
      </c>
      <c r="P233" s="59">
        <f t="shared" si="254"/>
        <v>0</v>
      </c>
      <c r="Q233" s="52">
        <f t="shared" si="212"/>
        <v>0</v>
      </c>
      <c r="R233" s="57">
        <f t="shared" si="213"/>
        <v>0</v>
      </c>
      <c r="S233" s="59">
        <f t="shared" si="255"/>
        <v>0</v>
      </c>
      <c r="T233" s="56">
        <f t="shared" si="214"/>
        <v>0</v>
      </c>
      <c r="U233" s="57">
        <f t="shared" si="215"/>
        <v>0</v>
      </c>
      <c r="V233" s="59">
        <f t="shared" si="256"/>
        <v>0</v>
      </c>
      <c r="W233" s="52">
        <f t="shared" si="264"/>
        <v>0</v>
      </c>
      <c r="X233" s="57">
        <f t="shared" si="216"/>
        <v>0</v>
      </c>
      <c r="Y233" s="59">
        <f t="shared" si="257"/>
        <v>0</v>
      </c>
      <c r="Z233" s="56">
        <f t="shared" si="258"/>
        <v>0</v>
      </c>
      <c r="AA233" s="57">
        <f t="shared" si="217"/>
        <v>0</v>
      </c>
      <c r="AB233" s="63">
        <f t="shared" si="259"/>
        <v>0</v>
      </c>
      <c r="AC233" s="74">
        <f t="shared" si="218"/>
        <v>0</v>
      </c>
      <c r="AD233" s="57">
        <f t="shared" si="219"/>
        <v>0</v>
      </c>
      <c r="AE233" s="59">
        <f t="shared" si="260"/>
        <v>0</v>
      </c>
      <c r="AF233" s="54">
        <f t="shared" si="220"/>
        <v>0</v>
      </c>
      <c r="AG233" s="57">
        <f t="shared" si="221"/>
        <v>0</v>
      </c>
      <c r="AH233" s="59">
        <f t="shared" si="261"/>
        <v>57386.875097810887</v>
      </c>
      <c r="AI233" s="54">
        <f t="shared" si="222"/>
        <v>3980.4211431395238</v>
      </c>
      <c r="AJ233" s="57">
        <f t="shared" si="223"/>
        <v>239.11197957421203</v>
      </c>
      <c r="AK233" s="59">
        <f t="shared" si="262"/>
        <v>553951.12239438028</v>
      </c>
      <c r="AL233" s="56">
        <f t="shared" si="263"/>
        <v>13696.072750583997</v>
      </c>
      <c r="AM233" s="75">
        <f t="shared" si="224"/>
        <v>2308.1296766432511</v>
      </c>
      <c r="AN233">
        <f t="shared" si="225"/>
        <v>3.9298388466424444E-2</v>
      </c>
      <c r="AO233" s="119">
        <f t="shared" si="226"/>
        <v>0</v>
      </c>
      <c r="AP233" s="119">
        <f t="shared" si="227"/>
        <v>0</v>
      </c>
      <c r="AQ233">
        <f t="shared" si="228"/>
        <v>0.31052204656295707</v>
      </c>
      <c r="AR233" s="41">
        <f t="shared" si="229"/>
        <v>0</v>
      </c>
      <c r="AS233" s="41">
        <f t="shared" si="230"/>
        <v>0</v>
      </c>
      <c r="AT233">
        <f t="shared" si="231"/>
        <v>0.30806213383122794</v>
      </c>
      <c r="AU233" s="41">
        <f t="shared" si="232"/>
        <v>0</v>
      </c>
      <c r="AV233" s="41">
        <f t="shared" si="233"/>
        <v>0</v>
      </c>
      <c r="AW233">
        <f t="shared" si="234"/>
        <v>0.31421098739221093</v>
      </c>
      <c r="AX233">
        <f t="shared" si="235"/>
        <v>0</v>
      </c>
      <c r="AY233" s="121">
        <f t="shared" si="236"/>
        <v>0</v>
      </c>
      <c r="AZ233">
        <f t="shared" si="237"/>
        <v>0.47688796800306754</v>
      </c>
      <c r="BA233" s="39">
        <f t="shared" si="238"/>
        <v>0</v>
      </c>
      <c r="BB233" s="39">
        <f t="shared" si="239"/>
        <v>0</v>
      </c>
      <c r="BC233">
        <f t="shared" si="240"/>
        <v>0.32548900111453732</v>
      </c>
      <c r="BD233" s="41">
        <f t="shared" si="241"/>
        <v>0</v>
      </c>
      <c r="BE233" s="41">
        <f t="shared" si="242"/>
        <v>0</v>
      </c>
      <c r="BF233">
        <f t="shared" si="243"/>
        <v>0.31328474558451497</v>
      </c>
      <c r="BG233" s="41">
        <f t="shared" si="244"/>
        <v>4219.5331227137358</v>
      </c>
      <c r="BH233" s="41">
        <f t="shared" si="245"/>
        <v>879673.07263383479</v>
      </c>
      <c r="BI233">
        <f t="shared" si="246"/>
        <v>0.34075383714221302</v>
      </c>
      <c r="BJ233">
        <f t="shared" si="247"/>
        <v>16004.202427227248</v>
      </c>
      <c r="BK233" s="121">
        <f t="shared" si="248"/>
        <v>3026832.0778790633</v>
      </c>
      <c r="BL233">
        <f t="shared" si="249"/>
        <v>0.35367333929650158</v>
      </c>
      <c r="BM233" s="119">
        <f t="shared" si="250"/>
        <v>20223.735549940982</v>
      </c>
      <c r="BN233" s="119">
        <f t="shared" si="251"/>
        <v>3818122.6810442805</v>
      </c>
      <c r="BO233">
        <f t="shared" si="252"/>
        <v>0.32936954507913763</v>
      </c>
    </row>
    <row r="234" spans="1:67">
      <c r="A234">
        <v>222</v>
      </c>
      <c r="B234" s="64">
        <v>217</v>
      </c>
      <c r="C234" s="56">
        <f t="shared" si="200"/>
        <v>593661.50359846768</v>
      </c>
      <c r="D234" s="56">
        <f t="shared" si="201"/>
        <v>356490.9069619762</v>
      </c>
      <c r="E234" s="59">
        <f t="shared" si="253"/>
        <v>237170.59663649148</v>
      </c>
      <c r="F234" s="53">
        <f t="shared" si="202"/>
        <v>13069.687444725529</v>
      </c>
      <c r="G234" s="53">
        <f t="shared" si="203"/>
        <v>1100.076284065593</v>
      </c>
      <c r="H234" s="66">
        <f t="shared" si="204"/>
        <v>11969.611160659935</v>
      </c>
      <c r="I234" s="54">
        <f t="shared" si="205"/>
        <v>0.24</v>
      </c>
      <c r="J234" s="67">
        <f t="shared" si="206"/>
        <v>2.261020693073168E-2</v>
      </c>
      <c r="K234" s="68">
        <f t="shared" si="207"/>
        <v>5091.8408826132509</v>
      </c>
      <c r="L234" s="68">
        <f t="shared" si="208"/>
        <v>18161.528327338779</v>
      </c>
      <c r="M234" s="55">
        <f t="shared" si="209"/>
        <v>17061.452043273188</v>
      </c>
      <c r="N234" s="55">
        <f t="shared" si="210"/>
        <v>3841.9250363794931</v>
      </c>
      <c r="O234" s="55">
        <f t="shared" si="211"/>
        <v>13219.527006893695</v>
      </c>
      <c r="P234" s="65">
        <f t="shared" si="254"/>
        <v>0</v>
      </c>
      <c r="Q234" s="52">
        <f t="shared" si="212"/>
        <v>0</v>
      </c>
      <c r="R234" s="57">
        <f t="shared" si="213"/>
        <v>0</v>
      </c>
      <c r="S234" s="59">
        <f t="shared" si="255"/>
        <v>0</v>
      </c>
      <c r="T234" s="56">
        <f t="shared" si="214"/>
        <v>0</v>
      </c>
      <c r="U234" s="57">
        <f t="shared" si="215"/>
        <v>0</v>
      </c>
      <c r="V234" s="59">
        <f t="shared" si="256"/>
        <v>0</v>
      </c>
      <c r="W234" s="52">
        <f t="shared" si="264"/>
        <v>0</v>
      </c>
      <c r="X234" s="57">
        <f t="shared" si="216"/>
        <v>0</v>
      </c>
      <c r="Y234" s="59">
        <f t="shared" si="257"/>
        <v>0</v>
      </c>
      <c r="Z234" s="56">
        <f t="shared" si="258"/>
        <v>0</v>
      </c>
      <c r="AA234" s="57">
        <f t="shared" si="217"/>
        <v>0</v>
      </c>
      <c r="AB234" s="63">
        <f t="shared" si="259"/>
        <v>0</v>
      </c>
      <c r="AC234" s="74">
        <f t="shared" si="218"/>
        <v>0</v>
      </c>
      <c r="AD234" s="57">
        <f t="shared" si="219"/>
        <v>0</v>
      </c>
      <c r="AE234" s="59">
        <f t="shared" si="260"/>
        <v>0</v>
      </c>
      <c r="AF234" s="54">
        <f t="shared" si="220"/>
        <v>0</v>
      </c>
      <c r="AG234" s="57">
        <f t="shared" si="221"/>
        <v>0</v>
      </c>
      <c r="AH234" s="59">
        <f t="shared" si="261"/>
        <v>53406.453954671364</v>
      </c>
      <c r="AI234" s="54">
        <f t="shared" si="222"/>
        <v>3841.9250363794931</v>
      </c>
      <c r="AJ234" s="57">
        <f t="shared" si="223"/>
        <v>222.52689147779734</v>
      </c>
      <c r="AK234" s="59">
        <f t="shared" si="262"/>
        <v>540255.04964379629</v>
      </c>
      <c r="AL234" s="56">
        <f t="shared" si="263"/>
        <v>13219.527006893695</v>
      </c>
      <c r="AM234" s="75">
        <f t="shared" si="224"/>
        <v>2251.0627068491513</v>
      </c>
      <c r="AN234">
        <f t="shared" si="225"/>
        <v>3.9378795650431904E-2</v>
      </c>
      <c r="AO234" s="119">
        <f t="shared" si="226"/>
        <v>0</v>
      </c>
      <c r="AP234" s="119">
        <f t="shared" si="227"/>
        <v>0</v>
      </c>
      <c r="AQ234">
        <f t="shared" si="228"/>
        <v>0.30839899253819031</v>
      </c>
      <c r="AR234" s="41">
        <f t="shared" si="229"/>
        <v>0</v>
      </c>
      <c r="AS234" s="41">
        <f t="shared" si="230"/>
        <v>0</v>
      </c>
      <c r="AT234">
        <f t="shared" si="231"/>
        <v>0.30594464914369768</v>
      </c>
      <c r="AU234" s="41">
        <f t="shared" si="232"/>
        <v>0</v>
      </c>
      <c r="AV234" s="41">
        <f t="shared" si="233"/>
        <v>0</v>
      </c>
      <c r="AW234">
        <f t="shared" si="234"/>
        <v>0.31207974971085151</v>
      </c>
      <c r="AX234">
        <f t="shared" si="235"/>
        <v>0</v>
      </c>
      <c r="AY234" s="121">
        <f t="shared" si="236"/>
        <v>0</v>
      </c>
      <c r="AZ234">
        <f t="shared" si="237"/>
        <v>0.47456776790367444</v>
      </c>
      <c r="BA234" s="39">
        <f t="shared" si="238"/>
        <v>0</v>
      </c>
      <c r="BB234" s="39">
        <f t="shared" si="239"/>
        <v>0</v>
      </c>
      <c r="BC234">
        <f t="shared" si="240"/>
        <v>0.32333397323886687</v>
      </c>
      <c r="BD234" s="41">
        <f t="shared" si="241"/>
        <v>0</v>
      </c>
      <c r="BE234" s="41">
        <f t="shared" si="242"/>
        <v>0</v>
      </c>
      <c r="BF234">
        <f t="shared" si="243"/>
        <v>0.31115554383039956</v>
      </c>
      <c r="BG234" s="41">
        <f t="shared" si="244"/>
        <v>4064.4519278572907</v>
      </c>
      <c r="BH234" s="41">
        <f t="shared" si="245"/>
        <v>852907.3580762475</v>
      </c>
      <c r="BI234">
        <f t="shared" si="246"/>
        <v>0.33856946978985214</v>
      </c>
      <c r="BJ234">
        <f t="shared" si="247"/>
        <v>15470.589713742847</v>
      </c>
      <c r="BK234" s="121">
        <f t="shared" si="248"/>
        <v>2934734.9955304004</v>
      </c>
      <c r="BL234">
        <f t="shared" si="249"/>
        <v>0.35146661213375568</v>
      </c>
      <c r="BM234" s="119">
        <f t="shared" si="250"/>
        <v>19535.041641600139</v>
      </c>
      <c r="BN234" s="119">
        <f t="shared" si="251"/>
        <v>3702335.0933902818</v>
      </c>
      <c r="BO234">
        <f t="shared" si="252"/>
        <v>0.32720675155762302</v>
      </c>
    </row>
    <row r="235" spans="1:67">
      <c r="A235">
        <v>223</v>
      </c>
      <c r="B235" s="58">
        <v>218</v>
      </c>
      <c r="C235" s="56">
        <f t="shared" si="200"/>
        <v>576600.05155519454</v>
      </c>
      <c r="D235" s="56">
        <f t="shared" si="201"/>
        <v>356490.90696197626</v>
      </c>
      <c r="E235" s="59">
        <f t="shared" si="253"/>
        <v>220109.14459321828</v>
      </c>
      <c r="F235" s="53">
        <f t="shared" si="202"/>
        <v>12774.179107080296</v>
      </c>
      <c r="G235" s="53">
        <f t="shared" si="203"/>
        <v>1020.9395823382109</v>
      </c>
      <c r="H235" s="60">
        <f t="shared" si="204"/>
        <v>11753.239524742085</v>
      </c>
      <c r="I235" s="54">
        <f t="shared" si="205"/>
        <v>0.24</v>
      </c>
      <c r="J235" s="61">
        <f t="shared" si="206"/>
        <v>2.261020693073168E-2</v>
      </c>
      <c r="K235" s="62">
        <f t="shared" si="207"/>
        <v>4710.970128838132</v>
      </c>
      <c r="L235" s="62">
        <f t="shared" si="208"/>
        <v>17485.149235918427</v>
      </c>
      <c r="M235" s="55">
        <f t="shared" si="209"/>
        <v>16464.209653580216</v>
      </c>
      <c r="N235" s="55">
        <f t="shared" si="210"/>
        <v>3707.4370406374646</v>
      </c>
      <c r="O235" s="55">
        <f t="shared" si="211"/>
        <v>12756.772612942752</v>
      </c>
      <c r="P235" s="59">
        <f t="shared" si="254"/>
        <v>0</v>
      </c>
      <c r="Q235" s="52">
        <f t="shared" si="212"/>
        <v>0</v>
      </c>
      <c r="R235" s="57">
        <f t="shared" si="213"/>
        <v>0</v>
      </c>
      <c r="S235" s="59">
        <f t="shared" si="255"/>
        <v>0</v>
      </c>
      <c r="T235" s="56">
        <f t="shared" si="214"/>
        <v>0</v>
      </c>
      <c r="U235" s="57">
        <f t="shared" si="215"/>
        <v>0</v>
      </c>
      <c r="V235" s="59">
        <f t="shared" si="256"/>
        <v>0</v>
      </c>
      <c r="W235" s="52">
        <f t="shared" si="264"/>
        <v>0</v>
      </c>
      <c r="X235" s="57">
        <f t="shared" si="216"/>
        <v>0</v>
      </c>
      <c r="Y235" s="59">
        <f t="shared" si="257"/>
        <v>0</v>
      </c>
      <c r="Z235" s="56">
        <f t="shared" si="258"/>
        <v>0</v>
      </c>
      <c r="AA235" s="57">
        <f t="shared" si="217"/>
        <v>0</v>
      </c>
      <c r="AB235" s="63">
        <f t="shared" si="259"/>
        <v>0</v>
      </c>
      <c r="AC235" s="74">
        <f t="shared" si="218"/>
        <v>0</v>
      </c>
      <c r="AD235" s="57">
        <f t="shared" si="219"/>
        <v>0</v>
      </c>
      <c r="AE235" s="59">
        <f t="shared" si="260"/>
        <v>0</v>
      </c>
      <c r="AF235" s="54">
        <f t="shared" si="220"/>
        <v>0</v>
      </c>
      <c r="AG235" s="57">
        <f t="shared" si="221"/>
        <v>0</v>
      </c>
      <c r="AH235" s="59">
        <f t="shared" si="261"/>
        <v>49564.528918291871</v>
      </c>
      <c r="AI235" s="54">
        <f t="shared" si="222"/>
        <v>3707.4370406374646</v>
      </c>
      <c r="AJ235" s="57">
        <f t="shared" si="223"/>
        <v>206.5188704928828</v>
      </c>
      <c r="AK235" s="59">
        <f t="shared" si="262"/>
        <v>527035.52263690263</v>
      </c>
      <c r="AL235" s="56">
        <f t="shared" si="263"/>
        <v>12756.772612942752</v>
      </c>
      <c r="AM235" s="75">
        <f t="shared" si="224"/>
        <v>2195.9813443204275</v>
      </c>
      <c r="AN235">
        <f t="shared" si="225"/>
        <v>3.9459202834439364E-2</v>
      </c>
      <c r="AO235" s="119">
        <f t="shared" si="226"/>
        <v>0</v>
      </c>
      <c r="AP235" s="119">
        <f t="shared" si="227"/>
        <v>0</v>
      </c>
      <c r="AQ235">
        <f t="shared" si="228"/>
        <v>0.3062863744464745</v>
      </c>
      <c r="AR235" s="41">
        <f t="shared" si="229"/>
        <v>0</v>
      </c>
      <c r="AS235" s="41">
        <f t="shared" si="230"/>
        <v>0</v>
      </c>
      <c r="AT235">
        <f t="shared" si="231"/>
        <v>0.30383767239717391</v>
      </c>
      <c r="AU235" s="41">
        <f t="shared" si="232"/>
        <v>0</v>
      </c>
      <c r="AV235" s="41">
        <f t="shared" si="233"/>
        <v>0</v>
      </c>
      <c r="AW235">
        <f t="shared" si="234"/>
        <v>0.30995883921030942</v>
      </c>
      <c r="AX235">
        <f t="shared" si="235"/>
        <v>0</v>
      </c>
      <c r="AY235" s="121">
        <f t="shared" si="236"/>
        <v>0</v>
      </c>
      <c r="AZ235">
        <f t="shared" si="237"/>
        <v>0.47225255373810943</v>
      </c>
      <c r="BA235" s="39">
        <f t="shared" si="238"/>
        <v>0</v>
      </c>
      <c r="BB235" s="39">
        <f t="shared" si="239"/>
        <v>0</v>
      </c>
      <c r="BC235">
        <f t="shared" si="240"/>
        <v>0.32118893466201287</v>
      </c>
      <c r="BD235" s="41">
        <f t="shared" si="241"/>
        <v>0</v>
      </c>
      <c r="BE235" s="41">
        <f t="shared" si="242"/>
        <v>0</v>
      </c>
      <c r="BF235">
        <f t="shared" si="243"/>
        <v>0.30903669664839095</v>
      </c>
      <c r="BG235" s="41">
        <f t="shared" si="244"/>
        <v>3913.9559111303474</v>
      </c>
      <c r="BH235" s="41">
        <f t="shared" si="245"/>
        <v>826758.46006215457</v>
      </c>
      <c r="BI235">
        <f t="shared" si="246"/>
        <v>0.33639462266696091</v>
      </c>
      <c r="BJ235">
        <f t="shared" si="247"/>
        <v>14952.753957263179</v>
      </c>
      <c r="BK235" s="121">
        <f t="shared" si="248"/>
        <v>2844760.2926862338</v>
      </c>
      <c r="BL235">
        <f t="shared" si="249"/>
        <v>0.34926899895143682</v>
      </c>
      <c r="BM235" s="119">
        <f t="shared" si="250"/>
        <v>18866.709868393526</v>
      </c>
      <c r="BN235" s="119">
        <f t="shared" si="251"/>
        <v>3589197.7044804869</v>
      </c>
      <c r="BO235">
        <f t="shared" si="252"/>
        <v>0.32505382930733562</v>
      </c>
    </row>
    <row r="236" spans="1:67">
      <c r="A236">
        <v>224</v>
      </c>
      <c r="B236" s="64">
        <v>219</v>
      </c>
      <c r="C236" s="56">
        <f t="shared" si="200"/>
        <v>560135.84190161433</v>
      </c>
      <c r="D236" s="56">
        <f t="shared" si="201"/>
        <v>356490.90696197626</v>
      </c>
      <c r="E236" s="59">
        <f t="shared" si="253"/>
        <v>203644.93493963807</v>
      </c>
      <c r="F236" s="53">
        <f t="shared" si="202"/>
        <v>12485.352274098985</v>
      </c>
      <c r="G236" s="53">
        <f t="shared" si="203"/>
        <v>944.57308989502133</v>
      </c>
      <c r="H236" s="66">
        <f t="shared" si="204"/>
        <v>11540.779184203964</v>
      </c>
      <c r="I236" s="54">
        <f t="shared" si="205"/>
        <v>0.24</v>
      </c>
      <c r="J236" s="67">
        <f t="shared" si="206"/>
        <v>2.261020693073168E-2</v>
      </c>
      <c r="K236" s="68">
        <f t="shared" si="207"/>
        <v>4343.5147138838738</v>
      </c>
      <c r="L236" s="68">
        <f t="shared" si="208"/>
        <v>16828.866987982859</v>
      </c>
      <c r="M236" s="55">
        <f t="shared" si="209"/>
        <v>15884.293898087839</v>
      </c>
      <c r="N236" s="55">
        <f t="shared" si="210"/>
        <v>3576.8506840737791</v>
      </c>
      <c r="O236" s="55">
        <f t="shared" si="211"/>
        <v>12307.44321401406</v>
      </c>
      <c r="P236" s="65">
        <f t="shared" si="254"/>
        <v>0</v>
      </c>
      <c r="Q236" s="52">
        <f t="shared" si="212"/>
        <v>0</v>
      </c>
      <c r="R236" s="57">
        <f t="shared" si="213"/>
        <v>0</v>
      </c>
      <c r="S236" s="59">
        <f t="shared" si="255"/>
        <v>0</v>
      </c>
      <c r="T236" s="56">
        <f t="shared" si="214"/>
        <v>0</v>
      </c>
      <c r="U236" s="57">
        <f t="shared" si="215"/>
        <v>0</v>
      </c>
      <c r="V236" s="59">
        <f t="shared" si="256"/>
        <v>0</v>
      </c>
      <c r="W236" s="52">
        <f t="shared" si="264"/>
        <v>0</v>
      </c>
      <c r="X236" s="57">
        <f t="shared" si="216"/>
        <v>0</v>
      </c>
      <c r="Y236" s="59">
        <f t="shared" si="257"/>
        <v>0</v>
      </c>
      <c r="Z236" s="56">
        <f t="shared" si="258"/>
        <v>0</v>
      </c>
      <c r="AA236" s="57">
        <f t="shared" si="217"/>
        <v>0</v>
      </c>
      <c r="AB236" s="63">
        <f t="shared" si="259"/>
        <v>0</v>
      </c>
      <c r="AC236" s="74">
        <f t="shared" si="218"/>
        <v>0</v>
      </c>
      <c r="AD236" s="57">
        <f t="shared" si="219"/>
        <v>0</v>
      </c>
      <c r="AE236" s="59">
        <f t="shared" si="260"/>
        <v>0</v>
      </c>
      <c r="AF236" s="54">
        <f t="shared" si="220"/>
        <v>0</v>
      </c>
      <c r="AG236" s="57">
        <f t="shared" si="221"/>
        <v>0</v>
      </c>
      <c r="AH236" s="59">
        <f t="shared" si="261"/>
        <v>45857.091877654406</v>
      </c>
      <c r="AI236" s="54">
        <f t="shared" si="222"/>
        <v>3576.8506840737791</v>
      </c>
      <c r="AJ236" s="57">
        <f t="shared" si="223"/>
        <v>191.07121615689334</v>
      </c>
      <c r="AK236" s="59">
        <f t="shared" si="262"/>
        <v>514278.7500239599</v>
      </c>
      <c r="AL236" s="56">
        <f t="shared" si="263"/>
        <v>12307.44321401406</v>
      </c>
      <c r="AM236" s="75">
        <f t="shared" si="224"/>
        <v>2142.828125099833</v>
      </c>
      <c r="AN236">
        <f t="shared" si="225"/>
        <v>3.9539610018446823E-2</v>
      </c>
      <c r="AO236" s="119">
        <f t="shared" si="226"/>
        <v>0</v>
      </c>
      <c r="AP236" s="119">
        <f t="shared" si="227"/>
        <v>0</v>
      </c>
      <c r="AQ236">
        <f t="shared" si="228"/>
        <v>0.30418417692253447</v>
      </c>
      <c r="AR236" s="41">
        <f t="shared" si="229"/>
        <v>0</v>
      </c>
      <c r="AS236" s="41">
        <f t="shared" si="230"/>
        <v>0</v>
      </c>
      <c r="AT236">
        <f t="shared" si="231"/>
        <v>0.30174118719620563</v>
      </c>
      <c r="AU236" s="41">
        <f t="shared" si="232"/>
        <v>0</v>
      </c>
      <c r="AV236" s="41">
        <f t="shared" si="233"/>
        <v>0</v>
      </c>
      <c r="AW236">
        <f t="shared" si="234"/>
        <v>0.30784824205547295</v>
      </c>
      <c r="AX236">
        <f t="shared" si="235"/>
        <v>0</v>
      </c>
      <c r="AY236" s="121">
        <f t="shared" si="236"/>
        <v>0</v>
      </c>
      <c r="AZ236">
        <f t="shared" si="237"/>
        <v>0.46994236288948799</v>
      </c>
      <c r="BA236" s="39">
        <f t="shared" si="238"/>
        <v>0</v>
      </c>
      <c r="BB236" s="39">
        <f t="shared" si="239"/>
        <v>0</v>
      </c>
      <c r="BC236">
        <f t="shared" si="240"/>
        <v>0.31905387611870306</v>
      </c>
      <c r="BD236" s="41">
        <f t="shared" si="241"/>
        <v>0</v>
      </c>
      <c r="BE236" s="41">
        <f t="shared" si="242"/>
        <v>0</v>
      </c>
      <c r="BF236">
        <f t="shared" si="243"/>
        <v>0.30692818982086195</v>
      </c>
      <c r="BG236" s="41">
        <f t="shared" si="244"/>
        <v>3767.9219002306727</v>
      </c>
      <c r="BH236" s="41">
        <f t="shared" si="245"/>
        <v>801214.55323252652</v>
      </c>
      <c r="BI236">
        <f t="shared" si="246"/>
        <v>0.33422929243601718</v>
      </c>
      <c r="BJ236">
        <f t="shared" si="247"/>
        <v>14450.271339113893</v>
      </c>
      <c r="BK236" s="121">
        <f t="shared" si="248"/>
        <v>2756867.2799391495</v>
      </c>
      <c r="BL236">
        <f t="shared" si="249"/>
        <v>0.34708050120109613</v>
      </c>
      <c r="BM236" s="119">
        <f t="shared" si="250"/>
        <v>18218.193239344568</v>
      </c>
      <c r="BN236" s="119">
        <f t="shared" si="251"/>
        <v>3478660.3636812367</v>
      </c>
      <c r="BO236">
        <f t="shared" si="252"/>
        <v>0.32291077059784279</v>
      </c>
    </row>
    <row r="237" spans="1:67">
      <c r="A237">
        <v>225</v>
      </c>
      <c r="B237" s="58">
        <v>220</v>
      </c>
      <c r="C237" s="56">
        <f t="shared" si="200"/>
        <v>544251.54800352652</v>
      </c>
      <c r="D237" s="56">
        <f t="shared" si="201"/>
        <v>356490.90696197632</v>
      </c>
      <c r="E237" s="59">
        <f t="shared" si="253"/>
        <v>187760.64104155023</v>
      </c>
      <c r="F237" s="53">
        <f t="shared" si="202"/>
        <v>12203.055875578524</v>
      </c>
      <c r="G237" s="53">
        <f t="shared" si="203"/>
        <v>870.89644003105707</v>
      </c>
      <c r="H237" s="60">
        <f t="shared" si="204"/>
        <v>11332.159435547466</v>
      </c>
      <c r="I237" s="54">
        <f t="shared" si="205"/>
        <v>0.24</v>
      </c>
      <c r="J237" s="61">
        <f t="shared" si="206"/>
        <v>2.261020693073168E-2</v>
      </c>
      <c r="K237" s="62">
        <f t="shared" si="207"/>
        <v>3989.0844775865107</v>
      </c>
      <c r="L237" s="62">
        <f t="shared" si="208"/>
        <v>16192.140353165036</v>
      </c>
      <c r="M237" s="55">
        <f t="shared" si="209"/>
        <v>15321.243913133978</v>
      </c>
      <c r="N237" s="55">
        <f t="shared" si="210"/>
        <v>3450.0621886725207</v>
      </c>
      <c r="O237" s="55">
        <f t="shared" si="211"/>
        <v>11871.181724461458</v>
      </c>
      <c r="P237" s="59">
        <f t="shared" si="254"/>
        <v>0</v>
      </c>
      <c r="Q237" s="52">
        <f t="shared" si="212"/>
        <v>0</v>
      </c>
      <c r="R237" s="57">
        <f t="shared" si="213"/>
        <v>0</v>
      </c>
      <c r="S237" s="59">
        <f t="shared" si="255"/>
        <v>0</v>
      </c>
      <c r="T237" s="56">
        <f t="shared" si="214"/>
        <v>0</v>
      </c>
      <c r="U237" s="57">
        <f t="shared" si="215"/>
        <v>0</v>
      </c>
      <c r="V237" s="59">
        <f t="shared" si="256"/>
        <v>0</v>
      </c>
      <c r="W237" s="52">
        <f t="shared" si="264"/>
        <v>0</v>
      </c>
      <c r="X237" s="57">
        <f t="shared" si="216"/>
        <v>0</v>
      </c>
      <c r="Y237" s="59">
        <f t="shared" si="257"/>
        <v>0</v>
      </c>
      <c r="Z237" s="56">
        <f t="shared" si="258"/>
        <v>0</v>
      </c>
      <c r="AA237" s="57">
        <f t="shared" si="217"/>
        <v>0</v>
      </c>
      <c r="AB237" s="63">
        <f t="shared" si="259"/>
        <v>0</v>
      </c>
      <c r="AC237" s="74">
        <f t="shared" si="218"/>
        <v>0</v>
      </c>
      <c r="AD237" s="57">
        <f t="shared" si="219"/>
        <v>0</v>
      </c>
      <c r="AE237" s="59">
        <f t="shared" si="260"/>
        <v>0</v>
      </c>
      <c r="AF237" s="54">
        <f t="shared" si="220"/>
        <v>0</v>
      </c>
      <c r="AG237" s="57">
        <f t="shared" si="221"/>
        <v>0</v>
      </c>
      <c r="AH237" s="59">
        <f t="shared" si="261"/>
        <v>42280.24119358063</v>
      </c>
      <c r="AI237" s="54">
        <f t="shared" si="222"/>
        <v>3450.0621886725207</v>
      </c>
      <c r="AJ237" s="57">
        <f t="shared" si="223"/>
        <v>176.16767163991929</v>
      </c>
      <c r="AK237" s="59">
        <f t="shared" si="262"/>
        <v>501971.30680994585</v>
      </c>
      <c r="AL237" s="56">
        <f t="shared" si="263"/>
        <v>11871.181724461458</v>
      </c>
      <c r="AM237" s="75">
        <f t="shared" si="224"/>
        <v>2091.5471117081079</v>
      </c>
      <c r="AN237">
        <f t="shared" si="225"/>
        <v>3.9620017202454283E-2</v>
      </c>
      <c r="AO237" s="119">
        <f t="shared" si="226"/>
        <v>0</v>
      </c>
      <c r="AP237" s="119">
        <f t="shared" si="227"/>
        <v>0</v>
      </c>
      <c r="AQ237">
        <f t="shared" si="228"/>
        <v>0.30209238429066593</v>
      </c>
      <c r="AR237" s="41">
        <f t="shared" si="229"/>
        <v>0</v>
      </c>
      <c r="AS237" s="41">
        <f t="shared" si="230"/>
        <v>0</v>
      </c>
      <c r="AT237">
        <f t="shared" si="231"/>
        <v>0.29965517683983067</v>
      </c>
      <c r="AU237" s="41">
        <f t="shared" si="232"/>
        <v>0</v>
      </c>
      <c r="AV237" s="41">
        <f t="shared" si="233"/>
        <v>0</v>
      </c>
      <c r="AW237">
        <f t="shared" si="234"/>
        <v>0.30574794409385664</v>
      </c>
      <c r="AX237">
        <f t="shared" si="235"/>
        <v>0</v>
      </c>
      <c r="AY237" s="121">
        <f t="shared" si="236"/>
        <v>0</v>
      </c>
      <c r="AZ237">
        <f t="shared" si="237"/>
        <v>0.46763723235676347</v>
      </c>
      <c r="BA237" s="39">
        <f t="shared" si="238"/>
        <v>0</v>
      </c>
      <c r="BB237" s="39">
        <f t="shared" si="239"/>
        <v>0</v>
      </c>
      <c r="BC237">
        <f t="shared" si="240"/>
        <v>0.31692878800675939</v>
      </c>
      <c r="BD237" s="41">
        <f t="shared" si="241"/>
        <v>0</v>
      </c>
      <c r="BE237" s="41">
        <f t="shared" si="242"/>
        <v>0</v>
      </c>
      <c r="BF237">
        <f t="shared" si="243"/>
        <v>0.30483000881445316</v>
      </c>
      <c r="BG237" s="41">
        <f t="shared" si="244"/>
        <v>3626.22986031244</v>
      </c>
      <c r="BH237" s="41">
        <f t="shared" si="245"/>
        <v>776263.99245131714</v>
      </c>
      <c r="BI237">
        <f t="shared" si="246"/>
        <v>0.33207347540084514</v>
      </c>
      <c r="BJ237">
        <f t="shared" si="247"/>
        <v>13962.728836169565</v>
      </c>
      <c r="BK237" s="121">
        <f t="shared" si="248"/>
        <v>2671015.888003828</v>
      </c>
      <c r="BL237">
        <f t="shared" si="249"/>
        <v>0.34490111996100442</v>
      </c>
      <c r="BM237" s="119">
        <f t="shared" si="250"/>
        <v>17588.958696482005</v>
      </c>
      <c r="BN237" s="119">
        <f t="shared" si="251"/>
        <v>3370673.6608894751</v>
      </c>
      <c r="BO237">
        <f t="shared" si="252"/>
        <v>0.32077756735582591</v>
      </c>
    </row>
    <row r="238" spans="1:67">
      <c r="A238">
        <v>226</v>
      </c>
      <c r="B238" s="64">
        <v>221</v>
      </c>
      <c r="C238" s="56">
        <f t="shared" si="200"/>
        <v>528930.30409039254</v>
      </c>
      <c r="D238" s="56">
        <f t="shared" si="201"/>
        <v>356490.90696197626</v>
      </c>
      <c r="E238" s="59">
        <f t="shared" si="253"/>
        <v>172439.39712841628</v>
      </c>
      <c r="F238" s="53">
        <f t="shared" si="202"/>
        <v>11927.142257044416</v>
      </c>
      <c r="G238" s="53">
        <f t="shared" si="203"/>
        <v>799.83140368063744</v>
      </c>
      <c r="H238" s="66">
        <f t="shared" si="204"/>
        <v>11127.310853363779</v>
      </c>
      <c r="I238" s="54">
        <f t="shared" si="205"/>
        <v>0.24</v>
      </c>
      <c r="J238" s="67">
        <f t="shared" si="206"/>
        <v>2.261020693073168E-2</v>
      </c>
      <c r="K238" s="68">
        <f t="shared" si="207"/>
        <v>3647.2996511069791</v>
      </c>
      <c r="L238" s="68">
        <f t="shared" si="208"/>
        <v>15574.441908151395</v>
      </c>
      <c r="M238" s="55">
        <f t="shared" si="209"/>
        <v>14774.610504470758</v>
      </c>
      <c r="N238" s="55">
        <f t="shared" si="210"/>
        <v>3326.9704041551122</v>
      </c>
      <c r="O238" s="55">
        <f t="shared" si="211"/>
        <v>11447.640100315646</v>
      </c>
      <c r="P238" s="65">
        <f t="shared" si="254"/>
        <v>0</v>
      </c>
      <c r="Q238" s="52">
        <f t="shared" si="212"/>
        <v>0</v>
      </c>
      <c r="R238" s="57">
        <f t="shared" si="213"/>
        <v>0</v>
      </c>
      <c r="S238" s="59">
        <f t="shared" si="255"/>
        <v>0</v>
      </c>
      <c r="T238" s="56">
        <f t="shared" si="214"/>
        <v>0</v>
      </c>
      <c r="U238" s="57">
        <f t="shared" si="215"/>
        <v>0</v>
      </c>
      <c r="V238" s="59">
        <f t="shared" si="256"/>
        <v>0</v>
      </c>
      <c r="W238" s="52">
        <f t="shared" si="264"/>
        <v>0</v>
      </c>
      <c r="X238" s="57">
        <f t="shared" si="216"/>
        <v>0</v>
      </c>
      <c r="Y238" s="59">
        <f t="shared" si="257"/>
        <v>0</v>
      </c>
      <c r="Z238" s="56">
        <f t="shared" si="258"/>
        <v>0</v>
      </c>
      <c r="AA238" s="57">
        <f t="shared" si="217"/>
        <v>0</v>
      </c>
      <c r="AB238" s="63">
        <f t="shared" si="259"/>
        <v>0</v>
      </c>
      <c r="AC238" s="74">
        <f t="shared" si="218"/>
        <v>0</v>
      </c>
      <c r="AD238" s="57">
        <f t="shared" si="219"/>
        <v>0</v>
      </c>
      <c r="AE238" s="59">
        <f t="shared" si="260"/>
        <v>0</v>
      </c>
      <c r="AF238" s="54">
        <f t="shared" si="220"/>
        <v>0</v>
      </c>
      <c r="AG238" s="57">
        <f t="shared" si="221"/>
        <v>0</v>
      </c>
      <c r="AH238" s="59">
        <f t="shared" si="261"/>
        <v>38830.17900490811</v>
      </c>
      <c r="AI238" s="54">
        <f t="shared" si="222"/>
        <v>3326.9704041551122</v>
      </c>
      <c r="AJ238" s="57">
        <f t="shared" si="223"/>
        <v>161.79241252045045</v>
      </c>
      <c r="AK238" s="59">
        <f t="shared" si="262"/>
        <v>490100.12508548441</v>
      </c>
      <c r="AL238" s="56">
        <f t="shared" si="263"/>
        <v>11447.640100315646</v>
      </c>
      <c r="AM238" s="75">
        <f t="shared" si="224"/>
        <v>2042.0838545228517</v>
      </c>
      <c r="AN238">
        <f t="shared" si="225"/>
        <v>3.970042438646175E-2</v>
      </c>
      <c r="AO238" s="119">
        <f t="shared" si="226"/>
        <v>0</v>
      </c>
      <c r="AP238" s="119">
        <f t="shared" si="227"/>
        <v>0</v>
      </c>
      <c r="AQ238">
        <f t="shared" si="228"/>
        <v>0.30001098056769432</v>
      </c>
      <c r="AR238" s="41">
        <f t="shared" si="229"/>
        <v>0</v>
      </c>
      <c r="AS238" s="41">
        <f t="shared" si="230"/>
        <v>0</v>
      </c>
      <c r="AT238">
        <f t="shared" si="231"/>
        <v>0.29757962432449314</v>
      </c>
      <c r="AU238" s="41">
        <f t="shared" si="232"/>
        <v>0</v>
      </c>
      <c r="AV238" s="41">
        <f t="shared" si="233"/>
        <v>0</v>
      </c>
      <c r="AW238">
        <f t="shared" si="234"/>
        <v>0.30365793085839776</v>
      </c>
      <c r="AX238">
        <f t="shared" si="235"/>
        <v>0</v>
      </c>
      <c r="AY238" s="121">
        <f t="shared" si="236"/>
        <v>0</v>
      </c>
      <c r="AZ238">
        <f t="shared" si="237"/>
        <v>0.46533719875456875</v>
      </c>
      <c r="BA238" s="39">
        <f t="shared" si="238"/>
        <v>0</v>
      </c>
      <c r="BB238" s="39">
        <f t="shared" si="239"/>
        <v>0</v>
      </c>
      <c r="BC238">
        <f t="shared" si="240"/>
        <v>0.31481366038993958</v>
      </c>
      <c r="BD238" s="41">
        <f t="shared" si="241"/>
        <v>0</v>
      </c>
      <c r="BE238" s="41">
        <f t="shared" si="242"/>
        <v>0</v>
      </c>
      <c r="BF238">
        <f t="shared" si="243"/>
        <v>0.30274213878303213</v>
      </c>
      <c r="BG238" s="41">
        <f t="shared" si="244"/>
        <v>3488.7628166755626</v>
      </c>
      <c r="BH238" s="41">
        <f t="shared" si="245"/>
        <v>751895.3113390553</v>
      </c>
      <c r="BI238">
        <f t="shared" si="246"/>
        <v>0.32992716750919643</v>
      </c>
      <c r="BJ238">
        <f t="shared" si="247"/>
        <v>13489.723954838497</v>
      </c>
      <c r="BK238" s="121">
        <f t="shared" si="248"/>
        <v>2587166.662671336</v>
      </c>
      <c r="BL238">
        <f t="shared" si="249"/>
        <v>0.34273085593851854</v>
      </c>
      <c r="BM238" s="119">
        <f t="shared" si="250"/>
        <v>16978.486771514061</v>
      </c>
      <c r="BN238" s="119">
        <f t="shared" si="251"/>
        <v>3265188.9214880378</v>
      </c>
      <c r="BO238">
        <f t="shared" si="252"/>
        <v>0.31865421116777298</v>
      </c>
    </row>
    <row r="239" spans="1:67">
      <c r="A239">
        <v>227</v>
      </c>
      <c r="B239" s="58">
        <v>222</v>
      </c>
      <c r="C239" s="56">
        <f t="shared" si="200"/>
        <v>514155.69358592178</v>
      </c>
      <c r="D239" s="56">
        <f t="shared" si="201"/>
        <v>356490.9069619762</v>
      </c>
      <c r="E239" s="59">
        <f t="shared" si="253"/>
        <v>157664.78662394555</v>
      </c>
      <c r="F239" s="53">
        <f t="shared" si="202"/>
        <v>11657.46710252037</v>
      </c>
      <c r="G239" s="53">
        <f t="shared" si="203"/>
        <v>731.30183529073418</v>
      </c>
      <c r="H239" s="60">
        <f t="shared" si="204"/>
        <v>10926.165267229635</v>
      </c>
      <c r="I239" s="54">
        <f t="shared" si="205"/>
        <v>0.24</v>
      </c>
      <c r="J239" s="61">
        <f t="shared" si="206"/>
        <v>2.261020693073168E-2</v>
      </c>
      <c r="K239" s="62">
        <f t="shared" si="207"/>
        <v>3317.79059360563</v>
      </c>
      <c r="L239" s="62">
        <f t="shared" si="208"/>
        <v>14975.257696126</v>
      </c>
      <c r="M239" s="55">
        <f t="shared" si="209"/>
        <v>14243.955860835265</v>
      </c>
      <c r="N239" s="55">
        <f t="shared" si="210"/>
        <v>3207.47674348172</v>
      </c>
      <c r="O239" s="55">
        <f t="shared" si="211"/>
        <v>11036.479117353545</v>
      </c>
      <c r="P239" s="59">
        <f t="shared" si="254"/>
        <v>0</v>
      </c>
      <c r="Q239" s="52">
        <f t="shared" si="212"/>
        <v>0</v>
      </c>
      <c r="R239" s="57">
        <f t="shared" si="213"/>
        <v>0</v>
      </c>
      <c r="S239" s="59">
        <f t="shared" si="255"/>
        <v>0</v>
      </c>
      <c r="T239" s="56">
        <f t="shared" si="214"/>
        <v>0</v>
      </c>
      <c r="U239" s="57">
        <f t="shared" si="215"/>
        <v>0</v>
      </c>
      <c r="V239" s="59">
        <f t="shared" si="256"/>
        <v>0</v>
      </c>
      <c r="W239" s="52">
        <f t="shared" si="264"/>
        <v>0</v>
      </c>
      <c r="X239" s="57">
        <f t="shared" si="216"/>
        <v>0</v>
      </c>
      <c r="Y239" s="59">
        <f t="shared" si="257"/>
        <v>0</v>
      </c>
      <c r="Z239" s="56">
        <f t="shared" si="258"/>
        <v>0</v>
      </c>
      <c r="AA239" s="57">
        <f t="shared" si="217"/>
        <v>0</v>
      </c>
      <c r="AB239" s="63">
        <f t="shared" si="259"/>
        <v>0</v>
      </c>
      <c r="AC239" s="74">
        <f t="shared" si="218"/>
        <v>0</v>
      </c>
      <c r="AD239" s="57">
        <f t="shared" si="219"/>
        <v>0</v>
      </c>
      <c r="AE239" s="59">
        <f t="shared" si="260"/>
        <v>0</v>
      </c>
      <c r="AF239" s="54">
        <f t="shared" si="220"/>
        <v>0</v>
      </c>
      <c r="AG239" s="57">
        <f t="shared" si="221"/>
        <v>0</v>
      </c>
      <c r="AH239" s="59">
        <f t="shared" si="261"/>
        <v>35503.208600753002</v>
      </c>
      <c r="AI239" s="54">
        <f t="shared" si="222"/>
        <v>3207.47674348172</v>
      </c>
      <c r="AJ239" s="57">
        <f t="shared" si="223"/>
        <v>147.93003583647084</v>
      </c>
      <c r="AK239" s="59">
        <f t="shared" si="262"/>
        <v>478652.48498516879</v>
      </c>
      <c r="AL239" s="56">
        <f t="shared" si="263"/>
        <v>11036.479117353545</v>
      </c>
      <c r="AM239" s="75">
        <f t="shared" si="224"/>
        <v>1994.38535410487</v>
      </c>
      <c r="AN239">
        <f t="shared" si="225"/>
        <v>3.9780831570469202E-2</v>
      </c>
      <c r="AO239" s="119">
        <f t="shared" si="226"/>
        <v>0</v>
      </c>
      <c r="AP239" s="119">
        <f t="shared" si="227"/>
        <v>0</v>
      </c>
      <c r="AQ239">
        <f t="shared" si="228"/>
        <v>0.29793994946603275</v>
      </c>
      <c r="AR239" s="41">
        <f t="shared" si="229"/>
        <v>0</v>
      </c>
      <c r="AS239" s="41">
        <f t="shared" si="230"/>
        <v>0</v>
      </c>
      <c r="AT239">
        <f t="shared" si="231"/>
        <v>0.29551451234710135</v>
      </c>
      <c r="AU239" s="41">
        <f t="shared" si="232"/>
        <v>0</v>
      </c>
      <c r="AV239" s="41">
        <f t="shared" si="233"/>
        <v>0</v>
      </c>
      <c r="AW239">
        <f t="shared" si="234"/>
        <v>0.30157818757048155</v>
      </c>
      <c r="AX239">
        <f t="shared" si="235"/>
        <v>0</v>
      </c>
      <c r="AY239" s="121">
        <f t="shared" si="236"/>
        <v>0</v>
      </c>
      <c r="AZ239">
        <f t="shared" si="237"/>
        <v>0.46304229831332805</v>
      </c>
      <c r="BA239" s="39">
        <f t="shared" si="238"/>
        <v>0</v>
      </c>
      <c r="BB239" s="39">
        <f t="shared" si="239"/>
        <v>0</v>
      </c>
      <c r="BC239">
        <f t="shared" si="240"/>
        <v>0.31270848300066212</v>
      </c>
      <c r="BD239" s="41">
        <f t="shared" si="241"/>
        <v>0</v>
      </c>
      <c r="BE239" s="41">
        <f t="shared" si="242"/>
        <v>0</v>
      </c>
      <c r="BF239">
        <f t="shared" si="243"/>
        <v>0.30066456457063739</v>
      </c>
      <c r="BG239" s="41">
        <f t="shared" si="244"/>
        <v>3355.4067793181907</v>
      </c>
      <c r="BH239" s="41">
        <f t="shared" si="245"/>
        <v>728097.22077035042</v>
      </c>
      <c r="BI239">
        <f t="shared" si="246"/>
        <v>0.32779036435525971</v>
      </c>
      <c r="BJ239">
        <f t="shared" si="247"/>
        <v>13030.864471458415</v>
      </c>
      <c r="BK239" s="121">
        <f t="shared" si="248"/>
        <v>2505280.7596392548</v>
      </c>
      <c r="BL239">
        <f t="shared" si="249"/>
        <v>0.34056970947226439</v>
      </c>
      <c r="BM239" s="119">
        <f t="shared" si="250"/>
        <v>16386.271250776605</v>
      </c>
      <c r="BN239" s="119">
        <f t="shared" si="251"/>
        <v>3162158.2011054289</v>
      </c>
      <c r="BO239">
        <f t="shared" si="252"/>
        <v>0.31654069328276591</v>
      </c>
    </row>
    <row r="240" spans="1:67">
      <c r="A240">
        <v>228</v>
      </c>
      <c r="B240" s="64">
        <v>223</v>
      </c>
      <c r="C240" s="56">
        <f t="shared" si="200"/>
        <v>499911.73772508651</v>
      </c>
      <c r="D240" s="56">
        <f t="shared" si="201"/>
        <v>356490.9069619762</v>
      </c>
      <c r="E240" s="59">
        <f t="shared" si="253"/>
        <v>143420.83076311028</v>
      </c>
      <c r="F240" s="53">
        <f t="shared" si="202"/>
        <v>11393.889359044184</v>
      </c>
      <c r="G240" s="53">
        <f t="shared" si="203"/>
        <v>665.23362002289321</v>
      </c>
      <c r="H240" s="66">
        <f t="shared" si="204"/>
        <v>10728.655739021291</v>
      </c>
      <c r="I240" s="54">
        <f t="shared" si="205"/>
        <v>0.24</v>
      </c>
      <c r="J240" s="67">
        <f t="shared" si="206"/>
        <v>2.261020693073168E-2</v>
      </c>
      <c r="K240" s="68">
        <f t="shared" si="207"/>
        <v>3000.1975353835182</v>
      </c>
      <c r="L240" s="68">
        <f t="shared" si="208"/>
        <v>14394.086894427703</v>
      </c>
      <c r="M240" s="55">
        <f t="shared" si="209"/>
        <v>13728.85327440481</v>
      </c>
      <c r="N240" s="55">
        <f t="shared" si="210"/>
        <v>3091.4851199029254</v>
      </c>
      <c r="O240" s="55">
        <f t="shared" si="211"/>
        <v>10637.368154501884</v>
      </c>
      <c r="P240" s="65">
        <f t="shared" si="254"/>
        <v>0</v>
      </c>
      <c r="Q240" s="52">
        <f t="shared" si="212"/>
        <v>0</v>
      </c>
      <c r="R240" s="57">
        <f t="shared" si="213"/>
        <v>0</v>
      </c>
      <c r="S240" s="59">
        <f t="shared" si="255"/>
        <v>0</v>
      </c>
      <c r="T240" s="56">
        <f t="shared" si="214"/>
        <v>0</v>
      </c>
      <c r="U240" s="57">
        <f t="shared" si="215"/>
        <v>0</v>
      </c>
      <c r="V240" s="59">
        <f t="shared" si="256"/>
        <v>0</v>
      </c>
      <c r="W240" s="52">
        <f t="shared" si="264"/>
        <v>0</v>
      </c>
      <c r="X240" s="57">
        <f t="shared" si="216"/>
        <v>0</v>
      </c>
      <c r="Y240" s="59">
        <f t="shared" si="257"/>
        <v>0</v>
      </c>
      <c r="Z240" s="56">
        <f t="shared" si="258"/>
        <v>0</v>
      </c>
      <c r="AA240" s="57">
        <f t="shared" si="217"/>
        <v>0</v>
      </c>
      <c r="AB240" s="63">
        <f t="shared" si="259"/>
        <v>0</v>
      </c>
      <c r="AC240" s="74">
        <f t="shared" si="218"/>
        <v>0</v>
      </c>
      <c r="AD240" s="57">
        <f t="shared" si="219"/>
        <v>0</v>
      </c>
      <c r="AE240" s="59">
        <f t="shared" si="260"/>
        <v>0</v>
      </c>
      <c r="AF240" s="54">
        <f t="shared" si="220"/>
        <v>0</v>
      </c>
      <c r="AG240" s="57">
        <f t="shared" si="221"/>
        <v>0</v>
      </c>
      <c r="AH240" s="59">
        <f t="shared" si="261"/>
        <v>32295.731857271283</v>
      </c>
      <c r="AI240" s="54">
        <f t="shared" si="222"/>
        <v>3091.4851199029254</v>
      </c>
      <c r="AJ240" s="57">
        <f t="shared" si="223"/>
        <v>134.56554940529702</v>
      </c>
      <c r="AK240" s="59">
        <f t="shared" si="262"/>
        <v>467616.00586781523</v>
      </c>
      <c r="AL240" s="56">
        <f t="shared" si="263"/>
        <v>10637.368154501884</v>
      </c>
      <c r="AM240" s="75">
        <f t="shared" si="224"/>
        <v>1948.4000244492302</v>
      </c>
      <c r="AN240">
        <f t="shared" si="225"/>
        <v>3.9861238754476669E-2</v>
      </c>
      <c r="AO240" s="119">
        <f t="shared" si="226"/>
        <v>0</v>
      </c>
      <c r="AP240" s="119">
        <f t="shared" si="227"/>
        <v>0</v>
      </c>
      <c r="AQ240">
        <f t="shared" si="228"/>
        <v>0.29587927439650147</v>
      </c>
      <c r="AR240" s="41">
        <f t="shared" si="229"/>
        <v>0</v>
      </c>
      <c r="AS240" s="41">
        <f t="shared" si="230"/>
        <v>0</v>
      </c>
      <c r="AT240">
        <f t="shared" si="231"/>
        <v>0.29345982330799047</v>
      </c>
      <c r="AU240" s="41">
        <f t="shared" si="232"/>
        <v>0</v>
      </c>
      <c r="AV240" s="41">
        <f t="shared" si="233"/>
        <v>0</v>
      </c>
      <c r="AW240">
        <f t="shared" si="234"/>
        <v>0.29950869914280515</v>
      </c>
      <c r="AX240">
        <f t="shared" si="235"/>
        <v>0</v>
      </c>
      <c r="AY240" s="121">
        <f t="shared" si="236"/>
        <v>0</v>
      </c>
      <c r="AZ240">
        <f t="shared" si="237"/>
        <v>0.46075256687901078</v>
      </c>
      <c r="BA240" s="39">
        <f t="shared" si="238"/>
        <v>0</v>
      </c>
      <c r="BB240" s="39">
        <f t="shared" si="239"/>
        <v>0</v>
      </c>
      <c r="BC240">
        <f t="shared" si="240"/>
        <v>0.31061324524277439</v>
      </c>
      <c r="BD240" s="41">
        <f t="shared" si="241"/>
        <v>0</v>
      </c>
      <c r="BE240" s="41">
        <f t="shared" si="242"/>
        <v>0</v>
      </c>
      <c r="BF240">
        <f t="shared" si="243"/>
        <v>0.29859727071441478</v>
      </c>
      <c r="BG240" s="41">
        <f t="shared" si="244"/>
        <v>3226.0506693082225</v>
      </c>
      <c r="BH240" s="41">
        <f t="shared" si="245"/>
        <v>704858.60733786703</v>
      </c>
      <c r="BI240">
        <f t="shared" si="246"/>
        <v>0.32566306118215216</v>
      </c>
      <c r="BJ240">
        <f t="shared" si="247"/>
        <v>12585.768178951115</v>
      </c>
      <c r="BK240" s="121">
        <f t="shared" si="248"/>
        <v>2425319.9392264294</v>
      </c>
      <c r="BL240">
        <f t="shared" si="249"/>
        <v>0.33841768053454241</v>
      </c>
      <c r="BM240" s="119">
        <f t="shared" si="250"/>
        <v>15811.818848259338</v>
      </c>
      <c r="BN240" s="119">
        <f t="shared" si="251"/>
        <v>3061534.2801922727</v>
      </c>
      <c r="BO240">
        <f t="shared" si="252"/>
        <v>0.31443700461506563</v>
      </c>
    </row>
    <row r="241" spans="1:67">
      <c r="A241">
        <v>229</v>
      </c>
      <c r="B241" s="58">
        <v>224</v>
      </c>
      <c r="C241" s="56">
        <f t="shared" si="200"/>
        <v>486182.88445068168</v>
      </c>
      <c r="D241" s="56">
        <f t="shared" si="201"/>
        <v>356490.9069619762</v>
      </c>
      <c r="E241" s="59">
        <f t="shared" si="253"/>
        <v>129691.97748870548</v>
      </c>
      <c r="F241" s="53">
        <f t="shared" si="202"/>
        <v>11136.271162890334</v>
      </c>
      <c r="G241" s="53">
        <f t="shared" si="203"/>
        <v>601.55462225177894</v>
      </c>
      <c r="H241" s="60">
        <f t="shared" si="204"/>
        <v>10534.716540638556</v>
      </c>
      <c r="I241" s="54">
        <f t="shared" si="205"/>
        <v>0.24</v>
      </c>
      <c r="J241" s="61">
        <f t="shared" si="206"/>
        <v>2.261020693073168E-2</v>
      </c>
      <c r="K241" s="62">
        <f t="shared" si="207"/>
        <v>2694.1703273349858</v>
      </c>
      <c r="L241" s="62">
        <f t="shared" si="208"/>
        <v>13830.441490225321</v>
      </c>
      <c r="M241" s="55">
        <f t="shared" si="209"/>
        <v>13228.886867973542</v>
      </c>
      <c r="N241" s="55">
        <f t="shared" si="210"/>
        <v>2978.9018855249174</v>
      </c>
      <c r="O241" s="55">
        <f t="shared" si="211"/>
        <v>10249.984982448626</v>
      </c>
      <c r="P241" s="59">
        <f t="shared" si="254"/>
        <v>0</v>
      </c>
      <c r="Q241" s="52">
        <f t="shared" si="212"/>
        <v>0</v>
      </c>
      <c r="R241" s="57">
        <f t="shared" si="213"/>
        <v>0</v>
      </c>
      <c r="S241" s="59">
        <f t="shared" si="255"/>
        <v>0</v>
      </c>
      <c r="T241" s="56">
        <f t="shared" si="214"/>
        <v>0</v>
      </c>
      <c r="U241" s="57">
        <f t="shared" si="215"/>
        <v>0</v>
      </c>
      <c r="V241" s="59">
        <f t="shared" si="256"/>
        <v>0</v>
      </c>
      <c r="W241" s="52">
        <f t="shared" si="264"/>
        <v>0</v>
      </c>
      <c r="X241" s="57">
        <f t="shared" si="216"/>
        <v>0</v>
      </c>
      <c r="Y241" s="59">
        <f t="shared" si="257"/>
        <v>0</v>
      </c>
      <c r="Z241" s="56">
        <f t="shared" si="258"/>
        <v>0</v>
      </c>
      <c r="AA241" s="57">
        <f t="shared" si="217"/>
        <v>0</v>
      </c>
      <c r="AB241" s="63">
        <f t="shared" si="259"/>
        <v>0</v>
      </c>
      <c r="AC241" s="74">
        <f t="shared" si="218"/>
        <v>0</v>
      </c>
      <c r="AD241" s="57">
        <f t="shared" si="219"/>
        <v>0</v>
      </c>
      <c r="AE241" s="59">
        <f t="shared" si="260"/>
        <v>0</v>
      </c>
      <c r="AF241" s="54">
        <f t="shared" si="220"/>
        <v>0</v>
      </c>
      <c r="AG241" s="57">
        <f t="shared" si="221"/>
        <v>0</v>
      </c>
      <c r="AH241" s="59">
        <f t="shared" si="261"/>
        <v>29204.246737368358</v>
      </c>
      <c r="AI241" s="54">
        <f t="shared" si="222"/>
        <v>2978.9018855249174</v>
      </c>
      <c r="AJ241" s="57">
        <f t="shared" si="223"/>
        <v>121.68436140570149</v>
      </c>
      <c r="AK241" s="59">
        <f t="shared" si="262"/>
        <v>456978.63771331334</v>
      </c>
      <c r="AL241" s="56">
        <f t="shared" si="263"/>
        <v>10249.984982448626</v>
      </c>
      <c r="AM241" s="75">
        <f t="shared" si="224"/>
        <v>1904.0776571388055</v>
      </c>
      <c r="AN241">
        <f t="shared" si="225"/>
        <v>3.9941645938484129E-2</v>
      </c>
      <c r="AO241" s="119">
        <f t="shared" si="226"/>
        <v>0</v>
      </c>
      <c r="AP241" s="119">
        <f t="shared" si="227"/>
        <v>0</v>
      </c>
      <c r="AQ241">
        <f t="shared" si="228"/>
        <v>0.29382893847143615</v>
      </c>
      <c r="AR241" s="41">
        <f t="shared" si="229"/>
        <v>0</v>
      </c>
      <c r="AS241" s="41">
        <f t="shared" si="230"/>
        <v>0</v>
      </c>
      <c r="AT241">
        <f t="shared" si="231"/>
        <v>0.29141553931398656</v>
      </c>
      <c r="AU241" s="41">
        <f t="shared" si="232"/>
        <v>0</v>
      </c>
      <c r="AV241" s="41">
        <f t="shared" si="233"/>
        <v>0</v>
      </c>
      <c r="AW241">
        <f t="shared" si="234"/>
        <v>0.29744945018234104</v>
      </c>
      <c r="AX241">
        <f t="shared" si="235"/>
        <v>0</v>
      </c>
      <c r="AY241" s="121">
        <f t="shared" si="236"/>
        <v>0</v>
      </c>
      <c r="AZ241">
        <f t="shared" si="237"/>
        <v>0.45846803991326995</v>
      </c>
      <c r="BA241" s="39">
        <f t="shared" si="238"/>
        <v>0</v>
      </c>
      <c r="BB241" s="39">
        <f t="shared" si="239"/>
        <v>0</v>
      </c>
      <c r="BC241">
        <f t="shared" si="240"/>
        <v>0.30852793619428459</v>
      </c>
      <c r="BD241" s="41">
        <f t="shared" si="241"/>
        <v>0</v>
      </c>
      <c r="BE241" s="41">
        <f t="shared" si="242"/>
        <v>0</v>
      </c>
      <c r="BF241">
        <f t="shared" si="243"/>
        <v>0.29654024144752766</v>
      </c>
      <c r="BG241" s="41">
        <f t="shared" si="244"/>
        <v>3100.5862469306189</v>
      </c>
      <c r="BH241" s="41">
        <f t="shared" si="245"/>
        <v>682168.53178520605</v>
      </c>
      <c r="BI241">
        <f t="shared" si="246"/>
        <v>0.32354525288448555</v>
      </c>
      <c r="BJ241">
        <f t="shared" si="247"/>
        <v>12154.062639587431</v>
      </c>
      <c r="BK241" s="121">
        <f t="shared" si="248"/>
        <v>2347246.5609807353</v>
      </c>
      <c r="BL241">
        <f t="shared" si="249"/>
        <v>0.33627476873357826</v>
      </c>
      <c r="BM241" s="119">
        <f t="shared" si="250"/>
        <v>15254.648886518051</v>
      </c>
      <c r="BN241" s="119">
        <f t="shared" si="251"/>
        <v>2963270.6584260734</v>
      </c>
      <c r="BO241">
        <f t="shared" si="252"/>
        <v>0.31234313574693157</v>
      </c>
    </row>
    <row r="242" spans="1:67">
      <c r="A242">
        <v>230</v>
      </c>
      <c r="B242" s="64">
        <v>225</v>
      </c>
      <c r="C242" s="56">
        <f t="shared" si="200"/>
        <v>472953.99758270814</v>
      </c>
      <c r="D242" s="56">
        <f t="shared" si="201"/>
        <v>356490.9069619762</v>
      </c>
      <c r="E242" s="59">
        <f t="shared" si="253"/>
        <v>116463.09062073193</v>
      </c>
      <c r="F242" s="53">
        <f t="shared" si="202"/>
        <v>10884.477767460645</v>
      </c>
      <c r="G242" s="53">
        <f t="shared" si="203"/>
        <v>540.19463532916166</v>
      </c>
      <c r="H242" s="66">
        <f t="shared" si="204"/>
        <v>10344.283132131482</v>
      </c>
      <c r="I242" s="54">
        <f t="shared" si="205"/>
        <v>0.24</v>
      </c>
      <c r="J242" s="67">
        <f t="shared" si="206"/>
        <v>2.261020693073168E-2</v>
      </c>
      <c r="K242" s="68">
        <f t="shared" si="207"/>
        <v>2399.3681965597348</v>
      </c>
      <c r="L242" s="68">
        <f t="shared" si="208"/>
        <v>13283.84596402038</v>
      </c>
      <c r="M242" s="55">
        <f t="shared" si="209"/>
        <v>12743.651328691218</v>
      </c>
      <c r="N242" s="55">
        <f t="shared" si="210"/>
        <v>2869.6357713523616</v>
      </c>
      <c r="O242" s="55">
        <f t="shared" si="211"/>
        <v>9874.0155573388565</v>
      </c>
      <c r="P242" s="65">
        <f t="shared" si="254"/>
        <v>0</v>
      </c>
      <c r="Q242" s="52">
        <f t="shared" si="212"/>
        <v>0</v>
      </c>
      <c r="R242" s="57">
        <f t="shared" si="213"/>
        <v>0</v>
      </c>
      <c r="S242" s="59">
        <f t="shared" si="255"/>
        <v>0</v>
      </c>
      <c r="T242" s="56">
        <f t="shared" si="214"/>
        <v>0</v>
      </c>
      <c r="U242" s="57">
        <f t="shared" si="215"/>
        <v>0</v>
      </c>
      <c r="V242" s="59">
        <f t="shared" si="256"/>
        <v>0</v>
      </c>
      <c r="W242" s="52">
        <f t="shared" si="264"/>
        <v>0</v>
      </c>
      <c r="X242" s="57">
        <f t="shared" si="216"/>
        <v>0</v>
      </c>
      <c r="Y242" s="59">
        <f t="shared" si="257"/>
        <v>0</v>
      </c>
      <c r="Z242" s="56">
        <f t="shared" si="258"/>
        <v>0</v>
      </c>
      <c r="AA242" s="57">
        <f t="shared" si="217"/>
        <v>0</v>
      </c>
      <c r="AB242" s="63">
        <f t="shared" si="259"/>
        <v>0</v>
      </c>
      <c r="AC242" s="74">
        <f t="shared" si="218"/>
        <v>0</v>
      </c>
      <c r="AD242" s="57">
        <f t="shared" si="219"/>
        <v>0</v>
      </c>
      <c r="AE242" s="59">
        <f t="shared" si="260"/>
        <v>0</v>
      </c>
      <c r="AF242" s="54">
        <f t="shared" si="220"/>
        <v>0</v>
      </c>
      <c r="AG242" s="57">
        <f t="shared" si="221"/>
        <v>0</v>
      </c>
      <c r="AH242" s="59">
        <f t="shared" si="261"/>
        <v>26225.344851843442</v>
      </c>
      <c r="AI242" s="54">
        <f t="shared" si="222"/>
        <v>2869.6357713523616</v>
      </c>
      <c r="AJ242" s="57">
        <f t="shared" si="223"/>
        <v>109.27227021601433</v>
      </c>
      <c r="AK242" s="59">
        <f t="shared" si="262"/>
        <v>446728.65273086471</v>
      </c>
      <c r="AL242" s="56">
        <f t="shared" si="263"/>
        <v>9874.0155573388565</v>
      </c>
      <c r="AM242" s="75">
        <f t="shared" si="224"/>
        <v>1861.3693863786029</v>
      </c>
      <c r="AN242">
        <f t="shared" si="225"/>
        <v>4.0022053122491588E-2</v>
      </c>
      <c r="AO242" s="119">
        <f t="shared" si="226"/>
        <v>0</v>
      </c>
      <c r="AP242" s="119">
        <f t="shared" si="227"/>
        <v>0</v>
      </c>
      <c r="AQ242">
        <f t="shared" si="228"/>
        <v>0.29178892450756366</v>
      </c>
      <c r="AR242" s="41">
        <f t="shared" si="229"/>
        <v>0</v>
      </c>
      <c r="AS242" s="41">
        <f t="shared" si="230"/>
        <v>0</v>
      </c>
      <c r="AT242">
        <f t="shared" si="231"/>
        <v>0.28938164218131168</v>
      </c>
      <c r="AU242" s="41">
        <f t="shared" si="232"/>
        <v>0</v>
      </c>
      <c r="AV242" s="41">
        <f t="shared" si="233"/>
        <v>0</v>
      </c>
      <c r="AW242">
        <f t="shared" si="234"/>
        <v>0.29540042499321284</v>
      </c>
      <c r="AX242">
        <f t="shared" si="235"/>
        <v>0</v>
      </c>
      <c r="AY242" s="121">
        <f t="shared" si="236"/>
        <v>0</v>
      </c>
      <c r="AZ242">
        <f t="shared" si="237"/>
        <v>0.45618875249339957</v>
      </c>
      <c r="BA242" s="39">
        <f t="shared" si="238"/>
        <v>0</v>
      </c>
      <c r="BB242" s="39">
        <f t="shared" si="239"/>
        <v>0</v>
      </c>
      <c r="BC242">
        <f t="shared" si="240"/>
        <v>0.30645254461024851</v>
      </c>
      <c r="BD242" s="41">
        <f t="shared" si="241"/>
        <v>0</v>
      </c>
      <c r="BE242" s="41">
        <f t="shared" si="242"/>
        <v>0</v>
      </c>
      <c r="BF242">
        <f t="shared" si="243"/>
        <v>0.2944934607021033</v>
      </c>
      <c r="BG242" s="41">
        <f t="shared" si="244"/>
        <v>2978.9080415683761</v>
      </c>
      <c r="BH242" s="41">
        <f t="shared" si="245"/>
        <v>660016.22741104313</v>
      </c>
      <c r="BI242">
        <f t="shared" si="246"/>
        <v>0.32143693401093221</v>
      </c>
      <c r="BJ242">
        <f t="shared" si="247"/>
        <v>11735.384943717459</v>
      </c>
      <c r="BK242" s="121">
        <f t="shared" si="248"/>
        <v>2271023.5781879369</v>
      </c>
      <c r="BL242">
        <f t="shared" si="249"/>
        <v>0.33414097331591447</v>
      </c>
      <c r="BM242" s="119">
        <f t="shared" si="250"/>
        <v>14714.292985285836</v>
      </c>
      <c r="BN242" s="119">
        <f t="shared" si="251"/>
        <v>2867321.5489555239</v>
      </c>
      <c r="BO242">
        <f t="shared" si="252"/>
        <v>0.31025907693129823</v>
      </c>
    </row>
    <row r="243" spans="1:67">
      <c r="A243">
        <v>231</v>
      </c>
      <c r="B243" s="58">
        <v>226</v>
      </c>
      <c r="C243" s="56">
        <f t="shared" si="200"/>
        <v>460210.34625401697</v>
      </c>
      <c r="D243" s="56">
        <f t="shared" si="201"/>
        <v>356490.90696197626</v>
      </c>
      <c r="E243" s="59">
        <f t="shared" si="253"/>
        <v>103719.43929204071</v>
      </c>
      <c r="F243" s="53">
        <f t="shared" si="202"/>
        <v>10638.37747280541</v>
      </c>
      <c r="G243" s="53">
        <f t="shared" si="203"/>
        <v>481.0853325829155</v>
      </c>
      <c r="H243" s="60">
        <f t="shared" si="204"/>
        <v>10157.292140222495</v>
      </c>
      <c r="I243" s="54">
        <f t="shared" si="205"/>
        <v>0.24</v>
      </c>
      <c r="J243" s="61">
        <f t="shared" si="206"/>
        <v>2.261020693073168E-2</v>
      </c>
      <c r="K243" s="62">
        <f t="shared" si="207"/>
        <v>2115.4595079861779</v>
      </c>
      <c r="L243" s="62">
        <f t="shared" si="208"/>
        <v>12753.836980791588</v>
      </c>
      <c r="M243" s="55">
        <f t="shared" si="209"/>
        <v>12272.751648208672</v>
      </c>
      <c r="N243" s="55">
        <f t="shared" si="210"/>
        <v>2763.5978287739458</v>
      </c>
      <c r="O243" s="55">
        <f t="shared" si="211"/>
        <v>9509.1538194347268</v>
      </c>
      <c r="P243" s="59">
        <f t="shared" si="254"/>
        <v>0</v>
      </c>
      <c r="Q243" s="52">
        <f t="shared" si="212"/>
        <v>0</v>
      </c>
      <c r="R243" s="57">
        <f t="shared" si="213"/>
        <v>0</v>
      </c>
      <c r="S243" s="59">
        <f t="shared" si="255"/>
        <v>0</v>
      </c>
      <c r="T243" s="56">
        <f t="shared" si="214"/>
        <v>0</v>
      </c>
      <c r="U243" s="57">
        <f t="shared" si="215"/>
        <v>0</v>
      </c>
      <c r="V243" s="59">
        <f t="shared" si="256"/>
        <v>0</v>
      </c>
      <c r="W243" s="52">
        <f t="shared" si="264"/>
        <v>0</v>
      </c>
      <c r="X243" s="57">
        <f t="shared" si="216"/>
        <v>0</v>
      </c>
      <c r="Y243" s="59">
        <f t="shared" si="257"/>
        <v>0</v>
      </c>
      <c r="Z243" s="56">
        <f t="shared" si="258"/>
        <v>0</v>
      </c>
      <c r="AA243" s="57">
        <f t="shared" si="217"/>
        <v>0</v>
      </c>
      <c r="AB243" s="63">
        <f t="shared" si="259"/>
        <v>0</v>
      </c>
      <c r="AC243" s="74">
        <f t="shared" si="218"/>
        <v>0</v>
      </c>
      <c r="AD243" s="57">
        <f t="shared" si="219"/>
        <v>0</v>
      </c>
      <c r="AE243" s="59">
        <f t="shared" si="260"/>
        <v>0</v>
      </c>
      <c r="AF243" s="54">
        <f t="shared" si="220"/>
        <v>0</v>
      </c>
      <c r="AG243" s="57">
        <f t="shared" si="221"/>
        <v>0</v>
      </c>
      <c r="AH243" s="59">
        <f t="shared" si="261"/>
        <v>23355.70908049108</v>
      </c>
      <c r="AI243" s="54">
        <f t="shared" si="222"/>
        <v>2763.5978287739458</v>
      </c>
      <c r="AJ243" s="57">
        <f t="shared" si="223"/>
        <v>97.315454502046165</v>
      </c>
      <c r="AK243" s="59">
        <f t="shared" si="262"/>
        <v>436854.63717352587</v>
      </c>
      <c r="AL243" s="56">
        <f t="shared" si="263"/>
        <v>9509.1538194347268</v>
      </c>
      <c r="AM243" s="75">
        <f t="shared" si="224"/>
        <v>1820.2276548896912</v>
      </c>
      <c r="AN243">
        <f t="shared" si="225"/>
        <v>4.0102460306499055E-2</v>
      </c>
      <c r="AO243" s="119">
        <f t="shared" si="226"/>
        <v>0</v>
      </c>
      <c r="AP243" s="119">
        <f t="shared" si="227"/>
        <v>0</v>
      </c>
      <c r="AQ243">
        <f t="shared" si="228"/>
        <v>0.28975921502904395</v>
      </c>
      <c r="AR243" s="41">
        <f t="shared" si="229"/>
        <v>0</v>
      </c>
      <c r="AS243" s="41">
        <f t="shared" si="230"/>
        <v>0</v>
      </c>
      <c r="AT243">
        <f t="shared" si="231"/>
        <v>0.28735811343865669</v>
      </c>
      <c r="AU243" s="41">
        <f t="shared" si="232"/>
        <v>0</v>
      </c>
      <c r="AV243" s="41">
        <f t="shared" si="233"/>
        <v>0</v>
      </c>
      <c r="AW243">
        <f t="shared" si="234"/>
        <v>0.29336160757969543</v>
      </c>
      <c r="AX243">
        <f t="shared" si="235"/>
        <v>0</v>
      </c>
      <c r="AY243" s="121">
        <f t="shared" si="236"/>
        <v>0</v>
      </c>
      <c r="AZ243">
        <f t="shared" si="237"/>
        <v>0.45391473931238413</v>
      </c>
      <c r="BA243" s="39">
        <f t="shared" si="238"/>
        <v>0</v>
      </c>
      <c r="BB243" s="39">
        <f t="shared" si="239"/>
        <v>0</v>
      </c>
      <c r="BC243">
        <f t="shared" si="240"/>
        <v>0.3043870589253862</v>
      </c>
      <c r="BD243" s="41">
        <f t="shared" si="241"/>
        <v>0</v>
      </c>
      <c r="BE243" s="41">
        <f t="shared" si="242"/>
        <v>0</v>
      </c>
      <c r="BF243">
        <f t="shared" si="243"/>
        <v>0.29245691211222269</v>
      </c>
      <c r="BG243" s="41">
        <f t="shared" si="244"/>
        <v>2860.9132832759919</v>
      </c>
      <c r="BH243" s="41">
        <f t="shared" si="245"/>
        <v>638391.09844678151</v>
      </c>
      <c r="BI243">
        <f t="shared" si="246"/>
        <v>0.31933809876669306</v>
      </c>
      <c r="BJ243">
        <f t="shared" si="247"/>
        <v>11329.381474324418</v>
      </c>
      <c r="BK243" s="121">
        <f t="shared" si="248"/>
        <v>2196614.5322894217</v>
      </c>
      <c r="BL243">
        <f t="shared" si="249"/>
        <v>0.33201629316867792</v>
      </c>
      <c r="BM243" s="119">
        <f t="shared" si="250"/>
        <v>14190.29475760041</v>
      </c>
      <c r="BN243" s="119">
        <f t="shared" si="251"/>
        <v>2773641.87249516</v>
      </c>
      <c r="BO243">
        <f t="shared" si="252"/>
        <v>0.3081848180944457</v>
      </c>
    </row>
    <row r="244" spans="1:67">
      <c r="A244">
        <v>232</v>
      </c>
      <c r="B244" s="64">
        <v>227</v>
      </c>
      <c r="C244" s="56">
        <f t="shared" si="200"/>
        <v>447937.59460580826</v>
      </c>
      <c r="D244" s="56">
        <f t="shared" si="201"/>
        <v>356490.9069619762</v>
      </c>
      <c r="E244" s="59">
        <f t="shared" si="253"/>
        <v>91446.687643832047</v>
      </c>
      <c r="F244" s="53">
        <f t="shared" si="202"/>
        <v>10397.841556738047</v>
      </c>
      <c r="G244" s="53">
        <f t="shared" si="203"/>
        <v>424.16021952130768</v>
      </c>
      <c r="H244" s="66">
        <f t="shared" si="204"/>
        <v>9973.6813372167398</v>
      </c>
      <c r="I244" s="54">
        <f t="shared" si="205"/>
        <v>0.24</v>
      </c>
      <c r="J244" s="67">
        <f t="shared" si="206"/>
        <v>2.261020693073168E-2</v>
      </c>
      <c r="K244" s="68">
        <f t="shared" si="207"/>
        <v>1842.1215318613793</v>
      </c>
      <c r="L244" s="68">
        <f t="shared" si="208"/>
        <v>12239.963088599427</v>
      </c>
      <c r="M244" s="55">
        <f t="shared" si="209"/>
        <v>11815.802869078119</v>
      </c>
      <c r="N244" s="55">
        <f t="shared" si="210"/>
        <v>2660.7013724563913</v>
      </c>
      <c r="O244" s="55">
        <f t="shared" si="211"/>
        <v>9155.1014966217281</v>
      </c>
      <c r="P244" s="65">
        <f t="shared" si="254"/>
        <v>0</v>
      </c>
      <c r="Q244" s="52">
        <f t="shared" si="212"/>
        <v>0</v>
      </c>
      <c r="R244" s="57">
        <f t="shared" si="213"/>
        <v>0</v>
      </c>
      <c r="S244" s="59">
        <f t="shared" si="255"/>
        <v>0</v>
      </c>
      <c r="T244" s="56">
        <f t="shared" si="214"/>
        <v>0</v>
      </c>
      <c r="U244" s="57">
        <f t="shared" si="215"/>
        <v>0</v>
      </c>
      <c r="V244" s="59">
        <f t="shared" si="256"/>
        <v>0</v>
      </c>
      <c r="W244" s="52">
        <f t="shared" si="264"/>
        <v>0</v>
      </c>
      <c r="X244" s="57">
        <f t="shared" si="216"/>
        <v>0</v>
      </c>
      <c r="Y244" s="59">
        <f t="shared" si="257"/>
        <v>0</v>
      </c>
      <c r="Z244" s="56">
        <f t="shared" si="258"/>
        <v>0</v>
      </c>
      <c r="AA244" s="57">
        <f t="shared" si="217"/>
        <v>0</v>
      </c>
      <c r="AB244" s="63">
        <f t="shared" si="259"/>
        <v>0</v>
      </c>
      <c r="AC244" s="74">
        <f t="shared" si="218"/>
        <v>0</v>
      </c>
      <c r="AD244" s="57">
        <f t="shared" si="219"/>
        <v>0</v>
      </c>
      <c r="AE244" s="59">
        <f t="shared" si="260"/>
        <v>0</v>
      </c>
      <c r="AF244" s="54">
        <f t="shared" si="220"/>
        <v>0</v>
      </c>
      <c r="AG244" s="57">
        <f t="shared" si="221"/>
        <v>0</v>
      </c>
      <c r="AH244" s="59">
        <f t="shared" si="261"/>
        <v>20592.111251717135</v>
      </c>
      <c r="AI244" s="54">
        <f t="shared" si="222"/>
        <v>2660.7013724563913</v>
      </c>
      <c r="AJ244" s="57">
        <f t="shared" si="223"/>
        <v>85.800463548821398</v>
      </c>
      <c r="AK244" s="59">
        <f t="shared" si="262"/>
        <v>427345.48335409112</v>
      </c>
      <c r="AL244" s="56">
        <f t="shared" si="263"/>
        <v>9155.1014966217281</v>
      </c>
      <c r="AM244" s="75">
        <f t="shared" si="224"/>
        <v>1780.6061806420464</v>
      </c>
      <c r="AN244">
        <f t="shared" si="225"/>
        <v>4.0182867490506508E-2</v>
      </c>
      <c r="AO244" s="119">
        <f t="shared" si="226"/>
        <v>0</v>
      </c>
      <c r="AP244" s="119">
        <f t="shared" si="227"/>
        <v>0</v>
      </c>
      <c r="AQ244">
        <f t="shared" si="228"/>
        <v>0.2877397922703675</v>
      </c>
      <c r="AR244" s="41">
        <f t="shared" si="229"/>
        <v>0</v>
      </c>
      <c r="AS244" s="41">
        <f t="shared" si="230"/>
        <v>0</v>
      </c>
      <c r="AT244">
        <f t="shared" si="231"/>
        <v>0.28534493433013719</v>
      </c>
      <c r="AU244" s="41">
        <f t="shared" si="232"/>
        <v>0</v>
      </c>
      <c r="AV244" s="41">
        <f t="shared" si="233"/>
        <v>0</v>
      </c>
      <c r="AW244">
        <f t="shared" si="234"/>
        <v>0.29133298164903715</v>
      </c>
      <c r="AX244">
        <f t="shared" si="235"/>
        <v>0</v>
      </c>
      <c r="AY244" s="121">
        <f t="shared" si="236"/>
        <v>0</v>
      </c>
      <c r="AZ244">
        <f t="shared" si="237"/>
        <v>0.45164603467894954</v>
      </c>
      <c r="BA244" s="39">
        <f t="shared" si="238"/>
        <v>0</v>
      </c>
      <c r="BB244" s="39">
        <f t="shared" si="239"/>
        <v>0</v>
      </c>
      <c r="BC244">
        <f t="shared" si="240"/>
        <v>0.30233146725696319</v>
      </c>
      <c r="BD244" s="41">
        <f t="shared" si="241"/>
        <v>0</v>
      </c>
      <c r="BE244" s="41">
        <f t="shared" si="242"/>
        <v>0</v>
      </c>
      <c r="BF244">
        <f t="shared" si="243"/>
        <v>0.29043057901675817</v>
      </c>
      <c r="BG244" s="41">
        <f t="shared" si="244"/>
        <v>2746.5018360052127</v>
      </c>
      <c r="BH244" s="41">
        <f t="shared" si="245"/>
        <v>617282.71840988274</v>
      </c>
      <c r="BI244">
        <f t="shared" si="246"/>
        <v>0.31724874101611661</v>
      </c>
      <c r="BJ244">
        <f t="shared" si="247"/>
        <v>10935.707677263774</v>
      </c>
      <c r="BK244" s="121">
        <f t="shared" si="248"/>
        <v>2123983.5472162408</v>
      </c>
      <c r="BL244">
        <f t="shared" si="249"/>
        <v>0.32990072682201799</v>
      </c>
      <c r="BM244" s="119">
        <f t="shared" si="250"/>
        <v>13682.209513268986</v>
      </c>
      <c r="BN244" s="119">
        <f t="shared" si="251"/>
        <v>2682187.2512807329</v>
      </c>
      <c r="BO244">
        <f t="shared" si="252"/>
        <v>0.30612034883879696</v>
      </c>
    </row>
    <row r="245" spans="1:67">
      <c r="A245">
        <v>233</v>
      </c>
      <c r="B245" s="58">
        <v>228</v>
      </c>
      <c r="C245" s="56">
        <f t="shared" si="200"/>
        <v>436121.79173673014</v>
      </c>
      <c r="D245" s="56">
        <f t="shared" si="201"/>
        <v>356490.9069619762</v>
      </c>
      <c r="E245" s="59">
        <f t="shared" si="253"/>
        <v>79630.884774753926</v>
      </c>
      <c r="F245" s="53">
        <f t="shared" si="202"/>
        <v>10162.744207507238</v>
      </c>
      <c r="G245" s="53">
        <f t="shared" si="203"/>
        <v>369.35458721356696</v>
      </c>
      <c r="H245" s="60">
        <f t="shared" si="204"/>
        <v>9793.3896202936703</v>
      </c>
      <c r="I245" s="54">
        <f t="shared" si="205"/>
        <v>0.24</v>
      </c>
      <c r="J245" s="61">
        <f t="shared" si="206"/>
        <v>2.261020693073168E-2</v>
      </c>
      <c r="K245" s="62">
        <f t="shared" si="207"/>
        <v>1579.0402169663173</v>
      </c>
      <c r="L245" s="62">
        <f t="shared" si="208"/>
        <v>11741.784424473555</v>
      </c>
      <c r="M245" s="55">
        <f t="shared" si="209"/>
        <v>11372.429837259988</v>
      </c>
      <c r="N245" s="55">
        <f t="shared" si="210"/>
        <v>2560.8619246135472</v>
      </c>
      <c r="O245" s="55">
        <f t="shared" si="211"/>
        <v>8811.5679126464402</v>
      </c>
      <c r="P245" s="59">
        <f t="shared" si="254"/>
        <v>0</v>
      </c>
      <c r="Q245" s="52">
        <f t="shared" si="212"/>
        <v>0</v>
      </c>
      <c r="R245" s="57">
        <f t="shared" si="213"/>
        <v>0</v>
      </c>
      <c r="S245" s="59">
        <f t="shared" si="255"/>
        <v>0</v>
      </c>
      <c r="T245" s="56">
        <f t="shared" si="214"/>
        <v>0</v>
      </c>
      <c r="U245" s="57">
        <f t="shared" si="215"/>
        <v>0</v>
      </c>
      <c r="V245" s="59">
        <f t="shared" si="256"/>
        <v>0</v>
      </c>
      <c r="W245" s="52">
        <f t="shared" si="264"/>
        <v>0</v>
      </c>
      <c r="X245" s="57">
        <f t="shared" si="216"/>
        <v>0</v>
      </c>
      <c r="Y245" s="59">
        <f t="shared" si="257"/>
        <v>0</v>
      </c>
      <c r="Z245" s="56">
        <f t="shared" si="258"/>
        <v>0</v>
      </c>
      <c r="AA245" s="57">
        <f t="shared" si="217"/>
        <v>0</v>
      </c>
      <c r="AB245" s="63">
        <f t="shared" si="259"/>
        <v>0</v>
      </c>
      <c r="AC245" s="74">
        <f t="shared" si="218"/>
        <v>0</v>
      </c>
      <c r="AD245" s="57">
        <f t="shared" si="219"/>
        <v>0</v>
      </c>
      <c r="AE245" s="59">
        <f t="shared" si="260"/>
        <v>0</v>
      </c>
      <c r="AF245" s="54">
        <f t="shared" si="220"/>
        <v>0</v>
      </c>
      <c r="AG245" s="57">
        <f t="shared" si="221"/>
        <v>0</v>
      </c>
      <c r="AH245" s="59">
        <f t="shared" si="261"/>
        <v>17931.409879260744</v>
      </c>
      <c r="AI245" s="54">
        <f t="shared" si="222"/>
        <v>2560.8619246135472</v>
      </c>
      <c r="AJ245" s="57">
        <f t="shared" si="223"/>
        <v>74.714207830253102</v>
      </c>
      <c r="AK245" s="59">
        <f t="shared" si="262"/>
        <v>418190.38185746939</v>
      </c>
      <c r="AL245" s="56">
        <f t="shared" si="263"/>
        <v>8811.5679126464402</v>
      </c>
      <c r="AM245" s="75">
        <f t="shared" si="224"/>
        <v>1742.4599244061224</v>
      </c>
      <c r="AN245">
        <f t="shared" si="225"/>
        <v>4.0263274674513974E-2</v>
      </c>
      <c r="AO245" s="119">
        <f t="shared" si="226"/>
        <v>0</v>
      </c>
      <c r="AP245" s="119">
        <f t="shared" si="227"/>
        <v>0</v>
      </c>
      <c r="AQ245">
        <f t="shared" si="228"/>
        <v>0.28573063817940181</v>
      </c>
      <c r="AR245" s="41">
        <f t="shared" si="229"/>
        <v>0</v>
      </c>
      <c r="AS245" s="41">
        <f t="shared" si="230"/>
        <v>0</v>
      </c>
      <c r="AT245">
        <f t="shared" si="231"/>
        <v>0.28334208581832393</v>
      </c>
      <c r="AU245" s="41">
        <f t="shared" si="232"/>
        <v>0</v>
      </c>
      <c r="AV245" s="41">
        <f t="shared" si="233"/>
        <v>0</v>
      </c>
      <c r="AW245">
        <f t="shared" si="234"/>
        <v>0.28931453061447521</v>
      </c>
      <c r="AX245">
        <f t="shared" si="235"/>
        <v>0</v>
      </c>
      <c r="AY245" s="121">
        <f t="shared" si="236"/>
        <v>0</v>
      </c>
      <c r="AZ245">
        <f t="shared" si="237"/>
        <v>0.44938267251777458</v>
      </c>
      <c r="BA245" s="39">
        <f t="shared" si="238"/>
        <v>0</v>
      </c>
      <c r="BB245" s="39">
        <f t="shared" si="239"/>
        <v>0</v>
      </c>
      <c r="BC245">
        <f t="shared" si="240"/>
        <v>0.30028575740753988</v>
      </c>
      <c r="BD245" s="41">
        <f t="shared" si="241"/>
        <v>0</v>
      </c>
      <c r="BE245" s="41">
        <f t="shared" si="242"/>
        <v>0</v>
      </c>
      <c r="BF245">
        <f t="shared" si="243"/>
        <v>0.28841444446236714</v>
      </c>
      <c r="BG245" s="41">
        <f t="shared" si="244"/>
        <v>2635.5761324438004</v>
      </c>
      <c r="BH245" s="41">
        <f t="shared" si="245"/>
        <v>596680.82843495649</v>
      </c>
      <c r="BI245">
        <f t="shared" si="246"/>
        <v>0.31516885428524305</v>
      </c>
      <c r="BJ245">
        <f t="shared" si="247"/>
        <v>10554.027837052563</v>
      </c>
      <c r="BK245" s="121">
        <f t="shared" si="248"/>
        <v>2053095.3236466206</v>
      </c>
      <c r="BL245">
        <f t="shared" si="249"/>
        <v>0.32779427245136172</v>
      </c>
      <c r="BM245" s="119">
        <f t="shared" si="250"/>
        <v>13189.603969496364</v>
      </c>
      <c r="BN245" s="119">
        <f t="shared" si="251"/>
        <v>2592914.002895277</v>
      </c>
      <c r="BO245">
        <f t="shared" si="252"/>
        <v>0.30406565844559913</v>
      </c>
    </row>
    <row r="246" spans="1:67">
      <c r="A246">
        <v>234</v>
      </c>
      <c r="B246" s="64">
        <v>229</v>
      </c>
      <c r="C246" s="56">
        <f t="shared" si="200"/>
        <v>424749.36189947015</v>
      </c>
      <c r="D246" s="56">
        <f t="shared" si="201"/>
        <v>356490.9069619762</v>
      </c>
      <c r="E246" s="59">
        <f t="shared" si="253"/>
        <v>68258.454937493938</v>
      </c>
      <c r="F246" s="53">
        <f t="shared" si="202"/>
        <v>9932.9624579914052</v>
      </c>
      <c r="G246" s="53">
        <f t="shared" si="203"/>
        <v>316.60546681840941</v>
      </c>
      <c r="H246" s="66">
        <f t="shared" si="204"/>
        <v>9616.3569911729955</v>
      </c>
      <c r="I246" s="54">
        <f t="shared" si="205"/>
        <v>0.24</v>
      </c>
      <c r="J246" s="67">
        <f t="shared" si="206"/>
        <v>2.261020693073168E-2</v>
      </c>
      <c r="K246" s="68">
        <f t="shared" si="207"/>
        <v>1325.9099694185518</v>
      </c>
      <c r="L246" s="68">
        <f t="shared" si="208"/>
        <v>11258.872427409957</v>
      </c>
      <c r="M246" s="55">
        <f t="shared" si="209"/>
        <v>10942.266960591547</v>
      </c>
      <c r="N246" s="55">
        <f t="shared" si="210"/>
        <v>2463.9971606179706</v>
      </c>
      <c r="O246" s="55">
        <f t="shared" si="211"/>
        <v>8478.2697999735774</v>
      </c>
      <c r="P246" s="65">
        <f t="shared" si="254"/>
        <v>0</v>
      </c>
      <c r="Q246" s="52">
        <f t="shared" si="212"/>
        <v>0</v>
      </c>
      <c r="R246" s="57">
        <f t="shared" si="213"/>
        <v>0</v>
      </c>
      <c r="S246" s="59">
        <f t="shared" si="255"/>
        <v>0</v>
      </c>
      <c r="T246" s="56">
        <f t="shared" si="214"/>
        <v>0</v>
      </c>
      <c r="U246" s="57">
        <f t="shared" si="215"/>
        <v>0</v>
      </c>
      <c r="V246" s="59">
        <f t="shared" si="256"/>
        <v>0</v>
      </c>
      <c r="W246" s="52">
        <f t="shared" si="264"/>
        <v>0</v>
      </c>
      <c r="X246" s="57">
        <f t="shared" si="216"/>
        <v>0</v>
      </c>
      <c r="Y246" s="59">
        <f t="shared" si="257"/>
        <v>0</v>
      </c>
      <c r="Z246" s="56">
        <f t="shared" si="258"/>
        <v>0</v>
      </c>
      <c r="AA246" s="57">
        <f t="shared" si="217"/>
        <v>0</v>
      </c>
      <c r="AB246" s="63">
        <f t="shared" si="259"/>
        <v>0</v>
      </c>
      <c r="AC246" s="74">
        <f t="shared" si="218"/>
        <v>0</v>
      </c>
      <c r="AD246" s="57">
        <f t="shared" si="219"/>
        <v>0</v>
      </c>
      <c r="AE246" s="59">
        <f t="shared" si="260"/>
        <v>0</v>
      </c>
      <c r="AF246" s="54">
        <f t="shared" si="220"/>
        <v>0</v>
      </c>
      <c r="AG246" s="57">
        <f t="shared" si="221"/>
        <v>0</v>
      </c>
      <c r="AH246" s="59">
        <f t="shared" si="261"/>
        <v>15370.547954647196</v>
      </c>
      <c r="AI246" s="54">
        <f t="shared" si="222"/>
        <v>2463.9971606179706</v>
      </c>
      <c r="AJ246" s="57">
        <f t="shared" si="223"/>
        <v>64.043949811029989</v>
      </c>
      <c r="AK246" s="59">
        <f t="shared" si="262"/>
        <v>409378.81394482293</v>
      </c>
      <c r="AL246" s="56">
        <f t="shared" si="263"/>
        <v>8478.2697999735774</v>
      </c>
      <c r="AM246" s="75">
        <f t="shared" si="224"/>
        <v>1705.7450581034288</v>
      </c>
      <c r="AN246">
        <f t="shared" si="225"/>
        <v>4.0343681858521427E-2</v>
      </c>
      <c r="AO246" s="119">
        <f t="shared" si="226"/>
        <v>0</v>
      </c>
      <c r="AP246" s="119">
        <f t="shared" si="227"/>
        <v>0</v>
      </c>
      <c r="AQ246">
        <f t="shared" si="228"/>
        <v>0.28373173442028321</v>
      </c>
      <c r="AR246" s="41">
        <f t="shared" si="229"/>
        <v>0</v>
      </c>
      <c r="AS246" s="41">
        <f t="shared" si="230"/>
        <v>0</v>
      </c>
      <c r="AT246">
        <f t="shared" si="231"/>
        <v>0.28134954858716582</v>
      </c>
      <c r="AU246" s="41">
        <f t="shared" si="232"/>
        <v>0</v>
      </c>
      <c r="AV246" s="41">
        <f t="shared" si="233"/>
        <v>0</v>
      </c>
      <c r="AW246">
        <f t="shared" si="234"/>
        <v>0.2873062375980962</v>
      </c>
      <c r="AX246">
        <f t="shared" si="235"/>
        <v>0</v>
      </c>
      <c r="AY246" s="121">
        <f t="shared" si="236"/>
        <v>0</v>
      </c>
      <c r="AZ246">
        <f t="shared" si="237"/>
        <v>0.44712468636939451</v>
      </c>
      <c r="BA246" s="39">
        <f t="shared" si="238"/>
        <v>0</v>
      </c>
      <c r="BB246" s="39">
        <f t="shared" si="239"/>
        <v>0</v>
      </c>
      <c r="BC246">
        <f t="shared" si="240"/>
        <v>0.29824991686776192</v>
      </c>
      <c r="BD246" s="41">
        <f t="shared" si="241"/>
        <v>0</v>
      </c>
      <c r="BE246" s="41">
        <f t="shared" si="242"/>
        <v>0</v>
      </c>
      <c r="BF246">
        <f t="shared" si="243"/>
        <v>0.28640849120641393</v>
      </c>
      <c r="BG246" s="41">
        <f t="shared" si="244"/>
        <v>2528.0411104290006</v>
      </c>
      <c r="BH246" s="41">
        <f t="shared" si="245"/>
        <v>576575.33558460511</v>
      </c>
      <c r="BI246">
        <f t="shared" si="246"/>
        <v>0.31309843176435348</v>
      </c>
      <c r="BJ246">
        <f t="shared" si="247"/>
        <v>10184.014858077006</v>
      </c>
      <c r="BK246" s="121">
        <f t="shared" si="248"/>
        <v>1983915.1331938172</v>
      </c>
      <c r="BL246">
        <f t="shared" si="249"/>
        <v>0.32569692787983506</v>
      </c>
      <c r="BM246" s="119">
        <f t="shared" si="250"/>
        <v>12712.055968506007</v>
      </c>
      <c r="BN246" s="119">
        <f t="shared" si="251"/>
        <v>2505779.1339754644</v>
      </c>
      <c r="BO246">
        <f t="shared" si="252"/>
        <v>0.30202073587765188</v>
      </c>
    </row>
    <row r="247" spans="1:67">
      <c r="A247">
        <v>235</v>
      </c>
      <c r="B247" s="58">
        <v>230</v>
      </c>
      <c r="C247" s="56">
        <f t="shared" si="200"/>
        <v>413807.09493887855</v>
      </c>
      <c r="D247" s="56">
        <f t="shared" si="201"/>
        <v>356490.90696197614</v>
      </c>
      <c r="E247" s="59">
        <f t="shared" si="253"/>
        <v>57316.187976902394</v>
      </c>
      <c r="F247" s="53">
        <f t="shared" si="202"/>
        <v>9708.3761213810303</v>
      </c>
      <c r="G247" s="53">
        <f t="shared" si="203"/>
        <v>265.8515852328656</v>
      </c>
      <c r="H247" s="60">
        <f t="shared" si="204"/>
        <v>9442.5245361481648</v>
      </c>
      <c r="I247" s="54">
        <f t="shared" si="205"/>
        <v>0.24</v>
      </c>
      <c r="J247" s="61">
        <f t="shared" si="206"/>
        <v>2.261020693073168E-2</v>
      </c>
      <c r="K247" s="62">
        <f t="shared" si="207"/>
        <v>1082.4334369276571</v>
      </c>
      <c r="L247" s="62">
        <f t="shared" si="208"/>
        <v>10790.809558308687</v>
      </c>
      <c r="M247" s="55">
        <f t="shared" si="209"/>
        <v>10524.957973075821</v>
      </c>
      <c r="N247" s="55">
        <f t="shared" si="210"/>
        <v>2370.0268559231267</v>
      </c>
      <c r="O247" s="55">
        <f t="shared" si="211"/>
        <v>8154.9311171526952</v>
      </c>
      <c r="P247" s="59">
        <f t="shared" si="254"/>
        <v>0</v>
      </c>
      <c r="Q247" s="52">
        <f t="shared" si="212"/>
        <v>0</v>
      </c>
      <c r="R247" s="57">
        <f t="shared" si="213"/>
        <v>0</v>
      </c>
      <c r="S247" s="59">
        <f t="shared" si="255"/>
        <v>0</v>
      </c>
      <c r="T247" s="56">
        <f t="shared" si="214"/>
        <v>0</v>
      </c>
      <c r="U247" s="57">
        <f t="shared" si="215"/>
        <v>0</v>
      </c>
      <c r="V247" s="59">
        <f t="shared" si="256"/>
        <v>0</v>
      </c>
      <c r="W247" s="52">
        <f t="shared" si="264"/>
        <v>0</v>
      </c>
      <c r="X247" s="57">
        <f t="shared" si="216"/>
        <v>0</v>
      </c>
      <c r="Y247" s="59">
        <f t="shared" si="257"/>
        <v>0</v>
      </c>
      <c r="Z247" s="56">
        <f t="shared" si="258"/>
        <v>0</v>
      </c>
      <c r="AA247" s="57">
        <f t="shared" si="217"/>
        <v>0</v>
      </c>
      <c r="AB247" s="63">
        <f t="shared" si="259"/>
        <v>0</v>
      </c>
      <c r="AC247" s="74">
        <f t="shared" si="218"/>
        <v>0</v>
      </c>
      <c r="AD247" s="57">
        <f t="shared" si="219"/>
        <v>0</v>
      </c>
      <c r="AE247" s="59">
        <f t="shared" si="260"/>
        <v>0</v>
      </c>
      <c r="AF247" s="54">
        <f t="shared" si="220"/>
        <v>0</v>
      </c>
      <c r="AG247" s="57">
        <f t="shared" si="221"/>
        <v>0</v>
      </c>
      <c r="AH247" s="59">
        <f t="shared" si="261"/>
        <v>12906.550794029226</v>
      </c>
      <c r="AI247" s="54">
        <f t="shared" si="222"/>
        <v>2370.0268559231267</v>
      </c>
      <c r="AJ247" s="57">
        <f t="shared" si="223"/>
        <v>53.777294975121777</v>
      </c>
      <c r="AK247" s="59">
        <f t="shared" si="262"/>
        <v>400900.54414484935</v>
      </c>
      <c r="AL247" s="56">
        <f t="shared" si="263"/>
        <v>8154.9311171526952</v>
      </c>
      <c r="AM247" s="75">
        <f t="shared" si="224"/>
        <v>1670.4189339368722</v>
      </c>
      <c r="AN247">
        <f t="shared" si="225"/>
        <v>4.0424089042528893E-2</v>
      </c>
      <c r="AO247" s="119">
        <f t="shared" si="226"/>
        <v>0</v>
      </c>
      <c r="AP247" s="119">
        <f t="shared" si="227"/>
        <v>0</v>
      </c>
      <c r="AQ247">
        <f t="shared" si="228"/>
        <v>0.2817430623763908</v>
      </c>
      <c r="AR247" s="41">
        <f t="shared" si="229"/>
        <v>0</v>
      </c>
      <c r="AS247" s="41">
        <f t="shared" si="230"/>
        <v>0</v>
      </c>
      <c r="AT247">
        <f t="shared" si="231"/>
        <v>0.27936730304510454</v>
      </c>
      <c r="AU247" s="41">
        <f t="shared" si="232"/>
        <v>0</v>
      </c>
      <c r="AV247" s="41">
        <f t="shared" si="233"/>
        <v>0</v>
      </c>
      <c r="AW247">
        <f t="shared" si="234"/>
        <v>0.28530808543378677</v>
      </c>
      <c r="AX247">
        <f t="shared" si="235"/>
        <v>0</v>
      </c>
      <c r="AY247" s="121">
        <f t="shared" si="236"/>
        <v>0</v>
      </c>
      <c r="AZ247">
        <f t="shared" si="237"/>
        <v>0.44487210939053146</v>
      </c>
      <c r="BA247" s="39">
        <f t="shared" si="238"/>
        <v>0</v>
      </c>
      <c r="BB247" s="39">
        <f t="shared" si="239"/>
        <v>0</v>
      </c>
      <c r="BC247">
        <f t="shared" si="240"/>
        <v>0.29622393281911302</v>
      </c>
      <c r="BD247" s="41">
        <f t="shared" si="241"/>
        <v>0</v>
      </c>
      <c r="BE247" s="41">
        <f t="shared" si="242"/>
        <v>0</v>
      </c>
      <c r="BF247">
        <f t="shared" si="243"/>
        <v>0.28441270171990674</v>
      </c>
      <c r="BG247" s="41">
        <f t="shared" si="244"/>
        <v>2423.8041508982487</v>
      </c>
      <c r="BH247" s="41">
        <f t="shared" si="245"/>
        <v>556956.31114193483</v>
      </c>
      <c r="BI247">
        <f t="shared" si="246"/>
        <v>0.31103746631053603</v>
      </c>
      <c r="BJ247">
        <f t="shared" si="247"/>
        <v>9825.3500510895683</v>
      </c>
      <c r="BK247" s="121">
        <f t="shared" si="248"/>
        <v>1916408.8125308834</v>
      </c>
      <c r="BL247">
        <f t="shared" si="249"/>
        <v>0.3236086905806424</v>
      </c>
      <c r="BM247" s="119">
        <f t="shared" si="250"/>
        <v>12249.154201987818</v>
      </c>
      <c r="BN247" s="119">
        <f t="shared" si="251"/>
        <v>2420740.3338074391</v>
      </c>
      <c r="BO247">
        <f t="shared" si="252"/>
        <v>0.2999855697820486</v>
      </c>
    </row>
    <row r="248" spans="1:67">
      <c r="A248">
        <v>236</v>
      </c>
      <c r="B248" s="64">
        <v>231</v>
      </c>
      <c r="C248" s="56">
        <f t="shared" si="200"/>
        <v>403282.13696580275</v>
      </c>
      <c r="D248" s="56">
        <f t="shared" si="201"/>
        <v>356490.9069619762</v>
      </c>
      <c r="E248" s="59">
        <f t="shared" si="253"/>
        <v>46791.230003826575</v>
      </c>
      <c r="F248" s="53">
        <f t="shared" si="202"/>
        <v>9488.8677283152301</v>
      </c>
      <c r="G248" s="53">
        <f t="shared" si="203"/>
        <v>217.0333218344156</v>
      </c>
      <c r="H248" s="66">
        <f t="shared" si="204"/>
        <v>9271.8344064808152</v>
      </c>
      <c r="I248" s="54">
        <f t="shared" si="205"/>
        <v>0.24</v>
      </c>
      <c r="J248" s="67">
        <f t="shared" si="206"/>
        <v>2.261020693073168E-2</v>
      </c>
      <c r="K248" s="68">
        <f t="shared" si="207"/>
        <v>848.3212983719709</v>
      </c>
      <c r="L248" s="68">
        <f t="shared" si="208"/>
        <v>10337.189026687201</v>
      </c>
      <c r="M248" s="55">
        <f t="shared" si="209"/>
        <v>10120.155704852787</v>
      </c>
      <c r="N248" s="55">
        <f t="shared" si="210"/>
        <v>2278.8728342651366</v>
      </c>
      <c r="O248" s="55">
        <f t="shared" si="211"/>
        <v>7841.28287058765</v>
      </c>
      <c r="P248" s="65">
        <f t="shared" si="254"/>
        <v>0</v>
      </c>
      <c r="Q248" s="52">
        <f t="shared" si="212"/>
        <v>0</v>
      </c>
      <c r="R248" s="57">
        <f t="shared" si="213"/>
        <v>0</v>
      </c>
      <c r="S248" s="59">
        <f t="shared" si="255"/>
        <v>0</v>
      </c>
      <c r="T248" s="56">
        <f t="shared" si="214"/>
        <v>0</v>
      </c>
      <c r="U248" s="57">
        <f t="shared" si="215"/>
        <v>0</v>
      </c>
      <c r="V248" s="59">
        <f t="shared" si="256"/>
        <v>0</v>
      </c>
      <c r="W248" s="52">
        <f t="shared" si="264"/>
        <v>0</v>
      </c>
      <c r="X248" s="57">
        <f t="shared" si="216"/>
        <v>0</v>
      </c>
      <c r="Y248" s="59">
        <f t="shared" si="257"/>
        <v>0</v>
      </c>
      <c r="Z248" s="56">
        <f t="shared" si="258"/>
        <v>0</v>
      </c>
      <c r="AA248" s="57">
        <f t="shared" si="217"/>
        <v>0</v>
      </c>
      <c r="AB248" s="63">
        <f t="shared" si="259"/>
        <v>0</v>
      </c>
      <c r="AC248" s="74">
        <f t="shared" si="218"/>
        <v>0</v>
      </c>
      <c r="AD248" s="57">
        <f t="shared" si="219"/>
        <v>0</v>
      </c>
      <c r="AE248" s="59">
        <f t="shared" si="260"/>
        <v>0</v>
      </c>
      <c r="AF248" s="54">
        <f t="shared" si="220"/>
        <v>0</v>
      </c>
      <c r="AG248" s="57">
        <f t="shared" si="221"/>
        <v>0</v>
      </c>
      <c r="AH248" s="59">
        <f t="shared" si="261"/>
        <v>10536.5239381061</v>
      </c>
      <c r="AI248" s="54">
        <f t="shared" si="222"/>
        <v>2278.8728342651366</v>
      </c>
      <c r="AJ248" s="57">
        <f t="shared" si="223"/>
        <v>43.902183075442082</v>
      </c>
      <c r="AK248" s="59">
        <f t="shared" si="262"/>
        <v>392745.61302769667</v>
      </c>
      <c r="AL248" s="56">
        <f t="shared" si="263"/>
        <v>7841.28287058765</v>
      </c>
      <c r="AM248" s="75">
        <f t="shared" si="224"/>
        <v>1636.4400542820695</v>
      </c>
      <c r="AN248">
        <f t="shared" si="225"/>
        <v>4.0504496226536353E-2</v>
      </c>
      <c r="AO248" s="119">
        <f t="shared" si="226"/>
        <v>0</v>
      </c>
      <c r="AP248" s="119">
        <f t="shared" si="227"/>
        <v>0</v>
      </c>
      <c r="AQ248">
        <f t="shared" si="228"/>
        <v>0.27976460315335422</v>
      </c>
      <c r="AR248" s="41">
        <f t="shared" si="229"/>
        <v>0</v>
      </c>
      <c r="AS248" s="41">
        <f t="shared" si="230"/>
        <v>0</v>
      </c>
      <c r="AT248">
        <f t="shared" si="231"/>
        <v>0.277395329327909</v>
      </c>
      <c r="AU248" s="41">
        <f t="shared" si="232"/>
        <v>0</v>
      </c>
      <c r="AV248" s="41">
        <f t="shared" si="233"/>
        <v>0</v>
      </c>
      <c r="AW248">
        <f t="shared" si="234"/>
        <v>0.28332005667012522</v>
      </c>
      <c r="AX248">
        <f t="shared" si="235"/>
        <v>0</v>
      </c>
      <c r="AY248" s="121">
        <f t="shared" si="236"/>
        <v>0</v>
      </c>
      <c r="AZ248">
        <f t="shared" si="237"/>
        <v>0.44262497435415427</v>
      </c>
      <c r="BA248" s="39">
        <f t="shared" si="238"/>
        <v>0</v>
      </c>
      <c r="BB248" s="39">
        <f t="shared" si="239"/>
        <v>0</v>
      </c>
      <c r="BC248">
        <f t="shared" si="240"/>
        <v>0.29420779213675785</v>
      </c>
      <c r="BD248" s="41">
        <f t="shared" si="241"/>
        <v>0</v>
      </c>
      <c r="BE248" s="41">
        <f t="shared" si="242"/>
        <v>0</v>
      </c>
      <c r="BF248">
        <f t="shared" si="243"/>
        <v>0.28242705819039521</v>
      </c>
      <c r="BG248" s="41">
        <f t="shared" si="244"/>
        <v>2322.7750173405789</v>
      </c>
      <c r="BH248" s="41">
        <f t="shared" si="245"/>
        <v>537813.98888657219</v>
      </c>
      <c r="BI248">
        <f t="shared" si="246"/>
        <v>0.30898595045033383</v>
      </c>
      <c r="BJ248">
        <f t="shared" si="247"/>
        <v>9477.7229248697186</v>
      </c>
      <c r="BK248" s="121">
        <f t="shared" si="248"/>
        <v>1850542.7574586854</v>
      </c>
      <c r="BL248">
        <f t="shared" si="249"/>
        <v>0.32152955767940672</v>
      </c>
      <c r="BM248" s="119">
        <f t="shared" si="250"/>
        <v>11800.497942210297</v>
      </c>
      <c r="BN248" s="119">
        <f t="shared" si="251"/>
        <v>2337755.9678209936</v>
      </c>
      <c r="BO248">
        <f t="shared" si="252"/>
        <v>0.29796014849295061</v>
      </c>
    </row>
    <row r="249" spans="1:67">
      <c r="A249">
        <v>237</v>
      </c>
      <c r="B249" s="58">
        <v>232</v>
      </c>
      <c r="C249" s="56">
        <f t="shared" si="200"/>
        <v>393161.98126094998</v>
      </c>
      <c r="D249" s="56">
        <f t="shared" si="201"/>
        <v>356490.9069619762</v>
      </c>
      <c r="E249" s="59">
        <f t="shared" si="253"/>
        <v>36671.074298973792</v>
      </c>
      <c r="F249" s="53">
        <f t="shared" si="202"/>
        <v>9274.3224654396836</v>
      </c>
      <c r="G249" s="53">
        <f t="shared" si="203"/>
        <v>170.09266629007342</v>
      </c>
      <c r="H249" s="60">
        <f t="shared" si="204"/>
        <v>9104.2297991496107</v>
      </c>
      <c r="I249" s="54">
        <f t="shared" si="205"/>
        <v>0.24</v>
      </c>
      <c r="J249" s="61">
        <f t="shared" si="206"/>
        <v>2.261020693073168E-2</v>
      </c>
      <c r="K249" s="62">
        <f t="shared" si="207"/>
        <v>623.29205856832721</v>
      </c>
      <c r="L249" s="62">
        <f t="shared" si="208"/>
        <v>9897.6145240080114</v>
      </c>
      <c r="M249" s="55">
        <f t="shared" si="209"/>
        <v>9727.5218577179385</v>
      </c>
      <c r="N249" s="55">
        <f t="shared" si="210"/>
        <v>2190.4589171136881</v>
      </c>
      <c r="O249" s="55">
        <f t="shared" si="211"/>
        <v>7537.0629406042508</v>
      </c>
      <c r="P249" s="59">
        <f t="shared" si="254"/>
        <v>0</v>
      </c>
      <c r="Q249" s="52">
        <f t="shared" si="212"/>
        <v>0</v>
      </c>
      <c r="R249" s="57">
        <f t="shared" si="213"/>
        <v>0</v>
      </c>
      <c r="S249" s="59">
        <f t="shared" si="255"/>
        <v>0</v>
      </c>
      <c r="T249" s="56">
        <f t="shared" si="214"/>
        <v>0</v>
      </c>
      <c r="U249" s="57">
        <f t="shared" si="215"/>
        <v>0</v>
      </c>
      <c r="V249" s="59">
        <f t="shared" si="256"/>
        <v>0</v>
      </c>
      <c r="W249" s="52">
        <f t="shared" si="264"/>
        <v>0</v>
      </c>
      <c r="X249" s="57">
        <f t="shared" si="216"/>
        <v>0</v>
      </c>
      <c r="Y249" s="59">
        <f t="shared" si="257"/>
        <v>0</v>
      </c>
      <c r="Z249" s="56">
        <f t="shared" si="258"/>
        <v>0</v>
      </c>
      <c r="AA249" s="57">
        <f t="shared" si="217"/>
        <v>0</v>
      </c>
      <c r="AB249" s="63">
        <f t="shared" si="259"/>
        <v>0</v>
      </c>
      <c r="AC249" s="74">
        <f t="shared" si="218"/>
        <v>0</v>
      </c>
      <c r="AD249" s="57">
        <f t="shared" si="219"/>
        <v>0</v>
      </c>
      <c r="AE249" s="59">
        <f t="shared" si="260"/>
        <v>0</v>
      </c>
      <c r="AF249" s="54">
        <f t="shared" si="220"/>
        <v>0</v>
      </c>
      <c r="AG249" s="57">
        <f t="shared" si="221"/>
        <v>0</v>
      </c>
      <c r="AH249" s="59">
        <f t="shared" si="261"/>
        <v>8257.6511038409626</v>
      </c>
      <c r="AI249" s="54">
        <f t="shared" si="222"/>
        <v>2190.4589171136881</v>
      </c>
      <c r="AJ249" s="57">
        <f t="shared" si="223"/>
        <v>34.406879599337344</v>
      </c>
      <c r="AK249" s="59">
        <f t="shared" si="262"/>
        <v>384904.33015710901</v>
      </c>
      <c r="AL249" s="56">
        <f t="shared" si="263"/>
        <v>7537.0629406042508</v>
      </c>
      <c r="AM249" s="75">
        <f t="shared" si="224"/>
        <v>1603.7680423212876</v>
      </c>
      <c r="AN249">
        <f t="shared" si="225"/>
        <v>4.0584903410543813E-2</v>
      </c>
      <c r="AO249" s="119">
        <f t="shared" si="226"/>
        <v>0</v>
      </c>
      <c r="AP249" s="119">
        <f t="shared" si="227"/>
        <v>0</v>
      </c>
      <c r="AQ249">
        <f t="shared" si="228"/>
        <v>0.27779633758196604</v>
      </c>
      <c r="AR249" s="41">
        <f t="shared" si="229"/>
        <v>0</v>
      </c>
      <c r="AS249" s="41">
        <f t="shared" si="230"/>
        <v>0</v>
      </c>
      <c r="AT249">
        <f t="shared" si="231"/>
        <v>0.27543360730174882</v>
      </c>
      <c r="AU249" s="41">
        <f t="shared" si="232"/>
        <v>0</v>
      </c>
      <c r="AV249" s="41">
        <f t="shared" si="233"/>
        <v>0</v>
      </c>
      <c r="AW249">
        <f t="shared" si="234"/>
        <v>0.28134213357336718</v>
      </c>
      <c r="AX249">
        <f t="shared" si="235"/>
        <v>0</v>
      </c>
      <c r="AY249" s="121">
        <f t="shared" si="236"/>
        <v>0</v>
      </c>
      <c r="AZ249">
        <f t="shared" si="237"/>
        <v>0.4403833136497261</v>
      </c>
      <c r="BA249" s="39">
        <f t="shared" si="238"/>
        <v>0</v>
      </c>
      <c r="BB249" s="39">
        <f t="shared" si="239"/>
        <v>0</v>
      </c>
      <c r="BC249">
        <f t="shared" si="240"/>
        <v>0.29220148139226498</v>
      </c>
      <c r="BD249" s="41">
        <f t="shared" si="241"/>
        <v>0</v>
      </c>
      <c r="BE249" s="41">
        <f t="shared" si="242"/>
        <v>0</v>
      </c>
      <c r="BF249">
        <f t="shared" si="243"/>
        <v>0.28045154252497412</v>
      </c>
      <c r="BG249" s="41">
        <f t="shared" si="244"/>
        <v>2224.8657967130257</v>
      </c>
      <c r="BH249" s="41">
        <f t="shared" si="245"/>
        <v>519138.76335594407</v>
      </c>
      <c r="BI249">
        <f t="shared" si="246"/>
        <v>0.30694387638221504</v>
      </c>
      <c r="BJ249">
        <f t="shared" si="247"/>
        <v>9140.8309829255377</v>
      </c>
      <c r="BK249" s="121">
        <f t="shared" si="248"/>
        <v>1786283.9169232075</v>
      </c>
      <c r="BL249">
        <f t="shared" si="249"/>
        <v>0.31945952595659838</v>
      </c>
      <c r="BM249" s="119">
        <f t="shared" si="250"/>
        <v>11365.696779638563</v>
      </c>
      <c r="BN249" s="119">
        <f t="shared" si="251"/>
        <v>2256785.0709905615</v>
      </c>
      <c r="BO249">
        <f t="shared" si="252"/>
        <v>0.29594446003423636</v>
      </c>
    </row>
    <row r="250" spans="1:67">
      <c r="A250">
        <v>238</v>
      </c>
      <c r="B250" s="64">
        <v>233</v>
      </c>
      <c r="C250" s="56">
        <f t="shared" si="200"/>
        <v>383434.45940323203</v>
      </c>
      <c r="D250" s="56">
        <f t="shared" si="201"/>
        <v>356490.9069619762</v>
      </c>
      <c r="E250" s="59">
        <f t="shared" si="253"/>
        <v>26943.552441255855</v>
      </c>
      <c r="F250" s="53">
        <f t="shared" si="202"/>
        <v>9064.6281153537584</v>
      </c>
      <c r="G250" s="53">
        <f t="shared" si="203"/>
        <v>124.97317740669173</v>
      </c>
      <c r="H250" s="66">
        <f t="shared" si="204"/>
        <v>8939.6549379470671</v>
      </c>
      <c r="I250" s="54">
        <f t="shared" si="205"/>
        <v>0.24</v>
      </c>
      <c r="J250" s="67">
        <f t="shared" si="206"/>
        <v>2.261020693073168E-2</v>
      </c>
      <c r="K250" s="68">
        <f t="shared" si="207"/>
        <v>407.07184810949514</v>
      </c>
      <c r="L250" s="68">
        <f t="shared" si="208"/>
        <v>9471.6999634632539</v>
      </c>
      <c r="M250" s="55">
        <f t="shared" si="209"/>
        <v>9346.7267860565626</v>
      </c>
      <c r="N250" s="55">
        <f t="shared" si="210"/>
        <v>2104.7108743424646</v>
      </c>
      <c r="O250" s="55">
        <f t="shared" si="211"/>
        <v>7242.0159117140984</v>
      </c>
      <c r="P250" s="65">
        <f t="shared" si="254"/>
        <v>0</v>
      </c>
      <c r="Q250" s="52">
        <f t="shared" si="212"/>
        <v>0</v>
      </c>
      <c r="R250" s="57">
        <f t="shared" si="213"/>
        <v>0</v>
      </c>
      <c r="S250" s="59">
        <f t="shared" si="255"/>
        <v>0</v>
      </c>
      <c r="T250" s="56">
        <f t="shared" si="214"/>
        <v>0</v>
      </c>
      <c r="U250" s="57">
        <f t="shared" si="215"/>
        <v>0</v>
      </c>
      <c r="V250" s="59">
        <f t="shared" si="256"/>
        <v>0</v>
      </c>
      <c r="W250" s="52">
        <f t="shared" si="264"/>
        <v>0</v>
      </c>
      <c r="X250" s="57">
        <f t="shared" si="216"/>
        <v>0</v>
      </c>
      <c r="Y250" s="59">
        <f t="shared" si="257"/>
        <v>0</v>
      </c>
      <c r="Z250" s="56">
        <f t="shared" si="258"/>
        <v>0</v>
      </c>
      <c r="AA250" s="57">
        <f t="shared" si="217"/>
        <v>0</v>
      </c>
      <c r="AB250" s="63">
        <f t="shared" si="259"/>
        <v>0</v>
      </c>
      <c r="AC250" s="74">
        <f t="shared" si="218"/>
        <v>0</v>
      </c>
      <c r="AD250" s="57">
        <f t="shared" si="219"/>
        <v>0</v>
      </c>
      <c r="AE250" s="59">
        <f t="shared" si="260"/>
        <v>0</v>
      </c>
      <c r="AF250" s="54">
        <f t="shared" si="220"/>
        <v>0</v>
      </c>
      <c r="AG250" s="57">
        <f t="shared" si="221"/>
        <v>0</v>
      </c>
      <c r="AH250" s="59">
        <f t="shared" si="261"/>
        <v>6067.192186727274</v>
      </c>
      <c r="AI250" s="54">
        <f t="shared" si="222"/>
        <v>2104.7108743424646</v>
      </c>
      <c r="AJ250" s="57">
        <f t="shared" si="223"/>
        <v>25.279967444696975</v>
      </c>
      <c r="AK250" s="59">
        <f t="shared" si="262"/>
        <v>377367.26721650478</v>
      </c>
      <c r="AL250" s="56">
        <f t="shared" si="263"/>
        <v>7242.0159117140984</v>
      </c>
      <c r="AM250" s="75">
        <f t="shared" si="224"/>
        <v>1572.3636134021033</v>
      </c>
      <c r="AN250">
        <f t="shared" si="225"/>
        <v>4.0665310594551279E-2</v>
      </c>
      <c r="AO250" s="119">
        <f t="shared" si="226"/>
        <v>0</v>
      </c>
      <c r="AP250" s="119">
        <f t="shared" si="227"/>
        <v>0</v>
      </c>
      <c r="AQ250">
        <f t="shared" si="228"/>
        <v>0.27583824622115788</v>
      </c>
      <c r="AR250" s="41">
        <f t="shared" si="229"/>
        <v>0</v>
      </c>
      <c r="AS250" s="41">
        <f t="shared" si="230"/>
        <v>0</v>
      </c>
      <c r="AT250">
        <f t="shared" si="231"/>
        <v>0.27348211656617721</v>
      </c>
      <c r="AU250" s="41">
        <f t="shared" si="232"/>
        <v>0</v>
      </c>
      <c r="AV250" s="41">
        <f t="shared" si="233"/>
        <v>0</v>
      </c>
      <c r="AW250">
        <f t="shared" si="234"/>
        <v>0.27937429813028059</v>
      </c>
      <c r="AX250">
        <f t="shared" si="235"/>
        <v>0</v>
      </c>
      <c r="AY250" s="121">
        <f t="shared" si="236"/>
        <v>0</v>
      </c>
      <c r="AZ250">
        <f t="shared" si="237"/>
        <v>0.43814715928339565</v>
      </c>
      <c r="BA250" s="39">
        <f t="shared" si="238"/>
        <v>0</v>
      </c>
      <c r="BB250" s="39">
        <f t="shared" si="239"/>
        <v>0</v>
      </c>
      <c r="BC250">
        <f t="shared" si="240"/>
        <v>0.29020498685640883</v>
      </c>
      <c r="BD250" s="41">
        <f t="shared" si="241"/>
        <v>0</v>
      </c>
      <c r="BE250" s="41">
        <f t="shared" si="242"/>
        <v>0</v>
      </c>
      <c r="BF250">
        <f t="shared" si="243"/>
        <v>0.27848613635312991</v>
      </c>
      <c r="BG250" s="41">
        <f t="shared" si="244"/>
        <v>2129.9908417871616</v>
      </c>
      <c r="BH250" s="41">
        <f t="shared" si="245"/>
        <v>500921.18809350661</v>
      </c>
      <c r="BI250">
        <f t="shared" si="246"/>
        <v>0.30491123597922576</v>
      </c>
      <c r="BJ250">
        <f t="shared" si="247"/>
        <v>8814.379525116201</v>
      </c>
      <c r="BK250" s="121">
        <f t="shared" si="248"/>
        <v>1723599.7869879554</v>
      </c>
      <c r="BL250">
        <f t="shared" si="249"/>
        <v>0.31739859184989971</v>
      </c>
      <c r="BM250" s="119">
        <f t="shared" si="250"/>
        <v>10944.370366903362</v>
      </c>
      <c r="BN250" s="119">
        <f t="shared" si="251"/>
        <v>2177787.3411511793</v>
      </c>
      <c r="BO250">
        <f t="shared" si="252"/>
        <v>0.29393849212230866</v>
      </c>
    </row>
    <row r="251" spans="1:67">
      <c r="A251">
        <v>239</v>
      </c>
      <c r="B251" s="58">
        <v>234</v>
      </c>
      <c r="C251" s="56">
        <f t="shared" si="200"/>
        <v>374087.7326171755</v>
      </c>
      <c r="D251" s="56">
        <f t="shared" si="201"/>
        <v>356490.9069619762</v>
      </c>
      <c r="E251" s="59">
        <f t="shared" si="253"/>
        <v>17596.825655199293</v>
      </c>
      <c r="F251" s="53">
        <f t="shared" si="202"/>
        <v>8859.6749979154829</v>
      </c>
      <c r="G251" s="53">
        <f t="shared" si="203"/>
        <v>81.619942997366053</v>
      </c>
      <c r="H251" s="60">
        <f t="shared" si="204"/>
        <v>8778.0550549181171</v>
      </c>
      <c r="I251" s="54">
        <f t="shared" si="205"/>
        <v>0.24</v>
      </c>
      <c r="J251" s="61">
        <f t="shared" si="206"/>
        <v>2.261020693073168E-2</v>
      </c>
      <c r="K251" s="62">
        <f t="shared" si="207"/>
        <v>199.39422814701021</v>
      </c>
      <c r="L251" s="62">
        <f t="shared" si="208"/>
        <v>9059.0692260624928</v>
      </c>
      <c r="M251" s="55">
        <f t="shared" si="209"/>
        <v>8977.449283065127</v>
      </c>
      <c r="N251" s="55">
        <f t="shared" si="210"/>
        <v>2021.5563760901389</v>
      </c>
      <c r="O251" s="55">
        <f t="shared" si="211"/>
        <v>6955.8929069749884</v>
      </c>
      <c r="P251" s="59">
        <f t="shared" si="254"/>
        <v>0</v>
      </c>
      <c r="Q251" s="52">
        <f t="shared" si="212"/>
        <v>0</v>
      </c>
      <c r="R251" s="57">
        <f t="shared" si="213"/>
        <v>0</v>
      </c>
      <c r="S251" s="59">
        <f t="shared" si="255"/>
        <v>0</v>
      </c>
      <c r="T251" s="56">
        <f t="shared" si="214"/>
        <v>0</v>
      </c>
      <c r="U251" s="57">
        <f t="shared" si="215"/>
        <v>0</v>
      </c>
      <c r="V251" s="59">
        <f t="shared" si="256"/>
        <v>0</v>
      </c>
      <c r="W251" s="52">
        <f t="shared" si="264"/>
        <v>0</v>
      </c>
      <c r="X251" s="57">
        <f t="shared" si="216"/>
        <v>0</v>
      </c>
      <c r="Y251" s="59">
        <f t="shared" si="257"/>
        <v>0</v>
      </c>
      <c r="Z251" s="56">
        <f t="shared" si="258"/>
        <v>0</v>
      </c>
      <c r="AA251" s="57">
        <f t="shared" si="217"/>
        <v>0</v>
      </c>
      <c r="AB251" s="63">
        <f t="shared" si="259"/>
        <v>0</v>
      </c>
      <c r="AC251" s="74">
        <f t="shared" si="218"/>
        <v>0</v>
      </c>
      <c r="AD251" s="57">
        <f t="shared" si="219"/>
        <v>0</v>
      </c>
      <c r="AE251" s="59">
        <f t="shared" si="260"/>
        <v>0</v>
      </c>
      <c r="AF251" s="54">
        <f t="shared" si="220"/>
        <v>0</v>
      </c>
      <c r="AG251" s="57">
        <f t="shared" si="221"/>
        <v>0</v>
      </c>
      <c r="AH251" s="59">
        <f t="shared" si="261"/>
        <v>3962.4813123848094</v>
      </c>
      <c r="AI251" s="54">
        <f t="shared" si="222"/>
        <v>2021.5563760901389</v>
      </c>
      <c r="AJ251" s="57">
        <f t="shared" si="223"/>
        <v>16.510338801603371</v>
      </c>
      <c r="AK251" s="59">
        <f t="shared" si="262"/>
        <v>370125.25130479067</v>
      </c>
      <c r="AL251" s="56">
        <f t="shared" si="263"/>
        <v>6955.8929069749884</v>
      </c>
      <c r="AM251" s="75">
        <f t="shared" si="224"/>
        <v>1542.1885471032945</v>
      </c>
      <c r="AN251">
        <f t="shared" si="225"/>
        <v>4.0745717778558732E-2</v>
      </c>
      <c r="AO251" s="119">
        <f t="shared" si="226"/>
        <v>0</v>
      </c>
      <c r="AP251" s="119">
        <f t="shared" si="227"/>
        <v>0</v>
      </c>
      <c r="AQ251">
        <f t="shared" si="228"/>
        <v>0.27389030936092029</v>
      </c>
      <c r="AR251" s="41">
        <f t="shared" si="229"/>
        <v>0</v>
      </c>
      <c r="AS251" s="41">
        <f t="shared" si="230"/>
        <v>0</v>
      </c>
      <c r="AT251">
        <f t="shared" si="231"/>
        <v>0.27154083645706073</v>
      </c>
      <c r="AU251" s="41">
        <f t="shared" si="232"/>
        <v>0</v>
      </c>
      <c r="AV251" s="41">
        <f t="shared" si="233"/>
        <v>0</v>
      </c>
      <c r="AW251">
        <f t="shared" si="234"/>
        <v>0.27741653205110561</v>
      </c>
      <c r="AX251">
        <f t="shared" si="235"/>
        <v>0</v>
      </c>
      <c r="AY251" s="121">
        <f t="shared" si="236"/>
        <v>0</v>
      </c>
      <c r="AZ251">
        <f t="shared" si="237"/>
        <v>0.43591654287829212</v>
      </c>
      <c r="BA251" s="39">
        <f t="shared" si="238"/>
        <v>0</v>
      </c>
      <c r="BB251" s="39">
        <f t="shared" si="239"/>
        <v>0</v>
      </c>
      <c r="BC251">
        <f t="shared" si="240"/>
        <v>0.28821829450199549</v>
      </c>
      <c r="BD251" s="41">
        <f t="shared" si="241"/>
        <v>0</v>
      </c>
      <c r="BE251" s="41">
        <f t="shared" si="242"/>
        <v>0</v>
      </c>
      <c r="BF251">
        <f t="shared" si="243"/>
        <v>0.27653082102970422</v>
      </c>
      <c r="BG251" s="41">
        <f t="shared" si="244"/>
        <v>2038.0667148917423</v>
      </c>
      <c r="BH251" s="41">
        <f t="shared" si="245"/>
        <v>483151.97388554318</v>
      </c>
      <c r="BI251">
        <f t="shared" si="246"/>
        <v>0.30288802079157273</v>
      </c>
      <c r="BJ251">
        <f t="shared" si="247"/>
        <v>8498.0814540782831</v>
      </c>
      <c r="BK251" s="121">
        <f t="shared" si="248"/>
        <v>1662458.4047670222</v>
      </c>
      <c r="BL251">
        <f t="shared" si="249"/>
        <v>0.31534675145665086</v>
      </c>
      <c r="BM251" s="119">
        <f t="shared" si="250"/>
        <v>10536.148168970025</v>
      </c>
      <c r="BN251" s="119">
        <f t="shared" si="251"/>
        <v>2100723.1322372397</v>
      </c>
      <c r="BO251">
        <f t="shared" si="252"/>
        <v>0.29194223216880033</v>
      </c>
    </row>
    <row r="252" spans="1:67">
      <c r="A252">
        <v>240</v>
      </c>
      <c r="B252" s="69">
        <v>235</v>
      </c>
      <c r="C252" s="56">
        <f t="shared" si="200"/>
        <v>365110.28333411034</v>
      </c>
      <c r="D252" s="56">
        <f t="shared" si="201"/>
        <v>356490.9069619762</v>
      </c>
      <c r="E252" s="59">
        <f t="shared" si="253"/>
        <v>8619.3763721341656</v>
      </c>
      <c r="F252" s="53">
        <f t="shared" si="202"/>
        <v>8659.3559128735797</v>
      </c>
      <c r="G252" s="53">
        <f t="shared" si="203"/>
        <v>39.97954073941564</v>
      </c>
      <c r="H252" s="71">
        <f t="shared" si="204"/>
        <v>8619.3763721341638</v>
      </c>
      <c r="I252" s="54">
        <f t="shared" si="205"/>
        <v>0.24</v>
      </c>
      <c r="J252" s="72">
        <f t="shared" si="206"/>
        <v>2.261020693073168E-2</v>
      </c>
      <c r="K252" s="73">
        <f t="shared" si="207"/>
        <v>4.1127726818980009E-14</v>
      </c>
      <c r="L252" s="73">
        <f t="shared" si="208"/>
        <v>8659.3559128735797</v>
      </c>
      <c r="M252" s="55">
        <f t="shared" si="209"/>
        <v>8619.3763721341638</v>
      </c>
      <c r="N252" s="55">
        <f t="shared" si="210"/>
        <v>1940.9249457836345</v>
      </c>
      <c r="O252" s="55">
        <f t="shared" si="211"/>
        <v>6678.4514263505298</v>
      </c>
      <c r="P252" s="70">
        <f t="shared" si="254"/>
        <v>0</v>
      </c>
      <c r="Q252" s="52">
        <f t="shared" si="212"/>
        <v>0</v>
      </c>
      <c r="R252" s="57">
        <f t="shared" si="213"/>
        <v>0</v>
      </c>
      <c r="S252" s="59">
        <f t="shared" si="255"/>
        <v>0</v>
      </c>
      <c r="T252" s="56">
        <f t="shared" si="214"/>
        <v>0</v>
      </c>
      <c r="U252" s="57">
        <f t="shared" si="215"/>
        <v>0</v>
      </c>
      <c r="V252" s="59">
        <f t="shared" si="256"/>
        <v>0</v>
      </c>
      <c r="W252" s="52">
        <f t="shared" si="264"/>
        <v>0</v>
      </c>
      <c r="X252" s="57">
        <f t="shared" si="216"/>
        <v>0</v>
      </c>
      <c r="Y252" s="59">
        <f t="shared" si="257"/>
        <v>0</v>
      </c>
      <c r="Z252" s="56">
        <f t="shared" si="258"/>
        <v>0</v>
      </c>
      <c r="AA252" s="57">
        <f t="shared" si="217"/>
        <v>0</v>
      </c>
      <c r="AB252" s="63">
        <f t="shared" si="259"/>
        <v>0</v>
      </c>
      <c r="AC252" s="74">
        <f t="shared" si="218"/>
        <v>0</v>
      </c>
      <c r="AD252" s="57">
        <f t="shared" si="219"/>
        <v>0</v>
      </c>
      <c r="AE252" s="59">
        <f t="shared" si="260"/>
        <v>0</v>
      </c>
      <c r="AF252" s="54">
        <f t="shared" si="220"/>
        <v>0</v>
      </c>
      <c r="AG252" s="57">
        <f t="shared" si="221"/>
        <v>0</v>
      </c>
      <c r="AH252" s="59">
        <f t="shared" si="261"/>
        <v>1940.9249362946705</v>
      </c>
      <c r="AI252" s="54">
        <f t="shared" si="222"/>
        <v>1940.9249362946705</v>
      </c>
      <c r="AJ252" s="57">
        <f t="shared" si="223"/>
        <v>8.0871872345611262</v>
      </c>
      <c r="AK252" s="59">
        <f t="shared" si="262"/>
        <v>363169.35839781567</v>
      </c>
      <c r="AL252" s="56">
        <f t="shared" si="263"/>
        <v>6678.4514263505298</v>
      </c>
      <c r="AM252" s="75">
        <f t="shared" si="224"/>
        <v>1513.2056599908985</v>
      </c>
      <c r="AN252">
        <f t="shared" si="225"/>
        <v>4.0826124962566199E-2</v>
      </c>
      <c r="AO252" s="119">
        <f t="shared" si="226"/>
        <v>0</v>
      </c>
      <c r="AP252" s="119">
        <f t="shared" si="227"/>
        <v>0</v>
      </c>
      <c r="AQ252">
        <f t="shared" si="228"/>
        <v>0.27195250702532581</v>
      </c>
      <c r="AR252" s="41">
        <f t="shared" si="229"/>
        <v>0</v>
      </c>
      <c r="AS252" s="41">
        <f t="shared" si="230"/>
        <v>0</v>
      </c>
      <c r="AT252">
        <f t="shared" si="231"/>
        <v>0.26960974604959581</v>
      </c>
      <c r="AU252" s="41">
        <f t="shared" si="232"/>
        <v>0</v>
      </c>
      <c r="AV252" s="41">
        <f t="shared" si="233"/>
        <v>0</v>
      </c>
      <c r="AW252">
        <f t="shared" si="234"/>
        <v>0.27546881677245394</v>
      </c>
      <c r="AX252">
        <f t="shared" si="235"/>
        <v>0</v>
      </c>
      <c r="AY252" s="121">
        <f t="shared" si="236"/>
        <v>0</v>
      </c>
      <c r="AZ252">
        <f t="shared" si="237"/>
        <v>0.43369149567468124</v>
      </c>
      <c r="BA252" s="39">
        <f t="shared" si="238"/>
        <v>0</v>
      </c>
      <c r="BB252" s="39">
        <f t="shared" si="239"/>
        <v>0</v>
      </c>
      <c r="BC252">
        <f t="shared" si="240"/>
        <v>0.28624139000661486</v>
      </c>
      <c r="BD252" s="41">
        <f t="shared" si="241"/>
        <v>0</v>
      </c>
      <c r="BE252" s="41">
        <f t="shared" si="242"/>
        <v>0</v>
      </c>
      <c r="BF252">
        <f t="shared" si="243"/>
        <v>0.27458557763779573</v>
      </c>
      <c r="BG252" s="41">
        <f t="shared" si="244"/>
        <v>1949.0121235292315</v>
      </c>
      <c r="BH252" s="41">
        <f t="shared" si="245"/>
        <v>465821.98471072089</v>
      </c>
      <c r="BI252">
        <f t="shared" si="246"/>
        <v>0.30087422204921149</v>
      </c>
      <c r="BJ252">
        <f t="shared" si="247"/>
        <v>8191.6570863414281</v>
      </c>
      <c r="BK252" s="121">
        <f t="shared" si="248"/>
        <v>1602828.3423241272</v>
      </c>
      <c r="BL252">
        <f t="shared" si="249"/>
        <v>0.31330400053619878</v>
      </c>
      <c r="BM252" s="119">
        <f t="shared" si="250"/>
        <v>10140.669209870659</v>
      </c>
      <c r="BN252" s="119">
        <f t="shared" si="251"/>
        <v>2025553.4474515284</v>
      </c>
      <c r="BO252">
        <f t="shared" si="252"/>
        <v>0.28995566728334493</v>
      </c>
    </row>
    <row r="253" spans="1:67">
      <c r="T253" s="56"/>
      <c r="AJ253" s="133" t="s">
        <v>100</v>
      </c>
      <c r="AK253" s="100">
        <f>AK252-AL252</f>
        <v>356490.90697146516</v>
      </c>
      <c r="AM253" s="102"/>
      <c r="AP253" s="119"/>
    </row>
  </sheetData>
  <mergeCells count="8">
    <mergeCell ref="BA1:BP1"/>
    <mergeCell ref="L3:M3"/>
    <mergeCell ref="BT10:CC10"/>
    <mergeCell ref="AH16:AJ16"/>
    <mergeCell ref="AK16:AM16"/>
    <mergeCell ref="BG16:BI16"/>
    <mergeCell ref="BJ16:BL16"/>
    <mergeCell ref="BM16:BO16"/>
  </mergeCells>
  <hyperlinks>
    <hyperlink ref="A1" r:id="rId1" xr:uid="{3B35DC1D-1558-A343-9DE5-1AC2F06E8D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5A29-784B-4C83-B7A8-2CF46FD5ECA5}">
  <dimension ref="A1:CC253"/>
  <sheetViews>
    <sheetView topLeftCell="BK1" zoomScale="150" zoomScaleNormal="110" workbookViewId="0">
      <selection activeCell="CC4" sqref="CC4"/>
    </sheetView>
  </sheetViews>
  <sheetFormatPr defaultColWidth="8.85546875" defaultRowHeight="15"/>
  <cols>
    <col min="2" max="2" width="11" customWidth="1"/>
    <col min="3" max="4" width="15" customWidth="1"/>
    <col min="5" max="8" width="18.28515625" customWidth="1"/>
    <col min="9" max="9" width="15" customWidth="1"/>
    <col min="10" max="10" width="13.28515625" customWidth="1"/>
    <col min="11" max="11" width="21.85546875" customWidth="1"/>
    <col min="12" max="12" width="18.28515625" customWidth="1"/>
    <col min="13" max="15" width="19.140625" customWidth="1"/>
    <col min="16" max="16" width="17.28515625" customWidth="1"/>
    <col min="17" max="17" width="20.85546875" customWidth="1"/>
    <col min="18" max="18" width="13.140625" customWidth="1"/>
    <col min="19" max="19" width="14.28515625" customWidth="1"/>
    <col min="20" max="20" width="17.7109375" bestFit="1" customWidth="1"/>
    <col min="21" max="21" width="16.28515625" customWidth="1"/>
    <col min="22" max="22" width="14.7109375" customWidth="1"/>
    <col min="23" max="23" width="19.7109375" customWidth="1"/>
    <col min="24" max="24" width="13.7109375" customWidth="1"/>
    <col min="25" max="25" width="16.28515625" customWidth="1"/>
    <col min="26" max="26" width="16.85546875" bestFit="1" customWidth="1"/>
    <col min="27" max="27" width="16.7109375" customWidth="1"/>
    <col min="28" max="28" width="18.85546875" customWidth="1"/>
    <col min="29" max="29" width="19.7109375" customWidth="1"/>
    <col min="30" max="30" width="15.7109375" customWidth="1"/>
    <col min="31" max="31" width="15" customWidth="1"/>
    <col min="32" max="32" width="15.140625" customWidth="1"/>
    <col min="33" max="33" width="18.28515625" customWidth="1"/>
    <col min="34" max="34" width="16.28515625" bestFit="1" customWidth="1"/>
    <col min="35" max="35" width="15.85546875" customWidth="1"/>
    <col min="36" max="36" width="17.7109375" bestFit="1" customWidth="1"/>
    <col min="37" max="37" width="13.85546875" customWidth="1"/>
    <col min="38" max="38" width="16.28515625" bestFit="1" customWidth="1"/>
    <col min="39" max="39" width="15.7109375" customWidth="1"/>
    <col min="41" max="41" width="13.7109375" customWidth="1"/>
    <col min="42" max="42" width="17" customWidth="1"/>
    <col min="43" max="43" width="14.140625" customWidth="1"/>
    <col min="44" max="44" width="17.7109375" customWidth="1"/>
    <col min="45" max="45" width="14.7109375" customWidth="1"/>
    <col min="47" max="47" width="14.7109375" customWidth="1"/>
    <col min="48" max="48" width="16" customWidth="1"/>
    <col min="51" max="51" width="17.140625" style="121" customWidth="1"/>
    <col min="53" max="53" width="14.7109375" customWidth="1"/>
    <col min="54" max="54" width="19.140625" customWidth="1"/>
    <col min="55" max="55" width="16.140625" bestFit="1" customWidth="1"/>
    <col min="56" max="56" width="14" bestFit="1" customWidth="1"/>
    <col min="57" max="57" width="15.28515625" customWidth="1"/>
    <col min="58" max="58" width="13" customWidth="1"/>
    <col min="59" max="59" width="14.140625" customWidth="1"/>
    <col min="60" max="60" width="20" customWidth="1"/>
    <col min="61" max="61" width="16.140625" bestFit="1" customWidth="1"/>
    <col min="62" max="62" width="11.85546875" customWidth="1"/>
    <col min="63" max="63" width="18.140625" style="121" customWidth="1"/>
    <col min="64" max="64" width="12.85546875" customWidth="1"/>
    <col min="65" max="65" width="16.140625" bestFit="1" customWidth="1"/>
    <col min="66" max="66" width="20.7109375" customWidth="1"/>
    <col min="67" max="67" width="16.140625" bestFit="1" customWidth="1"/>
    <col min="68" max="68" width="13.7109375" customWidth="1"/>
    <col min="72" max="72" width="11.28515625" customWidth="1"/>
    <col min="73" max="73" width="10.7109375" bestFit="1" customWidth="1"/>
    <col min="74" max="74" width="12.28515625" customWidth="1"/>
    <col min="75" max="76" width="10.7109375" bestFit="1" customWidth="1"/>
    <col min="77" max="77" width="12.28515625" customWidth="1"/>
    <col min="78" max="78" width="17.140625" customWidth="1"/>
    <col min="79" max="79" width="11.7109375" bestFit="1" customWidth="1"/>
    <col min="80" max="80" width="9.7109375" bestFit="1" customWidth="1"/>
    <col min="81" max="81" width="13.28515625" customWidth="1"/>
  </cols>
  <sheetData>
    <row r="1" spans="1:81" ht="16.5" thickBot="1">
      <c r="A1" s="34" t="s">
        <v>0</v>
      </c>
      <c r="AB1" s="110" t="s">
        <v>1</v>
      </c>
      <c r="AC1" s="111" t="s">
        <v>2</v>
      </c>
      <c r="AD1" s="111" t="s">
        <v>3</v>
      </c>
      <c r="AE1" s="111" t="s">
        <v>4</v>
      </c>
      <c r="AF1" s="111" t="s">
        <v>5</v>
      </c>
      <c r="AG1" s="112" t="s">
        <v>6</v>
      </c>
      <c r="AL1" s="118" t="s">
        <v>7</v>
      </c>
      <c r="AM1" s="118">
        <v>1</v>
      </c>
      <c r="AN1" s="118">
        <v>2</v>
      </c>
      <c r="AO1" s="118">
        <v>3</v>
      </c>
      <c r="AP1" s="118">
        <v>4</v>
      </c>
      <c r="AQ1" s="118">
        <v>6</v>
      </c>
      <c r="AR1" s="118">
        <v>12</v>
      </c>
      <c r="AS1" s="118">
        <v>24</v>
      </c>
      <c r="AT1" s="118">
        <v>36</v>
      </c>
      <c r="AU1" s="118">
        <v>60</v>
      </c>
      <c r="AV1" s="118">
        <v>84</v>
      </c>
      <c r="AW1" s="118">
        <v>120</v>
      </c>
      <c r="AX1" s="118">
        <v>240</v>
      </c>
      <c r="AY1" s="123">
        <v>360</v>
      </c>
      <c r="BA1" s="163" t="s">
        <v>8</v>
      </c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5"/>
    </row>
    <row r="2" spans="1:81" ht="16.5" thickBot="1">
      <c r="B2" s="35"/>
      <c r="C2" s="35"/>
      <c r="D2" s="35"/>
      <c r="E2" s="25" t="s">
        <v>10</v>
      </c>
      <c r="F2" s="22" t="s">
        <v>11</v>
      </c>
      <c r="G2" s="23" t="s">
        <v>12</v>
      </c>
      <c r="H2" s="37" t="s">
        <v>13</v>
      </c>
      <c r="AB2" s="45">
        <v>1</v>
      </c>
      <c r="AC2" s="104">
        <f>F11</f>
        <v>206500000</v>
      </c>
      <c r="AD2" s="39">
        <f>PMT($K$4/12,$K$7-AB2+1,-AC2)</f>
        <v>1428195.9272029458</v>
      </c>
      <c r="AE2" s="100">
        <f>AC2*$K$4/12</f>
        <v>957815.83333333337</v>
      </c>
      <c r="AF2" s="39">
        <f>AD2-AE2</f>
        <v>470380.09386961244</v>
      </c>
      <c r="AG2" s="105">
        <f>AC2-AF2</f>
        <v>206029619.90613037</v>
      </c>
      <c r="AI2" s="113" t="s">
        <v>10</v>
      </c>
      <c r="AJ2" s="116" t="s">
        <v>14</v>
      </c>
      <c r="AL2" s="117">
        <v>39689</v>
      </c>
      <c r="AM2" s="129">
        <v>1.6299999999999999E-2</v>
      </c>
      <c r="AN2" s="129" t="s">
        <v>15</v>
      </c>
      <c r="AO2" s="129">
        <v>1.72E-2</v>
      </c>
      <c r="AP2" s="129" t="s">
        <v>15</v>
      </c>
      <c r="AQ2" s="129">
        <v>1.9699999999999999E-2</v>
      </c>
      <c r="AR2" s="129">
        <v>2.1700000000000001E-2</v>
      </c>
      <c r="AS2" s="129">
        <v>2.3599999999999999E-2</v>
      </c>
      <c r="AT2" s="129">
        <v>2.5999999999999999E-2</v>
      </c>
      <c r="AU2" s="129">
        <v>3.1E-2</v>
      </c>
      <c r="AV2" s="129">
        <v>3.4500000000000003E-2</v>
      </c>
      <c r="AW2" s="129">
        <v>3.8300000000000001E-2</v>
      </c>
      <c r="AX2" s="129">
        <v>4.4699999999999997E-2</v>
      </c>
      <c r="AY2" s="129">
        <v>4.4299999999999999E-2</v>
      </c>
      <c r="BA2" s="44" t="s">
        <v>16</v>
      </c>
      <c r="BB2" s="126" t="s">
        <v>17</v>
      </c>
      <c r="BC2" s="125" t="s">
        <v>16</v>
      </c>
      <c r="BD2" s="125" t="s">
        <v>18</v>
      </c>
      <c r="BE2" s="125" t="s">
        <v>16</v>
      </c>
      <c r="BF2" s="125" t="s">
        <v>19</v>
      </c>
      <c r="BG2" s="125" t="s">
        <v>16</v>
      </c>
      <c r="BH2" s="125" t="s">
        <v>20</v>
      </c>
      <c r="BI2" s="125" t="s">
        <v>16</v>
      </c>
      <c r="BJ2" s="125" t="s">
        <v>21</v>
      </c>
      <c r="BK2" s="125" t="s">
        <v>16</v>
      </c>
      <c r="BL2" s="125" t="s">
        <v>22</v>
      </c>
      <c r="BM2" s="125" t="s">
        <v>16</v>
      </c>
      <c r="BN2" s="125" t="s">
        <v>23</v>
      </c>
      <c r="BO2" s="125" t="s">
        <v>16</v>
      </c>
      <c r="BP2" s="126" t="s">
        <v>24</v>
      </c>
      <c r="BQ2" t="s">
        <v>16</v>
      </c>
      <c r="BR2" t="s">
        <v>25</v>
      </c>
      <c r="BT2" s="132"/>
      <c r="BU2" s="111" t="s">
        <v>26</v>
      </c>
      <c r="BV2" s="111" t="s">
        <v>27</v>
      </c>
      <c r="BW2" s="111" t="s">
        <v>28</v>
      </c>
      <c r="BX2" s="111" t="s">
        <v>29</v>
      </c>
      <c r="BY2" s="111" t="s">
        <v>30</v>
      </c>
      <c r="BZ2" s="111" t="s">
        <v>31</v>
      </c>
      <c r="CA2" s="111" t="s">
        <v>32</v>
      </c>
      <c r="CB2" s="111" t="s">
        <v>33</v>
      </c>
      <c r="CC2" s="112" t="s">
        <v>25</v>
      </c>
    </row>
    <row r="3" spans="1:81" ht="15.75" thickBot="1">
      <c r="B3" s="38"/>
      <c r="C3" s="38"/>
      <c r="D3" s="38"/>
      <c r="E3" s="26" t="s">
        <v>26</v>
      </c>
      <c r="F3" s="21">
        <v>32550000</v>
      </c>
      <c r="G3" s="24">
        <v>0.05</v>
      </c>
      <c r="H3" s="40">
        <f t="shared" ref="H3:H10" si="0">F3*G3</f>
        <v>1627500</v>
      </c>
      <c r="J3" s="28" t="s">
        <v>34</v>
      </c>
      <c r="K3" s="76"/>
      <c r="L3" s="171" t="s">
        <v>35</v>
      </c>
      <c r="M3" s="172"/>
      <c r="AB3" s="45">
        <v>2</v>
      </c>
      <c r="AC3" s="41">
        <f>AG2</f>
        <v>206029619.90613037</v>
      </c>
      <c r="AD3" s="39">
        <f>PMT($K$4/12,$K$7-AB3+1,-AC3)</f>
        <v>1428195.9272029456</v>
      </c>
      <c r="AE3" s="100">
        <f t="shared" ref="AE3:AE6" si="1">AC3*$K$4/12</f>
        <v>955634.05366460141</v>
      </c>
      <c r="AF3" s="39">
        <f t="shared" ref="AF3:AF6" si="2">AD3-AE3</f>
        <v>472561.87353834417</v>
      </c>
      <c r="AG3" s="105">
        <f t="shared" ref="AG3:AG6" si="3">AC3-AF3</f>
        <v>205557058.03259203</v>
      </c>
      <c r="AI3" s="114" t="s">
        <v>26</v>
      </c>
      <c r="AJ3" s="20">
        <f>SUM(BE18:BE252)/(12*F3)</f>
        <v>3.2045166674152923</v>
      </c>
      <c r="BA3" s="137">
        <v>0</v>
      </c>
      <c r="BB3" s="138">
        <f>AJ3</f>
        <v>3.2045166674152923</v>
      </c>
      <c r="BC3" s="135">
        <v>0</v>
      </c>
      <c r="BD3" s="135">
        <f>AJ4</f>
        <v>2.2238213714243513</v>
      </c>
      <c r="BE3" s="137">
        <v>0</v>
      </c>
      <c r="BF3" s="135">
        <f>AJ5</f>
        <v>4.0695958584158909</v>
      </c>
      <c r="BG3" s="137">
        <v>0</v>
      </c>
      <c r="BH3" s="135">
        <f>AJ6</f>
        <v>9.8504400957358964</v>
      </c>
      <c r="BI3" s="137">
        <v>0</v>
      </c>
      <c r="BJ3" s="135">
        <f>AJ7</f>
        <v>10.938475712049319</v>
      </c>
      <c r="BK3" s="137">
        <v>0</v>
      </c>
      <c r="BL3" s="135">
        <f>AJ8</f>
        <v>5.164606081534675</v>
      </c>
      <c r="BM3" s="137">
        <v>0</v>
      </c>
      <c r="BN3" s="135">
        <f>AJ9</f>
        <v>6.7897130685054261</v>
      </c>
      <c r="BO3" s="137">
        <v>0</v>
      </c>
      <c r="BP3" s="138">
        <f>AJ10</f>
        <v>2.1231628060910674</v>
      </c>
      <c r="BQ3">
        <v>0</v>
      </c>
      <c r="BR3">
        <f>AJ11</f>
        <v>4.7816270292478249</v>
      </c>
      <c r="BT3" s="130" t="s">
        <v>36</v>
      </c>
      <c r="BU3">
        <f>SUMPRODUCT(BD$18:BD$252,BF$18:BF$252)</f>
        <v>32550000.000000216</v>
      </c>
      <c r="BV3">
        <f>SUMPRODUCT(AR$18:AR$252,AT$18:AT$252)</f>
        <v>74800000.000012293</v>
      </c>
      <c r="BW3">
        <f>SUMPRODUCT(AU$18:AU$252,AW$18:AW$252)</f>
        <v>14000000.000074591</v>
      </c>
      <c r="BX3">
        <f>SUMPRODUCT(BG$18:BG$252,BI$18:BI$252)</f>
        <v>13949999.999999991</v>
      </c>
      <c r="BY3">
        <f>SUMPRODUCT(BL$18:BL$252,BJ$18:BJ$252)</f>
        <v>24000000.000000417</v>
      </c>
      <c r="BZ3">
        <f>SUMPRODUCT(AX$18:AX$252,AZ$18:AZ$252)</f>
        <v>23999999.999944806</v>
      </c>
      <c r="CA3">
        <f>SUMPRODUCT(BA$18:BA$252,BC$18:BC$252)</f>
        <v>20000000.000849064</v>
      </c>
      <c r="CB3">
        <f>SUMPRODUCT(AO$18:AO$252,AQ$18:AQ$252)</f>
        <v>5200000.0000053495</v>
      </c>
      <c r="CC3">
        <f>SUMPRODUCT(BM$18:BM$252,BO$18:BO$252)</f>
        <v>206500000.00000051</v>
      </c>
    </row>
    <row r="4" spans="1:81">
      <c r="B4" s="38"/>
      <c r="C4" s="38"/>
      <c r="D4" s="38"/>
      <c r="E4" s="26" t="s">
        <v>27</v>
      </c>
      <c r="F4" s="21">
        <v>74800000</v>
      </c>
      <c r="G4" s="24">
        <v>0.05</v>
      </c>
      <c r="H4" s="40">
        <f t="shared" si="0"/>
        <v>3740000</v>
      </c>
      <c r="J4" s="29" t="s">
        <v>37</v>
      </c>
      <c r="K4" s="98">
        <f>5.566%</f>
        <v>5.5660000000000001E-2</v>
      </c>
      <c r="L4" s="45" t="s">
        <v>38</v>
      </c>
      <c r="M4" s="78">
        <v>0.225181598063</v>
      </c>
      <c r="N4" t="s">
        <v>39</v>
      </c>
      <c r="AB4" s="45">
        <v>3</v>
      </c>
      <c r="AC4" s="41">
        <f t="shared" ref="AC4:AC6" si="4">AG3</f>
        <v>205557058.03259203</v>
      </c>
      <c r="AD4" s="39">
        <f>PMT($K$4/12,$K$7-AB4+1,-AC4)</f>
        <v>1428195.9272029456</v>
      </c>
      <c r="AE4" s="100">
        <f t="shared" si="1"/>
        <v>953442.15417450608</v>
      </c>
      <c r="AF4" s="39">
        <f t="shared" si="2"/>
        <v>474753.77302843949</v>
      </c>
      <c r="AG4" s="105">
        <f t="shared" si="3"/>
        <v>205082304.2595636</v>
      </c>
      <c r="AI4" s="114" t="s">
        <v>27</v>
      </c>
      <c r="AJ4" s="20">
        <f>SUM(AS18:AS252)/(12*F4)</f>
        <v>2.2238213714243513</v>
      </c>
      <c r="AY4" s="114" t="s">
        <v>26</v>
      </c>
      <c r="BA4" s="137">
        <v>100</v>
      </c>
      <c r="BB4" s="138">
        <f t="dataTable" ref="BB4:BB7" dt2D="0" dtr="0" r1="K5"/>
        <v>5.6659898671702464</v>
      </c>
      <c r="BC4" s="135">
        <v>100</v>
      </c>
      <c r="BD4" s="135">
        <f t="dataTable" ref="BD4:BD7" dt2D="0" dtr="0" r1="K5" ca="1"/>
        <v>3.512033616234894</v>
      </c>
      <c r="BE4" s="137">
        <v>100</v>
      </c>
      <c r="BF4" s="135">
        <f t="dataTable" ref="BF4:BF7" dt2D="0" dtr="0" r1="K5" ca="1"/>
        <v>6.6123423942851893</v>
      </c>
      <c r="BG4" s="137">
        <v>100</v>
      </c>
      <c r="BH4" s="135">
        <f t="dataTable" ref="BH4:BH7" dt2D="0" dtr="0" r1="K5" ca="1"/>
        <v>15.400691784251281</v>
      </c>
      <c r="BI4" s="137">
        <v>100</v>
      </c>
      <c r="BJ4" s="135">
        <f t="dataTable" ref="BJ4:BJ7" dt2D="0" dtr="0" r1="K5" ca="1"/>
        <v>15.711021385686207</v>
      </c>
      <c r="BK4" s="137">
        <v>100</v>
      </c>
      <c r="BL4" s="135">
        <f t="dataTable" ref="BL4:BL7" dt2D="0" dtr="0" r1="K5" ca="1"/>
        <v>8.7081094400816763</v>
      </c>
      <c r="BM4" s="137">
        <v>100</v>
      </c>
      <c r="BN4" s="135">
        <f t="dataTable" ref="BN4:BN7" dt2D="0" dtr="0" r1="K5" ca="1"/>
        <v>11.20244129823269</v>
      </c>
      <c r="BO4" s="137">
        <v>100</v>
      </c>
      <c r="BP4" s="138">
        <f t="dataTable" ref="BP4:BP7" dt2D="0" dtr="0" r1="K5" ca="1"/>
        <v>2.2429547208095069</v>
      </c>
      <c r="BQ4">
        <v>100</v>
      </c>
      <c r="BR4">
        <f t="dataTable" ref="BR4:BR7" dt2D="0" dtr="0" r1="K5" ca="1"/>
        <v>8.169733775630224</v>
      </c>
      <c r="BT4" s="130" t="s">
        <v>40</v>
      </c>
      <c r="BU4" s="100">
        <f>BU3-F3</f>
        <v>2.1606683731079102E-7</v>
      </c>
      <c r="BV4" s="100">
        <f>BV3-F4</f>
        <v>1.2293457984924316E-5</v>
      </c>
      <c r="BW4" s="100">
        <f>BW3-F5</f>
        <v>7.4591487646102905E-5</v>
      </c>
      <c r="BX4" s="100">
        <f>BX3-F6</f>
        <v>0</v>
      </c>
      <c r="BY4" s="100">
        <f>BY3-F7</f>
        <v>4.1723251342773438E-7</v>
      </c>
      <c r="BZ4" s="100">
        <f>BZ3-F7</f>
        <v>-5.5193901062011719E-5</v>
      </c>
      <c r="CA4" s="100">
        <f>CA3-F9</f>
        <v>8.4906443953514099E-4</v>
      </c>
      <c r="CB4" s="100">
        <f>CB3-F10</f>
        <v>5.3495168685913086E-6</v>
      </c>
      <c r="CC4" s="134">
        <f>CC3-F11</f>
        <v>5.0663948059082031E-7</v>
      </c>
    </row>
    <row r="5" spans="1:81" ht="15.75" thickBot="1">
      <c r="B5" s="38"/>
      <c r="C5" s="38"/>
      <c r="D5" s="38"/>
      <c r="E5" s="26" t="s">
        <v>28</v>
      </c>
      <c r="F5" s="21">
        <v>14000000</v>
      </c>
      <c r="G5" s="24">
        <v>0.05</v>
      </c>
      <c r="H5" s="40">
        <f t="shared" si="0"/>
        <v>700000</v>
      </c>
      <c r="J5" s="30" t="s">
        <v>41</v>
      </c>
      <c r="K5" s="77">
        <v>300</v>
      </c>
      <c r="L5" s="47" t="s">
        <v>42</v>
      </c>
      <c r="M5" s="79">
        <v>0.77481840193700002</v>
      </c>
      <c r="N5" t="s">
        <v>43</v>
      </c>
      <c r="AB5" s="45">
        <v>4</v>
      </c>
      <c r="AC5" s="41">
        <f t="shared" si="4"/>
        <v>205082304.2595636</v>
      </c>
      <c r="AD5" s="39">
        <f>PMT($K$4/12,$K$7-AB5+1,-AC5)</f>
        <v>1428195.9272029456</v>
      </c>
      <c r="AE5" s="100">
        <f t="shared" si="1"/>
        <v>951240.08792394248</v>
      </c>
      <c r="AF5" s="39">
        <f t="shared" si="2"/>
        <v>476955.83927900309</v>
      </c>
      <c r="AG5" s="105">
        <f>AC5-AF5</f>
        <v>204605348.4202846</v>
      </c>
      <c r="AI5" s="114" t="s">
        <v>28</v>
      </c>
      <c r="AJ5" s="20">
        <f>SUM(AV18:AV252)/(12*F5)</f>
        <v>4.0695958584158909</v>
      </c>
      <c r="AY5" s="114" t="s">
        <v>27</v>
      </c>
      <c r="BA5" s="137">
        <v>183</v>
      </c>
      <c r="BB5" s="138">
        <v>4.2294641544616294</v>
      </c>
      <c r="BC5" s="135">
        <v>183</v>
      </c>
      <c r="BD5" s="135">
        <v>2.7577516181025494</v>
      </c>
      <c r="BE5" s="137">
        <v>183</v>
      </c>
      <c r="BF5" s="135">
        <v>5.2415728464115174</v>
      </c>
      <c r="BG5" s="137">
        <v>183</v>
      </c>
      <c r="BH5" s="135">
        <v>12.803595540948562</v>
      </c>
      <c r="BI5" s="137">
        <v>183</v>
      </c>
      <c r="BJ5" s="135">
        <v>13.623821711548658</v>
      </c>
      <c r="BK5" s="137">
        <v>183</v>
      </c>
      <c r="BL5" s="135">
        <v>6.7645783429908635</v>
      </c>
      <c r="BM5" s="137">
        <v>183</v>
      </c>
      <c r="BN5" s="135">
        <v>8.8796982224848708</v>
      </c>
      <c r="BO5" s="137">
        <v>183</v>
      </c>
      <c r="BP5" s="138">
        <v>2.2429547208095069</v>
      </c>
      <c r="BQ5">
        <v>183</v>
      </c>
      <c r="BR5">
        <v>6.3850369037437424</v>
      </c>
      <c r="BT5" s="131" t="s">
        <v>44</v>
      </c>
      <c r="BU5" s="127">
        <v>2.475376960304362E-2</v>
      </c>
      <c r="BV5" s="127">
        <v>2.5986937317322829E-2</v>
      </c>
      <c r="BW5" s="127">
        <v>2.4644633497402233E-2</v>
      </c>
      <c r="BX5" s="127">
        <v>1.9234934898120816E-2</v>
      </c>
      <c r="BY5" s="127">
        <v>1.7050755562238031E-2</v>
      </c>
      <c r="BZ5" s="127">
        <v>5.000756761902367E-3</v>
      </c>
      <c r="CA5" s="127">
        <v>2.222341512691349E-2</v>
      </c>
      <c r="CB5" s="127">
        <v>2.5575241946317214E-2</v>
      </c>
      <c r="CC5" s="128">
        <v>2.1548057839764899E-2</v>
      </c>
    </row>
    <row r="6" spans="1:81" ht="15.75" thickBot="1">
      <c r="B6" s="38"/>
      <c r="C6" s="38"/>
      <c r="D6" s="38"/>
      <c r="E6" s="26" t="s">
        <v>29</v>
      </c>
      <c r="F6" s="21">
        <v>13950000</v>
      </c>
      <c r="G6" s="24">
        <v>0.05</v>
      </c>
      <c r="H6" s="40">
        <f t="shared" si="0"/>
        <v>697500</v>
      </c>
      <c r="J6" s="29" t="s">
        <v>45</v>
      </c>
      <c r="K6" s="31">
        <v>0.06</v>
      </c>
      <c r="AB6" s="47">
        <v>5</v>
      </c>
      <c r="AC6" s="106">
        <f t="shared" si="4"/>
        <v>204605348.4202846</v>
      </c>
      <c r="AD6" s="107">
        <f>PMT($K$4/12,$K$7-AB6+1,-AC6)</f>
        <v>1428195.9272029458</v>
      </c>
      <c r="AE6" s="108">
        <f t="shared" si="1"/>
        <v>949027.80775608681</v>
      </c>
      <c r="AF6" s="107">
        <f t="shared" si="2"/>
        <v>479168.119446859</v>
      </c>
      <c r="AG6" s="109">
        <f t="shared" si="3"/>
        <v>204126180.30083773</v>
      </c>
      <c r="AI6" s="114" t="s">
        <v>29</v>
      </c>
      <c r="AJ6" s="20">
        <f>SUM(BH18:BH252)/(12*F6)</f>
        <v>9.8504400957358964</v>
      </c>
      <c r="AY6" s="114" t="s">
        <v>28</v>
      </c>
      <c r="BA6" s="137">
        <v>300</v>
      </c>
      <c r="BB6" s="138">
        <v>3.2045166674152923</v>
      </c>
      <c r="BC6" s="135">
        <v>300</v>
      </c>
      <c r="BD6" s="135">
        <v>2.2238213714243513</v>
      </c>
      <c r="BE6" s="137">
        <v>300</v>
      </c>
      <c r="BF6" s="135">
        <v>4.0695958584158909</v>
      </c>
      <c r="BG6" s="137">
        <v>300</v>
      </c>
      <c r="BH6" s="135">
        <v>9.8504400957358964</v>
      </c>
      <c r="BI6" s="137">
        <v>300</v>
      </c>
      <c r="BJ6" s="135">
        <v>10.938475712049319</v>
      </c>
      <c r="BK6" s="137">
        <v>300</v>
      </c>
      <c r="BL6" s="135">
        <v>5.164606081534675</v>
      </c>
      <c r="BM6" s="137">
        <v>300</v>
      </c>
      <c r="BN6" s="135">
        <v>6.7897130685054261</v>
      </c>
      <c r="BO6" s="137">
        <v>300</v>
      </c>
      <c r="BP6" s="138">
        <v>2.1231628060910674</v>
      </c>
      <c r="BQ6">
        <v>300</v>
      </c>
      <c r="BR6">
        <v>4.7816270292478249</v>
      </c>
    </row>
    <row r="7" spans="1:81" ht="15.75" thickBot="1">
      <c r="B7" s="38"/>
      <c r="C7" s="38"/>
      <c r="D7" s="38"/>
      <c r="E7" s="26" t="s">
        <v>30</v>
      </c>
      <c r="F7" s="21">
        <v>24000000</v>
      </c>
      <c r="G7" s="27">
        <v>0.05</v>
      </c>
      <c r="H7" s="40">
        <f t="shared" si="0"/>
        <v>1200000</v>
      </c>
      <c r="J7" s="32" t="s">
        <v>46</v>
      </c>
      <c r="K7" s="33">
        <v>240</v>
      </c>
      <c r="X7" s="119"/>
      <c r="AI7" s="114" t="s">
        <v>30</v>
      </c>
      <c r="AJ7" s="20">
        <f>SUM(BK18:BK252)/(12*AL12)</f>
        <v>10.938475712049319</v>
      </c>
      <c r="AY7" s="114" t="s">
        <v>29</v>
      </c>
      <c r="BA7" s="139">
        <v>400</v>
      </c>
      <c r="BB7" s="140">
        <v>2.7191158954205248</v>
      </c>
      <c r="BC7" s="136">
        <v>400</v>
      </c>
      <c r="BD7" s="136">
        <v>1.9634823358293576</v>
      </c>
      <c r="BE7" s="139">
        <v>400</v>
      </c>
      <c r="BF7" s="136">
        <v>3.4720980466380125</v>
      </c>
      <c r="BG7" s="139">
        <v>400</v>
      </c>
      <c r="BH7" s="136">
        <v>8.0637162346093891</v>
      </c>
      <c r="BI7" s="139">
        <v>400</v>
      </c>
      <c r="BJ7" s="136">
        <v>9.1532973158820017</v>
      </c>
      <c r="BK7" s="139">
        <v>400</v>
      </c>
      <c r="BL7" s="136">
        <v>4.3320605507717866</v>
      </c>
      <c r="BM7" s="139">
        <v>400</v>
      </c>
      <c r="BN7" s="136">
        <v>5.6467827128600989</v>
      </c>
      <c r="BO7" s="139">
        <v>400</v>
      </c>
      <c r="BP7" s="140">
        <v>1.9474083511392013</v>
      </c>
      <c r="BQ7">
        <v>400</v>
      </c>
      <c r="BR7">
        <v>3.9058293305137148</v>
      </c>
    </row>
    <row r="8" spans="1:81">
      <c r="B8" s="38"/>
      <c r="C8" s="38"/>
      <c r="D8" s="38"/>
      <c r="E8" s="26" t="s">
        <v>31</v>
      </c>
      <c r="F8" s="21">
        <v>22000000</v>
      </c>
      <c r="G8" s="27">
        <v>0.05</v>
      </c>
      <c r="H8" s="40">
        <f t="shared" si="0"/>
        <v>1100000</v>
      </c>
      <c r="J8" t="s">
        <v>47</v>
      </c>
      <c r="K8">
        <v>235</v>
      </c>
      <c r="AI8" s="114" t="s">
        <v>31</v>
      </c>
      <c r="AJ8" s="20">
        <f>SUM(AY18:AY252)/(12*AL11)</f>
        <v>5.164606081534675</v>
      </c>
      <c r="AY8" s="114" t="s">
        <v>30</v>
      </c>
    </row>
    <row r="9" spans="1:81" ht="15.75" thickBot="1">
      <c r="B9" s="38"/>
      <c r="C9" s="38"/>
      <c r="D9" s="38"/>
      <c r="E9" s="26" t="s">
        <v>32</v>
      </c>
      <c r="F9" s="21">
        <v>20000000</v>
      </c>
      <c r="G9" s="27">
        <v>0.05</v>
      </c>
      <c r="H9" s="40">
        <f t="shared" si="0"/>
        <v>1000000</v>
      </c>
      <c r="AI9" s="114" t="s">
        <v>32</v>
      </c>
      <c r="AJ9" s="20">
        <f>SUM(BB18:BB252)/(12*F9)</f>
        <v>6.7897130685054261</v>
      </c>
      <c r="AY9" s="114" t="s">
        <v>31</v>
      </c>
    </row>
    <row r="10" spans="1:81">
      <c r="B10" s="38"/>
      <c r="C10" s="38"/>
      <c r="D10" s="38"/>
      <c r="E10" s="26" t="s">
        <v>33</v>
      </c>
      <c r="F10" s="21">
        <v>5200000</v>
      </c>
      <c r="G10" s="27">
        <v>0.05</v>
      </c>
      <c r="H10" s="40">
        <f t="shared" si="0"/>
        <v>260000</v>
      </c>
      <c r="J10" s="44"/>
      <c r="K10" s="48" t="s">
        <v>48</v>
      </c>
      <c r="AI10" s="114" t="s">
        <v>33</v>
      </c>
      <c r="AJ10" s="120">
        <f>SUM(AP18:AP252)/(12*F10)</f>
        <v>2.1231628060910674</v>
      </c>
      <c r="AY10" s="114" t="s">
        <v>32</v>
      </c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</row>
    <row r="11" spans="1:81" ht="15.75" thickBot="1">
      <c r="B11" s="38"/>
      <c r="C11" s="38"/>
      <c r="D11" s="38"/>
      <c r="E11" s="95" t="s">
        <v>50</v>
      </c>
      <c r="F11" s="96">
        <f>SUM(F3:F10)</f>
        <v>206500000</v>
      </c>
      <c r="G11" s="101">
        <v>0.05</v>
      </c>
      <c r="H11" s="97">
        <f>SUM(H3:H10)</f>
        <v>10325000</v>
      </c>
      <c r="I11" s="43"/>
      <c r="J11" s="45" t="s">
        <v>51</v>
      </c>
      <c r="K11" s="46">
        <v>206500000</v>
      </c>
      <c r="AI11" s="115" t="s">
        <v>25</v>
      </c>
      <c r="AJ11" s="120">
        <f>SUM(BN18:BN252)/(12*F11)</f>
        <v>4.7816270292478249</v>
      </c>
      <c r="AK11" t="s">
        <v>52</v>
      </c>
      <c r="AL11" s="100">
        <f>MAX(Y18:Y252)</f>
        <v>26748246.782299668</v>
      </c>
      <c r="AY11" s="114" t="s">
        <v>33</v>
      </c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</row>
    <row r="12" spans="1:81">
      <c r="H12" s="42"/>
      <c r="J12" s="45" t="s">
        <v>53</v>
      </c>
      <c r="K12" s="18">
        <v>235</v>
      </c>
      <c r="AK12" t="s">
        <v>54</v>
      </c>
      <c r="AL12" s="100">
        <f>MAX(AK18:AK252)</f>
        <v>34317063.312225297</v>
      </c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</row>
    <row r="13" spans="1:81" ht="15.75" thickBot="1">
      <c r="J13" s="47" t="s">
        <v>55</v>
      </c>
      <c r="K13" s="99">
        <v>5.5660000000000001E-2</v>
      </c>
      <c r="W13" s="41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</row>
    <row r="14" spans="1:81">
      <c r="I14" s="39"/>
      <c r="Q14" s="119">
        <f>SUM(Q18:Q252)</f>
        <v>5200000</v>
      </c>
      <c r="T14" s="100">
        <f>SUM(T18:T252)</f>
        <v>74799999.999999985</v>
      </c>
      <c r="W14" s="119">
        <f>SUM(W18:W252)</f>
        <v>14000000</v>
      </c>
      <c r="Z14" s="119">
        <f>SUM(Z18:Z252)</f>
        <v>26748246.782299675</v>
      </c>
      <c r="AC14" s="39">
        <f>SUM(AC18:AC252)</f>
        <v>20000000</v>
      </c>
      <c r="AF14" s="119">
        <f>SUM(AF18:AF252)</f>
        <v>32550000</v>
      </c>
      <c r="AI14" s="119">
        <f>SUM(AI18:AI252)</f>
        <v>13950000.000000006</v>
      </c>
      <c r="AL14" s="119">
        <f>SUM(AL18:AL252)</f>
        <v>33947331.333866306</v>
      </c>
      <c r="AP14" s="119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</row>
    <row r="15" spans="1:81" ht="15.75" thickBot="1">
      <c r="G15" s="41"/>
      <c r="H15" s="41"/>
      <c r="I15" s="41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</row>
    <row r="16" spans="1:81" ht="24.75" thickBot="1">
      <c r="F16" s="39"/>
      <c r="G16" s="41"/>
      <c r="H16" s="41"/>
      <c r="M16" s="1"/>
      <c r="N16" s="94" t="s">
        <v>57</v>
      </c>
      <c r="O16" s="93"/>
      <c r="P16" s="8"/>
      <c r="Q16" s="8" t="s">
        <v>24</v>
      </c>
      <c r="R16" s="9"/>
      <c r="S16" s="2"/>
      <c r="T16" s="3" t="s">
        <v>18</v>
      </c>
      <c r="U16" s="4"/>
      <c r="V16" s="11"/>
      <c r="W16" s="12" t="s">
        <v>19</v>
      </c>
      <c r="X16" s="13"/>
      <c r="Y16" s="14"/>
      <c r="Z16" s="5" t="s">
        <v>22</v>
      </c>
      <c r="AA16" s="6"/>
      <c r="AB16" s="15"/>
      <c r="AC16" s="16" t="s">
        <v>23</v>
      </c>
      <c r="AD16" s="17"/>
      <c r="AE16" s="10"/>
      <c r="AF16" s="7" t="s">
        <v>17</v>
      </c>
      <c r="AG16" s="36"/>
      <c r="AH16" s="173" t="s">
        <v>20</v>
      </c>
      <c r="AI16" s="174"/>
      <c r="AJ16" s="175"/>
      <c r="AK16" s="176" t="s">
        <v>21</v>
      </c>
      <c r="AL16" s="177"/>
      <c r="AM16" s="178"/>
      <c r="AN16" s="19" t="s">
        <v>58</v>
      </c>
      <c r="AO16" s="8"/>
      <c r="AP16" s="8" t="s">
        <v>24</v>
      </c>
      <c r="AQ16" s="9"/>
      <c r="AR16" s="2"/>
      <c r="AS16" s="3" t="s">
        <v>18</v>
      </c>
      <c r="AT16" s="4"/>
      <c r="AU16" s="11"/>
      <c r="AV16" s="12" t="s">
        <v>19</v>
      </c>
      <c r="AW16" s="13"/>
      <c r="AX16" s="14"/>
      <c r="AY16" s="124" t="s">
        <v>22</v>
      </c>
      <c r="AZ16" s="6"/>
      <c r="BA16" s="15"/>
      <c r="BB16" s="16" t="s">
        <v>23</v>
      </c>
      <c r="BC16" s="17"/>
      <c r="BD16" s="10"/>
      <c r="BE16" s="7" t="s">
        <v>17</v>
      </c>
      <c r="BF16" s="36"/>
      <c r="BG16" s="173" t="s">
        <v>20</v>
      </c>
      <c r="BH16" s="174"/>
      <c r="BI16" s="175"/>
      <c r="BJ16" s="176" t="s">
        <v>21</v>
      </c>
      <c r="BK16" s="177"/>
      <c r="BL16" s="178"/>
      <c r="BM16" s="179" t="s">
        <v>25</v>
      </c>
      <c r="BN16" s="180"/>
      <c r="BO16" s="181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</row>
    <row r="17" spans="1:72">
      <c r="A17" t="s">
        <v>59</v>
      </c>
      <c r="B17" s="49" t="s">
        <v>60</v>
      </c>
      <c r="C17" s="49" t="s">
        <v>61</v>
      </c>
      <c r="D17" s="49"/>
      <c r="E17" s="49" t="s">
        <v>62</v>
      </c>
      <c r="F17" s="49" t="s">
        <v>63</v>
      </c>
      <c r="G17" s="49" t="s">
        <v>64</v>
      </c>
      <c r="H17" s="49" t="s">
        <v>61</v>
      </c>
      <c r="I17" s="49" t="s">
        <v>45</v>
      </c>
      <c r="J17" s="49" t="s">
        <v>65</v>
      </c>
      <c r="K17" s="49" t="s">
        <v>66</v>
      </c>
      <c r="L17" s="49" t="s">
        <v>67</v>
      </c>
      <c r="M17" s="49" t="s">
        <v>68</v>
      </c>
      <c r="N17" s="92" t="s">
        <v>69</v>
      </c>
      <c r="O17" s="92" t="s">
        <v>70</v>
      </c>
      <c r="P17" s="49" t="s">
        <v>51</v>
      </c>
      <c r="Q17" s="49" t="s">
        <v>71</v>
      </c>
      <c r="R17" s="49" t="s">
        <v>72</v>
      </c>
      <c r="S17" s="49" t="s">
        <v>73</v>
      </c>
      <c r="T17" s="49" t="s">
        <v>74</v>
      </c>
      <c r="U17" s="49" t="s">
        <v>75</v>
      </c>
      <c r="V17" s="49" t="s">
        <v>76</v>
      </c>
      <c r="W17" s="49" t="s">
        <v>77</v>
      </c>
      <c r="X17" s="49" t="s">
        <v>72</v>
      </c>
      <c r="Y17" s="49" t="s">
        <v>78</v>
      </c>
      <c r="Z17" s="49" t="s">
        <v>79</v>
      </c>
      <c r="AA17" s="49" t="s">
        <v>80</v>
      </c>
      <c r="AB17" s="49" t="s">
        <v>81</v>
      </c>
      <c r="AC17" s="49" t="s">
        <v>82</v>
      </c>
      <c r="AD17" s="49" t="s">
        <v>83</v>
      </c>
      <c r="AE17" s="49" t="s">
        <v>84</v>
      </c>
      <c r="AF17" s="49" t="s">
        <v>85</v>
      </c>
      <c r="AG17" s="49" t="s">
        <v>86</v>
      </c>
      <c r="AH17" s="49" t="s">
        <v>87</v>
      </c>
      <c r="AI17" s="49" t="s">
        <v>88</v>
      </c>
      <c r="AJ17" s="49" t="s">
        <v>89</v>
      </c>
      <c r="AK17" s="49" t="s">
        <v>90</v>
      </c>
      <c r="AL17" s="49" t="s">
        <v>91</v>
      </c>
      <c r="AM17" s="50" t="s">
        <v>80</v>
      </c>
      <c r="AN17" s="103" t="s">
        <v>92</v>
      </c>
      <c r="AO17" s="103" t="s">
        <v>93</v>
      </c>
      <c r="AP17" s="103" t="s">
        <v>94</v>
      </c>
      <c r="AQ17" s="103" t="s">
        <v>95</v>
      </c>
      <c r="AR17" s="103" t="s">
        <v>93</v>
      </c>
      <c r="AS17" s="103" t="s">
        <v>94</v>
      </c>
      <c r="AT17" s="103" t="s">
        <v>95</v>
      </c>
      <c r="AU17" s="103" t="s">
        <v>93</v>
      </c>
      <c r="AV17" s="103" t="s">
        <v>94</v>
      </c>
      <c r="AW17" s="103" t="s">
        <v>95</v>
      </c>
      <c r="AX17" s="103" t="s">
        <v>93</v>
      </c>
      <c r="AY17" s="122" t="s">
        <v>94</v>
      </c>
      <c r="AZ17" s="103" t="s">
        <v>95</v>
      </c>
      <c r="BA17" s="103" t="s">
        <v>93</v>
      </c>
      <c r="BB17" s="103" t="s">
        <v>94</v>
      </c>
      <c r="BC17" s="103" t="s">
        <v>95</v>
      </c>
      <c r="BD17" s="103" t="s">
        <v>93</v>
      </c>
      <c r="BE17" s="103" t="s">
        <v>94</v>
      </c>
      <c r="BF17" s="103" t="s">
        <v>95</v>
      </c>
      <c r="BG17" s="103" t="s">
        <v>93</v>
      </c>
      <c r="BH17" s="103" t="s">
        <v>94</v>
      </c>
      <c r="BI17" s="103" t="s">
        <v>95</v>
      </c>
      <c r="BJ17" s="103" t="s">
        <v>93</v>
      </c>
      <c r="BK17" s="122" t="s">
        <v>94</v>
      </c>
      <c r="BL17" s="103" t="s">
        <v>95</v>
      </c>
      <c r="BM17" s="103" t="s">
        <v>93</v>
      </c>
      <c r="BN17" s="103" t="s">
        <v>94</v>
      </c>
      <c r="BO17" s="103" t="s">
        <v>95</v>
      </c>
    </row>
    <row r="18" spans="1:72">
      <c r="A18">
        <v>6</v>
      </c>
      <c r="B18" s="51">
        <v>1</v>
      </c>
      <c r="C18" s="56">
        <f t="shared" ref="C18:C81" si="5">P18+S18+V18+Y18+AB18+AE18+AH18+AK18</f>
        <v>206500000</v>
      </c>
      <c r="D18" s="56">
        <f>C18-E18</f>
        <v>0</v>
      </c>
      <c r="E18" s="52">
        <f>$F$11</f>
        <v>206500000</v>
      </c>
      <c r="F18" s="53">
        <f>PMT($K$13/12,$K$12-B18+1,-E18,0)</f>
        <v>1444804.6719571028</v>
      </c>
      <c r="G18" s="53">
        <f t="shared" ref="G18:G81" si="6">E18*$K$13/12</f>
        <v>957815.83333333337</v>
      </c>
      <c r="H18" s="53">
        <f t="shared" ref="H18:H81" si="7">F18-G18</f>
        <v>486988.83862376946</v>
      </c>
      <c r="I18" s="54">
        <f>IF(A18&lt;=(30-(240-$K$8)),((A18+(240-$K$7))/30)*$K$6,$K$6)*($K$5/100)</f>
        <v>3.6000000000000004E-2</v>
      </c>
      <c r="J18" s="54">
        <f t="shared" ref="J18:J81" si="8">1-(1-I18)^(1/12)</f>
        <v>3.0506692540422931E-3</v>
      </c>
      <c r="K18" s="55">
        <f t="shared" ref="K18:K81" si="9">(E18-H18)*J18</f>
        <v>628477.55908268224</v>
      </c>
      <c r="L18" s="55">
        <f t="shared" ref="L18:L81" si="10">K18+H18+G18</f>
        <v>2073282.2310397853</v>
      </c>
      <c r="M18" s="55">
        <f>L18-G18</f>
        <v>1115466.3977064518</v>
      </c>
      <c r="N18" s="55">
        <f>M18*$M$4</f>
        <v>251182.50602111674</v>
      </c>
      <c r="O18" s="55">
        <f t="shared" ref="O18:O81" si="11">M18*$M$5</f>
        <v>864283.89168533508</v>
      </c>
      <c r="P18" s="56">
        <f>$F$10</f>
        <v>5200000</v>
      </c>
      <c r="Q18" s="52">
        <f t="shared" ref="Q18:Q41" si="12">MIN(IF(S18&gt;O18,0,MIN(P18,O18-S18))+IF(P18&gt;0,MIN(AA18,P18)),P18)</f>
        <v>91666.666666666672</v>
      </c>
      <c r="R18" s="57">
        <f>P18*($G$10/12)</f>
        <v>21666.666666666668</v>
      </c>
      <c r="S18" s="56">
        <f>$F$4</f>
        <v>74800000</v>
      </c>
      <c r="T18" s="56">
        <f t="shared" ref="T18:T81" si="13">MIN(IF(S18&gt;O18,O18,S18)+IF(S18&gt;0,AM18,0),S18)</f>
        <v>964283.89168533508</v>
      </c>
      <c r="U18" s="57">
        <f t="shared" ref="U18:U81" si="14">S18*($G$4/12)</f>
        <v>311666.66666666669</v>
      </c>
      <c r="V18" s="56">
        <f>$F$5</f>
        <v>14000000</v>
      </c>
      <c r="W18" s="52">
        <f t="shared" ref="W18:W69" si="15">IF(T18+P18&lt;=O18+AM18+AA18,MIN(V18,O18-Q18+AA18-T18+AM18),0)</f>
        <v>0</v>
      </c>
      <c r="X18" s="57">
        <f t="shared" ref="X18:X81" si="16">V18*($G$5/12)</f>
        <v>58333.333333333336</v>
      </c>
      <c r="Y18" s="56">
        <f>$F$8</f>
        <v>22000000</v>
      </c>
      <c r="Z18" s="54">
        <f>IF(V18&gt;O18,0,MIN(Y18,O18-V18))</f>
        <v>0</v>
      </c>
      <c r="AA18" s="57">
        <f>Y18*($G$8/12)</f>
        <v>91666.666666666672</v>
      </c>
      <c r="AB18" s="56">
        <f>F9</f>
        <v>20000000</v>
      </c>
      <c r="AC18" s="74">
        <f t="shared" ref="AC18:AC81" si="17">MIN(IF(Y18&gt;O18,0,MIN(AB18,O18+AM18-Y18)))</f>
        <v>0</v>
      </c>
      <c r="AD18" s="57">
        <f>AB18*($G$9/12)</f>
        <v>83333.333333333328</v>
      </c>
      <c r="AE18" s="56">
        <f>F3</f>
        <v>32550000</v>
      </c>
      <c r="AF18" s="54">
        <f>IF(AE18&gt;N18,N18,AE18)</f>
        <v>251182.50602111674</v>
      </c>
      <c r="AG18" s="57">
        <f t="shared" ref="AG18:AG81" si="18">AE18*($G$3/12)</f>
        <v>135625</v>
      </c>
      <c r="AH18" s="56">
        <f>F6</f>
        <v>13950000</v>
      </c>
      <c r="AI18" s="54">
        <f t="shared" ref="AI18:AI81" si="19">IF(AE18&gt;N18,0,MIN(AH18,N18-AE18))</f>
        <v>0</v>
      </c>
      <c r="AJ18" s="57">
        <f t="shared" ref="AJ18:AJ81" si="20">AH18*($G$6/12)</f>
        <v>58125</v>
      </c>
      <c r="AK18" s="56">
        <f>F7</f>
        <v>24000000</v>
      </c>
      <c r="AL18" s="54">
        <f t="shared" ref="AL18" si="21">IF(AB18&gt;0,IF(AB18&gt;O18,0,MIN(AK18,O18-AB18)),O18)</f>
        <v>0</v>
      </c>
      <c r="AM18" s="75">
        <f t="shared" ref="AM18:AM81" si="22">AK18*($G$7/12)</f>
        <v>100000</v>
      </c>
      <c r="AN18">
        <f>FORECAST(B18, $AM$2:$AY$2,$AM$1:$AY$1)</f>
        <v>2.2010843904820377E-2</v>
      </c>
      <c r="AO18" s="119">
        <f t="shared" ref="AO18:AO81" si="23">Q18+R18</f>
        <v>113333.33333333334</v>
      </c>
      <c r="AP18" s="119">
        <f t="shared" ref="AP18:AP81" si="24">Q18*B18</f>
        <v>91666.666666666672</v>
      </c>
      <c r="AQ18">
        <f t="shared" ref="AQ18:AQ81" si="25">1/(1+(AN18+$CB$5)/12)^$B18</f>
        <v>0.99605015598045621</v>
      </c>
      <c r="AR18" s="41">
        <f t="shared" ref="AR18:AR81" si="26">T18+U18</f>
        <v>1275950.5583520017</v>
      </c>
      <c r="AS18" s="41">
        <f t="shared" ref="AS18:AS81" si="27">T18*A18</f>
        <v>5785703.3501120107</v>
      </c>
      <c r="AT18">
        <f t="shared" ref="AT18:AT81" si="28">1/(1+(AN18+$BV$5)/12)^$B18</f>
        <v>0.99601611968281145</v>
      </c>
      <c r="AU18" s="41">
        <f>W18+X18</f>
        <v>58333.333333333336</v>
      </c>
      <c r="AV18" s="41">
        <f>W18*A18</f>
        <v>0</v>
      </c>
      <c r="AW18">
        <f t="shared" ref="AW18:AW81" si="29">1/(1+(AN18+$BW$5)/12)^$B18</f>
        <v>0.99612710121163983</v>
      </c>
      <c r="AX18">
        <f>IF(Y19&gt;Y18,0,Z18+AA18)</f>
        <v>0</v>
      </c>
      <c r="AY18" s="121">
        <f>A18*Z18</f>
        <v>0</v>
      </c>
      <c r="AZ18">
        <f t="shared" ref="AZ18:AZ81" si="30">1/(1+(AN18+$BZ$5)/12)^$B18</f>
        <v>0.99775408874925964</v>
      </c>
      <c r="BA18" s="39">
        <f>AC18+AD18</f>
        <v>83333.333333333328</v>
      </c>
      <c r="BB18" s="39">
        <f>AC18*A18</f>
        <v>0</v>
      </c>
      <c r="BC18">
        <f t="shared" ref="BC18:BC81" si="31">1/(1+(AN18+$CA$5)/12)^$B18</f>
        <v>0.99632734982727833</v>
      </c>
      <c r="BD18" s="41">
        <f>AF18+AG18</f>
        <v>386807.50602111674</v>
      </c>
      <c r="BE18" s="41">
        <f>AF18*A18</f>
        <v>1507095.0361267005</v>
      </c>
      <c r="BF18">
        <f t="shared" ref="BF18:BF81" si="32">1/(1+(AN18+$BU$5)/12)^$B18</f>
        <v>0.99611807692702592</v>
      </c>
      <c r="BG18" s="41">
        <f>AI18+AJ18</f>
        <v>58125</v>
      </c>
      <c r="BH18" s="41">
        <f>AI18*A18</f>
        <v>0</v>
      </c>
      <c r="BI18">
        <f t="shared" ref="BI18:BI81" si="33">1/(1+(AN18+$BX$5)/12)^$B18</f>
        <v>0.99657462528706542</v>
      </c>
      <c r="BJ18">
        <f>IF(AK19&gt;AK18,0,AL18+AM18)</f>
        <v>0</v>
      </c>
      <c r="BK18" s="121">
        <f>A18*AL18</f>
        <v>0</v>
      </c>
      <c r="BL18">
        <f t="shared" ref="BL18:BL81" si="34">1/(1+(AN18+$BY$5)/12)^$B18</f>
        <v>0.99675542822467267</v>
      </c>
      <c r="BM18" s="119">
        <f>AO18+AR18+AU18+AX18+BA18+BD18+BG18+BJ18</f>
        <v>1975883.0643731183</v>
      </c>
      <c r="BN18" s="119">
        <f>M18*B18</f>
        <v>1115466.3977064518</v>
      </c>
      <c r="BO18">
        <f t="shared" ref="BO18:BO81" si="35">1/(1+(AN18+$CC$5)/12)^$B18</f>
        <v>0.99638322010130442</v>
      </c>
    </row>
    <row r="19" spans="1:72">
      <c r="A19">
        <v>7</v>
      </c>
      <c r="B19" s="58">
        <v>2</v>
      </c>
      <c r="C19" s="56">
        <f t="shared" si="5"/>
        <v>205384533.60229355</v>
      </c>
      <c r="D19" s="56">
        <f t="shared" ref="D19:D82" si="36">C19-E19</f>
        <v>0</v>
      </c>
      <c r="E19" s="59">
        <f t="shared" ref="E19:E82" si="37">E18-H18-K18</f>
        <v>205384533.60229355</v>
      </c>
      <c r="F19" s="53">
        <f t="shared" ref="F19:F82" si="38">PMT($K$13/12,$K$12-B19+1,-E19,0)</f>
        <v>1440397.0507662666</v>
      </c>
      <c r="G19" s="53">
        <f t="shared" si="6"/>
        <v>952641.92835863831</v>
      </c>
      <c r="H19" s="60">
        <f t="shared" si="7"/>
        <v>487755.12240762834</v>
      </c>
      <c r="I19" s="54">
        <f t="shared" ref="I19:I82" si="39">IF(A19&lt;=(30-(240-$K$8)),((A19+(240-$K$7))/30)*$K$6,$K$6)*($K$5/100)</f>
        <v>4.2000000000000003E-2</v>
      </c>
      <c r="J19" s="61">
        <f t="shared" si="8"/>
        <v>3.5692401492131154E-3</v>
      </c>
      <c r="K19" s="62">
        <f t="shared" si="9"/>
        <v>731325.80819483474</v>
      </c>
      <c r="L19" s="62">
        <f t="shared" si="10"/>
        <v>2171722.8589611012</v>
      </c>
      <c r="M19" s="55">
        <f t="shared" ref="M19:M82" si="40">L19-G19</f>
        <v>1219080.930602463</v>
      </c>
      <c r="N19" s="55">
        <f t="shared" ref="N19:N82" si="41">M19*$M$4</f>
        <v>274514.59212119179</v>
      </c>
      <c r="O19" s="55">
        <f t="shared" si="11"/>
        <v>944566.33848127117</v>
      </c>
      <c r="P19" s="59">
        <f t="shared" ref="P19:P82" si="42">P18-Q18</f>
        <v>5108333.333333333</v>
      </c>
      <c r="Q19" s="52">
        <f t="shared" si="12"/>
        <v>92048.611111111109</v>
      </c>
      <c r="R19" s="57">
        <f t="shared" ref="R19:R82" si="43">P19*($G$10/12)</f>
        <v>21284.722222222219</v>
      </c>
      <c r="S19" s="59">
        <f t="shared" ref="S19:S82" si="44">S18-T18</f>
        <v>73835716.108314663</v>
      </c>
      <c r="T19" s="56">
        <f t="shared" si="13"/>
        <v>1044983.0051479378</v>
      </c>
      <c r="U19" s="57">
        <f t="shared" si="14"/>
        <v>307648.81711797777</v>
      </c>
      <c r="V19" s="59">
        <f>V18-W18</f>
        <v>14000000</v>
      </c>
      <c r="W19" s="52">
        <f t="shared" si="15"/>
        <v>0</v>
      </c>
      <c r="X19" s="57">
        <f t="shared" si="16"/>
        <v>58333.333333333336</v>
      </c>
      <c r="Y19" s="59">
        <f t="shared" ref="Y19:Y44" si="45">IF(V18&gt;O18,(IF(V18&gt;AA18+O18+AM18,Y18+AA18,Y18+AA18-((AA18+O18+AM18)-V18))),Y18-Z18)</f>
        <v>22091666.666666668</v>
      </c>
      <c r="Z19" s="56">
        <f t="shared" ref="Z19:Z82" si="46">MIN(IF(V19&gt;O19,0,MIN(Y19,O19-V19))+IF(AM18&gt;V18,AM18,0),Y19)</f>
        <v>0</v>
      </c>
      <c r="AA19" s="57">
        <f t="shared" ref="AA19:AA82" si="47">Y19*($G$8/12)</f>
        <v>92048.611111111109</v>
      </c>
      <c r="AB19" s="63">
        <f>AB18-AC18</f>
        <v>20000000</v>
      </c>
      <c r="AC19" s="74">
        <f t="shared" si="17"/>
        <v>0</v>
      </c>
      <c r="AD19" s="57">
        <f t="shared" ref="AD19:AD82" si="48">AB19*($G$9/12)</f>
        <v>83333.333333333328</v>
      </c>
      <c r="AE19" s="59">
        <f t="shared" ref="AE19:AE82" si="49">AE18-AF18</f>
        <v>32298817.493978884</v>
      </c>
      <c r="AF19" s="54">
        <f t="shared" ref="AF19:AF82" si="50">IF(AE19&gt;N19,N19,AE19)</f>
        <v>274514.59212119179</v>
      </c>
      <c r="AG19" s="57">
        <f t="shared" si="18"/>
        <v>134578.406224912</v>
      </c>
      <c r="AH19" s="59">
        <f t="shared" ref="AH19:AH82" si="51">AH18-AI18</f>
        <v>13950000</v>
      </c>
      <c r="AI19" s="54">
        <f t="shared" si="19"/>
        <v>0</v>
      </c>
      <c r="AJ19" s="57">
        <f t="shared" si="20"/>
        <v>58125</v>
      </c>
      <c r="AK19" s="59">
        <f t="shared" ref="AK19:AK58" si="52">IF(AL18=0,AK18+AM18,AK18-AL18)</f>
        <v>24100000</v>
      </c>
      <c r="AL19" s="56">
        <f t="shared" ref="AL19:AL68" si="53">MIN(IF(AB19&gt;0,IF(AB19&gt;O19,0,MIN(AK19,O19-AB19)),O19),AK19)</f>
        <v>0</v>
      </c>
      <c r="AM19" s="75">
        <f t="shared" si="22"/>
        <v>100416.66666666667</v>
      </c>
      <c r="AN19">
        <f t="shared" ref="AN19:AN82" si="54">FORECAST(B19, $AM$2:$AY$2,$AM$1:$AY$1)</f>
        <v>2.209125108882784E-2</v>
      </c>
      <c r="AO19" s="119">
        <f t="shared" si="23"/>
        <v>113333.33333333333</v>
      </c>
      <c r="AP19" s="119">
        <f t="shared" si="24"/>
        <v>184097.22222222222</v>
      </c>
      <c r="AQ19">
        <f t="shared" si="25"/>
        <v>0.99210267033545041</v>
      </c>
      <c r="AR19" s="41">
        <f t="shared" si="26"/>
        <v>1352631.8222659156</v>
      </c>
      <c r="AS19" s="41">
        <f t="shared" si="27"/>
        <v>7314881.0360355647</v>
      </c>
      <c r="AT19">
        <f t="shared" si="28"/>
        <v>0.992034869132292</v>
      </c>
      <c r="AU19" s="41">
        <f t="shared" ref="AU19:AU82" si="55">W19+X19</f>
        <v>58333.333333333336</v>
      </c>
      <c r="AV19" s="41">
        <f t="shared" ref="AV19:AV82" si="56">W19*A19</f>
        <v>0</v>
      </c>
      <c r="AW19">
        <f t="shared" si="29"/>
        <v>0.99225595580578219</v>
      </c>
      <c r="AX19">
        <f t="shared" ref="AX19:AX82" si="57">IF(Y20&gt;Y19,0,Z19+AA19)</f>
        <v>0</v>
      </c>
      <c r="AY19" s="121">
        <f t="shared" ref="AY19:AY82" si="58">A19*Z19</f>
        <v>0</v>
      </c>
      <c r="AZ19">
        <f t="shared" si="30"/>
        <v>0.99549991064307741</v>
      </c>
      <c r="BA19" s="39">
        <f t="shared" ref="BA19:BA82" si="59">AC19+AD19</f>
        <v>83333.333333333328</v>
      </c>
      <c r="BB19" s="39">
        <f t="shared" ref="BB19:BB82" si="60">AC19*A19</f>
        <v>0</v>
      </c>
      <c r="BC19">
        <f t="shared" si="31"/>
        <v>0.99265493406135086</v>
      </c>
      <c r="BD19" s="41">
        <f t="shared" ref="BD19:BD82" si="61">AF19+AG19</f>
        <v>409092.99834610382</v>
      </c>
      <c r="BE19" s="41">
        <f t="shared" ref="BE19:BE82" si="62">AF19*A19</f>
        <v>1921602.1448483425</v>
      </c>
      <c r="BF19">
        <f t="shared" si="32"/>
        <v>0.99223797757826959</v>
      </c>
      <c r="BG19" s="41">
        <f t="shared" ref="BG19:BG82" si="63">AI19+AJ19</f>
        <v>58125</v>
      </c>
      <c r="BH19" s="41">
        <f t="shared" ref="BH19:BH82" si="64">AI19*A19</f>
        <v>0</v>
      </c>
      <c r="BI19">
        <f t="shared" si="33"/>
        <v>0.99314771994276685</v>
      </c>
      <c r="BJ19">
        <f t="shared" ref="BJ19:BJ82" si="65">IF(AK20&gt;AK19,0,AL19+AM19)</f>
        <v>0</v>
      </c>
      <c r="BK19" s="121">
        <f t="shared" ref="BK19:BK82" si="66">A19*AL19</f>
        <v>0</v>
      </c>
      <c r="BL19">
        <f t="shared" si="34"/>
        <v>0.99350811265163386</v>
      </c>
      <c r="BM19" s="119">
        <f t="shared" ref="BM19:BM82" si="67">AO19+AR19+AU19+AX19+BA19+BD19+BG19+BJ19</f>
        <v>2074849.8206120192</v>
      </c>
      <c r="BN19" s="119">
        <f t="shared" ref="BN19:BN82" si="68">M19*B19</f>
        <v>2438161.8612049259</v>
      </c>
      <c r="BO19">
        <f t="shared" si="35"/>
        <v>0.99276626511713506</v>
      </c>
    </row>
    <row r="20" spans="1:72">
      <c r="A20">
        <v>8</v>
      </c>
      <c r="B20" s="64">
        <v>3</v>
      </c>
      <c r="C20" s="56">
        <f t="shared" si="5"/>
        <v>204165452.67169109</v>
      </c>
      <c r="D20" s="56">
        <f t="shared" si="36"/>
        <v>0</v>
      </c>
      <c r="E20" s="59">
        <f t="shared" si="37"/>
        <v>204165452.67169109</v>
      </c>
      <c r="F20" s="53">
        <f t="shared" si="38"/>
        <v>1435255.9277818634</v>
      </c>
      <c r="G20" s="53">
        <f t="shared" si="6"/>
        <v>946987.42464219395</v>
      </c>
      <c r="H20" s="66">
        <f t="shared" si="7"/>
        <v>488268.50313966942</v>
      </c>
      <c r="I20" s="54">
        <f t="shared" si="39"/>
        <v>4.8000000000000001E-2</v>
      </c>
      <c r="J20" s="67">
        <f t="shared" si="8"/>
        <v>4.0907968170484921E-3</v>
      </c>
      <c r="K20" s="68">
        <f t="shared" si="9"/>
        <v>833201.97670210968</v>
      </c>
      <c r="L20" s="68">
        <f t="shared" si="10"/>
        <v>2268457.904483973</v>
      </c>
      <c r="M20" s="55">
        <f t="shared" si="40"/>
        <v>1321470.479841779</v>
      </c>
      <c r="N20" s="55">
        <f t="shared" si="41"/>
        <v>297570.8344438512</v>
      </c>
      <c r="O20" s="55">
        <f t="shared" si="11"/>
        <v>1023899.6453979278</v>
      </c>
      <c r="P20" s="65">
        <f t="shared" si="42"/>
        <v>5016284.722222222</v>
      </c>
      <c r="Q20" s="52">
        <f t="shared" si="12"/>
        <v>92432.146990740745</v>
      </c>
      <c r="R20" s="57">
        <f t="shared" si="43"/>
        <v>20901.186342592591</v>
      </c>
      <c r="S20" s="59">
        <f t="shared" si="44"/>
        <v>72790733.103166729</v>
      </c>
      <c r="T20" s="56">
        <f t="shared" si="13"/>
        <v>1124734.7148423723</v>
      </c>
      <c r="U20" s="57">
        <f t="shared" si="14"/>
        <v>303294.72126319469</v>
      </c>
      <c r="V20" s="59">
        <f t="shared" ref="V20:V83" si="69">V19-W19</f>
        <v>14000000</v>
      </c>
      <c r="W20" s="52">
        <f t="shared" si="15"/>
        <v>0</v>
      </c>
      <c r="X20" s="57">
        <f t="shared" si="16"/>
        <v>58333.333333333336</v>
      </c>
      <c r="Y20" s="59">
        <f t="shared" si="45"/>
        <v>22183715.27777778</v>
      </c>
      <c r="Z20" s="56">
        <f t="shared" si="46"/>
        <v>0</v>
      </c>
      <c r="AA20" s="57">
        <f t="shared" si="47"/>
        <v>92432.146990740745</v>
      </c>
      <c r="AB20" s="63">
        <f t="shared" ref="AB20:AB83" si="70">AB19-AC19</f>
        <v>20000000</v>
      </c>
      <c r="AC20" s="74">
        <f t="shared" si="17"/>
        <v>0</v>
      </c>
      <c r="AD20" s="57">
        <f t="shared" si="48"/>
        <v>83333.333333333328</v>
      </c>
      <c r="AE20" s="59">
        <f t="shared" si="49"/>
        <v>32024302.901857693</v>
      </c>
      <c r="AF20" s="54">
        <f t="shared" si="50"/>
        <v>297570.8344438512</v>
      </c>
      <c r="AG20" s="57">
        <f t="shared" si="18"/>
        <v>133434.59542440705</v>
      </c>
      <c r="AH20" s="59">
        <f t="shared" si="51"/>
        <v>13950000</v>
      </c>
      <c r="AI20" s="54">
        <f t="shared" si="19"/>
        <v>0</v>
      </c>
      <c r="AJ20" s="57">
        <f t="shared" si="20"/>
        <v>58125</v>
      </c>
      <c r="AK20" s="59">
        <f t="shared" si="52"/>
        <v>24200416.666666668</v>
      </c>
      <c r="AL20" s="56">
        <f t="shared" si="53"/>
        <v>0</v>
      </c>
      <c r="AM20" s="75">
        <f t="shared" si="22"/>
        <v>100835.06944444445</v>
      </c>
      <c r="AN20">
        <f t="shared" si="54"/>
        <v>2.21716582728353E-2</v>
      </c>
      <c r="AO20" s="119">
        <f t="shared" si="23"/>
        <v>113333.33333333334</v>
      </c>
      <c r="AP20" s="119">
        <f t="shared" si="24"/>
        <v>277296.44097222225</v>
      </c>
      <c r="AQ20">
        <f t="shared" si="25"/>
        <v>0.98815763902475062</v>
      </c>
      <c r="AR20" s="41">
        <f t="shared" si="26"/>
        <v>1428029.436105567</v>
      </c>
      <c r="AS20" s="41">
        <f t="shared" si="27"/>
        <v>8997877.7187389787</v>
      </c>
      <c r="AT20">
        <f t="shared" si="28"/>
        <v>0.98805634403729437</v>
      </c>
      <c r="AU20" s="41">
        <f t="shared" si="55"/>
        <v>58333.333333333336</v>
      </c>
      <c r="AV20" s="41">
        <f t="shared" si="56"/>
        <v>0</v>
      </c>
      <c r="AW20">
        <f t="shared" si="29"/>
        <v>0.98838666025280797</v>
      </c>
      <c r="AX20">
        <f t="shared" si="57"/>
        <v>0</v>
      </c>
      <c r="AY20" s="121">
        <f t="shared" si="58"/>
        <v>0</v>
      </c>
      <c r="AZ20">
        <f t="shared" si="30"/>
        <v>0.99323754470452563</v>
      </c>
      <c r="BA20" s="39">
        <f t="shared" si="59"/>
        <v>83333.333333333328</v>
      </c>
      <c r="BB20" s="39">
        <f t="shared" si="60"/>
        <v>0</v>
      </c>
      <c r="BC20">
        <f t="shared" si="31"/>
        <v>0.98898284985675844</v>
      </c>
      <c r="BD20" s="41">
        <f t="shared" si="61"/>
        <v>431005.42986825824</v>
      </c>
      <c r="BE20" s="41">
        <f t="shared" si="62"/>
        <v>2380566.6755508096</v>
      </c>
      <c r="BF20">
        <f t="shared" si="32"/>
        <v>0.98835979837147392</v>
      </c>
      <c r="BG20" s="41">
        <f t="shared" si="63"/>
        <v>58125</v>
      </c>
      <c r="BH20" s="41">
        <f t="shared" si="64"/>
        <v>0</v>
      </c>
      <c r="BI20">
        <f t="shared" si="33"/>
        <v>0.98971938073921428</v>
      </c>
      <c r="BJ20">
        <f t="shared" si="65"/>
        <v>0</v>
      </c>
      <c r="BK20" s="121">
        <f t="shared" si="66"/>
        <v>0</v>
      </c>
      <c r="BL20">
        <f t="shared" si="34"/>
        <v>0.99025814896363473</v>
      </c>
      <c r="BM20" s="119">
        <f t="shared" si="67"/>
        <v>2172159.8659738251</v>
      </c>
      <c r="BN20" s="119">
        <f t="shared" si="68"/>
        <v>3964411.439525337</v>
      </c>
      <c r="BO20">
        <f t="shared" si="35"/>
        <v>0.98914923223148432</v>
      </c>
    </row>
    <row r="21" spans="1:72">
      <c r="A21">
        <v>9</v>
      </c>
      <c r="B21" s="58">
        <v>4</v>
      </c>
      <c r="C21" s="56">
        <f t="shared" si="5"/>
        <v>202843982.19184929</v>
      </c>
      <c r="D21" s="56">
        <f t="shared" si="36"/>
        <v>0</v>
      </c>
      <c r="E21" s="59">
        <f t="shared" si="37"/>
        <v>202843982.19184929</v>
      </c>
      <c r="F21" s="53">
        <f t="shared" si="38"/>
        <v>1429384.5874008434</v>
      </c>
      <c r="G21" s="53">
        <f t="shared" si="6"/>
        <v>940858.0040665277</v>
      </c>
      <c r="H21" s="60">
        <f t="shared" si="7"/>
        <v>488526.58333431568</v>
      </c>
      <c r="I21" s="54">
        <f t="shared" si="39"/>
        <v>5.3999999999999992E-2</v>
      </c>
      <c r="J21" s="61">
        <f t="shared" si="8"/>
        <v>4.6153754300476413E-3</v>
      </c>
      <c r="K21" s="62">
        <f t="shared" si="9"/>
        <v>933946.39795163611</v>
      </c>
      <c r="L21" s="62">
        <f t="shared" si="10"/>
        <v>2363330.9853524794</v>
      </c>
      <c r="M21" s="55">
        <f t="shared" si="40"/>
        <v>1422472.9812859516</v>
      </c>
      <c r="N21" s="55">
        <f t="shared" si="41"/>
        <v>320314.73912741046</v>
      </c>
      <c r="O21" s="55">
        <f t="shared" si="11"/>
        <v>1102158.2421585412</v>
      </c>
      <c r="P21" s="59">
        <f t="shared" si="42"/>
        <v>4923852.5752314813</v>
      </c>
      <c r="Q21" s="52">
        <f t="shared" si="12"/>
        <v>92817.280936535506</v>
      </c>
      <c r="R21" s="57">
        <f t="shared" si="43"/>
        <v>20516.052396797837</v>
      </c>
      <c r="S21" s="59">
        <f t="shared" si="44"/>
        <v>71665998.38832435</v>
      </c>
      <c r="T21" s="56">
        <f t="shared" si="13"/>
        <v>1203413.4577256709</v>
      </c>
      <c r="U21" s="57">
        <f t="shared" si="14"/>
        <v>298608.32661801809</v>
      </c>
      <c r="V21" s="59">
        <f t="shared" si="69"/>
        <v>14000000</v>
      </c>
      <c r="W21" s="52">
        <f t="shared" si="15"/>
        <v>0</v>
      </c>
      <c r="X21" s="57">
        <f t="shared" si="16"/>
        <v>58333.333333333336</v>
      </c>
      <c r="Y21" s="59">
        <f t="shared" si="45"/>
        <v>22276147.424768522</v>
      </c>
      <c r="Z21" s="56">
        <f t="shared" si="46"/>
        <v>0</v>
      </c>
      <c r="AA21" s="57">
        <f t="shared" si="47"/>
        <v>92817.280936535506</v>
      </c>
      <c r="AB21" s="63">
        <f t="shared" si="70"/>
        <v>20000000</v>
      </c>
      <c r="AC21" s="74">
        <f t="shared" si="17"/>
        <v>0</v>
      </c>
      <c r="AD21" s="57">
        <f t="shared" si="48"/>
        <v>83333.333333333328</v>
      </c>
      <c r="AE21" s="59">
        <f t="shared" si="49"/>
        <v>31726732.06741384</v>
      </c>
      <c r="AF21" s="54">
        <f t="shared" si="50"/>
        <v>320314.73912741046</v>
      </c>
      <c r="AG21" s="57">
        <f t="shared" si="18"/>
        <v>132194.71694755767</v>
      </c>
      <c r="AH21" s="59">
        <f t="shared" si="51"/>
        <v>13950000</v>
      </c>
      <c r="AI21" s="54">
        <f t="shared" si="19"/>
        <v>0</v>
      </c>
      <c r="AJ21" s="57">
        <f t="shared" si="20"/>
        <v>58125</v>
      </c>
      <c r="AK21" s="59">
        <f t="shared" si="52"/>
        <v>24301251.736111112</v>
      </c>
      <c r="AL21" s="56">
        <f t="shared" si="53"/>
        <v>0</v>
      </c>
      <c r="AM21" s="75">
        <f t="shared" si="22"/>
        <v>101255.21556712964</v>
      </c>
      <c r="AN21">
        <f t="shared" si="54"/>
        <v>2.2252065456842759E-2</v>
      </c>
      <c r="AO21" s="119">
        <f t="shared" si="23"/>
        <v>113333.33333333334</v>
      </c>
      <c r="AP21" s="119">
        <f t="shared" si="24"/>
        <v>371269.12374614202</v>
      </c>
      <c r="AQ21">
        <f t="shared" si="25"/>
        <v>0.98421515752751931</v>
      </c>
      <c r="AR21" s="41">
        <f t="shared" si="26"/>
        <v>1502021.784343689</v>
      </c>
      <c r="AS21" s="41">
        <f t="shared" si="27"/>
        <v>10830721.119531037</v>
      </c>
      <c r="AT21">
        <f t="shared" si="28"/>
        <v>0.98408063959304271</v>
      </c>
      <c r="AU21" s="41">
        <f t="shared" si="55"/>
        <v>58333.333333333336</v>
      </c>
      <c r="AV21" s="41">
        <f t="shared" si="56"/>
        <v>0</v>
      </c>
      <c r="AW21">
        <f t="shared" si="29"/>
        <v>0.98451931057206743</v>
      </c>
      <c r="AX21">
        <f t="shared" si="57"/>
        <v>0</v>
      </c>
      <c r="AY21" s="121">
        <f t="shared" si="58"/>
        <v>0</v>
      </c>
      <c r="AZ21">
        <f t="shared" si="30"/>
        <v>0.99096707010476881</v>
      </c>
      <c r="BA21" s="39">
        <f t="shared" si="59"/>
        <v>83333.333333333328</v>
      </c>
      <c r="BB21" s="39">
        <f t="shared" si="60"/>
        <v>0</v>
      </c>
      <c r="BC21">
        <f t="shared" si="31"/>
        <v>0.98531119399456235</v>
      </c>
      <c r="BD21" s="41">
        <f t="shared" si="61"/>
        <v>452509.4560749681</v>
      </c>
      <c r="BE21" s="41">
        <f t="shared" si="62"/>
        <v>2882832.6521466943</v>
      </c>
      <c r="BF21">
        <f t="shared" si="32"/>
        <v>0.98448363526987259</v>
      </c>
      <c r="BG21" s="41">
        <f t="shared" si="63"/>
        <v>58125</v>
      </c>
      <c r="BH21" s="41">
        <f t="shared" si="64"/>
        <v>0</v>
      </c>
      <c r="BI21">
        <f t="shared" si="33"/>
        <v>0.98628970417108008</v>
      </c>
      <c r="BJ21">
        <f t="shared" si="65"/>
        <v>0</v>
      </c>
      <c r="BK21" s="121">
        <f t="shared" si="66"/>
        <v>0</v>
      </c>
      <c r="BL21">
        <f t="shared" si="34"/>
        <v>0.98700563263570673</v>
      </c>
      <c r="BM21" s="119">
        <f t="shared" si="67"/>
        <v>2267656.2404186567</v>
      </c>
      <c r="BN21" s="119">
        <f t="shared" si="68"/>
        <v>5689891.9251438063</v>
      </c>
      <c r="BO21">
        <f t="shared" si="35"/>
        <v>0.98553221827657655</v>
      </c>
    </row>
    <row r="22" spans="1:72">
      <c r="A22">
        <v>10</v>
      </c>
      <c r="B22" s="64">
        <v>5</v>
      </c>
      <c r="C22" s="56">
        <f t="shared" si="5"/>
        <v>201421509.21056336</v>
      </c>
      <c r="D22" s="56">
        <f t="shared" si="36"/>
        <v>0</v>
      </c>
      <c r="E22" s="59">
        <f t="shared" si="37"/>
        <v>201421509.21056333</v>
      </c>
      <c r="F22" s="53">
        <f t="shared" si="38"/>
        <v>1422787.4408960647</v>
      </c>
      <c r="G22" s="53">
        <f t="shared" si="6"/>
        <v>934260.1002216629</v>
      </c>
      <c r="H22" s="66">
        <f t="shared" si="7"/>
        <v>488527.34067440184</v>
      </c>
      <c r="I22" s="54">
        <f t="shared" si="39"/>
        <v>5.9999999999999991E-2</v>
      </c>
      <c r="J22" s="67">
        <f t="shared" si="8"/>
        <v>5.1430128318229462E-3</v>
      </c>
      <c r="K22" s="68">
        <f t="shared" si="9"/>
        <v>1033400.9040932861</v>
      </c>
      <c r="L22" s="68">
        <f t="shared" si="10"/>
        <v>2456188.344989351</v>
      </c>
      <c r="M22" s="55">
        <f t="shared" si="40"/>
        <v>1521928.2447676882</v>
      </c>
      <c r="N22" s="55">
        <f t="shared" si="41"/>
        <v>342710.23429400468</v>
      </c>
      <c r="O22" s="55">
        <f t="shared" si="11"/>
        <v>1179218.0104736837</v>
      </c>
      <c r="P22" s="65">
        <f t="shared" si="42"/>
        <v>4831035.2942949459</v>
      </c>
      <c r="Q22" s="52">
        <f t="shared" si="12"/>
        <v>93204.019607104405</v>
      </c>
      <c r="R22" s="57">
        <f t="shared" si="43"/>
        <v>20129.313726228942</v>
      </c>
      <c r="S22" s="59">
        <f t="shared" si="44"/>
        <v>70462584.930598676</v>
      </c>
      <c r="T22" s="56">
        <f t="shared" si="13"/>
        <v>1280895.122772343</v>
      </c>
      <c r="U22" s="57">
        <f t="shared" si="14"/>
        <v>293594.10387749446</v>
      </c>
      <c r="V22" s="59">
        <f t="shared" si="69"/>
        <v>14000000</v>
      </c>
      <c r="W22" s="52">
        <f t="shared" si="15"/>
        <v>0</v>
      </c>
      <c r="X22" s="57">
        <f t="shared" si="16"/>
        <v>58333.333333333336</v>
      </c>
      <c r="Y22" s="59">
        <f t="shared" si="45"/>
        <v>22368964.705705058</v>
      </c>
      <c r="Z22" s="56">
        <f t="shared" si="46"/>
        <v>0</v>
      </c>
      <c r="AA22" s="57">
        <f t="shared" si="47"/>
        <v>93204.019607104405</v>
      </c>
      <c r="AB22" s="63">
        <f t="shared" si="70"/>
        <v>20000000</v>
      </c>
      <c r="AC22" s="74">
        <f t="shared" si="17"/>
        <v>0</v>
      </c>
      <c r="AD22" s="57">
        <f t="shared" si="48"/>
        <v>83333.333333333328</v>
      </c>
      <c r="AE22" s="59">
        <f t="shared" si="49"/>
        <v>31406417.328286432</v>
      </c>
      <c r="AF22" s="54">
        <f t="shared" si="50"/>
        <v>342710.23429400468</v>
      </c>
      <c r="AG22" s="57">
        <f t="shared" si="18"/>
        <v>130860.07220119347</v>
      </c>
      <c r="AH22" s="59">
        <f t="shared" si="51"/>
        <v>13950000</v>
      </c>
      <c r="AI22" s="54">
        <f t="shared" si="19"/>
        <v>0</v>
      </c>
      <c r="AJ22" s="57">
        <f t="shared" si="20"/>
        <v>58125</v>
      </c>
      <c r="AK22" s="59">
        <f t="shared" si="52"/>
        <v>24402506.951678243</v>
      </c>
      <c r="AL22" s="56">
        <f t="shared" si="53"/>
        <v>0</v>
      </c>
      <c r="AM22" s="75">
        <f t="shared" si="22"/>
        <v>101677.11229865934</v>
      </c>
      <c r="AN22">
        <f t="shared" si="54"/>
        <v>2.2332472640850223E-2</v>
      </c>
      <c r="AO22" s="119">
        <f t="shared" si="23"/>
        <v>113333.33333333334</v>
      </c>
      <c r="AP22" s="119">
        <f t="shared" si="24"/>
        <v>466020.09803552204</v>
      </c>
      <c r="AQ22">
        <f t="shared" si="25"/>
        <v>0.98027532083913782</v>
      </c>
      <c r="AR22" s="41">
        <f t="shared" si="26"/>
        <v>1574489.2266498376</v>
      </c>
      <c r="AS22" s="41">
        <f t="shared" si="27"/>
        <v>12808951.227723431</v>
      </c>
      <c r="AT22">
        <f t="shared" si="28"/>
        <v>0.98010785049803884</v>
      </c>
      <c r="AU22" s="41">
        <f t="shared" si="55"/>
        <v>58333.333333333336</v>
      </c>
      <c r="AV22" s="41">
        <f t="shared" si="56"/>
        <v>0</v>
      </c>
      <c r="AW22">
        <f t="shared" si="29"/>
        <v>0.9806540023285214</v>
      </c>
      <c r="AX22">
        <f t="shared" si="57"/>
        <v>0</v>
      </c>
      <c r="AY22" s="121">
        <f t="shared" si="58"/>
        <v>0</v>
      </c>
      <c r="AZ22">
        <f t="shared" si="30"/>
        <v>0.98868856615849077</v>
      </c>
      <c r="BA22" s="39">
        <f t="shared" si="59"/>
        <v>83333.333333333328</v>
      </c>
      <c r="BB22" s="39">
        <f t="shared" si="60"/>
        <v>0</v>
      </c>
      <c r="BC22">
        <f t="shared" si="31"/>
        <v>0.98164006287856509</v>
      </c>
      <c r="BD22" s="41">
        <f t="shared" si="61"/>
        <v>473570.30649519817</v>
      </c>
      <c r="BE22" s="41">
        <f t="shared" si="62"/>
        <v>3427102.3429400469</v>
      </c>
      <c r="BF22">
        <f t="shared" si="32"/>
        <v>0.9806095837788581</v>
      </c>
      <c r="BG22" s="41">
        <f t="shared" si="63"/>
        <v>58125</v>
      </c>
      <c r="BH22" s="41">
        <f t="shared" si="64"/>
        <v>0</v>
      </c>
      <c r="BI22">
        <f t="shared" si="33"/>
        <v>0.98285878645140712</v>
      </c>
      <c r="BJ22">
        <f t="shared" si="65"/>
        <v>0</v>
      </c>
      <c r="BK22" s="121">
        <f t="shared" si="66"/>
        <v>0</v>
      </c>
      <c r="BL22">
        <f t="shared" si="34"/>
        <v>0.98375065893074409</v>
      </c>
      <c r="BM22" s="119">
        <f t="shared" si="67"/>
        <v>2361184.5331450356</v>
      </c>
      <c r="BN22" s="119">
        <f t="shared" si="68"/>
        <v>7609641.2238384411</v>
      </c>
      <c r="BO22">
        <f t="shared" si="35"/>
        <v>0.98191531972899004</v>
      </c>
    </row>
    <row r="23" spans="1:72">
      <c r="A23">
        <v>11</v>
      </c>
      <c r="B23" s="58">
        <v>6</v>
      </c>
      <c r="C23" s="56">
        <f t="shared" si="5"/>
        <v>199899580.96579567</v>
      </c>
      <c r="D23" s="56">
        <f t="shared" si="36"/>
        <v>0</v>
      </c>
      <c r="E23" s="59">
        <f t="shared" si="37"/>
        <v>199899580.96579564</v>
      </c>
      <c r="F23" s="53">
        <f t="shared" si="38"/>
        <v>1415470.0268305796</v>
      </c>
      <c r="G23" s="53">
        <f t="shared" si="6"/>
        <v>927200.88971301541</v>
      </c>
      <c r="H23" s="60">
        <f t="shared" si="7"/>
        <v>488269.13711756421</v>
      </c>
      <c r="I23" s="54">
        <f t="shared" si="39"/>
        <v>6.6000000000000003E-2</v>
      </c>
      <c r="J23" s="61">
        <f t="shared" si="8"/>
        <v>5.6737465539274945E-3</v>
      </c>
      <c r="K23" s="62">
        <f t="shared" si="9"/>
        <v>1131409.2433021232</v>
      </c>
      <c r="L23" s="62">
        <f t="shared" si="10"/>
        <v>2546879.2701327028</v>
      </c>
      <c r="M23" s="55">
        <f t="shared" si="40"/>
        <v>1619678.3804196874</v>
      </c>
      <c r="N23" s="55">
        <f t="shared" si="41"/>
        <v>364721.76605099684</v>
      </c>
      <c r="O23" s="55">
        <f t="shared" si="11"/>
        <v>1254956.6143686906</v>
      </c>
      <c r="P23" s="59">
        <f t="shared" si="42"/>
        <v>4737831.2746878415</v>
      </c>
      <c r="Q23" s="52">
        <f t="shared" si="12"/>
        <v>93592.369688800682</v>
      </c>
      <c r="R23" s="57">
        <f t="shared" si="43"/>
        <v>19740.963644532672</v>
      </c>
      <c r="S23" s="59">
        <f t="shared" si="44"/>
        <v>69181689.80782634</v>
      </c>
      <c r="T23" s="56">
        <f t="shared" si="13"/>
        <v>1357057.3813019278</v>
      </c>
      <c r="U23" s="57">
        <f t="shared" si="14"/>
        <v>288257.04086594307</v>
      </c>
      <c r="V23" s="59">
        <f t="shared" si="69"/>
        <v>14000000</v>
      </c>
      <c r="W23" s="52">
        <f t="shared" si="15"/>
        <v>0</v>
      </c>
      <c r="X23" s="57">
        <f t="shared" si="16"/>
        <v>58333.333333333336</v>
      </c>
      <c r="Y23" s="59">
        <f t="shared" si="45"/>
        <v>22462168.725312162</v>
      </c>
      <c r="Z23" s="56">
        <f t="shared" si="46"/>
        <v>0</v>
      </c>
      <c r="AA23" s="57">
        <f t="shared" si="47"/>
        <v>93592.369688800682</v>
      </c>
      <c r="AB23" s="63">
        <f t="shared" si="70"/>
        <v>20000000</v>
      </c>
      <c r="AC23" s="74">
        <f t="shared" si="17"/>
        <v>0</v>
      </c>
      <c r="AD23" s="57">
        <f t="shared" si="48"/>
        <v>83333.333333333328</v>
      </c>
      <c r="AE23" s="59">
        <f t="shared" si="49"/>
        <v>31063707.093992427</v>
      </c>
      <c r="AF23" s="54">
        <f t="shared" si="50"/>
        <v>364721.76605099684</v>
      </c>
      <c r="AG23" s="57">
        <f t="shared" si="18"/>
        <v>129432.11289163512</v>
      </c>
      <c r="AH23" s="59">
        <f t="shared" si="51"/>
        <v>13950000</v>
      </c>
      <c r="AI23" s="54">
        <f t="shared" si="19"/>
        <v>0</v>
      </c>
      <c r="AJ23" s="57">
        <f t="shared" si="20"/>
        <v>58125</v>
      </c>
      <c r="AK23" s="59">
        <f t="shared" si="52"/>
        <v>24504184.063976903</v>
      </c>
      <c r="AL23" s="56">
        <f t="shared" si="53"/>
        <v>0</v>
      </c>
      <c r="AM23" s="75">
        <f t="shared" si="22"/>
        <v>102100.76693323709</v>
      </c>
      <c r="AN23">
        <f t="shared" si="54"/>
        <v>2.2412879824857682E-2</v>
      </c>
      <c r="AO23" s="119">
        <f t="shared" si="23"/>
        <v>113333.33333333336</v>
      </c>
      <c r="AP23" s="119">
        <f t="shared" si="24"/>
        <v>561554.21813280415</v>
      </c>
      <c r="AQ23">
        <f t="shared" si="25"/>
        <v>0.97633822346808063</v>
      </c>
      <c r="AR23" s="41">
        <f t="shared" si="26"/>
        <v>1645314.4221678709</v>
      </c>
      <c r="AS23" s="41">
        <f t="shared" si="27"/>
        <v>14927631.194321206</v>
      </c>
      <c r="AT23">
        <f t="shared" si="28"/>
        <v>0.97613807095102034</v>
      </c>
      <c r="AU23" s="41">
        <f t="shared" si="55"/>
        <v>58333.333333333336</v>
      </c>
      <c r="AV23" s="41">
        <f t="shared" si="56"/>
        <v>0</v>
      </c>
      <c r="AW23">
        <f t="shared" si="29"/>
        <v>0.97679083062943461</v>
      </c>
      <c r="AX23">
        <f t="shared" si="57"/>
        <v>0</v>
      </c>
      <c r="AY23" s="121">
        <f t="shared" si="58"/>
        <v>0</v>
      </c>
      <c r="AZ23">
        <f t="shared" si="30"/>
        <v>0.98640211231932506</v>
      </c>
      <c r="BA23" s="39">
        <f t="shared" si="59"/>
        <v>83333.333333333328</v>
      </c>
      <c r="BB23" s="39">
        <f t="shared" si="60"/>
        <v>0</v>
      </c>
      <c r="BC23">
        <f t="shared" si="31"/>
        <v>0.97796955253157358</v>
      </c>
      <c r="BD23" s="41">
        <f t="shared" si="61"/>
        <v>494153.87894263194</v>
      </c>
      <c r="BE23" s="41">
        <f t="shared" si="62"/>
        <v>4011939.4265609654</v>
      </c>
      <c r="BF23">
        <f t="shared" si="32"/>
        <v>0.97673773894268434</v>
      </c>
      <c r="BG23" s="41">
        <f t="shared" si="63"/>
        <v>58125</v>
      </c>
      <c r="BH23" s="41">
        <f t="shared" si="64"/>
        <v>0</v>
      </c>
      <c r="BI23">
        <f t="shared" si="33"/>
        <v>0.97942672350745819</v>
      </c>
      <c r="BJ23">
        <f t="shared" si="65"/>
        <v>0</v>
      </c>
      <c r="BK23" s="121">
        <f t="shared" si="66"/>
        <v>0</v>
      </c>
      <c r="BL23">
        <f t="shared" si="34"/>
        <v>0.98049332289511748</v>
      </c>
      <c r="BM23" s="119">
        <f t="shared" si="67"/>
        <v>2452593.3011105028</v>
      </c>
      <c r="BN23" s="119">
        <f t="shared" si="68"/>
        <v>9718070.2825181242</v>
      </c>
      <c r="BO23">
        <f t="shared" si="35"/>
        <v>0.97829863270580886</v>
      </c>
    </row>
    <row r="24" spans="1:72">
      <c r="A24">
        <v>12</v>
      </c>
      <c r="B24" s="64">
        <v>7</v>
      </c>
      <c r="C24" s="56">
        <f t="shared" si="5"/>
        <v>198279902.58537599</v>
      </c>
      <c r="D24" s="56">
        <f t="shared" si="36"/>
        <v>0</v>
      </c>
      <c r="E24" s="59">
        <f t="shared" si="37"/>
        <v>198279902.58537593</v>
      </c>
      <c r="F24" s="53">
        <f t="shared" si="38"/>
        <v>1407439.0086436619</v>
      </c>
      <c r="G24" s="53">
        <f t="shared" si="6"/>
        <v>919688.28149183549</v>
      </c>
      <c r="H24" s="66">
        <f t="shared" si="7"/>
        <v>487750.72715182637</v>
      </c>
      <c r="I24" s="54">
        <f t="shared" si="39"/>
        <v>7.2000000000000008E-2</v>
      </c>
      <c r="J24" s="67">
        <f t="shared" si="8"/>
        <v>6.2076148332157466E-3</v>
      </c>
      <c r="K24" s="68">
        <f t="shared" si="9"/>
        <v>1227817.4957687734</v>
      </c>
      <c r="L24" s="68">
        <f t="shared" si="10"/>
        <v>2635256.5044124355</v>
      </c>
      <c r="M24" s="55">
        <f t="shared" si="40"/>
        <v>1715568.2229205999</v>
      </c>
      <c r="N24" s="55">
        <f t="shared" si="41"/>
        <v>386314.39402336173</v>
      </c>
      <c r="O24" s="55">
        <f t="shared" si="11"/>
        <v>1329253.8288972382</v>
      </c>
      <c r="P24" s="65">
        <f t="shared" si="42"/>
        <v>4644238.904999041</v>
      </c>
      <c r="Q24" s="52">
        <f t="shared" si="12"/>
        <v>93982.337895837351</v>
      </c>
      <c r="R24" s="57">
        <f t="shared" si="43"/>
        <v>19350.995437496003</v>
      </c>
      <c r="S24" s="59">
        <f t="shared" si="44"/>
        <v>67824632.426524416</v>
      </c>
      <c r="T24" s="56">
        <f t="shared" si="13"/>
        <v>1431780.0156926971</v>
      </c>
      <c r="U24" s="57">
        <f t="shared" si="14"/>
        <v>282602.63511051837</v>
      </c>
      <c r="V24" s="59">
        <f t="shared" si="69"/>
        <v>14000000</v>
      </c>
      <c r="W24" s="52">
        <f t="shared" si="15"/>
        <v>0</v>
      </c>
      <c r="X24" s="57">
        <f t="shared" si="16"/>
        <v>58333.333333333336</v>
      </c>
      <c r="Y24" s="59">
        <f t="shared" si="45"/>
        <v>22555761.095000964</v>
      </c>
      <c r="Z24" s="56">
        <f t="shared" si="46"/>
        <v>0</v>
      </c>
      <c r="AA24" s="57">
        <f t="shared" si="47"/>
        <v>93982.337895837351</v>
      </c>
      <c r="AB24" s="63">
        <f t="shared" si="70"/>
        <v>20000000</v>
      </c>
      <c r="AC24" s="74">
        <f t="shared" si="17"/>
        <v>0</v>
      </c>
      <c r="AD24" s="57">
        <f t="shared" si="48"/>
        <v>83333.333333333328</v>
      </c>
      <c r="AE24" s="59">
        <f t="shared" si="49"/>
        <v>30698985.327941429</v>
      </c>
      <c r="AF24" s="54">
        <f t="shared" si="50"/>
        <v>386314.39402336173</v>
      </c>
      <c r="AG24" s="57">
        <f t="shared" si="18"/>
        <v>127912.43886642261</v>
      </c>
      <c r="AH24" s="59">
        <f t="shared" si="51"/>
        <v>13950000</v>
      </c>
      <c r="AI24" s="54">
        <f t="shared" si="19"/>
        <v>0</v>
      </c>
      <c r="AJ24" s="57">
        <f t="shared" si="20"/>
        <v>58125</v>
      </c>
      <c r="AK24" s="59">
        <f t="shared" si="52"/>
        <v>24606284.830910139</v>
      </c>
      <c r="AL24" s="56">
        <f t="shared" si="53"/>
        <v>0</v>
      </c>
      <c r="AM24" s="75">
        <f t="shared" si="22"/>
        <v>102526.18679545891</v>
      </c>
      <c r="AN24">
        <f t="shared" si="54"/>
        <v>2.2493287008865142E-2</v>
      </c>
      <c r="AO24" s="119">
        <f t="shared" si="23"/>
        <v>113333.33333333336</v>
      </c>
      <c r="AP24" s="119">
        <f t="shared" si="24"/>
        <v>657876.36527086142</v>
      </c>
      <c r="AQ24">
        <f t="shared" si="25"/>
        <v>0.97240395943282432</v>
      </c>
      <c r="AR24" s="41">
        <f t="shared" si="26"/>
        <v>1714382.6508032156</v>
      </c>
      <c r="AS24" s="41">
        <f t="shared" si="27"/>
        <v>17181360.188312367</v>
      </c>
      <c r="AT24">
        <f t="shared" si="28"/>
        <v>0.97217139464796121</v>
      </c>
      <c r="AU24" s="41">
        <f t="shared" si="55"/>
        <v>58333.333333333336</v>
      </c>
      <c r="AV24" s="41">
        <f t="shared" si="56"/>
        <v>0</v>
      </c>
      <c r="AW24">
        <f t="shared" si="29"/>
        <v>0.97292989012109654</v>
      </c>
      <c r="AX24">
        <f t="shared" si="57"/>
        <v>0</v>
      </c>
      <c r="AY24" s="121">
        <f t="shared" si="58"/>
        <v>0</v>
      </c>
      <c r="AZ24">
        <f t="shared" si="30"/>
        <v>0.98410778817528144</v>
      </c>
      <c r="BA24" s="39">
        <f t="shared" si="59"/>
        <v>83333.333333333328</v>
      </c>
      <c r="BB24" s="39">
        <f t="shared" si="60"/>
        <v>0</v>
      </c>
      <c r="BC24">
        <f t="shared" si="31"/>
        <v>0.97429975859169859</v>
      </c>
      <c r="BD24" s="41">
        <f t="shared" si="61"/>
        <v>514226.83288978436</v>
      </c>
      <c r="BE24" s="41">
        <f t="shared" si="62"/>
        <v>4635772.7282803413</v>
      </c>
      <c r="BF24">
        <f t="shared" si="32"/>
        <v>0.97286819534122215</v>
      </c>
      <c r="BG24" s="41">
        <f t="shared" si="63"/>
        <v>58125</v>
      </c>
      <c r="BH24" s="41">
        <f t="shared" si="64"/>
        <v>0</v>
      </c>
      <c r="BI24">
        <f t="shared" si="33"/>
        <v>0.97599361097658677</v>
      </c>
      <c r="BJ24">
        <f t="shared" si="65"/>
        <v>0</v>
      </c>
      <c r="BK24" s="121">
        <f t="shared" si="66"/>
        <v>0</v>
      </c>
      <c r="BL24">
        <f t="shared" si="34"/>
        <v>0.97723371935431691</v>
      </c>
      <c r="BM24" s="119">
        <f t="shared" si="67"/>
        <v>2541734.4836929999</v>
      </c>
      <c r="BN24" s="119">
        <f t="shared" si="68"/>
        <v>12008977.560444199</v>
      </c>
      <c r="BO24">
        <f t="shared" si="35"/>
        <v>0.97468225296082667</v>
      </c>
    </row>
    <row r="25" spans="1:72">
      <c r="A25">
        <v>13</v>
      </c>
      <c r="B25" s="58">
        <v>8</v>
      </c>
      <c r="C25" s="56">
        <f t="shared" si="5"/>
        <v>196564334.36245537</v>
      </c>
      <c r="D25" s="56">
        <f t="shared" si="36"/>
        <v>0</v>
      </c>
      <c r="E25" s="59">
        <f t="shared" si="37"/>
        <v>196564334.36245531</v>
      </c>
      <c r="F25" s="53">
        <f t="shared" si="38"/>
        <v>1398702.1693767589</v>
      </c>
      <c r="G25" s="53">
        <f t="shared" si="6"/>
        <v>911730.90421785519</v>
      </c>
      <c r="H25" s="60">
        <f t="shared" si="7"/>
        <v>486971.26515890367</v>
      </c>
      <c r="I25" s="54">
        <f t="shared" si="39"/>
        <v>7.8E-2</v>
      </c>
      <c r="J25" s="61">
        <f t="shared" si="8"/>
        <v>6.7446566297570953E-3</v>
      </c>
      <c r="K25" s="62">
        <f t="shared" si="9"/>
        <v>1322474.4869594695</v>
      </c>
      <c r="L25" s="62">
        <f t="shared" si="10"/>
        <v>2721176.6563362284</v>
      </c>
      <c r="M25" s="55">
        <f t="shared" si="40"/>
        <v>1809445.7521183733</v>
      </c>
      <c r="N25" s="55">
        <f t="shared" si="41"/>
        <v>407453.88607032225</v>
      </c>
      <c r="O25" s="55">
        <f t="shared" si="11"/>
        <v>1401991.866048051</v>
      </c>
      <c r="P25" s="59">
        <f t="shared" si="42"/>
        <v>4550256.5671032034</v>
      </c>
      <c r="Q25" s="52">
        <f t="shared" si="12"/>
        <v>94373.930970403337</v>
      </c>
      <c r="R25" s="57">
        <f t="shared" si="43"/>
        <v>18959.402362930014</v>
      </c>
      <c r="S25" s="59">
        <f t="shared" si="44"/>
        <v>66392852.41083172</v>
      </c>
      <c r="T25" s="56">
        <f t="shared" si="13"/>
        <v>1504945.245288491</v>
      </c>
      <c r="U25" s="57">
        <f t="shared" si="14"/>
        <v>276636.88504513213</v>
      </c>
      <c r="V25" s="59">
        <f t="shared" si="69"/>
        <v>14000000</v>
      </c>
      <c r="W25" s="52">
        <f t="shared" si="15"/>
        <v>0</v>
      </c>
      <c r="X25" s="57">
        <f t="shared" si="16"/>
        <v>58333.333333333336</v>
      </c>
      <c r="Y25" s="59">
        <f t="shared" si="45"/>
        <v>22649743.4328968</v>
      </c>
      <c r="Z25" s="56">
        <f t="shared" si="46"/>
        <v>0</v>
      </c>
      <c r="AA25" s="57">
        <f t="shared" si="47"/>
        <v>94373.930970403337</v>
      </c>
      <c r="AB25" s="63">
        <f t="shared" si="70"/>
        <v>20000000</v>
      </c>
      <c r="AC25" s="74">
        <f t="shared" si="17"/>
        <v>0</v>
      </c>
      <c r="AD25" s="57">
        <f t="shared" si="48"/>
        <v>83333.333333333328</v>
      </c>
      <c r="AE25" s="59">
        <f t="shared" si="49"/>
        <v>30312670.933918066</v>
      </c>
      <c r="AF25" s="54">
        <f t="shared" si="50"/>
        <v>407453.88607032225</v>
      </c>
      <c r="AG25" s="57">
        <f t="shared" si="18"/>
        <v>126302.79555799194</v>
      </c>
      <c r="AH25" s="59">
        <f t="shared" si="51"/>
        <v>13950000</v>
      </c>
      <c r="AI25" s="54">
        <f t="shared" si="19"/>
        <v>0</v>
      </c>
      <c r="AJ25" s="57">
        <f t="shared" si="20"/>
        <v>58125</v>
      </c>
      <c r="AK25" s="59">
        <f t="shared" si="52"/>
        <v>24708811.017705597</v>
      </c>
      <c r="AL25" s="56">
        <f t="shared" si="53"/>
        <v>0</v>
      </c>
      <c r="AM25" s="75">
        <f t="shared" si="22"/>
        <v>102953.37924043999</v>
      </c>
      <c r="AN25">
        <f t="shared" si="54"/>
        <v>2.2573694192872605E-2</v>
      </c>
      <c r="AO25" s="119">
        <f t="shared" si="23"/>
        <v>113333.33333333334</v>
      </c>
      <c r="AP25" s="119">
        <f t="shared" si="24"/>
        <v>754991.44776322669</v>
      </c>
      <c r="AQ25">
        <f t="shared" si="25"/>
        <v>0.96847262225881414</v>
      </c>
      <c r="AR25" s="41">
        <f t="shared" si="26"/>
        <v>1781582.1303336232</v>
      </c>
      <c r="AS25" s="41">
        <f t="shared" si="27"/>
        <v>19564288.188750383</v>
      </c>
      <c r="AT25">
        <f t="shared" si="28"/>
        <v>0.96820791477911816</v>
      </c>
      <c r="AU25" s="41">
        <f t="shared" si="55"/>
        <v>58333.333333333336</v>
      </c>
      <c r="AV25" s="41">
        <f t="shared" si="56"/>
        <v>0</v>
      </c>
      <c r="AW25">
        <f t="shared" si="29"/>
        <v>0.96907127498560375</v>
      </c>
      <c r="AX25">
        <f t="shared" si="57"/>
        <v>0</v>
      </c>
      <c r="AY25" s="121">
        <f t="shared" si="58"/>
        <v>0</v>
      </c>
      <c r="AZ25">
        <f t="shared" si="30"/>
        <v>0.98180567344417868</v>
      </c>
      <c r="BA25" s="39">
        <f t="shared" si="59"/>
        <v>83333.333333333328</v>
      </c>
      <c r="BB25" s="39">
        <f t="shared" si="60"/>
        <v>0</v>
      </c>
      <c r="BC25">
        <f t="shared" si="31"/>
        <v>0.97063077630869832</v>
      </c>
      <c r="BD25" s="41">
        <f t="shared" si="61"/>
        <v>533756.6816283142</v>
      </c>
      <c r="BE25" s="41">
        <f t="shared" si="62"/>
        <v>5296900.5189141892</v>
      </c>
      <c r="BF25">
        <f t="shared" si="32"/>
        <v>0.96900104708675228</v>
      </c>
      <c r="BG25" s="41">
        <f t="shared" si="63"/>
        <v>58125</v>
      </c>
      <c r="BH25" s="41">
        <f t="shared" si="64"/>
        <v>0</v>
      </c>
      <c r="BI25">
        <f t="shared" si="33"/>
        <v>0.97255954420215496</v>
      </c>
      <c r="BJ25">
        <f t="shared" si="65"/>
        <v>0</v>
      </c>
      <c r="BK25" s="121">
        <f t="shared" si="66"/>
        <v>0</v>
      </c>
      <c r="BL25">
        <f t="shared" si="34"/>
        <v>0.97397194290862543</v>
      </c>
      <c r="BM25" s="119">
        <f t="shared" si="67"/>
        <v>2628463.8119619372</v>
      </c>
      <c r="BN25" s="119">
        <f t="shared" si="68"/>
        <v>14475566.016946986</v>
      </c>
      <c r="BO25">
        <f t="shared" si="35"/>
        <v>0.9710662758807741</v>
      </c>
    </row>
    <row r="26" spans="1:72">
      <c r="A26">
        <v>14</v>
      </c>
      <c r="B26" s="64">
        <v>9</v>
      </c>
      <c r="C26" s="56">
        <f t="shared" si="5"/>
        <v>194754888.61033702</v>
      </c>
      <c r="D26" s="56">
        <f t="shared" si="36"/>
        <v>0</v>
      </c>
      <c r="E26" s="59">
        <f t="shared" si="37"/>
        <v>194754888.61033696</v>
      </c>
      <c r="F26" s="53">
        <f t="shared" si="38"/>
        <v>1389268.4035170164</v>
      </c>
      <c r="G26" s="53">
        <f t="shared" si="6"/>
        <v>903338.09167094622</v>
      </c>
      <c r="H26" s="66">
        <f t="shared" si="7"/>
        <v>485930.31184607022</v>
      </c>
      <c r="I26" s="54">
        <f t="shared" si="39"/>
        <v>8.4000000000000005E-2</v>
      </c>
      <c r="J26" s="67">
        <f t="shared" si="8"/>
        <v>7.2849116453249652E-3</v>
      </c>
      <c r="K26" s="68">
        <f t="shared" si="9"/>
        <v>1415232.1966338262</v>
      </c>
      <c r="L26" s="68">
        <f t="shared" si="10"/>
        <v>2804500.6001508427</v>
      </c>
      <c r="M26" s="55">
        <f t="shared" si="40"/>
        <v>1901162.5084798965</v>
      </c>
      <c r="N26" s="55">
        <f t="shared" si="41"/>
        <v>428106.81183696486</v>
      </c>
      <c r="O26" s="55">
        <f t="shared" si="11"/>
        <v>1473055.6966429316</v>
      </c>
      <c r="P26" s="65">
        <f t="shared" si="42"/>
        <v>4455882.6361328</v>
      </c>
      <c r="Q26" s="52">
        <f t="shared" si="12"/>
        <v>94767.155682780023</v>
      </c>
      <c r="R26" s="57">
        <f t="shared" si="43"/>
        <v>18566.177650553334</v>
      </c>
      <c r="S26" s="59">
        <f t="shared" si="44"/>
        <v>64887907.165543228</v>
      </c>
      <c r="T26" s="56">
        <f t="shared" si="13"/>
        <v>1576438.0482968735</v>
      </c>
      <c r="U26" s="57">
        <f t="shared" si="14"/>
        <v>270366.27985643013</v>
      </c>
      <c r="V26" s="59">
        <f t="shared" si="69"/>
        <v>14000000</v>
      </c>
      <c r="W26" s="52">
        <f t="shared" si="15"/>
        <v>0</v>
      </c>
      <c r="X26" s="57">
        <f t="shared" si="16"/>
        <v>58333.333333333336</v>
      </c>
      <c r="Y26" s="59">
        <f t="shared" si="45"/>
        <v>22744117.363867205</v>
      </c>
      <c r="Z26" s="56">
        <f t="shared" si="46"/>
        <v>0</v>
      </c>
      <c r="AA26" s="57">
        <f t="shared" si="47"/>
        <v>94767.155682780023</v>
      </c>
      <c r="AB26" s="63">
        <f t="shared" si="70"/>
        <v>20000000</v>
      </c>
      <c r="AC26" s="74">
        <f t="shared" si="17"/>
        <v>0</v>
      </c>
      <c r="AD26" s="57">
        <f t="shared" si="48"/>
        <v>83333.333333333328</v>
      </c>
      <c r="AE26" s="59">
        <f t="shared" si="49"/>
        <v>29905217.047847744</v>
      </c>
      <c r="AF26" s="54">
        <f t="shared" si="50"/>
        <v>428106.81183696486</v>
      </c>
      <c r="AG26" s="57">
        <f t="shared" si="18"/>
        <v>124605.07103269894</v>
      </c>
      <c r="AH26" s="59">
        <f t="shared" si="51"/>
        <v>13950000</v>
      </c>
      <c r="AI26" s="54">
        <f t="shared" si="19"/>
        <v>0</v>
      </c>
      <c r="AJ26" s="57">
        <f t="shared" si="20"/>
        <v>58125</v>
      </c>
      <c r="AK26" s="59">
        <f t="shared" si="52"/>
        <v>24811764.396946035</v>
      </c>
      <c r="AL26" s="56">
        <f t="shared" si="53"/>
        <v>0</v>
      </c>
      <c r="AM26" s="75">
        <f t="shared" si="22"/>
        <v>103382.35165394182</v>
      </c>
      <c r="AN26">
        <f t="shared" si="54"/>
        <v>2.2654101376880065E-2</v>
      </c>
      <c r="AO26" s="119">
        <f t="shared" si="23"/>
        <v>113333.33333333336</v>
      </c>
      <c r="AP26" s="119">
        <f t="shared" si="24"/>
        <v>852904.40114502027</v>
      </c>
      <c r="AQ26">
        <f t="shared" si="25"/>
        <v>0.96454430497546606</v>
      </c>
      <c r="AR26" s="41">
        <f t="shared" si="26"/>
        <v>1846804.3281533036</v>
      </c>
      <c r="AS26" s="41">
        <f t="shared" si="27"/>
        <v>22070132.67615623</v>
      </c>
      <c r="AT26">
        <f t="shared" si="28"/>
        <v>0.96424772402612058</v>
      </c>
      <c r="AU26" s="41">
        <f t="shared" si="55"/>
        <v>58333.333333333336</v>
      </c>
      <c r="AV26" s="41">
        <f t="shared" si="56"/>
        <v>0</v>
      </c>
      <c r="AW26">
        <f t="shared" si="29"/>
        <v>0.965215078937673</v>
      </c>
      <c r="AX26">
        <f t="shared" si="57"/>
        <v>0</v>
      </c>
      <c r="AY26" s="121">
        <f t="shared" si="58"/>
        <v>0</v>
      </c>
      <c r="AZ26">
        <f t="shared" si="30"/>
        <v>0.97949584796908296</v>
      </c>
      <c r="BA26" s="39">
        <f t="shared" si="59"/>
        <v>83333.333333333328</v>
      </c>
      <c r="BB26" s="39">
        <f t="shared" si="60"/>
        <v>0</v>
      </c>
      <c r="BC26">
        <f t="shared" si="31"/>
        <v>0.96696270054036049</v>
      </c>
      <c r="BD26" s="41">
        <f t="shared" si="61"/>
        <v>552711.88286966376</v>
      </c>
      <c r="BE26" s="41">
        <f t="shared" si="62"/>
        <v>5993495.3657175079</v>
      </c>
      <c r="BF26">
        <f t="shared" si="32"/>
        <v>0.96513638782080735</v>
      </c>
      <c r="BG26" s="41">
        <f t="shared" si="63"/>
        <v>58125</v>
      </c>
      <c r="BH26" s="41">
        <f t="shared" si="64"/>
        <v>0</v>
      </c>
      <c r="BI26">
        <f t="shared" si="33"/>
        <v>0.96912461822947538</v>
      </c>
      <c r="BJ26">
        <f t="shared" si="65"/>
        <v>0</v>
      </c>
      <c r="BK26" s="121">
        <f t="shared" si="66"/>
        <v>0</v>
      </c>
      <c r="BL26">
        <f t="shared" si="34"/>
        <v>0.97070808792881169</v>
      </c>
      <c r="BM26" s="119">
        <f t="shared" si="67"/>
        <v>2712641.211022967</v>
      </c>
      <c r="BN26" s="119">
        <f t="shared" si="68"/>
        <v>17110462.576319069</v>
      </c>
      <c r="BO26">
        <f t="shared" si="35"/>
        <v>0.96745079648158971</v>
      </c>
    </row>
    <row r="27" spans="1:72">
      <c r="A27">
        <v>15</v>
      </c>
      <c r="B27" s="58">
        <v>10</v>
      </c>
      <c r="C27" s="56">
        <f t="shared" si="5"/>
        <v>192853726.10185713</v>
      </c>
      <c r="D27" s="56">
        <f t="shared" si="36"/>
        <v>0</v>
      </c>
      <c r="E27" s="59">
        <f t="shared" si="37"/>
        <v>192853726.10185707</v>
      </c>
      <c r="F27" s="53">
        <f t="shared" si="38"/>
        <v>1379147.7059457535</v>
      </c>
      <c r="G27" s="53">
        <f t="shared" si="6"/>
        <v>894519.86623578041</v>
      </c>
      <c r="H27" s="60">
        <f t="shared" si="7"/>
        <v>484627.83970997308</v>
      </c>
      <c r="I27" s="54">
        <f t="shared" si="39"/>
        <v>0.09</v>
      </c>
      <c r="J27" s="61">
        <f t="shared" si="8"/>
        <v>7.8284203424832111E-3</v>
      </c>
      <c r="K27" s="62">
        <f t="shared" si="9"/>
        <v>1505946.162100544</v>
      </c>
      <c r="L27" s="62">
        <f t="shared" si="10"/>
        <v>2885093.8680462977</v>
      </c>
      <c r="M27" s="55">
        <f t="shared" si="40"/>
        <v>1990574.0018105172</v>
      </c>
      <c r="N27" s="55">
        <f t="shared" si="41"/>
        <v>448240.6347903533</v>
      </c>
      <c r="O27" s="55">
        <f t="shared" si="11"/>
        <v>1542333.3670201639</v>
      </c>
      <c r="P27" s="59">
        <f t="shared" si="42"/>
        <v>4361115.4804500202</v>
      </c>
      <c r="Q27" s="52">
        <f t="shared" si="12"/>
        <v>95162.018831458263</v>
      </c>
      <c r="R27" s="57">
        <f t="shared" si="43"/>
        <v>18171.314501875084</v>
      </c>
      <c r="S27" s="59">
        <f t="shared" si="44"/>
        <v>63311469.117246352</v>
      </c>
      <c r="T27" s="56">
        <f t="shared" si="13"/>
        <v>1646146.4784726638</v>
      </c>
      <c r="U27" s="57">
        <f t="shared" si="14"/>
        <v>263797.78798852646</v>
      </c>
      <c r="V27" s="59">
        <f t="shared" si="69"/>
        <v>14000000</v>
      </c>
      <c r="W27" s="52">
        <f t="shared" si="15"/>
        <v>0</v>
      </c>
      <c r="X27" s="57">
        <f t="shared" si="16"/>
        <v>58333.333333333336</v>
      </c>
      <c r="Y27" s="59">
        <f t="shared" si="45"/>
        <v>22838884.519549984</v>
      </c>
      <c r="Z27" s="56">
        <f t="shared" si="46"/>
        <v>0</v>
      </c>
      <c r="AA27" s="57">
        <f t="shared" si="47"/>
        <v>95162.018831458263</v>
      </c>
      <c r="AB27" s="63">
        <f t="shared" si="70"/>
        <v>20000000</v>
      </c>
      <c r="AC27" s="74">
        <f t="shared" si="17"/>
        <v>0</v>
      </c>
      <c r="AD27" s="57">
        <f t="shared" si="48"/>
        <v>83333.333333333328</v>
      </c>
      <c r="AE27" s="59">
        <f t="shared" si="49"/>
        <v>29477110.236010779</v>
      </c>
      <c r="AF27" s="54">
        <f t="shared" si="50"/>
        <v>448240.6347903533</v>
      </c>
      <c r="AG27" s="57">
        <f t="shared" si="18"/>
        <v>122821.29265004491</v>
      </c>
      <c r="AH27" s="59">
        <f t="shared" si="51"/>
        <v>13950000</v>
      </c>
      <c r="AI27" s="54">
        <f t="shared" si="19"/>
        <v>0</v>
      </c>
      <c r="AJ27" s="57">
        <f t="shared" si="20"/>
        <v>58125</v>
      </c>
      <c r="AK27" s="59">
        <f t="shared" si="52"/>
        <v>24915146.748599976</v>
      </c>
      <c r="AL27" s="56">
        <f t="shared" si="53"/>
        <v>0</v>
      </c>
      <c r="AM27" s="75">
        <f t="shared" si="22"/>
        <v>103813.1114524999</v>
      </c>
      <c r="AN27">
        <f t="shared" si="54"/>
        <v>2.2734508560887524E-2</v>
      </c>
      <c r="AO27" s="119">
        <f t="shared" si="23"/>
        <v>113333.33333333334</v>
      </c>
      <c r="AP27" s="119">
        <f t="shared" si="24"/>
        <v>951620.18831458269</v>
      </c>
      <c r="AQ27">
        <f t="shared" si="25"/>
        <v>0.96061910011322127</v>
      </c>
      <c r="AR27" s="41">
        <f t="shared" si="26"/>
        <v>1909944.2664611903</v>
      </c>
      <c r="AS27" s="41">
        <f t="shared" si="27"/>
        <v>24692197.177089956</v>
      </c>
      <c r="AT27">
        <f t="shared" si="28"/>
        <v>0.96029091455911653</v>
      </c>
      <c r="AU27" s="41">
        <f t="shared" si="55"/>
        <v>58333.333333333336</v>
      </c>
      <c r="AV27" s="41">
        <f t="shared" si="56"/>
        <v>0</v>
      </c>
      <c r="AW27">
        <f t="shared" si="29"/>
        <v>0.96136139522150399</v>
      </c>
      <c r="AX27">
        <f t="shared" si="57"/>
        <v>0</v>
      </c>
      <c r="AY27" s="121">
        <f t="shared" si="58"/>
        <v>0</v>
      </c>
      <c r="AZ27">
        <f t="shared" si="30"/>
        <v>0.97717839171373277</v>
      </c>
      <c r="BA27" s="39">
        <f t="shared" si="59"/>
        <v>83333.333333333328</v>
      </c>
      <c r="BB27" s="39">
        <f t="shared" si="60"/>
        <v>0</v>
      </c>
      <c r="BC27">
        <f t="shared" si="31"/>
        <v>0.96329562574891214</v>
      </c>
      <c r="BD27" s="41">
        <f t="shared" si="61"/>
        <v>571061.92744039826</v>
      </c>
      <c r="BE27" s="41">
        <f t="shared" si="62"/>
        <v>6723609.5218552994</v>
      </c>
      <c r="BF27">
        <f t="shared" si="32"/>
        <v>0.96127431071105041</v>
      </c>
      <c r="BG27" s="41">
        <f t="shared" si="63"/>
        <v>58125</v>
      </c>
      <c r="BH27" s="41">
        <f t="shared" si="64"/>
        <v>0</v>
      </c>
      <c r="BI27">
        <f t="shared" si="33"/>
        <v>0.96568892780179139</v>
      </c>
      <c r="BJ27">
        <f t="shared" si="65"/>
        <v>0</v>
      </c>
      <c r="BK27" s="121">
        <f t="shared" si="66"/>
        <v>0</v>
      </c>
      <c r="BL27">
        <f t="shared" si="34"/>
        <v>0.96744224855187855</v>
      </c>
      <c r="BM27" s="119">
        <f t="shared" si="67"/>
        <v>2794131.1939015887</v>
      </c>
      <c r="BN27" s="119">
        <f t="shared" si="68"/>
        <v>19905740.018105172</v>
      </c>
      <c r="BO27">
        <f t="shared" si="35"/>
        <v>0.96383590940473907</v>
      </c>
      <c r="BT27" s="100"/>
    </row>
    <row r="28" spans="1:72">
      <c r="A28">
        <v>16</v>
      </c>
      <c r="B28" s="64">
        <v>11</v>
      </c>
      <c r="C28" s="56">
        <f t="shared" si="5"/>
        <v>190863152.10004658</v>
      </c>
      <c r="D28" s="56">
        <f t="shared" si="36"/>
        <v>0</v>
      </c>
      <c r="E28" s="59">
        <f t="shared" si="37"/>
        <v>190863152.10004655</v>
      </c>
      <c r="F28" s="53">
        <f t="shared" si="38"/>
        <v>1368351.1579892386</v>
      </c>
      <c r="G28" s="53">
        <f t="shared" si="6"/>
        <v>885286.920490716</v>
      </c>
      <c r="H28" s="66">
        <f t="shared" si="7"/>
        <v>483064.23749852262</v>
      </c>
      <c r="I28" s="54">
        <f t="shared" si="39"/>
        <v>9.6000000000000002E-2</v>
      </c>
      <c r="J28" s="67">
        <f t="shared" si="8"/>
        <v>8.3752239642919113E-3</v>
      </c>
      <c r="K28" s="68">
        <f t="shared" si="9"/>
        <v>1594475.8741904118</v>
      </c>
      <c r="L28" s="68">
        <f t="shared" si="10"/>
        <v>2962827.0321796504</v>
      </c>
      <c r="M28" s="55">
        <f t="shared" si="40"/>
        <v>2077540.1116889343</v>
      </c>
      <c r="N28" s="55">
        <f t="shared" si="41"/>
        <v>467823.80239009776</v>
      </c>
      <c r="O28" s="55">
        <f t="shared" si="11"/>
        <v>1609716.3092988366</v>
      </c>
      <c r="P28" s="65">
        <f t="shared" si="42"/>
        <v>4265953.4616185622</v>
      </c>
      <c r="Q28" s="52">
        <f t="shared" si="12"/>
        <v>95558.527243256016</v>
      </c>
      <c r="R28" s="57">
        <f t="shared" si="43"/>
        <v>17774.806090077342</v>
      </c>
      <c r="S28" s="59">
        <f t="shared" si="44"/>
        <v>61665322.638773687</v>
      </c>
      <c r="T28" s="56">
        <f t="shared" si="13"/>
        <v>1713961.9753823886</v>
      </c>
      <c r="U28" s="57">
        <f t="shared" si="14"/>
        <v>256938.8443282237</v>
      </c>
      <c r="V28" s="59">
        <f t="shared" si="69"/>
        <v>14000000</v>
      </c>
      <c r="W28" s="52">
        <f t="shared" si="15"/>
        <v>0</v>
      </c>
      <c r="X28" s="57">
        <f t="shared" si="16"/>
        <v>58333.333333333336</v>
      </c>
      <c r="Y28" s="59">
        <f t="shared" si="45"/>
        <v>22934046.538381442</v>
      </c>
      <c r="Z28" s="56">
        <f t="shared" si="46"/>
        <v>0</v>
      </c>
      <c r="AA28" s="57">
        <f t="shared" si="47"/>
        <v>95558.527243256016</v>
      </c>
      <c r="AB28" s="63">
        <f t="shared" si="70"/>
        <v>20000000</v>
      </c>
      <c r="AC28" s="74">
        <f t="shared" si="17"/>
        <v>0</v>
      </c>
      <c r="AD28" s="57">
        <f t="shared" si="48"/>
        <v>83333.333333333328</v>
      </c>
      <c r="AE28" s="59">
        <f t="shared" si="49"/>
        <v>29028869.601220425</v>
      </c>
      <c r="AF28" s="54">
        <f t="shared" si="50"/>
        <v>467823.80239009776</v>
      </c>
      <c r="AG28" s="57">
        <f t="shared" si="18"/>
        <v>120953.62333841843</v>
      </c>
      <c r="AH28" s="59">
        <f t="shared" si="51"/>
        <v>13950000</v>
      </c>
      <c r="AI28" s="54">
        <f t="shared" si="19"/>
        <v>0</v>
      </c>
      <c r="AJ28" s="57">
        <f t="shared" si="20"/>
        <v>58125</v>
      </c>
      <c r="AK28" s="59">
        <f t="shared" si="52"/>
        <v>25018959.860052478</v>
      </c>
      <c r="AL28" s="56">
        <f t="shared" si="53"/>
        <v>0</v>
      </c>
      <c r="AM28" s="75">
        <f t="shared" si="22"/>
        <v>104245.66608355199</v>
      </c>
      <c r="AN28">
        <f t="shared" si="54"/>
        <v>2.2814915744894984E-2</v>
      </c>
      <c r="AO28" s="119">
        <f t="shared" si="23"/>
        <v>113333.33333333336</v>
      </c>
      <c r="AP28" s="119">
        <f t="shared" si="24"/>
        <v>1051143.7996758162</v>
      </c>
      <c r="AQ28">
        <f t="shared" si="25"/>
        <v>0.95669709970063566</v>
      </c>
      <c r="AR28" s="41">
        <f t="shared" si="26"/>
        <v>1970900.8197106123</v>
      </c>
      <c r="AS28" s="41">
        <f t="shared" si="27"/>
        <v>27423391.606118217</v>
      </c>
      <c r="AT28">
        <f t="shared" si="28"/>
        <v>0.95633757803394803</v>
      </c>
      <c r="AU28" s="41">
        <f t="shared" si="55"/>
        <v>58333.333333333336</v>
      </c>
      <c r="AV28" s="41">
        <f t="shared" si="56"/>
        <v>0</v>
      </c>
      <c r="AW28">
        <f t="shared" si="29"/>
        <v>0.95751031660768748</v>
      </c>
      <c r="AX28">
        <f t="shared" si="57"/>
        <v>0</v>
      </c>
      <c r="AY28" s="121">
        <f t="shared" si="58"/>
        <v>0</v>
      </c>
      <c r="AZ28">
        <f t="shared" si="30"/>
        <v>0.974853384757987</v>
      </c>
      <c r="BA28" s="39">
        <f t="shared" si="59"/>
        <v>83333.333333333328</v>
      </c>
      <c r="BB28" s="39">
        <f t="shared" si="60"/>
        <v>0</v>
      </c>
      <c r="BC28">
        <f t="shared" si="31"/>
        <v>0.95962964599750322</v>
      </c>
      <c r="BD28" s="41">
        <f t="shared" si="61"/>
        <v>588777.42572851619</v>
      </c>
      <c r="BE28" s="41">
        <f t="shared" si="62"/>
        <v>7485180.8382415641</v>
      </c>
      <c r="BF28">
        <f t="shared" si="32"/>
        <v>0.95741490844821198</v>
      </c>
      <c r="BG28" s="41">
        <f t="shared" si="63"/>
        <v>58125</v>
      </c>
      <c r="BH28" s="41">
        <f t="shared" si="64"/>
        <v>0</v>
      </c>
      <c r="BI28">
        <f t="shared" si="33"/>
        <v>0.96225256735629272</v>
      </c>
      <c r="BJ28">
        <f t="shared" si="65"/>
        <v>0</v>
      </c>
      <c r="BK28" s="121">
        <f t="shared" si="66"/>
        <v>0</v>
      </c>
      <c r="BL28">
        <f t="shared" si="34"/>
        <v>0.96417451867680271</v>
      </c>
      <c r="BM28" s="119">
        <f t="shared" si="67"/>
        <v>2872803.2454391285</v>
      </c>
      <c r="BN28" s="119">
        <f t="shared" si="68"/>
        <v>22852941.228578277</v>
      </c>
      <c r="BO28">
        <f t="shared" si="35"/>
        <v>0.96022170891355285</v>
      </c>
      <c r="BT28" s="100"/>
    </row>
    <row r="29" spans="1:72">
      <c r="A29">
        <v>17</v>
      </c>
      <c r="B29" s="58">
        <v>12</v>
      </c>
      <c r="C29" s="56">
        <f t="shared" si="5"/>
        <v>188785611.98835766</v>
      </c>
      <c r="D29" s="56">
        <f t="shared" si="36"/>
        <v>0</v>
      </c>
      <c r="E29" s="59">
        <f t="shared" si="37"/>
        <v>188785611.9883576</v>
      </c>
      <c r="F29" s="53">
        <f t="shared" si="38"/>
        <v>1356890.9105792805</v>
      </c>
      <c r="G29" s="53">
        <f t="shared" si="6"/>
        <v>875650.59693933197</v>
      </c>
      <c r="H29" s="60">
        <f t="shared" si="7"/>
        <v>481240.31363994849</v>
      </c>
      <c r="I29" s="54">
        <f t="shared" si="39"/>
        <v>0.10199999999999998</v>
      </c>
      <c r="J29" s="61">
        <f t="shared" si="8"/>
        <v>8.9253645546599758E-3</v>
      </c>
      <c r="K29" s="62">
        <f t="shared" si="9"/>
        <v>1680685.164433043</v>
      </c>
      <c r="L29" s="62">
        <f>K29+H29+G29</f>
        <v>3037576.0750123234</v>
      </c>
      <c r="M29" s="55">
        <f t="shared" si="40"/>
        <v>2161925.4780729916</v>
      </c>
      <c r="N29" s="55">
        <f t="shared" si="41"/>
        <v>486825.83404559153</v>
      </c>
      <c r="O29" s="55">
        <f t="shared" si="11"/>
        <v>1675099.6440274001</v>
      </c>
      <c r="P29" s="59">
        <f t="shared" si="42"/>
        <v>4170394.9343753061</v>
      </c>
      <c r="Q29" s="52">
        <f t="shared" si="12"/>
        <v>95956.68777343625</v>
      </c>
      <c r="R29" s="57">
        <f t="shared" si="43"/>
        <v>17376.645559897108</v>
      </c>
      <c r="S29" s="59">
        <f t="shared" si="44"/>
        <v>59951360.6633913</v>
      </c>
      <c r="T29" s="56">
        <f t="shared" si="13"/>
        <v>1779779.6670529668</v>
      </c>
      <c r="U29" s="57">
        <f t="shared" si="14"/>
        <v>249797.33609746373</v>
      </c>
      <c r="V29" s="59">
        <f t="shared" si="69"/>
        <v>14000000</v>
      </c>
      <c r="W29" s="52">
        <f t="shared" si="15"/>
        <v>0</v>
      </c>
      <c r="X29" s="57">
        <f t="shared" si="16"/>
        <v>58333.333333333336</v>
      </c>
      <c r="Y29" s="59">
        <f t="shared" si="45"/>
        <v>23029605.065624699</v>
      </c>
      <c r="Z29" s="56">
        <f t="shared" si="46"/>
        <v>0</v>
      </c>
      <c r="AA29" s="57">
        <f t="shared" si="47"/>
        <v>95956.68777343625</v>
      </c>
      <c r="AB29" s="63">
        <f t="shared" si="70"/>
        <v>20000000</v>
      </c>
      <c r="AC29" s="74">
        <f t="shared" si="17"/>
        <v>0</v>
      </c>
      <c r="AD29" s="57">
        <f t="shared" si="48"/>
        <v>83333.333333333328</v>
      </c>
      <c r="AE29" s="59">
        <f t="shared" si="49"/>
        <v>28561045.798830327</v>
      </c>
      <c r="AF29" s="54">
        <f t="shared" si="50"/>
        <v>486825.83404559153</v>
      </c>
      <c r="AG29" s="57">
        <f t="shared" si="18"/>
        <v>119004.35749512636</v>
      </c>
      <c r="AH29" s="59">
        <f t="shared" si="51"/>
        <v>13950000</v>
      </c>
      <c r="AI29" s="54">
        <f t="shared" si="19"/>
        <v>0</v>
      </c>
      <c r="AJ29" s="57">
        <f t="shared" si="20"/>
        <v>58125</v>
      </c>
      <c r="AK29" s="59">
        <f t="shared" si="52"/>
        <v>25123205.52613603</v>
      </c>
      <c r="AL29" s="56">
        <f t="shared" si="53"/>
        <v>0</v>
      </c>
      <c r="AM29" s="75">
        <f t="shared" si="22"/>
        <v>104680.02302556678</v>
      </c>
      <c r="AN29">
        <f t="shared" si="54"/>
        <v>2.2895322928902447E-2</v>
      </c>
      <c r="AO29" s="119">
        <f t="shared" si="23"/>
        <v>113333.33333333336</v>
      </c>
      <c r="AP29" s="119">
        <f t="shared" si="24"/>
        <v>1151480.253281235</v>
      </c>
      <c r="AQ29">
        <f t="shared" si="25"/>
        <v>0.95277839526153751</v>
      </c>
      <c r="AR29" s="41">
        <f t="shared" si="26"/>
        <v>2029577.0031504305</v>
      </c>
      <c r="AS29" s="41">
        <f t="shared" si="27"/>
        <v>30256254.339900434</v>
      </c>
      <c r="AT29">
        <f t="shared" si="28"/>
        <v>0.95238780558938629</v>
      </c>
      <c r="AU29" s="41">
        <f t="shared" si="55"/>
        <v>58333.333333333336</v>
      </c>
      <c r="AV29" s="41">
        <f t="shared" si="56"/>
        <v>0</v>
      </c>
      <c r="AW29">
        <f t="shared" si="29"/>
        <v>0.95366193539014843</v>
      </c>
      <c r="AX29">
        <f t="shared" si="57"/>
        <v>0</v>
      </c>
      <c r="AY29" s="121">
        <f t="shared" si="58"/>
        <v>0</v>
      </c>
      <c r="AZ29">
        <f t="shared" si="30"/>
        <v>0.9725209072932619</v>
      </c>
      <c r="BA29" s="39">
        <f t="shared" si="59"/>
        <v>83333.333333333328</v>
      </c>
      <c r="BB29" s="39">
        <f t="shared" si="60"/>
        <v>0</v>
      </c>
      <c r="BC29">
        <f t="shared" si="31"/>
        <v>0.95596485494667949</v>
      </c>
      <c r="BD29" s="41">
        <f t="shared" si="61"/>
        <v>605830.19154071785</v>
      </c>
      <c r="BE29" s="41">
        <f t="shared" si="62"/>
        <v>8276039.1787750563</v>
      </c>
      <c r="BF29">
        <f t="shared" si="32"/>
        <v>0.95355827324304876</v>
      </c>
      <c r="BG29" s="41">
        <f t="shared" si="63"/>
        <v>58125</v>
      </c>
      <c r="BH29" s="41">
        <f t="shared" si="64"/>
        <v>0</v>
      </c>
      <c r="BI29">
        <f t="shared" si="33"/>
        <v>0.95881563102016765</v>
      </c>
      <c r="BJ29">
        <f t="shared" si="65"/>
        <v>0</v>
      </c>
      <c r="BK29" s="121">
        <f t="shared" si="66"/>
        <v>0</v>
      </c>
      <c r="BL29">
        <f t="shared" si="34"/>
        <v>0.96090499196033874</v>
      </c>
      <c r="BM29" s="119">
        <f t="shared" si="67"/>
        <v>2948532.1946911486</v>
      </c>
      <c r="BN29" s="119">
        <f t="shared" si="68"/>
        <v>25943105.736875899</v>
      </c>
      <c r="BO29">
        <f t="shared" si="35"/>
        <v>0.95660828888962779</v>
      </c>
      <c r="BT29" s="100"/>
    </row>
    <row r="30" spans="1:72">
      <c r="A30">
        <v>18</v>
      </c>
      <c r="B30" s="64">
        <v>13</v>
      </c>
      <c r="C30" s="56">
        <f t="shared" si="5"/>
        <v>186623686.51028466</v>
      </c>
      <c r="D30" s="56">
        <f t="shared" si="36"/>
        <v>0</v>
      </c>
      <c r="E30" s="59">
        <f t="shared" si="37"/>
        <v>186623686.51028463</v>
      </c>
      <c r="F30" s="53">
        <f t="shared" si="38"/>
        <v>1344780.1645414564</v>
      </c>
      <c r="G30" s="53">
        <f t="shared" si="6"/>
        <v>865622.86593020346</v>
      </c>
      <c r="H30" s="66">
        <f t="shared" si="7"/>
        <v>479157.29861125292</v>
      </c>
      <c r="I30" s="54">
        <f t="shared" si="39"/>
        <v>0.10799999999999998</v>
      </c>
      <c r="J30" s="67">
        <f t="shared" si="8"/>
        <v>9.4788849793674412E-3</v>
      </c>
      <c r="K30" s="68">
        <f t="shared" si="9"/>
        <v>1764442.5819359547</v>
      </c>
      <c r="L30" s="68">
        <f t="shared" si="10"/>
        <v>3109222.7464774111</v>
      </c>
      <c r="M30" s="55">
        <f t="shared" si="40"/>
        <v>2243599.8805472078</v>
      </c>
      <c r="N30" s="55">
        <f t="shared" si="41"/>
        <v>505217.40651557618</v>
      </c>
      <c r="O30" s="55">
        <f t="shared" si="11"/>
        <v>1738382.4740316316</v>
      </c>
      <c r="P30" s="65">
        <f t="shared" si="42"/>
        <v>4074438.2466018698</v>
      </c>
      <c r="Q30" s="52">
        <f t="shared" si="12"/>
        <v>96356.507305825566</v>
      </c>
      <c r="R30" s="57">
        <f t="shared" si="43"/>
        <v>16976.826027507792</v>
      </c>
      <c r="S30" s="59">
        <f t="shared" si="44"/>
        <v>58171580.99633833</v>
      </c>
      <c r="T30" s="56">
        <f t="shared" si="13"/>
        <v>1843498.663819805</v>
      </c>
      <c r="U30" s="57">
        <f t="shared" si="14"/>
        <v>242381.58748474304</v>
      </c>
      <c r="V30" s="59">
        <f t="shared" si="69"/>
        <v>14000000</v>
      </c>
      <c r="W30" s="52">
        <f t="shared" si="15"/>
        <v>0</v>
      </c>
      <c r="X30" s="57">
        <f t="shared" si="16"/>
        <v>58333.333333333336</v>
      </c>
      <c r="Y30" s="59">
        <f t="shared" si="45"/>
        <v>23125561.753398135</v>
      </c>
      <c r="Z30" s="56">
        <f t="shared" si="46"/>
        <v>0</v>
      </c>
      <c r="AA30" s="57">
        <f t="shared" si="47"/>
        <v>96356.507305825566</v>
      </c>
      <c r="AB30" s="63">
        <f t="shared" si="70"/>
        <v>20000000</v>
      </c>
      <c r="AC30" s="74">
        <f t="shared" si="17"/>
        <v>0</v>
      </c>
      <c r="AD30" s="57">
        <f t="shared" si="48"/>
        <v>83333.333333333328</v>
      </c>
      <c r="AE30" s="59">
        <f t="shared" si="49"/>
        <v>28074219.964784734</v>
      </c>
      <c r="AF30" s="54">
        <f t="shared" si="50"/>
        <v>505217.40651557618</v>
      </c>
      <c r="AG30" s="57">
        <f t="shared" si="18"/>
        <v>116975.91651993639</v>
      </c>
      <c r="AH30" s="59">
        <f t="shared" si="51"/>
        <v>13950000</v>
      </c>
      <c r="AI30" s="54">
        <f t="shared" si="19"/>
        <v>0</v>
      </c>
      <c r="AJ30" s="57">
        <f t="shared" si="20"/>
        <v>58125</v>
      </c>
      <c r="AK30" s="59">
        <f t="shared" si="52"/>
        <v>25227885.549161598</v>
      </c>
      <c r="AL30" s="56">
        <f t="shared" si="53"/>
        <v>0</v>
      </c>
      <c r="AM30" s="75">
        <f t="shared" si="22"/>
        <v>105116.18978817332</v>
      </c>
      <c r="AN30">
        <f t="shared" si="54"/>
        <v>2.2975730112909907E-2</v>
      </c>
      <c r="AO30" s="119">
        <f t="shared" si="23"/>
        <v>113333.33333333336</v>
      </c>
      <c r="AP30" s="119">
        <f t="shared" si="24"/>
        <v>1252634.5949757323</v>
      </c>
      <c r="AQ30">
        <f t="shared" si="25"/>
        <v>0.94886307781219348</v>
      </c>
      <c r="AR30" s="41">
        <f t="shared" si="26"/>
        <v>2085880.251304548</v>
      </c>
      <c r="AS30" s="41">
        <f t="shared" si="27"/>
        <v>33182975.94875649</v>
      </c>
      <c r="AT30">
        <f t="shared" si="28"/>
        <v>0.94844168784440608</v>
      </c>
      <c r="AU30" s="41">
        <f t="shared" si="55"/>
        <v>58333.333333333336</v>
      </c>
      <c r="AV30" s="41">
        <f t="shared" si="56"/>
        <v>0</v>
      </c>
      <c r="AW30">
        <f t="shared" si="29"/>
        <v>0.94981634338315413</v>
      </c>
      <c r="AX30">
        <f t="shared" si="57"/>
        <v>0</v>
      </c>
      <c r="AY30" s="121">
        <f t="shared" si="58"/>
        <v>0</v>
      </c>
      <c r="AZ30">
        <f t="shared" si="30"/>
        <v>0.9701810396179793</v>
      </c>
      <c r="BA30" s="39">
        <f t="shared" si="59"/>
        <v>83333.333333333328</v>
      </c>
      <c r="BB30" s="39">
        <f t="shared" si="60"/>
        <v>0</v>
      </c>
      <c r="BC30">
        <f t="shared" si="31"/>
        <v>0.95230134585094151</v>
      </c>
      <c r="BD30" s="41">
        <f t="shared" si="61"/>
        <v>622193.32303551259</v>
      </c>
      <c r="BE30" s="41">
        <f t="shared" si="62"/>
        <v>9093913.3172803707</v>
      </c>
      <c r="BF30">
        <f t="shared" si="32"/>
        <v>0.9497044968233711</v>
      </c>
      <c r="BG30" s="41">
        <f t="shared" si="63"/>
        <v>58125</v>
      </c>
      <c r="BH30" s="41">
        <f t="shared" si="64"/>
        <v>0</v>
      </c>
      <c r="BI30">
        <f t="shared" si="33"/>
        <v>0.95537821260667821</v>
      </c>
      <c r="BJ30">
        <f t="shared" si="65"/>
        <v>0</v>
      </c>
      <c r="BK30" s="121">
        <f t="shared" si="66"/>
        <v>0</v>
      </c>
      <c r="BL30">
        <f t="shared" si="34"/>
        <v>0.95763376181283888</v>
      </c>
      <c r="BM30" s="119">
        <f t="shared" si="67"/>
        <v>3021198.5743400608</v>
      </c>
      <c r="BN30" s="119">
        <f t="shared" si="68"/>
        <v>29166798.4471137</v>
      </c>
      <c r="BO30">
        <f t="shared" si="35"/>
        <v>0.95299574282924748</v>
      </c>
      <c r="BT30" s="100"/>
    </row>
    <row r="31" spans="1:72">
      <c r="A31">
        <v>19</v>
      </c>
      <c r="B31" s="58">
        <v>14</v>
      </c>
      <c r="C31" s="56">
        <f t="shared" si="5"/>
        <v>184380086.62973747</v>
      </c>
      <c r="D31" s="56">
        <f t="shared" si="36"/>
        <v>0</v>
      </c>
      <c r="E31" s="59">
        <f t="shared" si="37"/>
        <v>184380086.62973744</v>
      </c>
      <c r="F31" s="53">
        <f t="shared" si="38"/>
        <v>1332033.1480392329</v>
      </c>
      <c r="G31" s="53">
        <f t="shared" si="6"/>
        <v>855216.30181759875</v>
      </c>
      <c r="H31" s="60">
        <f t="shared" si="7"/>
        <v>476816.84622163419</v>
      </c>
      <c r="I31" s="54">
        <f t="shared" si="39"/>
        <v>0.11399999999999999</v>
      </c>
      <c r="J31" s="61">
        <f t="shared" si="8"/>
        <v>1.0035828947784875E-2</v>
      </c>
      <c r="K31" s="62">
        <f t="shared" si="9"/>
        <v>1845621.7584856995</v>
      </c>
      <c r="L31" s="62">
        <f t="shared" si="10"/>
        <v>3177654.9065249325</v>
      </c>
      <c r="M31" s="55">
        <f t="shared" si="40"/>
        <v>2322438.6047073337</v>
      </c>
      <c r="N31" s="55">
        <f t="shared" si="41"/>
        <v>522970.43641120137</v>
      </c>
      <c r="O31" s="55">
        <f t="shared" si="11"/>
        <v>1799468.1682961325</v>
      </c>
      <c r="P31" s="59">
        <f t="shared" si="42"/>
        <v>3978081.7392960442</v>
      </c>
      <c r="Q31" s="52">
        <f t="shared" si="12"/>
        <v>96757.992752933176</v>
      </c>
      <c r="R31" s="57">
        <f t="shared" si="43"/>
        <v>16575.340580400185</v>
      </c>
      <c r="S31" s="59">
        <f t="shared" si="44"/>
        <v>56328082.332518525</v>
      </c>
      <c r="T31" s="56">
        <f t="shared" si="13"/>
        <v>1905022.3422084232</v>
      </c>
      <c r="U31" s="57">
        <f t="shared" si="14"/>
        <v>234700.34305216052</v>
      </c>
      <c r="V31" s="59">
        <f t="shared" si="69"/>
        <v>14000000</v>
      </c>
      <c r="W31" s="52">
        <f t="shared" si="15"/>
        <v>0</v>
      </c>
      <c r="X31" s="57">
        <f t="shared" si="16"/>
        <v>58333.333333333336</v>
      </c>
      <c r="Y31" s="59">
        <f t="shared" si="45"/>
        <v>23221918.260703962</v>
      </c>
      <c r="Z31" s="56">
        <f t="shared" si="46"/>
        <v>0</v>
      </c>
      <c r="AA31" s="57">
        <f t="shared" si="47"/>
        <v>96757.992752933176</v>
      </c>
      <c r="AB31" s="63">
        <f t="shared" si="70"/>
        <v>20000000</v>
      </c>
      <c r="AC31" s="74">
        <f t="shared" si="17"/>
        <v>0</v>
      </c>
      <c r="AD31" s="57">
        <f t="shared" si="48"/>
        <v>83333.333333333328</v>
      </c>
      <c r="AE31" s="59">
        <f t="shared" si="49"/>
        <v>27569002.558269158</v>
      </c>
      <c r="AF31" s="54">
        <f t="shared" si="50"/>
        <v>522970.43641120137</v>
      </c>
      <c r="AG31" s="57">
        <f t="shared" si="18"/>
        <v>114870.84399278816</v>
      </c>
      <c r="AH31" s="59">
        <f t="shared" si="51"/>
        <v>13950000</v>
      </c>
      <c r="AI31" s="54">
        <f t="shared" si="19"/>
        <v>0</v>
      </c>
      <c r="AJ31" s="57">
        <f t="shared" si="20"/>
        <v>58125</v>
      </c>
      <c r="AK31" s="59">
        <f t="shared" si="52"/>
        <v>25333001.738949772</v>
      </c>
      <c r="AL31" s="56">
        <f t="shared" si="53"/>
        <v>0</v>
      </c>
      <c r="AM31" s="75">
        <f t="shared" si="22"/>
        <v>105554.17391229072</v>
      </c>
      <c r="AN31">
        <f t="shared" si="54"/>
        <v>2.3056137296917367E-2</v>
      </c>
      <c r="AO31" s="119">
        <f t="shared" si="23"/>
        <v>113333.33333333336</v>
      </c>
      <c r="AP31" s="119">
        <f t="shared" si="24"/>
        <v>1354611.8985410645</v>
      </c>
      <c r="AQ31">
        <f t="shared" si="25"/>
        <v>0.94495123785855473</v>
      </c>
      <c r="AR31" s="41">
        <f t="shared" si="26"/>
        <v>2139722.6852605836</v>
      </c>
      <c r="AS31" s="41">
        <f t="shared" si="27"/>
        <v>36195424.501960039</v>
      </c>
      <c r="AT31">
        <f t="shared" si="28"/>
        <v>0.94449931489550742</v>
      </c>
      <c r="AU31" s="41">
        <f t="shared" si="55"/>
        <v>58333.333333333336</v>
      </c>
      <c r="AV31" s="41">
        <f t="shared" si="56"/>
        <v>0</v>
      </c>
      <c r="AW31">
        <f t="shared" si="29"/>
        <v>0.94597363191833195</v>
      </c>
      <c r="AX31">
        <f t="shared" si="57"/>
        <v>0</v>
      </c>
      <c r="AY31" s="121">
        <f t="shared" si="58"/>
        <v>0</v>
      </c>
      <c r="AZ31">
        <f t="shared" si="30"/>
        <v>0.96783386213300848</v>
      </c>
      <c r="BA31" s="39">
        <f t="shared" si="59"/>
        <v>83333.333333333328</v>
      </c>
      <c r="BB31" s="39">
        <f t="shared" si="60"/>
        <v>0</v>
      </c>
      <c r="BC31">
        <f t="shared" si="31"/>
        <v>0.94863921155532172</v>
      </c>
      <c r="BD31" s="41">
        <f t="shared" si="61"/>
        <v>637841.28040398948</v>
      </c>
      <c r="BE31" s="41">
        <f t="shared" si="62"/>
        <v>9936438.2918128259</v>
      </c>
      <c r="BF31">
        <f t="shared" si="32"/>
        <v>0.94585367043109392</v>
      </c>
      <c r="BG31" s="41">
        <f t="shared" si="63"/>
        <v>58125</v>
      </c>
      <c r="BH31" s="41">
        <f t="shared" si="64"/>
        <v>0</v>
      </c>
      <c r="BI31">
        <f t="shared" si="33"/>
        <v>0.9519404056112839</v>
      </c>
      <c r="BJ31">
        <f t="shared" si="65"/>
        <v>0</v>
      </c>
      <c r="BK31" s="121">
        <f t="shared" si="66"/>
        <v>0</v>
      </c>
      <c r="BL31">
        <f t="shared" si="34"/>
        <v>0.95436092139410367</v>
      </c>
      <c r="BM31" s="119">
        <f t="shared" si="67"/>
        <v>3090688.9656645735</v>
      </c>
      <c r="BN31" s="119">
        <f t="shared" si="68"/>
        <v>32514140.465902671</v>
      </c>
      <c r="BO31">
        <f t="shared" si="35"/>
        <v>0.94938416383984681</v>
      </c>
    </row>
    <row r="32" spans="1:72">
      <c r="A32">
        <v>20</v>
      </c>
      <c r="B32" s="64">
        <v>15</v>
      </c>
      <c r="C32" s="56">
        <f t="shared" si="5"/>
        <v>182057648.02503014</v>
      </c>
      <c r="D32" s="56">
        <f t="shared" si="36"/>
        <v>0</v>
      </c>
      <c r="E32" s="59">
        <f t="shared" si="37"/>
        <v>182057648.02503011</v>
      </c>
      <c r="F32" s="53">
        <f t="shared" si="38"/>
        <v>1318665.0912127316</v>
      </c>
      <c r="G32" s="53">
        <f t="shared" si="6"/>
        <v>844444.0574227646</v>
      </c>
      <c r="H32" s="66">
        <f t="shared" si="7"/>
        <v>474221.03378996695</v>
      </c>
      <c r="I32" s="54">
        <f t="shared" si="39"/>
        <v>0.11999999999999998</v>
      </c>
      <c r="J32" s="67">
        <f t="shared" si="8"/>
        <v>1.0596241035318976E-2</v>
      </c>
      <c r="K32" s="68">
        <f t="shared" si="9"/>
        <v>1924101.7604184262</v>
      </c>
      <c r="L32" s="68">
        <f t="shared" si="10"/>
        <v>3242766.851631158</v>
      </c>
      <c r="M32" s="55">
        <f t="shared" si="40"/>
        <v>2398322.7942083934</v>
      </c>
      <c r="N32" s="55">
        <f t="shared" si="41"/>
        <v>540058.1594707655</v>
      </c>
      <c r="O32" s="55">
        <f t="shared" si="11"/>
        <v>1858264.634737628</v>
      </c>
      <c r="P32" s="65">
        <f t="shared" si="42"/>
        <v>3881323.7465431113</v>
      </c>
      <c r="Q32" s="52">
        <f t="shared" si="12"/>
        <v>97161.15105607039</v>
      </c>
      <c r="R32" s="57">
        <f t="shared" si="43"/>
        <v>16172.182277262964</v>
      </c>
      <c r="S32" s="59">
        <f t="shared" si="44"/>
        <v>54423059.990310103</v>
      </c>
      <c r="T32" s="56">
        <f t="shared" si="13"/>
        <v>1964258.6177078867</v>
      </c>
      <c r="U32" s="57">
        <f t="shared" si="14"/>
        <v>226762.74995962542</v>
      </c>
      <c r="V32" s="59">
        <f t="shared" si="69"/>
        <v>14000000</v>
      </c>
      <c r="W32" s="52">
        <f t="shared" si="15"/>
        <v>0</v>
      </c>
      <c r="X32" s="57">
        <f t="shared" si="16"/>
        <v>58333.333333333336</v>
      </c>
      <c r="Y32" s="59">
        <f t="shared" si="45"/>
        <v>23318676.253456894</v>
      </c>
      <c r="Z32" s="56">
        <f t="shared" si="46"/>
        <v>0</v>
      </c>
      <c r="AA32" s="57">
        <f t="shared" si="47"/>
        <v>97161.15105607039</v>
      </c>
      <c r="AB32" s="63">
        <f t="shared" si="70"/>
        <v>20000000</v>
      </c>
      <c r="AC32" s="74">
        <f t="shared" si="17"/>
        <v>0</v>
      </c>
      <c r="AD32" s="57">
        <f t="shared" si="48"/>
        <v>83333.333333333328</v>
      </c>
      <c r="AE32" s="59">
        <f t="shared" si="49"/>
        <v>27046032.121857956</v>
      </c>
      <c r="AF32" s="54">
        <f t="shared" si="50"/>
        <v>540058.1594707655</v>
      </c>
      <c r="AG32" s="57">
        <f t="shared" si="18"/>
        <v>112691.80050774149</v>
      </c>
      <c r="AH32" s="59">
        <f t="shared" si="51"/>
        <v>13950000</v>
      </c>
      <c r="AI32" s="54">
        <f t="shared" si="19"/>
        <v>0</v>
      </c>
      <c r="AJ32" s="57">
        <f t="shared" si="20"/>
        <v>58125</v>
      </c>
      <c r="AK32" s="59">
        <f t="shared" si="52"/>
        <v>25438555.912862062</v>
      </c>
      <c r="AL32" s="56">
        <f t="shared" si="53"/>
        <v>0</v>
      </c>
      <c r="AM32" s="75">
        <f t="shared" si="22"/>
        <v>105993.98297025858</v>
      </c>
      <c r="AN32">
        <f t="shared" si="54"/>
        <v>2.313654448092483E-2</v>
      </c>
      <c r="AO32" s="119">
        <f t="shared" si="23"/>
        <v>113333.33333333336</v>
      </c>
      <c r="AP32" s="119">
        <f t="shared" si="24"/>
        <v>1457417.2658410559</v>
      </c>
      <c r="AQ32">
        <f t="shared" si="25"/>
        <v>0.94104296539353294</v>
      </c>
      <c r="AR32" s="41">
        <f t="shared" si="26"/>
        <v>2191021.367667512</v>
      </c>
      <c r="AS32" s="41">
        <f t="shared" si="27"/>
        <v>39285172.354157731</v>
      </c>
      <c r="AT32">
        <f t="shared" si="28"/>
        <v>0.9405607763140843</v>
      </c>
      <c r="AU32" s="41">
        <f t="shared" si="55"/>
        <v>58333.333333333336</v>
      </c>
      <c r="AV32" s="41">
        <f t="shared" si="56"/>
        <v>0</v>
      </c>
      <c r="AW32">
        <f t="shared" si="29"/>
        <v>0.94213389184176899</v>
      </c>
      <c r="AX32">
        <f t="shared" si="57"/>
        <v>0</v>
      </c>
      <c r="AY32" s="121">
        <f t="shared" si="58"/>
        <v>0</v>
      </c>
      <c r="AZ32">
        <f t="shared" si="30"/>
        <v>0.96547945533713631</v>
      </c>
      <c r="BA32" s="39">
        <f t="shared" si="59"/>
        <v>83333.333333333328</v>
      </c>
      <c r="BB32" s="39">
        <f t="shared" si="60"/>
        <v>0</v>
      </c>
      <c r="BC32">
        <f t="shared" si="31"/>
        <v>0.94497854449200536</v>
      </c>
      <c r="BD32" s="41">
        <f t="shared" si="61"/>
        <v>652749.95997850702</v>
      </c>
      <c r="BE32" s="41">
        <f t="shared" si="62"/>
        <v>10801163.18941531</v>
      </c>
      <c r="BF32">
        <f t="shared" si="32"/>
        <v>0.9420058848193511</v>
      </c>
      <c r="BG32" s="41">
        <f t="shared" si="63"/>
        <v>58125</v>
      </c>
      <c r="BH32" s="41">
        <f t="shared" si="64"/>
        <v>0</v>
      </c>
      <c r="BI32">
        <f t="shared" si="33"/>
        <v>0.9485023032077996</v>
      </c>
      <c r="BJ32">
        <f t="shared" si="65"/>
        <v>0</v>
      </c>
      <c r="BK32" s="121">
        <f t="shared" si="66"/>
        <v>0</v>
      </c>
      <c r="BL32">
        <f t="shared" si="34"/>
        <v>0.95108656360925947</v>
      </c>
      <c r="BM32" s="119">
        <f t="shared" si="67"/>
        <v>3156896.3276460194</v>
      </c>
      <c r="BN32" s="119">
        <f t="shared" si="68"/>
        <v>35974841.913125902</v>
      </c>
      <c r="BO32">
        <f t="shared" si="35"/>
        <v>0.94577364463652669</v>
      </c>
    </row>
    <row r="33" spans="1:67">
      <c r="A33">
        <v>21</v>
      </c>
      <c r="B33" s="58">
        <v>16</v>
      </c>
      <c r="C33" s="56">
        <f t="shared" si="5"/>
        <v>179659325.23082176</v>
      </c>
      <c r="D33" s="56">
        <f t="shared" si="36"/>
        <v>0</v>
      </c>
      <c r="E33" s="59">
        <f t="shared" si="37"/>
        <v>179659325.23082173</v>
      </c>
      <c r="F33" s="53">
        <f t="shared" si="38"/>
        <v>1304692.1980613808</v>
      </c>
      <c r="G33" s="53">
        <f t="shared" si="6"/>
        <v>833319.83686229482</v>
      </c>
      <c r="H33" s="60">
        <f t="shared" si="7"/>
        <v>471372.36119908595</v>
      </c>
      <c r="I33" s="54">
        <f t="shared" si="39"/>
        <v>0.126</v>
      </c>
      <c r="J33" s="61">
        <f t="shared" si="8"/>
        <v>1.1160166706612573E-2</v>
      </c>
      <c r="K33" s="62">
        <f t="shared" si="9"/>
        <v>1999767.4258416255</v>
      </c>
      <c r="L33" s="62">
        <f t="shared" si="10"/>
        <v>3304459.6239030063</v>
      </c>
      <c r="M33" s="55">
        <f t="shared" si="40"/>
        <v>2471139.7870407114</v>
      </c>
      <c r="N33" s="55">
        <f t="shared" si="41"/>
        <v>556455.20628288889</v>
      </c>
      <c r="O33" s="55">
        <f t="shared" si="11"/>
        <v>1914684.5807578226</v>
      </c>
      <c r="P33" s="59">
        <f t="shared" si="42"/>
        <v>3784162.5954870409</v>
      </c>
      <c r="Q33" s="52">
        <f t="shared" si="12"/>
        <v>97565.98918547068</v>
      </c>
      <c r="R33" s="57">
        <f t="shared" si="43"/>
        <v>15767.34414786267</v>
      </c>
      <c r="S33" s="59">
        <f t="shared" si="44"/>
        <v>52458801.372602217</v>
      </c>
      <c r="T33" s="56">
        <f t="shared" si="13"/>
        <v>2021120.2053237907</v>
      </c>
      <c r="U33" s="57">
        <f t="shared" si="14"/>
        <v>218578.33905250923</v>
      </c>
      <c r="V33" s="59">
        <f t="shared" si="69"/>
        <v>14000000</v>
      </c>
      <c r="W33" s="52">
        <f t="shared" si="15"/>
        <v>0</v>
      </c>
      <c r="X33" s="57">
        <f t="shared" si="16"/>
        <v>58333.333333333336</v>
      </c>
      <c r="Y33" s="59">
        <f t="shared" si="45"/>
        <v>23415837.404512964</v>
      </c>
      <c r="Z33" s="56">
        <f t="shared" si="46"/>
        <v>0</v>
      </c>
      <c r="AA33" s="57">
        <f t="shared" si="47"/>
        <v>97565.98918547068</v>
      </c>
      <c r="AB33" s="63">
        <f t="shared" si="70"/>
        <v>20000000</v>
      </c>
      <c r="AC33" s="74">
        <f t="shared" si="17"/>
        <v>0</v>
      </c>
      <c r="AD33" s="57">
        <f t="shared" si="48"/>
        <v>83333.333333333328</v>
      </c>
      <c r="AE33" s="59">
        <f t="shared" si="49"/>
        <v>26505973.962387189</v>
      </c>
      <c r="AF33" s="54">
        <f t="shared" si="50"/>
        <v>556455.20628288889</v>
      </c>
      <c r="AG33" s="57">
        <f t="shared" si="18"/>
        <v>110441.55817661328</v>
      </c>
      <c r="AH33" s="59">
        <f t="shared" si="51"/>
        <v>13950000</v>
      </c>
      <c r="AI33" s="54">
        <f t="shared" si="19"/>
        <v>0</v>
      </c>
      <c r="AJ33" s="57">
        <f t="shared" si="20"/>
        <v>58125</v>
      </c>
      <c r="AK33" s="59">
        <f t="shared" si="52"/>
        <v>25544549.895832323</v>
      </c>
      <c r="AL33" s="56">
        <f t="shared" si="53"/>
        <v>0</v>
      </c>
      <c r="AM33" s="75">
        <f t="shared" si="22"/>
        <v>106435.62456596801</v>
      </c>
      <c r="AN33">
        <f t="shared" si="54"/>
        <v>2.3216951664932289E-2</v>
      </c>
      <c r="AO33" s="119">
        <f t="shared" si="23"/>
        <v>113333.33333333334</v>
      </c>
      <c r="AP33" s="119">
        <f t="shared" si="24"/>
        <v>1561055.8269675309</v>
      </c>
      <c r="AQ33">
        <f t="shared" si="25"/>
        <v>0.93713834989432077</v>
      </c>
      <c r="AR33" s="41">
        <f t="shared" si="26"/>
        <v>2239698.5443762997</v>
      </c>
      <c r="AS33" s="41">
        <f t="shared" si="27"/>
        <v>42443524.311799601</v>
      </c>
      <c r="AT33">
        <f t="shared" si="28"/>
        <v>0.93662616114384112</v>
      </c>
      <c r="AU33" s="41">
        <f t="shared" si="55"/>
        <v>58333.333333333336</v>
      </c>
      <c r="AV33" s="41">
        <f t="shared" si="56"/>
        <v>0</v>
      </c>
      <c r="AW33">
        <f t="shared" si="29"/>
        <v>0.93829721351112716</v>
      </c>
      <c r="AX33">
        <f t="shared" si="57"/>
        <v>0</v>
      </c>
      <c r="AY33" s="121">
        <f t="shared" si="58"/>
        <v>0</v>
      </c>
      <c r="AZ33">
        <f t="shared" si="30"/>
        <v>0.96311789982250318</v>
      </c>
      <c r="BA33" s="39">
        <f t="shared" si="59"/>
        <v>83333.333333333328</v>
      </c>
      <c r="BB33" s="39">
        <f t="shared" si="60"/>
        <v>0</v>
      </c>
      <c r="BC33">
        <f t="shared" si="31"/>
        <v>0.94131943667698603</v>
      </c>
      <c r="BD33" s="41">
        <f t="shared" si="61"/>
        <v>666896.76445950218</v>
      </c>
      <c r="BE33" s="41">
        <f t="shared" si="62"/>
        <v>11685559.331940666</v>
      </c>
      <c r="BF33">
        <f t="shared" si="32"/>
        <v>0.93816123024962972</v>
      </c>
      <c r="BG33" s="41">
        <f t="shared" si="63"/>
        <v>58125</v>
      </c>
      <c r="BH33" s="41">
        <f t="shared" si="64"/>
        <v>0</v>
      </c>
      <c r="BI33">
        <f t="shared" si="33"/>
        <v>0.94506399824457832</v>
      </c>
      <c r="BJ33">
        <f t="shared" si="65"/>
        <v>0</v>
      </c>
      <c r="BK33" s="121">
        <f t="shared" si="66"/>
        <v>0</v>
      </c>
      <c r="BL33">
        <f t="shared" si="34"/>
        <v>0.94781078110469263</v>
      </c>
      <c r="BM33" s="119">
        <f t="shared" si="67"/>
        <v>3219720.3088358026</v>
      </c>
      <c r="BN33" s="119">
        <f t="shared" si="68"/>
        <v>39538236.592651382</v>
      </c>
      <c r="BO33">
        <f t="shared" si="35"/>
        <v>0.94216427753859155</v>
      </c>
    </row>
    <row r="34" spans="1:67">
      <c r="A34">
        <v>22</v>
      </c>
      <c r="B34" s="64">
        <v>17</v>
      </c>
      <c r="C34" s="56">
        <f t="shared" si="5"/>
        <v>177188185.44378102</v>
      </c>
      <c r="D34" s="56">
        <f t="shared" si="36"/>
        <v>0</v>
      </c>
      <c r="E34" s="59">
        <f t="shared" si="37"/>
        <v>177188185.44378102</v>
      </c>
      <c r="F34" s="53">
        <f t="shared" si="38"/>
        <v>1290131.615630199</v>
      </c>
      <c r="G34" s="53">
        <f t="shared" si="6"/>
        <v>821857.86681673769</v>
      </c>
      <c r="H34" s="66">
        <f t="shared" si="7"/>
        <v>468273.74881346128</v>
      </c>
      <c r="I34" s="54">
        <f t="shared" si="39"/>
        <v>0.13200000000000001</v>
      </c>
      <c r="J34" s="67">
        <f t="shared" si="8"/>
        <v>1.1727652339530326E-2</v>
      </c>
      <c r="K34" s="68">
        <f t="shared" si="9"/>
        <v>2072509.685831079</v>
      </c>
      <c r="L34" s="68">
        <f t="shared" si="10"/>
        <v>3362641.301461278</v>
      </c>
      <c r="M34" s="55">
        <f t="shared" si="40"/>
        <v>2540783.4346445403</v>
      </c>
      <c r="N34" s="55">
        <f t="shared" si="41"/>
        <v>572137.67414525547</v>
      </c>
      <c r="O34" s="55">
        <f t="shared" si="11"/>
        <v>1968645.7604992848</v>
      </c>
      <c r="P34" s="65">
        <f t="shared" si="42"/>
        <v>3686596.6063015703</v>
      </c>
      <c r="Q34" s="52">
        <f t="shared" si="12"/>
        <v>97972.514140410145</v>
      </c>
      <c r="R34" s="57">
        <f t="shared" si="43"/>
        <v>15360.819192923209</v>
      </c>
      <c r="S34" s="59">
        <f t="shared" si="44"/>
        <v>50437681.167278424</v>
      </c>
      <c r="T34" s="56">
        <f t="shared" si="13"/>
        <v>2075524.8668342778</v>
      </c>
      <c r="U34" s="57">
        <f t="shared" si="14"/>
        <v>210157.00486366008</v>
      </c>
      <c r="V34" s="59">
        <f t="shared" si="69"/>
        <v>14000000</v>
      </c>
      <c r="W34" s="52">
        <f t="shared" si="15"/>
        <v>0</v>
      </c>
      <c r="X34" s="57">
        <f t="shared" si="16"/>
        <v>58333.333333333336</v>
      </c>
      <c r="Y34" s="59">
        <f t="shared" si="45"/>
        <v>23513403.393698435</v>
      </c>
      <c r="Z34" s="56">
        <f t="shared" si="46"/>
        <v>0</v>
      </c>
      <c r="AA34" s="57">
        <f t="shared" si="47"/>
        <v>97972.514140410145</v>
      </c>
      <c r="AB34" s="63">
        <f t="shared" si="70"/>
        <v>20000000</v>
      </c>
      <c r="AC34" s="74">
        <f t="shared" si="17"/>
        <v>0</v>
      </c>
      <c r="AD34" s="57">
        <f t="shared" si="48"/>
        <v>83333.333333333328</v>
      </c>
      <c r="AE34" s="59">
        <f t="shared" si="49"/>
        <v>25949518.756104302</v>
      </c>
      <c r="AF34" s="54">
        <f t="shared" si="50"/>
        <v>572137.67414525547</v>
      </c>
      <c r="AG34" s="57">
        <f t="shared" si="18"/>
        <v>108122.99481710125</v>
      </c>
      <c r="AH34" s="59">
        <f t="shared" si="51"/>
        <v>13950000</v>
      </c>
      <c r="AI34" s="54">
        <f t="shared" si="19"/>
        <v>0</v>
      </c>
      <c r="AJ34" s="57">
        <f t="shared" si="20"/>
        <v>58125</v>
      </c>
      <c r="AK34" s="59">
        <f t="shared" si="52"/>
        <v>25650985.520398289</v>
      </c>
      <c r="AL34" s="56">
        <f t="shared" si="53"/>
        <v>0</v>
      </c>
      <c r="AM34" s="75">
        <f t="shared" si="22"/>
        <v>106879.10633499287</v>
      </c>
      <c r="AN34">
        <f t="shared" si="54"/>
        <v>2.3297358848939749E-2</v>
      </c>
      <c r="AO34" s="119">
        <f t="shared" si="23"/>
        <v>113333.33333333336</v>
      </c>
      <c r="AP34" s="119">
        <f t="shared" si="24"/>
        <v>1665532.7403869724</v>
      </c>
      <c r="AQ34">
        <f t="shared" si="25"/>
        <v>0.93323748031976184</v>
      </c>
      <c r="AR34" s="41">
        <f t="shared" si="26"/>
        <v>2285681.8716979381</v>
      </c>
      <c r="AS34" s="41">
        <f t="shared" si="27"/>
        <v>45661547.070354111</v>
      </c>
      <c r="AT34">
        <f t="shared" si="28"/>
        <v>0.93269555789824898</v>
      </c>
      <c r="AU34" s="41">
        <f t="shared" si="55"/>
        <v>58333.333333333336</v>
      </c>
      <c r="AV34" s="41">
        <f t="shared" si="56"/>
        <v>0</v>
      </c>
      <c r="AW34">
        <f t="shared" si="29"/>
        <v>0.93446368679281833</v>
      </c>
      <c r="AX34">
        <f t="shared" si="57"/>
        <v>0</v>
      </c>
      <c r="AY34" s="121">
        <f t="shared" si="58"/>
        <v>0</v>
      </c>
      <c r="AZ34">
        <f t="shared" si="30"/>
        <v>0.96074927627007578</v>
      </c>
      <c r="BA34" s="39">
        <f t="shared" si="59"/>
        <v>83333.333333333328</v>
      </c>
      <c r="BB34" s="39">
        <f t="shared" si="60"/>
        <v>0</v>
      </c>
      <c r="BC34">
        <f t="shared" si="31"/>
        <v>0.93766197970678977</v>
      </c>
      <c r="BD34" s="41">
        <f t="shared" si="61"/>
        <v>680260.66896235675</v>
      </c>
      <c r="BE34" s="41">
        <f t="shared" si="62"/>
        <v>12587028.831195621</v>
      </c>
      <c r="BF34">
        <f t="shared" si="32"/>
        <v>0.93431979648898522</v>
      </c>
      <c r="BG34" s="41">
        <f t="shared" si="63"/>
        <v>58125</v>
      </c>
      <c r="BH34" s="41">
        <f t="shared" si="64"/>
        <v>0</v>
      </c>
      <c r="BI34">
        <f t="shared" si="33"/>
        <v>0.94162558324073486</v>
      </c>
      <c r="BJ34">
        <f t="shared" si="65"/>
        <v>0</v>
      </c>
      <c r="BK34" s="121">
        <f t="shared" si="66"/>
        <v>0</v>
      </c>
      <c r="BL34">
        <f t="shared" si="34"/>
        <v>0.94453366626396817</v>
      </c>
      <c r="BM34" s="119">
        <f t="shared" si="67"/>
        <v>3279067.5406602952</v>
      </c>
      <c r="BN34" s="119">
        <f t="shared" si="68"/>
        <v>43193318.388957188</v>
      </c>
      <c r="BO34">
        <f t="shared" si="35"/>
        <v>0.93855615446613694</v>
      </c>
    </row>
    <row r="35" spans="1:67">
      <c r="A35">
        <v>23</v>
      </c>
      <c r="B35" s="58">
        <v>18</v>
      </c>
      <c r="C35" s="56">
        <f t="shared" si="5"/>
        <v>174647402.00913647</v>
      </c>
      <c r="D35" s="56">
        <f t="shared" si="36"/>
        <v>0</v>
      </c>
      <c r="E35" s="59">
        <f t="shared" si="37"/>
        <v>174647402.0091365</v>
      </c>
      <c r="F35" s="53">
        <f t="shared" si="38"/>
        <v>1275001.4005698515</v>
      </c>
      <c r="G35" s="53">
        <f t="shared" si="6"/>
        <v>810072.86631904484</v>
      </c>
      <c r="H35" s="60">
        <f t="shared" si="7"/>
        <v>464928.53425080667</v>
      </c>
      <c r="I35" s="54">
        <f t="shared" si="39"/>
        <v>0.13800000000000001</v>
      </c>
      <c r="J35" s="61">
        <f t="shared" si="8"/>
        <v>1.2298745249961884E-2</v>
      </c>
      <c r="K35" s="62">
        <f t="shared" si="9"/>
        <v>2142225.8682758627</v>
      </c>
      <c r="L35" s="62">
        <f t="shared" si="10"/>
        <v>3417227.2688457142</v>
      </c>
      <c r="M35" s="55">
        <f t="shared" si="40"/>
        <v>2607154.4025266692</v>
      </c>
      <c r="N35" s="55">
        <f t="shared" si="41"/>
        <v>587083.1947579413</v>
      </c>
      <c r="O35" s="55">
        <f t="shared" si="11"/>
        <v>2020071.207768728</v>
      </c>
      <c r="P35" s="59">
        <f t="shared" si="42"/>
        <v>3588624.09216116</v>
      </c>
      <c r="Q35" s="52">
        <f t="shared" si="12"/>
        <v>98380.732949328521</v>
      </c>
      <c r="R35" s="57">
        <f t="shared" si="43"/>
        <v>14952.600384004832</v>
      </c>
      <c r="S35" s="59">
        <f t="shared" si="44"/>
        <v>48362156.300444148</v>
      </c>
      <c r="T35" s="56">
        <f t="shared" si="13"/>
        <v>2127395.6437134501</v>
      </c>
      <c r="U35" s="57">
        <f t="shared" si="14"/>
        <v>201508.98458518396</v>
      </c>
      <c r="V35" s="59">
        <f t="shared" si="69"/>
        <v>14000000</v>
      </c>
      <c r="W35" s="52">
        <f t="shared" si="15"/>
        <v>0</v>
      </c>
      <c r="X35" s="57">
        <f t="shared" si="16"/>
        <v>58333.333333333336</v>
      </c>
      <c r="Y35" s="59">
        <f t="shared" si="45"/>
        <v>23611375.907838844</v>
      </c>
      <c r="Z35" s="56">
        <f t="shared" si="46"/>
        <v>0</v>
      </c>
      <c r="AA35" s="57">
        <f t="shared" si="47"/>
        <v>98380.732949328521</v>
      </c>
      <c r="AB35" s="63">
        <f t="shared" si="70"/>
        <v>20000000</v>
      </c>
      <c r="AC35" s="74">
        <f t="shared" si="17"/>
        <v>0</v>
      </c>
      <c r="AD35" s="57">
        <f t="shared" si="48"/>
        <v>83333.333333333328</v>
      </c>
      <c r="AE35" s="59">
        <f t="shared" si="49"/>
        <v>25377381.081959046</v>
      </c>
      <c r="AF35" s="54">
        <f t="shared" si="50"/>
        <v>587083.1947579413</v>
      </c>
      <c r="AG35" s="57">
        <f t="shared" si="18"/>
        <v>105739.08784149603</v>
      </c>
      <c r="AH35" s="59">
        <f t="shared" si="51"/>
        <v>13950000</v>
      </c>
      <c r="AI35" s="54">
        <f t="shared" si="19"/>
        <v>0</v>
      </c>
      <c r="AJ35" s="57">
        <f t="shared" si="20"/>
        <v>58125</v>
      </c>
      <c r="AK35" s="59">
        <f t="shared" si="52"/>
        <v>25757864.626733281</v>
      </c>
      <c r="AL35" s="56">
        <f t="shared" si="53"/>
        <v>0</v>
      </c>
      <c r="AM35" s="75">
        <f t="shared" si="22"/>
        <v>107324.435944722</v>
      </c>
      <c r="AN35">
        <f t="shared" si="54"/>
        <v>2.3377766032947212E-2</v>
      </c>
      <c r="AO35" s="119">
        <f t="shared" si="23"/>
        <v>113333.33333333336</v>
      </c>
      <c r="AP35" s="119">
        <f t="shared" si="24"/>
        <v>1770853.1930879133</v>
      </c>
      <c r="AQ35">
        <f t="shared" si="25"/>
        <v>0.92934044510777136</v>
      </c>
      <c r="AR35" s="41">
        <f t="shared" si="26"/>
        <v>2328904.6282986342</v>
      </c>
      <c r="AS35" s="41">
        <f t="shared" si="27"/>
        <v>48930099.80540935</v>
      </c>
      <c r="AT35">
        <f t="shared" si="28"/>
        <v>0.92876905455805658</v>
      </c>
      <c r="AU35" s="41">
        <f t="shared" si="55"/>
        <v>58333.333333333336</v>
      </c>
      <c r="AV35" s="41">
        <f t="shared" si="56"/>
        <v>0</v>
      </c>
      <c r="AW35">
        <f t="shared" si="29"/>
        <v>0.93063340105921832</v>
      </c>
      <c r="AX35">
        <f t="shared" si="57"/>
        <v>0</v>
      </c>
      <c r="AY35" s="121">
        <f t="shared" si="58"/>
        <v>0</v>
      </c>
      <c r="AZ35">
        <f t="shared" si="30"/>
        <v>0.95837366544512104</v>
      </c>
      <c r="BA35" s="39">
        <f t="shared" si="59"/>
        <v>83333.333333333328</v>
      </c>
      <c r="BB35" s="39">
        <f t="shared" si="60"/>
        <v>0</v>
      </c>
      <c r="BC35">
        <f t="shared" si="31"/>
        <v>0.9340062647551961</v>
      </c>
      <c r="BD35" s="41">
        <f t="shared" si="61"/>
        <v>692822.28259943728</v>
      </c>
      <c r="BE35" s="41">
        <f t="shared" si="62"/>
        <v>13502913.47943265</v>
      </c>
      <c r="BF35">
        <f t="shared" si="32"/>
        <v>0.93048167280725846</v>
      </c>
      <c r="BG35" s="41">
        <f t="shared" si="63"/>
        <v>58125</v>
      </c>
      <c r="BH35" s="41">
        <f t="shared" si="64"/>
        <v>0</v>
      </c>
      <c r="BI35">
        <f t="shared" si="33"/>
        <v>0.93818715038242173</v>
      </c>
      <c r="BJ35">
        <f t="shared" si="65"/>
        <v>0</v>
      </c>
      <c r="BK35" s="121">
        <f t="shared" si="66"/>
        <v>0</v>
      </c>
      <c r="BL35">
        <f t="shared" si="34"/>
        <v>0.94125531120382544</v>
      </c>
      <c r="BM35" s="119">
        <f t="shared" si="67"/>
        <v>3334851.9108980717</v>
      </c>
      <c r="BN35" s="119">
        <f t="shared" si="68"/>
        <v>46928779.245480046</v>
      </c>
      <c r="BO35">
        <f t="shared" si="35"/>
        <v>0.93494936693667574</v>
      </c>
    </row>
    <row r="36" spans="1:67">
      <c r="A36">
        <v>24</v>
      </c>
      <c r="B36" s="64">
        <v>19</v>
      </c>
      <c r="C36" s="56">
        <f t="shared" si="5"/>
        <v>172040247.60660979</v>
      </c>
      <c r="D36" s="56">
        <f t="shared" si="36"/>
        <v>0</v>
      </c>
      <c r="E36" s="59">
        <f t="shared" si="37"/>
        <v>172040247.60660985</v>
      </c>
      <c r="F36" s="53">
        <f t="shared" si="38"/>
        <v>1259320.4831508987</v>
      </c>
      <c r="G36" s="53">
        <f t="shared" si="6"/>
        <v>797980.01514865877</v>
      </c>
      <c r="H36" s="66">
        <f t="shared" si="7"/>
        <v>461340.46800223994</v>
      </c>
      <c r="I36" s="54">
        <f t="shared" si="39"/>
        <v>0.14400000000000002</v>
      </c>
      <c r="J36" s="67">
        <f t="shared" si="8"/>
        <v>1.2873493717477369E-2</v>
      </c>
      <c r="K36" s="68">
        <f t="shared" si="9"/>
        <v>2208819.9831004981</v>
      </c>
      <c r="L36" s="68">
        <f t="shared" si="10"/>
        <v>3468140.466251397</v>
      </c>
      <c r="M36" s="55">
        <f t="shared" si="40"/>
        <v>2670160.4511027383</v>
      </c>
      <c r="N36" s="55">
        <f t="shared" si="41"/>
        <v>601270.99746393564</v>
      </c>
      <c r="O36" s="55">
        <f t="shared" si="11"/>
        <v>2068889.4536388027</v>
      </c>
      <c r="P36" s="65">
        <f t="shared" si="42"/>
        <v>3490243.3592118314</v>
      </c>
      <c r="Q36" s="52">
        <f t="shared" si="12"/>
        <v>98790.652669950709</v>
      </c>
      <c r="R36" s="57">
        <f t="shared" si="43"/>
        <v>14542.680663382631</v>
      </c>
      <c r="S36" s="59">
        <f t="shared" si="44"/>
        <v>46234760.656730697</v>
      </c>
      <c r="T36" s="56">
        <f t="shared" si="13"/>
        <v>2176661.0747332945</v>
      </c>
      <c r="U36" s="57">
        <f t="shared" si="14"/>
        <v>192644.83606971122</v>
      </c>
      <c r="V36" s="59">
        <f t="shared" si="69"/>
        <v>14000000</v>
      </c>
      <c r="W36" s="52">
        <f t="shared" si="15"/>
        <v>0</v>
      </c>
      <c r="X36" s="57">
        <f t="shared" si="16"/>
        <v>58333.333333333336</v>
      </c>
      <c r="Y36" s="59">
        <f t="shared" si="45"/>
        <v>23709756.640788171</v>
      </c>
      <c r="Z36" s="56">
        <f t="shared" si="46"/>
        <v>0</v>
      </c>
      <c r="AA36" s="57">
        <f t="shared" si="47"/>
        <v>98790.652669950709</v>
      </c>
      <c r="AB36" s="63">
        <f t="shared" si="70"/>
        <v>20000000</v>
      </c>
      <c r="AC36" s="74">
        <f t="shared" si="17"/>
        <v>0</v>
      </c>
      <c r="AD36" s="57">
        <f t="shared" si="48"/>
        <v>83333.333333333328</v>
      </c>
      <c r="AE36" s="59">
        <f t="shared" si="49"/>
        <v>24790297.887201104</v>
      </c>
      <c r="AF36" s="54">
        <f t="shared" si="50"/>
        <v>601270.99746393564</v>
      </c>
      <c r="AG36" s="57">
        <f t="shared" si="18"/>
        <v>103292.90786333794</v>
      </c>
      <c r="AH36" s="59">
        <f t="shared" si="51"/>
        <v>13950000</v>
      </c>
      <c r="AI36" s="54">
        <f t="shared" si="19"/>
        <v>0</v>
      </c>
      <c r="AJ36" s="57">
        <f t="shared" si="20"/>
        <v>58125</v>
      </c>
      <c r="AK36" s="59">
        <f t="shared" si="52"/>
        <v>25865189.062678002</v>
      </c>
      <c r="AL36" s="56">
        <f t="shared" si="53"/>
        <v>0</v>
      </c>
      <c r="AM36" s="75">
        <f t="shared" si="22"/>
        <v>107771.62109449167</v>
      </c>
      <c r="AN36">
        <f t="shared" si="54"/>
        <v>2.3458173216954672E-2</v>
      </c>
      <c r="AO36" s="119">
        <f t="shared" si="23"/>
        <v>113333.33333333334</v>
      </c>
      <c r="AP36" s="119">
        <f t="shared" si="24"/>
        <v>1877022.4007290634</v>
      </c>
      <c r="AQ36">
        <f t="shared" si="25"/>
        <v>0.92544733217278741</v>
      </c>
      <c r="AR36" s="41">
        <f t="shared" si="26"/>
        <v>2369305.9108030056</v>
      </c>
      <c r="AS36" s="41">
        <f t="shared" si="27"/>
        <v>52239865.793599069</v>
      </c>
      <c r="AT36">
        <f t="shared" si="28"/>
        <v>0.92484673856882971</v>
      </c>
      <c r="AU36" s="41">
        <f t="shared" si="55"/>
        <v>58333.333333333336</v>
      </c>
      <c r="AV36" s="41">
        <f t="shared" si="56"/>
        <v>0</v>
      </c>
      <c r="AW36">
        <f t="shared" si="29"/>
        <v>0.92680644518593258</v>
      </c>
      <c r="AX36">
        <f t="shared" si="57"/>
        <v>0</v>
      </c>
      <c r="AY36" s="121">
        <f t="shared" si="58"/>
        <v>0</v>
      </c>
      <c r="AZ36">
        <f t="shared" si="30"/>
        <v>0.95599114819266706</v>
      </c>
      <c r="BA36" s="39">
        <f t="shared" si="59"/>
        <v>83333.333333333328</v>
      </c>
      <c r="BB36" s="39">
        <f t="shared" si="60"/>
        <v>0</v>
      </c>
      <c r="BC36">
        <f t="shared" si="31"/>
        <v>0.9303523825700295</v>
      </c>
      <c r="BD36" s="41">
        <f t="shared" si="61"/>
        <v>704563.90532727353</v>
      </c>
      <c r="BE36" s="41">
        <f t="shared" si="62"/>
        <v>14430503.939134456</v>
      </c>
      <c r="BF36">
        <f t="shared" si="32"/>
        <v>0.92664694797436842</v>
      </c>
      <c r="BG36" s="41">
        <f t="shared" si="63"/>
        <v>58125</v>
      </c>
      <c r="BH36" s="41">
        <f t="shared" si="64"/>
        <v>0</v>
      </c>
      <c r="BI36">
        <f t="shared" si="33"/>
        <v>0.93474879151910317</v>
      </c>
      <c r="BJ36">
        <f t="shared" si="65"/>
        <v>0</v>
      </c>
      <c r="BK36" s="121">
        <f t="shared" si="66"/>
        <v>0</v>
      </c>
      <c r="BL36">
        <f t="shared" si="34"/>
        <v>0.93797580777018341</v>
      </c>
      <c r="BM36" s="119">
        <f t="shared" si="67"/>
        <v>3386994.8161302796</v>
      </c>
      <c r="BN36" s="119">
        <f t="shared" si="68"/>
        <v>50733048.570952028</v>
      </c>
      <c r="BO36">
        <f t="shared" si="35"/>
        <v>0.93134400606181167</v>
      </c>
    </row>
    <row r="37" spans="1:67">
      <c r="A37">
        <v>25</v>
      </c>
      <c r="B37" s="58">
        <v>20</v>
      </c>
      <c r="C37" s="56">
        <f t="shared" si="5"/>
        <v>169370087.15550709</v>
      </c>
      <c r="D37" s="56">
        <f t="shared" si="36"/>
        <v>0</v>
      </c>
      <c r="E37" s="59">
        <f t="shared" si="37"/>
        <v>169370087.15550712</v>
      </c>
      <c r="F37" s="53">
        <f t="shared" si="38"/>
        <v>1243108.6288227648</v>
      </c>
      <c r="G37" s="53">
        <f t="shared" si="6"/>
        <v>785594.9209229605</v>
      </c>
      <c r="H37" s="60">
        <f t="shared" si="7"/>
        <v>457513.70789980434</v>
      </c>
      <c r="I37" s="54">
        <f t="shared" si="39"/>
        <v>0.15000000000000002</v>
      </c>
      <c r="J37" s="61">
        <f t="shared" si="8"/>
        <v>1.3451947011868914E-2</v>
      </c>
      <c r="K37" s="62">
        <f t="shared" si="9"/>
        <v>2272202.9876556299</v>
      </c>
      <c r="L37" s="62">
        <f t="shared" si="10"/>
        <v>3515311.6164783947</v>
      </c>
      <c r="M37" s="55">
        <f t="shared" si="40"/>
        <v>2729716.6955554341</v>
      </c>
      <c r="N37" s="55">
        <f t="shared" si="41"/>
        <v>614681.96776442428</v>
      </c>
      <c r="O37" s="55">
        <f t="shared" si="11"/>
        <v>2115034.7277910099</v>
      </c>
      <c r="P37" s="59">
        <f t="shared" si="42"/>
        <v>3391452.7065418805</v>
      </c>
      <c r="Q37" s="52">
        <f t="shared" si="12"/>
        <v>99202.280389408843</v>
      </c>
      <c r="R37" s="57">
        <f t="shared" si="43"/>
        <v>14131.052943924502</v>
      </c>
      <c r="S37" s="59">
        <f t="shared" si="44"/>
        <v>44058099.581997402</v>
      </c>
      <c r="T37" s="56">
        <f t="shared" si="13"/>
        <v>2223255.3973067286</v>
      </c>
      <c r="U37" s="57">
        <f t="shared" si="14"/>
        <v>183575.41492498916</v>
      </c>
      <c r="V37" s="59">
        <f t="shared" si="69"/>
        <v>14000000</v>
      </c>
      <c r="W37" s="52">
        <f t="shared" si="15"/>
        <v>0</v>
      </c>
      <c r="X37" s="57">
        <f t="shared" si="16"/>
        <v>58333.333333333336</v>
      </c>
      <c r="Y37" s="59">
        <f t="shared" si="45"/>
        <v>23808547.293458123</v>
      </c>
      <c r="Z37" s="56">
        <f t="shared" si="46"/>
        <v>0</v>
      </c>
      <c r="AA37" s="57">
        <f t="shared" si="47"/>
        <v>99202.280389408843</v>
      </c>
      <c r="AB37" s="63">
        <f t="shared" si="70"/>
        <v>20000000</v>
      </c>
      <c r="AC37" s="74">
        <f t="shared" si="17"/>
        <v>0</v>
      </c>
      <c r="AD37" s="57">
        <f t="shared" si="48"/>
        <v>83333.333333333328</v>
      </c>
      <c r="AE37" s="59">
        <f t="shared" si="49"/>
        <v>24189026.88973717</v>
      </c>
      <c r="AF37" s="54">
        <f t="shared" si="50"/>
        <v>614681.96776442428</v>
      </c>
      <c r="AG37" s="57">
        <f t="shared" si="18"/>
        <v>100787.61204057155</v>
      </c>
      <c r="AH37" s="59">
        <f t="shared" si="51"/>
        <v>13950000</v>
      </c>
      <c r="AI37" s="54">
        <f t="shared" si="19"/>
        <v>0</v>
      </c>
      <c r="AJ37" s="57">
        <f t="shared" si="20"/>
        <v>58125</v>
      </c>
      <c r="AK37" s="59">
        <f t="shared" si="52"/>
        <v>25972960.683772493</v>
      </c>
      <c r="AL37" s="56">
        <f t="shared" si="53"/>
        <v>0</v>
      </c>
      <c r="AM37" s="75">
        <f t="shared" si="22"/>
        <v>108220.66951571872</v>
      </c>
      <c r="AN37">
        <f t="shared" si="54"/>
        <v>2.3538580400962131E-2</v>
      </c>
      <c r="AO37" s="119">
        <f t="shared" si="23"/>
        <v>113333.33333333334</v>
      </c>
      <c r="AP37" s="119">
        <f t="shared" si="24"/>
        <v>1984045.6077881767</v>
      </c>
      <c r="AQ37">
        <f t="shared" si="25"/>
        <v>0.92155822890328032</v>
      </c>
      <c r="AR37" s="41">
        <f t="shared" si="26"/>
        <v>2406830.8122317176</v>
      </c>
      <c r="AS37" s="41">
        <f t="shared" si="27"/>
        <v>55581384.932668217</v>
      </c>
      <c r="AT37">
        <f t="shared" si="28"/>
        <v>0.9209286968385707</v>
      </c>
      <c r="AU37" s="41">
        <f t="shared" si="55"/>
        <v>58333.333333333336</v>
      </c>
      <c r="AV37" s="41">
        <f t="shared" si="56"/>
        <v>0</v>
      </c>
      <c r="AW37">
        <f t="shared" si="29"/>
        <v>0.9229829075490894</v>
      </c>
      <c r="AX37">
        <f t="shared" si="57"/>
        <v>0</v>
      </c>
      <c r="AY37" s="121">
        <f t="shared" si="58"/>
        <v>0</v>
      </c>
      <c r="AZ37">
        <f t="shared" si="30"/>
        <v>0.95360180543299444</v>
      </c>
      <c r="BA37" s="39">
        <f t="shared" si="59"/>
        <v>83333.333333333328</v>
      </c>
      <c r="BB37" s="39">
        <f t="shared" si="60"/>
        <v>0</v>
      </c>
      <c r="BC37">
        <f t="shared" si="31"/>
        <v>0.92670042346999104</v>
      </c>
      <c r="BD37" s="41">
        <f t="shared" si="61"/>
        <v>715469.5798049958</v>
      </c>
      <c r="BE37" s="41">
        <f t="shared" si="62"/>
        <v>15367049.194110608</v>
      </c>
      <c r="BF37">
        <f t="shared" si="32"/>
        <v>0.92281571025763476</v>
      </c>
      <c r="BG37" s="41">
        <f t="shared" si="63"/>
        <v>58125</v>
      </c>
      <c r="BH37" s="41">
        <f t="shared" si="64"/>
        <v>0</v>
      </c>
      <c r="BI37">
        <f t="shared" si="33"/>
        <v>0.93131059815990391</v>
      </c>
      <c r="BJ37">
        <f t="shared" si="65"/>
        <v>0</v>
      </c>
      <c r="BK37" s="121">
        <f t="shared" si="66"/>
        <v>0</v>
      </c>
      <c r="BL37">
        <f t="shared" si="34"/>
        <v>0.93469524753417399</v>
      </c>
      <c r="BM37" s="119">
        <f t="shared" si="67"/>
        <v>3435425.3920367137</v>
      </c>
      <c r="BN37" s="119">
        <f t="shared" si="68"/>
        <v>54594333.91110868</v>
      </c>
      <c r="BO37">
        <f t="shared" si="35"/>
        <v>0.92774016254392677</v>
      </c>
    </row>
    <row r="38" spans="1:67">
      <c r="A38">
        <v>26</v>
      </c>
      <c r="B38" s="64">
        <v>21</v>
      </c>
      <c r="C38" s="56">
        <f t="shared" si="5"/>
        <v>166640370.45995164</v>
      </c>
      <c r="D38" s="56">
        <f t="shared" si="36"/>
        <v>0</v>
      </c>
      <c r="E38" s="59">
        <f t="shared" si="37"/>
        <v>166640370.45995167</v>
      </c>
      <c r="F38" s="53">
        <f t="shared" si="38"/>
        <v>1226386.397417844</v>
      </c>
      <c r="G38" s="53">
        <f t="shared" si="6"/>
        <v>772933.58498340927</v>
      </c>
      <c r="H38" s="66">
        <f t="shared" si="7"/>
        <v>453452.81243443477</v>
      </c>
      <c r="I38" s="54">
        <f t="shared" si="39"/>
        <v>0.18</v>
      </c>
      <c r="J38" s="67">
        <f t="shared" si="8"/>
        <v>1.6401583188387914E-2</v>
      </c>
      <c r="K38" s="68">
        <f t="shared" si="9"/>
        <v>2725728.5546175255</v>
      </c>
      <c r="L38" s="68">
        <f t="shared" si="10"/>
        <v>3952114.9520353698</v>
      </c>
      <c r="M38" s="55">
        <f t="shared" si="40"/>
        <v>3179181.3670519604</v>
      </c>
      <c r="N38" s="55">
        <f t="shared" si="41"/>
        <v>715893.14076487347</v>
      </c>
      <c r="O38" s="55">
        <f t="shared" si="11"/>
        <v>2463288.226287087</v>
      </c>
      <c r="P38" s="65">
        <f t="shared" si="42"/>
        <v>3292250.4261524715</v>
      </c>
      <c r="Q38" s="52">
        <f t="shared" si="12"/>
        <v>99615.62322436471</v>
      </c>
      <c r="R38" s="57">
        <f t="shared" si="43"/>
        <v>13717.710108968631</v>
      </c>
      <c r="S38" s="59">
        <f t="shared" si="44"/>
        <v>41834844.184690677</v>
      </c>
      <c r="T38" s="56">
        <f t="shared" si="13"/>
        <v>2571959.8152591214</v>
      </c>
      <c r="U38" s="57">
        <f t="shared" si="14"/>
        <v>174311.85076954449</v>
      </c>
      <c r="V38" s="59">
        <f t="shared" si="69"/>
        <v>14000000</v>
      </c>
      <c r="W38" s="52">
        <f t="shared" si="15"/>
        <v>0</v>
      </c>
      <c r="X38" s="57">
        <f t="shared" si="16"/>
        <v>58333.333333333336</v>
      </c>
      <c r="Y38" s="59">
        <f t="shared" si="45"/>
        <v>23907749.573847532</v>
      </c>
      <c r="Z38" s="56">
        <f t="shared" si="46"/>
        <v>0</v>
      </c>
      <c r="AA38" s="57">
        <f t="shared" si="47"/>
        <v>99615.62322436471</v>
      </c>
      <c r="AB38" s="63">
        <f t="shared" si="70"/>
        <v>20000000</v>
      </c>
      <c r="AC38" s="74">
        <f t="shared" si="17"/>
        <v>0</v>
      </c>
      <c r="AD38" s="57">
        <f t="shared" si="48"/>
        <v>83333.333333333328</v>
      </c>
      <c r="AE38" s="59">
        <f t="shared" si="49"/>
        <v>23574344.921972744</v>
      </c>
      <c r="AF38" s="54">
        <f t="shared" si="50"/>
        <v>715893.14076487347</v>
      </c>
      <c r="AG38" s="57">
        <f t="shared" si="18"/>
        <v>98226.437174886436</v>
      </c>
      <c r="AH38" s="59">
        <f t="shared" si="51"/>
        <v>13950000</v>
      </c>
      <c r="AI38" s="54">
        <f t="shared" si="19"/>
        <v>0</v>
      </c>
      <c r="AJ38" s="57">
        <f t="shared" si="20"/>
        <v>58125</v>
      </c>
      <c r="AK38" s="59">
        <f t="shared" si="52"/>
        <v>26081181.353288211</v>
      </c>
      <c r="AL38" s="56">
        <f t="shared" si="53"/>
        <v>0</v>
      </c>
      <c r="AM38" s="75">
        <f t="shared" si="22"/>
        <v>108671.58897203421</v>
      </c>
      <c r="AN38">
        <f t="shared" si="54"/>
        <v>2.3618987584969595E-2</v>
      </c>
      <c r="AO38" s="119">
        <f t="shared" si="23"/>
        <v>113333.33333333334</v>
      </c>
      <c r="AP38" s="119">
        <f t="shared" si="24"/>
        <v>2091928.0877116588</v>
      </c>
      <c r="AQ38">
        <f t="shared" si="25"/>
        <v>0.91767322215930136</v>
      </c>
      <c r="AR38" s="41">
        <f t="shared" si="26"/>
        <v>2746271.6660286658</v>
      </c>
      <c r="AS38" s="41">
        <f t="shared" si="27"/>
        <v>66870955.196737155</v>
      </c>
      <c r="AT38">
        <f t="shared" si="28"/>
        <v>0.91701501573534128</v>
      </c>
      <c r="AU38" s="41">
        <f t="shared" si="55"/>
        <v>58333.333333333336</v>
      </c>
      <c r="AV38" s="41">
        <f t="shared" si="56"/>
        <v>0</v>
      </c>
      <c r="AW38">
        <f t="shared" si="29"/>
        <v>0.9191628760226902</v>
      </c>
      <c r="AX38">
        <f t="shared" si="57"/>
        <v>0</v>
      </c>
      <c r="AY38" s="121">
        <f t="shared" si="58"/>
        <v>0</v>
      </c>
      <c r="AZ38">
        <f t="shared" si="30"/>
        <v>0.95120571815710697</v>
      </c>
      <c r="BA38" s="39">
        <f t="shared" si="59"/>
        <v>83333.333333333328</v>
      </c>
      <c r="BB38" s="39">
        <f t="shared" si="60"/>
        <v>0</v>
      </c>
      <c r="BC38">
        <f t="shared" si="31"/>
        <v>0.92305047734152212</v>
      </c>
      <c r="BD38" s="41">
        <f t="shared" si="61"/>
        <v>814119.57793975994</v>
      </c>
      <c r="BE38" s="41">
        <f t="shared" si="62"/>
        <v>18613221.65988671</v>
      </c>
      <c r="BF38">
        <f t="shared" si="32"/>
        <v>0.91898804741915485</v>
      </c>
      <c r="BG38" s="41">
        <f t="shared" si="63"/>
        <v>58125</v>
      </c>
      <c r="BH38" s="41">
        <f t="shared" si="64"/>
        <v>0</v>
      </c>
      <c r="BI38">
        <f t="shared" si="33"/>
        <v>0.92787266146997294</v>
      </c>
      <c r="BJ38">
        <f t="shared" si="65"/>
        <v>0</v>
      </c>
      <c r="BK38" s="121">
        <f t="shared" si="66"/>
        <v>0</v>
      </c>
      <c r="BL38">
        <f t="shared" si="34"/>
        <v>0.93141372178822512</v>
      </c>
      <c r="BM38" s="119">
        <f t="shared" si="67"/>
        <v>3873516.2439684262</v>
      </c>
      <c r="BN38" s="119">
        <f t="shared" si="68"/>
        <v>66762808.70809117</v>
      </c>
      <c r="BO38">
        <f t="shared" si="35"/>
        <v>0.92413792667293693</v>
      </c>
    </row>
    <row r="39" spans="1:67">
      <c r="A39">
        <v>27</v>
      </c>
      <c r="B39" s="58">
        <v>22</v>
      </c>
      <c r="C39" s="56">
        <f t="shared" si="5"/>
        <v>163461189.09289965</v>
      </c>
      <c r="D39" s="56">
        <f t="shared" si="36"/>
        <v>0</v>
      </c>
      <c r="E39" s="59">
        <f t="shared" si="37"/>
        <v>163461189.09289971</v>
      </c>
      <c r="F39" s="53">
        <f t="shared" si="38"/>
        <v>1206271.718899488</v>
      </c>
      <c r="G39" s="53">
        <f t="shared" si="6"/>
        <v>758187.48207589984</v>
      </c>
      <c r="H39" s="60">
        <f t="shared" si="7"/>
        <v>448084.23682358814</v>
      </c>
      <c r="I39" s="54">
        <f t="shared" si="39"/>
        <v>0.18</v>
      </c>
      <c r="J39" s="61">
        <f t="shared" si="8"/>
        <v>1.6401583188387914E-2</v>
      </c>
      <c r="K39" s="62">
        <f t="shared" si="9"/>
        <v>2673673.0000943341</v>
      </c>
      <c r="L39" s="62">
        <f t="shared" si="10"/>
        <v>3879944.7189938221</v>
      </c>
      <c r="M39" s="55">
        <f t="shared" si="40"/>
        <v>3121757.2369179223</v>
      </c>
      <c r="N39" s="55">
        <f t="shared" si="41"/>
        <v>702962.28337391303</v>
      </c>
      <c r="O39" s="55">
        <f t="shared" si="11"/>
        <v>2418794.9535440095</v>
      </c>
      <c r="P39" s="59">
        <f t="shared" si="42"/>
        <v>3192634.8029281069</v>
      </c>
      <c r="Q39" s="52">
        <f t="shared" si="12"/>
        <v>100030.68832113291</v>
      </c>
      <c r="R39" s="57">
        <f t="shared" si="43"/>
        <v>13302.645012200444</v>
      </c>
      <c r="S39" s="59">
        <f t="shared" si="44"/>
        <v>39262884.369431555</v>
      </c>
      <c r="T39" s="56">
        <f t="shared" si="13"/>
        <v>2527919.3408034272</v>
      </c>
      <c r="U39" s="57">
        <f t="shared" si="14"/>
        <v>163595.35153929814</v>
      </c>
      <c r="V39" s="59">
        <f t="shared" si="69"/>
        <v>14000000</v>
      </c>
      <c r="W39" s="52">
        <f t="shared" si="15"/>
        <v>0</v>
      </c>
      <c r="X39" s="57">
        <f t="shared" si="16"/>
        <v>58333.333333333336</v>
      </c>
      <c r="Y39" s="59">
        <f t="shared" si="45"/>
        <v>24007365.197071899</v>
      </c>
      <c r="Z39" s="56">
        <f t="shared" si="46"/>
        <v>0</v>
      </c>
      <c r="AA39" s="57">
        <f t="shared" si="47"/>
        <v>100030.68832113291</v>
      </c>
      <c r="AB39" s="63">
        <f t="shared" si="70"/>
        <v>20000000</v>
      </c>
      <c r="AC39" s="74">
        <f t="shared" si="17"/>
        <v>0</v>
      </c>
      <c r="AD39" s="57">
        <f t="shared" si="48"/>
        <v>83333.333333333328</v>
      </c>
      <c r="AE39" s="59">
        <f t="shared" si="49"/>
        <v>22858451.781207871</v>
      </c>
      <c r="AF39" s="54">
        <f t="shared" si="50"/>
        <v>702962.28337391303</v>
      </c>
      <c r="AG39" s="57">
        <f t="shared" si="18"/>
        <v>95243.549088366126</v>
      </c>
      <c r="AH39" s="59">
        <f t="shared" si="51"/>
        <v>13950000</v>
      </c>
      <c r="AI39" s="54">
        <f t="shared" si="19"/>
        <v>0</v>
      </c>
      <c r="AJ39" s="57">
        <f t="shared" si="20"/>
        <v>58125</v>
      </c>
      <c r="AK39" s="59">
        <f t="shared" si="52"/>
        <v>26189852.942260247</v>
      </c>
      <c r="AL39" s="56">
        <f t="shared" si="53"/>
        <v>0</v>
      </c>
      <c r="AM39" s="75">
        <f t="shared" si="22"/>
        <v>109124.38725941769</v>
      </c>
      <c r="AN39">
        <f t="shared" si="54"/>
        <v>2.3699394768977054E-2</v>
      </c>
      <c r="AO39" s="119">
        <f t="shared" si="23"/>
        <v>113333.33333333336</v>
      </c>
      <c r="AP39" s="119">
        <f t="shared" si="24"/>
        <v>2200675.1430649241</v>
      </c>
      <c r="AQ39">
        <f t="shared" si="25"/>
        <v>0.91379239827008685</v>
      </c>
      <c r="AR39" s="41">
        <f t="shared" si="26"/>
        <v>2691514.6923427251</v>
      </c>
      <c r="AS39" s="41">
        <f t="shared" si="27"/>
        <v>68253822.201692536</v>
      </c>
      <c r="AT39">
        <f t="shared" si="28"/>
        <v>0.91310578108496199</v>
      </c>
      <c r="AU39" s="41">
        <f t="shared" si="55"/>
        <v>58333.333333333336</v>
      </c>
      <c r="AV39" s="41">
        <f t="shared" si="56"/>
        <v>0</v>
      </c>
      <c r="AW39">
        <f t="shared" si="29"/>
        <v>0.91534643797601267</v>
      </c>
      <c r="AX39">
        <f t="shared" si="57"/>
        <v>0</v>
      </c>
      <c r="AY39" s="121">
        <f t="shared" si="58"/>
        <v>0</v>
      </c>
      <c r="AZ39">
        <f t="shared" si="30"/>
        <v>0.9488029674222509</v>
      </c>
      <c r="BA39" s="39">
        <f t="shared" si="59"/>
        <v>83333.333333333328</v>
      </c>
      <c r="BB39" s="39">
        <f t="shared" si="60"/>
        <v>0</v>
      </c>
      <c r="BC39">
        <f t="shared" si="31"/>
        <v>0.91940263363570629</v>
      </c>
      <c r="BD39" s="41">
        <f t="shared" si="61"/>
        <v>798205.83246227913</v>
      </c>
      <c r="BE39" s="41">
        <f t="shared" si="62"/>
        <v>18979981.651095651</v>
      </c>
      <c r="BF39">
        <f t="shared" si="32"/>
        <v>0.91516404671321261</v>
      </c>
      <c r="BG39" s="41">
        <f t="shared" si="63"/>
        <v>58125</v>
      </c>
      <c r="BH39" s="41">
        <f t="shared" si="64"/>
        <v>0</v>
      </c>
      <c r="BI39">
        <f t="shared" si="33"/>
        <v>0.9244350722668836</v>
      </c>
      <c r="BJ39">
        <f t="shared" si="65"/>
        <v>0</v>
      </c>
      <c r="BK39" s="121">
        <f t="shared" si="66"/>
        <v>0</v>
      </c>
      <c r="BL39">
        <f t="shared" si="34"/>
        <v>0.92813132154216771</v>
      </c>
      <c r="BM39" s="119">
        <f t="shared" si="67"/>
        <v>3802845.5248050047</v>
      </c>
      <c r="BN39" s="119">
        <f t="shared" si="68"/>
        <v>68678659.212194294</v>
      </c>
      <c r="BO39">
        <f t="shared" si="35"/>
        <v>0.92053738832307519</v>
      </c>
    </row>
    <row r="40" spans="1:67">
      <c r="A40">
        <v>28</v>
      </c>
      <c r="B40" s="64">
        <v>23</v>
      </c>
      <c r="C40" s="56">
        <f t="shared" si="5"/>
        <v>160339431.85598177</v>
      </c>
      <c r="D40" s="56">
        <f t="shared" si="36"/>
        <v>0</v>
      </c>
      <c r="E40" s="59">
        <f t="shared" si="37"/>
        <v>160339431.8559818</v>
      </c>
      <c r="F40" s="53">
        <f t="shared" si="38"/>
        <v>1186486.9529541582</v>
      </c>
      <c r="G40" s="53">
        <f t="shared" si="6"/>
        <v>743707.731425329</v>
      </c>
      <c r="H40" s="66">
        <f t="shared" si="7"/>
        <v>442779.22152882919</v>
      </c>
      <c r="I40" s="54">
        <f t="shared" si="39"/>
        <v>0.18</v>
      </c>
      <c r="J40" s="67">
        <f t="shared" si="8"/>
        <v>1.6401583188387914E-2</v>
      </c>
      <c r="K40" s="68">
        <f t="shared" si="9"/>
        <v>2622558.2497287458</v>
      </c>
      <c r="L40" s="68">
        <f t="shared" si="10"/>
        <v>3809045.202682904</v>
      </c>
      <c r="M40" s="55">
        <f t="shared" si="40"/>
        <v>3065337.4712575749</v>
      </c>
      <c r="N40" s="55">
        <f t="shared" si="41"/>
        <v>690257.59038017609</v>
      </c>
      <c r="O40" s="55">
        <f t="shared" si="11"/>
        <v>2375079.8808773989</v>
      </c>
      <c r="P40" s="65">
        <f t="shared" si="42"/>
        <v>3092604.1146069737</v>
      </c>
      <c r="Q40" s="52">
        <f t="shared" si="12"/>
        <v>100447.48285580429</v>
      </c>
      <c r="R40" s="57">
        <f t="shared" si="43"/>
        <v>12885.850477529057</v>
      </c>
      <c r="S40" s="59">
        <f t="shared" si="44"/>
        <v>36734965.028628126</v>
      </c>
      <c r="T40" s="56">
        <f t="shared" si="13"/>
        <v>2484658.9530837308</v>
      </c>
      <c r="U40" s="57">
        <f t="shared" si="14"/>
        <v>153062.35428595051</v>
      </c>
      <c r="V40" s="59">
        <f t="shared" si="69"/>
        <v>14000000</v>
      </c>
      <c r="W40" s="52">
        <f t="shared" si="15"/>
        <v>0</v>
      </c>
      <c r="X40" s="57">
        <f t="shared" si="16"/>
        <v>58333.333333333336</v>
      </c>
      <c r="Y40" s="59">
        <f t="shared" si="45"/>
        <v>24107395.885393031</v>
      </c>
      <c r="Z40" s="56">
        <f t="shared" si="46"/>
        <v>0</v>
      </c>
      <c r="AA40" s="57">
        <f t="shared" si="47"/>
        <v>100447.48285580429</v>
      </c>
      <c r="AB40" s="63">
        <f t="shared" si="70"/>
        <v>20000000</v>
      </c>
      <c r="AC40" s="74">
        <f t="shared" si="17"/>
        <v>0</v>
      </c>
      <c r="AD40" s="57">
        <f t="shared" si="48"/>
        <v>83333.333333333328</v>
      </c>
      <c r="AE40" s="59">
        <f t="shared" si="49"/>
        <v>22155489.497833956</v>
      </c>
      <c r="AF40" s="54">
        <f t="shared" si="50"/>
        <v>690257.59038017609</v>
      </c>
      <c r="AG40" s="57">
        <f t="shared" si="18"/>
        <v>92314.539574308146</v>
      </c>
      <c r="AH40" s="59">
        <f t="shared" si="51"/>
        <v>13950000</v>
      </c>
      <c r="AI40" s="54">
        <f t="shared" si="19"/>
        <v>0</v>
      </c>
      <c r="AJ40" s="57">
        <f t="shared" si="20"/>
        <v>58125</v>
      </c>
      <c r="AK40" s="59">
        <f t="shared" si="52"/>
        <v>26298977.329519663</v>
      </c>
      <c r="AL40" s="56">
        <f t="shared" si="53"/>
        <v>0</v>
      </c>
      <c r="AM40" s="75">
        <f t="shared" si="22"/>
        <v>109579.07220633193</v>
      </c>
      <c r="AN40">
        <f t="shared" si="54"/>
        <v>2.3779801952984514E-2</v>
      </c>
      <c r="AO40" s="119">
        <f t="shared" si="23"/>
        <v>113333.33333333334</v>
      </c>
      <c r="AP40" s="119">
        <f t="shared" si="24"/>
        <v>2310292.1056834986</v>
      </c>
      <c r="AQ40">
        <f t="shared" si="25"/>
        <v>0.90991584303169459</v>
      </c>
      <c r="AR40" s="41">
        <f t="shared" si="26"/>
        <v>2637721.3073696811</v>
      </c>
      <c r="AS40" s="41">
        <f t="shared" si="27"/>
        <v>69570450.68634446</v>
      </c>
      <c r="AT40">
        <f t="shared" si="28"/>
        <v>0.90920107816876072</v>
      </c>
      <c r="AU40" s="41">
        <f t="shared" si="55"/>
        <v>58333.333333333336</v>
      </c>
      <c r="AV40" s="41">
        <f t="shared" si="56"/>
        <v>0</v>
      </c>
      <c r="AW40">
        <f t="shared" si="29"/>
        <v>0.91153368027103454</v>
      </c>
      <c r="AX40">
        <f t="shared" si="57"/>
        <v>0</v>
      </c>
      <c r="AY40" s="121">
        <f t="shared" si="58"/>
        <v>0</v>
      </c>
      <c r="AZ40">
        <f t="shared" si="30"/>
        <v>0.94639363434737911</v>
      </c>
      <c r="BA40" s="39">
        <f t="shared" si="59"/>
        <v>83333.333333333328</v>
      </c>
      <c r="BB40" s="39">
        <f t="shared" si="60"/>
        <v>0</v>
      </c>
      <c r="BC40">
        <f t="shared" si="31"/>
        <v>0.91575698136523598</v>
      </c>
      <c r="BD40" s="41">
        <f t="shared" si="61"/>
        <v>782572.12995448429</v>
      </c>
      <c r="BE40" s="41">
        <f t="shared" si="62"/>
        <v>19327212.530644931</v>
      </c>
      <c r="BF40">
        <f t="shared" si="32"/>
        <v>0.91134379488374462</v>
      </c>
      <c r="BG40" s="41">
        <f t="shared" si="63"/>
        <v>58125</v>
      </c>
      <c r="BH40" s="41">
        <f t="shared" si="64"/>
        <v>0</v>
      </c>
      <c r="BI40">
        <f t="shared" si="33"/>
        <v>0.920997921017086</v>
      </c>
      <c r="BJ40">
        <f t="shared" si="65"/>
        <v>0</v>
      </c>
      <c r="BK40" s="121">
        <f t="shared" si="66"/>
        <v>0</v>
      </c>
      <c r="BL40">
        <f t="shared" si="34"/>
        <v>0.92484813751936334</v>
      </c>
      <c r="BM40" s="119">
        <f t="shared" si="67"/>
        <v>3733418.4373241658</v>
      </c>
      <c r="BN40" s="119">
        <f t="shared" si="68"/>
        <v>70502761.838924229</v>
      </c>
      <c r="BO40">
        <f t="shared" si="35"/>
        <v>0.91693863694971656</v>
      </c>
    </row>
    <row r="41" spans="1:67">
      <c r="A41">
        <v>29</v>
      </c>
      <c r="B41" s="58">
        <v>24</v>
      </c>
      <c r="C41" s="56">
        <f t="shared" si="5"/>
        <v>157274094.38472417</v>
      </c>
      <c r="D41" s="56">
        <f t="shared" si="36"/>
        <v>0</v>
      </c>
      <c r="E41" s="59">
        <f t="shared" si="37"/>
        <v>157274094.38472423</v>
      </c>
      <c r="F41" s="53">
        <f t="shared" si="38"/>
        <v>1167026.688493344</v>
      </c>
      <c r="G41" s="53">
        <f t="shared" si="6"/>
        <v>729489.67445447913</v>
      </c>
      <c r="H41" s="60">
        <f t="shared" si="7"/>
        <v>437537.01403886487</v>
      </c>
      <c r="I41" s="54">
        <f t="shared" si="39"/>
        <v>0.18</v>
      </c>
      <c r="J41" s="61">
        <f t="shared" si="8"/>
        <v>1.6401583188387914E-2</v>
      </c>
      <c r="K41" s="62">
        <f t="shared" si="9"/>
        <v>2572367.8426956697</v>
      </c>
      <c r="L41" s="62">
        <f t="shared" si="10"/>
        <v>3739394.5311890137</v>
      </c>
      <c r="M41" s="55">
        <f t="shared" si="40"/>
        <v>3009904.8567345347</v>
      </c>
      <c r="N41" s="55">
        <f t="shared" si="41"/>
        <v>677775.18565706757</v>
      </c>
      <c r="O41" s="55">
        <f t="shared" si="11"/>
        <v>2332129.671077467</v>
      </c>
      <c r="P41" s="59">
        <f t="shared" si="42"/>
        <v>2992156.6317511695</v>
      </c>
      <c r="Q41" s="52">
        <f t="shared" si="12"/>
        <v>100866.01403437015</v>
      </c>
      <c r="R41" s="57">
        <f t="shared" si="43"/>
        <v>12467.319298963206</v>
      </c>
      <c r="S41" s="59">
        <f t="shared" si="44"/>
        <v>34250306.075544395</v>
      </c>
      <c r="T41" s="56">
        <f t="shared" si="13"/>
        <v>2442165.3227513256</v>
      </c>
      <c r="U41" s="57">
        <f t="shared" si="14"/>
        <v>142709.60864810165</v>
      </c>
      <c r="V41" s="59">
        <f t="shared" si="69"/>
        <v>14000000</v>
      </c>
      <c r="W41" s="52">
        <f t="shared" si="15"/>
        <v>0</v>
      </c>
      <c r="X41" s="57">
        <f t="shared" si="16"/>
        <v>58333.333333333336</v>
      </c>
      <c r="Y41" s="59">
        <f t="shared" si="45"/>
        <v>24207843.368248835</v>
      </c>
      <c r="Z41" s="56">
        <f t="shared" si="46"/>
        <v>0</v>
      </c>
      <c r="AA41" s="57">
        <f t="shared" si="47"/>
        <v>100866.01403437015</v>
      </c>
      <c r="AB41" s="63">
        <f t="shared" si="70"/>
        <v>20000000</v>
      </c>
      <c r="AC41" s="74">
        <f t="shared" si="17"/>
        <v>0</v>
      </c>
      <c r="AD41" s="57">
        <f t="shared" si="48"/>
        <v>83333.333333333328</v>
      </c>
      <c r="AE41" s="59">
        <f t="shared" si="49"/>
        <v>21465231.907453779</v>
      </c>
      <c r="AF41" s="54">
        <f t="shared" si="50"/>
        <v>677775.18565706757</v>
      </c>
      <c r="AG41" s="57">
        <f t="shared" si="18"/>
        <v>89438.466281057408</v>
      </c>
      <c r="AH41" s="59">
        <f t="shared" si="51"/>
        <v>13950000</v>
      </c>
      <c r="AI41" s="54">
        <f t="shared" si="19"/>
        <v>0</v>
      </c>
      <c r="AJ41" s="57">
        <f t="shared" si="20"/>
        <v>58125</v>
      </c>
      <c r="AK41" s="59">
        <f t="shared" si="52"/>
        <v>26408556.401725996</v>
      </c>
      <c r="AL41" s="56">
        <f t="shared" si="53"/>
        <v>0</v>
      </c>
      <c r="AM41" s="75">
        <f t="shared" si="22"/>
        <v>110035.65167385832</v>
      </c>
      <c r="AN41">
        <f t="shared" si="54"/>
        <v>2.3860209136991977E-2</v>
      </c>
      <c r="AO41" s="119">
        <f t="shared" si="23"/>
        <v>113333.33333333336</v>
      </c>
      <c r="AP41" s="119">
        <f t="shared" si="24"/>
        <v>2420784.3368248837</v>
      </c>
      <c r="AQ41">
        <f t="shared" si="25"/>
        <v>0.90604364170468443</v>
      </c>
      <c r="AR41" s="41">
        <f t="shared" si="26"/>
        <v>2584874.9313994274</v>
      </c>
      <c r="AS41" s="41">
        <f t="shared" si="27"/>
        <v>70822794.359788448</v>
      </c>
      <c r="AT41">
        <f t="shared" si="28"/>
        <v>0.90530099172132861</v>
      </c>
      <c r="AU41" s="41">
        <f t="shared" si="55"/>
        <v>58333.333333333336</v>
      </c>
      <c r="AV41" s="41">
        <f t="shared" si="56"/>
        <v>0</v>
      </c>
      <c r="AW41">
        <f t="shared" si="29"/>
        <v>0.90772468925991479</v>
      </c>
      <c r="AX41">
        <f t="shared" si="57"/>
        <v>0</v>
      </c>
      <c r="AY41" s="121">
        <f t="shared" si="58"/>
        <v>0</v>
      </c>
      <c r="AZ41">
        <f t="shared" si="30"/>
        <v>0.94397780010868493</v>
      </c>
      <c r="BA41" s="39">
        <f t="shared" si="59"/>
        <v>83333.333333333328</v>
      </c>
      <c r="BB41" s="39">
        <f t="shared" si="60"/>
        <v>0</v>
      </c>
      <c r="BC41">
        <f t="shared" si="31"/>
        <v>0.91211360910137884</v>
      </c>
      <c r="BD41" s="41">
        <f t="shared" si="61"/>
        <v>767213.65193812503</v>
      </c>
      <c r="BE41" s="41">
        <f t="shared" si="62"/>
        <v>19655480.384054959</v>
      </c>
      <c r="BF41">
        <f t="shared" si="32"/>
        <v>0.90752737816185214</v>
      </c>
      <c r="BG41" s="41">
        <f t="shared" si="63"/>
        <v>58125</v>
      </c>
      <c r="BH41" s="41">
        <f t="shared" si="64"/>
        <v>0</v>
      </c>
      <c r="BI41">
        <f t="shared" si="33"/>
        <v>0.91756129783237605</v>
      </c>
      <c r="BJ41">
        <f t="shared" si="65"/>
        <v>0</v>
      </c>
      <c r="BK41" s="121">
        <f t="shared" si="66"/>
        <v>0</v>
      </c>
      <c r="BL41">
        <f t="shared" si="34"/>
        <v>0.92156426015288184</v>
      </c>
      <c r="BM41" s="119">
        <f t="shared" si="67"/>
        <v>3665213.5833375528</v>
      </c>
      <c r="BN41" s="119">
        <f t="shared" si="68"/>
        <v>72237716.561628833</v>
      </c>
      <c r="BO41">
        <f t="shared" si="35"/>
        <v>0.91334176158624736</v>
      </c>
    </row>
    <row r="42" spans="1:67">
      <c r="A42">
        <v>30</v>
      </c>
      <c r="B42" s="64">
        <v>25</v>
      </c>
      <c r="C42" s="56">
        <f t="shared" si="5"/>
        <v>154264189.52798963</v>
      </c>
      <c r="D42" s="56">
        <f t="shared" si="36"/>
        <v>0</v>
      </c>
      <c r="E42" s="59">
        <f t="shared" si="37"/>
        <v>154264189.52798969</v>
      </c>
      <c r="F42" s="53">
        <f t="shared" si="38"/>
        <v>1147885.6031789514</v>
      </c>
      <c r="G42" s="53">
        <f t="shared" si="6"/>
        <v>715528.73242732557</v>
      </c>
      <c r="H42" s="66">
        <f t="shared" si="7"/>
        <v>432356.87075162586</v>
      </c>
      <c r="I42" s="54">
        <f t="shared" si="39"/>
        <v>0.18</v>
      </c>
      <c r="J42" s="67">
        <f t="shared" si="8"/>
        <v>1.6401583188387914E-2</v>
      </c>
      <c r="K42" s="68">
        <f t="shared" si="9"/>
        <v>2523085.6003498589</v>
      </c>
      <c r="L42" s="68">
        <f t="shared" si="10"/>
        <v>3670971.2035288103</v>
      </c>
      <c r="M42" s="55">
        <f t="shared" si="40"/>
        <v>2955442.4711014847</v>
      </c>
      <c r="N42" s="55">
        <f t="shared" si="41"/>
        <v>665511.25862589409</v>
      </c>
      <c r="O42" s="55">
        <f t="shared" si="11"/>
        <v>2289931.2124755909</v>
      </c>
      <c r="P42" s="65">
        <f t="shared" si="42"/>
        <v>2891290.6177167995</v>
      </c>
      <c r="Q42" s="52">
        <f>MIN(IF(S42&gt;O42,0,MIN(P42,O42-S42))+IF(P42&gt;0,MIN(AA42,P42)),P42)</f>
        <v>101286.28909284669</v>
      </c>
      <c r="R42" s="57">
        <f t="shared" si="43"/>
        <v>12047.044240486664</v>
      </c>
      <c r="S42" s="59">
        <f t="shared" si="44"/>
        <v>31808140.75279307</v>
      </c>
      <c r="T42" s="56">
        <f t="shared" si="13"/>
        <v>2400425.3460314237</v>
      </c>
      <c r="U42" s="57">
        <f t="shared" si="14"/>
        <v>132533.91980330445</v>
      </c>
      <c r="V42" s="59">
        <f t="shared" si="69"/>
        <v>14000000</v>
      </c>
      <c r="W42" s="52">
        <f t="shared" si="15"/>
        <v>0</v>
      </c>
      <c r="X42" s="57">
        <f t="shared" si="16"/>
        <v>58333.333333333336</v>
      </c>
      <c r="Y42" s="59">
        <f t="shared" si="45"/>
        <v>24308709.382283207</v>
      </c>
      <c r="Z42" s="56">
        <f t="shared" si="46"/>
        <v>0</v>
      </c>
      <c r="AA42" s="57">
        <f t="shared" si="47"/>
        <v>101286.28909284669</v>
      </c>
      <c r="AB42" s="63">
        <f t="shared" si="70"/>
        <v>20000000</v>
      </c>
      <c r="AC42" s="74">
        <f t="shared" si="17"/>
        <v>0</v>
      </c>
      <c r="AD42" s="57">
        <f t="shared" si="48"/>
        <v>83333.333333333328</v>
      </c>
      <c r="AE42" s="59">
        <f t="shared" si="49"/>
        <v>20787456.72179671</v>
      </c>
      <c r="AF42" s="54">
        <f t="shared" si="50"/>
        <v>665511.25862589409</v>
      </c>
      <c r="AG42" s="57">
        <f t="shared" si="18"/>
        <v>86614.403007486297</v>
      </c>
      <c r="AH42" s="59">
        <f t="shared" si="51"/>
        <v>13950000</v>
      </c>
      <c r="AI42" s="54">
        <f t="shared" si="19"/>
        <v>0</v>
      </c>
      <c r="AJ42" s="57">
        <f t="shared" si="20"/>
        <v>58125</v>
      </c>
      <c r="AK42" s="59">
        <f t="shared" si="52"/>
        <v>26518592.053399853</v>
      </c>
      <c r="AL42" s="56">
        <f t="shared" si="53"/>
        <v>0</v>
      </c>
      <c r="AM42" s="75">
        <f t="shared" si="22"/>
        <v>110494.13355583273</v>
      </c>
      <c r="AN42">
        <f t="shared" si="54"/>
        <v>2.3940616320999437E-2</v>
      </c>
      <c r="AO42" s="119">
        <f t="shared" si="23"/>
        <v>113333.33333333336</v>
      </c>
      <c r="AP42" s="119">
        <f t="shared" si="24"/>
        <v>2532157.2273211675</v>
      </c>
      <c r="AQ42">
        <f t="shared" si="25"/>
        <v>0.90217587901188157</v>
      </c>
      <c r="AR42" s="41">
        <f t="shared" si="26"/>
        <v>2532959.2658347283</v>
      </c>
      <c r="AS42" s="41">
        <f t="shared" si="27"/>
        <v>72012760.380942702</v>
      </c>
      <c r="AT42">
        <f t="shared" si="28"/>
        <v>0.90140560592837571</v>
      </c>
      <c r="AU42" s="41">
        <f t="shared" si="55"/>
        <v>58333.333333333336</v>
      </c>
      <c r="AV42" s="41">
        <f t="shared" si="56"/>
        <v>0</v>
      </c>
      <c r="AW42">
        <f t="shared" si="29"/>
        <v>0.90391955078254349</v>
      </c>
      <c r="AX42">
        <f t="shared" si="57"/>
        <v>0</v>
      </c>
      <c r="AY42" s="121">
        <f t="shared" si="58"/>
        <v>0</v>
      </c>
      <c r="AZ42">
        <f t="shared" si="30"/>
        <v>0.94155554593510371</v>
      </c>
      <c r="BA42" s="39">
        <f t="shared" si="59"/>
        <v>83333.333333333328</v>
      </c>
      <c r="BB42" s="39">
        <f t="shared" si="60"/>
        <v>0</v>
      </c>
      <c r="BC42">
        <f t="shared" si="31"/>
        <v>0.90847260497103488</v>
      </c>
      <c r="BD42" s="41">
        <f t="shared" si="61"/>
        <v>752125.66163338034</v>
      </c>
      <c r="BE42" s="41">
        <f t="shared" si="62"/>
        <v>19965337.758776821</v>
      </c>
      <c r="BF42">
        <f t="shared" si="32"/>
        <v>0.90371488226333307</v>
      </c>
      <c r="BG42" s="41">
        <f t="shared" si="63"/>
        <v>58125</v>
      </c>
      <c r="BH42" s="41">
        <f t="shared" si="64"/>
        <v>0</v>
      </c>
      <c r="BI42">
        <f t="shared" si="33"/>
        <v>0.91412529246642482</v>
      </c>
      <c r="BJ42">
        <f t="shared" si="65"/>
        <v>0</v>
      </c>
      <c r="BK42" s="121">
        <f t="shared" si="66"/>
        <v>0</v>
      </c>
      <c r="BL42">
        <f t="shared" si="34"/>
        <v>0.91827977958170404</v>
      </c>
      <c r="BM42" s="119">
        <f t="shared" si="67"/>
        <v>3598209.9274681089</v>
      </c>
      <c r="BN42" s="119">
        <f t="shared" si="68"/>
        <v>73886061.777537122</v>
      </c>
      <c r="BO42">
        <f t="shared" si="35"/>
        <v>0.90974685084097007</v>
      </c>
    </row>
    <row r="43" spans="1:67">
      <c r="A43">
        <v>31</v>
      </c>
      <c r="B43" s="58">
        <v>26</v>
      </c>
      <c r="C43" s="56">
        <f t="shared" si="5"/>
        <v>151308747.05688813</v>
      </c>
      <c r="D43" s="56">
        <f t="shared" si="36"/>
        <v>0</v>
      </c>
      <c r="E43" s="59">
        <f t="shared" si="37"/>
        <v>151308747.05688819</v>
      </c>
      <c r="F43" s="53">
        <f t="shared" si="38"/>
        <v>1129058.4619676587</v>
      </c>
      <c r="G43" s="53">
        <f t="shared" si="6"/>
        <v>701820.40509886632</v>
      </c>
      <c r="H43" s="60">
        <f t="shared" si="7"/>
        <v>427238.0568687924</v>
      </c>
      <c r="I43" s="54">
        <f t="shared" si="39"/>
        <v>0.18</v>
      </c>
      <c r="J43" s="61">
        <f t="shared" si="8"/>
        <v>1.6401583188387914E-2</v>
      </c>
      <c r="K43" s="62">
        <f t="shared" si="9"/>
        <v>2474695.6214533178</v>
      </c>
      <c r="L43" s="62">
        <f t="shared" si="10"/>
        <v>3603754.0834209765</v>
      </c>
      <c r="M43" s="55">
        <f t="shared" si="40"/>
        <v>2901933.6783221103</v>
      </c>
      <c r="N43" s="55">
        <f t="shared" si="41"/>
        <v>653462.06315741257</v>
      </c>
      <c r="O43" s="55">
        <f t="shared" si="11"/>
        <v>2248471.6151646976</v>
      </c>
      <c r="P43" s="59">
        <f t="shared" si="42"/>
        <v>2790004.3286239528</v>
      </c>
      <c r="Q43" s="52">
        <f t="shared" ref="Q43:Q106" si="71">MIN(IF(S43&gt;O43,0,MIN(P43,O43-S43))+IF(P43&gt;0,MIN(AA43,P43)),P43)</f>
        <v>101708.31529740022</v>
      </c>
      <c r="R43" s="57">
        <f t="shared" si="43"/>
        <v>11625.018035933137</v>
      </c>
      <c r="S43" s="59">
        <f t="shared" si="44"/>
        <v>29407715.406761646</v>
      </c>
      <c r="T43" s="56">
        <f t="shared" si="13"/>
        <v>2359426.1409436795</v>
      </c>
      <c r="U43" s="57">
        <f t="shared" si="14"/>
        <v>122532.14752817352</v>
      </c>
      <c r="V43" s="59">
        <f t="shared" si="69"/>
        <v>14000000</v>
      </c>
      <c r="W43" s="52">
        <f t="shared" si="15"/>
        <v>0</v>
      </c>
      <c r="X43" s="57">
        <f t="shared" si="16"/>
        <v>58333.333333333336</v>
      </c>
      <c r="Y43" s="59">
        <f t="shared" si="45"/>
        <v>24409995.671376053</v>
      </c>
      <c r="Z43" s="56">
        <f t="shared" si="46"/>
        <v>0</v>
      </c>
      <c r="AA43" s="57">
        <f t="shared" si="47"/>
        <v>101708.31529740022</v>
      </c>
      <c r="AB43" s="63">
        <f t="shared" si="70"/>
        <v>20000000</v>
      </c>
      <c r="AC43" s="74">
        <f t="shared" si="17"/>
        <v>0</v>
      </c>
      <c r="AD43" s="57">
        <f t="shared" si="48"/>
        <v>83333.333333333328</v>
      </c>
      <c r="AE43" s="59">
        <f t="shared" si="49"/>
        <v>20121945.463170815</v>
      </c>
      <c r="AF43" s="54">
        <f t="shared" si="50"/>
        <v>653462.06315741257</v>
      </c>
      <c r="AG43" s="57">
        <f t="shared" si="18"/>
        <v>83841.439429878403</v>
      </c>
      <c r="AH43" s="59">
        <f t="shared" si="51"/>
        <v>13950000</v>
      </c>
      <c r="AI43" s="54">
        <f t="shared" si="19"/>
        <v>0</v>
      </c>
      <c r="AJ43" s="57">
        <f t="shared" si="20"/>
        <v>58125</v>
      </c>
      <c r="AK43" s="59">
        <f t="shared" si="52"/>
        <v>26629086.186955687</v>
      </c>
      <c r="AL43" s="56">
        <f t="shared" si="53"/>
        <v>0</v>
      </c>
      <c r="AM43" s="75">
        <f t="shared" si="22"/>
        <v>110954.52577898203</v>
      </c>
      <c r="AN43">
        <f t="shared" si="54"/>
        <v>2.4021023505006896E-2</v>
      </c>
      <c r="AO43" s="119">
        <f t="shared" si="23"/>
        <v>113333.33333333336</v>
      </c>
      <c r="AP43" s="119">
        <f t="shared" si="24"/>
        <v>2644416.1977324057</v>
      </c>
      <c r="AQ43">
        <f t="shared" si="25"/>
        <v>0.89831263913611414</v>
      </c>
      <c r="AR43" s="41">
        <f t="shared" si="26"/>
        <v>2481958.2884718529</v>
      </c>
      <c r="AS43" s="41">
        <f t="shared" si="27"/>
        <v>73142210.369254068</v>
      </c>
      <c r="AT43">
        <f t="shared" si="28"/>
        <v>0.89751500442457399</v>
      </c>
      <c r="AU43" s="41">
        <f t="shared" si="55"/>
        <v>58333.333333333336</v>
      </c>
      <c r="AV43" s="41">
        <f t="shared" si="56"/>
        <v>0</v>
      </c>
      <c r="AW43">
        <f t="shared" si="29"/>
        <v>0.90011835016408714</v>
      </c>
      <c r="AX43">
        <f t="shared" si="57"/>
        <v>0</v>
      </c>
      <c r="AY43" s="121">
        <f t="shared" si="58"/>
        <v>0</v>
      </c>
      <c r="AZ43">
        <f t="shared" si="30"/>
        <v>0.93912695310383409</v>
      </c>
      <c r="BA43" s="39">
        <f t="shared" si="59"/>
        <v>83333.333333333328</v>
      </c>
      <c r="BB43" s="39">
        <f t="shared" si="60"/>
        <v>0</v>
      </c>
      <c r="BC43">
        <f t="shared" si="31"/>
        <v>0.90483405665378358</v>
      </c>
      <c r="BD43" s="41">
        <f t="shared" si="61"/>
        <v>737303.50258729095</v>
      </c>
      <c r="BE43" s="41">
        <f t="shared" si="62"/>
        <v>20257323.957879789</v>
      </c>
      <c r="BF43">
        <f t="shared" si="32"/>
        <v>0.89990639238629233</v>
      </c>
      <c r="BG43" s="41">
        <f t="shared" si="63"/>
        <v>58125</v>
      </c>
      <c r="BH43" s="41">
        <f t="shared" si="64"/>
        <v>0</v>
      </c>
      <c r="BI43">
        <f t="shared" si="33"/>
        <v>0.91068999431130526</v>
      </c>
      <c r="BJ43">
        <f t="shared" si="65"/>
        <v>0</v>
      </c>
      <c r="BK43" s="121">
        <f t="shared" si="66"/>
        <v>0</v>
      </c>
      <c r="BL43">
        <f t="shared" si="34"/>
        <v>0.91499478564695802</v>
      </c>
      <c r="BM43" s="119">
        <f t="shared" si="67"/>
        <v>3532386.7910591443</v>
      </c>
      <c r="BN43" s="119">
        <f t="shared" si="68"/>
        <v>75450275.636374861</v>
      </c>
      <c r="BO43">
        <f t="shared" si="35"/>
        <v>0.90615399289404686</v>
      </c>
    </row>
    <row r="44" spans="1:67">
      <c r="A44">
        <v>32</v>
      </c>
      <c r="B44" s="64">
        <v>27</v>
      </c>
      <c r="C44" s="56">
        <f t="shared" si="5"/>
        <v>148406813.37856603</v>
      </c>
      <c r="D44" s="56">
        <f t="shared" si="36"/>
        <v>0</v>
      </c>
      <c r="E44" s="59">
        <f t="shared" si="37"/>
        <v>148406813.37856609</v>
      </c>
      <c r="F44" s="53">
        <f t="shared" si="38"/>
        <v>1110540.115679143</v>
      </c>
      <c r="G44" s="53">
        <f t="shared" si="6"/>
        <v>688360.26938758243</v>
      </c>
      <c r="H44" s="66">
        <f t="shared" si="7"/>
        <v>422179.84629156056</v>
      </c>
      <c r="I44" s="54">
        <f t="shared" si="39"/>
        <v>0.18</v>
      </c>
      <c r="J44" s="67">
        <f t="shared" si="8"/>
        <v>1.6401583188387914E-2</v>
      </c>
      <c r="K44" s="68">
        <f t="shared" si="9"/>
        <v>2427182.2774827001</v>
      </c>
      <c r="L44" s="68">
        <f t="shared" si="10"/>
        <v>3537722.3931618431</v>
      </c>
      <c r="M44" s="55">
        <f t="shared" si="40"/>
        <v>2849362.1237742607</v>
      </c>
      <c r="N44" s="55">
        <f t="shared" si="41"/>
        <v>641623.9164916717</v>
      </c>
      <c r="O44" s="55">
        <f t="shared" si="11"/>
        <v>2207738.2072825893</v>
      </c>
      <c r="P44" s="65">
        <f t="shared" si="42"/>
        <v>2688296.0133265527</v>
      </c>
      <c r="Q44" s="52">
        <f t="shared" si="71"/>
        <v>102132.09994447272</v>
      </c>
      <c r="R44" s="57">
        <f t="shared" si="43"/>
        <v>11201.233388860635</v>
      </c>
      <c r="S44" s="59">
        <f t="shared" si="44"/>
        <v>27048289.265817966</v>
      </c>
      <c r="T44" s="56">
        <f t="shared" si="13"/>
        <v>2319155.0435856506</v>
      </c>
      <c r="U44" s="57">
        <f t="shared" si="14"/>
        <v>112701.20527424153</v>
      </c>
      <c r="V44" s="59">
        <f t="shared" si="69"/>
        <v>14000000</v>
      </c>
      <c r="W44" s="52">
        <f t="shared" si="15"/>
        <v>0</v>
      </c>
      <c r="X44" s="57">
        <f t="shared" si="16"/>
        <v>58333.333333333336</v>
      </c>
      <c r="Y44" s="59">
        <f t="shared" si="45"/>
        <v>24511703.986673452</v>
      </c>
      <c r="Z44" s="56">
        <f t="shared" si="46"/>
        <v>0</v>
      </c>
      <c r="AA44" s="57">
        <f t="shared" si="47"/>
        <v>102132.09994447272</v>
      </c>
      <c r="AB44" s="63">
        <f t="shared" si="70"/>
        <v>20000000</v>
      </c>
      <c r="AC44" s="74">
        <f t="shared" si="17"/>
        <v>0</v>
      </c>
      <c r="AD44" s="57">
        <f t="shared" si="48"/>
        <v>83333.333333333328</v>
      </c>
      <c r="AE44" s="59">
        <f t="shared" si="49"/>
        <v>19468483.400013402</v>
      </c>
      <c r="AF44" s="54">
        <f t="shared" si="50"/>
        <v>641623.9164916717</v>
      </c>
      <c r="AG44" s="57">
        <f t="shared" si="18"/>
        <v>81118.680833389168</v>
      </c>
      <c r="AH44" s="59">
        <f t="shared" si="51"/>
        <v>13950000</v>
      </c>
      <c r="AI44" s="54">
        <f t="shared" si="19"/>
        <v>0</v>
      </c>
      <c r="AJ44" s="57">
        <f t="shared" si="20"/>
        <v>58125</v>
      </c>
      <c r="AK44" s="59">
        <f t="shared" si="52"/>
        <v>26740040.712734669</v>
      </c>
      <c r="AL44" s="56">
        <f t="shared" si="53"/>
        <v>0</v>
      </c>
      <c r="AM44" s="75">
        <f t="shared" si="22"/>
        <v>111416.83630306112</v>
      </c>
      <c r="AN44">
        <f t="shared" si="54"/>
        <v>2.410143068901436E-2</v>
      </c>
      <c r="AO44" s="119">
        <f t="shared" si="23"/>
        <v>113333.33333333336</v>
      </c>
      <c r="AP44" s="119">
        <f t="shared" si="24"/>
        <v>2757566.6985007636</v>
      </c>
      <c r="AQ44">
        <f t="shared" si="25"/>
        <v>0.89445400571806388</v>
      </c>
      <c r="AR44" s="41">
        <f t="shared" si="26"/>
        <v>2431856.2488598921</v>
      </c>
      <c r="AS44" s="41">
        <f t="shared" si="27"/>
        <v>74212961.39474082</v>
      </c>
      <c r="AT44">
        <f t="shared" si="28"/>
        <v>0.89362927029151651</v>
      </c>
      <c r="AU44" s="41">
        <f t="shared" si="55"/>
        <v>58333.333333333336</v>
      </c>
      <c r="AV44" s="41">
        <f t="shared" si="56"/>
        <v>0</v>
      </c>
      <c r="AW44">
        <f t="shared" si="29"/>
        <v>0.89632117221260277</v>
      </c>
      <c r="AX44">
        <f t="shared" si="57"/>
        <v>0</v>
      </c>
      <c r="AY44" s="121">
        <f t="shared" si="58"/>
        <v>0</v>
      </c>
      <c r="AZ44">
        <f t="shared" si="30"/>
        <v>0.93669210293587624</v>
      </c>
      <c r="BA44" s="39">
        <f t="shared" si="59"/>
        <v>83333.333333333328</v>
      </c>
      <c r="BB44" s="39">
        <f t="shared" si="60"/>
        <v>0</v>
      </c>
      <c r="BC44">
        <f t="shared" si="31"/>
        <v>0.90119805137902864</v>
      </c>
      <c r="BD44" s="41">
        <f t="shared" si="61"/>
        <v>722742.59732506087</v>
      </c>
      <c r="BE44" s="41">
        <f t="shared" si="62"/>
        <v>20531965.327733494</v>
      </c>
      <c r="BF44">
        <f t="shared" si="32"/>
        <v>0.89610199320877038</v>
      </c>
      <c r="BG44" s="41">
        <f t="shared" si="63"/>
        <v>58125</v>
      </c>
      <c r="BH44" s="41">
        <f t="shared" si="64"/>
        <v>0</v>
      </c>
      <c r="BI44">
        <f t="shared" si="33"/>
        <v>0.9072554923941063</v>
      </c>
      <c r="BJ44">
        <f t="shared" si="65"/>
        <v>0</v>
      </c>
      <c r="BK44" s="121">
        <f t="shared" si="66"/>
        <v>0</v>
      </c>
      <c r="BL44">
        <f t="shared" si="34"/>
        <v>0.91170936788819867</v>
      </c>
      <c r="BM44" s="119">
        <f t="shared" si="67"/>
        <v>3467723.8461849536</v>
      </c>
      <c r="BN44" s="119">
        <f t="shared" si="68"/>
        <v>76932777.341905043</v>
      </c>
      <c r="BO44">
        <f t="shared" si="35"/>
        <v>0.90256327549448601</v>
      </c>
    </row>
    <row r="45" spans="1:67">
      <c r="A45">
        <v>33</v>
      </c>
      <c r="B45" s="58">
        <v>28</v>
      </c>
      <c r="C45" s="56">
        <f t="shared" si="5"/>
        <v>145557451.25479177</v>
      </c>
      <c r="D45" s="56">
        <f t="shared" si="36"/>
        <v>0</v>
      </c>
      <c r="E45" s="59">
        <f t="shared" si="37"/>
        <v>145557451.25479183</v>
      </c>
      <c r="F45" s="53">
        <f t="shared" si="38"/>
        <v>1092325.4995877894</v>
      </c>
      <c r="G45" s="53">
        <f t="shared" si="6"/>
        <v>675143.9780701428</v>
      </c>
      <c r="H45" s="60">
        <f t="shared" si="7"/>
        <v>417181.52151764662</v>
      </c>
      <c r="I45" s="54">
        <f t="shared" si="39"/>
        <v>0.18</v>
      </c>
      <c r="J45" s="61">
        <f t="shared" si="8"/>
        <v>1.6401583188387914E-2</v>
      </c>
      <c r="K45" s="62">
        <f t="shared" si="9"/>
        <v>2380530.2080153571</v>
      </c>
      <c r="L45" s="62">
        <f t="shared" si="10"/>
        <v>3472855.7076031463</v>
      </c>
      <c r="M45" s="55">
        <f t="shared" si="40"/>
        <v>2797711.7295330036</v>
      </c>
      <c r="N45" s="55">
        <f t="shared" si="41"/>
        <v>629993.19817584136</v>
      </c>
      <c r="O45" s="55">
        <f t="shared" si="11"/>
        <v>2167718.5313571622</v>
      </c>
      <c r="P45" s="59">
        <f t="shared" si="42"/>
        <v>2586163.9133820799</v>
      </c>
      <c r="Q45" s="52">
        <f t="shared" si="71"/>
        <v>102557.65036090801</v>
      </c>
      <c r="R45" s="57">
        <f t="shared" si="43"/>
        <v>10775.682972425333</v>
      </c>
      <c r="S45" s="59">
        <f t="shared" si="44"/>
        <v>24729134.222232316</v>
      </c>
      <c r="T45" s="56">
        <f t="shared" si="13"/>
        <v>2279599.6044781529</v>
      </c>
      <c r="U45" s="57">
        <f t="shared" si="14"/>
        <v>103038.05925930131</v>
      </c>
      <c r="V45" s="59">
        <f t="shared" si="69"/>
        <v>14000000</v>
      </c>
      <c r="W45" s="52">
        <f t="shared" si="15"/>
        <v>0</v>
      </c>
      <c r="X45" s="57">
        <f t="shared" si="16"/>
        <v>58333.333333333336</v>
      </c>
      <c r="Y45" s="59">
        <f>IF(V44&gt;O44,(IF(V44&gt;AA44+O44+AM44,Y44+AA44,Y44+AA44-((AA44+O44+AM44)-V44))),Y44-Z44)</f>
        <v>24613836.086617924</v>
      </c>
      <c r="Z45" s="56">
        <f>MIN(IF(V45&gt;O45,0,MIN(Y45,O45-V45))+IF(AM44&gt;V44,AM44,0),Y45)</f>
        <v>0</v>
      </c>
      <c r="AA45" s="57">
        <f t="shared" si="47"/>
        <v>102557.65036090801</v>
      </c>
      <c r="AB45" s="63">
        <f t="shared" si="70"/>
        <v>20000000</v>
      </c>
      <c r="AC45" s="74">
        <f t="shared" si="17"/>
        <v>0</v>
      </c>
      <c r="AD45" s="57">
        <f t="shared" si="48"/>
        <v>83333.333333333328</v>
      </c>
      <c r="AE45" s="59">
        <f t="shared" si="49"/>
        <v>18826859.48352173</v>
      </c>
      <c r="AF45" s="54">
        <f t="shared" si="50"/>
        <v>629993.19817584136</v>
      </c>
      <c r="AG45" s="57">
        <f t="shared" si="18"/>
        <v>78445.247848007202</v>
      </c>
      <c r="AH45" s="59">
        <f t="shared" si="51"/>
        <v>13950000</v>
      </c>
      <c r="AI45" s="54">
        <f t="shared" si="19"/>
        <v>0</v>
      </c>
      <c r="AJ45" s="57">
        <f t="shared" si="20"/>
        <v>58125</v>
      </c>
      <c r="AK45" s="59">
        <f t="shared" si="52"/>
        <v>26851457.549037732</v>
      </c>
      <c r="AL45" s="56">
        <f t="shared" si="53"/>
        <v>0</v>
      </c>
      <c r="AM45" s="75">
        <f t="shared" si="22"/>
        <v>111881.07312099055</v>
      </c>
      <c r="AN45">
        <f t="shared" si="54"/>
        <v>2.4181837873021819E-2</v>
      </c>
      <c r="AO45" s="119">
        <f t="shared" si="23"/>
        <v>113333.33333333334</v>
      </c>
      <c r="AP45" s="119">
        <f t="shared" si="24"/>
        <v>2871614.2101054243</v>
      </c>
      <c r="AQ45">
        <f t="shared" si="25"/>
        <v>0.89060006185413443</v>
      </c>
      <c r="AR45" s="41">
        <f t="shared" si="26"/>
        <v>2382637.6637374545</v>
      </c>
      <c r="AS45" s="41">
        <f t="shared" si="27"/>
        <v>75226786.947779045</v>
      </c>
      <c r="AT45">
        <f t="shared" si="28"/>
        <v>0.88974848605564327</v>
      </c>
      <c r="AU45" s="41">
        <f t="shared" si="55"/>
        <v>58333.333333333336</v>
      </c>
      <c r="AV45" s="41">
        <f t="shared" si="56"/>
        <v>0</v>
      </c>
      <c r="AW45">
        <f t="shared" si="29"/>
        <v>0.89252810121672044</v>
      </c>
      <c r="AX45">
        <f t="shared" si="57"/>
        <v>0</v>
      </c>
      <c r="AY45" s="121">
        <f t="shared" si="58"/>
        <v>0</v>
      </c>
      <c r="AZ45">
        <f t="shared" si="30"/>
        <v>0.93425107679157648</v>
      </c>
      <c r="BA45" s="39">
        <f t="shared" si="59"/>
        <v>83333.333333333328</v>
      </c>
      <c r="BB45" s="39">
        <f t="shared" si="60"/>
        <v>0</v>
      </c>
      <c r="BC45">
        <f t="shared" si="31"/>
        <v>0.8975646759231235</v>
      </c>
      <c r="BD45" s="41">
        <f t="shared" si="61"/>
        <v>708438.44602384861</v>
      </c>
      <c r="BE45" s="41">
        <f t="shared" si="62"/>
        <v>20789775.539802764</v>
      </c>
      <c r="BF45">
        <f t="shared" si="32"/>
        <v>0.89230176888643586</v>
      </c>
      <c r="BG45" s="41">
        <f t="shared" si="63"/>
        <v>58125</v>
      </c>
      <c r="BH45" s="41">
        <f t="shared" si="64"/>
        <v>0</v>
      </c>
      <c r="BI45">
        <f t="shared" si="33"/>
        <v>0.90382187537354641</v>
      </c>
      <c r="BJ45">
        <f t="shared" si="65"/>
        <v>0</v>
      </c>
      <c r="BK45" s="121">
        <f t="shared" si="66"/>
        <v>0</v>
      </c>
      <c r="BL45">
        <f t="shared" si="34"/>
        <v>0.90842361553969053</v>
      </c>
      <c r="BM45" s="119">
        <f t="shared" si="67"/>
        <v>3404201.1097613033</v>
      </c>
      <c r="BN45" s="119">
        <f t="shared" si="68"/>
        <v>78335928.426924109</v>
      </c>
      <c r="BO45">
        <f t="shared" si="35"/>
        <v>0.89897478595717384</v>
      </c>
    </row>
    <row r="46" spans="1:67">
      <c r="A46">
        <v>34</v>
      </c>
      <c r="B46" s="64">
        <v>29</v>
      </c>
      <c r="C46" s="56">
        <f t="shared" si="5"/>
        <v>142759739.52525878</v>
      </c>
      <c r="D46" s="56">
        <f t="shared" si="36"/>
        <v>0</v>
      </c>
      <c r="E46" s="59">
        <f t="shared" si="37"/>
        <v>142759739.52525884</v>
      </c>
      <c r="F46" s="53">
        <f t="shared" si="38"/>
        <v>1074409.6320375029</v>
      </c>
      <c r="G46" s="53">
        <f t="shared" si="6"/>
        <v>662167.2584979923</v>
      </c>
      <c r="H46" s="66">
        <f t="shared" si="7"/>
        <v>412242.37353951065</v>
      </c>
      <c r="I46" s="54">
        <f t="shared" si="39"/>
        <v>0.18</v>
      </c>
      <c r="J46" s="67">
        <f t="shared" si="8"/>
        <v>1.6401583188387914E-2</v>
      </c>
      <c r="K46" s="68">
        <f t="shared" si="9"/>
        <v>2334724.3161927364</v>
      </c>
      <c r="L46" s="68">
        <f t="shared" si="10"/>
        <v>3409133.9482302396</v>
      </c>
      <c r="M46" s="55">
        <f t="shared" si="40"/>
        <v>2746966.689732247</v>
      </c>
      <c r="N46" s="55">
        <f t="shared" si="41"/>
        <v>618566.34901973652</v>
      </c>
      <c r="O46" s="55">
        <f t="shared" si="11"/>
        <v>2128400.3407125105</v>
      </c>
      <c r="P46" s="65">
        <f t="shared" si="42"/>
        <v>2483606.263021172</v>
      </c>
      <c r="Q46" s="52">
        <f t="shared" si="71"/>
        <v>102984.97390407846</v>
      </c>
      <c r="R46" s="57">
        <f t="shared" si="43"/>
        <v>10348.359429254884</v>
      </c>
      <c r="S46" s="59">
        <f t="shared" si="44"/>
        <v>22449534.617754161</v>
      </c>
      <c r="T46" s="56">
        <f t="shared" si="13"/>
        <v>2240747.5849715052</v>
      </c>
      <c r="U46" s="57">
        <f t="shared" si="14"/>
        <v>93539.727573975673</v>
      </c>
      <c r="V46" s="59">
        <f t="shared" si="69"/>
        <v>14000000</v>
      </c>
      <c r="W46" s="52">
        <f t="shared" si="15"/>
        <v>0</v>
      </c>
      <c r="X46" s="57">
        <f t="shared" si="16"/>
        <v>58333.333333333336</v>
      </c>
      <c r="Y46" s="59">
        <f t="shared" ref="Y46:Y109" si="72">IF(V45&gt;O45,(IF(V45&gt;AA45+O45+AM45,Y45+AA45,Y45+AA45-((AA45+O45+AM45)-V45))),Y45-Z45)</f>
        <v>24716393.736978833</v>
      </c>
      <c r="Z46" s="56">
        <f t="shared" si="46"/>
        <v>0</v>
      </c>
      <c r="AA46" s="57">
        <f t="shared" si="47"/>
        <v>102984.97390407846</v>
      </c>
      <c r="AB46" s="63">
        <f t="shared" si="70"/>
        <v>20000000</v>
      </c>
      <c r="AC46" s="74">
        <f t="shared" si="17"/>
        <v>0</v>
      </c>
      <c r="AD46" s="57">
        <f t="shared" si="48"/>
        <v>83333.333333333328</v>
      </c>
      <c r="AE46" s="59">
        <f t="shared" si="49"/>
        <v>18196866.28534589</v>
      </c>
      <c r="AF46" s="54">
        <f t="shared" si="50"/>
        <v>618566.34901973652</v>
      </c>
      <c r="AG46" s="57">
        <f t="shared" si="18"/>
        <v>75820.276188941207</v>
      </c>
      <c r="AH46" s="59">
        <f t="shared" si="51"/>
        <v>13950000</v>
      </c>
      <c r="AI46" s="54">
        <f t="shared" si="19"/>
        <v>0</v>
      </c>
      <c r="AJ46" s="57">
        <f t="shared" si="20"/>
        <v>58125</v>
      </c>
      <c r="AK46" s="59">
        <f t="shared" si="52"/>
        <v>26963338.622158721</v>
      </c>
      <c r="AL46" s="56">
        <f t="shared" si="53"/>
        <v>0</v>
      </c>
      <c r="AM46" s="75">
        <f t="shared" si="22"/>
        <v>112347.24425899467</v>
      </c>
      <c r="AN46">
        <f t="shared" si="54"/>
        <v>2.4262245057029279E-2</v>
      </c>
      <c r="AO46" s="119">
        <f t="shared" si="23"/>
        <v>113333.33333333334</v>
      </c>
      <c r="AP46" s="119">
        <f t="shared" si="24"/>
        <v>2986564.2432182753</v>
      </c>
      <c r="AQ46">
        <f t="shared" si="25"/>
        <v>0.88675089009436092</v>
      </c>
      <c r="AR46" s="41">
        <f t="shared" si="26"/>
        <v>2334287.3125454807</v>
      </c>
      <c r="AS46" s="41">
        <f t="shared" si="27"/>
        <v>76185417.889031172</v>
      </c>
      <c r="AT46">
        <f t="shared" si="28"/>
        <v>0.88587273368628972</v>
      </c>
      <c r="AU46" s="41">
        <f t="shared" si="55"/>
        <v>58333.333333333336</v>
      </c>
      <c r="AV46" s="41">
        <f t="shared" si="56"/>
        <v>0</v>
      </c>
      <c r="AW46">
        <f t="shared" si="29"/>
        <v>0.8887392209433278</v>
      </c>
      <c r="AX46">
        <f t="shared" si="57"/>
        <v>0</v>
      </c>
      <c r="AY46" s="121">
        <f t="shared" si="58"/>
        <v>0</v>
      </c>
      <c r="AZ46">
        <f t="shared" si="30"/>
        <v>0.93180395606615463</v>
      </c>
      <c r="BA46" s="39">
        <f t="shared" si="59"/>
        <v>83333.333333333328</v>
      </c>
      <c r="BB46" s="39">
        <f t="shared" si="60"/>
        <v>0</v>
      </c>
      <c r="BC46">
        <f t="shared" si="31"/>
        <v>0.89393401660660488</v>
      </c>
      <c r="BD46" s="41">
        <f t="shared" si="61"/>
        <v>694386.62520867772</v>
      </c>
      <c r="BE46" s="41">
        <f t="shared" si="62"/>
        <v>21031255.866671041</v>
      </c>
      <c r="BF46">
        <f t="shared" si="32"/>
        <v>0.88850580305031279</v>
      </c>
      <c r="BG46" s="41">
        <f t="shared" si="63"/>
        <v>58125</v>
      </c>
      <c r="BH46" s="41">
        <f t="shared" si="64"/>
        <v>0</v>
      </c>
      <c r="BI46">
        <f t="shared" si="33"/>
        <v>0.90038923153663875</v>
      </c>
      <c r="BJ46">
        <f t="shared" si="65"/>
        <v>0</v>
      </c>
      <c r="BK46" s="121">
        <f t="shared" si="66"/>
        <v>0</v>
      </c>
      <c r="BL46">
        <f t="shared" si="34"/>
        <v>0.9051376175267789</v>
      </c>
      <c r="BM46" s="119">
        <f t="shared" si="67"/>
        <v>3341798.9377541589</v>
      </c>
      <c r="BN46" s="119">
        <f t="shared" si="68"/>
        <v>79662034.002235159</v>
      </c>
      <c r="BO46">
        <f t="shared" si="35"/>
        <v>0.89538861115994861</v>
      </c>
    </row>
    <row r="47" spans="1:67">
      <c r="A47">
        <v>35</v>
      </c>
      <c r="B47" s="58">
        <v>30</v>
      </c>
      <c r="C47" s="56">
        <f t="shared" si="5"/>
        <v>140012772.83552653</v>
      </c>
      <c r="D47" s="56">
        <f t="shared" si="36"/>
        <v>0</v>
      </c>
      <c r="E47" s="59">
        <f t="shared" si="37"/>
        <v>140012772.83552659</v>
      </c>
      <c r="F47" s="53">
        <f t="shared" si="38"/>
        <v>1056787.6130792352</v>
      </c>
      <c r="G47" s="53">
        <f t="shared" si="6"/>
        <v>649425.91133545083</v>
      </c>
      <c r="H47" s="60">
        <f t="shared" si="7"/>
        <v>407361.70174378436</v>
      </c>
      <c r="I47" s="54">
        <f t="shared" si="39"/>
        <v>0.18</v>
      </c>
      <c r="J47" s="61">
        <f t="shared" si="8"/>
        <v>1.6401583188387914E-2</v>
      </c>
      <c r="K47" s="62">
        <f t="shared" si="9"/>
        <v>2289749.7642598348</v>
      </c>
      <c r="L47" s="62">
        <f t="shared" si="10"/>
        <v>3346537.3773390697</v>
      </c>
      <c r="M47" s="55">
        <f t="shared" si="40"/>
        <v>2697111.4660036191</v>
      </c>
      <c r="N47" s="55">
        <f t="shared" si="41"/>
        <v>607339.87006873568</v>
      </c>
      <c r="O47" s="55">
        <f t="shared" si="11"/>
        <v>2089771.5959348835</v>
      </c>
      <c r="P47" s="59">
        <f t="shared" si="42"/>
        <v>2380621.2891170937</v>
      </c>
      <c r="Q47" s="52">
        <f t="shared" si="71"/>
        <v>103414.07796201212</v>
      </c>
      <c r="R47" s="57">
        <f t="shared" si="43"/>
        <v>9919.2553713212237</v>
      </c>
      <c r="S47" s="59">
        <f t="shared" si="44"/>
        <v>20208787.032782655</v>
      </c>
      <c r="T47" s="56">
        <f t="shared" si="13"/>
        <v>2202586.9537116238</v>
      </c>
      <c r="U47" s="57">
        <f t="shared" si="14"/>
        <v>84203.279303261064</v>
      </c>
      <c r="V47" s="59">
        <f t="shared" si="69"/>
        <v>14000000</v>
      </c>
      <c r="W47" s="52">
        <f t="shared" si="15"/>
        <v>0</v>
      </c>
      <c r="X47" s="57">
        <f t="shared" si="16"/>
        <v>58333.333333333336</v>
      </c>
      <c r="Y47" s="59">
        <f t="shared" si="72"/>
        <v>24819378.71088291</v>
      </c>
      <c r="Z47" s="56">
        <f t="shared" si="46"/>
        <v>0</v>
      </c>
      <c r="AA47" s="57">
        <f t="shared" si="47"/>
        <v>103414.07796201212</v>
      </c>
      <c r="AB47" s="63">
        <f t="shared" si="70"/>
        <v>20000000</v>
      </c>
      <c r="AC47" s="74">
        <f t="shared" si="17"/>
        <v>0</v>
      </c>
      <c r="AD47" s="57">
        <f t="shared" si="48"/>
        <v>83333.333333333328</v>
      </c>
      <c r="AE47" s="59">
        <f t="shared" si="49"/>
        <v>17578299.936326154</v>
      </c>
      <c r="AF47" s="54">
        <f t="shared" si="50"/>
        <v>607339.87006873568</v>
      </c>
      <c r="AG47" s="57">
        <f t="shared" si="18"/>
        <v>73242.916401358976</v>
      </c>
      <c r="AH47" s="59">
        <f t="shared" si="51"/>
        <v>13950000</v>
      </c>
      <c r="AI47" s="54">
        <f t="shared" si="19"/>
        <v>0</v>
      </c>
      <c r="AJ47" s="57">
        <f t="shared" si="20"/>
        <v>58125</v>
      </c>
      <c r="AK47" s="59">
        <f t="shared" si="52"/>
        <v>27075685.866417717</v>
      </c>
      <c r="AL47" s="56">
        <f t="shared" si="53"/>
        <v>0</v>
      </c>
      <c r="AM47" s="75">
        <f t="shared" si="22"/>
        <v>112815.35777674049</v>
      </c>
      <c r="AN47">
        <f t="shared" si="54"/>
        <v>2.4342652241036739E-2</v>
      </c>
      <c r="AO47" s="119">
        <f t="shared" si="23"/>
        <v>113333.33333333334</v>
      </c>
      <c r="AP47" s="119">
        <f t="shared" si="24"/>
        <v>3102422.3388603637</v>
      </c>
      <c r="AQ47">
        <f t="shared" si="25"/>
        <v>0.88290657244036663</v>
      </c>
      <c r="AR47" s="41">
        <f t="shared" si="26"/>
        <v>2286790.2330148849</v>
      </c>
      <c r="AS47" s="41">
        <f t="shared" si="27"/>
        <v>77090543.379906833</v>
      </c>
      <c r="AT47">
        <f t="shared" si="28"/>
        <v>0.88200209459371781</v>
      </c>
      <c r="AU47" s="41">
        <f t="shared" si="55"/>
        <v>58333.333333333336</v>
      </c>
      <c r="AV47" s="41">
        <f t="shared" si="56"/>
        <v>0</v>
      </c>
      <c r="AW47">
        <f t="shared" si="29"/>
        <v>0.88495461463532521</v>
      </c>
      <c r="AX47">
        <f t="shared" si="57"/>
        <v>0</v>
      </c>
      <c r="AY47" s="121">
        <f t="shared" si="58"/>
        <v>0</v>
      </c>
      <c r="AZ47">
        <f t="shared" si="30"/>
        <v>0.92935082218527887</v>
      </c>
      <c r="BA47" s="39">
        <f t="shared" si="59"/>
        <v>83333.333333333328</v>
      </c>
      <c r="BB47" s="39">
        <f t="shared" si="60"/>
        <v>0</v>
      </c>
      <c r="BC47">
        <f t="shared" si="31"/>
        <v>0.89030615929140167</v>
      </c>
      <c r="BD47" s="41">
        <f t="shared" si="61"/>
        <v>680582.7864700947</v>
      </c>
      <c r="BE47" s="41">
        <f t="shared" si="62"/>
        <v>21256895.452405747</v>
      </c>
      <c r="BF47">
        <f t="shared" si="32"/>
        <v>0.88471417880455261</v>
      </c>
      <c r="BG47" s="41">
        <f t="shared" si="63"/>
        <v>58125</v>
      </c>
      <c r="BH47" s="41">
        <f t="shared" si="64"/>
        <v>0</v>
      </c>
      <c r="BI47">
        <f t="shared" si="33"/>
        <v>0.89695764879538964</v>
      </c>
      <c r="BJ47">
        <f t="shared" si="65"/>
        <v>0</v>
      </c>
      <c r="BK47" s="121">
        <f t="shared" si="66"/>
        <v>0</v>
      </c>
      <c r="BL47">
        <f t="shared" si="34"/>
        <v>0.90185146246222503</v>
      </c>
      <c r="BM47" s="119">
        <f t="shared" si="67"/>
        <v>3280498.01948498</v>
      </c>
      <c r="BN47" s="119">
        <f t="shared" si="68"/>
        <v>80913343.980108574</v>
      </c>
      <c r="BO47">
        <f t="shared" si="35"/>
        <v>0.89180483754069784</v>
      </c>
    </row>
    <row r="48" spans="1:67">
      <c r="A48">
        <v>36</v>
      </c>
      <c r="B48" s="64">
        <v>31</v>
      </c>
      <c r="C48" s="56">
        <f t="shared" si="5"/>
        <v>137315661.36952293</v>
      </c>
      <c r="D48" s="56">
        <f t="shared" si="36"/>
        <v>0</v>
      </c>
      <c r="E48" s="59">
        <f t="shared" si="37"/>
        <v>137315661.36952296</v>
      </c>
      <c r="F48" s="53">
        <f t="shared" si="38"/>
        <v>1039454.6231308577</v>
      </c>
      <c r="G48" s="53">
        <f t="shared" si="6"/>
        <v>636915.80931897066</v>
      </c>
      <c r="H48" s="66">
        <f t="shared" si="7"/>
        <v>402538.81381188706</v>
      </c>
      <c r="I48" s="54">
        <f t="shared" si="39"/>
        <v>0.18</v>
      </c>
      <c r="J48" s="67">
        <f t="shared" si="8"/>
        <v>1.6401583188387914E-2</v>
      </c>
      <c r="K48" s="68">
        <f t="shared" si="9"/>
        <v>2245591.9691794445</v>
      </c>
      <c r="L48" s="68">
        <f t="shared" si="10"/>
        <v>3285046.592310302</v>
      </c>
      <c r="M48" s="55">
        <f t="shared" si="40"/>
        <v>2648130.7829913311</v>
      </c>
      <c r="N48" s="55">
        <f t="shared" si="41"/>
        <v>596310.32159381139</v>
      </c>
      <c r="O48" s="55">
        <f t="shared" si="11"/>
        <v>2051820.4613975198</v>
      </c>
      <c r="P48" s="65">
        <f t="shared" si="42"/>
        <v>2277207.2111550816</v>
      </c>
      <c r="Q48" s="52">
        <f t="shared" si="71"/>
        <v>103844.9699535205</v>
      </c>
      <c r="R48" s="57">
        <f t="shared" si="43"/>
        <v>9488.3633798128394</v>
      </c>
      <c r="S48" s="59">
        <f t="shared" si="44"/>
        <v>18006200.07907103</v>
      </c>
      <c r="T48" s="56">
        <f t="shared" si="13"/>
        <v>2165105.8831649967</v>
      </c>
      <c r="U48" s="57">
        <f t="shared" si="14"/>
        <v>75025.833662795951</v>
      </c>
      <c r="V48" s="59">
        <f t="shared" si="69"/>
        <v>14000000</v>
      </c>
      <c r="W48" s="52">
        <f t="shared" si="15"/>
        <v>0</v>
      </c>
      <c r="X48" s="57">
        <f t="shared" si="16"/>
        <v>58333.333333333336</v>
      </c>
      <c r="Y48" s="59">
        <f t="shared" si="72"/>
        <v>24922792.788844921</v>
      </c>
      <c r="Z48" s="56">
        <f t="shared" si="46"/>
        <v>0</v>
      </c>
      <c r="AA48" s="57">
        <f t="shared" si="47"/>
        <v>103844.9699535205</v>
      </c>
      <c r="AB48" s="63">
        <f t="shared" si="70"/>
        <v>20000000</v>
      </c>
      <c r="AC48" s="74">
        <f t="shared" si="17"/>
        <v>0</v>
      </c>
      <c r="AD48" s="57">
        <f t="shared" si="48"/>
        <v>83333.333333333328</v>
      </c>
      <c r="AE48" s="59">
        <f t="shared" si="49"/>
        <v>16970960.066257417</v>
      </c>
      <c r="AF48" s="54">
        <f t="shared" si="50"/>
        <v>596310.32159381139</v>
      </c>
      <c r="AG48" s="57">
        <f t="shared" si="18"/>
        <v>70712.333609405905</v>
      </c>
      <c r="AH48" s="59">
        <f t="shared" si="51"/>
        <v>13950000</v>
      </c>
      <c r="AI48" s="54">
        <f t="shared" si="19"/>
        <v>0</v>
      </c>
      <c r="AJ48" s="57">
        <f t="shared" si="20"/>
        <v>58125</v>
      </c>
      <c r="AK48" s="59">
        <f t="shared" si="52"/>
        <v>27188501.224194456</v>
      </c>
      <c r="AL48" s="56">
        <f t="shared" si="53"/>
        <v>0</v>
      </c>
      <c r="AM48" s="75">
        <f t="shared" si="22"/>
        <v>113285.4217674769</v>
      </c>
      <c r="AN48">
        <f t="shared" si="54"/>
        <v>2.4423059425044202E-2</v>
      </c>
      <c r="AO48" s="119">
        <f t="shared" si="23"/>
        <v>113333.33333333334</v>
      </c>
      <c r="AP48" s="119">
        <f t="shared" si="24"/>
        <v>3219194.0685591353</v>
      </c>
      <c r="AQ48">
        <f t="shared" si="25"/>
        <v>0.87906719034339309</v>
      </c>
      <c r="AR48" s="41">
        <f t="shared" si="26"/>
        <v>2240131.7168277926</v>
      </c>
      <c r="AS48" s="41">
        <f t="shared" si="27"/>
        <v>77943811.793939888</v>
      </c>
      <c r="AT48">
        <f t="shared" si="28"/>
        <v>0.87813664962723048</v>
      </c>
      <c r="AU48" s="41">
        <f t="shared" si="55"/>
        <v>58333.333333333336</v>
      </c>
      <c r="AV48" s="41">
        <f t="shared" si="56"/>
        <v>0</v>
      </c>
      <c r="AW48">
        <f t="shared" si="29"/>
        <v>0.88117436500941881</v>
      </c>
      <c r="AX48">
        <f t="shared" si="57"/>
        <v>0</v>
      </c>
      <c r="AY48" s="121">
        <f t="shared" si="58"/>
        <v>0</v>
      </c>
      <c r="AZ48">
        <f t="shared" si="30"/>
        <v>0.92689175660062495</v>
      </c>
      <c r="BA48" s="39">
        <f t="shared" si="59"/>
        <v>83333.333333333328</v>
      </c>
      <c r="BB48" s="39">
        <f t="shared" si="60"/>
        <v>0</v>
      </c>
      <c r="BC48">
        <f t="shared" si="31"/>
        <v>0.88668118937813567</v>
      </c>
      <c r="BD48" s="41">
        <f t="shared" si="61"/>
        <v>667022.65520321729</v>
      </c>
      <c r="BE48" s="41">
        <f t="shared" si="62"/>
        <v>21467171.577377211</v>
      </c>
      <c r="BF48">
        <f t="shared" si="32"/>
        <v>0.88092697872425574</v>
      </c>
      <c r="BG48" s="41">
        <f t="shared" si="63"/>
        <v>58125</v>
      </c>
      <c r="BH48" s="41">
        <f t="shared" si="64"/>
        <v>0</v>
      </c>
      <c r="BI48">
        <f t="shared" si="33"/>
        <v>0.89352721468356555</v>
      </c>
      <c r="BJ48">
        <f t="shared" si="65"/>
        <v>0</v>
      </c>
      <c r="BK48" s="121">
        <f t="shared" si="66"/>
        <v>0</v>
      </c>
      <c r="BL48">
        <f t="shared" si="34"/>
        <v>0.89856523864263516</v>
      </c>
      <c r="BM48" s="119">
        <f t="shared" si="67"/>
        <v>3220279.3720310102</v>
      </c>
      <c r="BN48" s="119">
        <f t="shared" si="68"/>
        <v>82092054.272731259</v>
      </c>
      <c r="BO48">
        <f t="shared" si="35"/>
        <v>0.88822355109451256</v>
      </c>
    </row>
    <row r="49" spans="1:67">
      <c r="A49">
        <v>37</v>
      </c>
      <c r="B49" s="58">
        <v>32</v>
      </c>
      <c r="C49" s="56">
        <f t="shared" si="5"/>
        <v>134667530.58653158</v>
      </c>
      <c r="D49" s="56">
        <f t="shared" si="36"/>
        <v>0</v>
      </c>
      <c r="E49" s="59">
        <f t="shared" si="37"/>
        <v>134667530.58653161</v>
      </c>
      <c r="F49" s="53">
        <f t="shared" si="38"/>
        <v>1022405.9216590223</v>
      </c>
      <c r="G49" s="53">
        <f t="shared" si="6"/>
        <v>624632.89603719581</v>
      </c>
      <c r="H49" s="60">
        <f t="shared" si="7"/>
        <v>397773.02562182653</v>
      </c>
      <c r="I49" s="54">
        <f t="shared" si="39"/>
        <v>0.18</v>
      </c>
      <c r="J49" s="61">
        <f t="shared" si="8"/>
        <v>1.6401583188387914E-2</v>
      </c>
      <c r="K49" s="62">
        <f t="shared" si="9"/>
        <v>2202236.5983199389</v>
      </c>
      <c r="L49" s="62">
        <f t="shared" si="10"/>
        <v>3224642.519978961</v>
      </c>
      <c r="M49" s="55">
        <f t="shared" si="40"/>
        <v>2600009.6239417652</v>
      </c>
      <c r="N49" s="55">
        <f t="shared" si="41"/>
        <v>585474.32209838636</v>
      </c>
      <c r="O49" s="55">
        <f t="shared" si="11"/>
        <v>2014535.3018433789</v>
      </c>
      <c r="P49" s="59">
        <f t="shared" si="42"/>
        <v>2173362.2412015609</v>
      </c>
      <c r="Q49" s="52">
        <f t="shared" si="71"/>
        <v>104277.65732832684</v>
      </c>
      <c r="R49" s="57">
        <f t="shared" si="43"/>
        <v>9055.6760050065041</v>
      </c>
      <c r="S49" s="59">
        <f t="shared" si="44"/>
        <v>15841094.195906034</v>
      </c>
      <c r="T49" s="56">
        <f t="shared" si="13"/>
        <v>2128292.7462015538</v>
      </c>
      <c r="U49" s="57">
        <f t="shared" si="14"/>
        <v>66004.559149608467</v>
      </c>
      <c r="V49" s="59">
        <f t="shared" si="69"/>
        <v>14000000</v>
      </c>
      <c r="W49" s="52">
        <f t="shared" si="15"/>
        <v>0</v>
      </c>
      <c r="X49" s="57">
        <f t="shared" si="16"/>
        <v>58333.333333333336</v>
      </c>
      <c r="Y49" s="59">
        <f t="shared" si="72"/>
        <v>25026637.758798443</v>
      </c>
      <c r="Z49" s="56">
        <f t="shared" si="46"/>
        <v>0</v>
      </c>
      <c r="AA49" s="57">
        <f t="shared" si="47"/>
        <v>104277.65732832684</v>
      </c>
      <c r="AB49" s="63">
        <f t="shared" si="70"/>
        <v>20000000</v>
      </c>
      <c r="AC49" s="74">
        <f t="shared" si="17"/>
        <v>0</v>
      </c>
      <c r="AD49" s="57">
        <f t="shared" si="48"/>
        <v>83333.333333333328</v>
      </c>
      <c r="AE49" s="59">
        <f t="shared" si="49"/>
        <v>16374649.744663605</v>
      </c>
      <c r="AF49" s="54">
        <f t="shared" si="50"/>
        <v>585474.32209838636</v>
      </c>
      <c r="AG49" s="57">
        <f t="shared" si="18"/>
        <v>68227.707269431688</v>
      </c>
      <c r="AH49" s="59">
        <f t="shared" si="51"/>
        <v>13950000</v>
      </c>
      <c r="AI49" s="54">
        <f t="shared" si="19"/>
        <v>0</v>
      </c>
      <c r="AJ49" s="57">
        <f t="shared" si="20"/>
        <v>58125</v>
      </c>
      <c r="AK49" s="59">
        <f t="shared" si="52"/>
        <v>27301786.645961933</v>
      </c>
      <c r="AL49" s="56">
        <f t="shared" si="53"/>
        <v>0</v>
      </c>
      <c r="AM49" s="75">
        <f t="shared" si="22"/>
        <v>113757.44435817472</v>
      </c>
      <c r="AN49">
        <f t="shared" si="54"/>
        <v>2.4503466609051661E-2</v>
      </c>
      <c r="AO49" s="119">
        <f t="shared" si="23"/>
        <v>113333.33333333334</v>
      </c>
      <c r="AP49" s="119">
        <f t="shared" si="24"/>
        <v>3336885.0345064588</v>
      </c>
      <c r="AQ49">
        <f t="shared" si="25"/>
        <v>0.87523282470231867</v>
      </c>
      <c r="AR49" s="41">
        <f t="shared" si="26"/>
        <v>2194297.3053511623</v>
      </c>
      <c r="AS49" s="41">
        <f t="shared" si="27"/>
        <v>78746831.609457493</v>
      </c>
      <c r="AT49">
        <f t="shared" si="28"/>
        <v>0.87427647907331707</v>
      </c>
      <c r="AU49" s="41">
        <f t="shared" si="55"/>
        <v>58333.333333333336</v>
      </c>
      <c r="AV49" s="41">
        <f t="shared" si="56"/>
        <v>0</v>
      </c>
      <c r="AW49">
        <f t="shared" si="29"/>
        <v>0.87739855425397484</v>
      </c>
      <c r="AX49">
        <f t="shared" si="57"/>
        <v>0</v>
      </c>
      <c r="AY49" s="121">
        <f t="shared" si="58"/>
        <v>0</v>
      </c>
      <c r="AZ49">
        <f t="shared" si="30"/>
        <v>0.92442684078545889</v>
      </c>
      <c r="BA49" s="39">
        <f t="shared" si="59"/>
        <v>83333.333333333328</v>
      </c>
      <c r="BB49" s="39">
        <f t="shared" si="60"/>
        <v>0</v>
      </c>
      <c r="BC49">
        <f t="shared" si="31"/>
        <v>0.88305919180343384</v>
      </c>
      <c r="BD49" s="41">
        <f t="shared" si="61"/>
        <v>653702.02936781803</v>
      </c>
      <c r="BE49" s="41">
        <f t="shared" si="62"/>
        <v>21662549.917640295</v>
      </c>
      <c r="BF49">
        <f t="shared" si="32"/>
        <v>0.87714428485331897</v>
      </c>
      <c r="BG49" s="41">
        <f t="shared" si="63"/>
        <v>58125</v>
      </c>
      <c r="BH49" s="41">
        <f t="shared" si="64"/>
        <v>0</v>
      </c>
      <c r="BI49">
        <f t="shared" si="33"/>
        <v>0.89009801635342423</v>
      </c>
      <c r="BJ49">
        <f t="shared" si="65"/>
        <v>0</v>
      </c>
      <c r="BK49" s="121">
        <f t="shared" si="66"/>
        <v>0</v>
      </c>
      <c r="BL49">
        <f t="shared" si="34"/>
        <v>0.89527903404489528</v>
      </c>
      <c r="BM49" s="119">
        <f t="shared" si="67"/>
        <v>3161124.3347189808</v>
      </c>
      <c r="BN49" s="119">
        <f t="shared" si="68"/>
        <v>83200307.966136485</v>
      </c>
      <c r="BO49">
        <f t="shared" si="35"/>
        <v>0.88464483737089872</v>
      </c>
    </row>
    <row r="50" spans="1:67">
      <c r="A50">
        <v>38</v>
      </c>
      <c r="B50" s="64">
        <v>33</v>
      </c>
      <c r="C50" s="56">
        <f t="shared" si="5"/>
        <v>132067520.96258982</v>
      </c>
      <c r="D50" s="56">
        <f t="shared" si="36"/>
        <v>0</v>
      </c>
      <c r="E50" s="59">
        <f t="shared" si="37"/>
        <v>132067520.96258985</v>
      </c>
      <c r="F50" s="53">
        <f t="shared" si="38"/>
        <v>1005636.8458826314</v>
      </c>
      <c r="G50" s="53">
        <f t="shared" si="6"/>
        <v>612573.18473147927</v>
      </c>
      <c r="H50" s="66">
        <f t="shared" si="7"/>
        <v>393063.6611511521</v>
      </c>
      <c r="I50" s="54">
        <f t="shared" si="39"/>
        <v>0.18</v>
      </c>
      <c r="J50" s="67">
        <f t="shared" si="8"/>
        <v>1.6401583188387914E-2</v>
      </c>
      <c r="K50" s="68">
        <f t="shared" si="9"/>
        <v>2159669.565215379</v>
      </c>
      <c r="L50" s="68">
        <f t="shared" si="10"/>
        <v>3165306.4110980104</v>
      </c>
      <c r="M50" s="55">
        <f t="shared" si="40"/>
        <v>2552733.2263665311</v>
      </c>
      <c r="N50" s="55">
        <f t="shared" si="41"/>
        <v>574828.54734173336</v>
      </c>
      <c r="O50" s="55">
        <f t="shared" si="11"/>
        <v>1977904.6790247979</v>
      </c>
      <c r="P50" s="65">
        <f t="shared" si="42"/>
        <v>2069084.5838732342</v>
      </c>
      <c r="Q50" s="52">
        <f t="shared" si="71"/>
        <v>104712.14756719487</v>
      </c>
      <c r="R50" s="57">
        <f t="shared" si="43"/>
        <v>8621.1857661384765</v>
      </c>
      <c r="S50" s="59">
        <f t="shared" si="44"/>
        <v>13712801.449704479</v>
      </c>
      <c r="T50" s="56">
        <f t="shared" si="13"/>
        <v>2092136.1127344649</v>
      </c>
      <c r="U50" s="57">
        <f t="shared" si="14"/>
        <v>57136.672707102</v>
      </c>
      <c r="V50" s="59">
        <f t="shared" si="69"/>
        <v>14000000</v>
      </c>
      <c r="W50" s="52">
        <f t="shared" si="15"/>
        <v>0</v>
      </c>
      <c r="X50" s="57">
        <f t="shared" si="16"/>
        <v>58333.333333333336</v>
      </c>
      <c r="Y50" s="59">
        <f t="shared" si="72"/>
        <v>25130915.416126769</v>
      </c>
      <c r="Z50" s="56">
        <f t="shared" si="46"/>
        <v>0</v>
      </c>
      <c r="AA50" s="57">
        <f t="shared" si="47"/>
        <v>104712.14756719487</v>
      </c>
      <c r="AB50" s="63">
        <f t="shared" si="70"/>
        <v>20000000</v>
      </c>
      <c r="AC50" s="74">
        <f t="shared" si="17"/>
        <v>0</v>
      </c>
      <c r="AD50" s="57">
        <f t="shared" si="48"/>
        <v>83333.333333333328</v>
      </c>
      <c r="AE50" s="59">
        <f t="shared" si="49"/>
        <v>15789175.42256522</v>
      </c>
      <c r="AF50" s="54">
        <f t="shared" si="50"/>
        <v>574828.54734173336</v>
      </c>
      <c r="AG50" s="57">
        <f t="shared" si="18"/>
        <v>65788.230927355078</v>
      </c>
      <c r="AH50" s="59">
        <f t="shared" si="51"/>
        <v>13950000</v>
      </c>
      <c r="AI50" s="54">
        <f t="shared" si="19"/>
        <v>0</v>
      </c>
      <c r="AJ50" s="57">
        <f t="shared" si="20"/>
        <v>58125</v>
      </c>
      <c r="AK50" s="59">
        <f t="shared" si="52"/>
        <v>27415544.090320107</v>
      </c>
      <c r="AL50" s="56">
        <f t="shared" si="53"/>
        <v>0</v>
      </c>
      <c r="AM50" s="75">
        <f t="shared" si="22"/>
        <v>114231.43370966711</v>
      </c>
      <c r="AN50">
        <f t="shared" si="54"/>
        <v>2.4583873793059124E-2</v>
      </c>
      <c r="AO50" s="119">
        <f t="shared" si="23"/>
        <v>113333.33333333334</v>
      </c>
      <c r="AP50" s="119">
        <f t="shared" si="24"/>
        <v>3455500.8697174308</v>
      </c>
      <c r="AQ50">
        <f t="shared" si="25"/>
        <v>0.87140355586177987</v>
      </c>
      <c r="AR50" s="41">
        <f t="shared" si="26"/>
        <v>2149272.7854415667</v>
      </c>
      <c r="AS50" s="41">
        <f t="shared" si="27"/>
        <v>79501172.283909664</v>
      </c>
      <c r="AT50">
        <f t="shared" si="28"/>
        <v>0.87042166265385335</v>
      </c>
      <c r="AU50" s="41">
        <f t="shared" si="55"/>
        <v>58333.333333333336</v>
      </c>
      <c r="AV50" s="41">
        <f t="shared" si="56"/>
        <v>0</v>
      </c>
      <c r="AW50">
        <f t="shared" si="29"/>
        <v>0.87362726402686819</v>
      </c>
      <c r="AX50">
        <f t="shared" si="57"/>
        <v>0</v>
      </c>
      <c r="AY50" s="121">
        <f t="shared" si="58"/>
        <v>0</v>
      </c>
      <c r="AZ50">
        <f t="shared" si="30"/>
        <v>0.92195615623021776</v>
      </c>
      <c r="BA50" s="39">
        <f t="shared" si="59"/>
        <v>83333.333333333328</v>
      </c>
      <c r="BB50" s="39">
        <f t="shared" si="60"/>
        <v>0</v>
      </c>
      <c r="BC50">
        <f t="shared" si="31"/>
        <v>0.87944025103730439</v>
      </c>
      <c r="BD50" s="41">
        <f t="shared" si="61"/>
        <v>640616.77826908848</v>
      </c>
      <c r="BE50" s="41">
        <f t="shared" si="62"/>
        <v>21843484.798985869</v>
      </c>
      <c r="BF50">
        <f t="shared" si="32"/>
        <v>0.87336617870236277</v>
      </c>
      <c r="BG50" s="41">
        <f t="shared" si="63"/>
        <v>58125</v>
      </c>
      <c r="BH50" s="41">
        <f t="shared" si="64"/>
        <v>0</v>
      </c>
      <c r="BI50">
        <f t="shared" si="33"/>
        <v>0.88667014057255422</v>
      </c>
      <c r="BJ50">
        <f t="shared" si="65"/>
        <v>0</v>
      </c>
      <c r="BK50" s="121">
        <f t="shared" si="66"/>
        <v>0</v>
      </c>
      <c r="BL50">
        <f t="shared" si="34"/>
        <v>0.89199293632263998</v>
      </c>
      <c r="BM50" s="119">
        <f t="shared" si="67"/>
        <v>3103014.5637106556</v>
      </c>
      <c r="BN50" s="119">
        <f t="shared" si="68"/>
        <v>84240196.47009553</v>
      </c>
      <c r="BO50">
        <f t="shared" si="35"/>
        <v>0.88106878147098144</v>
      </c>
    </row>
    <row r="51" spans="1:67">
      <c r="A51">
        <v>39</v>
      </c>
      <c r="B51" s="58">
        <v>34</v>
      </c>
      <c r="C51" s="56">
        <f t="shared" si="5"/>
        <v>129514787.73622328</v>
      </c>
      <c r="D51" s="56">
        <f t="shared" si="36"/>
        <v>0</v>
      </c>
      <c r="E51" s="59">
        <f t="shared" si="37"/>
        <v>129514787.73622331</v>
      </c>
      <c r="F51" s="53">
        <f t="shared" si="38"/>
        <v>989142.80949757935</v>
      </c>
      <c r="G51" s="53">
        <f t="shared" si="6"/>
        <v>600732.75711651577</v>
      </c>
      <c r="H51" s="60">
        <f t="shared" si="7"/>
        <v>388410.05238106358</v>
      </c>
      <c r="I51" s="54">
        <f t="shared" si="39"/>
        <v>0.18</v>
      </c>
      <c r="J51" s="61">
        <f t="shared" si="8"/>
        <v>1.6401583188387914E-2</v>
      </c>
      <c r="K51" s="62">
        <f t="shared" si="9"/>
        <v>2117877.0253967354</v>
      </c>
      <c r="L51" s="62">
        <f t="shared" si="10"/>
        <v>3107019.8348943149</v>
      </c>
      <c r="M51" s="55">
        <f t="shared" si="40"/>
        <v>2506287.0777777992</v>
      </c>
      <c r="N51" s="55">
        <f t="shared" si="41"/>
        <v>564369.72937865125</v>
      </c>
      <c r="O51" s="55">
        <f t="shared" si="11"/>
        <v>1941917.3483991481</v>
      </c>
      <c r="P51" s="59">
        <f t="shared" si="42"/>
        <v>1964372.4363060393</v>
      </c>
      <c r="Q51" s="52">
        <f t="shared" si="71"/>
        <v>105148.44818205817</v>
      </c>
      <c r="R51" s="57">
        <f t="shared" si="43"/>
        <v>8184.8851512751635</v>
      </c>
      <c r="S51" s="59">
        <f t="shared" si="44"/>
        <v>11620665.336970014</v>
      </c>
      <c r="T51" s="56">
        <f t="shared" si="13"/>
        <v>2056624.7464159387</v>
      </c>
      <c r="U51" s="57">
        <f t="shared" si="14"/>
        <v>48419.43890404173</v>
      </c>
      <c r="V51" s="59">
        <f t="shared" si="69"/>
        <v>14000000</v>
      </c>
      <c r="W51" s="52">
        <f t="shared" si="15"/>
        <v>0</v>
      </c>
      <c r="X51" s="57">
        <f t="shared" si="16"/>
        <v>58333.333333333336</v>
      </c>
      <c r="Y51" s="59">
        <f t="shared" si="72"/>
        <v>25235627.563693963</v>
      </c>
      <c r="Z51" s="56">
        <f t="shared" si="46"/>
        <v>0</v>
      </c>
      <c r="AA51" s="57">
        <f t="shared" si="47"/>
        <v>105148.44818205817</v>
      </c>
      <c r="AB51" s="63">
        <f t="shared" si="70"/>
        <v>20000000</v>
      </c>
      <c r="AC51" s="74">
        <f t="shared" si="17"/>
        <v>0</v>
      </c>
      <c r="AD51" s="57">
        <f t="shared" si="48"/>
        <v>83333.333333333328</v>
      </c>
      <c r="AE51" s="59">
        <f t="shared" si="49"/>
        <v>15214346.875223486</v>
      </c>
      <c r="AF51" s="54">
        <f t="shared" si="50"/>
        <v>564369.72937865125</v>
      </c>
      <c r="AG51" s="57">
        <f t="shared" si="18"/>
        <v>63393.111980097856</v>
      </c>
      <c r="AH51" s="59">
        <f t="shared" si="51"/>
        <v>13950000</v>
      </c>
      <c r="AI51" s="54">
        <f t="shared" si="19"/>
        <v>0</v>
      </c>
      <c r="AJ51" s="57">
        <f t="shared" si="20"/>
        <v>58125</v>
      </c>
      <c r="AK51" s="59">
        <f t="shared" si="52"/>
        <v>27529775.524029773</v>
      </c>
      <c r="AL51" s="56">
        <f t="shared" si="53"/>
        <v>0</v>
      </c>
      <c r="AM51" s="75">
        <f t="shared" si="22"/>
        <v>114707.39801679071</v>
      </c>
      <c r="AN51">
        <f t="shared" si="54"/>
        <v>2.4664280977066584E-2</v>
      </c>
      <c r="AO51" s="119">
        <f t="shared" si="23"/>
        <v>113333.33333333333</v>
      </c>
      <c r="AP51" s="119">
        <f t="shared" si="24"/>
        <v>3575047.2381899776</v>
      </c>
      <c r="AQ51">
        <f t="shared" si="25"/>
        <v>0.86757946361030069</v>
      </c>
      <c r="AR51" s="41">
        <f t="shared" si="26"/>
        <v>2105044.1853199806</v>
      </c>
      <c r="AS51" s="41">
        <f t="shared" si="27"/>
        <v>80208365.110221609</v>
      </c>
      <c r="AT51">
        <f t="shared" si="28"/>
        <v>0.86657227952433546</v>
      </c>
      <c r="AU51" s="41">
        <f t="shared" si="55"/>
        <v>58333.333333333336</v>
      </c>
      <c r="AV51" s="41">
        <f t="shared" si="56"/>
        <v>0</v>
      </c>
      <c r="AW51">
        <f t="shared" si="29"/>
        <v>0.86986057545343776</v>
      </c>
      <c r="AX51">
        <f t="shared" si="57"/>
        <v>0</v>
      </c>
      <c r="AY51" s="121">
        <f t="shared" si="58"/>
        <v>0</v>
      </c>
      <c r="AZ51">
        <f t="shared" si="30"/>
        <v>0.91947978443813283</v>
      </c>
      <c r="BA51" s="39">
        <f t="shared" si="59"/>
        <v>83333.333333333328</v>
      </c>
      <c r="BB51" s="39">
        <f t="shared" si="60"/>
        <v>0</v>
      </c>
      <c r="BC51">
        <f t="shared" si="31"/>
        <v>0.87582445108053897</v>
      </c>
      <c r="BD51" s="41">
        <f t="shared" si="61"/>
        <v>627762.84135874908</v>
      </c>
      <c r="BE51" s="41">
        <f t="shared" si="62"/>
        <v>22010419.445767399</v>
      </c>
      <c r="BF51">
        <f t="shared" si="32"/>
        <v>0.86959274124667663</v>
      </c>
      <c r="BG51" s="41">
        <f t="shared" si="63"/>
        <v>58125</v>
      </c>
      <c r="BH51" s="41">
        <f t="shared" si="64"/>
        <v>0</v>
      </c>
      <c r="BI51">
        <f t="shared" si="33"/>
        <v>0.88324367372073398</v>
      </c>
      <c r="BJ51">
        <f t="shared" si="65"/>
        <v>0</v>
      </c>
      <c r="BK51" s="121">
        <f t="shared" si="66"/>
        <v>0</v>
      </c>
      <c r="BL51">
        <f t="shared" si="34"/>
        <v>0.88870703280276497</v>
      </c>
      <c r="BM51" s="119">
        <f t="shared" si="67"/>
        <v>3045932.0266787303</v>
      </c>
      <c r="BN51" s="119">
        <f t="shared" si="68"/>
        <v>85213760.644445181</v>
      </c>
      <c r="BO51">
        <f t="shared" si="35"/>
        <v>0.87749546804478595</v>
      </c>
    </row>
    <row r="52" spans="1:67">
      <c r="A52">
        <v>40</v>
      </c>
      <c r="B52" s="64">
        <v>35</v>
      </c>
      <c r="C52" s="56">
        <f t="shared" si="5"/>
        <v>127008500.65844548</v>
      </c>
      <c r="D52" s="56">
        <f t="shared" si="36"/>
        <v>0</v>
      </c>
      <c r="E52" s="59">
        <f t="shared" si="37"/>
        <v>127008500.65844551</v>
      </c>
      <c r="F52" s="53">
        <f t="shared" si="38"/>
        <v>972919.30142240925</v>
      </c>
      <c r="G52" s="53">
        <f t="shared" si="6"/>
        <v>589107.7622207565</v>
      </c>
      <c r="H52" s="66">
        <f t="shared" si="7"/>
        <v>383811.53920165275</v>
      </c>
      <c r="I52" s="54">
        <f t="shared" si="39"/>
        <v>0.18</v>
      </c>
      <c r="J52" s="67">
        <f t="shared" si="8"/>
        <v>1.6401583188387914E-2</v>
      </c>
      <c r="K52" s="68">
        <f t="shared" si="9"/>
        <v>2076845.372293036</v>
      </c>
      <c r="L52" s="68">
        <f t="shared" si="10"/>
        <v>3049764.6737154452</v>
      </c>
      <c r="M52" s="55">
        <f t="shared" si="40"/>
        <v>2460656.9114946886</v>
      </c>
      <c r="N52" s="55">
        <f t="shared" si="41"/>
        <v>554094.65561513999</v>
      </c>
      <c r="O52" s="55">
        <f t="shared" si="11"/>
        <v>1906562.2558795486</v>
      </c>
      <c r="P52" s="65">
        <f t="shared" si="42"/>
        <v>1859223.9881239813</v>
      </c>
      <c r="Q52" s="52">
        <f t="shared" si="71"/>
        <v>105586.56671615009</v>
      </c>
      <c r="R52" s="57">
        <f t="shared" si="43"/>
        <v>7746.7666171832552</v>
      </c>
      <c r="S52" s="59">
        <f t="shared" si="44"/>
        <v>9564040.5905540753</v>
      </c>
      <c r="T52" s="56">
        <f t="shared" si="13"/>
        <v>2021747.6013880759</v>
      </c>
      <c r="U52" s="57">
        <f t="shared" si="14"/>
        <v>39850.169127308647</v>
      </c>
      <c r="V52" s="59">
        <f t="shared" si="69"/>
        <v>14000000</v>
      </c>
      <c r="W52" s="52">
        <f t="shared" si="15"/>
        <v>0</v>
      </c>
      <c r="X52" s="57">
        <f t="shared" si="16"/>
        <v>58333.333333333336</v>
      </c>
      <c r="Y52" s="59">
        <f t="shared" si="72"/>
        <v>25340776.011876021</v>
      </c>
      <c r="Z52" s="56">
        <f t="shared" si="46"/>
        <v>0</v>
      </c>
      <c r="AA52" s="57">
        <f t="shared" si="47"/>
        <v>105586.56671615009</v>
      </c>
      <c r="AB52" s="63">
        <f t="shared" si="70"/>
        <v>20000000</v>
      </c>
      <c r="AC52" s="74">
        <f t="shared" si="17"/>
        <v>0</v>
      </c>
      <c r="AD52" s="57">
        <f t="shared" si="48"/>
        <v>83333.333333333328</v>
      </c>
      <c r="AE52" s="59">
        <f t="shared" si="49"/>
        <v>14649977.145844834</v>
      </c>
      <c r="AF52" s="54">
        <f t="shared" si="50"/>
        <v>554094.65561513999</v>
      </c>
      <c r="AG52" s="57">
        <f t="shared" si="18"/>
        <v>61041.57144102014</v>
      </c>
      <c r="AH52" s="59">
        <f t="shared" si="51"/>
        <v>13950000</v>
      </c>
      <c r="AI52" s="54">
        <f t="shared" si="19"/>
        <v>0</v>
      </c>
      <c r="AJ52" s="57">
        <f t="shared" si="20"/>
        <v>58125</v>
      </c>
      <c r="AK52" s="59">
        <f t="shared" si="52"/>
        <v>27644482.922046565</v>
      </c>
      <c r="AL52" s="56">
        <f t="shared" si="53"/>
        <v>0</v>
      </c>
      <c r="AM52" s="75">
        <f t="shared" si="22"/>
        <v>115185.34550852735</v>
      </c>
      <c r="AN52">
        <f t="shared" si="54"/>
        <v>2.4744688161074044E-2</v>
      </c>
      <c r="AO52" s="119">
        <f t="shared" si="23"/>
        <v>113333.33333333334</v>
      </c>
      <c r="AP52" s="119">
        <f t="shared" si="24"/>
        <v>3695529.8350652531</v>
      </c>
      <c r="AQ52">
        <f t="shared" si="25"/>
        <v>0.86376062717849289</v>
      </c>
      <c r="AR52" s="41">
        <f t="shared" si="26"/>
        <v>2061597.7705153846</v>
      </c>
      <c r="AS52" s="41">
        <f t="shared" si="27"/>
        <v>80869904.055523038</v>
      </c>
      <c r="AT52">
        <f t="shared" si="28"/>
        <v>0.86272840827217101</v>
      </c>
      <c r="AU52" s="41">
        <f t="shared" si="55"/>
        <v>58333.333333333336</v>
      </c>
      <c r="AV52" s="41">
        <f t="shared" si="56"/>
        <v>0</v>
      </c>
      <c r="AW52">
        <f t="shared" si="29"/>
        <v>0.86609856912444427</v>
      </c>
      <c r="AX52">
        <f t="shared" si="57"/>
        <v>0</v>
      </c>
      <c r="AY52" s="121">
        <f t="shared" si="58"/>
        <v>0</v>
      </c>
      <c r="AZ52">
        <f t="shared" si="30"/>
        <v>0.9169978069207958</v>
      </c>
      <c r="BA52" s="39">
        <f t="shared" si="59"/>
        <v>83333.333333333328</v>
      </c>
      <c r="BB52" s="39">
        <f t="shared" si="60"/>
        <v>0</v>
      </c>
      <c r="BC52">
        <f t="shared" si="31"/>
        <v>0.8722118754621605</v>
      </c>
      <c r="BD52" s="41">
        <f t="shared" si="61"/>
        <v>615136.2270561601</v>
      </c>
      <c r="BE52" s="41">
        <f t="shared" si="62"/>
        <v>22163786.224605598</v>
      </c>
      <c r="BF52">
        <f t="shared" si="32"/>
        <v>0.86582405292420173</v>
      </c>
      <c r="BG52" s="41">
        <f t="shared" si="63"/>
        <v>58125</v>
      </c>
      <c r="BH52" s="41">
        <f t="shared" si="64"/>
        <v>0</v>
      </c>
      <c r="BI52">
        <f t="shared" si="33"/>
        <v>0.87981870178680488</v>
      </c>
      <c r="BJ52">
        <f t="shared" si="65"/>
        <v>0</v>
      </c>
      <c r="BK52" s="121">
        <f t="shared" si="66"/>
        <v>0</v>
      </c>
      <c r="BL52">
        <f t="shared" si="34"/>
        <v>0.88542141048199041</v>
      </c>
      <c r="BM52" s="119">
        <f t="shared" si="67"/>
        <v>2989858.9975715452</v>
      </c>
      <c r="BN52" s="119">
        <f t="shared" si="68"/>
        <v>86122991.902314097</v>
      </c>
      <c r="BO52">
        <f t="shared" si="35"/>
        <v>0.87392498128857332</v>
      </c>
    </row>
    <row r="53" spans="1:67">
      <c r="A53">
        <v>41</v>
      </c>
      <c r="B53" s="58">
        <v>36</v>
      </c>
      <c r="C53" s="56">
        <f t="shared" si="5"/>
        <v>124547843.74695079</v>
      </c>
      <c r="D53" s="56">
        <f t="shared" si="36"/>
        <v>0</v>
      </c>
      <c r="E53" s="59">
        <f t="shared" si="37"/>
        <v>124547843.74695082</v>
      </c>
      <c r="F53" s="53">
        <f t="shared" si="38"/>
        <v>956961.8845645414</v>
      </c>
      <c r="G53" s="53">
        <f t="shared" si="6"/>
        <v>577694.41524627351</v>
      </c>
      <c r="H53" s="60">
        <f t="shared" si="7"/>
        <v>379267.46931826789</v>
      </c>
      <c r="I53" s="54">
        <f t="shared" si="39"/>
        <v>0.18</v>
      </c>
      <c r="J53" s="61">
        <f t="shared" si="8"/>
        <v>1.6401583188387914E-2</v>
      </c>
      <c r="K53" s="62">
        <f t="shared" si="9"/>
        <v>2036561.2332012802</v>
      </c>
      <c r="L53" s="62">
        <f t="shared" si="10"/>
        <v>2993523.1177658215</v>
      </c>
      <c r="M53" s="55">
        <f t="shared" si="40"/>
        <v>2415828.7025195481</v>
      </c>
      <c r="N53" s="55">
        <f t="shared" si="41"/>
        <v>544000.16787981568</v>
      </c>
      <c r="O53" s="55">
        <f t="shared" si="11"/>
        <v>1871828.5346397324</v>
      </c>
      <c r="P53" s="59">
        <f t="shared" si="42"/>
        <v>1753637.4214078311</v>
      </c>
      <c r="Q53" s="52">
        <f t="shared" si="71"/>
        <v>106026.51074413404</v>
      </c>
      <c r="R53" s="57">
        <f t="shared" si="43"/>
        <v>7306.8225891992961</v>
      </c>
      <c r="S53" s="59">
        <f t="shared" si="44"/>
        <v>7542292.989165999</v>
      </c>
      <c r="T53" s="56">
        <f t="shared" si="13"/>
        <v>1987493.8190878786</v>
      </c>
      <c r="U53" s="57">
        <f t="shared" si="14"/>
        <v>31426.220788191662</v>
      </c>
      <c r="V53" s="59">
        <f t="shared" si="69"/>
        <v>14000000</v>
      </c>
      <c r="W53" s="52">
        <f t="shared" si="15"/>
        <v>0</v>
      </c>
      <c r="X53" s="57">
        <f t="shared" si="16"/>
        <v>58333.333333333336</v>
      </c>
      <c r="Y53" s="59">
        <f t="shared" si="72"/>
        <v>25446362.57859217</v>
      </c>
      <c r="Z53" s="56">
        <f t="shared" si="46"/>
        <v>0</v>
      </c>
      <c r="AA53" s="57">
        <f t="shared" si="47"/>
        <v>106026.51074413404</v>
      </c>
      <c r="AB53" s="63">
        <f t="shared" si="70"/>
        <v>20000000</v>
      </c>
      <c r="AC53" s="74">
        <f t="shared" si="17"/>
        <v>0</v>
      </c>
      <c r="AD53" s="57">
        <f t="shared" si="48"/>
        <v>83333.333333333328</v>
      </c>
      <c r="AE53" s="59">
        <f t="shared" si="49"/>
        <v>14095882.490229694</v>
      </c>
      <c r="AF53" s="54">
        <f t="shared" si="50"/>
        <v>544000.16787981568</v>
      </c>
      <c r="AG53" s="57">
        <f t="shared" si="18"/>
        <v>58732.843709290391</v>
      </c>
      <c r="AH53" s="59">
        <f t="shared" si="51"/>
        <v>13950000</v>
      </c>
      <c r="AI53" s="54">
        <f t="shared" si="19"/>
        <v>0</v>
      </c>
      <c r="AJ53" s="57">
        <f t="shared" si="20"/>
        <v>58125</v>
      </c>
      <c r="AK53" s="59">
        <f t="shared" si="52"/>
        <v>27759668.267555092</v>
      </c>
      <c r="AL53" s="56">
        <f t="shared" si="53"/>
        <v>0</v>
      </c>
      <c r="AM53" s="75">
        <f t="shared" si="22"/>
        <v>115665.28444814621</v>
      </c>
      <c r="AN53">
        <f t="shared" si="54"/>
        <v>2.4825095345081503E-2</v>
      </c>
      <c r="AO53" s="119">
        <f t="shared" si="23"/>
        <v>113333.33333333333</v>
      </c>
      <c r="AP53" s="119">
        <f t="shared" si="24"/>
        <v>3816954.3867888255</v>
      </c>
      <c r="AQ53">
        <f t="shared" si="25"/>
        <v>0.85994712523727179</v>
      </c>
      <c r="AR53" s="41">
        <f t="shared" si="26"/>
        <v>2018920.0398760703</v>
      </c>
      <c r="AS53" s="41">
        <f t="shared" si="27"/>
        <v>81487246.582603022</v>
      </c>
      <c r="AT53">
        <f t="shared" si="28"/>
        <v>0.85889012691502209</v>
      </c>
      <c r="AU53" s="41">
        <f t="shared" si="55"/>
        <v>58333.333333333336</v>
      </c>
      <c r="AV53" s="41">
        <f t="shared" si="56"/>
        <v>0</v>
      </c>
      <c r="AW53">
        <f t="shared" si="29"/>
        <v>0.86234132509409545</v>
      </c>
      <c r="AX53">
        <f t="shared" si="57"/>
        <v>0</v>
      </c>
      <c r="AY53" s="121">
        <f t="shared" si="58"/>
        <v>0</v>
      </c>
      <c r="AZ53">
        <f t="shared" si="30"/>
        <v>0.91451030519381205</v>
      </c>
      <c r="BA53" s="39">
        <f t="shared" si="59"/>
        <v>83333.333333333328</v>
      </c>
      <c r="BB53" s="39">
        <f t="shared" si="60"/>
        <v>0</v>
      </c>
      <c r="BC53">
        <f t="shared" si="31"/>
        <v>0.86860260723693583</v>
      </c>
      <c r="BD53" s="41">
        <f t="shared" si="61"/>
        <v>602733.01158910606</v>
      </c>
      <c r="BE53" s="41">
        <f t="shared" si="62"/>
        <v>22304006.883072443</v>
      </c>
      <c r="BF53">
        <f t="shared" si="32"/>
        <v>0.8620601936336072</v>
      </c>
      <c r="BG53" s="41">
        <f t="shared" si="63"/>
        <v>58125</v>
      </c>
      <c r="BH53" s="41">
        <f t="shared" si="64"/>
        <v>0</v>
      </c>
      <c r="BI53">
        <f t="shared" si="33"/>
        <v>0.87639531036560425</v>
      </c>
      <c r="BJ53">
        <f t="shared" si="65"/>
        <v>0</v>
      </c>
      <c r="BK53" s="121">
        <f t="shared" si="66"/>
        <v>0</v>
      </c>
      <c r="BL53">
        <f t="shared" si="34"/>
        <v>0.88213615602339546</v>
      </c>
      <c r="BM53" s="119">
        <f t="shared" si="67"/>
        <v>2934778.051465177</v>
      </c>
      <c r="BN53" s="119">
        <f t="shared" si="68"/>
        <v>86969833.290703729</v>
      </c>
      <c r="BO53">
        <f t="shared" si="35"/>
        <v>0.87035740494216607</v>
      </c>
    </row>
    <row r="54" spans="1:67">
      <c r="A54">
        <v>42</v>
      </c>
      <c r="B54" s="64">
        <v>37</v>
      </c>
      <c r="C54" s="56">
        <f t="shared" si="5"/>
        <v>122132015.04443124</v>
      </c>
      <c r="D54" s="56">
        <f t="shared" si="36"/>
        <v>0</v>
      </c>
      <c r="E54" s="59">
        <f t="shared" si="37"/>
        <v>122132015.04443127</v>
      </c>
      <c r="F54" s="53">
        <f t="shared" si="38"/>
        <v>941266.19460673956</v>
      </c>
      <c r="G54" s="53">
        <f t="shared" si="6"/>
        <v>566488.99644775374</v>
      </c>
      <c r="H54" s="66">
        <f t="shared" si="7"/>
        <v>374777.19815898582</v>
      </c>
      <c r="I54" s="54">
        <f t="shared" si="39"/>
        <v>0.18</v>
      </c>
      <c r="J54" s="67">
        <f t="shared" si="8"/>
        <v>1.6401583188387914E-2</v>
      </c>
      <c r="K54" s="68">
        <f t="shared" si="9"/>
        <v>1997011.4653239683</v>
      </c>
      <c r="L54" s="68">
        <f t="shared" si="10"/>
        <v>2938277.6599307079</v>
      </c>
      <c r="M54" s="55">
        <f t="shared" si="40"/>
        <v>2371788.6634829543</v>
      </c>
      <c r="N54" s="55">
        <f t="shared" si="41"/>
        <v>534083.16151079861</v>
      </c>
      <c r="O54" s="55">
        <f t="shared" si="11"/>
        <v>1837705.5019721556</v>
      </c>
      <c r="P54" s="65">
        <f t="shared" si="42"/>
        <v>1647610.9106636972</v>
      </c>
      <c r="Q54" s="52">
        <f t="shared" si="71"/>
        <v>106468.28787223461</v>
      </c>
      <c r="R54" s="57">
        <f t="shared" si="43"/>
        <v>6865.0454610987381</v>
      </c>
      <c r="S54" s="59">
        <f t="shared" si="44"/>
        <v>5554799.1700781202</v>
      </c>
      <c r="T54" s="56">
        <f t="shared" si="13"/>
        <v>1953852.7251055024</v>
      </c>
      <c r="U54" s="57">
        <f t="shared" si="14"/>
        <v>23144.996541992168</v>
      </c>
      <c r="V54" s="59">
        <f t="shared" si="69"/>
        <v>14000000</v>
      </c>
      <c r="W54" s="52">
        <f t="shared" si="15"/>
        <v>0</v>
      </c>
      <c r="X54" s="57">
        <f t="shared" si="16"/>
        <v>58333.333333333336</v>
      </c>
      <c r="Y54" s="59">
        <f t="shared" si="72"/>
        <v>25552389.089336306</v>
      </c>
      <c r="Z54" s="56">
        <f t="shared" si="46"/>
        <v>0</v>
      </c>
      <c r="AA54" s="57">
        <f t="shared" si="47"/>
        <v>106468.28787223461</v>
      </c>
      <c r="AB54" s="63">
        <f t="shared" si="70"/>
        <v>20000000</v>
      </c>
      <c r="AC54" s="74">
        <f t="shared" si="17"/>
        <v>0</v>
      </c>
      <c r="AD54" s="57">
        <f t="shared" si="48"/>
        <v>83333.333333333328</v>
      </c>
      <c r="AE54" s="59">
        <f t="shared" si="49"/>
        <v>13551882.322349878</v>
      </c>
      <c r="AF54" s="54">
        <f t="shared" si="50"/>
        <v>534083.16151079861</v>
      </c>
      <c r="AG54" s="57">
        <f t="shared" si="18"/>
        <v>56466.176343124491</v>
      </c>
      <c r="AH54" s="59">
        <f t="shared" si="51"/>
        <v>13950000</v>
      </c>
      <c r="AI54" s="54">
        <f t="shared" si="19"/>
        <v>0</v>
      </c>
      <c r="AJ54" s="57">
        <f t="shared" si="20"/>
        <v>58125</v>
      </c>
      <c r="AK54" s="59">
        <f t="shared" si="52"/>
        <v>27875333.552003238</v>
      </c>
      <c r="AL54" s="56">
        <f t="shared" si="53"/>
        <v>0</v>
      </c>
      <c r="AM54" s="75">
        <f t="shared" si="22"/>
        <v>116147.22313334682</v>
      </c>
      <c r="AN54">
        <f t="shared" si="54"/>
        <v>2.4905502529088967E-2</v>
      </c>
      <c r="AO54" s="119">
        <f t="shared" si="23"/>
        <v>113333.33333333334</v>
      </c>
      <c r="AP54" s="119">
        <f t="shared" si="24"/>
        <v>3939326.6512726806</v>
      </c>
      <c r="AQ54">
        <f t="shared" si="25"/>
        <v>0.85613903589615981</v>
      </c>
      <c r="AR54" s="41">
        <f t="shared" si="26"/>
        <v>1976997.7216474945</v>
      </c>
      <c r="AS54" s="41">
        <f t="shared" si="27"/>
        <v>82061814.454431102</v>
      </c>
      <c r="AT54">
        <f t="shared" si="28"/>
        <v>0.85505751289914633</v>
      </c>
      <c r="AU54" s="41">
        <f t="shared" si="55"/>
        <v>58333.333333333336</v>
      </c>
      <c r="AV54" s="41">
        <f t="shared" si="56"/>
        <v>0</v>
      </c>
      <c r="AW54">
        <f t="shared" si="29"/>
        <v>0.85858892287809252</v>
      </c>
      <c r="AX54">
        <f t="shared" si="57"/>
        <v>0</v>
      </c>
      <c r="AY54" s="121">
        <f t="shared" si="58"/>
        <v>0</v>
      </c>
      <c r="AZ54">
        <f t="shared" si="30"/>
        <v>0.9120173607724199</v>
      </c>
      <c r="BA54" s="39">
        <f t="shared" si="59"/>
        <v>83333.333333333328</v>
      </c>
      <c r="BB54" s="39">
        <f t="shared" si="60"/>
        <v>0</v>
      </c>
      <c r="BC54">
        <f t="shared" si="31"/>
        <v>0.86499672898286917</v>
      </c>
      <c r="BD54" s="41">
        <f t="shared" si="61"/>
        <v>590549.33785392309</v>
      </c>
      <c r="BE54" s="41">
        <f t="shared" si="62"/>
        <v>22431492.783453543</v>
      </c>
      <c r="BF54">
        <f t="shared" si="32"/>
        <v>0.85830124273233499</v>
      </c>
      <c r="BG54" s="41">
        <f t="shared" si="63"/>
        <v>58125</v>
      </c>
      <c r="BH54" s="41">
        <f t="shared" si="64"/>
        <v>0</v>
      </c>
      <c r="BI54">
        <f t="shared" si="33"/>
        <v>0.87297358465495611</v>
      </c>
      <c r="BJ54">
        <f t="shared" si="65"/>
        <v>0</v>
      </c>
      <c r="BK54" s="121">
        <f t="shared" si="66"/>
        <v>0</v>
      </c>
      <c r="BL54">
        <f t="shared" si="34"/>
        <v>0.87885135575306605</v>
      </c>
      <c r="BM54" s="119">
        <f t="shared" si="67"/>
        <v>2880672.0595014174</v>
      </c>
      <c r="BN54" s="119">
        <f t="shared" si="68"/>
        <v>87756180.548869312</v>
      </c>
      <c r="BO54">
        <f t="shared" si="35"/>
        <v>0.8667928222863579</v>
      </c>
    </row>
    <row r="55" spans="1:67">
      <c r="A55">
        <v>43</v>
      </c>
      <c r="B55" s="58">
        <v>38</v>
      </c>
      <c r="C55" s="56">
        <f t="shared" si="5"/>
        <v>119760226.38094829</v>
      </c>
      <c r="D55" s="56">
        <f t="shared" si="36"/>
        <v>0</v>
      </c>
      <c r="E55" s="59">
        <f t="shared" si="37"/>
        <v>119760226.38094832</v>
      </c>
      <c r="F55" s="53">
        <f t="shared" si="38"/>
        <v>925827.93881347985</v>
      </c>
      <c r="G55" s="53">
        <f t="shared" si="6"/>
        <v>555487.85003029869</v>
      </c>
      <c r="H55" s="60">
        <f t="shared" si="7"/>
        <v>370340.08878318116</v>
      </c>
      <c r="I55" s="54">
        <f t="shared" si="39"/>
        <v>0.18</v>
      </c>
      <c r="J55" s="61">
        <f t="shared" si="8"/>
        <v>1.6401583188387914E-2</v>
      </c>
      <c r="K55" s="62">
        <f t="shared" si="9"/>
        <v>1958183.1518731206</v>
      </c>
      <c r="L55" s="62">
        <f t="shared" si="10"/>
        <v>2884011.0906866007</v>
      </c>
      <c r="M55" s="55">
        <f t="shared" si="40"/>
        <v>2328523.2406563018</v>
      </c>
      <c r="N55" s="55">
        <f t="shared" si="41"/>
        <v>524340.58445782156</v>
      </c>
      <c r="O55" s="55">
        <f t="shared" si="11"/>
        <v>1804182.6561984804</v>
      </c>
      <c r="P55" s="59">
        <f t="shared" si="42"/>
        <v>1541142.6227914626</v>
      </c>
      <c r="Q55" s="52">
        <f t="shared" si="71"/>
        <v>106911.90573836892</v>
      </c>
      <c r="R55" s="57">
        <f t="shared" si="43"/>
        <v>6421.427594964427</v>
      </c>
      <c r="S55" s="59">
        <f t="shared" si="44"/>
        <v>3600946.4449726176</v>
      </c>
      <c r="T55" s="56">
        <f t="shared" si="13"/>
        <v>1920813.8260948828</v>
      </c>
      <c r="U55" s="57">
        <f t="shared" si="14"/>
        <v>15003.94352071924</v>
      </c>
      <c r="V55" s="59">
        <f t="shared" si="69"/>
        <v>14000000</v>
      </c>
      <c r="W55" s="52">
        <f t="shared" si="15"/>
        <v>0</v>
      </c>
      <c r="X55" s="57">
        <f t="shared" si="16"/>
        <v>58333.333333333336</v>
      </c>
      <c r="Y55" s="59">
        <f t="shared" si="72"/>
        <v>25658857.377208542</v>
      </c>
      <c r="Z55" s="56">
        <f t="shared" si="46"/>
        <v>0</v>
      </c>
      <c r="AA55" s="57">
        <f t="shared" si="47"/>
        <v>106911.90573836892</v>
      </c>
      <c r="AB55" s="63">
        <f t="shared" si="70"/>
        <v>20000000</v>
      </c>
      <c r="AC55" s="74">
        <f t="shared" si="17"/>
        <v>0</v>
      </c>
      <c r="AD55" s="57">
        <f t="shared" si="48"/>
        <v>83333.333333333328</v>
      </c>
      <c r="AE55" s="59">
        <f t="shared" si="49"/>
        <v>13017799.160839079</v>
      </c>
      <c r="AF55" s="54">
        <f t="shared" si="50"/>
        <v>524340.58445782156</v>
      </c>
      <c r="AG55" s="57">
        <f t="shared" si="18"/>
        <v>54240.829836829493</v>
      </c>
      <c r="AH55" s="59">
        <f t="shared" si="51"/>
        <v>13950000</v>
      </c>
      <c r="AI55" s="54">
        <f t="shared" si="19"/>
        <v>0</v>
      </c>
      <c r="AJ55" s="57">
        <f t="shared" si="20"/>
        <v>58125</v>
      </c>
      <c r="AK55" s="59">
        <f t="shared" si="52"/>
        <v>27991480.775136586</v>
      </c>
      <c r="AL55" s="56">
        <f t="shared" si="53"/>
        <v>0</v>
      </c>
      <c r="AM55" s="75">
        <f t="shared" si="22"/>
        <v>116631.16989640244</v>
      </c>
      <c r="AN55">
        <f t="shared" si="54"/>
        <v>2.4985909713096426E-2</v>
      </c>
      <c r="AO55" s="119">
        <f t="shared" si="23"/>
        <v>113333.33333333334</v>
      </c>
      <c r="AP55" s="119">
        <f t="shared" si="24"/>
        <v>4062652.4180580191</v>
      </c>
      <c r="AQ55">
        <f t="shared" si="25"/>
        <v>0.85233643670158099</v>
      </c>
      <c r="AR55" s="41">
        <f t="shared" si="26"/>
        <v>1935817.769615602</v>
      </c>
      <c r="AS55" s="41">
        <f t="shared" si="27"/>
        <v>82594994.52207996</v>
      </c>
      <c r="AT55">
        <f t="shared" si="28"/>
        <v>0.85123064309785912</v>
      </c>
      <c r="AU55" s="41">
        <f t="shared" si="55"/>
        <v>58333.333333333336</v>
      </c>
      <c r="AV55" s="41">
        <f t="shared" si="56"/>
        <v>0</v>
      </c>
      <c r="AW55">
        <f t="shared" si="29"/>
        <v>0.85484144145176488</v>
      </c>
      <c r="AX55">
        <f t="shared" si="57"/>
        <v>0</v>
      </c>
      <c r="AY55" s="121">
        <f t="shared" si="58"/>
        <v>0</v>
      </c>
      <c r="AZ55">
        <f t="shared" si="30"/>
        <v>0.90951905516714548</v>
      </c>
      <c r="BA55" s="39">
        <f t="shared" si="59"/>
        <v>83333.333333333328</v>
      </c>
      <c r="BB55" s="39">
        <f t="shared" si="60"/>
        <v>0</v>
      </c>
      <c r="BC55">
        <f t="shared" si="31"/>
        <v>0.86139432279881023</v>
      </c>
      <c r="BD55" s="41">
        <f t="shared" si="61"/>
        <v>578581.41429465101</v>
      </c>
      <c r="BE55" s="41">
        <f t="shared" si="62"/>
        <v>22546645.131686326</v>
      </c>
      <c r="BF55">
        <f t="shared" si="32"/>
        <v>0.85454727903474503</v>
      </c>
      <c r="BG55" s="41">
        <f t="shared" si="63"/>
        <v>58125</v>
      </c>
      <c r="BH55" s="41">
        <f t="shared" si="64"/>
        <v>0</v>
      </c>
      <c r="BI55">
        <f t="shared" si="33"/>
        <v>0.86955360945263804</v>
      </c>
      <c r="BJ55">
        <f t="shared" si="65"/>
        <v>0</v>
      </c>
      <c r="BK55" s="121">
        <f t="shared" si="66"/>
        <v>0</v>
      </c>
      <c r="BL55">
        <f t="shared" si="34"/>
        <v>0.87556709565674196</v>
      </c>
      <c r="BM55" s="119">
        <f t="shared" si="67"/>
        <v>2827524.1839102535</v>
      </c>
      <c r="BN55" s="119">
        <f t="shared" si="68"/>
        <v>88483883.144939467</v>
      </c>
      <c r="BO55">
        <f t="shared" si="35"/>
        <v>0.8632313161403834</v>
      </c>
    </row>
    <row r="56" spans="1:67">
      <c r="A56">
        <v>44</v>
      </c>
      <c r="B56" s="64">
        <v>39</v>
      </c>
      <c r="C56" s="56">
        <f t="shared" si="5"/>
        <v>117431703.14029197</v>
      </c>
      <c r="D56" s="56">
        <f t="shared" si="36"/>
        <v>0</v>
      </c>
      <c r="E56" s="59">
        <f t="shared" si="37"/>
        <v>117431703.14029202</v>
      </c>
      <c r="F56" s="53">
        <f t="shared" si="38"/>
        <v>910642.89485689695</v>
      </c>
      <c r="G56" s="53">
        <f t="shared" si="6"/>
        <v>544687.38306572114</v>
      </c>
      <c r="H56" s="66">
        <f t="shared" si="7"/>
        <v>365955.51179117581</v>
      </c>
      <c r="I56" s="54">
        <f t="shared" si="39"/>
        <v>0.18</v>
      </c>
      <c r="J56" s="67">
        <f t="shared" si="8"/>
        <v>1.6401583188387914E-2</v>
      </c>
      <c r="K56" s="68">
        <f t="shared" si="9"/>
        <v>1920063.5982396819</v>
      </c>
      <c r="L56" s="68">
        <f t="shared" si="10"/>
        <v>2830706.4930965789</v>
      </c>
      <c r="M56" s="55">
        <f t="shared" si="40"/>
        <v>2286019.1100308578</v>
      </c>
      <c r="N56" s="55">
        <f t="shared" si="41"/>
        <v>514769.43639930559</v>
      </c>
      <c r="O56" s="55">
        <f t="shared" si="11"/>
        <v>1771249.6736315524</v>
      </c>
      <c r="P56" s="65">
        <f t="shared" si="42"/>
        <v>1434230.7170530937</v>
      </c>
      <c r="Q56" s="52">
        <f t="shared" si="71"/>
        <v>198474.42676609641</v>
      </c>
      <c r="R56" s="57">
        <f t="shared" si="43"/>
        <v>5975.9613210545567</v>
      </c>
      <c r="S56" s="59">
        <f t="shared" si="44"/>
        <v>1680132.6188777348</v>
      </c>
      <c r="T56" s="56">
        <f t="shared" si="13"/>
        <v>1680132.6188777348</v>
      </c>
      <c r="U56" s="57">
        <f t="shared" si="14"/>
        <v>7000.552578657228</v>
      </c>
      <c r="V56" s="59">
        <f t="shared" si="69"/>
        <v>14000000</v>
      </c>
      <c r="W56" s="52">
        <f t="shared" si="15"/>
        <v>0</v>
      </c>
      <c r="X56" s="57">
        <f t="shared" si="16"/>
        <v>58333.333333333336</v>
      </c>
      <c r="Y56" s="59">
        <f t="shared" si="72"/>
        <v>25765769.282946911</v>
      </c>
      <c r="Z56" s="56">
        <f t="shared" si="46"/>
        <v>0</v>
      </c>
      <c r="AA56" s="57">
        <f t="shared" si="47"/>
        <v>107357.37201227879</v>
      </c>
      <c r="AB56" s="63">
        <f t="shared" si="70"/>
        <v>20000000</v>
      </c>
      <c r="AC56" s="74">
        <f t="shared" si="17"/>
        <v>0</v>
      </c>
      <c r="AD56" s="57">
        <f t="shared" si="48"/>
        <v>83333.333333333328</v>
      </c>
      <c r="AE56" s="59">
        <f t="shared" si="49"/>
        <v>12493458.576381257</v>
      </c>
      <c r="AF56" s="54">
        <f t="shared" si="50"/>
        <v>514769.43639930559</v>
      </c>
      <c r="AG56" s="57">
        <f t="shared" si="18"/>
        <v>52056.077401588569</v>
      </c>
      <c r="AH56" s="59">
        <f t="shared" si="51"/>
        <v>13950000</v>
      </c>
      <c r="AI56" s="54">
        <f t="shared" si="19"/>
        <v>0</v>
      </c>
      <c r="AJ56" s="57">
        <f t="shared" si="20"/>
        <v>58125</v>
      </c>
      <c r="AK56" s="59">
        <f t="shared" si="52"/>
        <v>28108111.945032988</v>
      </c>
      <c r="AL56" s="56">
        <f t="shared" si="53"/>
        <v>0</v>
      </c>
      <c r="AM56" s="75">
        <f t="shared" si="22"/>
        <v>117117.13310430411</v>
      </c>
      <c r="AN56">
        <f t="shared" si="54"/>
        <v>2.5066316897103886E-2</v>
      </c>
      <c r="AO56" s="119">
        <f t="shared" si="23"/>
        <v>204450.38808715096</v>
      </c>
      <c r="AP56" s="119">
        <f t="shared" si="24"/>
        <v>7740502.6438777596</v>
      </c>
      <c r="AQ56">
        <f t="shared" si="25"/>
        <v>0.84853940463524247</v>
      </c>
      <c r="AR56" s="41">
        <f t="shared" si="26"/>
        <v>1687133.1714563919</v>
      </c>
      <c r="AS56" s="41">
        <f t="shared" si="27"/>
        <v>73925835.230620325</v>
      </c>
      <c r="AT56">
        <f t="shared" si="28"/>
        <v>0.84740959380997716</v>
      </c>
      <c r="AU56" s="41">
        <f t="shared" si="55"/>
        <v>58333.333333333336</v>
      </c>
      <c r="AV56" s="41">
        <f t="shared" si="56"/>
        <v>0</v>
      </c>
      <c r="AW56">
        <f t="shared" si="29"/>
        <v>0.85109895924818013</v>
      </c>
      <c r="AX56">
        <f t="shared" si="57"/>
        <v>0</v>
      </c>
      <c r="AY56" s="121">
        <f t="shared" si="58"/>
        <v>0</v>
      </c>
      <c r="AZ56">
        <f t="shared" si="30"/>
        <v>0.90701546987945103</v>
      </c>
      <c r="BA56" s="39">
        <f t="shared" si="59"/>
        <v>83333.333333333328</v>
      </c>
      <c r="BB56" s="39">
        <f t="shared" si="60"/>
        <v>0</v>
      </c>
      <c r="BC56">
        <f t="shared" si="31"/>
        <v>0.85779547030206427</v>
      </c>
      <c r="BD56" s="41">
        <f t="shared" si="61"/>
        <v>566825.51380089414</v>
      </c>
      <c r="BE56" s="41">
        <f t="shared" si="62"/>
        <v>22649855.201569445</v>
      </c>
      <c r="BF56">
        <f t="shared" si="32"/>
        <v>0.85079838081030312</v>
      </c>
      <c r="BG56" s="41">
        <f t="shared" si="63"/>
        <v>58125</v>
      </c>
      <c r="BH56" s="41">
        <f t="shared" si="64"/>
        <v>0</v>
      </c>
      <c r="BI56">
        <f t="shared" si="33"/>
        <v>0.86613546915345463</v>
      </c>
      <c r="BJ56">
        <f t="shared" si="65"/>
        <v>0</v>
      </c>
      <c r="BK56" s="121">
        <f t="shared" si="66"/>
        <v>0</v>
      </c>
      <c r="BL56">
        <f t="shared" si="34"/>
        <v>0.87228346137647528</v>
      </c>
      <c r="BM56" s="119">
        <f t="shared" si="67"/>
        <v>2658200.7400111035</v>
      </c>
      <c r="BN56" s="119">
        <f t="shared" si="68"/>
        <v>89154745.291203454</v>
      </c>
      <c r="BO56">
        <f t="shared" si="35"/>
        <v>0.85967296885934397</v>
      </c>
    </row>
    <row r="57" spans="1:67">
      <c r="A57">
        <v>45</v>
      </c>
      <c r="B57" s="58">
        <v>40</v>
      </c>
      <c r="C57" s="56">
        <f t="shared" si="5"/>
        <v>115262801.16336544</v>
      </c>
      <c r="D57" s="56">
        <f t="shared" si="36"/>
        <v>117117.13310426474</v>
      </c>
      <c r="E57" s="59">
        <f t="shared" si="37"/>
        <v>115145684.03026117</v>
      </c>
      <c r="F57" s="53">
        <f t="shared" si="38"/>
        <v>895706.90966198698</v>
      </c>
      <c r="G57" s="53">
        <f t="shared" si="6"/>
        <v>534084.06442702806</v>
      </c>
      <c r="H57" s="60">
        <f t="shared" si="7"/>
        <v>361622.84523495892</v>
      </c>
      <c r="I57" s="54">
        <f t="shared" si="39"/>
        <v>0.18</v>
      </c>
      <c r="J57" s="61">
        <f t="shared" si="8"/>
        <v>1.6401583188387914E-2</v>
      </c>
      <c r="K57" s="62">
        <f t="shared" si="9"/>
        <v>1882640.3282272157</v>
      </c>
      <c r="L57" s="62">
        <f t="shared" si="10"/>
        <v>2778347.2378892028</v>
      </c>
      <c r="M57" s="55">
        <f t="shared" si="40"/>
        <v>2244263.1734621748</v>
      </c>
      <c r="N57" s="55">
        <f t="shared" si="41"/>
        <v>505366.76787415228</v>
      </c>
      <c r="O57" s="55">
        <f t="shared" si="11"/>
        <v>1738896.4055880227</v>
      </c>
      <c r="P57" s="59">
        <f t="shared" si="42"/>
        <v>1235756.2902869973</v>
      </c>
      <c r="Q57" s="52">
        <f t="shared" si="71"/>
        <v>1235756.2902869973</v>
      </c>
      <c r="R57" s="57">
        <f t="shared" si="43"/>
        <v>5148.9845428624885</v>
      </c>
      <c r="S57" s="59">
        <f t="shared" si="44"/>
        <v>0</v>
      </c>
      <c r="T57" s="56">
        <f t="shared" si="13"/>
        <v>0</v>
      </c>
      <c r="U57" s="57">
        <f t="shared" si="14"/>
        <v>0</v>
      </c>
      <c r="V57" s="59">
        <f t="shared" si="69"/>
        <v>14000000</v>
      </c>
      <c r="W57" s="52">
        <f t="shared" si="15"/>
        <v>728549.93085559411</v>
      </c>
      <c r="X57" s="57">
        <f t="shared" si="16"/>
        <v>58333.333333333336</v>
      </c>
      <c r="Y57" s="59">
        <f t="shared" si="72"/>
        <v>25873126.654959191</v>
      </c>
      <c r="Z57" s="56">
        <f t="shared" si="46"/>
        <v>0</v>
      </c>
      <c r="AA57" s="57">
        <f t="shared" si="47"/>
        <v>107804.69439566329</v>
      </c>
      <c r="AB57" s="63">
        <f t="shared" si="70"/>
        <v>20000000</v>
      </c>
      <c r="AC57" s="74">
        <f t="shared" si="17"/>
        <v>0</v>
      </c>
      <c r="AD57" s="57">
        <f t="shared" si="48"/>
        <v>83333.333333333328</v>
      </c>
      <c r="AE57" s="59">
        <f t="shared" si="49"/>
        <v>11978689.139981952</v>
      </c>
      <c r="AF57" s="54">
        <f t="shared" si="50"/>
        <v>505366.76787415228</v>
      </c>
      <c r="AG57" s="57">
        <f t="shared" si="18"/>
        <v>49911.2047499248</v>
      </c>
      <c r="AH57" s="59">
        <f t="shared" si="51"/>
        <v>13950000</v>
      </c>
      <c r="AI57" s="54">
        <f t="shared" si="19"/>
        <v>0</v>
      </c>
      <c r="AJ57" s="57">
        <f t="shared" si="20"/>
        <v>58125</v>
      </c>
      <c r="AK57" s="59">
        <f t="shared" si="52"/>
        <v>28225229.078137293</v>
      </c>
      <c r="AL57" s="56">
        <f t="shared" si="53"/>
        <v>0</v>
      </c>
      <c r="AM57" s="75">
        <f t="shared" si="22"/>
        <v>117605.12115890539</v>
      </c>
      <c r="AN57">
        <f t="shared" si="54"/>
        <v>2.5146724081111349E-2</v>
      </c>
      <c r="AO57" s="119">
        <f t="shared" si="23"/>
        <v>1240905.2748298598</v>
      </c>
      <c r="AP57" s="119">
        <f t="shared" si="24"/>
        <v>49430251.611479893</v>
      </c>
      <c r="AQ57">
        <f t="shared" si="25"/>
        <v>0.84474801611255668</v>
      </c>
      <c r="AR57" s="41">
        <f t="shared" si="26"/>
        <v>0</v>
      </c>
      <c r="AS57" s="41">
        <f t="shared" si="27"/>
        <v>0</v>
      </c>
      <c r="AT57">
        <f t="shared" si="28"/>
        <v>0.84359444075833745</v>
      </c>
      <c r="AU57" s="41">
        <f t="shared" si="55"/>
        <v>786883.26418892748</v>
      </c>
      <c r="AV57" s="41">
        <f t="shared" si="56"/>
        <v>32784746.888501734</v>
      </c>
      <c r="AW57">
        <f t="shared" si="29"/>
        <v>0.84736155415635883</v>
      </c>
      <c r="AX57">
        <f t="shared" si="57"/>
        <v>0</v>
      </c>
      <c r="AY57" s="121">
        <f t="shared" si="58"/>
        <v>0</v>
      </c>
      <c r="AZ57">
        <f t="shared" si="30"/>
        <v>0.90450668639738774</v>
      </c>
      <c r="BA57" s="39">
        <f t="shared" si="59"/>
        <v>83333.333333333328</v>
      </c>
      <c r="BB57" s="39">
        <f t="shared" si="60"/>
        <v>0</v>
      </c>
      <c r="BC57">
        <f t="shared" si="31"/>
        <v>0.85420025262605437</v>
      </c>
      <c r="BD57" s="41">
        <f t="shared" si="61"/>
        <v>555277.97262407711</v>
      </c>
      <c r="BE57" s="41">
        <f t="shared" si="62"/>
        <v>22741504.554336853</v>
      </c>
      <c r="BF57">
        <f t="shared" si="32"/>
        <v>0.84705462578178459</v>
      </c>
      <c r="BG57" s="41">
        <f t="shared" si="63"/>
        <v>58125</v>
      </c>
      <c r="BH57" s="41">
        <f t="shared" si="64"/>
        <v>0</v>
      </c>
      <c r="BI57">
        <f t="shared" si="33"/>
        <v>0.86271924774629871</v>
      </c>
      <c r="BJ57">
        <f t="shared" si="65"/>
        <v>0</v>
      </c>
      <c r="BK57" s="121">
        <f t="shared" si="66"/>
        <v>0</v>
      </c>
      <c r="BL57">
        <f t="shared" si="34"/>
        <v>0.86900053820737977</v>
      </c>
      <c r="BM57" s="119">
        <f t="shared" si="67"/>
        <v>2724524.8449761979</v>
      </c>
      <c r="BN57" s="119">
        <f t="shared" si="68"/>
        <v>89770526.938486993</v>
      </c>
      <c r="BO57">
        <f t="shared" si="35"/>
        <v>0.85611786233176068</v>
      </c>
    </row>
    <row r="58" spans="1:67">
      <c r="A58">
        <v>46</v>
      </c>
      <c r="B58" s="64">
        <v>41</v>
      </c>
      <c r="C58" s="56">
        <f t="shared" si="5"/>
        <v>113018537.98990327</v>
      </c>
      <c r="D58" s="56">
        <f t="shared" si="36"/>
        <v>117117.13310427964</v>
      </c>
      <c r="E58" s="59">
        <f t="shared" si="37"/>
        <v>112901420.85679899</v>
      </c>
      <c r="F58" s="53">
        <f t="shared" si="38"/>
        <v>881015.89827075205</v>
      </c>
      <c r="G58" s="53">
        <f t="shared" si="6"/>
        <v>523674.42374078603</v>
      </c>
      <c r="H58" s="66">
        <f t="shared" si="7"/>
        <v>357341.47452996601</v>
      </c>
      <c r="I58" s="54">
        <f t="shared" si="39"/>
        <v>0.18</v>
      </c>
      <c r="J58" s="67">
        <f t="shared" si="8"/>
        <v>1.6401583188387914E-2</v>
      </c>
      <c r="K58" s="68">
        <f t="shared" si="9"/>
        <v>1845901.0803488186</v>
      </c>
      <c r="L58" s="68">
        <f t="shared" si="10"/>
        <v>2726916.9786195704</v>
      </c>
      <c r="M58" s="55">
        <f t="shared" si="40"/>
        <v>2203242.5548787843</v>
      </c>
      <c r="N58" s="55">
        <f t="shared" si="41"/>
        <v>496129.67942801164</v>
      </c>
      <c r="O58" s="55">
        <f t="shared" si="11"/>
        <v>1707112.8754507727</v>
      </c>
      <c r="P58" s="65">
        <f t="shared" si="42"/>
        <v>0</v>
      </c>
      <c r="Q58" s="52">
        <f t="shared" si="71"/>
        <v>0</v>
      </c>
      <c r="R58" s="57">
        <f t="shared" si="43"/>
        <v>0</v>
      </c>
      <c r="S58" s="59">
        <f t="shared" si="44"/>
        <v>0</v>
      </c>
      <c r="T58" s="56">
        <f t="shared" si="13"/>
        <v>0</v>
      </c>
      <c r="U58" s="57">
        <f t="shared" si="14"/>
        <v>0</v>
      </c>
      <c r="V58" s="59">
        <f t="shared" si="69"/>
        <v>13271450.069144405</v>
      </c>
      <c r="W58" s="52">
        <f t="shared" si="15"/>
        <v>1933461.8985701522</v>
      </c>
      <c r="X58" s="57">
        <f t="shared" si="16"/>
        <v>55297.70862143502</v>
      </c>
      <c r="Y58" s="59">
        <f t="shared" si="72"/>
        <v>25980931.349354856</v>
      </c>
      <c r="Z58" s="56">
        <f t="shared" si="46"/>
        <v>0</v>
      </c>
      <c r="AA58" s="57">
        <f t="shared" si="47"/>
        <v>108253.8806223119</v>
      </c>
      <c r="AB58" s="63">
        <f t="shared" si="70"/>
        <v>20000000</v>
      </c>
      <c r="AC58" s="74">
        <f t="shared" si="17"/>
        <v>0</v>
      </c>
      <c r="AD58" s="57">
        <f t="shared" si="48"/>
        <v>83333.333333333328</v>
      </c>
      <c r="AE58" s="59">
        <f t="shared" si="49"/>
        <v>11473322.3721078</v>
      </c>
      <c r="AF58" s="54">
        <f t="shared" si="50"/>
        <v>496129.67942801164</v>
      </c>
      <c r="AG58" s="57">
        <f t="shared" si="18"/>
        <v>47805.509883782499</v>
      </c>
      <c r="AH58" s="59">
        <f t="shared" si="51"/>
        <v>13950000</v>
      </c>
      <c r="AI58" s="54">
        <f t="shared" si="19"/>
        <v>0</v>
      </c>
      <c r="AJ58" s="57">
        <f t="shared" si="20"/>
        <v>58125</v>
      </c>
      <c r="AK58" s="59">
        <f t="shared" si="52"/>
        <v>28342834.199296199</v>
      </c>
      <c r="AL58" s="56">
        <f t="shared" si="53"/>
        <v>0</v>
      </c>
      <c r="AM58" s="75">
        <f t="shared" si="22"/>
        <v>118095.1424970675</v>
      </c>
      <c r="AN58">
        <f t="shared" si="54"/>
        <v>2.5227131265118809E-2</v>
      </c>
      <c r="AO58" s="119">
        <f t="shared" si="23"/>
        <v>0</v>
      </c>
      <c r="AP58" s="119">
        <f t="shared" si="24"/>
        <v>0</v>
      </c>
      <c r="AQ58">
        <f t="shared" si="25"/>
        <v>0.84096234698107897</v>
      </c>
      <c r="AR58" s="41">
        <f t="shared" si="26"/>
        <v>0</v>
      </c>
      <c r="AS58" s="41">
        <f t="shared" si="27"/>
        <v>0</v>
      </c>
      <c r="AT58">
        <f t="shared" si="28"/>
        <v>0.83978525908835988</v>
      </c>
      <c r="AU58" s="41">
        <f t="shared" si="55"/>
        <v>1988759.6071915873</v>
      </c>
      <c r="AV58" s="41">
        <f t="shared" si="56"/>
        <v>88939247.334226996</v>
      </c>
      <c r="AW58">
        <f t="shared" si="29"/>
        <v>0.84362930351951204</v>
      </c>
      <c r="AX58">
        <f t="shared" si="57"/>
        <v>0</v>
      </c>
      <c r="AY58" s="121">
        <f t="shared" si="58"/>
        <v>0</v>
      </c>
      <c r="AZ58">
        <f t="shared" si="30"/>
        <v>0.90199278619133227</v>
      </c>
      <c r="BA58" s="39">
        <f t="shared" si="59"/>
        <v>83333.333333333328</v>
      </c>
      <c r="BB58" s="39">
        <f t="shared" si="60"/>
        <v>0</v>
      </c>
      <c r="BC58">
        <f t="shared" si="31"/>
        <v>0.85060875041800066</v>
      </c>
      <c r="BD58" s="41">
        <f t="shared" si="61"/>
        <v>543935.18931179412</v>
      </c>
      <c r="BE58" s="41">
        <f t="shared" si="62"/>
        <v>22821965.253688537</v>
      </c>
      <c r="BF58">
        <f t="shared" si="32"/>
        <v>0.84331609112352646</v>
      </c>
      <c r="BG58" s="41">
        <f t="shared" si="63"/>
        <v>58125</v>
      </c>
      <c r="BH58" s="41">
        <f t="shared" si="64"/>
        <v>0</v>
      </c>
      <c r="BI58">
        <f t="shared" si="33"/>
        <v>0.85930502881128956</v>
      </c>
      <c r="BJ58">
        <f t="shared" si="65"/>
        <v>0</v>
      </c>
      <c r="BK58" s="121">
        <f t="shared" si="66"/>
        <v>0</v>
      </c>
      <c r="BL58">
        <f t="shared" si="34"/>
        <v>0.8657184110943773</v>
      </c>
      <c r="BM58" s="119">
        <f t="shared" si="67"/>
        <v>2674153.1298367148</v>
      </c>
      <c r="BN58" s="119">
        <f t="shared" si="68"/>
        <v>90332944.75003016</v>
      </c>
      <c r="BO58">
        <f t="shared" si="35"/>
        <v>0.85256607797713713</v>
      </c>
    </row>
    <row r="59" spans="1:67">
      <c r="A59">
        <v>47</v>
      </c>
      <c r="B59" s="58">
        <v>42</v>
      </c>
      <c r="C59" s="56">
        <f t="shared" si="5"/>
        <v>110815295.43502448</v>
      </c>
      <c r="D59" s="56">
        <f t="shared" si="36"/>
        <v>117117.13310427964</v>
      </c>
      <c r="E59" s="59">
        <f t="shared" si="37"/>
        <v>110698178.30192021</v>
      </c>
      <c r="F59" s="53">
        <f t="shared" si="38"/>
        <v>866565.84272497217</v>
      </c>
      <c r="G59" s="53">
        <f t="shared" si="6"/>
        <v>513455.05035707325</v>
      </c>
      <c r="H59" s="60">
        <f t="shared" si="7"/>
        <v>353110.79236789892</v>
      </c>
      <c r="I59" s="54">
        <f t="shared" si="39"/>
        <v>0.18</v>
      </c>
      <c r="J59" s="61">
        <f t="shared" si="8"/>
        <v>1.6401583188387914E-2</v>
      </c>
      <c r="K59" s="62">
        <f t="shared" si="9"/>
        <v>1809833.8041862024</v>
      </c>
      <c r="L59" s="62">
        <f t="shared" si="10"/>
        <v>2676399.6469111745</v>
      </c>
      <c r="M59" s="55">
        <f t="shared" si="40"/>
        <v>2162944.5965541014</v>
      </c>
      <c r="N59" s="55">
        <f t="shared" si="41"/>
        <v>487055.32077378337</v>
      </c>
      <c r="O59" s="55">
        <f t="shared" si="11"/>
        <v>1675889.2757803181</v>
      </c>
      <c r="P59" s="59">
        <f t="shared" si="42"/>
        <v>0</v>
      </c>
      <c r="Q59" s="52">
        <f t="shared" si="71"/>
        <v>0</v>
      </c>
      <c r="R59" s="57">
        <f t="shared" si="43"/>
        <v>0</v>
      </c>
      <c r="S59" s="59">
        <f t="shared" si="44"/>
        <v>0</v>
      </c>
      <c r="T59" s="56">
        <f t="shared" si="13"/>
        <v>0</v>
      </c>
      <c r="U59" s="57">
        <f t="shared" si="14"/>
        <v>0</v>
      </c>
      <c r="V59" s="59">
        <f t="shared" si="69"/>
        <v>11337988.170574253</v>
      </c>
      <c r="W59" s="52">
        <f t="shared" si="15"/>
        <v>1903181.4198293616</v>
      </c>
      <c r="X59" s="57">
        <f t="shared" si="16"/>
        <v>47241.617377392722</v>
      </c>
      <c r="Y59" s="59">
        <f t="shared" si="72"/>
        <v>26089185.229977168</v>
      </c>
      <c r="Z59" s="56">
        <f t="shared" si="46"/>
        <v>0</v>
      </c>
      <c r="AA59" s="57">
        <f t="shared" si="47"/>
        <v>108704.9384582382</v>
      </c>
      <c r="AB59" s="63">
        <f t="shared" si="70"/>
        <v>20000000</v>
      </c>
      <c r="AC59" s="74">
        <f>MIN(IF(Y59&gt;O59,0,MIN(AB59,O59+AM59-Y59)))</f>
        <v>0</v>
      </c>
      <c r="AD59" s="57">
        <f t="shared" si="48"/>
        <v>83333.333333333328</v>
      </c>
      <c r="AE59" s="59">
        <f t="shared" si="49"/>
        <v>10977192.692679789</v>
      </c>
      <c r="AF59" s="54">
        <f t="shared" si="50"/>
        <v>487055.32077378337</v>
      </c>
      <c r="AG59" s="57">
        <f t="shared" si="18"/>
        <v>45738.302886165788</v>
      </c>
      <c r="AH59" s="59">
        <f t="shared" si="51"/>
        <v>13950000</v>
      </c>
      <c r="AI59" s="54">
        <f t="shared" si="19"/>
        <v>0</v>
      </c>
      <c r="AJ59" s="57">
        <f t="shared" si="20"/>
        <v>58125</v>
      </c>
      <c r="AK59" s="59">
        <f>IF(AL58=0,AK58+AM58,AK58-AL58)</f>
        <v>28460929.341793265</v>
      </c>
      <c r="AL59" s="56">
        <f t="shared" si="53"/>
        <v>0</v>
      </c>
      <c r="AM59" s="75">
        <f t="shared" si="22"/>
        <v>118587.20559080527</v>
      </c>
      <c r="AN59">
        <f t="shared" si="54"/>
        <v>2.5307538449126268E-2</v>
      </c>
      <c r="AO59" s="119">
        <f t="shared" si="23"/>
        <v>0</v>
      </c>
      <c r="AP59" s="119">
        <f t="shared" si="24"/>
        <v>0</v>
      </c>
      <c r="AQ59">
        <f t="shared" si="25"/>
        <v>0.83718247251902456</v>
      </c>
      <c r="AR59" s="41">
        <f t="shared" si="26"/>
        <v>0</v>
      </c>
      <c r="AS59" s="41">
        <f t="shared" si="27"/>
        <v>0</v>
      </c>
      <c r="AT59">
        <f t="shared" si="28"/>
        <v>0.8359821233666539</v>
      </c>
      <c r="AU59" s="41">
        <f t="shared" si="55"/>
        <v>1950423.0372067543</v>
      </c>
      <c r="AV59" s="41">
        <f t="shared" si="56"/>
        <v>89449526.731979996</v>
      </c>
      <c r="AW59">
        <f t="shared" si="29"/>
        <v>0.83990228413331658</v>
      </c>
      <c r="AX59">
        <f t="shared" si="57"/>
        <v>0</v>
      </c>
      <c r="AY59" s="121">
        <f t="shared" si="58"/>
        <v>0</v>
      </c>
      <c r="AZ59">
        <f t="shared" si="30"/>
        <v>0.89947385070961461</v>
      </c>
      <c r="BA59" s="39">
        <f t="shared" si="59"/>
        <v>83333.333333333328</v>
      </c>
      <c r="BB59" s="39">
        <f t="shared" si="60"/>
        <v>0</v>
      </c>
      <c r="BC59">
        <f t="shared" si="31"/>
        <v>0.84702104383671617</v>
      </c>
      <c r="BD59" s="41">
        <f t="shared" si="61"/>
        <v>532793.62365994917</v>
      </c>
      <c r="BE59" s="41">
        <f t="shared" si="62"/>
        <v>22891600.076367818</v>
      </c>
      <c r="BF59">
        <f t="shared" si="32"/>
        <v>0.83958285345977823</v>
      </c>
      <c r="BG59" s="41">
        <f t="shared" si="63"/>
        <v>58125</v>
      </c>
      <c r="BH59" s="41">
        <f t="shared" si="64"/>
        <v>0</v>
      </c>
      <c r="BI59">
        <f t="shared" si="33"/>
        <v>0.85589289551691328</v>
      </c>
      <c r="BJ59">
        <f t="shared" si="65"/>
        <v>0</v>
      </c>
      <c r="BK59" s="121">
        <f t="shared" si="66"/>
        <v>0</v>
      </c>
      <c r="BL59">
        <f t="shared" si="34"/>
        <v>0.86243716462896891</v>
      </c>
      <c r="BM59" s="119">
        <f t="shared" si="67"/>
        <v>2624674.9942000369</v>
      </c>
      <c r="BN59" s="119">
        <f t="shared" si="68"/>
        <v>90843673.055272266</v>
      </c>
      <c r="BO59">
        <f t="shared" si="35"/>
        <v>0.84901769674355076</v>
      </c>
    </row>
    <row r="60" spans="1:67">
      <c r="A60">
        <v>48</v>
      </c>
      <c r="B60" s="64">
        <v>43</v>
      </c>
      <c r="C60" s="56">
        <f t="shared" si="5"/>
        <v>108652350.83847037</v>
      </c>
      <c r="D60" s="56">
        <f t="shared" si="36"/>
        <v>117117.13310426474</v>
      </c>
      <c r="E60" s="59">
        <f t="shared" si="37"/>
        <v>108535233.7053661</v>
      </c>
      <c r="F60" s="53">
        <f t="shared" si="38"/>
        <v>852352.79096730286</v>
      </c>
      <c r="G60" s="53">
        <f t="shared" si="6"/>
        <v>503422.59233672312</v>
      </c>
      <c r="H60" s="66">
        <f t="shared" si="7"/>
        <v>348930.19863057975</v>
      </c>
      <c r="I60" s="54">
        <f t="shared" si="39"/>
        <v>0.18</v>
      </c>
      <c r="J60" s="67">
        <f t="shared" si="8"/>
        <v>1.6401583188387914E-2</v>
      </c>
      <c r="K60" s="68">
        <f t="shared" si="9"/>
        <v>1774426.6568099058</v>
      </c>
      <c r="L60" s="68">
        <f t="shared" si="10"/>
        <v>2626779.4477772084</v>
      </c>
      <c r="M60" s="55">
        <f t="shared" si="40"/>
        <v>2123356.8554404853</v>
      </c>
      <c r="N60" s="55">
        <f t="shared" si="41"/>
        <v>478140.88996611495</v>
      </c>
      <c r="O60" s="55">
        <f t="shared" si="11"/>
        <v>1645215.9654743704</v>
      </c>
      <c r="P60" s="65">
        <f t="shared" si="42"/>
        <v>0</v>
      </c>
      <c r="Q60" s="52">
        <f t="shared" si="71"/>
        <v>0</v>
      </c>
      <c r="R60" s="57">
        <f t="shared" si="43"/>
        <v>0</v>
      </c>
      <c r="S60" s="59">
        <f t="shared" si="44"/>
        <v>0</v>
      </c>
      <c r="T60" s="56">
        <f t="shared" si="13"/>
        <v>0</v>
      </c>
      <c r="U60" s="57">
        <f t="shared" si="14"/>
        <v>0</v>
      </c>
      <c r="V60" s="59">
        <f t="shared" si="69"/>
        <v>9434806.7507448923</v>
      </c>
      <c r="W60" s="52">
        <f t="shared" si="15"/>
        <v>1873455.1601236183</v>
      </c>
      <c r="X60" s="57">
        <f t="shared" si="16"/>
        <v>39311.694794770381</v>
      </c>
      <c r="Y60" s="59">
        <f t="shared" si="72"/>
        <v>26197890.168435406</v>
      </c>
      <c r="Z60" s="56">
        <f t="shared" si="46"/>
        <v>0</v>
      </c>
      <c r="AA60" s="57">
        <f t="shared" si="47"/>
        <v>109157.87570181419</v>
      </c>
      <c r="AB60" s="63">
        <f t="shared" si="70"/>
        <v>20000000</v>
      </c>
      <c r="AC60" s="74">
        <f t="shared" si="17"/>
        <v>0</v>
      </c>
      <c r="AD60" s="57">
        <f t="shared" si="48"/>
        <v>83333.333333333328</v>
      </c>
      <c r="AE60" s="59">
        <f t="shared" si="49"/>
        <v>10490137.371906005</v>
      </c>
      <c r="AF60" s="54">
        <f t="shared" si="50"/>
        <v>478140.88996611495</v>
      </c>
      <c r="AG60" s="57">
        <f t="shared" si="18"/>
        <v>43708.905716275018</v>
      </c>
      <c r="AH60" s="59">
        <f t="shared" si="51"/>
        <v>13950000</v>
      </c>
      <c r="AI60" s="54">
        <f t="shared" si="19"/>
        <v>0</v>
      </c>
      <c r="AJ60" s="57">
        <f t="shared" si="20"/>
        <v>58125</v>
      </c>
      <c r="AK60" s="59">
        <f t="shared" ref="AK60:AK123" si="73">IF(AL59=0,AK59+AM59,AK59-AL59)</f>
        <v>28579516.547384072</v>
      </c>
      <c r="AL60" s="56">
        <f t="shared" si="53"/>
        <v>0</v>
      </c>
      <c r="AM60" s="75">
        <f t="shared" si="22"/>
        <v>119081.31894743362</v>
      </c>
      <c r="AN60">
        <f t="shared" si="54"/>
        <v>2.5387945633133732E-2</v>
      </c>
      <c r="AO60" s="119">
        <f t="shared" si="23"/>
        <v>0</v>
      </c>
      <c r="AP60" s="119">
        <f t="shared" si="24"/>
        <v>0</v>
      </c>
      <c r="AQ60">
        <f t="shared" si="25"/>
        <v>0.83340846743382735</v>
      </c>
      <c r="AR60" s="41">
        <f t="shared" si="26"/>
        <v>0</v>
      </c>
      <c r="AS60" s="41">
        <f t="shared" si="27"/>
        <v>0</v>
      </c>
      <c r="AT60">
        <f t="shared" si="28"/>
        <v>0.83218510757964503</v>
      </c>
      <c r="AU60" s="41">
        <f t="shared" si="55"/>
        <v>1912766.8549183886</v>
      </c>
      <c r="AV60" s="41">
        <f t="shared" si="56"/>
        <v>89925847.685933679</v>
      </c>
      <c r="AW60">
        <f t="shared" si="29"/>
        <v>0.83618057224424103</v>
      </c>
      <c r="AX60">
        <f t="shared" si="57"/>
        <v>0</v>
      </c>
      <c r="AY60" s="121">
        <f t="shared" si="58"/>
        <v>0</v>
      </c>
      <c r="AZ60">
        <f t="shared" si="30"/>
        <v>0.89694996137426863</v>
      </c>
      <c r="BA60" s="39">
        <f t="shared" si="59"/>
        <v>83333.333333333328</v>
      </c>
      <c r="BB60" s="39">
        <f t="shared" si="60"/>
        <v>0</v>
      </c>
      <c r="BC60">
        <f t="shared" si="31"/>
        <v>0.84343721255033555</v>
      </c>
      <c r="BD60" s="41">
        <f t="shared" si="61"/>
        <v>521849.79568238999</v>
      </c>
      <c r="BE60" s="41">
        <f t="shared" si="62"/>
        <v>22950762.718373518</v>
      </c>
      <c r="BF60">
        <f t="shared" si="32"/>
        <v>0.8358549888630078</v>
      </c>
      <c r="BG60" s="41">
        <f t="shared" si="63"/>
        <v>58125</v>
      </c>
      <c r="BH60" s="41">
        <f t="shared" si="64"/>
        <v>0</v>
      </c>
      <c r="BI60">
        <f t="shared" si="33"/>
        <v>0.85248293061726244</v>
      </c>
      <c r="BJ60">
        <f t="shared" si="65"/>
        <v>0</v>
      </c>
      <c r="BK60" s="121">
        <f t="shared" si="66"/>
        <v>0</v>
      </c>
      <c r="BL60">
        <f t="shared" si="34"/>
        <v>0.85915688304608895</v>
      </c>
      <c r="BM60" s="119">
        <f t="shared" si="67"/>
        <v>2576074.9839341119</v>
      </c>
      <c r="BN60" s="119">
        <f t="shared" si="68"/>
        <v>91304344.783940867</v>
      </c>
      <c r="BO60">
        <f t="shared" si="35"/>
        <v>0.84547279910530859</v>
      </c>
    </row>
    <row r="61" spans="1:67">
      <c r="A61">
        <v>49</v>
      </c>
      <c r="B61" s="58">
        <v>44</v>
      </c>
      <c r="C61" s="56">
        <f t="shared" si="5"/>
        <v>106528993.98302989</v>
      </c>
      <c r="D61" s="56">
        <f t="shared" si="36"/>
        <v>117117.13310427964</v>
      </c>
      <c r="E61" s="59">
        <f t="shared" si="37"/>
        <v>106411876.84992561</v>
      </c>
      <c r="F61" s="53">
        <f t="shared" si="38"/>
        <v>838372.85576039809</v>
      </c>
      <c r="G61" s="53">
        <f t="shared" si="6"/>
        <v>493573.75545557163</v>
      </c>
      <c r="H61" s="60">
        <f t="shared" si="7"/>
        <v>344799.10030482645</v>
      </c>
      <c r="I61" s="54">
        <f t="shared" si="39"/>
        <v>0.18</v>
      </c>
      <c r="J61" s="61">
        <f t="shared" si="8"/>
        <v>1.6401583188387914E-2</v>
      </c>
      <c r="K61" s="62">
        <f t="shared" si="9"/>
        <v>1739667.9992596139</v>
      </c>
      <c r="L61" s="62">
        <f t="shared" si="10"/>
        <v>2578040.8550200118</v>
      </c>
      <c r="M61" s="55">
        <f t="shared" si="40"/>
        <v>2084467.0995644401</v>
      </c>
      <c r="N61" s="55">
        <f t="shared" si="41"/>
        <v>469383.63258966716</v>
      </c>
      <c r="O61" s="55">
        <f t="shared" si="11"/>
        <v>1615083.466974773</v>
      </c>
      <c r="P61" s="59">
        <f t="shared" si="42"/>
        <v>0</v>
      </c>
      <c r="Q61" s="52">
        <f t="shared" si="71"/>
        <v>0</v>
      </c>
      <c r="R61" s="57">
        <f t="shared" si="43"/>
        <v>0</v>
      </c>
      <c r="S61" s="59">
        <f t="shared" si="44"/>
        <v>0</v>
      </c>
      <c r="T61" s="56">
        <f t="shared" si="13"/>
        <v>0</v>
      </c>
      <c r="U61" s="57">
        <f t="shared" si="14"/>
        <v>0</v>
      </c>
      <c r="V61" s="59">
        <f t="shared" si="69"/>
        <v>7561351.590621274</v>
      </c>
      <c r="W61" s="52">
        <f t="shared" si="15"/>
        <v>1844273.6582683928</v>
      </c>
      <c r="X61" s="57">
        <f t="shared" si="16"/>
        <v>31505.631627588642</v>
      </c>
      <c r="Y61" s="59">
        <f t="shared" si="72"/>
        <v>26307048.044137221</v>
      </c>
      <c r="Z61" s="56">
        <f t="shared" si="46"/>
        <v>0</v>
      </c>
      <c r="AA61" s="57">
        <f t="shared" si="47"/>
        <v>109612.70018390508</v>
      </c>
      <c r="AB61" s="63">
        <f t="shared" si="70"/>
        <v>20000000</v>
      </c>
      <c r="AC61" s="74">
        <f t="shared" si="17"/>
        <v>0</v>
      </c>
      <c r="AD61" s="57">
        <f t="shared" si="48"/>
        <v>83333.333333333328</v>
      </c>
      <c r="AE61" s="59">
        <f t="shared" si="49"/>
        <v>10011996.481939889</v>
      </c>
      <c r="AF61" s="54">
        <f t="shared" si="50"/>
        <v>469383.63258966716</v>
      </c>
      <c r="AG61" s="57">
        <f t="shared" si="18"/>
        <v>41716.65200808287</v>
      </c>
      <c r="AH61" s="59">
        <f t="shared" si="51"/>
        <v>13950000</v>
      </c>
      <c r="AI61" s="54">
        <f t="shared" si="19"/>
        <v>0</v>
      </c>
      <c r="AJ61" s="57">
        <f t="shared" si="20"/>
        <v>58125</v>
      </c>
      <c r="AK61" s="59">
        <f t="shared" si="73"/>
        <v>28698597.866331507</v>
      </c>
      <c r="AL61" s="56">
        <f t="shared" si="53"/>
        <v>0</v>
      </c>
      <c r="AM61" s="75">
        <f t="shared" si="22"/>
        <v>119577.49110971461</v>
      </c>
      <c r="AN61">
        <f t="shared" si="54"/>
        <v>2.5468352817141191E-2</v>
      </c>
      <c r="AO61" s="119">
        <f t="shared" si="23"/>
        <v>0</v>
      </c>
      <c r="AP61" s="119">
        <f t="shared" si="24"/>
        <v>0</v>
      </c>
      <c r="AQ61">
        <f t="shared" si="25"/>
        <v>0.82964040586069299</v>
      </c>
      <c r="AR61" s="41">
        <f t="shared" si="26"/>
        <v>0</v>
      </c>
      <c r="AS61" s="41">
        <f t="shared" si="27"/>
        <v>0</v>
      </c>
      <c r="AT61">
        <f t="shared" si="28"/>
        <v>0.82839428513228974</v>
      </c>
      <c r="AU61" s="41">
        <f t="shared" si="55"/>
        <v>1875779.2898959813</v>
      </c>
      <c r="AV61" s="41">
        <f t="shared" si="56"/>
        <v>90369409.255151242</v>
      </c>
      <c r="AW61">
        <f t="shared" si="29"/>
        <v>0.83246424354793758</v>
      </c>
      <c r="AX61">
        <f t="shared" si="57"/>
        <v>0</v>
      </c>
      <c r="AY61" s="121">
        <f t="shared" si="58"/>
        <v>0</v>
      </c>
      <c r="AZ61">
        <f t="shared" si="30"/>
        <v>0.89442119957673927</v>
      </c>
      <c r="BA61" s="39">
        <f t="shared" si="59"/>
        <v>83333.333333333328</v>
      </c>
      <c r="BB61" s="39">
        <f t="shared" si="60"/>
        <v>0</v>
      </c>
      <c r="BC61">
        <f t="shared" si="31"/>
        <v>0.83985733573417332</v>
      </c>
      <c r="BD61" s="41">
        <f t="shared" si="61"/>
        <v>511100.28459775005</v>
      </c>
      <c r="BE61" s="41">
        <f t="shared" si="62"/>
        <v>22999797.996893693</v>
      </c>
      <c r="BF61">
        <f t="shared" si="32"/>
        <v>0.83213257285230502</v>
      </c>
      <c r="BG61" s="41">
        <f t="shared" si="63"/>
        <v>58125</v>
      </c>
      <c r="BH61" s="41">
        <f t="shared" si="64"/>
        <v>0</v>
      </c>
      <c r="BI61">
        <f t="shared" si="33"/>
        <v>0.84907521644921558</v>
      </c>
      <c r="BJ61">
        <f t="shared" si="65"/>
        <v>0</v>
      </c>
      <c r="BK61" s="121">
        <f t="shared" si="66"/>
        <v>0</v>
      </c>
      <c r="BL61">
        <f t="shared" si="34"/>
        <v>0.85587765022094076</v>
      </c>
      <c r="BM61" s="119">
        <f t="shared" si="67"/>
        <v>2528337.9078270644</v>
      </c>
      <c r="BN61" s="119">
        <f t="shared" si="68"/>
        <v>91716552.380835369</v>
      </c>
      <c r="BO61">
        <f t="shared" si="35"/>
        <v>0.84193146506064898</v>
      </c>
    </row>
    <row r="62" spans="1:67">
      <c r="A62">
        <v>50</v>
      </c>
      <c r="B62" s="64">
        <v>45</v>
      </c>
      <c r="C62" s="56">
        <f t="shared" si="5"/>
        <v>104444526.88346544</v>
      </c>
      <c r="D62" s="56">
        <f t="shared" si="36"/>
        <v>117117.13310427964</v>
      </c>
      <c r="E62" s="59">
        <f t="shared" si="37"/>
        <v>104327409.75036116</v>
      </c>
      <c r="F62" s="53">
        <f t="shared" si="38"/>
        <v>824622.21362375747</v>
      </c>
      <c r="G62" s="53">
        <f t="shared" si="6"/>
        <v>483905.3022254252</v>
      </c>
      <c r="H62" s="66">
        <f t="shared" si="7"/>
        <v>340716.91139833227</v>
      </c>
      <c r="I62" s="54">
        <f t="shared" si="39"/>
        <v>0.18</v>
      </c>
      <c r="J62" s="67">
        <f t="shared" si="8"/>
        <v>1.6401583188387914E-2</v>
      </c>
      <c r="K62" s="68">
        <f t="shared" si="9"/>
        <v>1705546.3930835905</v>
      </c>
      <c r="L62" s="68">
        <f t="shared" si="10"/>
        <v>2530168.606707348</v>
      </c>
      <c r="M62" s="55">
        <f t="shared" si="40"/>
        <v>2046263.3044819229</v>
      </c>
      <c r="N62" s="55">
        <f t="shared" si="41"/>
        <v>460780.84096091456</v>
      </c>
      <c r="O62" s="55">
        <f t="shared" si="11"/>
        <v>1585482.4635210084</v>
      </c>
      <c r="P62" s="65">
        <f t="shared" si="42"/>
        <v>0</v>
      </c>
      <c r="Q62" s="52">
        <f t="shared" si="71"/>
        <v>0</v>
      </c>
      <c r="R62" s="57">
        <f t="shared" si="43"/>
        <v>0</v>
      </c>
      <c r="S62" s="59">
        <f t="shared" si="44"/>
        <v>0</v>
      </c>
      <c r="T62" s="56">
        <f t="shared" si="13"/>
        <v>0</v>
      </c>
      <c r="U62" s="57">
        <f t="shared" si="14"/>
        <v>0</v>
      </c>
      <c r="V62" s="59">
        <f t="shared" si="69"/>
        <v>5717077.9323528809</v>
      </c>
      <c r="W62" s="52">
        <f t="shared" si="15"/>
        <v>1815627.613945018</v>
      </c>
      <c r="X62" s="57">
        <f t="shared" si="16"/>
        <v>23821.158051470338</v>
      </c>
      <c r="Y62" s="59">
        <f t="shared" si="72"/>
        <v>26416660.744321126</v>
      </c>
      <c r="Z62" s="56">
        <f t="shared" si="46"/>
        <v>0</v>
      </c>
      <c r="AA62" s="57">
        <f t="shared" si="47"/>
        <v>110069.41976800469</v>
      </c>
      <c r="AB62" s="63">
        <f t="shared" si="70"/>
        <v>20000000</v>
      </c>
      <c r="AC62" s="74">
        <f t="shared" si="17"/>
        <v>0</v>
      </c>
      <c r="AD62" s="57">
        <f t="shared" si="48"/>
        <v>83333.333333333328</v>
      </c>
      <c r="AE62" s="59">
        <f t="shared" si="49"/>
        <v>9542612.8493502215</v>
      </c>
      <c r="AF62" s="54">
        <f t="shared" si="50"/>
        <v>460780.84096091456</v>
      </c>
      <c r="AG62" s="57">
        <f t="shared" si="18"/>
        <v>39760.886872292591</v>
      </c>
      <c r="AH62" s="59">
        <f t="shared" si="51"/>
        <v>13950000</v>
      </c>
      <c r="AI62" s="54">
        <f t="shared" si="19"/>
        <v>0</v>
      </c>
      <c r="AJ62" s="57">
        <f t="shared" si="20"/>
        <v>58125</v>
      </c>
      <c r="AK62" s="59">
        <f t="shared" si="73"/>
        <v>28818175.35744122</v>
      </c>
      <c r="AL62" s="56">
        <f t="shared" si="53"/>
        <v>0</v>
      </c>
      <c r="AM62" s="75">
        <f t="shared" si="22"/>
        <v>120075.73065600508</v>
      </c>
      <c r="AN62">
        <f t="shared" si="54"/>
        <v>2.5548760001148651E-2</v>
      </c>
      <c r="AO62" s="119">
        <f t="shared" si="23"/>
        <v>0</v>
      </c>
      <c r="AP62" s="119">
        <f t="shared" si="24"/>
        <v>0</v>
      </c>
      <c r="AQ62">
        <f t="shared" si="25"/>
        <v>0.82587836136127513</v>
      </c>
      <c r="AR62" s="41">
        <f t="shared" si="26"/>
        <v>0</v>
      </c>
      <c r="AS62" s="41">
        <f t="shared" si="27"/>
        <v>0</v>
      </c>
      <c r="AT62">
        <f t="shared" si="28"/>
        <v>0.82460972884680106</v>
      </c>
      <c r="AU62" s="41">
        <f t="shared" si="55"/>
        <v>1839448.7719964883</v>
      </c>
      <c r="AV62" s="41">
        <f t="shared" si="56"/>
        <v>90781380.697250903</v>
      </c>
      <c r="AW62">
        <f t="shared" si="29"/>
        <v>0.82875337318761888</v>
      </c>
      <c r="AX62">
        <f t="shared" si="57"/>
        <v>0</v>
      </c>
      <c r="AY62" s="121">
        <f t="shared" si="58"/>
        <v>0</v>
      </c>
      <c r="AZ62">
        <f t="shared" si="30"/>
        <v>0.89188764667362974</v>
      </c>
      <c r="BA62" s="39">
        <f t="shared" si="59"/>
        <v>83333.333333333328</v>
      </c>
      <c r="BB62" s="39">
        <f t="shared" si="60"/>
        <v>0</v>
      </c>
      <c r="BC62">
        <f t="shared" si="31"/>
        <v>0.83628149206859237</v>
      </c>
      <c r="BD62" s="41">
        <f t="shared" si="61"/>
        <v>500541.72783320717</v>
      </c>
      <c r="BE62" s="41">
        <f t="shared" si="62"/>
        <v>23039042.048045728</v>
      </c>
      <c r="BF62">
        <f t="shared" si="32"/>
        <v>0.82841568039185098</v>
      </c>
      <c r="BG62" s="41">
        <f t="shared" si="63"/>
        <v>58125</v>
      </c>
      <c r="BH62" s="41">
        <f t="shared" si="64"/>
        <v>0</v>
      </c>
      <c r="BI62">
        <f t="shared" si="33"/>
        <v>0.84566983492974634</v>
      </c>
      <c r="BJ62">
        <f t="shared" si="65"/>
        <v>0</v>
      </c>
      <c r="BK62" s="121">
        <f t="shared" si="66"/>
        <v>0</v>
      </c>
      <c r="BL62">
        <f t="shared" si="34"/>
        <v>0.85259954966591511</v>
      </c>
      <c r="BM62" s="119">
        <f t="shared" si="67"/>
        <v>2481448.8331630286</v>
      </c>
      <c r="BN62" s="119">
        <f t="shared" si="68"/>
        <v>92081848.701686531</v>
      </c>
      <c r="BO62">
        <f t="shared" si="35"/>
        <v>0.83839377412943006</v>
      </c>
    </row>
    <row r="63" spans="1:67">
      <c r="A63">
        <v>51</v>
      </c>
      <c r="B63" s="58">
        <v>46</v>
      </c>
      <c r="C63" s="56">
        <f t="shared" si="5"/>
        <v>102398263.57898353</v>
      </c>
      <c r="D63" s="56">
        <f t="shared" si="36"/>
        <v>117117.13310429454</v>
      </c>
      <c r="E63" s="59">
        <f t="shared" si="37"/>
        <v>102281146.44587924</v>
      </c>
      <c r="F63" s="53">
        <f t="shared" si="38"/>
        <v>811097.10378801462</v>
      </c>
      <c r="G63" s="53">
        <f t="shared" si="6"/>
        <v>474414.05093146983</v>
      </c>
      <c r="H63" s="60">
        <f t="shared" si="7"/>
        <v>336683.05285654479</v>
      </c>
      <c r="I63" s="54">
        <f t="shared" si="39"/>
        <v>0.18</v>
      </c>
      <c r="J63" s="61">
        <f t="shared" si="8"/>
        <v>1.6401583188387914E-2</v>
      </c>
      <c r="K63" s="62">
        <f t="shared" si="9"/>
        <v>1672050.596936228</v>
      </c>
      <c r="L63" s="62">
        <f t="shared" si="10"/>
        <v>2483147.7007242427</v>
      </c>
      <c r="M63" s="55">
        <f t="shared" si="40"/>
        <v>2008733.649792773</v>
      </c>
      <c r="N63" s="55">
        <f t="shared" si="41"/>
        <v>452329.85334325919</v>
      </c>
      <c r="O63" s="55">
        <f t="shared" si="11"/>
        <v>1556403.7964495139</v>
      </c>
      <c r="P63" s="59">
        <f t="shared" si="42"/>
        <v>0</v>
      </c>
      <c r="Q63" s="52">
        <f t="shared" si="71"/>
        <v>0</v>
      </c>
      <c r="R63" s="57">
        <f t="shared" si="43"/>
        <v>0</v>
      </c>
      <c r="S63" s="59">
        <f t="shared" si="44"/>
        <v>0</v>
      </c>
      <c r="T63" s="56">
        <f t="shared" si="13"/>
        <v>0</v>
      </c>
      <c r="U63" s="57">
        <f t="shared" si="14"/>
        <v>0</v>
      </c>
      <c r="V63" s="59">
        <f t="shared" si="69"/>
        <v>3901450.3184078629</v>
      </c>
      <c r="W63" s="52">
        <f t="shared" si="15"/>
        <v>1787507.8850002903</v>
      </c>
      <c r="X63" s="57">
        <f t="shared" si="16"/>
        <v>16256.042993366094</v>
      </c>
      <c r="Y63" s="59">
        <f t="shared" si="72"/>
        <v>26526730.164089132</v>
      </c>
      <c r="Z63" s="56">
        <f t="shared" si="46"/>
        <v>0</v>
      </c>
      <c r="AA63" s="57">
        <f t="shared" si="47"/>
        <v>110528.04235037138</v>
      </c>
      <c r="AB63" s="63">
        <f t="shared" si="70"/>
        <v>20000000</v>
      </c>
      <c r="AC63" s="74">
        <f t="shared" si="17"/>
        <v>0</v>
      </c>
      <c r="AD63" s="57">
        <f t="shared" si="48"/>
        <v>83333.333333333328</v>
      </c>
      <c r="AE63" s="59">
        <f t="shared" si="49"/>
        <v>9081832.0083893072</v>
      </c>
      <c r="AF63" s="54">
        <f t="shared" si="50"/>
        <v>452329.85334325919</v>
      </c>
      <c r="AG63" s="57">
        <f t="shared" si="18"/>
        <v>37840.966701622114</v>
      </c>
      <c r="AH63" s="59">
        <f t="shared" si="51"/>
        <v>13950000</v>
      </c>
      <c r="AI63" s="54">
        <f t="shared" si="19"/>
        <v>0</v>
      </c>
      <c r="AJ63" s="57">
        <f t="shared" si="20"/>
        <v>58125</v>
      </c>
      <c r="AK63" s="59">
        <f t="shared" si="73"/>
        <v>28938251.088097226</v>
      </c>
      <c r="AL63" s="56">
        <f t="shared" si="53"/>
        <v>0</v>
      </c>
      <c r="AM63" s="75">
        <f t="shared" si="22"/>
        <v>120576.04620040511</v>
      </c>
      <c r="AN63">
        <f t="shared" si="54"/>
        <v>2.5629167185156114E-2</v>
      </c>
      <c r="AO63" s="119">
        <f t="shared" si="23"/>
        <v>0</v>
      </c>
      <c r="AP63" s="119">
        <f t="shared" si="24"/>
        <v>0</v>
      </c>
      <c r="AQ63">
        <f t="shared" si="25"/>
        <v>0.8221224069223424</v>
      </c>
      <c r="AR63" s="41">
        <f t="shared" si="26"/>
        <v>0</v>
      </c>
      <c r="AS63" s="41">
        <f t="shared" si="27"/>
        <v>0</v>
      </c>
      <c r="AT63">
        <f t="shared" si="28"/>
        <v>0.82083151096143503</v>
      </c>
      <c r="AU63" s="41">
        <f t="shared" si="55"/>
        <v>1803763.9279936564</v>
      </c>
      <c r="AV63" s="41">
        <f t="shared" si="56"/>
        <v>91162902.135014802</v>
      </c>
      <c r="AW63">
        <f t="shared" si="29"/>
        <v>0.82504803575254371</v>
      </c>
      <c r="AX63">
        <f t="shared" si="57"/>
        <v>0</v>
      </c>
      <c r="AY63" s="121">
        <f t="shared" si="58"/>
        <v>0</v>
      </c>
      <c r="AZ63">
        <f t="shared" si="30"/>
        <v>0.8893493839824298</v>
      </c>
      <c r="BA63" s="39">
        <f t="shared" si="59"/>
        <v>83333.333333333328</v>
      </c>
      <c r="BB63" s="39">
        <f t="shared" si="60"/>
        <v>0</v>
      </c>
      <c r="BC63">
        <f t="shared" si="31"/>
        <v>0.83270975973691397</v>
      </c>
      <c r="BD63" s="41">
        <f t="shared" si="61"/>
        <v>490170.82004488131</v>
      </c>
      <c r="BE63" s="41">
        <f t="shared" si="62"/>
        <v>23068822.520506218</v>
      </c>
      <c r="BF63">
        <f t="shared" si="32"/>
        <v>0.82470438588935746</v>
      </c>
      <c r="BG63" s="41">
        <f t="shared" si="63"/>
        <v>58125</v>
      </c>
      <c r="BH63" s="41">
        <f t="shared" si="64"/>
        <v>0</v>
      </c>
      <c r="BI63">
        <f t="shared" si="33"/>
        <v>0.84226686755323954</v>
      </c>
      <c r="BJ63">
        <f t="shared" si="65"/>
        <v>0</v>
      </c>
      <c r="BK63" s="121">
        <f t="shared" si="66"/>
        <v>0</v>
      </c>
      <c r="BL63">
        <f t="shared" si="34"/>
        <v>0.84932266452751581</v>
      </c>
      <c r="BM63" s="119">
        <f t="shared" si="67"/>
        <v>2435393.0813718708</v>
      </c>
      <c r="BN63" s="119">
        <f t="shared" si="68"/>
        <v>92401747.890467554</v>
      </c>
      <c r="BO63">
        <f t="shared" si="35"/>
        <v>0.83485980535093762</v>
      </c>
    </row>
    <row r="64" spans="1:67">
      <c r="A64">
        <v>52</v>
      </c>
      <c r="B64" s="64">
        <v>47</v>
      </c>
      <c r="C64" s="56">
        <f t="shared" si="5"/>
        <v>100389529.92919075</v>
      </c>
      <c r="D64" s="56">
        <f t="shared" si="36"/>
        <v>117117.13310429454</v>
      </c>
      <c r="E64" s="59">
        <f t="shared" si="37"/>
        <v>100272412.79608646</v>
      </c>
      <c r="F64" s="53">
        <f t="shared" si="38"/>
        <v>797793.82716637524</v>
      </c>
      <c r="G64" s="53">
        <f t="shared" si="6"/>
        <v>465096.87468584772</v>
      </c>
      <c r="H64" s="66">
        <f t="shared" si="7"/>
        <v>332696.95248052751</v>
      </c>
      <c r="I64" s="54">
        <f t="shared" si="39"/>
        <v>0.18</v>
      </c>
      <c r="J64" s="67">
        <f t="shared" si="8"/>
        <v>1.6401583188387914E-2</v>
      </c>
      <c r="K64" s="68">
        <f t="shared" si="9"/>
        <v>1639169.5632327523</v>
      </c>
      <c r="L64" s="68">
        <f t="shared" si="10"/>
        <v>2436963.3903991277</v>
      </c>
      <c r="M64" s="55">
        <f t="shared" si="40"/>
        <v>1971866.5157132801</v>
      </c>
      <c r="N64" s="55">
        <f t="shared" si="41"/>
        <v>444028.0531752361</v>
      </c>
      <c r="O64" s="55">
        <f t="shared" si="11"/>
        <v>1527838.462538044</v>
      </c>
      <c r="P64" s="65">
        <f t="shared" si="42"/>
        <v>0</v>
      </c>
      <c r="Q64" s="52">
        <f t="shared" si="71"/>
        <v>0</v>
      </c>
      <c r="R64" s="57">
        <f t="shared" si="43"/>
        <v>0</v>
      </c>
      <c r="S64" s="59">
        <f t="shared" si="44"/>
        <v>0</v>
      </c>
      <c r="T64" s="56">
        <f t="shared" si="13"/>
        <v>0</v>
      </c>
      <c r="U64" s="57">
        <f t="shared" si="14"/>
        <v>0</v>
      </c>
      <c r="V64" s="59">
        <f t="shared" si="69"/>
        <v>2113942.4334075726</v>
      </c>
      <c r="W64" s="52">
        <f t="shared" si="15"/>
        <v>1759905.4847911154</v>
      </c>
      <c r="X64" s="57">
        <f t="shared" si="16"/>
        <v>8808.0934725315528</v>
      </c>
      <c r="Y64" s="59">
        <f t="shared" si="72"/>
        <v>26637258.206439503</v>
      </c>
      <c r="Z64" s="56">
        <f t="shared" si="46"/>
        <v>0</v>
      </c>
      <c r="AA64" s="57">
        <f t="shared" si="47"/>
        <v>110988.57586016459</v>
      </c>
      <c r="AB64" s="63">
        <f t="shared" si="70"/>
        <v>20000000</v>
      </c>
      <c r="AC64" s="74">
        <f t="shared" si="17"/>
        <v>0</v>
      </c>
      <c r="AD64" s="57">
        <f t="shared" si="48"/>
        <v>83333.333333333328</v>
      </c>
      <c r="AE64" s="59">
        <f t="shared" si="49"/>
        <v>8629502.1550460476</v>
      </c>
      <c r="AF64" s="54">
        <f t="shared" si="50"/>
        <v>444028.0531752361</v>
      </c>
      <c r="AG64" s="57">
        <f t="shared" si="18"/>
        <v>35956.258979358528</v>
      </c>
      <c r="AH64" s="59">
        <f t="shared" si="51"/>
        <v>13950000</v>
      </c>
      <c r="AI64" s="54">
        <f t="shared" si="19"/>
        <v>0</v>
      </c>
      <c r="AJ64" s="57">
        <f t="shared" si="20"/>
        <v>58125</v>
      </c>
      <c r="AK64" s="59">
        <f t="shared" si="73"/>
        <v>29058827.134297632</v>
      </c>
      <c r="AL64" s="56">
        <f t="shared" si="53"/>
        <v>0</v>
      </c>
      <c r="AM64" s="75">
        <f t="shared" si="22"/>
        <v>121078.4463929068</v>
      </c>
      <c r="AN64">
        <f t="shared" si="54"/>
        <v>2.5709574369163574E-2</v>
      </c>
      <c r="AO64" s="119">
        <f t="shared" si="23"/>
        <v>0</v>
      </c>
      <c r="AP64" s="119">
        <f t="shared" si="24"/>
        <v>0</v>
      </c>
      <c r="AQ64">
        <f t="shared" si="25"/>
        <v>0.81837261495448665</v>
      </c>
      <c r="AR64" s="41">
        <f t="shared" si="26"/>
        <v>0</v>
      </c>
      <c r="AS64" s="41">
        <f t="shared" si="27"/>
        <v>0</v>
      </c>
      <c r="AT64">
        <f t="shared" si="28"/>
        <v>0.81705970312930543</v>
      </c>
      <c r="AU64" s="41">
        <f t="shared" si="55"/>
        <v>1768713.5782636469</v>
      </c>
      <c r="AV64" s="41">
        <f t="shared" si="56"/>
        <v>91515085.209138006</v>
      </c>
      <c r="AW64">
        <f t="shared" si="29"/>
        <v>0.82134830527649549</v>
      </c>
      <c r="AX64">
        <f t="shared" si="57"/>
        <v>0</v>
      </c>
      <c r="AY64" s="121">
        <f t="shared" si="58"/>
        <v>0</v>
      </c>
      <c r="AZ64">
        <f t="shared" si="30"/>
        <v>0.88680649277733503</v>
      </c>
      <c r="BA64" s="39">
        <f t="shared" si="59"/>
        <v>83333.333333333328</v>
      </c>
      <c r="BB64" s="39">
        <f t="shared" si="60"/>
        <v>0</v>
      </c>
      <c r="BC64">
        <f t="shared" si="31"/>
        <v>0.82914221642336816</v>
      </c>
      <c r="BD64" s="41">
        <f t="shared" si="61"/>
        <v>479984.31215459463</v>
      </c>
      <c r="BE64" s="41">
        <f t="shared" si="62"/>
        <v>23089458.765112277</v>
      </c>
      <c r="BF64">
        <f t="shared" si="32"/>
        <v>0.82099876319463871</v>
      </c>
      <c r="BG64" s="41">
        <f t="shared" si="63"/>
        <v>58125</v>
      </c>
      <c r="BH64" s="41">
        <f t="shared" si="64"/>
        <v>0</v>
      </c>
      <c r="BI64">
        <f t="shared" si="33"/>
        <v>0.83886639538883767</v>
      </c>
      <c r="BJ64">
        <f t="shared" si="65"/>
        <v>0</v>
      </c>
      <c r="BK64" s="121">
        <f t="shared" si="66"/>
        <v>0</v>
      </c>
      <c r="BL64">
        <f t="shared" si="34"/>
        <v>0.84604707758332121</v>
      </c>
      <c r="BM64" s="119">
        <f t="shared" si="67"/>
        <v>2390156.2237515748</v>
      </c>
      <c r="BN64" s="119">
        <f t="shared" si="68"/>
        <v>92677726.238524169</v>
      </c>
      <c r="BO64">
        <f t="shared" si="35"/>
        <v>0.83132963728166842</v>
      </c>
    </row>
    <row r="65" spans="1:67">
      <c r="A65">
        <v>53</v>
      </c>
      <c r="B65" s="58">
        <v>48</v>
      </c>
      <c r="C65" s="56">
        <f t="shared" si="5"/>
        <v>98417663.41347748</v>
      </c>
      <c r="D65" s="56">
        <f t="shared" si="36"/>
        <v>117117.13310429454</v>
      </c>
      <c r="E65" s="59">
        <f t="shared" si="37"/>
        <v>98300546.280373186</v>
      </c>
      <c r="F65" s="53">
        <f t="shared" si="38"/>
        <v>784708.74534292344</v>
      </c>
      <c r="G65" s="53">
        <f t="shared" si="6"/>
        <v>455950.70049713092</v>
      </c>
      <c r="H65" s="60">
        <f t="shared" si="7"/>
        <v>328758.04484579252</v>
      </c>
      <c r="I65" s="54">
        <f t="shared" si="39"/>
        <v>0.18</v>
      </c>
      <c r="J65" s="61">
        <f t="shared" si="8"/>
        <v>1.6401583188387914E-2</v>
      </c>
      <c r="K65" s="62">
        <f t="shared" si="9"/>
        <v>1606892.4348601268</v>
      </c>
      <c r="L65" s="62">
        <f t="shared" si="10"/>
        <v>2391601.1802030504</v>
      </c>
      <c r="M65" s="55">
        <f t="shared" si="40"/>
        <v>1935650.4797059195</v>
      </c>
      <c r="N65" s="55">
        <f t="shared" si="41"/>
        <v>435872.8683115915</v>
      </c>
      <c r="O65" s="55">
        <f t="shared" si="11"/>
        <v>1499777.6113943281</v>
      </c>
      <c r="P65" s="59">
        <f t="shared" si="42"/>
        <v>0</v>
      </c>
      <c r="Q65" s="52">
        <f t="shared" si="71"/>
        <v>0</v>
      </c>
      <c r="R65" s="57">
        <f t="shared" si="43"/>
        <v>0</v>
      </c>
      <c r="S65" s="59">
        <f t="shared" si="44"/>
        <v>0</v>
      </c>
      <c r="T65" s="56">
        <f t="shared" si="13"/>
        <v>0</v>
      </c>
      <c r="U65" s="57">
        <f t="shared" si="14"/>
        <v>0</v>
      </c>
      <c r="V65" s="59">
        <f t="shared" si="69"/>
        <v>354036.94861645717</v>
      </c>
      <c r="W65" s="52">
        <f t="shared" si="15"/>
        <v>354036.94861645717</v>
      </c>
      <c r="X65" s="57">
        <f t="shared" si="16"/>
        <v>1475.1539525685716</v>
      </c>
      <c r="Y65" s="59">
        <f t="shared" si="72"/>
        <v>26748246.782299668</v>
      </c>
      <c r="Z65" s="56">
        <f t="shared" si="46"/>
        <v>1145740.6627778709</v>
      </c>
      <c r="AA65" s="57">
        <f t="shared" si="47"/>
        <v>111451.02825958194</v>
      </c>
      <c r="AB65" s="63">
        <f t="shared" si="70"/>
        <v>20000000</v>
      </c>
      <c r="AC65" s="74">
        <f t="shared" si="17"/>
        <v>0</v>
      </c>
      <c r="AD65" s="57">
        <f t="shared" si="48"/>
        <v>83333.333333333328</v>
      </c>
      <c r="AE65" s="59">
        <f t="shared" si="49"/>
        <v>8185474.1018708115</v>
      </c>
      <c r="AF65" s="54">
        <f t="shared" si="50"/>
        <v>435872.8683115915</v>
      </c>
      <c r="AG65" s="57">
        <f t="shared" si="18"/>
        <v>34106.142091128379</v>
      </c>
      <c r="AH65" s="59">
        <f t="shared" si="51"/>
        <v>13950000</v>
      </c>
      <c r="AI65" s="54">
        <f t="shared" si="19"/>
        <v>0</v>
      </c>
      <c r="AJ65" s="57">
        <f t="shared" si="20"/>
        <v>58125</v>
      </c>
      <c r="AK65" s="59">
        <f t="shared" si="73"/>
        <v>29179905.580690537</v>
      </c>
      <c r="AL65" s="56">
        <f t="shared" si="53"/>
        <v>0</v>
      </c>
      <c r="AM65" s="75">
        <f t="shared" si="22"/>
        <v>121582.9399195439</v>
      </c>
      <c r="AN65">
        <f t="shared" si="54"/>
        <v>2.5789981553171033E-2</v>
      </c>
      <c r="AO65" s="119">
        <f t="shared" si="23"/>
        <v>0</v>
      </c>
      <c r="AP65" s="119">
        <f t="shared" si="24"/>
        <v>0</v>
      </c>
      <c r="AQ65">
        <f t="shared" si="25"/>
        <v>0.8146290572909296</v>
      </c>
      <c r="AR65" s="41">
        <f t="shared" si="26"/>
        <v>0</v>
      </c>
      <c r="AS65" s="41">
        <f t="shared" si="27"/>
        <v>0</v>
      </c>
      <c r="AT65">
        <f t="shared" si="28"/>
        <v>0.81329437641730595</v>
      </c>
      <c r="AU65" s="41">
        <f t="shared" si="55"/>
        <v>355512.10256902577</v>
      </c>
      <c r="AV65" s="41">
        <f t="shared" si="56"/>
        <v>18763958.276672229</v>
      </c>
      <c r="AW65">
        <f t="shared" si="29"/>
        <v>0.8176542552363546</v>
      </c>
      <c r="AX65">
        <f t="shared" si="57"/>
        <v>1257191.6910374528</v>
      </c>
      <c r="AY65" s="121">
        <f t="shared" si="58"/>
        <v>60724255.127227157</v>
      </c>
      <c r="AZ65">
        <f t="shared" si="30"/>
        <v>0.88425905428495832</v>
      </c>
      <c r="BA65" s="39">
        <f t="shared" si="59"/>
        <v>83333.333333333328</v>
      </c>
      <c r="BB65" s="39">
        <f t="shared" si="60"/>
        <v>0</v>
      </c>
      <c r="BC65">
        <f t="shared" si="31"/>
        <v>0.82557893931110915</v>
      </c>
      <c r="BD65" s="41">
        <f t="shared" si="61"/>
        <v>469979.0104027199</v>
      </c>
      <c r="BE65" s="41">
        <f t="shared" si="62"/>
        <v>23101262.02051435</v>
      </c>
      <c r="BF65">
        <f t="shared" si="32"/>
        <v>0.81729888559813446</v>
      </c>
      <c r="BG65" s="41">
        <f t="shared" si="63"/>
        <v>58125</v>
      </c>
      <c r="BH65" s="41">
        <f t="shared" si="64"/>
        <v>0</v>
      </c>
      <c r="BI65">
        <f t="shared" si="33"/>
        <v>0.83546849907783594</v>
      </c>
      <c r="BJ65">
        <f t="shared" si="65"/>
        <v>0</v>
      </c>
      <c r="BK65" s="121">
        <f t="shared" si="66"/>
        <v>0</v>
      </c>
      <c r="BL65">
        <f t="shared" si="34"/>
        <v>0.84277287123902567</v>
      </c>
      <c r="BM65" s="119">
        <f t="shared" si="67"/>
        <v>2224141.1373425317</v>
      </c>
      <c r="BN65" s="119">
        <f t="shared" si="68"/>
        <v>92911223.025884137</v>
      </c>
      <c r="BO65">
        <f t="shared" si="35"/>
        <v>0.82780334799321065</v>
      </c>
    </row>
    <row r="66" spans="1:67">
      <c r="A66">
        <v>54</v>
      </c>
      <c r="B66" s="64">
        <v>49</v>
      </c>
      <c r="C66" s="56">
        <f t="shared" si="5"/>
        <v>96603595.873691097</v>
      </c>
      <c r="D66" s="56">
        <f t="shared" si="36"/>
        <v>238700.07302382588</v>
      </c>
      <c r="E66" s="59">
        <f t="shared" si="37"/>
        <v>96364895.800667271</v>
      </c>
      <c r="F66" s="53">
        <f t="shared" si="38"/>
        <v>771838.27957752603</v>
      </c>
      <c r="G66" s="53">
        <f t="shared" si="6"/>
        <v>446972.50835542841</v>
      </c>
      <c r="H66" s="66">
        <f t="shared" si="7"/>
        <v>324865.77122209762</v>
      </c>
      <c r="I66" s="54">
        <f t="shared" si="39"/>
        <v>0.18</v>
      </c>
      <c r="J66" s="67">
        <f t="shared" si="8"/>
        <v>1.6401583188387914E-2</v>
      </c>
      <c r="K66" s="68">
        <f t="shared" si="9"/>
        <v>1575208.5419432183</v>
      </c>
      <c r="L66" s="68">
        <f t="shared" si="10"/>
        <v>2347046.8215207444</v>
      </c>
      <c r="M66" s="55">
        <f t="shared" si="40"/>
        <v>1900074.3131653159</v>
      </c>
      <c r="N66" s="55">
        <f t="shared" si="41"/>
        <v>427861.77027702297</v>
      </c>
      <c r="O66" s="55">
        <f t="shared" si="11"/>
        <v>1472212.542888293</v>
      </c>
      <c r="P66" s="65">
        <f t="shared" si="42"/>
        <v>0</v>
      </c>
      <c r="Q66" s="52">
        <f t="shared" si="71"/>
        <v>0</v>
      </c>
      <c r="R66" s="57">
        <f t="shared" si="43"/>
        <v>0</v>
      </c>
      <c r="S66" s="59">
        <f t="shared" si="44"/>
        <v>0</v>
      </c>
      <c r="T66" s="56">
        <f t="shared" si="13"/>
        <v>0</v>
      </c>
      <c r="U66" s="57">
        <f t="shared" si="14"/>
        <v>0</v>
      </c>
      <c r="V66" s="59">
        <f t="shared" si="69"/>
        <v>0</v>
      </c>
      <c r="W66" s="52">
        <f t="shared" si="15"/>
        <v>0</v>
      </c>
      <c r="X66" s="57">
        <f t="shared" si="16"/>
        <v>0</v>
      </c>
      <c r="Y66" s="59">
        <f t="shared" si="72"/>
        <v>25602506.119521797</v>
      </c>
      <c r="Z66" s="56">
        <f t="shared" si="46"/>
        <v>1472212.542888293</v>
      </c>
      <c r="AA66" s="57">
        <f t="shared" si="47"/>
        <v>106677.10883134081</v>
      </c>
      <c r="AB66" s="63">
        <f t="shared" si="70"/>
        <v>20000000</v>
      </c>
      <c r="AC66" s="74">
        <f t="shared" si="17"/>
        <v>0</v>
      </c>
      <c r="AD66" s="57">
        <f t="shared" si="48"/>
        <v>83333.333333333328</v>
      </c>
      <c r="AE66" s="59">
        <f t="shared" si="49"/>
        <v>7749601.2335592201</v>
      </c>
      <c r="AF66" s="54">
        <f t="shared" si="50"/>
        <v>427861.77027702297</v>
      </c>
      <c r="AG66" s="57">
        <f t="shared" si="18"/>
        <v>32290.005139830082</v>
      </c>
      <c r="AH66" s="59">
        <f t="shared" si="51"/>
        <v>13950000</v>
      </c>
      <c r="AI66" s="54">
        <f t="shared" si="19"/>
        <v>0</v>
      </c>
      <c r="AJ66" s="57">
        <f t="shared" si="20"/>
        <v>58125</v>
      </c>
      <c r="AK66" s="59">
        <f t="shared" si="73"/>
        <v>29301488.520610079</v>
      </c>
      <c r="AL66" s="56">
        <f t="shared" si="53"/>
        <v>0</v>
      </c>
      <c r="AM66" s="75">
        <f t="shared" si="22"/>
        <v>122089.535502542</v>
      </c>
      <c r="AN66">
        <f t="shared" si="54"/>
        <v>2.5870388737178493E-2</v>
      </c>
      <c r="AO66" s="119">
        <f t="shared" si="23"/>
        <v>0</v>
      </c>
      <c r="AP66" s="119">
        <f t="shared" si="24"/>
        <v>0</v>
      </c>
      <c r="AQ66">
        <f t="shared" si="25"/>
        <v>0.81089180518628901</v>
      </c>
      <c r="AR66" s="41">
        <f t="shared" si="26"/>
        <v>0</v>
      </c>
      <c r="AS66" s="41">
        <f t="shared" si="27"/>
        <v>0</v>
      </c>
      <c r="AT66">
        <f t="shared" si="28"/>
        <v>0.80953560130493407</v>
      </c>
      <c r="AU66" s="41">
        <f t="shared" si="55"/>
        <v>0</v>
      </c>
      <c r="AV66" s="41">
        <f t="shared" si="56"/>
        <v>0</v>
      </c>
      <c r="AW66">
        <f t="shared" si="29"/>
        <v>0.813965958550664</v>
      </c>
      <c r="AX66">
        <f t="shared" si="57"/>
        <v>1578889.651719634</v>
      </c>
      <c r="AY66" s="121">
        <f t="shared" si="58"/>
        <v>79499477.315967828</v>
      </c>
      <c r="AZ66">
        <f t="shared" si="30"/>
        <v>0.88170714968016051</v>
      </c>
      <c r="BA66" s="39">
        <f t="shared" si="59"/>
        <v>83333.333333333328</v>
      </c>
      <c r="BB66" s="39">
        <f t="shared" si="60"/>
        <v>0</v>
      </c>
      <c r="BC66">
        <f t="shared" si="31"/>
        <v>0.82202000508022466</v>
      </c>
      <c r="BD66" s="41">
        <f t="shared" si="61"/>
        <v>460151.77541685302</v>
      </c>
      <c r="BE66" s="41">
        <f t="shared" si="62"/>
        <v>23104535.59495924</v>
      </c>
      <c r="BF66">
        <f t="shared" si="32"/>
        <v>0.81360482582959004</v>
      </c>
      <c r="BG66" s="41">
        <f t="shared" si="63"/>
        <v>58125</v>
      </c>
      <c r="BH66" s="41">
        <f t="shared" si="64"/>
        <v>0</v>
      </c>
      <c r="BI66">
        <f t="shared" si="33"/>
        <v>0.83207325883110295</v>
      </c>
      <c r="BJ66">
        <f t="shared" si="65"/>
        <v>0</v>
      </c>
      <c r="BK66" s="121">
        <f t="shared" si="66"/>
        <v>0</v>
      </c>
      <c r="BL66">
        <f t="shared" si="34"/>
        <v>0.83950012752542957</v>
      </c>
      <c r="BM66" s="119">
        <f t="shared" si="67"/>
        <v>2180499.7604698204</v>
      </c>
      <c r="BN66" s="119">
        <f t="shared" si="68"/>
        <v>93103641.345100477</v>
      </c>
      <c r="BO66">
        <f t="shared" si="35"/>
        <v>0.82428101507011942</v>
      </c>
    </row>
    <row r="67" spans="1:67">
      <c r="A67">
        <v>55</v>
      </c>
      <c r="B67" s="58">
        <v>50</v>
      </c>
      <c r="C67" s="56">
        <f t="shared" si="5"/>
        <v>94825611.096028328</v>
      </c>
      <c r="D67" s="56">
        <f t="shared" si="36"/>
        <v>360789.60852637887</v>
      </c>
      <c r="E67" s="59">
        <f t="shared" si="37"/>
        <v>94464821.487501949</v>
      </c>
      <c r="F67" s="53">
        <f t="shared" si="38"/>
        <v>759178.90982705296</v>
      </c>
      <c r="G67" s="53">
        <f t="shared" si="6"/>
        <v>438159.3303328632</v>
      </c>
      <c r="H67" s="60">
        <f t="shared" si="7"/>
        <v>321019.57949418976</v>
      </c>
      <c r="I67" s="54">
        <f t="shared" si="39"/>
        <v>0.18</v>
      </c>
      <c r="J67" s="61">
        <f t="shared" si="8"/>
        <v>1.6401583188387914E-2</v>
      </c>
      <c r="K67" s="62">
        <f t="shared" si="9"/>
        <v>1544107.398665302</v>
      </c>
      <c r="L67" s="62">
        <f t="shared" si="10"/>
        <v>2303286.308492355</v>
      </c>
      <c r="M67" s="55">
        <f t="shared" si="40"/>
        <v>1865126.9781594919</v>
      </c>
      <c r="N67" s="55">
        <f t="shared" si="41"/>
        <v>419992.27353236848</v>
      </c>
      <c r="O67" s="55">
        <f t="shared" si="11"/>
        <v>1445134.7046271234</v>
      </c>
      <c r="P67" s="59">
        <f t="shared" si="42"/>
        <v>0</v>
      </c>
      <c r="Q67" s="52">
        <f t="shared" si="71"/>
        <v>0</v>
      </c>
      <c r="R67" s="57">
        <f t="shared" si="43"/>
        <v>0</v>
      </c>
      <c r="S67" s="59">
        <f t="shared" si="44"/>
        <v>0</v>
      </c>
      <c r="T67" s="56">
        <f t="shared" si="13"/>
        <v>0</v>
      </c>
      <c r="U67" s="57">
        <f t="shared" si="14"/>
        <v>0</v>
      </c>
      <c r="V67" s="59">
        <f t="shared" si="69"/>
        <v>0</v>
      </c>
      <c r="W67" s="52">
        <f t="shared" si="15"/>
        <v>0</v>
      </c>
      <c r="X67" s="57">
        <f t="shared" si="16"/>
        <v>0</v>
      </c>
      <c r="Y67" s="59">
        <f t="shared" si="72"/>
        <v>24130293.576633506</v>
      </c>
      <c r="Z67" s="56">
        <f t="shared" si="46"/>
        <v>1567224.2401296655</v>
      </c>
      <c r="AA67" s="57">
        <f t="shared" si="47"/>
        <v>100542.88990263961</v>
      </c>
      <c r="AB67" s="63">
        <f t="shared" si="70"/>
        <v>20000000</v>
      </c>
      <c r="AC67" s="74">
        <f t="shared" si="17"/>
        <v>0</v>
      </c>
      <c r="AD67" s="57">
        <f t="shared" si="48"/>
        <v>83333.333333333328</v>
      </c>
      <c r="AE67" s="59">
        <f t="shared" si="49"/>
        <v>7321739.4632821968</v>
      </c>
      <c r="AF67" s="54">
        <f t="shared" si="50"/>
        <v>419992.27353236848</v>
      </c>
      <c r="AG67" s="57">
        <f t="shared" si="18"/>
        <v>30507.247763675819</v>
      </c>
      <c r="AH67" s="59">
        <f t="shared" si="51"/>
        <v>13950000</v>
      </c>
      <c r="AI67" s="54">
        <f t="shared" si="19"/>
        <v>0</v>
      </c>
      <c r="AJ67" s="57">
        <f t="shared" si="20"/>
        <v>58125</v>
      </c>
      <c r="AK67" s="59">
        <f t="shared" si="73"/>
        <v>29423578.056112621</v>
      </c>
      <c r="AL67" s="56">
        <f t="shared" si="53"/>
        <v>0</v>
      </c>
      <c r="AM67" s="75">
        <f t="shared" si="22"/>
        <v>122598.24190046925</v>
      </c>
      <c r="AN67">
        <f t="shared" si="54"/>
        <v>2.5950795921185956E-2</v>
      </c>
      <c r="AO67" s="119">
        <f t="shared" si="23"/>
        <v>0</v>
      </c>
      <c r="AP67" s="119">
        <f t="shared" si="24"/>
        <v>0</v>
      </c>
      <c r="AQ67">
        <f t="shared" si="25"/>
        <v>0.80716092931549377</v>
      </c>
      <c r="AR67" s="41">
        <f t="shared" si="26"/>
        <v>0</v>
      </c>
      <c r="AS67" s="41">
        <f t="shared" si="27"/>
        <v>0</v>
      </c>
      <c r="AT67">
        <f t="shared" si="28"/>
        <v>0.80578344768332888</v>
      </c>
      <c r="AU67" s="41">
        <f t="shared" si="55"/>
        <v>0</v>
      </c>
      <c r="AV67" s="41">
        <f t="shared" si="56"/>
        <v>0</v>
      </c>
      <c r="AW67">
        <f t="shared" si="29"/>
        <v>0.81028348757829571</v>
      </c>
      <c r="AX67">
        <f t="shared" si="57"/>
        <v>1667767.1300323051</v>
      </c>
      <c r="AY67" s="121">
        <f t="shared" si="58"/>
        <v>86197333.207131594</v>
      </c>
      <c r="AZ67">
        <f t="shared" si="30"/>
        <v>0.87915086008187326</v>
      </c>
      <c r="BA67" s="39">
        <f t="shared" si="59"/>
        <v>83333.333333333328</v>
      </c>
      <c r="BB67" s="39">
        <f t="shared" si="60"/>
        <v>0</v>
      </c>
      <c r="BC67">
        <f t="shared" si="31"/>
        <v>0.81846548990583434</v>
      </c>
      <c r="BD67" s="41">
        <f t="shared" si="61"/>
        <v>450499.52129604429</v>
      </c>
      <c r="BE67" s="41">
        <f t="shared" si="62"/>
        <v>23099575.044280265</v>
      </c>
      <c r="BF67">
        <f t="shared" si="32"/>
        <v>0.80991665605665097</v>
      </c>
      <c r="BG67" s="41">
        <f t="shared" si="63"/>
        <v>58125</v>
      </c>
      <c r="BH67" s="41">
        <f t="shared" si="64"/>
        <v>0</v>
      </c>
      <c r="BI67">
        <f t="shared" si="33"/>
        <v>0.82868075442659017</v>
      </c>
      <c r="BJ67">
        <f t="shared" si="65"/>
        <v>0</v>
      </c>
      <c r="BK67" s="121">
        <f t="shared" si="66"/>
        <v>0</v>
      </c>
      <c r="BL67">
        <f t="shared" si="34"/>
        <v>0.83622892809556171</v>
      </c>
      <c r="BM67" s="119">
        <f t="shared" si="67"/>
        <v>2259724.9846616825</v>
      </c>
      <c r="BN67" s="119">
        <f t="shared" si="68"/>
        <v>93256348.907974601</v>
      </c>
      <c r="BO67">
        <f t="shared" si="35"/>
        <v>0.82076271560786751</v>
      </c>
    </row>
    <row r="68" spans="1:67">
      <c r="A68">
        <v>56</v>
      </c>
      <c r="B68" s="64">
        <v>51</v>
      </c>
      <c r="C68" s="56">
        <f t="shared" si="5"/>
        <v>92960992.824266762</v>
      </c>
      <c r="D68" s="56">
        <f t="shared" si="36"/>
        <v>361298.31492431462</v>
      </c>
      <c r="E68" s="59">
        <f t="shared" si="37"/>
        <v>92599694.509342447</v>
      </c>
      <c r="F68" s="53">
        <f t="shared" si="38"/>
        <v>746727.17378265492</v>
      </c>
      <c r="G68" s="53">
        <f t="shared" si="6"/>
        <v>429508.24969916674</v>
      </c>
      <c r="H68" s="66">
        <f t="shared" si="7"/>
        <v>317218.92408348818</v>
      </c>
      <c r="I68" s="54">
        <f t="shared" si="39"/>
        <v>0.18</v>
      </c>
      <c r="J68" s="67">
        <f t="shared" si="8"/>
        <v>1.6401583188387914E-2</v>
      </c>
      <c r="K68" s="68">
        <f t="shared" si="9"/>
        <v>1513578.7001420015</v>
      </c>
      <c r="L68" s="68">
        <f t="shared" si="10"/>
        <v>2260305.8739246568</v>
      </c>
      <c r="M68" s="55">
        <f t="shared" si="40"/>
        <v>1830797.62422549</v>
      </c>
      <c r="N68" s="55">
        <f t="shared" si="41"/>
        <v>412261.93475303962</v>
      </c>
      <c r="O68" s="55">
        <f t="shared" si="11"/>
        <v>1418535.6894724504</v>
      </c>
      <c r="P68" s="65">
        <f t="shared" si="42"/>
        <v>0</v>
      </c>
      <c r="Q68" s="52">
        <f t="shared" si="71"/>
        <v>0</v>
      </c>
      <c r="R68" s="57">
        <f t="shared" si="43"/>
        <v>0</v>
      </c>
      <c r="S68" s="59">
        <f t="shared" si="44"/>
        <v>0</v>
      </c>
      <c r="T68" s="56">
        <f t="shared" si="13"/>
        <v>0</v>
      </c>
      <c r="U68" s="57">
        <f t="shared" si="14"/>
        <v>0</v>
      </c>
      <c r="V68" s="59">
        <f t="shared" si="69"/>
        <v>0</v>
      </c>
      <c r="W68" s="52">
        <f t="shared" si="15"/>
        <v>0</v>
      </c>
      <c r="X68" s="57">
        <f t="shared" si="16"/>
        <v>0</v>
      </c>
      <c r="Y68" s="59">
        <f t="shared" si="72"/>
        <v>22563069.336503841</v>
      </c>
      <c r="Z68" s="56">
        <f t="shared" si="46"/>
        <v>1541133.9313729196</v>
      </c>
      <c r="AA68" s="57">
        <f t="shared" si="47"/>
        <v>94012.788902099332</v>
      </c>
      <c r="AB68" s="63">
        <f t="shared" si="70"/>
        <v>20000000</v>
      </c>
      <c r="AC68" s="74">
        <f t="shared" si="17"/>
        <v>0</v>
      </c>
      <c r="AD68" s="57">
        <f t="shared" si="48"/>
        <v>83333.333333333328</v>
      </c>
      <c r="AE68" s="59">
        <f t="shared" si="49"/>
        <v>6901747.1897498285</v>
      </c>
      <c r="AF68" s="54">
        <f t="shared" si="50"/>
        <v>412261.93475303962</v>
      </c>
      <c r="AG68" s="57">
        <f t="shared" si="18"/>
        <v>28757.279957290953</v>
      </c>
      <c r="AH68" s="59">
        <f t="shared" si="51"/>
        <v>13950000</v>
      </c>
      <c r="AI68" s="54">
        <f t="shared" si="19"/>
        <v>0</v>
      </c>
      <c r="AJ68" s="57">
        <f t="shared" si="20"/>
        <v>58125</v>
      </c>
      <c r="AK68" s="59">
        <f t="shared" si="73"/>
        <v>29546176.298013091</v>
      </c>
      <c r="AL68" s="56">
        <f t="shared" si="53"/>
        <v>0</v>
      </c>
      <c r="AM68" s="75">
        <f t="shared" si="22"/>
        <v>123109.06790838788</v>
      </c>
      <c r="AN68">
        <f t="shared" si="54"/>
        <v>2.6031203105193416E-2</v>
      </c>
      <c r="AO68" s="119">
        <f t="shared" si="23"/>
        <v>0</v>
      </c>
      <c r="AP68" s="119">
        <f t="shared" si="24"/>
        <v>0</v>
      </c>
      <c r="AQ68">
        <f t="shared" si="25"/>
        <v>0.80343649977263254</v>
      </c>
      <c r="AR68" s="41">
        <f t="shared" si="26"/>
        <v>0</v>
      </c>
      <c r="AS68" s="41">
        <f t="shared" si="27"/>
        <v>0</v>
      </c>
      <c r="AT68">
        <f t="shared" si="28"/>
        <v>0.80203798485424471</v>
      </c>
      <c r="AU68" s="41">
        <f t="shared" si="55"/>
        <v>0</v>
      </c>
      <c r="AV68" s="41">
        <f t="shared" si="56"/>
        <v>0</v>
      </c>
      <c r="AW68">
        <f t="shared" si="29"/>
        <v>0.80660691411707763</v>
      </c>
      <c r="AX68">
        <f t="shared" si="57"/>
        <v>1635146.7202750188</v>
      </c>
      <c r="AY68" s="121">
        <f t="shared" si="58"/>
        <v>86303500.156883493</v>
      </c>
      <c r="AZ68">
        <f t="shared" si="30"/>
        <v>0.87659026654890682</v>
      </c>
      <c r="BA68" s="39">
        <f t="shared" si="59"/>
        <v>83333.333333333328</v>
      </c>
      <c r="BB68" s="39">
        <f t="shared" si="60"/>
        <v>0</v>
      </c>
      <c r="BC68">
        <f t="shared" si="31"/>
        <v>0.81491546945621141</v>
      </c>
      <c r="BD68" s="41">
        <f t="shared" si="61"/>
        <v>441019.21471033059</v>
      </c>
      <c r="BE68" s="41">
        <f t="shared" si="62"/>
        <v>23086668.346170217</v>
      </c>
      <c r="BF68">
        <f t="shared" si="32"/>
        <v>0.80623444788359655</v>
      </c>
      <c r="BG68" s="41">
        <f t="shared" si="63"/>
        <v>58125</v>
      </c>
      <c r="BH68" s="41">
        <f t="shared" si="64"/>
        <v>0</v>
      </c>
      <c r="BI68">
        <f t="shared" si="33"/>
        <v>0.82529106520679374</v>
      </c>
      <c r="BJ68">
        <f t="shared" si="65"/>
        <v>0</v>
      </c>
      <c r="BK68" s="121">
        <f t="shared" si="66"/>
        <v>0</v>
      </c>
      <c r="BL68">
        <f t="shared" si="34"/>
        <v>0.83295935422177758</v>
      </c>
      <c r="BM68" s="119">
        <f t="shared" si="67"/>
        <v>2217624.2683186829</v>
      </c>
      <c r="BN68" s="119">
        <f t="shared" si="68"/>
        <v>93370678.835499987</v>
      </c>
      <c r="BO68">
        <f t="shared" si="35"/>
        <v>0.81724852621079369</v>
      </c>
    </row>
    <row r="69" spans="1:67">
      <c r="A69">
        <v>57</v>
      </c>
      <c r="B69" s="58">
        <v>52</v>
      </c>
      <c r="C69" s="56">
        <f t="shared" si="5"/>
        <v>91130706.026049197</v>
      </c>
      <c r="D69" s="56">
        <f t="shared" si="36"/>
        <v>361809.14093223214</v>
      </c>
      <c r="E69" s="59">
        <f t="shared" si="37"/>
        <v>90768896.885116965</v>
      </c>
      <c r="F69" s="53">
        <f t="shared" si="38"/>
        <v>734479.66592282895</v>
      </c>
      <c r="G69" s="53">
        <f t="shared" si="6"/>
        <v>421016.40005213418</v>
      </c>
      <c r="H69" s="60">
        <f t="shared" si="7"/>
        <v>313463.26587069477</v>
      </c>
      <c r="I69" s="54">
        <f t="shared" si="39"/>
        <v>0.18</v>
      </c>
      <c r="J69" s="61">
        <f t="shared" si="8"/>
        <v>1.6401583188387914E-2</v>
      </c>
      <c r="K69" s="62">
        <f t="shared" si="9"/>
        <v>1483612.3193477686</v>
      </c>
      <c r="L69" s="62">
        <f t="shared" si="10"/>
        <v>2218091.9852705975</v>
      </c>
      <c r="M69" s="55">
        <f t="shared" si="40"/>
        <v>1797075.5852184633</v>
      </c>
      <c r="N69" s="55">
        <f t="shared" si="41"/>
        <v>404668.35211949452</v>
      </c>
      <c r="O69" s="55">
        <f t="shared" si="11"/>
        <v>1392407.2330989689</v>
      </c>
      <c r="P69" s="59">
        <f t="shared" si="42"/>
        <v>0</v>
      </c>
      <c r="Q69" s="52">
        <f t="shared" si="71"/>
        <v>0</v>
      </c>
      <c r="R69" s="57">
        <f t="shared" si="43"/>
        <v>0</v>
      </c>
      <c r="S69" s="59">
        <f t="shared" si="44"/>
        <v>0</v>
      </c>
      <c r="T69" s="56">
        <f t="shared" si="13"/>
        <v>0</v>
      </c>
      <c r="U69" s="57">
        <f t="shared" si="14"/>
        <v>0</v>
      </c>
      <c r="V69" s="59">
        <f t="shared" si="69"/>
        <v>0</v>
      </c>
      <c r="W69" s="52">
        <f t="shared" si="15"/>
        <v>0</v>
      </c>
      <c r="X69" s="57">
        <f t="shared" si="16"/>
        <v>0</v>
      </c>
      <c r="Y69" s="59">
        <f t="shared" si="72"/>
        <v>21021935.405130923</v>
      </c>
      <c r="Z69" s="56">
        <f t="shared" si="46"/>
        <v>1515516.3010073567</v>
      </c>
      <c r="AA69" s="57">
        <f t="shared" si="47"/>
        <v>87591.397521378851</v>
      </c>
      <c r="AB69" s="63">
        <f t="shared" si="70"/>
        <v>20000000</v>
      </c>
      <c r="AC69" s="74">
        <f t="shared" si="17"/>
        <v>0</v>
      </c>
      <c r="AD69" s="57">
        <f t="shared" si="48"/>
        <v>83333.333333333328</v>
      </c>
      <c r="AE69" s="59">
        <f t="shared" si="49"/>
        <v>6489485.2549967887</v>
      </c>
      <c r="AF69" s="54">
        <f t="shared" si="50"/>
        <v>404668.35211949452</v>
      </c>
      <c r="AG69" s="57">
        <f t="shared" si="18"/>
        <v>27039.521895819951</v>
      </c>
      <c r="AH69" s="59">
        <f t="shared" si="51"/>
        <v>13950000</v>
      </c>
      <c r="AI69" s="54">
        <f t="shared" si="19"/>
        <v>0</v>
      </c>
      <c r="AJ69" s="57">
        <f t="shared" si="20"/>
        <v>58125</v>
      </c>
      <c r="AK69" s="59">
        <f t="shared" si="73"/>
        <v>29669285.365921479</v>
      </c>
      <c r="AL69" s="56">
        <f>MIN(IF(AB69&gt;0,IF(AB69&gt;O69,0,MIN(AK69,O69-AB69)),O69),AK69)</f>
        <v>0</v>
      </c>
      <c r="AM69" s="75">
        <f t="shared" si="22"/>
        <v>123622.02235800616</v>
      </c>
      <c r="AN69">
        <f t="shared" si="54"/>
        <v>2.6111610289200879E-2</v>
      </c>
      <c r="AO69" s="119">
        <f t="shared" si="23"/>
        <v>0</v>
      </c>
      <c r="AP69" s="119">
        <f t="shared" si="24"/>
        <v>0</v>
      </c>
      <c r="AQ69">
        <f t="shared" si="25"/>
        <v>0.79971858606992985</v>
      </c>
      <c r="AR69" s="41">
        <f t="shared" si="26"/>
        <v>0</v>
      </c>
      <c r="AS69" s="41">
        <f t="shared" si="27"/>
        <v>0</v>
      </c>
      <c r="AT69">
        <f t="shared" si="28"/>
        <v>0.79829928152909657</v>
      </c>
      <c r="AU69" s="41">
        <f t="shared" si="55"/>
        <v>0</v>
      </c>
      <c r="AV69" s="41">
        <f t="shared" si="56"/>
        <v>0</v>
      </c>
      <c r="AW69">
        <f t="shared" si="29"/>
        <v>0.80293630940253991</v>
      </c>
      <c r="AX69">
        <f t="shared" si="57"/>
        <v>1603107.6985287357</v>
      </c>
      <c r="AY69" s="121">
        <f t="shared" si="58"/>
        <v>86384429.157419339</v>
      </c>
      <c r="AZ69">
        <f t="shared" si="30"/>
        <v>0.87402545007579291</v>
      </c>
      <c r="BA69" s="39">
        <f t="shared" si="59"/>
        <v>83333.333333333328</v>
      </c>
      <c r="BB69" s="39">
        <f t="shared" si="60"/>
        <v>0</v>
      </c>
      <c r="BC69">
        <f t="shared" si="31"/>
        <v>0.81137001889095117</v>
      </c>
      <c r="BD69" s="41">
        <f t="shared" si="61"/>
        <v>431707.87401531445</v>
      </c>
      <c r="BE69" s="41">
        <f t="shared" si="62"/>
        <v>23066096.070811186</v>
      </c>
      <c r="BF69">
        <f t="shared" si="32"/>
        <v>0.80255827235007426</v>
      </c>
      <c r="BG69" s="41">
        <f t="shared" si="63"/>
        <v>58125</v>
      </c>
      <c r="BH69" s="41">
        <f t="shared" si="64"/>
        <v>0</v>
      </c>
      <c r="BI69">
        <f t="shared" si="33"/>
        <v>0.8219042700763195</v>
      </c>
      <c r="BJ69">
        <f t="shared" si="65"/>
        <v>0</v>
      </c>
      <c r="BK69" s="121">
        <f t="shared" si="66"/>
        <v>0</v>
      </c>
      <c r="BL69">
        <f t="shared" si="34"/>
        <v>0.82969148679290339</v>
      </c>
      <c r="BM69" s="119">
        <f t="shared" si="67"/>
        <v>2176273.9058773834</v>
      </c>
      <c r="BN69" s="119">
        <f t="shared" si="68"/>
        <v>93447930.431360096</v>
      </c>
      <c r="BO69">
        <f t="shared" si="35"/>
        <v>0.8137385229901587</v>
      </c>
    </row>
    <row r="70" spans="1:67">
      <c r="A70">
        <v>58</v>
      </c>
      <c r="B70" s="64">
        <v>53</v>
      </c>
      <c r="C70" s="56">
        <f t="shared" si="5"/>
        <v>89334143.395280346</v>
      </c>
      <c r="D70" s="56">
        <f t="shared" si="36"/>
        <v>362322.09538184106</v>
      </c>
      <c r="E70" s="59">
        <f t="shared" si="37"/>
        <v>88971821.299898505</v>
      </c>
      <c r="F70" s="53">
        <f t="shared" si="38"/>
        <v>722433.03658201639</v>
      </c>
      <c r="G70" s="53">
        <f t="shared" si="6"/>
        <v>412680.96446269588</v>
      </c>
      <c r="H70" s="66">
        <f t="shared" si="7"/>
        <v>309752.07211932051</v>
      </c>
      <c r="I70" s="54">
        <f t="shared" si="39"/>
        <v>0.18</v>
      </c>
      <c r="J70" s="67">
        <f t="shared" si="8"/>
        <v>1.6401583188387914E-2</v>
      </c>
      <c r="K70" s="68">
        <f t="shared" si="9"/>
        <v>1454198.3040940284</v>
      </c>
      <c r="L70" s="68">
        <f t="shared" si="10"/>
        <v>2176631.340676045</v>
      </c>
      <c r="M70" s="55">
        <f t="shared" si="40"/>
        <v>1763950.3762133492</v>
      </c>
      <c r="N70" s="55">
        <f t="shared" si="41"/>
        <v>397209.16461955203</v>
      </c>
      <c r="O70" s="55">
        <f t="shared" si="11"/>
        <v>1366741.2115937972</v>
      </c>
      <c r="P70" s="65">
        <f t="shared" si="42"/>
        <v>0</v>
      </c>
      <c r="Q70" s="52">
        <f t="shared" si="71"/>
        <v>0</v>
      </c>
      <c r="R70" s="57">
        <f t="shared" si="43"/>
        <v>0</v>
      </c>
      <c r="S70" s="59">
        <f t="shared" si="44"/>
        <v>0</v>
      </c>
      <c r="T70" s="56">
        <f t="shared" si="13"/>
        <v>0</v>
      </c>
      <c r="U70" s="57">
        <f t="shared" si="14"/>
        <v>0</v>
      </c>
      <c r="V70" s="59">
        <f t="shared" si="69"/>
        <v>0</v>
      </c>
      <c r="W70" s="52">
        <f t="shared" ref="W70:W133" si="74">IF(T70+P70&lt;=O70+AM70,MIN(V70,O70-Q70+AA70-T70+AM70),0)</f>
        <v>0</v>
      </c>
      <c r="X70" s="57">
        <f t="shared" si="16"/>
        <v>0</v>
      </c>
      <c r="Y70" s="59">
        <f t="shared" si="72"/>
        <v>19506419.104123566</v>
      </c>
      <c r="Z70" s="56">
        <f t="shared" si="46"/>
        <v>1490363.2339518033</v>
      </c>
      <c r="AA70" s="57">
        <f t="shared" si="47"/>
        <v>81276.74626718153</v>
      </c>
      <c r="AB70" s="63">
        <f t="shared" si="70"/>
        <v>20000000</v>
      </c>
      <c r="AC70" s="74">
        <f t="shared" si="17"/>
        <v>0</v>
      </c>
      <c r="AD70" s="57">
        <f t="shared" si="48"/>
        <v>83333.333333333328</v>
      </c>
      <c r="AE70" s="59">
        <f t="shared" si="49"/>
        <v>6084816.9028772945</v>
      </c>
      <c r="AF70" s="54">
        <f t="shared" si="50"/>
        <v>397209.16461955203</v>
      </c>
      <c r="AG70" s="57">
        <f t="shared" si="18"/>
        <v>25353.403761988728</v>
      </c>
      <c r="AH70" s="59">
        <f t="shared" si="51"/>
        <v>13950000</v>
      </c>
      <c r="AI70" s="54">
        <f t="shared" si="19"/>
        <v>0</v>
      </c>
      <c r="AJ70" s="57">
        <f t="shared" si="20"/>
        <v>58125</v>
      </c>
      <c r="AK70" s="59">
        <f t="shared" si="73"/>
        <v>29792907.388279486</v>
      </c>
      <c r="AL70" s="56">
        <f t="shared" ref="AL70:AL133" si="75">MIN(IF(AB70&gt;0,IF(AB70&gt;O70,0,MIN(AK70,O70-AB70)),O70),AK70)</f>
        <v>0</v>
      </c>
      <c r="AM70" s="75">
        <f t="shared" si="22"/>
        <v>124137.1141178312</v>
      </c>
      <c r="AN70">
        <f t="shared" si="54"/>
        <v>2.6192017473208339E-2</v>
      </c>
      <c r="AO70" s="119">
        <f t="shared" si="23"/>
        <v>0</v>
      </c>
      <c r="AP70" s="119">
        <f t="shared" si="24"/>
        <v>0</v>
      </c>
      <c r="AQ70">
        <f t="shared" si="25"/>
        <v>0.79600725713671527</v>
      </c>
      <c r="AR70" s="41">
        <f t="shared" si="26"/>
        <v>0</v>
      </c>
      <c r="AS70" s="41">
        <f t="shared" si="27"/>
        <v>0</v>
      </c>
      <c r="AT70">
        <f t="shared" si="28"/>
        <v>0.79456740582805285</v>
      </c>
      <c r="AU70" s="41">
        <f t="shared" si="55"/>
        <v>0</v>
      </c>
      <c r="AV70" s="41">
        <f t="shared" si="56"/>
        <v>0</v>
      </c>
      <c r="AW70">
        <f t="shared" si="29"/>
        <v>0.79927174410669344</v>
      </c>
      <c r="AX70">
        <f t="shared" si="57"/>
        <v>1571639.9802189849</v>
      </c>
      <c r="AY70" s="121">
        <f t="shared" si="58"/>
        <v>86441067.569204599</v>
      </c>
      <c r="AZ70">
        <f t="shared" si="30"/>
        <v>0.87145649158868843</v>
      </c>
      <c r="BA70" s="39">
        <f t="shared" si="59"/>
        <v>83333.333333333328</v>
      </c>
      <c r="BB70" s="39">
        <f t="shared" si="60"/>
        <v>0</v>
      </c>
      <c r="BC70">
        <f t="shared" si="31"/>
        <v>0.8078292128591521</v>
      </c>
      <c r="BD70" s="41">
        <f t="shared" si="61"/>
        <v>422562.56838154077</v>
      </c>
      <c r="BE70" s="41">
        <f t="shared" si="62"/>
        <v>23038131.547934018</v>
      </c>
      <c r="BF70">
        <f t="shared" si="32"/>
        <v>0.79888819992990978</v>
      </c>
      <c r="BG70" s="41">
        <f t="shared" si="63"/>
        <v>58125</v>
      </c>
      <c r="BH70" s="41">
        <f t="shared" si="64"/>
        <v>0</v>
      </c>
      <c r="BI70">
        <f t="shared" si="33"/>
        <v>0.81852044749949604</v>
      </c>
      <c r="BJ70">
        <f t="shared" si="65"/>
        <v>0</v>
      </c>
      <c r="BK70" s="121">
        <f t="shared" si="66"/>
        <v>0</v>
      </c>
      <c r="BL70">
        <f t="shared" si="34"/>
        <v>0.82642540631144501</v>
      </c>
      <c r="BM70" s="119">
        <f t="shared" si="67"/>
        <v>2135660.8819338586</v>
      </c>
      <c r="BN70" s="119">
        <f t="shared" si="68"/>
        <v>93489369.939307511</v>
      </c>
      <c r="BO70">
        <f t="shared" si="35"/>
        <v>0.8102327815621817</v>
      </c>
    </row>
    <row r="71" spans="1:67">
      <c r="A71">
        <v>59</v>
      </c>
      <c r="B71" s="58">
        <v>54</v>
      </c>
      <c r="C71" s="56">
        <f t="shared" si="5"/>
        <v>87570708.11082682</v>
      </c>
      <c r="D71" s="56">
        <f t="shared" si="36"/>
        <v>362837.18714167178</v>
      </c>
      <c r="E71" s="59">
        <f t="shared" si="37"/>
        <v>87207870.923685148</v>
      </c>
      <c r="F71" s="53">
        <f t="shared" si="38"/>
        <v>710583.99103447667</v>
      </c>
      <c r="G71" s="53">
        <f t="shared" si="6"/>
        <v>404499.1746343596</v>
      </c>
      <c r="H71" s="60">
        <f t="shared" si="7"/>
        <v>306084.81640011707</v>
      </c>
      <c r="I71" s="54">
        <f t="shared" si="39"/>
        <v>0.18</v>
      </c>
      <c r="J71" s="61">
        <f t="shared" si="8"/>
        <v>1.6401583188387914E-2</v>
      </c>
      <c r="K71" s="62">
        <f t="shared" si="9"/>
        <v>1425326.8740581286</v>
      </c>
      <c r="L71" s="62">
        <f t="shared" si="10"/>
        <v>2135910.8650926054</v>
      </c>
      <c r="M71" s="55">
        <f t="shared" si="40"/>
        <v>1731411.6904582458</v>
      </c>
      <c r="N71" s="55">
        <f t="shared" si="41"/>
        <v>389882.05136234808</v>
      </c>
      <c r="O71" s="55">
        <f t="shared" si="11"/>
        <v>1341529.6390958978</v>
      </c>
      <c r="P71" s="59">
        <f t="shared" si="42"/>
        <v>0</v>
      </c>
      <c r="Q71" s="52">
        <f t="shared" si="71"/>
        <v>0</v>
      </c>
      <c r="R71" s="57">
        <f t="shared" si="43"/>
        <v>0</v>
      </c>
      <c r="S71" s="59">
        <f t="shared" si="44"/>
        <v>0</v>
      </c>
      <c r="T71" s="56">
        <f t="shared" si="13"/>
        <v>0</v>
      </c>
      <c r="U71" s="57">
        <f t="shared" si="14"/>
        <v>0</v>
      </c>
      <c r="V71" s="59">
        <f t="shared" si="69"/>
        <v>0</v>
      </c>
      <c r="W71" s="52">
        <f t="shared" si="74"/>
        <v>0</v>
      </c>
      <c r="X71" s="57">
        <f t="shared" si="16"/>
        <v>0</v>
      </c>
      <c r="Y71" s="59">
        <f t="shared" si="72"/>
        <v>18016055.870171763</v>
      </c>
      <c r="Z71" s="56">
        <f t="shared" si="46"/>
        <v>1465666.753213729</v>
      </c>
      <c r="AA71" s="57">
        <f t="shared" si="47"/>
        <v>75066.899459049018</v>
      </c>
      <c r="AB71" s="63">
        <f t="shared" si="70"/>
        <v>20000000</v>
      </c>
      <c r="AC71" s="74">
        <f t="shared" si="17"/>
        <v>0</v>
      </c>
      <c r="AD71" s="57">
        <f t="shared" si="48"/>
        <v>83333.333333333328</v>
      </c>
      <c r="AE71" s="59">
        <f t="shared" si="49"/>
        <v>5687607.7382577425</v>
      </c>
      <c r="AF71" s="54">
        <f t="shared" si="50"/>
        <v>389882.05136234808</v>
      </c>
      <c r="AG71" s="57">
        <f t="shared" si="18"/>
        <v>23698.365576073928</v>
      </c>
      <c r="AH71" s="59">
        <f t="shared" si="51"/>
        <v>13950000</v>
      </c>
      <c r="AI71" s="54">
        <f t="shared" si="19"/>
        <v>0</v>
      </c>
      <c r="AJ71" s="57">
        <f t="shared" si="20"/>
        <v>58125</v>
      </c>
      <c r="AK71" s="59">
        <f t="shared" si="73"/>
        <v>29917044.502397317</v>
      </c>
      <c r="AL71" s="56">
        <f t="shared" si="75"/>
        <v>0</v>
      </c>
      <c r="AM71" s="75">
        <f t="shared" si="22"/>
        <v>124654.35209332216</v>
      </c>
      <c r="AN71">
        <f t="shared" si="54"/>
        <v>2.6272424657215798E-2</v>
      </c>
      <c r="AO71" s="119">
        <f t="shared" si="23"/>
        <v>0</v>
      </c>
      <c r="AP71" s="119">
        <f t="shared" si="24"/>
        <v>0</v>
      </c>
      <c r="AQ71">
        <f t="shared" si="25"/>
        <v>0.79230258131847886</v>
      </c>
      <c r="AR71" s="41">
        <f t="shared" si="26"/>
        <v>0</v>
      </c>
      <c r="AS71" s="41">
        <f t="shared" si="27"/>
        <v>0</v>
      </c>
      <c r="AT71">
        <f t="shared" si="28"/>
        <v>0.79084242527918913</v>
      </c>
      <c r="AU71" s="41">
        <f t="shared" si="55"/>
        <v>0</v>
      </c>
      <c r="AV71" s="41">
        <f t="shared" si="56"/>
        <v>0</v>
      </c>
      <c r="AW71">
        <f t="shared" si="29"/>
        <v>0.79561328833680189</v>
      </c>
      <c r="AX71">
        <f t="shared" si="57"/>
        <v>1540733.6526727781</v>
      </c>
      <c r="AY71" s="121">
        <f t="shared" si="58"/>
        <v>86474338.439610004</v>
      </c>
      <c r="AZ71">
        <f t="shared" si="30"/>
        <v>0.86888347194116822</v>
      </c>
      <c r="BA71" s="39">
        <f t="shared" si="59"/>
        <v>83333.333333333328</v>
      </c>
      <c r="BB71" s="39">
        <f t="shared" si="60"/>
        <v>0</v>
      </c>
      <c r="BC71">
        <f t="shared" si="31"/>
        <v>0.80429312549771859</v>
      </c>
      <c r="BD71" s="41">
        <f t="shared" si="61"/>
        <v>413580.41693842201</v>
      </c>
      <c r="BE71" s="41">
        <f t="shared" si="62"/>
        <v>23003041.030378535</v>
      </c>
      <c r="BF71">
        <f t="shared" si="32"/>
        <v>0.79522430052990145</v>
      </c>
      <c r="BG71" s="41">
        <f t="shared" si="63"/>
        <v>58125</v>
      </c>
      <c r="BH71" s="41">
        <f t="shared" si="64"/>
        <v>0</v>
      </c>
      <c r="BI71">
        <f t="shared" si="33"/>
        <v>0.81513967549797972</v>
      </c>
      <c r="BJ71">
        <f t="shared" si="65"/>
        <v>0</v>
      </c>
      <c r="BK71" s="121">
        <f t="shared" si="66"/>
        <v>0</v>
      </c>
      <c r="BL71">
        <f t="shared" si="34"/>
        <v>0.82316119289081802</v>
      </c>
      <c r="BM71" s="119">
        <f t="shared" si="67"/>
        <v>2095772.4029445334</v>
      </c>
      <c r="BN71" s="119">
        <f t="shared" si="68"/>
        <v>93496231.284745276</v>
      </c>
      <c r="BO71">
        <f t="shared" si="35"/>
        <v>0.8067313770461414</v>
      </c>
    </row>
    <row r="72" spans="1:67">
      <c r="A72">
        <v>60</v>
      </c>
      <c r="B72" s="64">
        <v>55</v>
      </c>
      <c r="C72" s="56">
        <f t="shared" si="5"/>
        <v>85839813.65834406</v>
      </c>
      <c r="D72" s="56">
        <f t="shared" si="36"/>
        <v>363354.42511714995</v>
      </c>
      <c r="E72" s="59">
        <f t="shared" si="37"/>
        <v>85476459.23322691</v>
      </c>
      <c r="F72" s="53">
        <f t="shared" si="38"/>
        <v>698929.28859318804</v>
      </c>
      <c r="G72" s="53">
        <f t="shared" si="6"/>
        <v>396468.31007678417</v>
      </c>
      <c r="H72" s="66">
        <f t="shared" si="7"/>
        <v>302460.97851640388</v>
      </c>
      <c r="I72" s="54">
        <f t="shared" si="39"/>
        <v>0.18</v>
      </c>
      <c r="J72" s="67">
        <f t="shared" si="8"/>
        <v>1.6401583188387914E-2</v>
      </c>
      <c r="K72" s="68">
        <f t="shared" si="9"/>
        <v>1396988.4178622414</v>
      </c>
      <c r="L72" s="68">
        <f t="shared" si="10"/>
        <v>2095917.7064554293</v>
      </c>
      <c r="M72" s="55">
        <f t="shared" si="40"/>
        <v>1699449.3963786452</v>
      </c>
      <c r="N72" s="55">
        <f t="shared" si="41"/>
        <v>382684.73090374406</v>
      </c>
      <c r="O72" s="55">
        <f t="shared" si="11"/>
        <v>1316764.6654749012</v>
      </c>
      <c r="P72" s="65">
        <f t="shared" si="42"/>
        <v>0</v>
      </c>
      <c r="Q72" s="52">
        <f t="shared" si="71"/>
        <v>0</v>
      </c>
      <c r="R72" s="57">
        <f t="shared" si="43"/>
        <v>0</v>
      </c>
      <c r="S72" s="59">
        <f t="shared" si="44"/>
        <v>0</v>
      </c>
      <c r="T72" s="56">
        <f t="shared" si="13"/>
        <v>0</v>
      </c>
      <c r="U72" s="57">
        <f t="shared" si="14"/>
        <v>0</v>
      </c>
      <c r="V72" s="59">
        <f t="shared" si="69"/>
        <v>0</v>
      </c>
      <c r="W72" s="52">
        <f t="shared" si="74"/>
        <v>0</v>
      </c>
      <c r="X72" s="57">
        <f t="shared" si="16"/>
        <v>0</v>
      </c>
      <c r="Y72" s="59">
        <f t="shared" si="72"/>
        <v>16550389.116958033</v>
      </c>
      <c r="Z72" s="56">
        <f t="shared" si="46"/>
        <v>1441419.0175682234</v>
      </c>
      <c r="AA72" s="57">
        <f t="shared" si="47"/>
        <v>68959.954653991808</v>
      </c>
      <c r="AB72" s="63">
        <f t="shared" si="70"/>
        <v>20000000</v>
      </c>
      <c r="AC72" s="74">
        <f t="shared" si="17"/>
        <v>0</v>
      </c>
      <c r="AD72" s="57">
        <f t="shared" si="48"/>
        <v>83333.333333333328</v>
      </c>
      <c r="AE72" s="59">
        <f t="shared" si="49"/>
        <v>5297725.6868953947</v>
      </c>
      <c r="AF72" s="54">
        <f t="shared" si="50"/>
        <v>382684.73090374406</v>
      </c>
      <c r="AG72" s="57">
        <f t="shared" si="18"/>
        <v>22073.85702873081</v>
      </c>
      <c r="AH72" s="59">
        <f t="shared" si="51"/>
        <v>13950000</v>
      </c>
      <c r="AI72" s="54">
        <f t="shared" si="19"/>
        <v>0</v>
      </c>
      <c r="AJ72" s="57">
        <f t="shared" si="20"/>
        <v>58125</v>
      </c>
      <c r="AK72" s="59">
        <f t="shared" si="73"/>
        <v>30041698.854490638</v>
      </c>
      <c r="AL72" s="56">
        <f t="shared" si="75"/>
        <v>0</v>
      </c>
      <c r="AM72" s="75">
        <f t="shared" si="22"/>
        <v>125173.74522704432</v>
      </c>
      <c r="AN72">
        <f t="shared" si="54"/>
        <v>2.6352831841223258E-2</v>
      </c>
      <c r="AO72" s="119">
        <f t="shared" si="23"/>
        <v>0</v>
      </c>
      <c r="AP72" s="119">
        <f t="shared" si="24"/>
        <v>0</v>
      </c>
      <c r="AQ72">
        <f t="shared" si="25"/>
        <v>0.78860462637592066</v>
      </c>
      <c r="AR72" s="41">
        <f t="shared" si="26"/>
        <v>0</v>
      </c>
      <c r="AS72" s="41">
        <f t="shared" si="27"/>
        <v>0</v>
      </c>
      <c r="AT72">
        <f t="shared" si="28"/>
        <v>0.78712440681763796</v>
      </c>
      <c r="AU72" s="41">
        <f t="shared" si="55"/>
        <v>0</v>
      </c>
      <c r="AV72" s="41">
        <f t="shared" si="56"/>
        <v>0</v>
      </c>
      <c r="AW72">
        <f t="shared" si="29"/>
        <v>0.79196101163426369</v>
      </c>
      <c r="AX72">
        <f t="shared" si="57"/>
        <v>1510378.9722222153</v>
      </c>
      <c r="AY72" s="121">
        <f t="shared" si="58"/>
        <v>86485141.054093406</v>
      </c>
      <c r="AZ72">
        <f t="shared" si="30"/>
        <v>0.86630647191019949</v>
      </c>
      <c r="BA72" s="39">
        <f t="shared" si="59"/>
        <v>83333.333333333328</v>
      </c>
      <c r="BB72" s="39">
        <f t="shared" si="60"/>
        <v>0</v>
      </c>
      <c r="BC72">
        <f t="shared" si="31"/>
        <v>0.8007618304295997</v>
      </c>
      <c r="BD72" s="41">
        <f t="shared" si="61"/>
        <v>404758.58793247485</v>
      </c>
      <c r="BE72" s="41">
        <f t="shared" si="62"/>
        <v>22961083.854224645</v>
      </c>
      <c r="BF72">
        <f t="shared" si="32"/>
        <v>0.79156664348874994</v>
      </c>
      <c r="BG72" s="41">
        <f t="shared" si="63"/>
        <v>58125</v>
      </c>
      <c r="BH72" s="41">
        <f t="shared" si="64"/>
        <v>0</v>
      </c>
      <c r="BI72">
        <f t="shared" si="33"/>
        <v>0.81176203164840988</v>
      </c>
      <c r="BJ72">
        <f t="shared" si="65"/>
        <v>0</v>
      </c>
      <c r="BK72" s="121">
        <f t="shared" si="66"/>
        <v>0</v>
      </c>
      <c r="BL72">
        <f t="shared" si="34"/>
        <v>0.81989892625258753</v>
      </c>
      <c r="BM72" s="119">
        <f t="shared" si="67"/>
        <v>2056595.8934880234</v>
      </c>
      <c r="BN72" s="119">
        <f t="shared" si="68"/>
        <v>93469716.800825492</v>
      </c>
      <c r="BO72">
        <f t="shared" si="35"/>
        <v>0.80323438406253378</v>
      </c>
    </row>
    <row r="73" spans="1:67">
      <c r="A73">
        <v>61</v>
      </c>
      <c r="B73" s="58">
        <v>56</v>
      </c>
      <c r="C73" s="56">
        <f t="shared" si="5"/>
        <v>84140883.655099139</v>
      </c>
      <c r="D73" s="56">
        <f t="shared" si="36"/>
        <v>363873.81825086474</v>
      </c>
      <c r="E73" s="59">
        <f t="shared" si="37"/>
        <v>83777009.836848274</v>
      </c>
      <c r="F73" s="53">
        <f t="shared" si="38"/>
        <v>687465.74172352604</v>
      </c>
      <c r="G73" s="53">
        <f t="shared" si="6"/>
        <v>388585.69729324797</v>
      </c>
      <c r="H73" s="60">
        <f t="shared" si="7"/>
        <v>298880.04443027807</v>
      </c>
      <c r="I73" s="54">
        <f t="shared" si="39"/>
        <v>0.18</v>
      </c>
      <c r="J73" s="61">
        <f t="shared" si="8"/>
        <v>1.6401583188387914E-2</v>
      </c>
      <c r="K73" s="62">
        <f t="shared" si="9"/>
        <v>1369173.4902013873</v>
      </c>
      <c r="L73" s="62">
        <f t="shared" si="10"/>
        <v>2056639.2319249134</v>
      </c>
      <c r="M73" s="55">
        <f t="shared" si="40"/>
        <v>1668053.5346316653</v>
      </c>
      <c r="N73" s="55">
        <f t="shared" si="41"/>
        <v>375614.9605829941</v>
      </c>
      <c r="O73" s="55">
        <f t="shared" si="11"/>
        <v>1292438.5740486712</v>
      </c>
      <c r="P73" s="59">
        <f t="shared" si="42"/>
        <v>0</v>
      </c>
      <c r="Q73" s="52">
        <f t="shared" si="71"/>
        <v>0</v>
      </c>
      <c r="R73" s="57">
        <f t="shared" si="43"/>
        <v>0</v>
      </c>
      <c r="S73" s="59">
        <f t="shared" si="44"/>
        <v>0</v>
      </c>
      <c r="T73" s="56">
        <f t="shared" si="13"/>
        <v>0</v>
      </c>
      <c r="U73" s="57">
        <f t="shared" si="14"/>
        <v>0</v>
      </c>
      <c r="V73" s="59">
        <f t="shared" si="69"/>
        <v>0</v>
      </c>
      <c r="W73" s="52">
        <f t="shared" si="74"/>
        <v>0</v>
      </c>
      <c r="X73" s="57">
        <f t="shared" si="16"/>
        <v>0</v>
      </c>
      <c r="Y73" s="59">
        <f t="shared" si="72"/>
        <v>15108970.09938981</v>
      </c>
      <c r="Z73" s="56">
        <f t="shared" si="46"/>
        <v>1417612.3192757154</v>
      </c>
      <c r="AA73" s="57">
        <f t="shared" si="47"/>
        <v>62954.042080790874</v>
      </c>
      <c r="AB73" s="63">
        <f t="shared" si="70"/>
        <v>20000000</v>
      </c>
      <c r="AC73" s="74">
        <f t="shared" si="17"/>
        <v>0</v>
      </c>
      <c r="AD73" s="57">
        <f t="shared" si="48"/>
        <v>83333.333333333328</v>
      </c>
      <c r="AE73" s="59">
        <f t="shared" si="49"/>
        <v>4915040.9559916509</v>
      </c>
      <c r="AF73" s="54">
        <f t="shared" si="50"/>
        <v>375614.9605829941</v>
      </c>
      <c r="AG73" s="57">
        <f t="shared" si="18"/>
        <v>20479.337316631878</v>
      </c>
      <c r="AH73" s="59">
        <f t="shared" si="51"/>
        <v>13950000</v>
      </c>
      <c r="AI73" s="54">
        <f t="shared" si="19"/>
        <v>0</v>
      </c>
      <c r="AJ73" s="57">
        <f t="shared" si="20"/>
        <v>58125</v>
      </c>
      <c r="AK73" s="59">
        <f t="shared" si="73"/>
        <v>30166872.59971768</v>
      </c>
      <c r="AL73" s="56">
        <f t="shared" si="75"/>
        <v>0</v>
      </c>
      <c r="AM73" s="75">
        <f t="shared" si="22"/>
        <v>125695.30249882367</v>
      </c>
      <c r="AN73">
        <f t="shared" si="54"/>
        <v>2.6433239025230721E-2</v>
      </c>
      <c r="AO73" s="119">
        <f t="shared" si="23"/>
        <v>0</v>
      </c>
      <c r="AP73" s="119">
        <f t="shared" si="24"/>
        <v>0</v>
      </c>
      <c r="AQ73">
        <f t="shared" si="25"/>
        <v>0.7849134594841134</v>
      </c>
      <c r="AR73" s="41">
        <f t="shared" si="26"/>
        <v>0</v>
      </c>
      <c r="AS73" s="41">
        <f t="shared" si="27"/>
        <v>0</v>
      </c>
      <c r="AT73">
        <f t="shared" si="28"/>
        <v>0.78341341678482579</v>
      </c>
      <c r="AU73" s="41">
        <f t="shared" si="55"/>
        <v>0</v>
      </c>
      <c r="AV73" s="41">
        <f t="shared" si="56"/>
        <v>0</v>
      </c>
      <c r="AW73">
        <f t="shared" si="29"/>
        <v>0.78831498297346403</v>
      </c>
      <c r="AX73">
        <f t="shared" si="57"/>
        <v>1480566.3613565064</v>
      </c>
      <c r="AY73" s="121">
        <f t="shared" si="58"/>
        <v>86474351.475818634</v>
      </c>
      <c r="AZ73">
        <f t="shared" si="30"/>
        <v>0.86372557219201285</v>
      </c>
      <c r="BA73" s="39">
        <f t="shared" si="59"/>
        <v>83333.333333333328</v>
      </c>
      <c r="BB73" s="39">
        <f t="shared" si="60"/>
        <v>0</v>
      </c>
      <c r="BC73">
        <f t="shared" si="31"/>
        <v>0.79723540076212518</v>
      </c>
      <c r="BD73" s="41">
        <f t="shared" si="61"/>
        <v>396094.29789962596</v>
      </c>
      <c r="BE73" s="41">
        <f t="shared" si="62"/>
        <v>22912512.595562641</v>
      </c>
      <c r="BF73">
        <f t="shared" si="32"/>
        <v>0.78791529757592194</v>
      </c>
      <c r="BG73" s="41">
        <f t="shared" si="63"/>
        <v>58125</v>
      </c>
      <c r="BH73" s="41">
        <f t="shared" si="64"/>
        <v>0</v>
      </c>
      <c r="BI73">
        <f t="shared" si="33"/>
        <v>0.80838759308017361</v>
      </c>
      <c r="BJ73">
        <f t="shared" si="65"/>
        <v>0</v>
      </c>
      <c r="BK73" s="121">
        <f t="shared" si="66"/>
        <v>0</v>
      </c>
      <c r="BL73">
        <f t="shared" si="34"/>
        <v>0.81663868572377418</v>
      </c>
      <c r="BM73" s="119">
        <f t="shared" si="67"/>
        <v>2018118.9925894656</v>
      </c>
      <c r="BN73" s="119">
        <f t="shared" si="68"/>
        <v>93410997.939373255</v>
      </c>
      <c r="BO73">
        <f t="shared" si="35"/>
        <v>0.79974187673124308</v>
      </c>
    </row>
    <row r="74" spans="1:67">
      <c r="A74">
        <v>62</v>
      </c>
      <c r="B74" s="64">
        <v>57</v>
      </c>
      <c r="C74" s="56">
        <f t="shared" si="5"/>
        <v>82473351.677739263</v>
      </c>
      <c r="D74" s="56">
        <f t="shared" si="36"/>
        <v>364395.37552264333</v>
      </c>
      <c r="E74" s="59">
        <f t="shared" si="37"/>
        <v>82108956.302216619</v>
      </c>
      <c r="F74" s="53">
        <f t="shared" si="38"/>
        <v>676190.21517148102</v>
      </c>
      <c r="G74" s="53">
        <f t="shared" si="6"/>
        <v>380848.70898178144</v>
      </c>
      <c r="H74" s="66">
        <f t="shared" si="7"/>
        <v>295341.50618969958</v>
      </c>
      <c r="I74" s="54">
        <f t="shared" si="39"/>
        <v>0.18</v>
      </c>
      <c r="J74" s="67">
        <f t="shared" si="8"/>
        <v>1.6401583188387914E-2</v>
      </c>
      <c r="K74" s="68">
        <f t="shared" si="9"/>
        <v>1341872.8090197598</v>
      </c>
      <c r="L74" s="68">
        <f t="shared" si="10"/>
        <v>2018063.0241912408</v>
      </c>
      <c r="M74" s="55">
        <f t="shared" si="40"/>
        <v>1637214.3152094593</v>
      </c>
      <c r="N74" s="55">
        <f t="shared" si="41"/>
        <v>368670.53587048623</v>
      </c>
      <c r="O74" s="55">
        <f t="shared" si="11"/>
        <v>1268543.7793389731</v>
      </c>
      <c r="P74" s="65">
        <f t="shared" si="42"/>
        <v>0</v>
      </c>
      <c r="Q74" s="52">
        <f t="shared" si="71"/>
        <v>0</v>
      </c>
      <c r="R74" s="57">
        <f t="shared" si="43"/>
        <v>0</v>
      </c>
      <c r="S74" s="59">
        <f t="shared" si="44"/>
        <v>0</v>
      </c>
      <c r="T74" s="56">
        <f t="shared" si="13"/>
        <v>0</v>
      </c>
      <c r="U74" s="57">
        <f t="shared" si="14"/>
        <v>0</v>
      </c>
      <c r="V74" s="59">
        <f t="shared" si="69"/>
        <v>0</v>
      </c>
      <c r="W74" s="52">
        <f t="shared" si="74"/>
        <v>0</v>
      </c>
      <c r="X74" s="57">
        <f t="shared" si="16"/>
        <v>0</v>
      </c>
      <c r="Y74" s="59">
        <f t="shared" si="72"/>
        <v>13691357.780114096</v>
      </c>
      <c r="Z74" s="56">
        <f t="shared" si="46"/>
        <v>1394239.0818377968</v>
      </c>
      <c r="AA74" s="57">
        <f t="shared" si="47"/>
        <v>57047.324083808729</v>
      </c>
      <c r="AB74" s="63">
        <f t="shared" si="70"/>
        <v>20000000</v>
      </c>
      <c r="AC74" s="74">
        <f t="shared" si="17"/>
        <v>0</v>
      </c>
      <c r="AD74" s="57">
        <f t="shared" si="48"/>
        <v>83333.333333333328</v>
      </c>
      <c r="AE74" s="59">
        <f t="shared" si="49"/>
        <v>4539425.995408657</v>
      </c>
      <c r="AF74" s="54">
        <f t="shared" si="50"/>
        <v>368670.53587048623</v>
      </c>
      <c r="AG74" s="57">
        <f t="shared" si="18"/>
        <v>18914.274980869402</v>
      </c>
      <c r="AH74" s="59">
        <f t="shared" si="51"/>
        <v>13950000</v>
      </c>
      <c r="AI74" s="54">
        <f t="shared" si="19"/>
        <v>0</v>
      </c>
      <c r="AJ74" s="57">
        <f t="shared" si="20"/>
        <v>58125</v>
      </c>
      <c r="AK74" s="59">
        <f t="shared" si="73"/>
        <v>30292567.902216505</v>
      </c>
      <c r="AL74" s="56">
        <f t="shared" si="75"/>
        <v>0</v>
      </c>
      <c r="AM74" s="75">
        <f t="shared" si="22"/>
        <v>126219.03292590211</v>
      </c>
      <c r="AN74">
        <f t="shared" si="54"/>
        <v>2.6513646209238181E-2</v>
      </c>
      <c r="AO74" s="119">
        <f t="shared" si="23"/>
        <v>0</v>
      </c>
      <c r="AP74" s="119">
        <f t="shared" si="24"/>
        <v>0</v>
      </c>
      <c r="AQ74">
        <f t="shared" si="25"/>
        <v>0.78122914723160586</v>
      </c>
      <c r="AR74" s="41">
        <f t="shared" si="26"/>
        <v>0</v>
      </c>
      <c r="AS74" s="41">
        <f t="shared" si="27"/>
        <v>0</v>
      </c>
      <c r="AT74">
        <f t="shared" si="28"/>
        <v>0.77970952092773682</v>
      </c>
      <c r="AU74" s="41">
        <f t="shared" si="55"/>
        <v>0</v>
      </c>
      <c r="AV74" s="41">
        <f t="shared" si="56"/>
        <v>0</v>
      </c>
      <c r="AW74">
        <f t="shared" si="29"/>
        <v>0.78467527076077581</v>
      </c>
      <c r="AX74">
        <f t="shared" si="57"/>
        <v>1451286.4059216056</v>
      </c>
      <c r="AY74" s="121">
        <f t="shared" si="58"/>
        <v>86442823.073943406</v>
      </c>
      <c r="AZ74">
        <f t="shared" si="30"/>
        <v>0.86114085339804658</v>
      </c>
      <c r="BA74" s="39">
        <f t="shared" si="59"/>
        <v>83333.333333333328</v>
      </c>
      <c r="BB74" s="39">
        <f t="shared" si="60"/>
        <v>0</v>
      </c>
      <c r="BC74">
        <f t="shared" si="31"/>
        <v>0.79371390908542128</v>
      </c>
      <c r="BD74" s="41">
        <f t="shared" si="61"/>
        <v>387584.81085135561</v>
      </c>
      <c r="BE74" s="41">
        <f t="shared" si="62"/>
        <v>22857573.223970145</v>
      </c>
      <c r="BF74">
        <f t="shared" si="32"/>
        <v>0.78427033099064591</v>
      </c>
      <c r="BG74" s="41">
        <f t="shared" si="63"/>
        <v>58125</v>
      </c>
      <c r="BH74" s="41">
        <f t="shared" si="64"/>
        <v>0</v>
      </c>
      <c r="BI74">
        <f t="shared" si="33"/>
        <v>0.80501643647308563</v>
      </c>
      <c r="BJ74">
        <f t="shared" si="65"/>
        <v>0</v>
      </c>
      <c r="BK74" s="121">
        <f t="shared" si="66"/>
        <v>0</v>
      </c>
      <c r="BL74">
        <f t="shared" si="34"/>
        <v>0.81338055023421019</v>
      </c>
      <c r="BM74" s="119">
        <f t="shared" si="67"/>
        <v>1980329.5501062945</v>
      </c>
      <c r="BN74" s="119">
        <f t="shared" si="68"/>
        <v>93321215.966939181</v>
      </c>
      <c r="BO74">
        <f t="shared" si="35"/>
        <v>0.79625392866978639</v>
      </c>
    </row>
    <row r="75" spans="1:67">
      <c r="A75">
        <v>63</v>
      </c>
      <c r="B75" s="58">
        <v>58</v>
      </c>
      <c r="C75" s="56">
        <f t="shared" si="5"/>
        <v>80836661.092956871</v>
      </c>
      <c r="D75" s="56">
        <f t="shared" si="36"/>
        <v>364919.10594971478</v>
      </c>
      <c r="E75" s="59">
        <f t="shared" si="37"/>
        <v>80471741.987007156</v>
      </c>
      <c r="F75" s="53">
        <f t="shared" si="38"/>
        <v>665099.62510617205</v>
      </c>
      <c r="G75" s="53">
        <f t="shared" si="6"/>
        <v>373254.76324973488</v>
      </c>
      <c r="H75" s="60">
        <f t="shared" si="7"/>
        <v>291844.86185643717</v>
      </c>
      <c r="I75" s="54">
        <f t="shared" si="39"/>
        <v>0.18</v>
      </c>
      <c r="J75" s="61">
        <f t="shared" si="8"/>
        <v>1.6401583188387914E-2</v>
      </c>
      <c r="K75" s="62">
        <f t="shared" si="9"/>
        <v>1315077.2527345445</v>
      </c>
      <c r="L75" s="62">
        <f t="shared" si="10"/>
        <v>1980176.8778407164</v>
      </c>
      <c r="M75" s="55">
        <f t="shared" si="40"/>
        <v>1606922.1145909815</v>
      </c>
      <c r="N75" s="55">
        <f t="shared" si="41"/>
        <v>361849.28972637246</v>
      </c>
      <c r="O75" s="55">
        <f t="shared" si="11"/>
        <v>1245072.8248646092</v>
      </c>
      <c r="P75" s="59">
        <f t="shared" si="42"/>
        <v>0</v>
      </c>
      <c r="Q75" s="52">
        <f t="shared" si="71"/>
        <v>0</v>
      </c>
      <c r="R75" s="57">
        <f t="shared" si="43"/>
        <v>0</v>
      </c>
      <c r="S75" s="59">
        <f t="shared" si="44"/>
        <v>0</v>
      </c>
      <c r="T75" s="56">
        <f t="shared" si="13"/>
        <v>0</v>
      </c>
      <c r="U75" s="57">
        <f t="shared" si="14"/>
        <v>0</v>
      </c>
      <c r="V75" s="59">
        <f t="shared" si="69"/>
        <v>0</v>
      </c>
      <c r="W75" s="52">
        <f t="shared" si="74"/>
        <v>0</v>
      </c>
      <c r="X75" s="57">
        <f t="shared" si="16"/>
        <v>0</v>
      </c>
      <c r="Y75" s="59">
        <f t="shared" si="72"/>
        <v>12297118.698276298</v>
      </c>
      <c r="Z75" s="56">
        <f t="shared" si="46"/>
        <v>1371291.8577905113</v>
      </c>
      <c r="AA75" s="57">
        <f t="shared" si="47"/>
        <v>51237.994576151243</v>
      </c>
      <c r="AB75" s="63">
        <f t="shared" si="70"/>
        <v>20000000</v>
      </c>
      <c r="AC75" s="74">
        <f t="shared" si="17"/>
        <v>0</v>
      </c>
      <c r="AD75" s="57">
        <f t="shared" si="48"/>
        <v>83333.333333333328</v>
      </c>
      <c r="AE75" s="59">
        <f t="shared" si="49"/>
        <v>4170755.4595381706</v>
      </c>
      <c r="AF75" s="54">
        <f t="shared" si="50"/>
        <v>361849.28972637246</v>
      </c>
      <c r="AG75" s="57">
        <f t="shared" si="18"/>
        <v>17378.147748075709</v>
      </c>
      <c r="AH75" s="59">
        <f t="shared" si="51"/>
        <v>13950000</v>
      </c>
      <c r="AI75" s="54">
        <f t="shared" si="19"/>
        <v>0</v>
      </c>
      <c r="AJ75" s="57">
        <f t="shared" si="20"/>
        <v>58125</v>
      </c>
      <c r="AK75" s="59">
        <f t="shared" si="73"/>
        <v>30418786.935142409</v>
      </c>
      <c r="AL75" s="56">
        <f t="shared" si="75"/>
        <v>0</v>
      </c>
      <c r="AM75" s="75">
        <f t="shared" si="22"/>
        <v>126744.94556309337</v>
      </c>
      <c r="AN75">
        <f t="shared" si="54"/>
        <v>2.659405339324564E-2</v>
      </c>
      <c r="AO75" s="119">
        <f t="shared" si="23"/>
        <v>0</v>
      </c>
      <c r="AP75" s="119">
        <f t="shared" si="24"/>
        <v>0</v>
      </c>
      <c r="AQ75">
        <f t="shared" si="25"/>
        <v>0.77755175561967604</v>
      </c>
      <c r="AR75" s="41">
        <f t="shared" si="26"/>
        <v>0</v>
      </c>
      <c r="AS75" s="41">
        <f t="shared" si="27"/>
        <v>0</v>
      </c>
      <c r="AT75">
        <f t="shared" si="28"/>
        <v>0.77601278439820942</v>
      </c>
      <c r="AU75" s="41">
        <f t="shared" si="55"/>
        <v>0</v>
      </c>
      <c r="AV75" s="41">
        <f t="shared" si="56"/>
        <v>0</v>
      </c>
      <c r="AW75">
        <f t="shared" si="29"/>
        <v>0.78104194283347117</v>
      </c>
      <c r="AX75">
        <f t="shared" si="57"/>
        <v>1422529.8523666626</v>
      </c>
      <c r="AY75" s="121">
        <f t="shared" si="58"/>
        <v>86391387.040802211</v>
      </c>
      <c r="AZ75">
        <f t="shared" si="30"/>
        <v>0.85855239605086442</v>
      </c>
      <c r="BA75" s="39">
        <f t="shared" si="59"/>
        <v>83333.333333333328</v>
      </c>
      <c r="BB75" s="39">
        <f t="shared" si="60"/>
        <v>0</v>
      </c>
      <c r="BC75">
        <f t="shared" si="31"/>
        <v>0.79019742747076938</v>
      </c>
      <c r="BD75" s="41">
        <f t="shared" si="61"/>
        <v>379227.43747444818</v>
      </c>
      <c r="BE75" s="41">
        <f t="shared" si="62"/>
        <v>22796505.252761465</v>
      </c>
      <c r="BF75">
        <f t="shared" si="32"/>
        <v>0.78063181136090021</v>
      </c>
      <c r="BG75" s="41">
        <f t="shared" si="63"/>
        <v>58125</v>
      </c>
      <c r="BH75" s="41">
        <f t="shared" si="64"/>
        <v>0</v>
      </c>
      <c r="BI75">
        <f t="shared" si="33"/>
        <v>0.80164863805519815</v>
      </c>
      <c r="BJ75">
        <f t="shared" si="65"/>
        <v>0</v>
      </c>
      <c r="BK75" s="121">
        <f t="shared" si="66"/>
        <v>0</v>
      </c>
      <c r="BL75">
        <f t="shared" si="34"/>
        <v>0.81012459831389827</v>
      </c>
      <c r="BM75" s="119">
        <f t="shared" si="67"/>
        <v>1943215.6231744441</v>
      </c>
      <c r="BN75" s="119">
        <f t="shared" si="68"/>
        <v>93201482.646276921</v>
      </c>
      <c r="BO75">
        <f t="shared" si="35"/>
        <v>0.7927706129915445</v>
      </c>
    </row>
    <row r="76" spans="1:67">
      <c r="A76">
        <v>64</v>
      </c>
      <c r="B76" s="64">
        <v>59</v>
      </c>
      <c r="C76" s="56">
        <f t="shared" si="5"/>
        <v>79230264.891003087</v>
      </c>
      <c r="D76" s="56">
        <f t="shared" si="36"/>
        <v>365445.01858690381</v>
      </c>
      <c r="E76" s="59">
        <f t="shared" si="37"/>
        <v>78864819.872416183</v>
      </c>
      <c r="F76" s="53">
        <f t="shared" si="38"/>
        <v>654190.93827642768</v>
      </c>
      <c r="G76" s="53">
        <f t="shared" si="6"/>
        <v>365801.32284155703</v>
      </c>
      <c r="H76" s="66">
        <f t="shared" si="7"/>
        <v>288389.61543487065</v>
      </c>
      <c r="I76" s="54">
        <f t="shared" si="39"/>
        <v>0.18</v>
      </c>
      <c r="J76" s="67">
        <f t="shared" si="8"/>
        <v>1.6401583188387914E-2</v>
      </c>
      <c r="K76" s="68">
        <f t="shared" si="9"/>
        <v>1288777.85750644</v>
      </c>
      <c r="L76" s="68">
        <f t="shared" si="10"/>
        <v>1942968.7957828676</v>
      </c>
      <c r="M76" s="55">
        <f t="shared" si="40"/>
        <v>1577167.4729413106</v>
      </c>
      <c r="N76" s="55">
        <f t="shared" si="41"/>
        <v>355149.09196990763</v>
      </c>
      <c r="O76" s="55">
        <f t="shared" si="11"/>
        <v>1222018.3809714031</v>
      </c>
      <c r="P76" s="65">
        <f t="shared" si="42"/>
        <v>0</v>
      </c>
      <c r="Q76" s="52">
        <f t="shared" si="71"/>
        <v>0</v>
      </c>
      <c r="R76" s="57">
        <f t="shared" si="43"/>
        <v>0</v>
      </c>
      <c r="S76" s="59">
        <f t="shared" si="44"/>
        <v>0</v>
      </c>
      <c r="T76" s="56">
        <f t="shared" si="13"/>
        <v>0</v>
      </c>
      <c r="U76" s="57">
        <f t="shared" si="14"/>
        <v>0</v>
      </c>
      <c r="V76" s="59">
        <f t="shared" si="69"/>
        <v>0</v>
      </c>
      <c r="W76" s="52">
        <f t="shared" si="74"/>
        <v>0</v>
      </c>
      <c r="X76" s="57">
        <f t="shared" si="16"/>
        <v>0</v>
      </c>
      <c r="Y76" s="59">
        <f t="shared" si="72"/>
        <v>10925826.840485787</v>
      </c>
      <c r="Z76" s="56">
        <f t="shared" si="46"/>
        <v>1348763.3265344964</v>
      </c>
      <c r="AA76" s="57">
        <f t="shared" si="47"/>
        <v>45524.278502024114</v>
      </c>
      <c r="AB76" s="63">
        <f t="shared" si="70"/>
        <v>20000000</v>
      </c>
      <c r="AC76" s="74">
        <f t="shared" si="17"/>
        <v>0</v>
      </c>
      <c r="AD76" s="57">
        <f t="shared" si="48"/>
        <v>83333.333333333328</v>
      </c>
      <c r="AE76" s="59">
        <f t="shared" si="49"/>
        <v>3808906.1698117983</v>
      </c>
      <c r="AF76" s="54">
        <f t="shared" si="50"/>
        <v>355149.09196990763</v>
      </c>
      <c r="AG76" s="57">
        <f t="shared" si="18"/>
        <v>15870.442374215825</v>
      </c>
      <c r="AH76" s="59">
        <f t="shared" si="51"/>
        <v>13950000</v>
      </c>
      <c r="AI76" s="54">
        <f t="shared" si="19"/>
        <v>0</v>
      </c>
      <c r="AJ76" s="57">
        <f t="shared" si="20"/>
        <v>58125</v>
      </c>
      <c r="AK76" s="59">
        <f t="shared" si="73"/>
        <v>30545531.880705502</v>
      </c>
      <c r="AL76" s="56">
        <f t="shared" si="75"/>
        <v>0</v>
      </c>
      <c r="AM76" s="75">
        <f t="shared" si="22"/>
        <v>127273.04950293958</v>
      </c>
      <c r="AN76">
        <f t="shared" si="54"/>
        <v>2.6674460577253103E-2</v>
      </c>
      <c r="AO76" s="119">
        <f t="shared" si="23"/>
        <v>0</v>
      </c>
      <c r="AP76" s="119">
        <f t="shared" si="24"/>
        <v>0</v>
      </c>
      <c r="AQ76">
        <f t="shared" si="25"/>
        <v>0.77388135006155567</v>
      </c>
      <c r="AR76" s="41">
        <f t="shared" si="26"/>
        <v>0</v>
      </c>
      <c r="AS76" s="41">
        <f t="shared" si="27"/>
        <v>0</v>
      </c>
      <c r="AT76">
        <f t="shared" si="28"/>
        <v>0.77232327175231552</v>
      </c>
      <c r="AU76" s="41">
        <f t="shared" si="55"/>
        <v>0</v>
      </c>
      <c r="AV76" s="41">
        <f t="shared" si="56"/>
        <v>0</v>
      </c>
      <c r="AW76">
        <f t="shared" si="29"/>
        <v>0.77741506645876113</v>
      </c>
      <c r="AX76">
        <f t="shared" si="57"/>
        <v>1394287.6050365204</v>
      </c>
      <c r="AY76" s="121">
        <f t="shared" si="58"/>
        <v>86320852.898207769</v>
      </c>
      <c r="AZ76">
        <f t="shared" si="30"/>
        <v>0.85596028058019236</v>
      </c>
      <c r="BA76" s="39">
        <f t="shared" si="59"/>
        <v>83333.333333333328</v>
      </c>
      <c r="BB76" s="39">
        <f t="shared" si="60"/>
        <v>0</v>
      </c>
      <c r="BC76">
        <f t="shared" si="31"/>
        <v>0.78668602746910932</v>
      </c>
      <c r="BD76" s="41">
        <f t="shared" si="61"/>
        <v>371019.53434412344</v>
      </c>
      <c r="BE76" s="41">
        <f t="shared" si="62"/>
        <v>22729541.886074089</v>
      </c>
      <c r="BF76">
        <f t="shared" si="32"/>
        <v>0.77699980574247196</v>
      </c>
      <c r="BG76" s="41">
        <f t="shared" si="63"/>
        <v>58125</v>
      </c>
      <c r="BH76" s="41">
        <f t="shared" si="64"/>
        <v>0</v>
      </c>
      <c r="BI76">
        <f t="shared" si="33"/>
        <v>0.79828427360063547</v>
      </c>
      <c r="BJ76">
        <f t="shared" si="65"/>
        <v>0</v>
      </c>
      <c r="BK76" s="121">
        <f t="shared" si="66"/>
        <v>0</v>
      </c>
      <c r="BL76">
        <f t="shared" si="34"/>
        <v>0.80687090809040496</v>
      </c>
      <c r="BM76" s="119">
        <f t="shared" si="67"/>
        <v>1906765.4727139771</v>
      </c>
      <c r="BN76" s="119">
        <f t="shared" si="68"/>
        <v>93052880.903537333</v>
      </c>
      <c r="BO76">
        <f t="shared" si="35"/>
        <v>0.78929200230411001</v>
      </c>
    </row>
    <row r="77" spans="1:67">
      <c r="A77">
        <v>65</v>
      </c>
      <c r="B77" s="58">
        <v>60</v>
      </c>
      <c r="C77" s="56">
        <f t="shared" si="5"/>
        <v>77653625.522001624</v>
      </c>
      <c r="D77" s="56">
        <f t="shared" si="36"/>
        <v>365973.12252674997</v>
      </c>
      <c r="E77" s="59">
        <f t="shared" si="37"/>
        <v>77287652.399474874</v>
      </c>
      <c r="F77" s="53">
        <f t="shared" si="38"/>
        <v>643461.17118119728</v>
      </c>
      <c r="G77" s="53">
        <f t="shared" si="6"/>
        <v>358485.89437956433</v>
      </c>
      <c r="H77" s="60">
        <f t="shared" si="7"/>
        <v>284975.27680163295</v>
      </c>
      <c r="I77" s="54">
        <f t="shared" si="39"/>
        <v>0.18</v>
      </c>
      <c r="J77" s="61">
        <f t="shared" si="8"/>
        <v>1.6401583188387914E-2</v>
      </c>
      <c r="K77" s="62">
        <f t="shared" si="9"/>
        <v>1262965.8145561002</v>
      </c>
      <c r="L77" s="62">
        <f t="shared" si="10"/>
        <v>1906426.9857372975</v>
      </c>
      <c r="M77" s="55">
        <f t="shared" si="40"/>
        <v>1547941.0913577331</v>
      </c>
      <c r="N77" s="55">
        <f t="shared" si="41"/>
        <v>348567.84865931864</v>
      </c>
      <c r="O77" s="55">
        <f t="shared" si="11"/>
        <v>1199373.2426984145</v>
      </c>
      <c r="P77" s="59">
        <f t="shared" si="42"/>
        <v>0</v>
      </c>
      <c r="Q77" s="52">
        <f t="shared" si="71"/>
        <v>0</v>
      </c>
      <c r="R77" s="57">
        <f t="shared" si="43"/>
        <v>0</v>
      </c>
      <c r="S77" s="59">
        <f t="shared" si="44"/>
        <v>0</v>
      </c>
      <c r="T77" s="56">
        <f t="shared" si="13"/>
        <v>0</v>
      </c>
      <c r="U77" s="57">
        <f t="shared" si="14"/>
        <v>0</v>
      </c>
      <c r="V77" s="59">
        <f t="shared" si="69"/>
        <v>0</v>
      </c>
      <c r="W77" s="52">
        <f t="shared" si="74"/>
        <v>0</v>
      </c>
      <c r="X77" s="57">
        <f t="shared" si="16"/>
        <v>0</v>
      </c>
      <c r="Y77" s="59">
        <f t="shared" si="72"/>
        <v>9577063.5139512904</v>
      </c>
      <c r="Z77" s="56">
        <f t="shared" si="46"/>
        <v>1326646.2922013542</v>
      </c>
      <c r="AA77" s="57">
        <f t="shared" si="47"/>
        <v>39904.431308130377</v>
      </c>
      <c r="AB77" s="63">
        <f t="shared" si="70"/>
        <v>20000000</v>
      </c>
      <c r="AC77" s="74">
        <f t="shared" si="17"/>
        <v>0</v>
      </c>
      <c r="AD77" s="57">
        <f t="shared" si="48"/>
        <v>83333.333333333328</v>
      </c>
      <c r="AE77" s="59">
        <f t="shared" si="49"/>
        <v>3453757.0778418905</v>
      </c>
      <c r="AF77" s="54">
        <f t="shared" si="50"/>
        <v>348567.84865931864</v>
      </c>
      <c r="AG77" s="57">
        <f t="shared" si="18"/>
        <v>14390.654491007877</v>
      </c>
      <c r="AH77" s="59">
        <f t="shared" si="51"/>
        <v>13950000</v>
      </c>
      <c r="AI77" s="54">
        <f t="shared" si="19"/>
        <v>0</v>
      </c>
      <c r="AJ77" s="57">
        <f t="shared" si="20"/>
        <v>58125</v>
      </c>
      <c r="AK77" s="59">
        <f t="shared" si="73"/>
        <v>30672804.930208441</v>
      </c>
      <c r="AL77" s="56">
        <f t="shared" si="75"/>
        <v>0</v>
      </c>
      <c r="AM77" s="75">
        <f t="shared" si="22"/>
        <v>127803.3538758685</v>
      </c>
      <c r="AN77">
        <f t="shared" si="54"/>
        <v>2.6754867761260563E-2</v>
      </c>
      <c r="AO77" s="119">
        <f t="shared" si="23"/>
        <v>0</v>
      </c>
      <c r="AP77" s="119">
        <f t="shared" si="24"/>
        <v>0</v>
      </c>
      <c r="AQ77">
        <f t="shared" si="25"/>
        <v>0.77021799538172786</v>
      </c>
      <c r="AR77" s="41">
        <f t="shared" si="26"/>
        <v>0</v>
      </c>
      <c r="AS77" s="41">
        <f t="shared" si="27"/>
        <v>0</v>
      </c>
      <c r="AT77">
        <f t="shared" si="28"/>
        <v>0.76864104694971624</v>
      </c>
      <c r="AU77" s="41">
        <f t="shared" si="55"/>
        <v>0</v>
      </c>
      <c r="AV77" s="41">
        <f t="shared" si="56"/>
        <v>0</v>
      </c>
      <c r="AW77">
        <f t="shared" si="29"/>
        <v>0.77379470833287545</v>
      </c>
      <c r="AX77">
        <f t="shared" si="57"/>
        <v>1366550.7235094844</v>
      </c>
      <c r="AY77" s="121">
        <f t="shared" si="58"/>
        <v>86232008.993088022</v>
      </c>
      <c r="AZ77">
        <f t="shared" si="30"/>
        <v>0.85336458731880871</v>
      </c>
      <c r="BA77" s="39">
        <f t="shared" si="59"/>
        <v>83333.333333333328</v>
      </c>
      <c r="BB77" s="39">
        <f t="shared" si="60"/>
        <v>0</v>
      </c>
      <c r="BC77">
        <f t="shared" si="31"/>
        <v>0.78317978010951017</v>
      </c>
      <c r="BD77" s="41">
        <f t="shared" si="61"/>
        <v>362958.50315032649</v>
      </c>
      <c r="BE77" s="41">
        <f t="shared" si="62"/>
        <v>22656910.162855711</v>
      </c>
      <c r="BF77">
        <f t="shared" si="32"/>
        <v>0.77337438061802444</v>
      </c>
      <c r="BG77" s="41">
        <f t="shared" si="63"/>
        <v>58125</v>
      </c>
      <c r="BH77" s="41">
        <f t="shared" si="64"/>
        <v>0</v>
      </c>
      <c r="BI77">
        <f t="shared" si="33"/>
        <v>0.79492341842745329</v>
      </c>
      <c r="BJ77">
        <f t="shared" si="65"/>
        <v>0</v>
      </c>
      <c r="BK77" s="121">
        <f t="shared" si="66"/>
        <v>0</v>
      </c>
      <c r="BL77">
        <f t="shared" si="34"/>
        <v>0.80361955728637968</v>
      </c>
      <c r="BM77" s="119">
        <f t="shared" si="67"/>
        <v>1870967.5599931441</v>
      </c>
      <c r="BN77" s="119">
        <f t="shared" si="68"/>
        <v>92876465.481463984</v>
      </c>
      <c r="BO77">
        <f t="shared" si="35"/>
        <v>0.78581816870760546</v>
      </c>
    </row>
    <row r="78" spans="1:67">
      <c r="A78">
        <v>66</v>
      </c>
      <c r="B78" s="64">
        <v>61</v>
      </c>
      <c r="C78" s="56">
        <f t="shared" si="5"/>
        <v>76106214.735016808</v>
      </c>
      <c r="D78" s="56">
        <f t="shared" si="36"/>
        <v>366503.42689967155</v>
      </c>
      <c r="E78" s="59">
        <f t="shared" si="37"/>
        <v>75739711.308117136</v>
      </c>
      <c r="F78" s="53">
        <f t="shared" si="38"/>
        <v>632907.38925357128</v>
      </c>
      <c r="G78" s="53">
        <f t="shared" si="6"/>
        <v>351306.02761748334</v>
      </c>
      <c r="H78" s="66">
        <f t="shared" si="7"/>
        <v>281601.36163608794</v>
      </c>
      <c r="I78" s="54">
        <f t="shared" si="39"/>
        <v>0.18</v>
      </c>
      <c r="J78" s="67">
        <f t="shared" si="8"/>
        <v>1.6401583188387914E-2</v>
      </c>
      <c r="K78" s="68">
        <f t="shared" si="9"/>
        <v>1237632.4675257304</v>
      </c>
      <c r="L78" s="68">
        <f t="shared" si="10"/>
        <v>1870539.8567793018</v>
      </c>
      <c r="M78" s="55">
        <f t="shared" si="40"/>
        <v>1519233.8291618184</v>
      </c>
      <c r="N78" s="55">
        <f t="shared" si="41"/>
        <v>342103.50148202898</v>
      </c>
      <c r="O78" s="55">
        <f t="shared" si="11"/>
        <v>1177130.3276797894</v>
      </c>
      <c r="P78" s="65">
        <f t="shared" si="42"/>
        <v>0</v>
      </c>
      <c r="Q78" s="52">
        <f t="shared" si="71"/>
        <v>0</v>
      </c>
      <c r="R78" s="57">
        <f t="shared" si="43"/>
        <v>0</v>
      </c>
      <c r="S78" s="59">
        <f t="shared" si="44"/>
        <v>0</v>
      </c>
      <c r="T78" s="56">
        <f t="shared" si="13"/>
        <v>0</v>
      </c>
      <c r="U78" s="57">
        <f t="shared" si="14"/>
        <v>0</v>
      </c>
      <c r="V78" s="59">
        <f t="shared" si="69"/>
        <v>0</v>
      </c>
      <c r="W78" s="52">
        <f t="shared" si="74"/>
        <v>0</v>
      </c>
      <c r="X78" s="57">
        <f t="shared" si="16"/>
        <v>0</v>
      </c>
      <c r="Y78" s="59">
        <f t="shared" si="72"/>
        <v>8250417.2217499362</v>
      </c>
      <c r="Z78" s="56">
        <f t="shared" si="46"/>
        <v>1304933.6815556579</v>
      </c>
      <c r="AA78" s="57">
        <f t="shared" si="47"/>
        <v>34376.738423958064</v>
      </c>
      <c r="AB78" s="63">
        <f t="shared" si="70"/>
        <v>20000000</v>
      </c>
      <c r="AC78" s="74">
        <f t="shared" si="17"/>
        <v>0</v>
      </c>
      <c r="AD78" s="57">
        <f t="shared" si="48"/>
        <v>83333.333333333328</v>
      </c>
      <c r="AE78" s="59">
        <f t="shared" si="49"/>
        <v>3105189.2291825721</v>
      </c>
      <c r="AF78" s="54">
        <f t="shared" si="50"/>
        <v>342103.50148202898</v>
      </c>
      <c r="AG78" s="57">
        <f t="shared" si="18"/>
        <v>12938.288454927384</v>
      </c>
      <c r="AH78" s="59">
        <f t="shared" si="51"/>
        <v>13950000</v>
      </c>
      <c r="AI78" s="54">
        <f t="shared" si="19"/>
        <v>0</v>
      </c>
      <c r="AJ78" s="57">
        <f t="shared" si="20"/>
        <v>58125</v>
      </c>
      <c r="AK78" s="59">
        <f t="shared" si="73"/>
        <v>30800608.284084309</v>
      </c>
      <c r="AL78" s="56">
        <f t="shared" si="75"/>
        <v>0</v>
      </c>
      <c r="AM78" s="75">
        <f t="shared" si="22"/>
        <v>128335.86785035128</v>
      </c>
      <c r="AN78">
        <f t="shared" si="54"/>
        <v>2.6835274945268023E-2</v>
      </c>
      <c r="AO78" s="119">
        <f t="shared" si="23"/>
        <v>0</v>
      </c>
      <c r="AP78" s="119">
        <f t="shared" si="24"/>
        <v>0</v>
      </c>
      <c r="AQ78">
        <f t="shared" si="25"/>
        <v>0.7665617558152551</v>
      </c>
      <c r="AR78" s="41">
        <f t="shared" si="26"/>
        <v>0</v>
      </c>
      <c r="AS78" s="41">
        <f t="shared" si="27"/>
        <v>0</v>
      </c>
      <c r="AT78">
        <f t="shared" si="28"/>
        <v>0.76496617335315609</v>
      </c>
      <c r="AU78" s="41">
        <f t="shared" si="55"/>
        <v>0</v>
      </c>
      <c r="AV78" s="41">
        <f t="shared" si="56"/>
        <v>0</v>
      </c>
      <c r="AW78">
        <f t="shared" si="29"/>
        <v>0.77018093458016268</v>
      </c>
      <c r="AX78">
        <f t="shared" si="57"/>
        <v>1339310.4199796158</v>
      </c>
      <c r="AY78" s="121">
        <f t="shared" si="58"/>
        <v>86125622.982673422</v>
      </c>
      <c r="AZ78">
        <f t="shared" si="30"/>
        <v>0.85076539649859806</v>
      </c>
      <c r="BA78" s="39">
        <f t="shared" si="59"/>
        <v>83333.333333333328</v>
      </c>
      <c r="BB78" s="39">
        <f t="shared" si="60"/>
        <v>0</v>
      </c>
      <c r="BC78">
        <f t="shared" si="31"/>
        <v>0.77967875589775371</v>
      </c>
      <c r="BD78" s="41">
        <f t="shared" si="61"/>
        <v>355041.78993695637</v>
      </c>
      <c r="BE78" s="41">
        <f t="shared" si="62"/>
        <v>22578831.097813912</v>
      </c>
      <c r="BF78">
        <f t="shared" si="32"/>
        <v>0.76975560189627856</v>
      </c>
      <c r="BG78" s="41">
        <f t="shared" si="63"/>
        <v>58125</v>
      </c>
      <c r="BH78" s="41">
        <f t="shared" si="64"/>
        <v>0</v>
      </c>
      <c r="BI78">
        <f t="shared" si="33"/>
        <v>0.79156614739553377</v>
      </c>
      <c r="BJ78">
        <f t="shared" si="65"/>
        <v>0</v>
      </c>
      <c r="BK78" s="121">
        <f t="shared" si="66"/>
        <v>0</v>
      </c>
      <c r="BL78">
        <f t="shared" si="34"/>
        <v>0.80037062321694386</v>
      </c>
      <c r="BM78" s="119">
        <f t="shared" si="67"/>
        <v>1835810.5432499056</v>
      </c>
      <c r="BN78" s="119">
        <f t="shared" si="68"/>
        <v>92673263.578870922</v>
      </c>
      <c r="BO78">
        <f t="shared" si="35"/>
        <v>0.78234918379309948</v>
      </c>
    </row>
    <row r="79" spans="1:67">
      <c r="A79">
        <v>67</v>
      </c>
      <c r="B79" s="58">
        <v>62</v>
      </c>
      <c r="C79" s="56">
        <f t="shared" si="5"/>
        <v>74587513.419829488</v>
      </c>
      <c r="D79" s="56">
        <f t="shared" si="36"/>
        <v>367035.94087417424</v>
      </c>
      <c r="E79" s="59">
        <f t="shared" si="37"/>
        <v>74220477.478955314</v>
      </c>
      <c r="F79" s="53">
        <f t="shared" si="38"/>
        <v>622526.70605818334</v>
      </c>
      <c r="G79" s="53">
        <f t="shared" si="6"/>
        <v>344259.3147065544</v>
      </c>
      <c r="H79" s="60">
        <f t="shared" si="7"/>
        <v>278267.39135162893</v>
      </c>
      <c r="I79" s="54">
        <f t="shared" si="39"/>
        <v>0.18</v>
      </c>
      <c r="J79" s="61">
        <f t="shared" si="8"/>
        <v>1.6401583188387914E-2</v>
      </c>
      <c r="K79" s="62">
        <f t="shared" si="9"/>
        <v>1212769.3098850879</v>
      </c>
      <c r="L79" s="62">
        <f t="shared" si="10"/>
        <v>1835296.0159432713</v>
      </c>
      <c r="M79" s="55">
        <f t="shared" si="40"/>
        <v>1491036.7012367169</v>
      </c>
      <c r="N79" s="55">
        <f t="shared" si="41"/>
        <v>335754.02715506783</v>
      </c>
      <c r="O79" s="55">
        <f t="shared" si="11"/>
        <v>1155282.6740816492</v>
      </c>
      <c r="P79" s="59">
        <f t="shared" si="42"/>
        <v>0</v>
      </c>
      <c r="Q79" s="52">
        <f t="shared" si="71"/>
        <v>0</v>
      </c>
      <c r="R79" s="57">
        <f t="shared" si="43"/>
        <v>0</v>
      </c>
      <c r="S79" s="59">
        <f t="shared" si="44"/>
        <v>0</v>
      </c>
      <c r="T79" s="56">
        <f t="shared" si="13"/>
        <v>0</v>
      </c>
      <c r="U79" s="57">
        <f t="shared" si="14"/>
        <v>0</v>
      </c>
      <c r="V79" s="59">
        <f t="shared" si="69"/>
        <v>0</v>
      </c>
      <c r="W79" s="52">
        <f t="shared" si="74"/>
        <v>0</v>
      </c>
      <c r="X79" s="57">
        <f t="shared" si="16"/>
        <v>0</v>
      </c>
      <c r="Y79" s="59">
        <f t="shared" si="72"/>
        <v>6945483.5401942786</v>
      </c>
      <c r="Z79" s="56">
        <f t="shared" si="46"/>
        <v>1283618.5419320005</v>
      </c>
      <c r="AA79" s="57">
        <f t="shared" si="47"/>
        <v>28939.514750809492</v>
      </c>
      <c r="AB79" s="63">
        <f t="shared" si="70"/>
        <v>20000000</v>
      </c>
      <c r="AC79" s="74">
        <f t="shared" si="17"/>
        <v>0</v>
      </c>
      <c r="AD79" s="57">
        <f t="shared" si="48"/>
        <v>83333.333333333328</v>
      </c>
      <c r="AE79" s="59">
        <f t="shared" si="49"/>
        <v>2763085.7277005431</v>
      </c>
      <c r="AF79" s="54">
        <f t="shared" si="50"/>
        <v>335754.02715506783</v>
      </c>
      <c r="AG79" s="57">
        <f t="shared" si="18"/>
        <v>11512.857198752263</v>
      </c>
      <c r="AH79" s="59">
        <f t="shared" si="51"/>
        <v>13950000</v>
      </c>
      <c r="AI79" s="54">
        <f t="shared" si="19"/>
        <v>0</v>
      </c>
      <c r="AJ79" s="57">
        <f t="shared" si="20"/>
        <v>58125</v>
      </c>
      <c r="AK79" s="59">
        <f t="shared" si="73"/>
        <v>30928944.151934661</v>
      </c>
      <c r="AL79" s="56">
        <f t="shared" si="75"/>
        <v>0</v>
      </c>
      <c r="AM79" s="75">
        <f t="shared" si="22"/>
        <v>128870.60063306108</v>
      </c>
      <c r="AN79">
        <f t="shared" si="54"/>
        <v>2.6915682129275482E-2</v>
      </c>
      <c r="AO79" s="119">
        <f t="shared" si="23"/>
        <v>0</v>
      </c>
      <c r="AP79" s="119">
        <f t="shared" si="24"/>
        <v>0</v>
      </c>
      <c r="AQ79">
        <f t="shared" si="25"/>
        <v>0.76291269500719039</v>
      </c>
      <c r="AR79" s="41">
        <f t="shared" si="26"/>
        <v>0</v>
      </c>
      <c r="AS79" s="41">
        <f t="shared" si="27"/>
        <v>0</v>
      </c>
      <c r="AT79">
        <f t="shared" si="28"/>
        <v>0.76129871372786595</v>
      </c>
      <c r="AU79" s="41">
        <f t="shared" si="55"/>
        <v>0</v>
      </c>
      <c r="AV79" s="41">
        <f t="shared" si="56"/>
        <v>0</v>
      </c>
      <c r="AW79">
        <f t="shared" si="29"/>
        <v>0.76657381075222053</v>
      </c>
      <c r="AX79">
        <f t="shared" si="57"/>
        <v>1312558.05668281</v>
      </c>
      <c r="AY79" s="121">
        <f t="shared" si="58"/>
        <v>86002442.30944404</v>
      </c>
      <c r="AZ79">
        <f t="shared" si="30"/>
        <v>0.84816278824658964</v>
      </c>
      <c r="BA79" s="39">
        <f t="shared" si="59"/>
        <v>83333.333333333328</v>
      </c>
      <c r="BB79" s="39">
        <f t="shared" si="60"/>
        <v>0</v>
      </c>
      <c r="BC79">
        <f t="shared" si="31"/>
        <v>0.77618302481483814</v>
      </c>
      <c r="BD79" s="41">
        <f t="shared" si="61"/>
        <v>347266.88435382012</v>
      </c>
      <c r="BE79" s="41">
        <f t="shared" si="62"/>
        <v>22495519.819389544</v>
      </c>
      <c r="BF79">
        <f t="shared" si="32"/>
        <v>0.76614353491112852</v>
      </c>
      <c r="BG79" s="41">
        <f t="shared" si="63"/>
        <v>58125</v>
      </c>
      <c r="BH79" s="41">
        <f t="shared" si="64"/>
        <v>0</v>
      </c>
      <c r="BI79">
        <f t="shared" si="33"/>
        <v>0.78821253490456356</v>
      </c>
      <c r="BJ79">
        <f t="shared" si="65"/>
        <v>0</v>
      </c>
      <c r="BK79" s="121">
        <f t="shared" si="66"/>
        <v>0</v>
      </c>
      <c r="BL79">
        <f t="shared" si="34"/>
        <v>0.79712418278729313</v>
      </c>
      <c r="BM79" s="119">
        <f t="shared" si="67"/>
        <v>1801283.2743699634</v>
      </c>
      <c r="BN79" s="119">
        <f t="shared" si="68"/>
        <v>92444275.476676449</v>
      </c>
      <c r="BO79">
        <f t="shared" si="35"/>
        <v>0.77888511864099663</v>
      </c>
    </row>
    <row r="80" spans="1:67">
      <c r="A80">
        <v>68</v>
      </c>
      <c r="B80" s="64">
        <v>63</v>
      </c>
      <c r="C80" s="56">
        <f t="shared" si="5"/>
        <v>73097011.451375484</v>
      </c>
      <c r="D80" s="56">
        <f t="shared" si="36"/>
        <v>367570.67365688086</v>
      </c>
      <c r="E80" s="59">
        <f t="shared" si="37"/>
        <v>72729440.777718604</v>
      </c>
      <c r="F80" s="53">
        <f t="shared" si="38"/>
        <v>612316.28250177705</v>
      </c>
      <c r="G80" s="53">
        <f t="shared" si="6"/>
        <v>337343.38947398477</v>
      </c>
      <c r="H80" s="66">
        <f t="shared" si="7"/>
        <v>274972.89302779228</v>
      </c>
      <c r="I80" s="54">
        <f t="shared" si="39"/>
        <v>0.18</v>
      </c>
      <c r="J80" s="67">
        <f t="shared" si="8"/>
        <v>1.6401583188387914E-2</v>
      </c>
      <c r="K80" s="68">
        <f t="shared" si="9"/>
        <v>1188367.9823811366</v>
      </c>
      <c r="L80" s="68">
        <f t="shared" si="10"/>
        <v>1800684.2648829136</v>
      </c>
      <c r="M80" s="55">
        <f t="shared" si="40"/>
        <v>1463340.8754089288</v>
      </c>
      <c r="N80" s="55">
        <f t="shared" si="41"/>
        <v>329517.43683549197</v>
      </c>
      <c r="O80" s="55">
        <f t="shared" si="11"/>
        <v>1133823.4385734368</v>
      </c>
      <c r="P80" s="65">
        <f t="shared" si="42"/>
        <v>0</v>
      </c>
      <c r="Q80" s="52">
        <f t="shared" si="71"/>
        <v>0</v>
      </c>
      <c r="R80" s="57">
        <f t="shared" si="43"/>
        <v>0</v>
      </c>
      <c r="S80" s="59">
        <f t="shared" si="44"/>
        <v>0</v>
      </c>
      <c r="T80" s="56">
        <f t="shared" si="13"/>
        <v>0</v>
      </c>
      <c r="U80" s="57">
        <f t="shared" si="14"/>
        <v>0</v>
      </c>
      <c r="V80" s="59">
        <f t="shared" si="69"/>
        <v>0</v>
      </c>
      <c r="W80" s="52">
        <f t="shared" si="74"/>
        <v>0</v>
      </c>
      <c r="X80" s="57">
        <f t="shared" si="16"/>
        <v>0</v>
      </c>
      <c r="Y80" s="59">
        <f t="shared" si="72"/>
        <v>5661864.9982622778</v>
      </c>
      <c r="Z80" s="56">
        <f t="shared" si="46"/>
        <v>1262694.0392064978</v>
      </c>
      <c r="AA80" s="57">
        <f t="shared" si="47"/>
        <v>23591.104159426159</v>
      </c>
      <c r="AB80" s="63">
        <f t="shared" si="70"/>
        <v>20000000</v>
      </c>
      <c r="AC80" s="74">
        <f t="shared" si="17"/>
        <v>0</v>
      </c>
      <c r="AD80" s="57">
        <f t="shared" si="48"/>
        <v>83333.333333333328</v>
      </c>
      <c r="AE80" s="59">
        <f t="shared" si="49"/>
        <v>2427331.7005454754</v>
      </c>
      <c r="AF80" s="54">
        <f t="shared" si="50"/>
        <v>329517.43683549197</v>
      </c>
      <c r="AG80" s="57">
        <f t="shared" si="18"/>
        <v>10113.882085606147</v>
      </c>
      <c r="AH80" s="59">
        <f t="shared" si="51"/>
        <v>13950000</v>
      </c>
      <c r="AI80" s="54">
        <f t="shared" si="19"/>
        <v>0</v>
      </c>
      <c r="AJ80" s="57">
        <f t="shared" si="20"/>
        <v>58125</v>
      </c>
      <c r="AK80" s="59">
        <f t="shared" si="73"/>
        <v>31057814.752567723</v>
      </c>
      <c r="AL80" s="56">
        <f t="shared" si="75"/>
        <v>0</v>
      </c>
      <c r="AM80" s="75">
        <f t="shared" si="22"/>
        <v>129407.56146903218</v>
      </c>
      <c r="AN80">
        <f t="shared" si="54"/>
        <v>2.6996089313282946E-2</v>
      </c>
      <c r="AO80" s="119">
        <f t="shared" si="23"/>
        <v>0</v>
      </c>
      <c r="AP80" s="119">
        <f t="shared" si="24"/>
        <v>0</v>
      </c>
      <c r="AQ80">
        <f t="shared" si="25"/>
        <v>0.75927087601193644</v>
      </c>
      <c r="AR80" s="41">
        <f t="shared" si="26"/>
        <v>0</v>
      </c>
      <c r="AS80" s="41">
        <f t="shared" si="27"/>
        <v>0</v>
      </c>
      <c r="AT80">
        <f t="shared" si="28"/>
        <v>0.75763873024113826</v>
      </c>
      <c r="AU80" s="41">
        <f t="shared" si="55"/>
        <v>0</v>
      </c>
      <c r="AV80" s="41">
        <f t="shared" si="56"/>
        <v>0</v>
      </c>
      <c r="AW80">
        <f t="shared" si="29"/>
        <v>0.76297340182712148</v>
      </c>
      <c r="AX80">
        <f t="shared" si="57"/>
        <v>1286285.143365924</v>
      </c>
      <c r="AY80" s="121">
        <f t="shared" si="58"/>
        <v>85863194.666041851</v>
      </c>
      <c r="AZ80">
        <f t="shared" si="30"/>
        <v>0.84555684258094399</v>
      </c>
      <c r="BA80" s="39">
        <f t="shared" si="59"/>
        <v>83333.333333333328</v>
      </c>
      <c r="BB80" s="39">
        <f t="shared" si="60"/>
        <v>0</v>
      </c>
      <c r="BC80">
        <f t="shared" si="31"/>
        <v>0.77269265631567507</v>
      </c>
      <c r="BD80" s="41">
        <f t="shared" si="61"/>
        <v>339631.31892109814</v>
      </c>
      <c r="BE80" s="41">
        <f t="shared" si="62"/>
        <v>22407185.704813454</v>
      </c>
      <c r="BF80">
        <f t="shared" si="32"/>
        <v>0.7625382444208838</v>
      </c>
      <c r="BG80" s="41">
        <f t="shared" si="63"/>
        <v>58125</v>
      </c>
      <c r="BH80" s="41">
        <f t="shared" si="64"/>
        <v>0</v>
      </c>
      <c r="BI80">
        <f t="shared" si="33"/>
        <v>0.78486265489195983</v>
      </c>
      <c r="BJ80">
        <f t="shared" si="65"/>
        <v>0</v>
      </c>
      <c r="BK80" s="121">
        <f t="shared" si="66"/>
        <v>0</v>
      </c>
      <c r="BL80">
        <f t="shared" si="34"/>
        <v>0.79388031249020985</v>
      </c>
      <c r="BM80" s="119">
        <f t="shared" si="67"/>
        <v>1767374.7956203553</v>
      </c>
      <c r="BN80" s="119">
        <f t="shared" si="68"/>
        <v>92190475.150762513</v>
      </c>
      <c r="BO80">
        <f t="shared" si="35"/>
        <v>0.77542604381958635</v>
      </c>
    </row>
    <row r="81" spans="1:67">
      <c r="A81">
        <v>69</v>
      </c>
      <c r="B81" s="58">
        <v>64</v>
      </c>
      <c r="C81" s="56">
        <f t="shared" si="5"/>
        <v>71634207.53680253</v>
      </c>
      <c r="D81" s="56">
        <f t="shared" si="36"/>
        <v>368107.63449285924</v>
      </c>
      <c r="E81" s="59">
        <f t="shared" si="37"/>
        <v>71266099.902309671</v>
      </c>
      <c r="F81" s="53">
        <f t="shared" si="38"/>
        <v>602273.32605671964</v>
      </c>
      <c r="G81" s="53">
        <f t="shared" si="6"/>
        <v>330555.92671354633</v>
      </c>
      <c r="H81" s="60">
        <f t="shared" si="7"/>
        <v>271717.39934317331</v>
      </c>
      <c r="I81" s="54">
        <f t="shared" si="39"/>
        <v>0.18</v>
      </c>
      <c r="J81" s="61">
        <f t="shared" si="8"/>
        <v>1.6401583188387914E-2</v>
      </c>
      <c r="K81" s="62">
        <f t="shared" si="9"/>
        <v>1164420.2705306362</v>
      </c>
      <c r="L81" s="62">
        <f t="shared" si="10"/>
        <v>1766693.5965873557</v>
      </c>
      <c r="M81" s="55">
        <f t="shared" si="40"/>
        <v>1436137.6698738094</v>
      </c>
      <c r="N81" s="55">
        <f t="shared" si="41"/>
        <v>323391.77554065757</v>
      </c>
      <c r="O81" s="55">
        <f t="shared" si="11"/>
        <v>1112745.8943331519</v>
      </c>
      <c r="P81" s="59">
        <f t="shared" si="42"/>
        <v>0</v>
      </c>
      <c r="Q81" s="52">
        <f t="shared" si="71"/>
        <v>0</v>
      </c>
      <c r="R81" s="57">
        <f t="shared" si="43"/>
        <v>0</v>
      </c>
      <c r="S81" s="59">
        <f t="shared" si="44"/>
        <v>0</v>
      </c>
      <c r="T81" s="56">
        <f t="shared" si="13"/>
        <v>0</v>
      </c>
      <c r="U81" s="57">
        <f t="shared" si="14"/>
        <v>0</v>
      </c>
      <c r="V81" s="59">
        <f t="shared" si="69"/>
        <v>0</v>
      </c>
      <c r="W81" s="52">
        <f t="shared" si="74"/>
        <v>0</v>
      </c>
      <c r="X81" s="57">
        <f t="shared" si="16"/>
        <v>0</v>
      </c>
      <c r="Y81" s="59">
        <f t="shared" si="72"/>
        <v>4399170.9590557795</v>
      </c>
      <c r="Z81" s="56">
        <f t="shared" si="46"/>
        <v>1242153.4558021841</v>
      </c>
      <c r="AA81" s="57">
        <f t="shared" si="47"/>
        <v>18329.878996065749</v>
      </c>
      <c r="AB81" s="63">
        <f t="shared" si="70"/>
        <v>20000000</v>
      </c>
      <c r="AC81" s="74">
        <f t="shared" si="17"/>
        <v>0</v>
      </c>
      <c r="AD81" s="57">
        <f t="shared" si="48"/>
        <v>83333.333333333328</v>
      </c>
      <c r="AE81" s="59">
        <f t="shared" si="49"/>
        <v>2097814.2637099833</v>
      </c>
      <c r="AF81" s="54">
        <f t="shared" si="50"/>
        <v>323391.77554065757</v>
      </c>
      <c r="AG81" s="57">
        <f t="shared" si="18"/>
        <v>8740.892765458264</v>
      </c>
      <c r="AH81" s="59">
        <f t="shared" si="51"/>
        <v>13950000</v>
      </c>
      <c r="AI81" s="54">
        <f t="shared" si="19"/>
        <v>0</v>
      </c>
      <c r="AJ81" s="57">
        <f t="shared" si="20"/>
        <v>58125</v>
      </c>
      <c r="AK81" s="59">
        <f t="shared" si="73"/>
        <v>31187222.314036757</v>
      </c>
      <c r="AL81" s="56">
        <f t="shared" si="75"/>
        <v>0</v>
      </c>
      <c r="AM81" s="75">
        <f t="shared" si="22"/>
        <v>129946.75964181982</v>
      </c>
      <c r="AN81">
        <f t="shared" si="54"/>
        <v>2.7076496497290405E-2</v>
      </c>
      <c r="AO81" s="119">
        <f t="shared" si="23"/>
        <v>0</v>
      </c>
      <c r="AP81" s="119">
        <f t="shared" si="24"/>
        <v>0</v>
      </c>
      <c r="AQ81">
        <f t="shared" si="25"/>
        <v>0.75563636129274525</v>
      </c>
      <c r="AR81" s="41">
        <f t="shared" si="26"/>
        <v>0</v>
      </c>
      <c r="AS81" s="41">
        <f t="shared" si="27"/>
        <v>0</v>
      </c>
      <c r="AT81">
        <f t="shared" si="28"/>
        <v>0.75398628446187466</v>
      </c>
      <c r="AU81" s="41">
        <f t="shared" si="55"/>
        <v>0</v>
      </c>
      <c r="AV81" s="41">
        <f t="shared" si="56"/>
        <v>0</v>
      </c>
      <c r="AW81">
        <f t="shared" si="29"/>
        <v>0.75937977220859987</v>
      </c>
      <c r="AX81">
        <f t="shared" si="57"/>
        <v>1260483.3347982499</v>
      </c>
      <c r="AY81" s="121">
        <f t="shared" si="58"/>
        <v>85708588.450350702</v>
      </c>
      <c r="AZ81">
        <f t="shared" si="30"/>
        <v>0.84294763940706274</v>
      </c>
      <c r="BA81" s="39">
        <f t="shared" si="59"/>
        <v>83333.333333333328</v>
      </c>
      <c r="BB81" s="39">
        <f t="shared" si="60"/>
        <v>0</v>
      </c>
      <c r="BC81">
        <f t="shared" si="31"/>
        <v>0.76920771932771093</v>
      </c>
      <c r="BD81" s="41">
        <f t="shared" si="61"/>
        <v>332132.66830611584</v>
      </c>
      <c r="BE81" s="41">
        <f t="shared" si="62"/>
        <v>22314032.512305371</v>
      </c>
      <c r="BF81">
        <f t="shared" si="32"/>
        <v>0.75893979460754346</v>
      </c>
      <c r="BG81" s="41">
        <f t="shared" si="63"/>
        <v>58125</v>
      </c>
      <c r="BH81" s="41">
        <f t="shared" si="64"/>
        <v>0</v>
      </c>
      <c r="BI81">
        <f t="shared" si="33"/>
        <v>0.78151658083093289</v>
      </c>
      <c r="BJ81">
        <f t="shared" si="65"/>
        <v>0</v>
      </c>
      <c r="BK81" s="121">
        <f t="shared" si="66"/>
        <v>0</v>
      </c>
      <c r="BL81">
        <f t="shared" si="34"/>
        <v>0.79063908840369523</v>
      </c>
      <c r="BM81" s="119">
        <f t="shared" si="67"/>
        <v>1734074.3364376989</v>
      </c>
      <c r="BN81" s="119">
        <f t="shared" si="68"/>
        <v>91912810.871923804</v>
      </c>
      <c r="BO81">
        <f t="shared" si="35"/>
        <v>0.77197202938347154</v>
      </c>
    </row>
    <row r="82" spans="1:67">
      <c r="A82">
        <v>70</v>
      </c>
      <c r="B82" s="64">
        <v>65</v>
      </c>
      <c r="C82" s="56">
        <f t="shared" ref="C82:C145" si="76">P82+S82+V82+Y82+AB82+AE82+AH82+AK82</f>
        <v>70198609.065101504</v>
      </c>
      <c r="D82" s="56">
        <f t="shared" si="36"/>
        <v>368646.83266565204</v>
      </c>
      <c r="E82" s="59">
        <f t="shared" si="37"/>
        <v>69829962.232435852</v>
      </c>
      <c r="F82" s="53">
        <f t="shared" si="38"/>
        <v>592395.08999725326</v>
      </c>
      <c r="G82" s="53">
        <f t="shared" ref="G82:G145" si="77">E82*$K$13/12</f>
        <v>323894.64148811495</v>
      </c>
      <c r="H82" s="66">
        <f t="shared" ref="H82:H145" si="78">F82-G82</f>
        <v>268500.44850913831</v>
      </c>
      <c r="I82" s="54">
        <f t="shared" si="39"/>
        <v>0.18</v>
      </c>
      <c r="J82" s="67">
        <f t="shared" ref="J82:J145" si="79">1-(1-I82)^(1/12)</f>
        <v>1.6401583188387914E-2</v>
      </c>
      <c r="K82" s="68">
        <f t="shared" ref="K82:K145" si="80">(E82-H82)*J82</f>
        <v>1140918.1021549406</v>
      </c>
      <c r="L82" s="68">
        <f t="shared" ref="L82:L145" si="81">K82+H82+G82</f>
        <v>1733313.1921521937</v>
      </c>
      <c r="M82" s="55">
        <f t="shared" si="40"/>
        <v>1409418.5506640789</v>
      </c>
      <c r="N82" s="55">
        <f t="shared" si="41"/>
        <v>317375.12157817464</v>
      </c>
      <c r="O82" s="55">
        <f t="shared" ref="O82:O145" si="82">M82*$M$5</f>
        <v>1092043.4290859043</v>
      </c>
      <c r="P82" s="65">
        <f t="shared" si="42"/>
        <v>0</v>
      </c>
      <c r="Q82" s="52">
        <f t="shared" si="71"/>
        <v>0</v>
      </c>
      <c r="R82" s="57">
        <f t="shared" si="43"/>
        <v>0</v>
      </c>
      <c r="S82" s="59">
        <f t="shared" si="44"/>
        <v>0</v>
      </c>
      <c r="T82" s="56">
        <f t="shared" ref="T82:T145" si="83">MIN(IF(S82&gt;O82,O82,S82)+IF(S82&gt;0,AM82,0),S82)</f>
        <v>0</v>
      </c>
      <c r="U82" s="57">
        <f t="shared" ref="U82:U145" si="84">S82*($G$4/12)</f>
        <v>0</v>
      </c>
      <c r="V82" s="59">
        <f t="shared" si="69"/>
        <v>0</v>
      </c>
      <c r="W82" s="52">
        <f t="shared" si="74"/>
        <v>0</v>
      </c>
      <c r="X82" s="57">
        <f t="shared" ref="X82:X145" si="85">V82*($G$5/12)</f>
        <v>0</v>
      </c>
      <c r="Y82" s="59">
        <f t="shared" si="72"/>
        <v>3157017.5032535954</v>
      </c>
      <c r="Z82" s="56">
        <f t="shared" si="46"/>
        <v>1221990.1887277241</v>
      </c>
      <c r="AA82" s="57">
        <f t="shared" si="47"/>
        <v>13154.23959688998</v>
      </c>
      <c r="AB82" s="63">
        <f t="shared" si="70"/>
        <v>20000000</v>
      </c>
      <c r="AC82" s="74">
        <f t="shared" ref="AC82:AC145" si="86">MIN(IF(Y82&gt;O82,0,MIN(AB82,O82+AM82-Y82)))</f>
        <v>0</v>
      </c>
      <c r="AD82" s="57">
        <f t="shared" si="48"/>
        <v>83333.333333333328</v>
      </c>
      <c r="AE82" s="59">
        <f t="shared" si="49"/>
        <v>1774422.4881693257</v>
      </c>
      <c r="AF82" s="54">
        <f t="shared" si="50"/>
        <v>317375.12157817464</v>
      </c>
      <c r="AG82" s="57">
        <f t="shared" ref="AG82:AG145" si="87">AE82*($G$3/12)</f>
        <v>7393.4270340388575</v>
      </c>
      <c r="AH82" s="59">
        <f t="shared" si="51"/>
        <v>13950000</v>
      </c>
      <c r="AI82" s="54">
        <f t="shared" ref="AI82:AI145" si="88">IF(AE82&gt;N82,0,MIN(AH82,N82-AE82))</f>
        <v>0</v>
      </c>
      <c r="AJ82" s="57">
        <f t="shared" ref="AJ82:AJ145" si="89">AH82*($G$6/12)</f>
        <v>58125</v>
      </c>
      <c r="AK82" s="59">
        <f t="shared" si="73"/>
        <v>31317169.073678575</v>
      </c>
      <c r="AL82" s="56">
        <f t="shared" si="75"/>
        <v>0</v>
      </c>
      <c r="AM82" s="75">
        <f t="shared" ref="AM82:AM145" si="90">AK82*($G$7/12)</f>
        <v>130488.20447366073</v>
      </c>
      <c r="AN82">
        <f t="shared" si="54"/>
        <v>2.7156903681297868E-2</v>
      </c>
      <c r="AO82" s="119">
        <f t="shared" ref="AO82:AO145" si="91">Q82+R82</f>
        <v>0</v>
      </c>
      <c r="AP82" s="119">
        <f t="shared" ref="AP82:AP145" si="92">Q82*B82</f>
        <v>0</v>
      </c>
      <c r="AQ82">
        <f t="shared" ref="AQ82:AQ145" si="93">1/(1+(AN82+$CB$5)/12)^$B82</f>
        <v>0.75200921272121912</v>
      </c>
      <c r="AR82" s="41">
        <f t="shared" ref="AR82:AR145" si="94">T82+U82</f>
        <v>0</v>
      </c>
      <c r="AS82" s="41">
        <f t="shared" ref="AS82:AS145" si="95">T82*A82</f>
        <v>0</v>
      </c>
      <c r="AT82">
        <f t="shared" ref="AT82:AT145" si="96">1/(1+(AN82+$BV$5)/12)^$B82</f>
        <v>0.75034143736019721</v>
      </c>
      <c r="AU82" s="41">
        <f t="shared" si="55"/>
        <v>0</v>
      </c>
      <c r="AV82" s="41">
        <f t="shared" si="56"/>
        <v>0</v>
      </c>
      <c r="AW82">
        <f t="shared" ref="AW82:AW145" si="97">1/(1+(AN82+$BW$5)/12)^$B82</f>
        <v>0.75579298572537046</v>
      </c>
      <c r="AX82">
        <f t="shared" si="57"/>
        <v>1235144.4283246142</v>
      </c>
      <c r="AY82" s="121">
        <f t="shared" si="58"/>
        <v>85539313.210940689</v>
      </c>
      <c r="AZ82">
        <f t="shared" ref="AZ82:AZ145" si="98">1/(1+(AN82+$BZ$5)/12)^$B82</f>
        <v>0.84033525851362501</v>
      </c>
      <c r="BA82" s="39">
        <f t="shared" si="59"/>
        <v>83333.333333333328</v>
      </c>
      <c r="BB82" s="39">
        <f t="shared" si="60"/>
        <v>0</v>
      </c>
      <c r="BC82">
        <f t="shared" ref="BC82:BC145" si="99">1/(1+(AN82+$CA$5)/12)^$B82</f>
        <v>0.7657282822496545</v>
      </c>
      <c r="BD82" s="41">
        <f t="shared" si="61"/>
        <v>324768.54861221352</v>
      </c>
      <c r="BE82" s="41">
        <f t="shared" si="62"/>
        <v>22216258.510472223</v>
      </c>
      <c r="BF82">
        <f t="shared" ref="BF82:BF145" si="100">1/(1+(AN82+$BU$5)/12)^$B82</f>
        <v>0.75534824907607223</v>
      </c>
      <c r="BG82" s="41">
        <f t="shared" si="63"/>
        <v>58125</v>
      </c>
      <c r="BH82" s="41">
        <f t="shared" si="64"/>
        <v>0</v>
      </c>
      <c r="BI82">
        <f t="shared" ref="BI82:BI145" si="101">1/(1+(AN82+$BX$5)/12)^$B82</f>
        <v>0.77817438572853737</v>
      </c>
      <c r="BJ82">
        <f t="shared" si="65"/>
        <v>0</v>
      </c>
      <c r="BK82" s="121">
        <f t="shared" si="66"/>
        <v>0</v>
      </c>
      <c r="BL82">
        <f t="shared" ref="BL82:BL145" si="102">1/(1+(AN82+$BY$5)/12)^$B82</f>
        <v>0.78740058618856723</v>
      </c>
      <c r="BM82" s="119">
        <f t="shared" si="67"/>
        <v>1701371.3102701609</v>
      </c>
      <c r="BN82" s="119">
        <f t="shared" si="68"/>
        <v>91612205.793165132</v>
      </c>
      <c r="BO82">
        <f t="shared" ref="BO82:BO145" si="103">1/(1+(AN82+$CC$5)/12)^$B82</f>
        <v>0.76852314487217022</v>
      </c>
    </row>
    <row r="83" spans="1:67">
      <c r="A83">
        <v>71</v>
      </c>
      <c r="B83" s="58">
        <v>66</v>
      </c>
      <c r="C83" s="56">
        <f t="shared" si="76"/>
        <v>68789731.959269255</v>
      </c>
      <c r="D83" s="56">
        <f t="shared" ref="D83:D146" si="104">C83-E83</f>
        <v>369188.27749748528</v>
      </c>
      <c r="E83" s="59">
        <f t="shared" ref="E83:E146" si="105">E82-H82-K82</f>
        <v>68420543.68177177</v>
      </c>
      <c r="F83" s="53">
        <f t="shared" ref="F83:F146" si="106">PMT($K$13/12,$K$12-B83+1,-E83,0)</f>
        <v>582678.87264827068</v>
      </c>
      <c r="G83" s="53">
        <f t="shared" si="77"/>
        <v>317357.2884439514</v>
      </c>
      <c r="H83" s="60">
        <f t="shared" si="78"/>
        <v>265321.58420431928</v>
      </c>
      <c r="I83" s="54">
        <f t="shared" ref="I83:I146" si="107">IF(A83&lt;=(30-(240-$K$8)),((A83+(240-$K$7))/30)*$K$6,$K$6)*($K$5/100)</f>
        <v>0.18</v>
      </c>
      <c r="J83" s="61">
        <f t="shared" si="79"/>
        <v>1.6401583188387914E-2</v>
      </c>
      <c r="K83" s="62">
        <f t="shared" si="80"/>
        <v>1117853.5449563067</v>
      </c>
      <c r="L83" s="62">
        <f t="shared" si="81"/>
        <v>1700532.4176045773</v>
      </c>
      <c r="M83" s="55">
        <f t="shared" ref="M83:M146" si="108">L83-G83</f>
        <v>1383175.1291606259</v>
      </c>
      <c r="N83" s="55">
        <f t="shared" ref="N83:N146" si="109">M83*$M$4</f>
        <v>311465.58598538616</v>
      </c>
      <c r="O83" s="55">
        <f t="shared" si="82"/>
        <v>1071709.5431752398</v>
      </c>
      <c r="P83" s="59">
        <f t="shared" ref="P83:P146" si="110">P82-Q82</f>
        <v>0</v>
      </c>
      <c r="Q83" s="52">
        <f t="shared" si="71"/>
        <v>0</v>
      </c>
      <c r="R83" s="57">
        <f t="shared" ref="R83:R146" si="111">P83*($G$10/12)</f>
        <v>0</v>
      </c>
      <c r="S83" s="59">
        <f t="shared" ref="S83:S146" si="112">S82-T82</f>
        <v>0</v>
      </c>
      <c r="T83" s="56">
        <f t="shared" si="83"/>
        <v>0</v>
      </c>
      <c r="U83" s="57">
        <f t="shared" si="84"/>
        <v>0</v>
      </c>
      <c r="V83" s="59">
        <f t="shared" si="69"/>
        <v>0</v>
      </c>
      <c r="W83" s="52">
        <f t="shared" si="74"/>
        <v>0</v>
      </c>
      <c r="X83" s="57">
        <f t="shared" si="85"/>
        <v>0</v>
      </c>
      <c r="Y83" s="59">
        <f t="shared" si="72"/>
        <v>1935027.3145258713</v>
      </c>
      <c r="Z83" s="56">
        <f t="shared" ref="Z83:Z146" si="113">MIN(IF(V83&gt;O83,0,MIN(Y83,O83-V83))+IF(AM82&gt;V82,AM82,0),Y83)</f>
        <v>1202197.7476489006</v>
      </c>
      <c r="AA83" s="57">
        <f t="shared" ref="AA83:AA146" si="114">Y83*($G$8/12)</f>
        <v>8062.6138105244636</v>
      </c>
      <c r="AB83" s="63">
        <f t="shared" si="70"/>
        <v>20000000</v>
      </c>
      <c r="AC83" s="74">
        <f t="shared" si="86"/>
        <v>0</v>
      </c>
      <c r="AD83" s="57">
        <f t="shared" ref="AD83:AD146" si="115">AB83*($G$9/12)</f>
        <v>83333.333333333328</v>
      </c>
      <c r="AE83" s="59">
        <f t="shared" ref="AE83:AE146" si="116">AE82-AF82</f>
        <v>1457047.3665911511</v>
      </c>
      <c r="AF83" s="54">
        <f t="shared" ref="AF83:AF146" si="117">IF(AE83&gt;N83,N83,AE83)</f>
        <v>311465.58598538616</v>
      </c>
      <c r="AG83" s="57">
        <f t="shared" si="87"/>
        <v>6071.0306941297958</v>
      </c>
      <c r="AH83" s="59">
        <f t="shared" ref="AH83:AH146" si="118">AH82-AI82</f>
        <v>13950000</v>
      </c>
      <c r="AI83" s="54">
        <f t="shared" si="88"/>
        <v>0</v>
      </c>
      <c r="AJ83" s="57">
        <f t="shared" si="89"/>
        <v>58125</v>
      </c>
      <c r="AK83" s="59">
        <f t="shared" si="73"/>
        <v>31447657.278152235</v>
      </c>
      <c r="AL83" s="56">
        <f t="shared" si="75"/>
        <v>0</v>
      </c>
      <c r="AM83" s="75">
        <f t="shared" si="90"/>
        <v>131031.9053256343</v>
      </c>
      <c r="AN83">
        <f t="shared" ref="AN83:AN146" si="119">FORECAST(B83, $AM$2:$AY$2,$AM$1:$AY$1)</f>
        <v>2.7237310865305328E-2</v>
      </c>
      <c r="AO83" s="119">
        <f t="shared" si="91"/>
        <v>0</v>
      </c>
      <c r="AP83" s="119">
        <f t="shared" si="92"/>
        <v>0</v>
      </c>
      <c r="AQ83">
        <f t="shared" si="93"/>
        <v>0.74838949157684809</v>
      </c>
      <c r="AR83" s="41">
        <f t="shared" si="94"/>
        <v>0</v>
      </c>
      <c r="AS83" s="41">
        <f t="shared" si="95"/>
        <v>0</v>
      </c>
      <c r="AT83">
        <f t="shared" si="96"/>
        <v>0.74670424930707513</v>
      </c>
      <c r="AU83" s="41">
        <f t="shared" ref="AU83:AU146" si="120">W83+X83</f>
        <v>0</v>
      </c>
      <c r="AV83" s="41">
        <f t="shared" ref="AV83:AV146" si="121">W83*A83</f>
        <v>0</v>
      </c>
      <c r="AW83">
        <f t="shared" si="97"/>
        <v>0.75221310563039667</v>
      </c>
      <c r="AX83">
        <f t="shared" ref="AX83:AX146" si="122">IF(Y84&gt;Y83,0,Z83+AA83)</f>
        <v>1210260.3614594252</v>
      </c>
      <c r="AY83" s="121">
        <f t="shared" ref="AY83:AY146" si="123">A83*Z83</f>
        <v>85356040.083071947</v>
      </c>
      <c r="AZ83">
        <f t="shared" si="98"/>
        <v>0.83771977956874888</v>
      </c>
      <c r="BA83" s="39">
        <f t="shared" ref="BA83:BA146" si="124">AC83+AD83</f>
        <v>83333.333333333328</v>
      </c>
      <c r="BB83" s="39">
        <f t="shared" ref="BB83:BB146" si="125">AC83*A83</f>
        <v>0</v>
      </c>
      <c r="BC83">
        <f t="shared" si="99"/>
        <v>0.76225441295020702</v>
      </c>
      <c r="BD83" s="41">
        <f t="shared" ref="BD83:BD146" si="126">AF83+AG83</f>
        <v>317536.61667951598</v>
      </c>
      <c r="BE83" s="41">
        <f t="shared" ref="BE83:BE146" si="127">AF83*A83</f>
        <v>22114056.604962416</v>
      </c>
      <c r="BF83">
        <f t="shared" si="100"/>
        <v>0.75176367085374585</v>
      </c>
      <c r="BG83" s="41">
        <f t="shared" ref="BG83:BG146" si="128">AI83+AJ83</f>
        <v>58125</v>
      </c>
      <c r="BH83" s="41">
        <f t="shared" ref="BH83:BH146" si="129">AI83*A83</f>
        <v>0</v>
      </c>
      <c r="BI83">
        <f t="shared" si="101"/>
        <v>0.77483614212377694</v>
      </c>
      <c r="BJ83">
        <f t="shared" ref="BJ83:BJ146" si="130">IF(AK84&gt;AK83,0,AL83+AM83)</f>
        <v>0</v>
      </c>
      <c r="BK83" s="121">
        <f t="shared" ref="BK83:BK146" si="131">A83*AL83</f>
        <v>0</v>
      </c>
      <c r="BL83">
        <f t="shared" si="102"/>
        <v>0.78416488108620397</v>
      </c>
      <c r="BM83" s="119">
        <f t="shared" ref="BM83:BM146" si="132">AO83+AR83+AU83+AX83+BA83+BD83+BG83+BJ83</f>
        <v>1669255.3114722744</v>
      </c>
      <c r="BN83" s="119">
        <f t="shared" ref="BN83:BN146" si="133">M83*B83</f>
        <v>91289558.52460131</v>
      </c>
      <c r="BO83">
        <f t="shared" si="103"/>
        <v>0.76507945930868626</v>
      </c>
    </row>
    <row r="84" spans="1:67">
      <c r="A84">
        <v>72</v>
      </c>
      <c r="B84" s="64">
        <v>67</v>
      </c>
      <c r="C84" s="56">
        <f t="shared" si="76"/>
        <v>67407100.530960605</v>
      </c>
      <c r="D84" s="56">
        <f t="shared" si="104"/>
        <v>369731.9783494547</v>
      </c>
      <c r="E84" s="59">
        <f t="shared" si="105"/>
        <v>67037368.55261115</v>
      </c>
      <c r="F84" s="53">
        <f t="shared" si="106"/>
        <v>573122.01664641406</v>
      </c>
      <c r="G84" s="53">
        <f t="shared" si="77"/>
        <v>310941.66113652807</v>
      </c>
      <c r="H84" s="66">
        <f t="shared" si="78"/>
        <v>262180.35550988599</v>
      </c>
      <c r="I84" s="54">
        <f t="shared" si="107"/>
        <v>0.18</v>
      </c>
      <c r="J84" s="67">
        <f t="shared" si="79"/>
        <v>1.6401583188387914E-2</v>
      </c>
      <c r="K84" s="68">
        <f t="shared" si="80"/>
        <v>1095218.8041350152</v>
      </c>
      <c r="L84" s="68">
        <f t="shared" si="81"/>
        <v>1668340.8207814293</v>
      </c>
      <c r="M84" s="55">
        <f t="shared" si="108"/>
        <v>1357399.1596449013</v>
      </c>
      <c r="N84" s="55">
        <f t="shared" si="109"/>
        <v>305661.31197821215</v>
      </c>
      <c r="O84" s="55">
        <f t="shared" si="82"/>
        <v>1051737.8476666892</v>
      </c>
      <c r="P84" s="65">
        <f t="shared" si="110"/>
        <v>0</v>
      </c>
      <c r="Q84" s="52">
        <f t="shared" si="71"/>
        <v>0</v>
      </c>
      <c r="R84" s="57">
        <f t="shared" si="111"/>
        <v>0</v>
      </c>
      <c r="S84" s="59">
        <f t="shared" si="112"/>
        <v>0</v>
      </c>
      <c r="T84" s="56">
        <f t="shared" si="83"/>
        <v>0</v>
      </c>
      <c r="U84" s="57">
        <f t="shared" si="84"/>
        <v>0</v>
      </c>
      <c r="V84" s="59">
        <f t="shared" ref="V84:V147" si="134">V83-W83</f>
        <v>0</v>
      </c>
      <c r="W84" s="52">
        <f t="shared" si="74"/>
        <v>0</v>
      </c>
      <c r="X84" s="57">
        <f t="shared" si="85"/>
        <v>0</v>
      </c>
      <c r="Y84" s="59">
        <f t="shared" si="72"/>
        <v>732829.5668769707</v>
      </c>
      <c r="Z84" s="56">
        <f t="shared" si="113"/>
        <v>732829.5668769707</v>
      </c>
      <c r="AA84" s="57">
        <f t="shared" si="114"/>
        <v>3053.4565286540446</v>
      </c>
      <c r="AB84" s="63">
        <f t="shared" ref="AB84:AB147" si="135">AB83-AC83</f>
        <v>20000000</v>
      </c>
      <c r="AC84" s="74">
        <f t="shared" si="86"/>
        <v>450486.15238754288</v>
      </c>
      <c r="AD84" s="57">
        <f t="shared" si="115"/>
        <v>83333.333333333328</v>
      </c>
      <c r="AE84" s="59">
        <f t="shared" si="116"/>
        <v>1145581.7806057651</v>
      </c>
      <c r="AF84" s="54">
        <f t="shared" si="117"/>
        <v>305661.31197821215</v>
      </c>
      <c r="AG84" s="57">
        <f t="shared" si="87"/>
        <v>4773.2574191906879</v>
      </c>
      <c r="AH84" s="59">
        <f t="shared" si="118"/>
        <v>13950000</v>
      </c>
      <c r="AI84" s="54">
        <f t="shared" si="88"/>
        <v>0</v>
      </c>
      <c r="AJ84" s="57">
        <f t="shared" si="89"/>
        <v>58125</v>
      </c>
      <c r="AK84" s="59">
        <f t="shared" si="73"/>
        <v>31578689.183477867</v>
      </c>
      <c r="AL84" s="56">
        <f t="shared" si="75"/>
        <v>0</v>
      </c>
      <c r="AM84" s="75">
        <f t="shared" si="90"/>
        <v>131577.87159782444</v>
      </c>
      <c r="AN84">
        <f t="shared" si="119"/>
        <v>2.7317718049312788E-2</v>
      </c>
      <c r="AO84" s="119">
        <f t="shared" si="91"/>
        <v>0</v>
      </c>
      <c r="AP84" s="119">
        <f t="shared" si="92"/>
        <v>0</v>
      </c>
      <c r="AQ84">
        <f t="shared" si="93"/>
        <v>0.74477725854658661</v>
      </c>
      <c r="AR84" s="41">
        <f t="shared" si="94"/>
        <v>0</v>
      </c>
      <c r="AS84" s="41">
        <f t="shared" si="95"/>
        <v>0</v>
      </c>
      <c r="AT84">
        <f t="shared" si="96"/>
        <v>0.74307478007406524</v>
      </c>
      <c r="AU84" s="41">
        <f t="shared" si="120"/>
        <v>0</v>
      </c>
      <c r="AV84" s="41">
        <f t="shared" si="121"/>
        <v>0</v>
      </c>
      <c r="AW84">
        <f t="shared" si="97"/>
        <v>0.7486401946002974</v>
      </c>
      <c r="AX84">
        <f t="shared" si="122"/>
        <v>735883.02340562479</v>
      </c>
      <c r="AY84" s="121">
        <f t="shared" si="123"/>
        <v>52763728.815141886</v>
      </c>
      <c r="AZ84">
        <f t="shared" si="98"/>
        <v>0.8351012821160364</v>
      </c>
      <c r="BA84" s="39">
        <f t="shared" si="124"/>
        <v>533819.48572087626</v>
      </c>
      <c r="BB84" s="39">
        <f t="shared" si="125"/>
        <v>32435002.971903086</v>
      </c>
      <c r="BC84">
        <f t="shared" si="99"/>
        <v>0.75878617876688437</v>
      </c>
      <c r="BD84" s="41">
        <f t="shared" si="126"/>
        <v>310434.56939740281</v>
      </c>
      <c r="BE84" s="41">
        <f t="shared" si="127"/>
        <v>22007614.462431274</v>
      </c>
      <c r="BF84">
        <f t="shared" si="100"/>
        <v>0.74818612238954452</v>
      </c>
      <c r="BG84" s="41">
        <f t="shared" si="128"/>
        <v>58125</v>
      </c>
      <c r="BH84" s="41">
        <f t="shared" si="129"/>
        <v>0</v>
      </c>
      <c r="BI84">
        <f t="shared" si="101"/>
        <v>0.77150192208573343</v>
      </c>
      <c r="BJ84">
        <f t="shared" si="130"/>
        <v>0</v>
      </c>
      <c r="BK84" s="121">
        <f t="shared" si="131"/>
        <v>0</v>
      </c>
      <c r="BL84">
        <f t="shared" si="102"/>
        <v>0.78093204791616666</v>
      </c>
      <c r="BM84" s="119">
        <f t="shared" si="132"/>
        <v>1638262.0785239041</v>
      </c>
      <c r="BN84" s="119">
        <f t="shared" si="133"/>
        <v>90945743.696208388</v>
      </c>
      <c r="BO84">
        <f t="shared" si="103"/>
        <v>0.76164104119818776</v>
      </c>
    </row>
    <row r="85" spans="1:67">
      <c r="A85">
        <v>73</v>
      </c>
      <c r="B85" s="58">
        <v>68</v>
      </c>
      <c r="C85" s="56">
        <f t="shared" si="76"/>
        <v>66049701.371315703</v>
      </c>
      <c r="D85" s="56">
        <f t="shared" si="104"/>
        <v>369731.9783494547</v>
      </c>
      <c r="E85" s="59">
        <f t="shared" si="105"/>
        <v>65679969.392966248</v>
      </c>
      <c r="F85" s="53">
        <f t="shared" si="106"/>
        <v>563721.9082132912</v>
      </c>
      <c r="G85" s="53">
        <f t="shared" si="77"/>
        <v>304645.59136770846</v>
      </c>
      <c r="H85" s="60">
        <f t="shared" si="78"/>
        <v>259076.31684558274</v>
      </c>
      <c r="I85" s="54">
        <f t="shared" si="107"/>
        <v>0.18</v>
      </c>
      <c r="J85" s="61">
        <f t="shared" si="79"/>
        <v>1.6401583188387914E-2</v>
      </c>
      <c r="K85" s="62">
        <f t="shared" si="80"/>
        <v>1073006.2200466241</v>
      </c>
      <c r="L85" s="62">
        <f t="shared" si="81"/>
        <v>1636728.1282599154</v>
      </c>
      <c r="M85" s="55">
        <f t="shared" si="108"/>
        <v>1332082.5368922069</v>
      </c>
      <c r="N85" s="55">
        <f t="shared" si="109"/>
        <v>299960.47440920229</v>
      </c>
      <c r="O85" s="55">
        <f t="shared" si="82"/>
        <v>1032122.0624830046</v>
      </c>
      <c r="P85" s="59">
        <f t="shared" si="110"/>
        <v>0</v>
      </c>
      <c r="Q85" s="52">
        <f t="shared" si="71"/>
        <v>0</v>
      </c>
      <c r="R85" s="57">
        <f t="shared" si="111"/>
        <v>0</v>
      </c>
      <c r="S85" s="59">
        <f t="shared" si="112"/>
        <v>0</v>
      </c>
      <c r="T85" s="56">
        <f t="shared" si="83"/>
        <v>0</v>
      </c>
      <c r="U85" s="57">
        <f t="shared" si="84"/>
        <v>0</v>
      </c>
      <c r="V85" s="59">
        <f t="shared" si="134"/>
        <v>0</v>
      </c>
      <c r="W85" s="52">
        <f t="shared" si="74"/>
        <v>0</v>
      </c>
      <c r="X85" s="57">
        <f t="shared" si="85"/>
        <v>0</v>
      </c>
      <c r="Y85" s="59">
        <f t="shared" si="72"/>
        <v>0</v>
      </c>
      <c r="Z85" s="56">
        <f t="shared" si="113"/>
        <v>0</v>
      </c>
      <c r="AA85" s="57">
        <f t="shared" si="114"/>
        <v>0</v>
      </c>
      <c r="AB85" s="63">
        <f t="shared" si="135"/>
        <v>19549513.847612455</v>
      </c>
      <c r="AC85" s="74">
        <f t="shared" si="86"/>
        <v>1164248.1752124866</v>
      </c>
      <c r="AD85" s="57">
        <f t="shared" si="115"/>
        <v>81456.307698385237</v>
      </c>
      <c r="AE85" s="59">
        <f t="shared" si="116"/>
        <v>839920.46862755297</v>
      </c>
      <c r="AF85" s="54">
        <f t="shared" si="117"/>
        <v>299960.47440920229</v>
      </c>
      <c r="AG85" s="57">
        <f t="shared" si="87"/>
        <v>3499.6686192814705</v>
      </c>
      <c r="AH85" s="59">
        <f t="shared" si="118"/>
        <v>13950000</v>
      </c>
      <c r="AI85" s="54">
        <f t="shared" si="88"/>
        <v>0</v>
      </c>
      <c r="AJ85" s="57">
        <f t="shared" si="89"/>
        <v>58125</v>
      </c>
      <c r="AK85" s="59">
        <f t="shared" si="73"/>
        <v>31710267.05507569</v>
      </c>
      <c r="AL85" s="56">
        <f t="shared" si="75"/>
        <v>0</v>
      </c>
      <c r="AM85" s="75">
        <f t="shared" si="90"/>
        <v>132126.11272948203</v>
      </c>
      <c r="AN85">
        <f t="shared" si="119"/>
        <v>2.7398125233320247E-2</v>
      </c>
      <c r="AO85" s="119">
        <f t="shared" si="91"/>
        <v>0</v>
      </c>
      <c r="AP85" s="119">
        <f t="shared" si="92"/>
        <v>0</v>
      </c>
      <c r="AQ85">
        <f t="shared" si="93"/>
        <v>0.74117257372448553</v>
      </c>
      <c r="AR85" s="41">
        <f t="shared" si="94"/>
        <v>0</v>
      </c>
      <c r="AS85" s="41">
        <f t="shared" si="95"/>
        <v>0</v>
      </c>
      <c r="AT85">
        <f t="shared" si="96"/>
        <v>0.73945308883297534</v>
      </c>
      <c r="AU85" s="41">
        <f t="shared" si="120"/>
        <v>0</v>
      </c>
      <c r="AV85" s="41">
        <f t="shared" si="121"/>
        <v>0</v>
      </c>
      <c r="AW85">
        <f t="shared" si="97"/>
        <v>0.74507431473469898</v>
      </c>
      <c r="AX85">
        <f t="shared" si="122"/>
        <v>0</v>
      </c>
      <c r="AY85" s="121">
        <f t="shared" si="123"/>
        <v>0</v>
      </c>
      <c r="AZ85">
        <f t="shared" si="98"/>
        <v>0.83247984557075649</v>
      </c>
      <c r="BA85" s="39">
        <f t="shared" si="124"/>
        <v>1245704.482910872</v>
      </c>
      <c r="BB85" s="39">
        <f t="shared" si="125"/>
        <v>84990116.790511519</v>
      </c>
      <c r="BC85">
        <f t="shared" si="99"/>
        <v>0.75532364650479566</v>
      </c>
      <c r="BD85" s="41">
        <f t="shared" si="126"/>
        <v>303460.14302848378</v>
      </c>
      <c r="BE85" s="41">
        <f t="shared" si="127"/>
        <v>21897114.631871767</v>
      </c>
      <c r="BF85">
        <f t="shared" si="100"/>
        <v>0.74461566555360081</v>
      </c>
      <c r="BG85" s="41">
        <f t="shared" si="128"/>
        <v>58125</v>
      </c>
      <c r="BH85" s="41">
        <f t="shared" si="129"/>
        <v>0</v>
      </c>
      <c r="BI85">
        <f t="shared" si="101"/>
        <v>0.76817179721177731</v>
      </c>
      <c r="BJ85">
        <f t="shared" si="130"/>
        <v>0</v>
      </c>
      <c r="BK85" s="121">
        <f t="shared" si="131"/>
        <v>0</v>
      </c>
      <c r="BL85">
        <f t="shared" si="102"/>
        <v>0.77770216107399126</v>
      </c>
      <c r="BM85" s="119">
        <f t="shared" si="132"/>
        <v>1607289.6259393557</v>
      </c>
      <c r="BN85" s="119">
        <f t="shared" si="133"/>
        <v>90581612.508670062</v>
      </c>
      <c r="BO85">
        <f t="shared" si="103"/>
        <v>0.75820795852661349</v>
      </c>
    </row>
    <row r="86" spans="1:67">
      <c r="A86">
        <v>74</v>
      </c>
      <c r="B86" s="64">
        <v>69</v>
      </c>
      <c r="C86" s="56">
        <f t="shared" si="76"/>
        <v>64717618.83442349</v>
      </c>
      <c r="D86" s="56">
        <f t="shared" si="104"/>
        <v>369731.97834944725</v>
      </c>
      <c r="E86" s="59">
        <f t="shared" si="105"/>
        <v>64347886.856074043</v>
      </c>
      <c r="F86" s="53">
        <f t="shared" si="106"/>
        <v>554475.97644061421</v>
      </c>
      <c r="G86" s="53">
        <f t="shared" si="77"/>
        <v>298466.94853409013</v>
      </c>
      <c r="H86" s="66">
        <f t="shared" si="78"/>
        <v>256009.02790652408</v>
      </c>
      <c r="I86" s="54">
        <f t="shared" si="107"/>
        <v>0.18</v>
      </c>
      <c r="J86" s="67">
        <f t="shared" si="79"/>
        <v>1.6401583188387914E-2</v>
      </c>
      <c r="K86" s="68">
        <f t="shared" si="80"/>
        <v>1051208.2658986845</v>
      </c>
      <c r="L86" s="68">
        <f t="shared" si="81"/>
        <v>1605684.2423392986</v>
      </c>
      <c r="M86" s="55">
        <f t="shared" si="108"/>
        <v>1307217.2938052085</v>
      </c>
      <c r="N86" s="55">
        <f t="shared" si="109"/>
        <v>294361.27923464705</v>
      </c>
      <c r="O86" s="55">
        <f t="shared" si="82"/>
        <v>1012856.0145705615</v>
      </c>
      <c r="P86" s="65">
        <f t="shared" si="110"/>
        <v>0</v>
      </c>
      <c r="Q86" s="52">
        <f t="shared" si="71"/>
        <v>0</v>
      </c>
      <c r="R86" s="57">
        <f t="shared" si="111"/>
        <v>0</v>
      </c>
      <c r="S86" s="59">
        <f t="shared" si="112"/>
        <v>0</v>
      </c>
      <c r="T86" s="56">
        <f t="shared" si="83"/>
        <v>0</v>
      </c>
      <c r="U86" s="57">
        <f t="shared" si="84"/>
        <v>0</v>
      </c>
      <c r="V86" s="59">
        <f t="shared" si="134"/>
        <v>0</v>
      </c>
      <c r="W86" s="52">
        <f t="shared" si="74"/>
        <v>0</v>
      </c>
      <c r="X86" s="57">
        <f t="shared" si="85"/>
        <v>0</v>
      </c>
      <c r="Y86" s="59">
        <f t="shared" si="72"/>
        <v>0</v>
      </c>
      <c r="Z86" s="56">
        <f t="shared" si="113"/>
        <v>0</v>
      </c>
      <c r="AA86" s="57">
        <f t="shared" si="114"/>
        <v>0</v>
      </c>
      <c r="AB86" s="63">
        <f t="shared" si="135"/>
        <v>18385265.672399968</v>
      </c>
      <c r="AC86" s="74">
        <f t="shared" si="86"/>
        <v>1145532.6527697498</v>
      </c>
      <c r="AD86" s="57">
        <f t="shared" si="115"/>
        <v>76605.273634999859</v>
      </c>
      <c r="AE86" s="59">
        <f t="shared" si="116"/>
        <v>539959.99421835062</v>
      </c>
      <c r="AF86" s="54">
        <f t="shared" si="117"/>
        <v>294361.27923464705</v>
      </c>
      <c r="AG86" s="57">
        <f t="shared" si="87"/>
        <v>2249.8333092431276</v>
      </c>
      <c r="AH86" s="59">
        <f t="shared" si="118"/>
        <v>13950000</v>
      </c>
      <c r="AI86" s="54">
        <f t="shared" si="88"/>
        <v>0</v>
      </c>
      <c r="AJ86" s="57">
        <f t="shared" si="89"/>
        <v>58125</v>
      </c>
      <c r="AK86" s="59">
        <f t="shared" si="73"/>
        <v>31842393.167805173</v>
      </c>
      <c r="AL86" s="56">
        <f t="shared" si="75"/>
        <v>0</v>
      </c>
      <c r="AM86" s="75">
        <f t="shared" si="90"/>
        <v>132676.63819918822</v>
      </c>
      <c r="AN86">
        <f t="shared" si="119"/>
        <v>2.7478532417327711E-2</v>
      </c>
      <c r="AO86" s="119">
        <f t="shared" si="91"/>
        <v>0</v>
      </c>
      <c r="AP86" s="119">
        <f t="shared" si="92"/>
        <v>0</v>
      </c>
      <c r="AQ86">
        <f t="shared" si="93"/>
        <v>0.73757549661141908</v>
      </c>
      <c r="AR86" s="41">
        <f t="shared" si="94"/>
        <v>0</v>
      </c>
      <c r="AS86" s="41">
        <f t="shared" si="95"/>
        <v>0</v>
      </c>
      <c r="AT86">
        <f t="shared" si="96"/>
        <v>0.73583923415567354</v>
      </c>
      <c r="AU86" s="41">
        <f t="shared" si="120"/>
        <v>0</v>
      </c>
      <c r="AV86" s="41">
        <f t="shared" si="121"/>
        <v>0</v>
      </c>
      <c r="AW86">
        <f t="shared" si="97"/>
        <v>0.74151552755573291</v>
      </c>
      <c r="AX86">
        <f t="shared" si="122"/>
        <v>0</v>
      </c>
      <c r="AY86" s="121">
        <f t="shared" si="123"/>
        <v>0</v>
      </c>
      <c r="AZ86">
        <f t="shared" si="98"/>
        <v>0.82985554921600624</v>
      </c>
      <c r="BA86" s="39">
        <f t="shared" si="124"/>
        <v>1222137.9264047495</v>
      </c>
      <c r="BB86" s="39">
        <f t="shared" si="125"/>
        <v>84769416.304961488</v>
      </c>
      <c r="BC86">
        <f t="shared" si="99"/>
        <v>0.75186688243553912</v>
      </c>
      <c r="BD86" s="41">
        <f t="shared" si="126"/>
        <v>296611.11254389019</v>
      </c>
      <c r="BE86" s="41">
        <f t="shared" si="127"/>
        <v>21782734.663363881</v>
      </c>
      <c r="BF86">
        <f t="shared" si="100"/>
        <v>0.74105236163660693</v>
      </c>
      <c r="BG86" s="41">
        <f t="shared" si="128"/>
        <v>58125</v>
      </c>
      <c r="BH86" s="41">
        <f t="shared" si="129"/>
        <v>0</v>
      </c>
      <c r="BI86">
        <f t="shared" si="101"/>
        <v>0.76484583862573363</v>
      </c>
      <c r="BJ86">
        <f t="shared" si="130"/>
        <v>0</v>
      </c>
      <c r="BK86" s="121">
        <f t="shared" si="131"/>
        <v>0</v>
      </c>
      <c r="BL86">
        <f t="shared" si="102"/>
        <v>0.77447529452899966</v>
      </c>
      <c r="BM86" s="119">
        <f t="shared" si="132"/>
        <v>1576874.0389486398</v>
      </c>
      <c r="BN86" s="119">
        <f t="shared" si="133"/>
        <v>90197993.272559389</v>
      </c>
      <c r="BO86">
        <f t="shared" si="103"/>
        <v>0.75478027875948406</v>
      </c>
    </row>
    <row r="87" spans="1:67">
      <c r="A87">
        <v>75</v>
      </c>
      <c r="B87" s="58">
        <v>70</v>
      </c>
      <c r="C87" s="56">
        <f t="shared" si="76"/>
        <v>63410401.540618286</v>
      </c>
      <c r="D87" s="56">
        <f t="shared" si="104"/>
        <v>369731.97834944725</v>
      </c>
      <c r="E87" s="59">
        <f t="shared" si="105"/>
        <v>63040669.562268838</v>
      </c>
      <c r="F87" s="53">
        <f t="shared" si="106"/>
        <v>545381.69258706085</v>
      </c>
      <c r="G87" s="53">
        <f t="shared" si="77"/>
        <v>292403.63898632367</v>
      </c>
      <c r="H87" s="60">
        <f t="shared" si="78"/>
        <v>252978.05360073718</v>
      </c>
      <c r="I87" s="54">
        <f t="shared" si="107"/>
        <v>0.18</v>
      </c>
      <c r="J87" s="61">
        <f t="shared" si="79"/>
        <v>1.6401583188387914E-2</v>
      </c>
      <c r="K87" s="62">
        <f t="shared" si="80"/>
        <v>1029817.5454862573</v>
      </c>
      <c r="L87" s="62">
        <f t="shared" si="81"/>
        <v>1575199.2380733183</v>
      </c>
      <c r="M87" s="55">
        <f t="shared" si="108"/>
        <v>1282795.5990869945</v>
      </c>
      <c r="N87" s="55">
        <f t="shared" si="109"/>
        <v>288861.96299059287</v>
      </c>
      <c r="O87" s="55">
        <f t="shared" si="82"/>
        <v>993933.63609640172</v>
      </c>
      <c r="P87" s="59">
        <f t="shared" si="110"/>
        <v>0</v>
      </c>
      <c r="Q87" s="52">
        <f t="shared" si="71"/>
        <v>0</v>
      </c>
      <c r="R87" s="57">
        <f t="shared" si="111"/>
        <v>0</v>
      </c>
      <c r="S87" s="59">
        <f t="shared" si="112"/>
        <v>0</v>
      </c>
      <c r="T87" s="56">
        <f t="shared" si="83"/>
        <v>0</v>
      </c>
      <c r="U87" s="57">
        <f t="shared" si="84"/>
        <v>0</v>
      </c>
      <c r="V87" s="59">
        <f t="shared" si="134"/>
        <v>0</v>
      </c>
      <c r="W87" s="52">
        <f t="shared" si="74"/>
        <v>0</v>
      </c>
      <c r="X87" s="57">
        <f t="shared" si="85"/>
        <v>0</v>
      </c>
      <c r="Y87" s="59">
        <f t="shared" si="72"/>
        <v>0</v>
      </c>
      <c r="Z87" s="56">
        <f t="shared" si="113"/>
        <v>0</v>
      </c>
      <c r="AA87" s="57">
        <f t="shared" si="114"/>
        <v>0</v>
      </c>
      <c r="AB87" s="63">
        <f t="shared" si="135"/>
        <v>17239733.01963022</v>
      </c>
      <c r="AC87" s="74">
        <f t="shared" si="86"/>
        <v>1127163.09362142</v>
      </c>
      <c r="AD87" s="57">
        <f t="shared" si="115"/>
        <v>71832.220915125916</v>
      </c>
      <c r="AE87" s="59">
        <f t="shared" si="116"/>
        <v>245598.71498370357</v>
      </c>
      <c r="AF87" s="54">
        <f t="shared" si="117"/>
        <v>245598.71498370357</v>
      </c>
      <c r="AG87" s="57">
        <f t="shared" si="87"/>
        <v>1023.3279790987649</v>
      </c>
      <c r="AH87" s="59">
        <f t="shared" si="118"/>
        <v>13950000</v>
      </c>
      <c r="AI87" s="54">
        <f t="shared" si="88"/>
        <v>43263.248006889306</v>
      </c>
      <c r="AJ87" s="57">
        <f t="shared" si="89"/>
        <v>58125</v>
      </c>
      <c r="AK87" s="59">
        <f t="shared" si="73"/>
        <v>31975069.80600436</v>
      </c>
      <c r="AL87" s="56">
        <f t="shared" si="75"/>
        <v>0</v>
      </c>
      <c r="AM87" s="75">
        <f t="shared" si="90"/>
        <v>133229.45752501817</v>
      </c>
      <c r="AN87">
        <f t="shared" si="119"/>
        <v>2.755893960133517E-2</v>
      </c>
      <c r="AO87" s="119">
        <f t="shared" si="91"/>
        <v>0</v>
      </c>
      <c r="AP87" s="119">
        <f t="shared" si="92"/>
        <v>0</v>
      </c>
      <c r="AQ87">
        <f t="shared" si="93"/>
        <v>0.73398608611467098</v>
      </c>
      <c r="AR87" s="41">
        <f t="shared" si="94"/>
        <v>0</v>
      </c>
      <c r="AS87" s="41">
        <f t="shared" si="95"/>
        <v>0</v>
      </c>
      <c r="AT87">
        <f t="shared" si="96"/>
        <v>0.73223327401390226</v>
      </c>
      <c r="AU87" s="41">
        <f t="shared" si="120"/>
        <v>0</v>
      </c>
      <c r="AV87" s="41">
        <f t="shared" si="121"/>
        <v>0</v>
      </c>
      <c r="AW87">
        <f t="shared" si="97"/>
        <v>0.73796389400746087</v>
      </c>
      <c r="AX87">
        <f t="shared" si="122"/>
        <v>0</v>
      </c>
      <c r="AY87" s="121">
        <f t="shared" si="123"/>
        <v>0</v>
      </c>
      <c r="AZ87">
        <f t="shared" si="98"/>
        <v>0.82722847219887197</v>
      </c>
      <c r="BA87" s="39">
        <f t="shared" si="124"/>
        <v>1198995.3145365459</v>
      </c>
      <c r="BB87" s="39">
        <f t="shared" si="125"/>
        <v>84537232.021606505</v>
      </c>
      <c r="BC87">
        <f t="shared" si="99"/>
        <v>0.74841595229611335</v>
      </c>
      <c r="BD87" s="41">
        <f t="shared" si="126"/>
        <v>246622.04296280234</v>
      </c>
      <c r="BE87" s="41">
        <f t="shared" si="127"/>
        <v>18419903.62377777</v>
      </c>
      <c r="BF87">
        <f t="shared" si="100"/>
        <v>0.73749627134937379</v>
      </c>
      <c r="BG87" s="41">
        <f t="shared" si="128"/>
        <v>101388.24800688931</v>
      </c>
      <c r="BH87" s="41">
        <f t="shared" si="129"/>
        <v>3244743.6005166979</v>
      </c>
      <c r="BI87">
        <f t="shared" si="101"/>
        <v>0.76152411697619649</v>
      </c>
      <c r="BJ87">
        <f t="shared" si="130"/>
        <v>0</v>
      </c>
      <c r="BK87" s="121">
        <f t="shared" si="131"/>
        <v>0</v>
      </c>
      <c r="BL87">
        <f t="shared" si="102"/>
        <v>0.77125152182206791</v>
      </c>
      <c r="BM87" s="119">
        <f t="shared" si="132"/>
        <v>1547005.6055062376</v>
      </c>
      <c r="BN87" s="119">
        <f t="shared" si="133"/>
        <v>89795691.93608962</v>
      </c>
      <c r="BO87">
        <f t="shared" si="103"/>
        <v>0.7513580688405529</v>
      </c>
    </row>
    <row r="88" spans="1:67">
      <c r="A88">
        <v>76</v>
      </c>
      <c r="B88" s="64">
        <v>71</v>
      </c>
      <c r="C88" s="56">
        <f t="shared" si="76"/>
        <v>62127605.941531286</v>
      </c>
      <c r="D88" s="56">
        <f t="shared" si="104"/>
        <v>369731.9783494398</v>
      </c>
      <c r="E88" s="59">
        <f t="shared" si="105"/>
        <v>61757873.963181846</v>
      </c>
      <c r="F88" s="53">
        <f t="shared" si="106"/>
        <v>536436.56938667037</v>
      </c>
      <c r="G88" s="53">
        <f t="shared" si="77"/>
        <v>286453.60539922514</v>
      </c>
      <c r="H88" s="66">
        <f t="shared" si="78"/>
        <v>249982.96398744523</v>
      </c>
      <c r="I88" s="54">
        <f t="shared" si="107"/>
        <v>0.18</v>
      </c>
      <c r="J88" s="67">
        <f t="shared" si="79"/>
        <v>1.6401583188387914E-2</v>
      </c>
      <c r="K88" s="68">
        <f t="shared" si="80"/>
        <v>1008826.7909655832</v>
      </c>
      <c r="L88" s="68">
        <f t="shared" si="81"/>
        <v>1545263.3603522535</v>
      </c>
      <c r="M88" s="55">
        <f t="shared" si="108"/>
        <v>1258809.7549530284</v>
      </c>
      <c r="N88" s="55">
        <f t="shared" si="109"/>
        <v>283460.79227761639</v>
      </c>
      <c r="O88" s="55">
        <f t="shared" si="82"/>
        <v>975348.96267541207</v>
      </c>
      <c r="P88" s="65">
        <f t="shared" si="110"/>
        <v>0</v>
      </c>
      <c r="Q88" s="52">
        <f t="shared" si="71"/>
        <v>0</v>
      </c>
      <c r="R88" s="57">
        <f t="shared" si="111"/>
        <v>0</v>
      </c>
      <c r="S88" s="59">
        <f t="shared" si="112"/>
        <v>0</v>
      </c>
      <c r="T88" s="56">
        <f t="shared" si="83"/>
        <v>0</v>
      </c>
      <c r="U88" s="57">
        <f t="shared" si="84"/>
        <v>0</v>
      </c>
      <c r="V88" s="59">
        <f t="shared" si="134"/>
        <v>0</v>
      </c>
      <c r="W88" s="52">
        <f t="shared" si="74"/>
        <v>0</v>
      </c>
      <c r="X88" s="57">
        <f t="shared" si="85"/>
        <v>0</v>
      </c>
      <c r="Y88" s="59">
        <f t="shared" si="72"/>
        <v>0</v>
      </c>
      <c r="Z88" s="56">
        <f t="shared" si="113"/>
        <v>0</v>
      </c>
      <c r="AA88" s="57">
        <f t="shared" si="114"/>
        <v>0</v>
      </c>
      <c r="AB88" s="63">
        <f t="shared" si="135"/>
        <v>16112569.9260088</v>
      </c>
      <c r="AC88" s="74">
        <f t="shared" si="86"/>
        <v>1109133.5429401179</v>
      </c>
      <c r="AD88" s="57">
        <f t="shared" si="115"/>
        <v>67135.708025036671</v>
      </c>
      <c r="AE88" s="59">
        <f t="shared" si="116"/>
        <v>0</v>
      </c>
      <c r="AF88" s="54">
        <f t="shared" si="117"/>
        <v>0</v>
      </c>
      <c r="AG88" s="57">
        <f t="shared" si="87"/>
        <v>0</v>
      </c>
      <c r="AH88" s="59">
        <f t="shared" si="118"/>
        <v>13906736.75199311</v>
      </c>
      <c r="AI88" s="54">
        <f t="shared" si="88"/>
        <v>283460.79227761639</v>
      </c>
      <c r="AJ88" s="57">
        <f t="shared" si="89"/>
        <v>57944.736466637958</v>
      </c>
      <c r="AK88" s="59">
        <f t="shared" si="73"/>
        <v>32108299.263529379</v>
      </c>
      <c r="AL88" s="56">
        <f t="shared" si="75"/>
        <v>0</v>
      </c>
      <c r="AM88" s="75">
        <f t="shared" si="90"/>
        <v>133784.58026470576</v>
      </c>
      <c r="AN88">
        <f t="shared" si="119"/>
        <v>2.7639346785342633E-2</v>
      </c>
      <c r="AO88" s="119">
        <f t="shared" si="91"/>
        <v>0</v>
      </c>
      <c r="AP88" s="119">
        <f t="shared" si="92"/>
        <v>0</v>
      </c>
      <c r="AQ88">
        <f t="shared" si="93"/>
        <v>0.73040440054781441</v>
      </c>
      <c r="AR88" s="41">
        <f t="shared" si="94"/>
        <v>0</v>
      </c>
      <c r="AS88" s="41">
        <f t="shared" si="95"/>
        <v>0</v>
      </c>
      <c r="AT88">
        <f t="shared" si="96"/>
        <v>0.72863526577911442</v>
      </c>
      <c r="AU88" s="41">
        <f t="shared" si="120"/>
        <v>0</v>
      </c>
      <c r="AV88" s="41">
        <f t="shared" si="121"/>
        <v>0</v>
      </c>
      <c r="AW88">
        <f t="shared" si="97"/>
        <v>0.73441947445542111</v>
      </c>
      <c r="AX88">
        <f t="shared" si="122"/>
        <v>0</v>
      </c>
      <c r="AY88" s="121">
        <f t="shared" si="123"/>
        <v>0</v>
      </c>
      <c r="AZ88">
        <f t="shared" si="98"/>
        <v>0.82459869352663762</v>
      </c>
      <c r="BA88" s="39">
        <f t="shared" si="124"/>
        <v>1176269.2509651545</v>
      </c>
      <c r="BB88" s="39">
        <f t="shared" si="125"/>
        <v>84294149.263448954</v>
      </c>
      <c r="BC88">
        <f t="shared" si="99"/>
        <v>0.74497092128787601</v>
      </c>
      <c r="BD88" s="41">
        <f t="shared" si="126"/>
        <v>0</v>
      </c>
      <c r="BE88" s="41">
        <f t="shared" si="127"/>
        <v>0</v>
      </c>
      <c r="BF88">
        <f t="shared" si="100"/>
        <v>0.73394745482235701</v>
      </c>
      <c r="BG88" s="41">
        <f t="shared" si="128"/>
        <v>341405.52874425438</v>
      </c>
      <c r="BH88" s="41">
        <f t="shared" si="129"/>
        <v>21543020.213098846</v>
      </c>
      <c r="BI88">
        <f t="shared" si="101"/>
        <v>0.75820670243479049</v>
      </c>
      <c r="BJ88">
        <f t="shared" si="130"/>
        <v>0</v>
      </c>
      <c r="BK88" s="121">
        <f t="shared" si="131"/>
        <v>0</v>
      </c>
      <c r="BL88">
        <f t="shared" si="102"/>
        <v>0.76803091606354112</v>
      </c>
      <c r="BM88" s="119">
        <f t="shared" si="132"/>
        <v>1517674.779709409</v>
      </c>
      <c r="BN88" s="119">
        <f t="shared" si="133"/>
        <v>89375492.60166502</v>
      </c>
      <c r="BO88">
        <f t="shared" si="103"/>
        <v>0.74794139519069514</v>
      </c>
    </row>
    <row r="89" spans="1:67">
      <c r="A89">
        <v>77</v>
      </c>
      <c r="B89" s="58">
        <v>72</v>
      </c>
      <c r="C89" s="56">
        <f t="shared" si="76"/>
        <v>60868796.186578259</v>
      </c>
      <c r="D89" s="56">
        <f t="shared" si="104"/>
        <v>369731.97834944725</v>
      </c>
      <c r="E89" s="59">
        <f t="shared" si="105"/>
        <v>60499064.208228812</v>
      </c>
      <c r="F89" s="53">
        <f t="shared" si="106"/>
        <v>527638.16036858142</v>
      </c>
      <c r="G89" s="53">
        <f t="shared" si="77"/>
        <v>280614.82615250134</v>
      </c>
      <c r="H89" s="60">
        <f t="shared" si="78"/>
        <v>247023.33421608008</v>
      </c>
      <c r="I89" s="54">
        <f t="shared" si="107"/>
        <v>0.18</v>
      </c>
      <c r="J89" s="61">
        <f t="shared" si="79"/>
        <v>1.6401583188387914E-2</v>
      </c>
      <c r="K89" s="62">
        <f t="shared" si="80"/>
        <v>988228.86066526861</v>
      </c>
      <c r="L89" s="62">
        <f t="shared" si="81"/>
        <v>1515867.02103385</v>
      </c>
      <c r="M89" s="55">
        <f t="shared" si="108"/>
        <v>1235252.1948813486</v>
      </c>
      <c r="N89" s="55">
        <f t="shared" si="109"/>
        <v>278156.0632542104</v>
      </c>
      <c r="O89" s="55">
        <f t="shared" si="82"/>
        <v>957096.13162713824</v>
      </c>
      <c r="P89" s="59">
        <f t="shared" si="110"/>
        <v>0</v>
      </c>
      <c r="Q89" s="52">
        <f t="shared" si="71"/>
        <v>0</v>
      </c>
      <c r="R89" s="57">
        <f t="shared" si="111"/>
        <v>0</v>
      </c>
      <c r="S89" s="59">
        <f t="shared" si="112"/>
        <v>0</v>
      </c>
      <c r="T89" s="56">
        <f t="shared" si="83"/>
        <v>0</v>
      </c>
      <c r="U89" s="57">
        <f t="shared" si="84"/>
        <v>0</v>
      </c>
      <c r="V89" s="59">
        <f t="shared" si="134"/>
        <v>0</v>
      </c>
      <c r="W89" s="52">
        <f t="shared" si="74"/>
        <v>0</v>
      </c>
      <c r="X89" s="57">
        <f t="shared" si="85"/>
        <v>0</v>
      </c>
      <c r="Y89" s="59">
        <f t="shared" si="72"/>
        <v>0</v>
      </c>
      <c r="Z89" s="56">
        <f t="shared" si="113"/>
        <v>0</v>
      </c>
      <c r="AA89" s="57">
        <f t="shared" si="114"/>
        <v>0</v>
      </c>
      <c r="AB89" s="63">
        <f t="shared" si="135"/>
        <v>15003436.383068683</v>
      </c>
      <c r="AC89" s="74">
        <f t="shared" si="86"/>
        <v>1091438.1476429468</v>
      </c>
      <c r="AD89" s="57">
        <f t="shared" si="115"/>
        <v>62514.318262786175</v>
      </c>
      <c r="AE89" s="59">
        <f t="shared" si="116"/>
        <v>0</v>
      </c>
      <c r="AF89" s="54">
        <f t="shared" si="117"/>
        <v>0</v>
      </c>
      <c r="AG89" s="57">
        <f t="shared" si="87"/>
        <v>0</v>
      </c>
      <c r="AH89" s="59">
        <f t="shared" si="118"/>
        <v>13623275.959715495</v>
      </c>
      <c r="AI89" s="54">
        <f t="shared" si="88"/>
        <v>278156.0632542104</v>
      </c>
      <c r="AJ89" s="57">
        <f t="shared" si="89"/>
        <v>56763.649832147894</v>
      </c>
      <c r="AK89" s="59">
        <f t="shared" si="73"/>
        <v>32242083.843794085</v>
      </c>
      <c r="AL89" s="56">
        <f t="shared" si="75"/>
        <v>0</v>
      </c>
      <c r="AM89" s="75">
        <f t="shared" si="90"/>
        <v>134342.01601580868</v>
      </c>
      <c r="AN89">
        <f t="shared" si="119"/>
        <v>2.7719753969350093E-2</v>
      </c>
      <c r="AO89" s="119">
        <f t="shared" si="91"/>
        <v>0</v>
      </c>
      <c r="AP89" s="119">
        <f t="shared" si="92"/>
        <v>0</v>
      </c>
      <c r="AQ89">
        <f t="shared" si="93"/>
        <v>0.72683049763040886</v>
      </c>
      <c r="AR89" s="41">
        <f t="shared" si="94"/>
        <v>0</v>
      </c>
      <c r="AS89" s="41">
        <f t="shared" si="95"/>
        <v>0</v>
      </c>
      <c r="AT89">
        <f t="shared" si="96"/>
        <v>0.72504526622238397</v>
      </c>
      <c r="AU89" s="41">
        <f t="shared" si="120"/>
        <v>0</v>
      </c>
      <c r="AV89" s="41">
        <f t="shared" si="121"/>
        <v>0</v>
      </c>
      <c r="AW89">
        <f t="shared" si="97"/>
        <v>0.7308823286861903</v>
      </c>
      <c r="AX89">
        <f t="shared" si="122"/>
        <v>0</v>
      </c>
      <c r="AY89" s="121">
        <f t="shared" si="123"/>
        <v>0</v>
      </c>
      <c r="AZ89">
        <f t="shared" si="98"/>
        <v>0.8219662920630646</v>
      </c>
      <c r="BA89" s="39">
        <f t="shared" si="124"/>
        <v>1153952.4659057329</v>
      </c>
      <c r="BB89" s="39">
        <f t="shared" si="125"/>
        <v>84040737.368506908</v>
      </c>
      <c r="BC89">
        <f t="shared" si="99"/>
        <v>0.74153185407549149</v>
      </c>
      <c r="BD89" s="41">
        <f t="shared" si="126"/>
        <v>0</v>
      </c>
      <c r="BE89" s="41">
        <f t="shared" si="127"/>
        <v>0</v>
      </c>
      <c r="BF89">
        <f t="shared" si="100"/>
        <v>0.73040597160525245</v>
      </c>
      <c r="BG89" s="41">
        <f t="shared" si="128"/>
        <v>334919.71308635827</v>
      </c>
      <c r="BH89" s="41">
        <f t="shared" si="129"/>
        <v>21418016.870574202</v>
      </c>
      <c r="BI89">
        <f t="shared" si="101"/>
        <v>0.75489366469451713</v>
      </c>
      <c r="BJ89">
        <f t="shared" si="130"/>
        <v>0</v>
      </c>
      <c r="BK89" s="121">
        <f t="shared" si="131"/>
        <v>0</v>
      </c>
      <c r="BL89">
        <f t="shared" si="102"/>
        <v>0.76481354993108441</v>
      </c>
      <c r="BM89" s="119">
        <f t="shared" si="132"/>
        <v>1488872.1789920912</v>
      </c>
      <c r="BN89" s="119">
        <f t="shared" si="133"/>
        <v>88938158.031457096</v>
      </c>
      <c r="BO89">
        <f t="shared" si="103"/>
        <v>0.74453032370668004</v>
      </c>
    </row>
    <row r="90" spans="1:67">
      <c r="A90">
        <v>78</v>
      </c>
      <c r="B90" s="64">
        <v>73</v>
      </c>
      <c r="C90" s="56">
        <f t="shared" si="76"/>
        <v>59633543.991696909</v>
      </c>
      <c r="D90" s="56">
        <f t="shared" si="104"/>
        <v>369731.97834944725</v>
      </c>
      <c r="E90" s="59">
        <f t="shared" si="105"/>
        <v>59263812.013347462</v>
      </c>
      <c r="F90" s="53">
        <f t="shared" si="106"/>
        <v>518984.0591879281</v>
      </c>
      <c r="G90" s="53">
        <f t="shared" si="77"/>
        <v>274885.31472190999</v>
      </c>
      <c r="H90" s="66">
        <f t="shared" si="78"/>
        <v>244098.74446601811</v>
      </c>
      <c r="I90" s="54">
        <f t="shared" si="107"/>
        <v>0.18</v>
      </c>
      <c r="J90" s="67">
        <f t="shared" si="79"/>
        <v>1.6401583188387914E-2</v>
      </c>
      <c r="K90" s="68">
        <f t="shared" si="80"/>
        <v>968016.73693436093</v>
      </c>
      <c r="L90" s="68">
        <f t="shared" si="81"/>
        <v>1487000.796122289</v>
      </c>
      <c r="M90" s="55">
        <f t="shared" si="108"/>
        <v>1212115.481400379</v>
      </c>
      <c r="N90" s="55">
        <f t="shared" si="109"/>
        <v>272946.1011386399</v>
      </c>
      <c r="O90" s="55">
        <f t="shared" si="82"/>
        <v>939169.38026173913</v>
      </c>
      <c r="P90" s="65">
        <f t="shared" si="110"/>
        <v>0</v>
      </c>
      <c r="Q90" s="52">
        <f t="shared" si="71"/>
        <v>0</v>
      </c>
      <c r="R90" s="57">
        <f t="shared" si="111"/>
        <v>0</v>
      </c>
      <c r="S90" s="59">
        <f t="shared" si="112"/>
        <v>0</v>
      </c>
      <c r="T90" s="56">
        <f t="shared" si="83"/>
        <v>0</v>
      </c>
      <c r="U90" s="57">
        <f t="shared" si="84"/>
        <v>0</v>
      </c>
      <c r="V90" s="59">
        <f t="shared" si="134"/>
        <v>0</v>
      </c>
      <c r="W90" s="52">
        <f t="shared" si="74"/>
        <v>0</v>
      </c>
      <c r="X90" s="57">
        <f t="shared" si="85"/>
        <v>0</v>
      </c>
      <c r="Y90" s="59">
        <f t="shared" si="72"/>
        <v>0</v>
      </c>
      <c r="Z90" s="56">
        <f t="shared" si="113"/>
        <v>0</v>
      </c>
      <c r="AA90" s="57">
        <f t="shared" si="114"/>
        <v>0</v>
      </c>
      <c r="AB90" s="63">
        <f t="shared" si="135"/>
        <v>13911998.235425737</v>
      </c>
      <c r="AC90" s="74">
        <f t="shared" si="86"/>
        <v>1074071.1546776136</v>
      </c>
      <c r="AD90" s="57">
        <f t="shared" si="115"/>
        <v>57966.6593142739</v>
      </c>
      <c r="AE90" s="59">
        <f t="shared" si="116"/>
        <v>0</v>
      </c>
      <c r="AF90" s="54">
        <f t="shared" si="117"/>
        <v>0</v>
      </c>
      <c r="AG90" s="57">
        <f t="shared" si="87"/>
        <v>0</v>
      </c>
      <c r="AH90" s="59">
        <f t="shared" si="118"/>
        <v>13345119.896461284</v>
      </c>
      <c r="AI90" s="54">
        <f t="shared" si="88"/>
        <v>272946.1011386399</v>
      </c>
      <c r="AJ90" s="57">
        <f t="shared" si="89"/>
        <v>55604.666235255347</v>
      </c>
      <c r="AK90" s="59">
        <f t="shared" si="73"/>
        <v>32376425.859809894</v>
      </c>
      <c r="AL90" s="56">
        <f t="shared" si="75"/>
        <v>0</v>
      </c>
      <c r="AM90" s="75">
        <f t="shared" si="90"/>
        <v>134901.77441587456</v>
      </c>
      <c r="AN90">
        <f t="shared" si="119"/>
        <v>2.7800161153357553E-2</v>
      </c>
      <c r="AO90" s="119">
        <f t="shared" si="91"/>
        <v>0</v>
      </c>
      <c r="AP90" s="119">
        <f t="shared" si="92"/>
        <v>0</v>
      </c>
      <c r="AQ90">
        <f t="shared" si="93"/>
        <v>0.72326443448788758</v>
      </c>
      <c r="AR90" s="41">
        <f t="shared" si="94"/>
        <v>0</v>
      </c>
      <c r="AS90" s="41">
        <f t="shared" si="95"/>
        <v>0</v>
      </c>
      <c r="AT90">
        <f t="shared" si="96"/>
        <v>0.72146333151435205</v>
      </c>
      <c r="AU90" s="41">
        <f t="shared" si="120"/>
        <v>0</v>
      </c>
      <c r="AV90" s="41">
        <f t="shared" si="121"/>
        <v>0</v>
      </c>
      <c r="AW90">
        <f t="shared" si="97"/>
        <v>0.7273525159069959</v>
      </c>
      <c r="AX90">
        <f t="shared" si="122"/>
        <v>0</v>
      </c>
      <c r="AY90" s="121">
        <f t="shared" si="123"/>
        <v>0</v>
      </c>
      <c r="AZ90">
        <f t="shared" si="98"/>
        <v>0.81933134652453909</v>
      </c>
      <c r="BA90" s="39">
        <f t="shared" si="124"/>
        <v>1132037.8139918875</v>
      </c>
      <c r="BB90" s="39">
        <f t="shared" si="125"/>
        <v>83777550.064853862</v>
      </c>
      <c r="BC90">
        <f t="shared" si="99"/>
        <v>0.73809881478604589</v>
      </c>
      <c r="BD90" s="41">
        <f t="shared" si="126"/>
        <v>0</v>
      </c>
      <c r="BE90" s="41">
        <f t="shared" si="127"/>
        <v>0</v>
      </c>
      <c r="BF90">
        <f t="shared" si="100"/>
        <v>0.72687188066662545</v>
      </c>
      <c r="BG90" s="41">
        <f t="shared" si="128"/>
        <v>328550.76737389527</v>
      </c>
      <c r="BH90" s="41">
        <f t="shared" si="129"/>
        <v>21289795.888813913</v>
      </c>
      <c r="BI90">
        <f t="shared" si="101"/>
        <v>0.75158507296812826</v>
      </c>
      <c r="BJ90">
        <f t="shared" si="130"/>
        <v>0</v>
      </c>
      <c r="BK90" s="121">
        <f t="shared" si="131"/>
        <v>0</v>
      </c>
      <c r="BL90">
        <f t="shared" si="102"/>
        <v>0.76159949566767993</v>
      </c>
      <c r="BM90" s="119">
        <f t="shared" si="132"/>
        <v>1460588.5813657828</v>
      </c>
      <c r="BN90" s="119">
        <f t="shared" si="133"/>
        <v>88484430.142227665</v>
      </c>
      <c r="BO90">
        <f t="shared" si="103"/>
        <v>0.74112491976009731</v>
      </c>
    </row>
    <row r="91" spans="1:67">
      <c r="A91">
        <v>79</v>
      </c>
      <c r="B91" s="58">
        <v>74</v>
      </c>
      <c r="C91" s="56">
        <f t="shared" si="76"/>
        <v>58421428.510296538</v>
      </c>
      <c r="D91" s="56">
        <f t="shared" si="104"/>
        <v>369731.97834946215</v>
      </c>
      <c r="E91" s="59">
        <f t="shared" si="105"/>
        <v>58051696.531947076</v>
      </c>
      <c r="F91" s="53">
        <f t="shared" si="106"/>
        <v>510471.89896771009</v>
      </c>
      <c r="G91" s="53">
        <f t="shared" si="77"/>
        <v>269263.11908068118</v>
      </c>
      <c r="H91" s="60">
        <f t="shared" si="78"/>
        <v>241208.77988702891</v>
      </c>
      <c r="I91" s="54">
        <f t="shared" si="107"/>
        <v>0.18</v>
      </c>
      <c r="J91" s="61">
        <f t="shared" si="79"/>
        <v>1.6401583188387914E-2</v>
      </c>
      <c r="K91" s="62">
        <f t="shared" si="80"/>
        <v>948183.52402669343</v>
      </c>
      <c r="L91" s="62">
        <f t="shared" si="81"/>
        <v>1458655.4229944034</v>
      </c>
      <c r="M91" s="55">
        <f t="shared" si="108"/>
        <v>1189392.3039137223</v>
      </c>
      <c r="N91" s="55">
        <f t="shared" si="109"/>
        <v>267829.25971912534</v>
      </c>
      <c r="O91" s="55">
        <f t="shared" si="82"/>
        <v>921563.04419459694</v>
      </c>
      <c r="P91" s="59">
        <f t="shared" si="110"/>
        <v>0</v>
      </c>
      <c r="Q91" s="52">
        <f t="shared" si="71"/>
        <v>0</v>
      </c>
      <c r="R91" s="57">
        <f t="shared" si="111"/>
        <v>0</v>
      </c>
      <c r="S91" s="59">
        <f t="shared" si="112"/>
        <v>0</v>
      </c>
      <c r="T91" s="56">
        <f t="shared" si="83"/>
        <v>0</v>
      </c>
      <c r="U91" s="57">
        <f t="shared" si="84"/>
        <v>0</v>
      </c>
      <c r="V91" s="59">
        <f t="shared" si="134"/>
        <v>0</v>
      </c>
      <c r="W91" s="52">
        <f t="shared" si="74"/>
        <v>0</v>
      </c>
      <c r="X91" s="57">
        <f t="shared" si="85"/>
        <v>0</v>
      </c>
      <c r="Y91" s="59">
        <f t="shared" si="72"/>
        <v>0</v>
      </c>
      <c r="Z91" s="56">
        <f t="shared" si="113"/>
        <v>0</v>
      </c>
      <c r="AA91" s="57">
        <f t="shared" si="114"/>
        <v>0</v>
      </c>
      <c r="AB91" s="63">
        <f t="shared" si="135"/>
        <v>12837927.080748122</v>
      </c>
      <c r="AC91" s="74">
        <f t="shared" si="86"/>
        <v>1057026.9093372044</v>
      </c>
      <c r="AD91" s="57">
        <f t="shared" si="115"/>
        <v>53491.362836450506</v>
      </c>
      <c r="AE91" s="59">
        <f t="shared" si="116"/>
        <v>0</v>
      </c>
      <c r="AF91" s="54">
        <f t="shared" si="117"/>
        <v>0</v>
      </c>
      <c r="AG91" s="57">
        <f t="shared" si="87"/>
        <v>0</v>
      </c>
      <c r="AH91" s="59">
        <f t="shared" si="118"/>
        <v>13072173.795322644</v>
      </c>
      <c r="AI91" s="54">
        <f t="shared" si="88"/>
        <v>267829.25971912534</v>
      </c>
      <c r="AJ91" s="57">
        <f t="shared" si="89"/>
        <v>54467.390813844344</v>
      </c>
      <c r="AK91" s="59">
        <f t="shared" si="73"/>
        <v>32511327.634225767</v>
      </c>
      <c r="AL91" s="56">
        <f t="shared" si="75"/>
        <v>0</v>
      </c>
      <c r="AM91" s="75">
        <f t="shared" si="90"/>
        <v>135463.86514260736</v>
      </c>
      <c r="AN91">
        <f t="shared" si="119"/>
        <v>2.7880568337365012E-2</v>
      </c>
      <c r="AO91" s="119">
        <f t="shared" si="91"/>
        <v>0</v>
      </c>
      <c r="AP91" s="119">
        <f t="shared" si="92"/>
        <v>0</v>
      </c>
      <c r="AQ91">
        <f t="shared" si="93"/>
        <v>0.71970626765140611</v>
      </c>
      <c r="AR91" s="41">
        <f t="shared" si="94"/>
        <v>0</v>
      </c>
      <c r="AS91" s="41">
        <f t="shared" si="95"/>
        <v>0</v>
      </c>
      <c r="AT91">
        <f t="shared" si="96"/>
        <v>0.71788951722516747</v>
      </c>
      <c r="AU91" s="41">
        <f t="shared" si="120"/>
        <v>0</v>
      </c>
      <c r="AV91" s="41">
        <f t="shared" si="121"/>
        <v>0</v>
      </c>
      <c r="AW91">
        <f t="shared" si="97"/>
        <v>0.72383009474534399</v>
      </c>
      <c r="AX91">
        <f t="shared" si="122"/>
        <v>0</v>
      </c>
      <c r="AY91" s="121">
        <f t="shared" si="123"/>
        <v>0</v>
      </c>
      <c r="AZ91">
        <f t="shared" si="98"/>
        <v>0.81669393547639546</v>
      </c>
      <c r="BA91" s="39">
        <f t="shared" si="124"/>
        <v>1110518.272173655</v>
      </c>
      <c r="BB91" s="39">
        <f t="shared" si="125"/>
        <v>83505125.837639153</v>
      </c>
      <c r="BC91">
        <f t="shared" si="99"/>
        <v>0.73467186700803377</v>
      </c>
      <c r="BD91" s="41">
        <f t="shared" si="126"/>
        <v>0</v>
      </c>
      <c r="BE91" s="41">
        <f t="shared" si="127"/>
        <v>0</v>
      </c>
      <c r="BF91">
        <f t="shared" si="100"/>
        <v>0.72334524039361547</v>
      </c>
      <c r="BG91" s="41">
        <f t="shared" si="128"/>
        <v>322296.65053296968</v>
      </c>
      <c r="BH91" s="41">
        <f t="shared" si="129"/>
        <v>21158511.517810903</v>
      </c>
      <c r="BI91">
        <f t="shared" si="101"/>
        <v>0.74828099598655751</v>
      </c>
      <c r="BJ91">
        <f t="shared" si="130"/>
        <v>0</v>
      </c>
      <c r="BK91" s="121">
        <f t="shared" si="131"/>
        <v>0</v>
      </c>
      <c r="BL91">
        <f t="shared" si="102"/>
        <v>0.7583888250795271</v>
      </c>
      <c r="BM91" s="119">
        <f t="shared" si="132"/>
        <v>1432814.9227066247</v>
      </c>
      <c r="BN91" s="119">
        <f t="shared" si="133"/>
        <v>88015030.489615455</v>
      </c>
      <c r="BO91">
        <f t="shared" si="103"/>
        <v>0.73772524819624508</v>
      </c>
    </row>
    <row r="92" spans="1:67">
      <c r="A92">
        <v>80</v>
      </c>
      <c r="B92" s="64">
        <v>75</v>
      </c>
      <c r="C92" s="56">
        <f t="shared" si="76"/>
        <v>57232036.206382811</v>
      </c>
      <c r="D92" s="56">
        <f t="shared" si="104"/>
        <v>369731.9783494547</v>
      </c>
      <c r="E92" s="59">
        <f t="shared" si="105"/>
        <v>56862304.228033356</v>
      </c>
      <c r="F92" s="53">
        <f t="shared" si="106"/>
        <v>502099.35165145691</v>
      </c>
      <c r="G92" s="53">
        <f t="shared" si="77"/>
        <v>263746.32111102802</v>
      </c>
      <c r="H92" s="66">
        <f t="shared" si="78"/>
        <v>238353.03054042888</v>
      </c>
      <c r="I92" s="54">
        <f t="shared" si="107"/>
        <v>0.18</v>
      </c>
      <c r="J92" s="67">
        <f t="shared" si="79"/>
        <v>1.6401583188387914E-2</v>
      </c>
      <c r="K92" s="68">
        <f t="shared" si="80"/>
        <v>928722.44602089771</v>
      </c>
      <c r="L92" s="68">
        <f t="shared" si="81"/>
        <v>1430821.7976723546</v>
      </c>
      <c r="M92" s="55">
        <f t="shared" si="108"/>
        <v>1167075.4765613265</v>
      </c>
      <c r="N92" s="55">
        <f t="shared" si="109"/>
        <v>262803.92087221681</v>
      </c>
      <c r="O92" s="55">
        <f t="shared" si="82"/>
        <v>904271.55568910972</v>
      </c>
      <c r="P92" s="65">
        <f t="shared" si="110"/>
        <v>0</v>
      </c>
      <c r="Q92" s="52">
        <f t="shared" si="71"/>
        <v>0</v>
      </c>
      <c r="R92" s="57">
        <f t="shared" si="111"/>
        <v>0</v>
      </c>
      <c r="S92" s="59">
        <f t="shared" si="112"/>
        <v>0</v>
      </c>
      <c r="T92" s="56">
        <f t="shared" si="83"/>
        <v>0</v>
      </c>
      <c r="U92" s="57">
        <f t="shared" si="84"/>
        <v>0</v>
      </c>
      <c r="V92" s="59">
        <f t="shared" si="134"/>
        <v>0</v>
      </c>
      <c r="W92" s="52">
        <f t="shared" si="74"/>
        <v>0</v>
      </c>
      <c r="X92" s="57">
        <f t="shared" si="85"/>
        <v>0</v>
      </c>
      <c r="Y92" s="59">
        <f t="shared" si="72"/>
        <v>0</v>
      </c>
      <c r="Z92" s="56">
        <f t="shared" si="113"/>
        <v>0</v>
      </c>
      <c r="AA92" s="57">
        <f t="shared" si="114"/>
        <v>0</v>
      </c>
      <c r="AB92" s="63">
        <f t="shared" si="135"/>
        <v>11780900.171410918</v>
      </c>
      <c r="AC92" s="74">
        <f t="shared" si="86"/>
        <v>1040299.8536031446</v>
      </c>
      <c r="AD92" s="57">
        <f t="shared" si="115"/>
        <v>49087.08404754549</v>
      </c>
      <c r="AE92" s="59">
        <f t="shared" si="116"/>
        <v>0</v>
      </c>
      <c r="AF92" s="54">
        <f t="shared" si="117"/>
        <v>0</v>
      </c>
      <c r="AG92" s="57">
        <f t="shared" si="87"/>
        <v>0</v>
      </c>
      <c r="AH92" s="59">
        <f t="shared" si="118"/>
        <v>12804344.535603518</v>
      </c>
      <c r="AI92" s="54">
        <f t="shared" si="88"/>
        <v>262803.92087221681</v>
      </c>
      <c r="AJ92" s="57">
        <f t="shared" si="89"/>
        <v>53351.435565014654</v>
      </c>
      <c r="AK92" s="59">
        <f t="shared" si="73"/>
        <v>32646791.499368373</v>
      </c>
      <c r="AL92" s="56">
        <f t="shared" si="75"/>
        <v>0</v>
      </c>
      <c r="AM92" s="75">
        <f t="shared" si="90"/>
        <v>136028.29791403489</v>
      </c>
      <c r="AN92">
        <f t="shared" si="119"/>
        <v>2.7960975521372475E-2</v>
      </c>
      <c r="AO92" s="119">
        <f t="shared" si="91"/>
        <v>0</v>
      </c>
      <c r="AP92" s="119">
        <f t="shared" si="92"/>
        <v>0</v>
      </c>
      <c r="AQ92">
        <f t="shared" si="93"/>
        <v>0.71615605305779728</v>
      </c>
      <c r="AR92" s="41">
        <f t="shared" si="94"/>
        <v>0</v>
      </c>
      <c r="AS92" s="41">
        <f t="shared" si="95"/>
        <v>0</v>
      </c>
      <c r="AT92">
        <f t="shared" si="96"/>
        <v>0.7143238783245236</v>
      </c>
      <c r="AU92" s="41">
        <f t="shared" si="120"/>
        <v>0</v>
      </c>
      <c r="AV92" s="41">
        <f t="shared" si="121"/>
        <v>0</v>
      </c>
      <c r="AW92">
        <f t="shared" si="97"/>
        <v>0.72031512324870739</v>
      </c>
      <c r="AX92">
        <f t="shared" si="122"/>
        <v>0</v>
      </c>
      <c r="AY92" s="121">
        <f t="shared" si="123"/>
        <v>0</v>
      </c>
      <c r="AZ92">
        <f t="shared" si="98"/>
        <v>0.81405413732922582</v>
      </c>
      <c r="BA92" s="39">
        <f t="shared" si="124"/>
        <v>1089386.9376506901</v>
      </c>
      <c r="BB92" s="39">
        <f t="shared" si="125"/>
        <v>83223988.288251579</v>
      </c>
      <c r="BC92">
        <f t="shared" si="99"/>
        <v>0.7312510737905058</v>
      </c>
      <c r="BD92" s="41">
        <f t="shared" si="126"/>
        <v>0</v>
      </c>
      <c r="BE92" s="41">
        <f t="shared" si="127"/>
        <v>0</v>
      </c>
      <c r="BF92">
        <f t="shared" si="100"/>
        <v>0.7198261085915687</v>
      </c>
      <c r="BG92" s="41">
        <f t="shared" si="128"/>
        <v>316155.35643723147</v>
      </c>
      <c r="BH92" s="41">
        <f t="shared" si="129"/>
        <v>21024313.669777345</v>
      </c>
      <c r="BI92">
        <f t="shared" si="101"/>
        <v>0.74498150199736757</v>
      </c>
      <c r="BJ92">
        <f t="shared" si="130"/>
        <v>0</v>
      </c>
      <c r="BK92" s="121">
        <f t="shared" si="131"/>
        <v>0</v>
      </c>
      <c r="BL92">
        <f t="shared" si="102"/>
        <v>0.7551816095341245</v>
      </c>
      <c r="BM92" s="119">
        <f t="shared" si="132"/>
        <v>1405542.2940879215</v>
      </c>
      <c r="BN92" s="119">
        <f t="shared" si="133"/>
        <v>87530660.742099494</v>
      </c>
      <c r="BO92">
        <f t="shared" si="103"/>
        <v>0.73433137333309861</v>
      </c>
    </row>
    <row r="93" spans="1:67">
      <c r="A93">
        <v>81</v>
      </c>
      <c r="B93" s="58">
        <v>76</v>
      </c>
      <c r="C93" s="56">
        <f t="shared" si="76"/>
        <v>56064960.729821488</v>
      </c>
      <c r="D93" s="56">
        <f t="shared" si="104"/>
        <v>369731.97834946215</v>
      </c>
      <c r="E93" s="59">
        <f t="shared" si="105"/>
        <v>55695228.751472026</v>
      </c>
      <c r="F93" s="53">
        <f t="shared" si="106"/>
        <v>493864.12736650981</v>
      </c>
      <c r="G93" s="53">
        <f t="shared" si="77"/>
        <v>258333.03602557778</v>
      </c>
      <c r="H93" s="60">
        <f t="shared" si="78"/>
        <v>235531.09134093203</v>
      </c>
      <c r="I93" s="54">
        <f t="shared" si="107"/>
        <v>0.18</v>
      </c>
      <c r="J93" s="61">
        <f t="shared" si="79"/>
        <v>1.6401583188387914E-2</v>
      </c>
      <c r="K93" s="62">
        <f t="shared" si="80"/>
        <v>909626.84477548266</v>
      </c>
      <c r="L93" s="62">
        <f t="shared" si="81"/>
        <v>1403490.9721419923</v>
      </c>
      <c r="M93" s="55">
        <f t="shared" si="108"/>
        <v>1145157.9361164146</v>
      </c>
      <c r="N93" s="55">
        <f t="shared" si="109"/>
        <v>257868.49408922112</v>
      </c>
      <c r="O93" s="55">
        <f t="shared" si="82"/>
        <v>887289.44202719349</v>
      </c>
      <c r="P93" s="59">
        <f t="shared" si="110"/>
        <v>0</v>
      </c>
      <c r="Q93" s="52">
        <f t="shared" si="71"/>
        <v>0</v>
      </c>
      <c r="R93" s="57">
        <f t="shared" si="111"/>
        <v>0</v>
      </c>
      <c r="S93" s="59">
        <f t="shared" si="112"/>
        <v>0</v>
      </c>
      <c r="T93" s="56">
        <f t="shared" si="83"/>
        <v>0</v>
      </c>
      <c r="U93" s="57">
        <f t="shared" si="84"/>
        <v>0</v>
      </c>
      <c r="V93" s="59">
        <f t="shared" si="134"/>
        <v>0</v>
      </c>
      <c r="W93" s="52">
        <f t="shared" si="74"/>
        <v>0</v>
      </c>
      <c r="X93" s="57">
        <f t="shared" si="85"/>
        <v>0</v>
      </c>
      <c r="Y93" s="59">
        <f t="shared" si="72"/>
        <v>0</v>
      </c>
      <c r="Z93" s="56">
        <f t="shared" si="113"/>
        <v>0</v>
      </c>
      <c r="AA93" s="57">
        <f t="shared" si="114"/>
        <v>0</v>
      </c>
      <c r="AB93" s="63">
        <f t="shared" si="135"/>
        <v>10740600.317807773</v>
      </c>
      <c r="AC93" s="74">
        <f t="shared" si="86"/>
        <v>1023884.5245158703</v>
      </c>
      <c r="AD93" s="57">
        <f t="shared" si="115"/>
        <v>44752.501324199053</v>
      </c>
      <c r="AE93" s="59">
        <f t="shared" si="116"/>
        <v>0</v>
      </c>
      <c r="AF93" s="54">
        <f t="shared" si="117"/>
        <v>0</v>
      </c>
      <c r="AG93" s="57">
        <f t="shared" si="87"/>
        <v>0</v>
      </c>
      <c r="AH93" s="59">
        <f t="shared" si="118"/>
        <v>12541540.614731301</v>
      </c>
      <c r="AI93" s="54">
        <f t="shared" si="88"/>
        <v>257868.49408922112</v>
      </c>
      <c r="AJ93" s="57">
        <f t="shared" si="89"/>
        <v>52256.419228047089</v>
      </c>
      <c r="AK93" s="59">
        <f t="shared" si="73"/>
        <v>32782819.797282409</v>
      </c>
      <c r="AL93" s="56">
        <f t="shared" si="75"/>
        <v>0</v>
      </c>
      <c r="AM93" s="75">
        <f t="shared" si="90"/>
        <v>136595.08248867671</v>
      </c>
      <c r="AN93">
        <f t="shared" si="119"/>
        <v>2.8041382705379935E-2</v>
      </c>
      <c r="AO93" s="119">
        <f t="shared" si="91"/>
        <v>0</v>
      </c>
      <c r="AP93" s="119">
        <f t="shared" si="92"/>
        <v>0</v>
      </c>
      <c r="AQ93">
        <f t="shared" si="93"/>
        <v>0.71261384604944467</v>
      </c>
      <c r="AR93" s="41">
        <f t="shared" si="94"/>
        <v>0</v>
      </c>
      <c r="AS93" s="41">
        <f t="shared" si="95"/>
        <v>0</v>
      </c>
      <c r="AT93">
        <f t="shared" si="96"/>
        <v>0.71076646918170483</v>
      </c>
      <c r="AU93" s="41">
        <f t="shared" si="120"/>
        <v>0</v>
      </c>
      <c r="AV93" s="41">
        <f t="shared" si="121"/>
        <v>0</v>
      </c>
      <c r="AW93">
        <f t="shared" si="97"/>
        <v>0.71680765888429143</v>
      </c>
      <c r="AX93">
        <f t="shared" si="122"/>
        <v>0</v>
      </c>
      <c r="AY93" s="121">
        <f t="shared" si="123"/>
        <v>0</v>
      </c>
      <c r="AZ93">
        <f t="shared" si="98"/>
        <v>0.81141203033514675</v>
      </c>
      <c r="BA93" s="39">
        <f t="shared" si="124"/>
        <v>1068637.0258400694</v>
      </c>
      <c r="BB93" s="39">
        <f t="shared" si="125"/>
        <v>82934646.485785484</v>
      </c>
      <c r="BC93">
        <f t="shared" si="99"/>
        <v>0.72783649764224123</v>
      </c>
      <c r="BD93" s="41">
        <f t="shared" si="126"/>
        <v>0</v>
      </c>
      <c r="BE93" s="41">
        <f t="shared" si="127"/>
        <v>0</v>
      </c>
      <c r="BF93">
        <f t="shared" si="100"/>
        <v>0.71631454248386761</v>
      </c>
      <c r="BG93" s="41">
        <f t="shared" si="128"/>
        <v>310124.91331726819</v>
      </c>
      <c r="BH93" s="41">
        <f t="shared" si="129"/>
        <v>20887348.021226909</v>
      </c>
      <c r="BI93">
        <f t="shared" si="101"/>
        <v>0.74168665876322626</v>
      </c>
      <c r="BJ93">
        <f t="shared" si="130"/>
        <v>0</v>
      </c>
      <c r="BK93" s="121">
        <f t="shared" si="131"/>
        <v>0</v>
      </c>
      <c r="BL93">
        <f t="shared" si="102"/>
        <v>0.75197791995827012</v>
      </c>
      <c r="BM93" s="119">
        <f t="shared" si="132"/>
        <v>1378761.9391573376</v>
      </c>
      <c r="BN93" s="119">
        <f t="shared" si="133"/>
        <v>87032003.144847512</v>
      </c>
      <c r="BO93">
        <f t="shared" si="103"/>
        <v>0.73094335896033358</v>
      </c>
    </row>
    <row r="94" spans="1:67">
      <c r="A94">
        <v>82</v>
      </c>
      <c r="B94" s="64">
        <v>77</v>
      </c>
      <c r="C94" s="56">
        <f t="shared" si="76"/>
        <v>54919802.793705069</v>
      </c>
      <c r="D94" s="56">
        <f t="shared" si="104"/>
        <v>369731.9783494547</v>
      </c>
      <c r="E94" s="59">
        <f t="shared" si="105"/>
        <v>54550070.815355614</v>
      </c>
      <c r="F94" s="53">
        <f t="shared" si="106"/>
        <v>485763.97379774746</v>
      </c>
      <c r="G94" s="53">
        <f t="shared" si="77"/>
        <v>253021.41179855782</v>
      </c>
      <c r="H94" s="66">
        <f t="shared" si="78"/>
        <v>232742.56199918964</v>
      </c>
      <c r="I94" s="54">
        <f t="shared" si="107"/>
        <v>0.18</v>
      </c>
      <c r="J94" s="67">
        <f t="shared" si="79"/>
        <v>1.6401583188387914E-2</v>
      </c>
      <c r="K94" s="68">
        <f t="shared" si="80"/>
        <v>890890.17791839864</v>
      </c>
      <c r="L94" s="68">
        <f t="shared" si="81"/>
        <v>1376654.1517161459</v>
      </c>
      <c r="M94" s="55">
        <f t="shared" si="108"/>
        <v>1123632.7399175882</v>
      </c>
      <c r="N94" s="55">
        <f t="shared" si="109"/>
        <v>253021.41601054976</v>
      </c>
      <c r="O94" s="55">
        <f t="shared" si="82"/>
        <v>870611.32390703843</v>
      </c>
      <c r="P94" s="65">
        <f t="shared" si="110"/>
        <v>0</v>
      </c>
      <c r="Q94" s="52">
        <f t="shared" si="71"/>
        <v>0</v>
      </c>
      <c r="R94" s="57">
        <f t="shared" si="111"/>
        <v>0</v>
      </c>
      <c r="S94" s="59">
        <f t="shared" si="112"/>
        <v>0</v>
      </c>
      <c r="T94" s="56">
        <f t="shared" si="83"/>
        <v>0</v>
      </c>
      <c r="U94" s="57">
        <f t="shared" si="84"/>
        <v>0</v>
      </c>
      <c r="V94" s="59">
        <f t="shared" si="134"/>
        <v>0</v>
      </c>
      <c r="W94" s="52">
        <f t="shared" si="74"/>
        <v>0</v>
      </c>
      <c r="X94" s="57">
        <f t="shared" si="85"/>
        <v>0</v>
      </c>
      <c r="Y94" s="59">
        <f t="shared" si="72"/>
        <v>0</v>
      </c>
      <c r="Z94" s="56">
        <f t="shared" si="113"/>
        <v>0</v>
      </c>
      <c r="AA94" s="57">
        <f t="shared" si="114"/>
        <v>0</v>
      </c>
      <c r="AB94" s="63">
        <f t="shared" si="135"/>
        <v>9716715.7932919022</v>
      </c>
      <c r="AC94" s="74">
        <f t="shared" si="86"/>
        <v>1007775.5525727513</v>
      </c>
      <c r="AD94" s="57">
        <f t="shared" si="115"/>
        <v>40486.315805382925</v>
      </c>
      <c r="AE94" s="59">
        <f t="shared" si="116"/>
        <v>0</v>
      </c>
      <c r="AF94" s="54">
        <f t="shared" si="117"/>
        <v>0</v>
      </c>
      <c r="AG94" s="57">
        <f t="shared" si="87"/>
        <v>0</v>
      </c>
      <c r="AH94" s="59">
        <f t="shared" si="118"/>
        <v>12283672.120642079</v>
      </c>
      <c r="AI94" s="54">
        <f t="shared" si="88"/>
        <v>253021.41601054976</v>
      </c>
      <c r="AJ94" s="57">
        <f t="shared" si="89"/>
        <v>51181.967169341995</v>
      </c>
      <c r="AK94" s="59">
        <f t="shared" si="73"/>
        <v>32919414.879771087</v>
      </c>
      <c r="AL94" s="56">
        <f t="shared" si="75"/>
        <v>0</v>
      </c>
      <c r="AM94" s="75">
        <f t="shared" si="90"/>
        <v>137164.22866571287</v>
      </c>
      <c r="AN94">
        <f t="shared" si="119"/>
        <v>2.8121789889387395E-2</v>
      </c>
      <c r="AO94" s="119">
        <f t="shared" si="91"/>
        <v>0</v>
      </c>
      <c r="AP94" s="119">
        <f t="shared" si="92"/>
        <v>0</v>
      </c>
      <c r="AQ94">
        <f t="shared" si="93"/>
        <v>0.70907970137434428</v>
      </c>
      <c r="AR94" s="41">
        <f t="shared" si="94"/>
        <v>0</v>
      </c>
      <c r="AS94" s="41">
        <f t="shared" si="95"/>
        <v>0</v>
      </c>
      <c r="AT94">
        <f t="shared" si="96"/>
        <v>0.70721734356569754</v>
      </c>
      <c r="AU94" s="41">
        <f t="shared" si="120"/>
        <v>0</v>
      </c>
      <c r="AV94" s="41">
        <f t="shared" si="121"/>
        <v>0</v>
      </c>
      <c r="AW94">
        <f t="shared" si="97"/>
        <v>0.71330775853872463</v>
      </c>
      <c r="AX94">
        <f t="shared" si="122"/>
        <v>0</v>
      </c>
      <c r="AY94" s="121">
        <f t="shared" si="123"/>
        <v>0</v>
      </c>
      <c r="AZ94">
        <f t="shared" si="98"/>
        <v>0.80876769258414383</v>
      </c>
      <c r="BA94" s="39">
        <f t="shared" si="124"/>
        <v>1048261.8683781342</v>
      </c>
      <c r="BB94" s="39">
        <f t="shared" si="125"/>
        <v>82637595.310965613</v>
      </c>
      <c r="BC94">
        <f t="shared" si="99"/>
        <v>0.72442820053090351</v>
      </c>
      <c r="BD94" s="41">
        <f t="shared" si="126"/>
        <v>0</v>
      </c>
      <c r="BE94" s="41">
        <f t="shared" si="127"/>
        <v>0</v>
      </c>
      <c r="BF94">
        <f t="shared" si="100"/>
        <v>0.71281059871167718</v>
      </c>
      <c r="BG94" s="41">
        <f t="shared" si="128"/>
        <v>304203.38317989174</v>
      </c>
      <c r="BH94" s="41">
        <f t="shared" si="129"/>
        <v>20747756.112865079</v>
      </c>
      <c r="BI94">
        <f t="shared" si="101"/>
        <v>0.73839653356046187</v>
      </c>
      <c r="BJ94">
        <f t="shared" si="130"/>
        <v>0</v>
      </c>
      <c r="BK94" s="121">
        <f t="shared" si="131"/>
        <v>0</v>
      </c>
      <c r="BL94">
        <f t="shared" si="102"/>
        <v>0.74877782683616589</v>
      </c>
      <c r="BM94" s="119">
        <f t="shared" si="132"/>
        <v>1352465.2515580258</v>
      </c>
      <c r="BN94" s="119">
        <f t="shared" si="133"/>
        <v>86519720.973654285</v>
      </c>
      <c r="BO94">
        <f t="shared" si="103"/>
        <v>0.72756126833830903</v>
      </c>
    </row>
    <row r="95" spans="1:67">
      <c r="A95">
        <v>83</v>
      </c>
      <c r="B95" s="58">
        <v>78</v>
      </c>
      <c r="C95" s="56">
        <f t="shared" si="76"/>
        <v>53796170.053787485</v>
      </c>
      <c r="D95" s="56">
        <f t="shared" si="104"/>
        <v>369731.9783494547</v>
      </c>
      <c r="E95" s="59">
        <f t="shared" si="105"/>
        <v>53426438.07543803</v>
      </c>
      <c r="F95" s="53">
        <f t="shared" si="106"/>
        <v>477796.67557158181</v>
      </c>
      <c r="G95" s="53">
        <f t="shared" si="77"/>
        <v>247809.62860657342</v>
      </c>
      <c r="H95" s="60">
        <f t="shared" si="78"/>
        <v>229987.0469650084</v>
      </c>
      <c r="I95" s="54">
        <f t="shared" si="107"/>
        <v>0.18</v>
      </c>
      <c r="J95" s="61">
        <f t="shared" si="79"/>
        <v>1.6401583188387914E-2</v>
      </c>
      <c r="K95" s="62">
        <f t="shared" si="80"/>
        <v>872506.01687050401</v>
      </c>
      <c r="L95" s="62">
        <f t="shared" si="81"/>
        <v>1350302.6924420858</v>
      </c>
      <c r="M95" s="55">
        <f t="shared" si="108"/>
        <v>1102493.0638355124</v>
      </c>
      <c r="N95" s="55">
        <f t="shared" si="109"/>
        <v>248261.14996785377</v>
      </c>
      <c r="O95" s="55">
        <f t="shared" si="82"/>
        <v>854231.9138676587</v>
      </c>
      <c r="P95" s="59">
        <f t="shared" si="110"/>
        <v>0</v>
      </c>
      <c r="Q95" s="52">
        <f t="shared" si="71"/>
        <v>0</v>
      </c>
      <c r="R95" s="57">
        <f t="shared" si="111"/>
        <v>0</v>
      </c>
      <c r="S95" s="59">
        <f t="shared" si="112"/>
        <v>0</v>
      </c>
      <c r="T95" s="56">
        <f t="shared" si="83"/>
        <v>0</v>
      </c>
      <c r="U95" s="57">
        <f t="shared" si="84"/>
        <v>0</v>
      </c>
      <c r="V95" s="59">
        <f t="shared" si="134"/>
        <v>0</v>
      </c>
      <c r="W95" s="52">
        <f t="shared" si="74"/>
        <v>0</v>
      </c>
      <c r="X95" s="57">
        <f t="shared" si="85"/>
        <v>0</v>
      </c>
      <c r="Y95" s="59">
        <f t="shared" si="72"/>
        <v>0</v>
      </c>
      <c r="Z95" s="56">
        <f t="shared" si="113"/>
        <v>0</v>
      </c>
      <c r="AA95" s="57">
        <f t="shared" si="114"/>
        <v>0</v>
      </c>
      <c r="AB95" s="63">
        <f t="shared" si="135"/>
        <v>8708940.2407191508</v>
      </c>
      <c r="AC95" s="74">
        <f t="shared" si="86"/>
        <v>991967.66015281202</v>
      </c>
      <c r="AD95" s="57">
        <f t="shared" si="115"/>
        <v>36287.251002996461</v>
      </c>
      <c r="AE95" s="59">
        <f t="shared" si="116"/>
        <v>0</v>
      </c>
      <c r="AF95" s="54">
        <f t="shared" si="117"/>
        <v>0</v>
      </c>
      <c r="AG95" s="57">
        <f t="shared" si="87"/>
        <v>0</v>
      </c>
      <c r="AH95" s="59">
        <f t="shared" si="118"/>
        <v>12030650.70463153</v>
      </c>
      <c r="AI95" s="54">
        <f t="shared" si="88"/>
        <v>248261.14996785377</v>
      </c>
      <c r="AJ95" s="57">
        <f t="shared" si="89"/>
        <v>50127.711269298037</v>
      </c>
      <c r="AK95" s="59">
        <f t="shared" si="73"/>
        <v>33056579.108436801</v>
      </c>
      <c r="AL95" s="56">
        <f t="shared" si="75"/>
        <v>0</v>
      </c>
      <c r="AM95" s="75">
        <f t="shared" si="90"/>
        <v>137735.74628515332</v>
      </c>
      <c r="AN95">
        <f t="shared" si="119"/>
        <v>2.8202197073394858E-2</v>
      </c>
      <c r="AO95" s="119">
        <f t="shared" si="91"/>
        <v>0</v>
      </c>
      <c r="AP95" s="119">
        <f t="shared" si="92"/>
        <v>0</v>
      </c>
      <c r="AQ95">
        <f t="shared" si="93"/>
        <v>0.70555367318611018</v>
      </c>
      <c r="AR95" s="41">
        <f t="shared" si="94"/>
        <v>0</v>
      </c>
      <c r="AS95" s="41">
        <f t="shared" si="95"/>
        <v>0</v>
      </c>
      <c r="AT95">
        <f t="shared" si="96"/>
        <v>0.70367655464532231</v>
      </c>
      <c r="AU95" s="41">
        <f t="shared" si="120"/>
        <v>0</v>
      </c>
      <c r="AV95" s="41">
        <f t="shared" si="121"/>
        <v>0</v>
      </c>
      <c r="AW95">
        <f t="shared" si="97"/>
        <v>0.7098154785179106</v>
      </c>
      <c r="AX95">
        <f t="shared" si="122"/>
        <v>0</v>
      </c>
      <c r="AY95" s="121">
        <f t="shared" si="123"/>
        <v>0</v>
      </c>
      <c r="AZ95">
        <f t="shared" si="98"/>
        <v>0.80612120200048409</v>
      </c>
      <c r="BA95" s="39">
        <f t="shared" si="124"/>
        <v>1028254.9111558085</v>
      </c>
      <c r="BB95" s="39">
        <f t="shared" si="125"/>
        <v>82333315.792683393</v>
      </c>
      <c r="BC95">
        <f t="shared" si="99"/>
        <v>0.72102624388228853</v>
      </c>
      <c r="BD95" s="41">
        <f t="shared" si="126"/>
        <v>0</v>
      </c>
      <c r="BE95" s="41">
        <f t="shared" si="127"/>
        <v>0</v>
      </c>
      <c r="BF95">
        <f t="shared" si="100"/>
        <v>0.70931433333380356</v>
      </c>
      <c r="BG95" s="41">
        <f t="shared" si="128"/>
        <v>298388.86123715178</v>
      </c>
      <c r="BH95" s="41">
        <f t="shared" si="129"/>
        <v>20605675.447331864</v>
      </c>
      <c r="BI95">
        <f t="shared" si="101"/>
        <v>0.73511119317760198</v>
      </c>
      <c r="BJ95">
        <f t="shared" si="130"/>
        <v>0</v>
      </c>
      <c r="BK95" s="121">
        <f t="shared" si="131"/>
        <v>0</v>
      </c>
      <c r="BL95">
        <f t="shared" si="102"/>
        <v>0.7455814002075476</v>
      </c>
      <c r="BM95" s="119">
        <f t="shared" si="132"/>
        <v>1326643.7723929603</v>
      </c>
      <c r="BN95" s="119">
        <f t="shared" si="133"/>
        <v>85994458.979169965</v>
      </c>
      <c r="BO95">
        <f t="shared" si="103"/>
        <v>0.72418516419719037</v>
      </c>
    </row>
    <row r="96" spans="1:67">
      <c r="A96">
        <v>84</v>
      </c>
      <c r="B96" s="64">
        <v>79</v>
      </c>
      <c r="C96" s="56">
        <f t="shared" si="76"/>
        <v>52693676.989951968</v>
      </c>
      <c r="D96" s="56">
        <f t="shared" si="104"/>
        <v>369731.9783494547</v>
      </c>
      <c r="E96" s="59">
        <f t="shared" si="105"/>
        <v>52323945.011602513</v>
      </c>
      <c r="F96" s="53">
        <f t="shared" si="106"/>
        <v>469960.05365005939</v>
      </c>
      <c r="G96" s="53">
        <f t="shared" si="77"/>
        <v>242695.89827881634</v>
      </c>
      <c r="H96" s="66">
        <f t="shared" si="78"/>
        <v>227264.15537124305</v>
      </c>
      <c r="I96" s="54">
        <f t="shared" si="107"/>
        <v>0.18</v>
      </c>
      <c r="J96" s="67">
        <f t="shared" si="79"/>
        <v>1.6401583188387914E-2</v>
      </c>
      <c r="K96" s="68">
        <f t="shared" si="80"/>
        <v>854468.04490237334</v>
      </c>
      <c r="L96" s="68">
        <f t="shared" si="81"/>
        <v>1324428.0985524328</v>
      </c>
      <c r="M96" s="55">
        <f t="shared" si="108"/>
        <v>1081732.2002736165</v>
      </c>
      <c r="N96" s="55">
        <f t="shared" si="109"/>
        <v>243586.18553381812</v>
      </c>
      <c r="O96" s="55">
        <f t="shared" si="82"/>
        <v>838146.01473979838</v>
      </c>
      <c r="P96" s="65">
        <f t="shared" si="110"/>
        <v>0</v>
      </c>
      <c r="Q96" s="52">
        <f t="shared" si="71"/>
        <v>0</v>
      </c>
      <c r="R96" s="57">
        <f t="shared" si="111"/>
        <v>0</v>
      </c>
      <c r="S96" s="59">
        <f t="shared" si="112"/>
        <v>0</v>
      </c>
      <c r="T96" s="56">
        <f t="shared" si="83"/>
        <v>0</v>
      </c>
      <c r="U96" s="57">
        <f t="shared" si="84"/>
        <v>0</v>
      </c>
      <c r="V96" s="59">
        <f t="shared" si="134"/>
        <v>0</v>
      </c>
      <c r="W96" s="52">
        <f t="shared" si="74"/>
        <v>0</v>
      </c>
      <c r="X96" s="57">
        <f t="shared" si="85"/>
        <v>0</v>
      </c>
      <c r="Y96" s="59">
        <f t="shared" si="72"/>
        <v>0</v>
      </c>
      <c r="Z96" s="56">
        <f t="shared" si="113"/>
        <v>0</v>
      </c>
      <c r="AA96" s="57">
        <f t="shared" si="114"/>
        <v>0</v>
      </c>
      <c r="AB96" s="63">
        <f t="shared" si="135"/>
        <v>7716972.5805663392</v>
      </c>
      <c r="AC96" s="74">
        <f t="shared" si="86"/>
        <v>976455.65996780654</v>
      </c>
      <c r="AD96" s="57">
        <f t="shared" si="115"/>
        <v>32154.052419026411</v>
      </c>
      <c r="AE96" s="59">
        <f t="shared" si="116"/>
        <v>0</v>
      </c>
      <c r="AF96" s="54">
        <f t="shared" si="117"/>
        <v>0</v>
      </c>
      <c r="AG96" s="57">
        <f t="shared" si="87"/>
        <v>0</v>
      </c>
      <c r="AH96" s="59">
        <f t="shared" si="118"/>
        <v>11782389.554663677</v>
      </c>
      <c r="AI96" s="54">
        <f t="shared" si="88"/>
        <v>243586.18553381812</v>
      </c>
      <c r="AJ96" s="57">
        <f t="shared" si="89"/>
        <v>49093.28981109865</v>
      </c>
      <c r="AK96" s="59">
        <f t="shared" si="73"/>
        <v>33194314.854721952</v>
      </c>
      <c r="AL96" s="56">
        <f t="shared" si="75"/>
        <v>0</v>
      </c>
      <c r="AM96" s="75">
        <f t="shared" si="90"/>
        <v>138309.64522800813</v>
      </c>
      <c r="AN96">
        <f t="shared" si="119"/>
        <v>2.8282604257402318E-2</v>
      </c>
      <c r="AO96" s="119">
        <f t="shared" si="91"/>
        <v>0</v>
      </c>
      <c r="AP96" s="119">
        <f t="shared" si="92"/>
        <v>0</v>
      </c>
      <c r="AQ96">
        <f t="shared" si="93"/>
        <v>0.70203581504405732</v>
      </c>
      <c r="AR96" s="41">
        <f t="shared" si="94"/>
        <v>0</v>
      </c>
      <c r="AS96" s="41">
        <f t="shared" si="95"/>
        <v>0</v>
      </c>
      <c r="AT96">
        <f t="shared" si="96"/>
        <v>0.70014415498936178</v>
      </c>
      <c r="AU96" s="41">
        <f t="shared" si="120"/>
        <v>0</v>
      </c>
      <c r="AV96" s="41">
        <f t="shared" si="121"/>
        <v>0</v>
      </c>
      <c r="AW96">
        <f t="shared" si="97"/>
        <v>0.70633087454688137</v>
      </c>
      <c r="AX96">
        <f t="shared" si="122"/>
        <v>0</v>
      </c>
      <c r="AY96" s="121">
        <f t="shared" si="123"/>
        <v>0</v>
      </c>
      <c r="AZ96">
        <f t="shared" si="98"/>
        <v>0.803472636339021</v>
      </c>
      <c r="BA96" s="39">
        <f t="shared" si="124"/>
        <v>1008609.7123868329</v>
      </c>
      <c r="BB96" s="39">
        <f t="shared" si="125"/>
        <v>82022275.43729575</v>
      </c>
      <c r="BC96">
        <f t="shared" si="99"/>
        <v>0.71763068857960011</v>
      </c>
      <c r="BD96" s="41">
        <f t="shared" si="126"/>
        <v>0</v>
      </c>
      <c r="BE96" s="41">
        <f t="shared" si="127"/>
        <v>0</v>
      </c>
      <c r="BF96">
        <f t="shared" si="100"/>
        <v>0.70582580182653132</v>
      </c>
      <c r="BG96" s="41">
        <f t="shared" si="128"/>
        <v>292679.47534491675</v>
      </c>
      <c r="BH96" s="41">
        <f t="shared" si="129"/>
        <v>20461239.584840722</v>
      </c>
      <c r="BI96">
        <f t="shared" si="101"/>
        <v>0.73183070391403515</v>
      </c>
      <c r="BJ96">
        <f t="shared" si="130"/>
        <v>0</v>
      </c>
      <c r="BK96" s="121">
        <f t="shared" si="131"/>
        <v>0</v>
      </c>
      <c r="BL96">
        <f t="shared" si="102"/>
        <v>0.74238870966586923</v>
      </c>
      <c r="BM96" s="119">
        <f t="shared" si="132"/>
        <v>1301289.1877317496</v>
      </c>
      <c r="BN96" s="119">
        <f t="shared" si="133"/>
        <v>85456843.821615696</v>
      </c>
      <c r="BO96">
        <f t="shared" si="103"/>
        <v>0.72081510873605281</v>
      </c>
    </row>
    <row r="97" spans="1:67">
      <c r="A97">
        <v>85</v>
      </c>
      <c r="B97" s="58">
        <v>80</v>
      </c>
      <c r="C97" s="56">
        <f t="shared" si="76"/>
        <v>51611944.78967835</v>
      </c>
      <c r="D97" s="56">
        <f t="shared" si="104"/>
        <v>369731.9783494547</v>
      </c>
      <c r="E97" s="59">
        <f t="shared" si="105"/>
        <v>51242212.811328895</v>
      </c>
      <c r="F97" s="53">
        <f t="shared" si="106"/>
        <v>462251.96473489865</v>
      </c>
      <c r="G97" s="53">
        <f t="shared" si="77"/>
        <v>237678.46375654719</v>
      </c>
      <c r="H97" s="60">
        <f t="shared" si="78"/>
        <v>224573.50097835145</v>
      </c>
      <c r="I97" s="54">
        <f t="shared" si="107"/>
        <v>0.18</v>
      </c>
      <c r="J97" s="61">
        <f t="shared" si="79"/>
        <v>1.6401583188387914E-2</v>
      </c>
      <c r="K97" s="62">
        <f t="shared" si="80"/>
        <v>836770.05522388383</v>
      </c>
      <c r="L97" s="62">
        <f t="shared" si="81"/>
        <v>1299022.0199587825</v>
      </c>
      <c r="M97" s="55">
        <f t="shared" si="108"/>
        <v>1061343.5562022352</v>
      </c>
      <c r="N97" s="55">
        <f t="shared" si="109"/>
        <v>238995.03807948678</v>
      </c>
      <c r="O97" s="55">
        <f t="shared" si="82"/>
        <v>822348.51812274847</v>
      </c>
      <c r="P97" s="59">
        <f t="shared" si="110"/>
        <v>0</v>
      </c>
      <c r="Q97" s="52">
        <f t="shared" si="71"/>
        <v>0</v>
      </c>
      <c r="R97" s="57">
        <f t="shared" si="111"/>
        <v>0</v>
      </c>
      <c r="S97" s="59">
        <f t="shared" si="112"/>
        <v>0</v>
      </c>
      <c r="T97" s="56">
        <f t="shared" si="83"/>
        <v>0</v>
      </c>
      <c r="U97" s="57">
        <f t="shared" si="84"/>
        <v>0</v>
      </c>
      <c r="V97" s="59">
        <f t="shared" si="134"/>
        <v>0</v>
      </c>
      <c r="W97" s="52">
        <f t="shared" si="74"/>
        <v>0</v>
      </c>
      <c r="X97" s="57">
        <f t="shared" si="85"/>
        <v>0</v>
      </c>
      <c r="Y97" s="59">
        <f t="shared" si="72"/>
        <v>0</v>
      </c>
      <c r="Z97" s="56">
        <f t="shared" si="113"/>
        <v>0</v>
      </c>
      <c r="AA97" s="57">
        <f t="shared" si="114"/>
        <v>0</v>
      </c>
      <c r="AB97" s="63">
        <f t="shared" si="135"/>
        <v>6740516.920598533</v>
      </c>
      <c r="AC97" s="74">
        <f t="shared" si="86"/>
        <v>961234.45353920665</v>
      </c>
      <c r="AD97" s="57">
        <f t="shared" si="115"/>
        <v>28085.487169160555</v>
      </c>
      <c r="AE97" s="59">
        <f t="shared" si="116"/>
        <v>0</v>
      </c>
      <c r="AF97" s="54">
        <f t="shared" si="117"/>
        <v>0</v>
      </c>
      <c r="AG97" s="57">
        <f t="shared" si="87"/>
        <v>0</v>
      </c>
      <c r="AH97" s="59">
        <f t="shared" si="118"/>
        <v>11538803.369129859</v>
      </c>
      <c r="AI97" s="54">
        <f t="shared" si="88"/>
        <v>238995.03807948678</v>
      </c>
      <c r="AJ97" s="57">
        <f t="shared" si="89"/>
        <v>48078.34737137441</v>
      </c>
      <c r="AK97" s="59">
        <f t="shared" si="73"/>
        <v>33332624.499949962</v>
      </c>
      <c r="AL97" s="56">
        <f t="shared" si="75"/>
        <v>0</v>
      </c>
      <c r="AM97" s="75">
        <f t="shared" si="90"/>
        <v>138885.93541645817</v>
      </c>
      <c r="AN97">
        <f t="shared" si="119"/>
        <v>2.8363011441409777E-2</v>
      </c>
      <c r="AO97" s="119">
        <f t="shared" si="91"/>
        <v>0</v>
      </c>
      <c r="AP97" s="119">
        <f t="shared" si="92"/>
        <v>0</v>
      </c>
      <c r="AQ97">
        <f t="shared" si="93"/>
        <v>0.69852617991328292</v>
      </c>
      <c r="AR97" s="41">
        <f t="shared" si="94"/>
        <v>0</v>
      </c>
      <c r="AS97" s="41">
        <f t="shared" si="95"/>
        <v>0</v>
      </c>
      <c r="AT97">
        <f t="shared" si="96"/>
        <v>0.69662019656688912</v>
      </c>
      <c r="AU97" s="41">
        <f t="shared" si="120"/>
        <v>0</v>
      </c>
      <c r="AV97" s="41">
        <f t="shared" si="121"/>
        <v>0</v>
      </c>
      <c r="AW97">
        <f t="shared" si="97"/>
        <v>0.7028540017696574</v>
      </c>
      <c r="AX97">
        <f t="shared" si="122"/>
        <v>0</v>
      </c>
      <c r="AY97" s="121">
        <f t="shared" si="123"/>
        <v>0</v>
      </c>
      <c r="AZ97">
        <f t="shared" si="98"/>
        <v>0.80082207318163257</v>
      </c>
      <c r="BA97" s="39">
        <f t="shared" si="124"/>
        <v>989319.94070836715</v>
      </c>
      <c r="BB97" s="39">
        <f t="shared" si="125"/>
        <v>81704928.55083257</v>
      </c>
      <c r="BC97">
        <f t="shared" si="99"/>
        <v>0.71424159496277639</v>
      </c>
      <c r="BD97" s="41">
        <f t="shared" si="126"/>
        <v>0</v>
      </c>
      <c r="BE97" s="41">
        <f t="shared" si="127"/>
        <v>0</v>
      </c>
      <c r="BF97">
        <f t="shared" si="100"/>
        <v>0.70234505908358913</v>
      </c>
      <c r="BG97" s="41">
        <f t="shared" si="128"/>
        <v>287073.38545086118</v>
      </c>
      <c r="BH97" s="41">
        <f t="shared" si="129"/>
        <v>20314578.236756377</v>
      </c>
      <c r="BI97">
        <f t="shared" si="101"/>
        <v>0.72855513157861329</v>
      </c>
      <c r="BJ97">
        <f t="shared" si="130"/>
        <v>0</v>
      </c>
      <c r="BK97" s="121">
        <f t="shared" si="131"/>
        <v>0</v>
      </c>
      <c r="BL97">
        <f t="shared" si="102"/>
        <v>0.73919982435645148</v>
      </c>
      <c r="BM97" s="119">
        <f t="shared" si="132"/>
        <v>1276393.3261592283</v>
      </c>
      <c r="BN97" s="119">
        <f t="shared" si="133"/>
        <v>84907484.496178806</v>
      </c>
      <c r="BO97">
        <f t="shared" si="103"/>
        <v>0.71745116362204542</v>
      </c>
    </row>
    <row r="98" spans="1:67">
      <c r="A98">
        <v>86</v>
      </c>
      <c r="B98" s="64">
        <v>81</v>
      </c>
      <c r="C98" s="56">
        <f t="shared" si="76"/>
        <v>50550601.233476117</v>
      </c>
      <c r="D98" s="56">
        <f t="shared" si="104"/>
        <v>369731.9783494547</v>
      </c>
      <c r="E98" s="59">
        <f t="shared" si="105"/>
        <v>50180869.255126663</v>
      </c>
      <c r="F98" s="53">
        <f t="shared" si="106"/>
        <v>454670.30068130349</v>
      </c>
      <c r="G98" s="53">
        <f t="shared" si="77"/>
        <v>232755.59856169586</v>
      </c>
      <c r="H98" s="66">
        <f t="shared" si="78"/>
        <v>221914.70211960762</v>
      </c>
      <c r="I98" s="54">
        <f t="shared" si="107"/>
        <v>0.18</v>
      </c>
      <c r="J98" s="67">
        <f t="shared" si="79"/>
        <v>1.6401583188387914E-2</v>
      </c>
      <c r="K98" s="68">
        <f t="shared" si="80"/>
        <v>819405.94910603622</v>
      </c>
      <c r="L98" s="68">
        <f t="shared" si="81"/>
        <v>1274076.2497873397</v>
      </c>
      <c r="M98" s="55">
        <f t="shared" si="108"/>
        <v>1041320.6512256438</v>
      </c>
      <c r="N98" s="55">
        <f t="shared" si="109"/>
        <v>234486.24833899434</v>
      </c>
      <c r="O98" s="55">
        <f t="shared" si="82"/>
        <v>806834.40288664948</v>
      </c>
      <c r="P98" s="65">
        <f t="shared" si="110"/>
        <v>0</v>
      </c>
      <c r="Q98" s="52">
        <f t="shared" si="71"/>
        <v>0</v>
      </c>
      <c r="R98" s="57">
        <f t="shared" si="111"/>
        <v>0</v>
      </c>
      <c r="S98" s="59">
        <f t="shared" si="112"/>
        <v>0</v>
      </c>
      <c r="T98" s="56">
        <f t="shared" si="83"/>
        <v>0</v>
      </c>
      <c r="U98" s="57">
        <f t="shared" si="84"/>
        <v>0</v>
      </c>
      <c r="V98" s="59">
        <f t="shared" si="134"/>
        <v>0</v>
      </c>
      <c r="W98" s="52">
        <f t="shared" si="74"/>
        <v>0</v>
      </c>
      <c r="X98" s="57">
        <f t="shared" si="85"/>
        <v>0</v>
      </c>
      <c r="Y98" s="59">
        <f t="shared" si="72"/>
        <v>0</v>
      </c>
      <c r="Z98" s="56">
        <f t="shared" si="113"/>
        <v>0</v>
      </c>
      <c r="AA98" s="57">
        <f t="shared" si="114"/>
        <v>0</v>
      </c>
      <c r="AB98" s="63">
        <f t="shared" si="135"/>
        <v>5779282.4670593264</v>
      </c>
      <c r="AC98" s="74">
        <f t="shared" si="86"/>
        <v>946299.02970067621</v>
      </c>
      <c r="AD98" s="57">
        <f t="shared" si="115"/>
        <v>24080.343612747194</v>
      </c>
      <c r="AE98" s="59">
        <f t="shared" si="116"/>
        <v>0</v>
      </c>
      <c r="AF98" s="54">
        <f t="shared" si="117"/>
        <v>0</v>
      </c>
      <c r="AG98" s="57">
        <f t="shared" si="87"/>
        <v>0</v>
      </c>
      <c r="AH98" s="59">
        <f t="shared" si="118"/>
        <v>11299808.331050372</v>
      </c>
      <c r="AI98" s="54">
        <f t="shared" si="88"/>
        <v>234486.24833899434</v>
      </c>
      <c r="AJ98" s="57">
        <f t="shared" si="89"/>
        <v>47082.534712709879</v>
      </c>
      <c r="AK98" s="59">
        <f t="shared" si="73"/>
        <v>33471510.435366422</v>
      </c>
      <c r="AL98" s="56">
        <f t="shared" si="75"/>
        <v>0</v>
      </c>
      <c r="AM98" s="75">
        <f t="shared" si="90"/>
        <v>139464.62681402676</v>
      </c>
      <c r="AN98">
        <f t="shared" si="119"/>
        <v>2.844341862541724E-2</v>
      </c>
      <c r="AO98" s="119">
        <f t="shared" si="91"/>
        <v>0</v>
      </c>
      <c r="AP98" s="119">
        <f t="shared" si="92"/>
        <v>0</v>
      </c>
      <c r="AQ98">
        <f t="shared" si="93"/>
        <v>0.69502482016489509</v>
      </c>
      <c r="AR98" s="41">
        <f t="shared" si="94"/>
        <v>0</v>
      </c>
      <c r="AS98" s="41">
        <f t="shared" si="95"/>
        <v>0</v>
      </c>
      <c r="AT98">
        <f t="shared" si="96"/>
        <v>0.69310473074736623</v>
      </c>
      <c r="AU98" s="41">
        <f t="shared" si="120"/>
        <v>0</v>
      </c>
      <c r="AV98" s="41">
        <f t="shared" si="121"/>
        <v>0</v>
      </c>
      <c r="AW98">
        <f t="shared" si="97"/>
        <v>0.6993849147491541</v>
      </c>
      <c r="AX98">
        <f t="shared" si="122"/>
        <v>0</v>
      </c>
      <c r="AY98" s="121">
        <f t="shared" si="123"/>
        <v>0</v>
      </c>
      <c r="AZ98">
        <f t="shared" si="98"/>
        <v>0.79816958993365006</v>
      </c>
      <c r="BA98" s="39">
        <f t="shared" si="124"/>
        <v>970379.37331342336</v>
      </c>
      <c r="BB98" s="39">
        <f t="shared" si="125"/>
        <v>81381716.554258153</v>
      </c>
      <c r="BC98">
        <f t="shared" si="99"/>
        <v>0.71085902282781122</v>
      </c>
      <c r="BD98" s="41">
        <f t="shared" si="126"/>
        <v>0</v>
      </c>
      <c r="BE98" s="41">
        <f t="shared" si="127"/>
        <v>0</v>
      </c>
      <c r="BF98">
        <f t="shared" si="100"/>
        <v>0.69887215941604264</v>
      </c>
      <c r="BG98" s="41">
        <f t="shared" si="128"/>
        <v>281568.78305170423</v>
      </c>
      <c r="BH98" s="41">
        <f t="shared" si="129"/>
        <v>20165817.357153513</v>
      </c>
      <c r="BI98">
        <f t="shared" si="101"/>
        <v>0.7252845414883855</v>
      </c>
      <c r="BJ98">
        <f t="shared" si="130"/>
        <v>0</v>
      </c>
      <c r="BK98" s="121">
        <f t="shared" si="131"/>
        <v>0</v>
      </c>
      <c r="BL98">
        <f t="shared" si="102"/>
        <v>0.73601481297475713</v>
      </c>
      <c r="BM98" s="119">
        <f t="shared" si="132"/>
        <v>1251948.1563651275</v>
      </c>
      <c r="BN98" s="119">
        <f t="shared" si="133"/>
        <v>84346972.749277145</v>
      </c>
      <c r="BO98">
        <f t="shared" si="103"/>
        <v>0.71409338998956451</v>
      </c>
    </row>
    <row r="99" spans="1:67">
      <c r="A99">
        <v>87</v>
      </c>
      <c r="B99" s="58">
        <v>82</v>
      </c>
      <c r="C99" s="56">
        <f t="shared" si="76"/>
        <v>49509280.582250476</v>
      </c>
      <c r="D99" s="56">
        <f t="shared" si="104"/>
        <v>369731.97834946215</v>
      </c>
      <c r="E99" s="59">
        <f t="shared" si="105"/>
        <v>49139548.603901014</v>
      </c>
      <c r="F99" s="53">
        <f t="shared" si="106"/>
        <v>447212.98792138958</v>
      </c>
      <c r="G99" s="53">
        <f t="shared" si="77"/>
        <v>227925.60627442753</v>
      </c>
      <c r="H99" s="60">
        <f t="shared" si="78"/>
        <v>219287.38164696205</v>
      </c>
      <c r="I99" s="54">
        <f t="shared" si="107"/>
        <v>0.18</v>
      </c>
      <c r="J99" s="61">
        <f t="shared" si="79"/>
        <v>1.6401583188387914E-2</v>
      </c>
      <c r="K99" s="62">
        <f t="shared" si="80"/>
        <v>802369.73403446726</v>
      </c>
      <c r="L99" s="62">
        <f t="shared" si="81"/>
        <v>1249582.7219558568</v>
      </c>
      <c r="M99" s="55">
        <f t="shared" si="108"/>
        <v>1021657.1156814293</v>
      </c>
      <c r="N99" s="55">
        <f t="shared" si="109"/>
        <v>230058.3819815795</v>
      </c>
      <c r="O99" s="55">
        <f t="shared" si="82"/>
        <v>791598.73369984981</v>
      </c>
      <c r="P99" s="59">
        <f t="shared" si="110"/>
        <v>0</v>
      </c>
      <c r="Q99" s="52">
        <f t="shared" si="71"/>
        <v>0</v>
      </c>
      <c r="R99" s="57">
        <f t="shared" si="111"/>
        <v>0</v>
      </c>
      <c r="S99" s="59">
        <f t="shared" si="112"/>
        <v>0</v>
      </c>
      <c r="T99" s="56">
        <f t="shared" si="83"/>
        <v>0</v>
      </c>
      <c r="U99" s="57">
        <f t="shared" si="84"/>
        <v>0</v>
      </c>
      <c r="V99" s="59">
        <f t="shared" si="134"/>
        <v>0</v>
      </c>
      <c r="W99" s="52">
        <f t="shared" si="74"/>
        <v>0</v>
      </c>
      <c r="X99" s="57">
        <f t="shared" si="85"/>
        <v>0</v>
      </c>
      <c r="Y99" s="59">
        <f t="shared" si="72"/>
        <v>0</v>
      </c>
      <c r="Z99" s="56">
        <f t="shared" si="113"/>
        <v>0</v>
      </c>
      <c r="AA99" s="57">
        <f t="shared" si="114"/>
        <v>0</v>
      </c>
      <c r="AB99" s="63">
        <f t="shared" si="135"/>
        <v>4832983.4373586504</v>
      </c>
      <c r="AC99" s="74">
        <f t="shared" si="86"/>
        <v>931644.46312560164</v>
      </c>
      <c r="AD99" s="57">
        <f t="shared" si="115"/>
        <v>20137.430988994376</v>
      </c>
      <c r="AE99" s="59">
        <f t="shared" si="116"/>
        <v>0</v>
      </c>
      <c r="AF99" s="54">
        <f t="shared" si="117"/>
        <v>0</v>
      </c>
      <c r="AG99" s="57">
        <f t="shared" si="87"/>
        <v>0</v>
      </c>
      <c r="AH99" s="59">
        <f t="shared" si="118"/>
        <v>11065322.082711378</v>
      </c>
      <c r="AI99" s="54">
        <f t="shared" si="88"/>
        <v>230058.3819815795</v>
      </c>
      <c r="AJ99" s="57">
        <f t="shared" si="89"/>
        <v>46105.508677964077</v>
      </c>
      <c r="AK99" s="59">
        <f t="shared" si="73"/>
        <v>33610975.062180452</v>
      </c>
      <c r="AL99" s="56">
        <f t="shared" si="75"/>
        <v>0</v>
      </c>
      <c r="AM99" s="75">
        <f t="shared" si="90"/>
        <v>140045.7294257519</v>
      </c>
      <c r="AN99">
        <f t="shared" si="119"/>
        <v>2.85238258094247E-2</v>
      </c>
      <c r="AO99" s="119">
        <f t="shared" si="91"/>
        <v>0</v>
      </c>
      <c r="AP99" s="119">
        <f t="shared" si="92"/>
        <v>0</v>
      </c>
      <c r="AQ99">
        <f t="shared" si="93"/>
        <v>0.69153178757609646</v>
      </c>
      <c r="AR99" s="41">
        <f t="shared" si="94"/>
        <v>0</v>
      </c>
      <c r="AS99" s="41">
        <f t="shared" si="95"/>
        <v>0</v>
      </c>
      <c r="AT99">
        <f t="shared" si="96"/>
        <v>0.68959780830104644</v>
      </c>
      <c r="AU99" s="41">
        <f t="shared" si="120"/>
        <v>0</v>
      </c>
      <c r="AV99" s="41">
        <f t="shared" si="121"/>
        <v>0</v>
      </c>
      <c r="AW99">
        <f t="shared" si="97"/>
        <v>0.69592366746722589</v>
      </c>
      <c r="AX99">
        <f t="shared" si="122"/>
        <v>0</v>
      </c>
      <c r="AY99" s="121">
        <f t="shared" si="123"/>
        <v>0</v>
      </c>
      <c r="AZ99">
        <f t="shared" si="98"/>
        <v>0.79551526382031101</v>
      </c>
      <c r="BA99" s="39">
        <f t="shared" si="124"/>
        <v>951781.89411459607</v>
      </c>
      <c r="BB99" s="39">
        <f t="shared" si="125"/>
        <v>81053068.291927338</v>
      </c>
      <c r="BC99">
        <f t="shared" si="99"/>
        <v>0.7074830314261521</v>
      </c>
      <c r="BD99" s="41">
        <f t="shared" si="126"/>
        <v>0</v>
      </c>
      <c r="BE99" s="41">
        <f t="shared" si="127"/>
        <v>0</v>
      </c>
      <c r="BF99">
        <f t="shared" si="100"/>
        <v>0.69540715655231833</v>
      </c>
      <c r="BG99" s="41">
        <f t="shared" si="128"/>
        <v>276163.89065954357</v>
      </c>
      <c r="BH99" s="41">
        <f t="shared" si="129"/>
        <v>20015079.232397415</v>
      </c>
      <c r="BI99">
        <f t="shared" si="101"/>
        <v>0.72201899846725492</v>
      </c>
      <c r="BJ99">
        <f t="shared" si="130"/>
        <v>0</v>
      </c>
      <c r="BK99" s="121">
        <f t="shared" si="131"/>
        <v>0</v>
      </c>
      <c r="BL99">
        <f t="shared" si="102"/>
        <v>0.73283374376464838</v>
      </c>
      <c r="BM99" s="119">
        <f t="shared" si="132"/>
        <v>1227945.7847741395</v>
      </c>
      <c r="BN99" s="119">
        <f t="shared" si="133"/>
        <v>83775883.485877201</v>
      </c>
      <c r="BO99">
        <f t="shared" si="103"/>
        <v>0.71074184843955313</v>
      </c>
    </row>
    <row r="100" spans="1:67">
      <c r="A100">
        <v>88</v>
      </c>
      <c r="B100" s="64">
        <v>83</v>
      </c>
      <c r="C100" s="56">
        <f t="shared" si="76"/>
        <v>48487623.466569051</v>
      </c>
      <c r="D100" s="56">
        <f t="shared" si="104"/>
        <v>369731.97834946215</v>
      </c>
      <c r="E100" s="59">
        <f t="shared" si="105"/>
        <v>48117891.488219589</v>
      </c>
      <c r="F100" s="53">
        <f t="shared" si="106"/>
        <v>439877.9868970695</v>
      </c>
      <c r="G100" s="53">
        <f t="shared" si="77"/>
        <v>223186.82001952521</v>
      </c>
      <c r="H100" s="66">
        <f t="shared" si="78"/>
        <v>216691.16687754428</v>
      </c>
      <c r="I100" s="54">
        <f t="shared" si="107"/>
        <v>0.18</v>
      </c>
      <c r="J100" s="67">
        <f t="shared" si="79"/>
        <v>1.6401583188387914E-2</v>
      </c>
      <c r="K100" s="68">
        <f t="shared" si="80"/>
        <v>785655.52189412538</v>
      </c>
      <c r="L100" s="68">
        <f t="shared" si="81"/>
        <v>1225533.5087911948</v>
      </c>
      <c r="M100" s="55">
        <f t="shared" si="108"/>
        <v>1002346.6887716695</v>
      </c>
      <c r="N100" s="55">
        <f t="shared" si="109"/>
        <v>225710.02919076104</v>
      </c>
      <c r="O100" s="55">
        <f t="shared" si="82"/>
        <v>776636.65958090848</v>
      </c>
      <c r="P100" s="65">
        <f t="shared" si="110"/>
        <v>0</v>
      </c>
      <c r="Q100" s="52">
        <f t="shared" si="71"/>
        <v>0</v>
      </c>
      <c r="R100" s="57">
        <f t="shared" si="111"/>
        <v>0</v>
      </c>
      <c r="S100" s="59">
        <f t="shared" si="112"/>
        <v>0</v>
      </c>
      <c r="T100" s="56">
        <f t="shared" si="83"/>
        <v>0</v>
      </c>
      <c r="U100" s="57">
        <f t="shared" si="84"/>
        <v>0</v>
      </c>
      <c r="V100" s="59">
        <f t="shared" si="134"/>
        <v>0</v>
      </c>
      <c r="W100" s="52">
        <f t="shared" si="74"/>
        <v>0</v>
      </c>
      <c r="X100" s="57">
        <f t="shared" si="85"/>
        <v>0</v>
      </c>
      <c r="Y100" s="59">
        <f t="shared" si="72"/>
        <v>0</v>
      </c>
      <c r="Z100" s="56">
        <f t="shared" si="113"/>
        <v>0</v>
      </c>
      <c r="AA100" s="57">
        <f t="shared" si="114"/>
        <v>0</v>
      </c>
      <c r="AB100" s="63">
        <f t="shared" si="135"/>
        <v>3901338.974233049</v>
      </c>
      <c r="AC100" s="74">
        <f t="shared" si="86"/>
        <v>917265.91287926771</v>
      </c>
      <c r="AD100" s="57">
        <f t="shared" si="115"/>
        <v>16255.579059304371</v>
      </c>
      <c r="AE100" s="59">
        <f t="shared" si="116"/>
        <v>0</v>
      </c>
      <c r="AF100" s="54">
        <f t="shared" si="117"/>
        <v>0</v>
      </c>
      <c r="AG100" s="57">
        <f t="shared" si="87"/>
        <v>0</v>
      </c>
      <c r="AH100" s="59">
        <f t="shared" si="118"/>
        <v>10835263.700729799</v>
      </c>
      <c r="AI100" s="54">
        <f t="shared" si="88"/>
        <v>225710.02919076104</v>
      </c>
      <c r="AJ100" s="57">
        <f t="shared" si="89"/>
        <v>45146.93208637416</v>
      </c>
      <c r="AK100" s="59">
        <f t="shared" si="73"/>
        <v>33751020.791606203</v>
      </c>
      <c r="AL100" s="56">
        <f t="shared" si="75"/>
        <v>0</v>
      </c>
      <c r="AM100" s="75">
        <f t="shared" si="90"/>
        <v>140629.25329835917</v>
      </c>
      <c r="AN100">
        <f t="shared" si="119"/>
        <v>2.860423299343216E-2</v>
      </c>
      <c r="AO100" s="119">
        <f t="shared" si="91"/>
        <v>0</v>
      </c>
      <c r="AP100" s="119">
        <f t="shared" si="92"/>
        <v>0</v>
      </c>
      <c r="AQ100">
        <f t="shared" si="93"/>
        <v>0.68804713333047685</v>
      </c>
      <c r="AR100" s="41">
        <f t="shared" si="94"/>
        <v>0</v>
      </c>
      <c r="AS100" s="41">
        <f t="shared" si="95"/>
        <v>0</v>
      </c>
      <c r="AT100">
        <f t="shared" si="96"/>
        <v>0.68609947939927407</v>
      </c>
      <c r="AU100" s="41">
        <f t="shared" si="120"/>
        <v>0</v>
      </c>
      <c r="AV100" s="41">
        <f t="shared" si="121"/>
        <v>0</v>
      </c>
      <c r="AW100">
        <f t="shared" si="97"/>
        <v>0.6924703133245651</v>
      </c>
      <c r="AX100">
        <f t="shared" si="122"/>
        <v>0</v>
      </c>
      <c r="AY100" s="121">
        <f t="shared" si="123"/>
        <v>0</v>
      </c>
      <c r="AZ100">
        <f t="shared" si="98"/>
        <v>0.79285917188322641</v>
      </c>
      <c r="BA100" s="39">
        <f t="shared" si="124"/>
        <v>933521.49193857203</v>
      </c>
      <c r="BB100" s="39">
        <f t="shared" si="125"/>
        <v>80719400.333375558</v>
      </c>
      <c r="BC100">
        <f t="shared" si="99"/>
        <v>0.70411367946413128</v>
      </c>
      <c r="BD100" s="41">
        <f t="shared" si="126"/>
        <v>0</v>
      </c>
      <c r="BE100" s="41">
        <f t="shared" si="127"/>
        <v>0</v>
      </c>
      <c r="BF100">
        <f t="shared" si="100"/>
        <v>0.69195010363819898</v>
      </c>
      <c r="BG100" s="41">
        <f t="shared" si="128"/>
        <v>270856.96127713518</v>
      </c>
      <c r="BH100" s="41">
        <f t="shared" si="129"/>
        <v>19862482.568786971</v>
      </c>
      <c r="BI100">
        <f t="shared" si="101"/>
        <v>0.71875856684481043</v>
      </c>
      <c r="BJ100">
        <f t="shared" si="130"/>
        <v>0</v>
      </c>
      <c r="BK100" s="121">
        <f t="shared" si="131"/>
        <v>0</v>
      </c>
      <c r="BL100">
        <f t="shared" si="102"/>
        <v>0.72965668451672439</v>
      </c>
      <c r="BM100" s="119">
        <f t="shared" si="132"/>
        <v>1204378.4532157071</v>
      </c>
      <c r="BN100" s="119">
        <f t="shared" si="133"/>
        <v>83194775.168048576</v>
      </c>
      <c r="BO100">
        <f t="shared" si="103"/>
        <v>0.70739659903868335</v>
      </c>
    </row>
    <row r="101" spans="1:67">
      <c r="A101">
        <v>89</v>
      </c>
      <c r="B101" s="58">
        <v>84</v>
      </c>
      <c r="C101" s="56">
        <f t="shared" si="76"/>
        <v>47485276.777797379</v>
      </c>
      <c r="D101" s="56">
        <f t="shared" si="104"/>
        <v>369731.97834946215</v>
      </c>
      <c r="E101" s="59">
        <f t="shared" si="105"/>
        <v>47115544.799447916</v>
      </c>
      <c r="F101" s="53">
        <f t="shared" si="106"/>
        <v>432663.29150223651</v>
      </c>
      <c r="G101" s="53">
        <f t="shared" si="77"/>
        <v>218537.60196143924</v>
      </c>
      <c r="H101" s="60">
        <f t="shared" si="78"/>
        <v>214125.68954079726</v>
      </c>
      <c r="I101" s="54">
        <f t="shared" si="107"/>
        <v>0.18</v>
      </c>
      <c r="J101" s="61">
        <f t="shared" si="79"/>
        <v>1.6401583188387914E-2</v>
      </c>
      <c r="K101" s="62">
        <f t="shared" si="80"/>
        <v>769257.52718458825</v>
      </c>
      <c r="L101" s="62">
        <f t="shared" si="81"/>
        <v>1201920.8186868248</v>
      </c>
      <c r="M101" s="55">
        <f t="shared" si="108"/>
        <v>983383.21672538552</v>
      </c>
      <c r="N101" s="55">
        <f t="shared" si="109"/>
        <v>221439.80425055578</v>
      </c>
      <c r="O101" s="55">
        <f t="shared" si="82"/>
        <v>761943.4124748297</v>
      </c>
      <c r="P101" s="59">
        <f t="shared" si="110"/>
        <v>0</v>
      </c>
      <c r="Q101" s="52">
        <f t="shared" si="71"/>
        <v>0</v>
      </c>
      <c r="R101" s="57">
        <f t="shared" si="111"/>
        <v>0</v>
      </c>
      <c r="S101" s="59">
        <f t="shared" si="112"/>
        <v>0</v>
      </c>
      <c r="T101" s="56">
        <f t="shared" si="83"/>
        <v>0</v>
      </c>
      <c r="U101" s="57">
        <f t="shared" si="84"/>
        <v>0</v>
      </c>
      <c r="V101" s="59">
        <f t="shared" si="134"/>
        <v>0</v>
      </c>
      <c r="W101" s="52">
        <f t="shared" si="74"/>
        <v>0</v>
      </c>
      <c r="X101" s="57">
        <f t="shared" si="85"/>
        <v>0</v>
      </c>
      <c r="Y101" s="59">
        <f t="shared" si="72"/>
        <v>0</v>
      </c>
      <c r="Z101" s="56">
        <f t="shared" si="113"/>
        <v>0</v>
      </c>
      <c r="AA101" s="57">
        <f t="shared" si="114"/>
        <v>0</v>
      </c>
      <c r="AB101" s="63">
        <f t="shared" si="135"/>
        <v>2984073.0613537813</v>
      </c>
      <c r="AC101" s="74">
        <f t="shared" si="86"/>
        <v>903158.62099526543</v>
      </c>
      <c r="AD101" s="57">
        <f t="shared" si="115"/>
        <v>12433.637755640755</v>
      </c>
      <c r="AE101" s="59">
        <f t="shared" si="116"/>
        <v>0</v>
      </c>
      <c r="AF101" s="54">
        <f t="shared" si="117"/>
        <v>0</v>
      </c>
      <c r="AG101" s="57">
        <f t="shared" si="87"/>
        <v>0</v>
      </c>
      <c r="AH101" s="59">
        <f t="shared" si="118"/>
        <v>10609553.671539038</v>
      </c>
      <c r="AI101" s="54">
        <f t="shared" si="88"/>
        <v>221439.80425055578</v>
      </c>
      <c r="AJ101" s="57">
        <f t="shared" si="89"/>
        <v>44206.473631412657</v>
      </c>
      <c r="AK101" s="59">
        <f t="shared" si="73"/>
        <v>33891650.04490456</v>
      </c>
      <c r="AL101" s="56">
        <f t="shared" si="75"/>
        <v>0</v>
      </c>
      <c r="AM101" s="75">
        <f t="shared" si="90"/>
        <v>141215.20852043567</v>
      </c>
      <c r="AN101">
        <f t="shared" si="119"/>
        <v>2.8684640177439623E-2</v>
      </c>
      <c r="AO101" s="119">
        <f t="shared" si="91"/>
        <v>0</v>
      </c>
      <c r="AP101" s="119">
        <f t="shared" si="92"/>
        <v>0</v>
      </c>
      <c r="AQ101">
        <f t="shared" si="93"/>
        <v>0.68457090801827525</v>
      </c>
      <c r="AR101" s="41">
        <f t="shared" si="94"/>
        <v>0</v>
      </c>
      <c r="AS101" s="41">
        <f t="shared" si="95"/>
        <v>0</v>
      </c>
      <c r="AT101">
        <f t="shared" si="96"/>
        <v>0.68260979361483576</v>
      </c>
      <c r="AU101" s="41">
        <f t="shared" si="120"/>
        <v>0</v>
      </c>
      <c r="AV101" s="41">
        <f t="shared" si="121"/>
        <v>0</v>
      </c>
      <c r="AW101">
        <f t="shared" si="97"/>
        <v>0.68902490514079595</v>
      </c>
      <c r="AX101">
        <f t="shared" si="122"/>
        <v>0</v>
      </c>
      <c r="AY101" s="121">
        <f t="shared" si="123"/>
        <v>0</v>
      </c>
      <c r="AZ101">
        <f t="shared" si="98"/>
        <v>0.79020139097685327</v>
      </c>
      <c r="BA101" s="39">
        <f t="shared" si="124"/>
        <v>915592.25875090621</v>
      </c>
      <c r="BB101" s="39">
        <f t="shared" si="125"/>
        <v>80381117.268578619</v>
      </c>
      <c r="BC101">
        <f t="shared" si="99"/>
        <v>0.70075102510244824</v>
      </c>
      <c r="BD101" s="41">
        <f t="shared" si="126"/>
        <v>0</v>
      </c>
      <c r="BE101" s="41">
        <f t="shared" si="127"/>
        <v>0</v>
      </c>
      <c r="BF101">
        <f t="shared" si="100"/>
        <v>0.68850105323694533</v>
      </c>
      <c r="BG101" s="41">
        <f t="shared" si="128"/>
        <v>265646.27788196842</v>
      </c>
      <c r="BH101" s="41">
        <f t="shared" si="129"/>
        <v>19708142.578299463</v>
      </c>
      <c r="BI101">
        <f t="shared" si="101"/>
        <v>0.71550331045511162</v>
      </c>
      <c r="BJ101">
        <f t="shared" si="130"/>
        <v>0</v>
      </c>
      <c r="BK101" s="121">
        <f t="shared" si="131"/>
        <v>0</v>
      </c>
      <c r="BL101">
        <f t="shared" si="102"/>
        <v>0.72648370256662631</v>
      </c>
      <c r="BM101" s="119">
        <f t="shared" si="132"/>
        <v>1181238.5366328745</v>
      </c>
      <c r="BN101" s="119">
        <f t="shared" si="133"/>
        <v>82604190.204932377</v>
      </c>
      <c r="BO101">
        <f t="shared" si="103"/>
        <v>0.7040577013187348</v>
      </c>
    </row>
    <row r="102" spans="1:67">
      <c r="A102">
        <v>90</v>
      </c>
      <c r="B102" s="64">
        <v>85</v>
      </c>
      <c r="C102" s="56">
        <f t="shared" si="76"/>
        <v>46501893.561071992</v>
      </c>
      <c r="D102" s="56">
        <f t="shared" si="104"/>
        <v>369731.97834946215</v>
      </c>
      <c r="E102" s="59">
        <f t="shared" si="105"/>
        <v>46132161.58272253</v>
      </c>
      <c r="F102" s="53">
        <f t="shared" si="106"/>
        <v>425566.92853410082</v>
      </c>
      <c r="G102" s="53">
        <f t="shared" si="77"/>
        <v>213976.34280786137</v>
      </c>
      <c r="H102" s="66">
        <f t="shared" si="78"/>
        <v>211590.58572623946</v>
      </c>
      <c r="I102" s="54">
        <f t="shared" si="107"/>
        <v>0.18</v>
      </c>
      <c r="J102" s="67">
        <f t="shared" si="79"/>
        <v>1.6401583188387914E-2</v>
      </c>
      <c r="K102" s="68">
        <f t="shared" si="80"/>
        <v>753170.06526550802</v>
      </c>
      <c r="L102" s="68">
        <f t="shared" si="81"/>
        <v>1178736.9937996089</v>
      </c>
      <c r="M102" s="55">
        <f t="shared" si="108"/>
        <v>964760.65099174751</v>
      </c>
      <c r="N102" s="55">
        <f t="shared" si="109"/>
        <v>217246.34513862192</v>
      </c>
      <c r="O102" s="55">
        <f t="shared" si="82"/>
        <v>747514.30585312564</v>
      </c>
      <c r="P102" s="65">
        <f t="shared" si="110"/>
        <v>0</v>
      </c>
      <c r="Q102" s="52">
        <f t="shared" si="71"/>
        <v>0</v>
      </c>
      <c r="R102" s="57">
        <f t="shared" si="111"/>
        <v>0</v>
      </c>
      <c r="S102" s="59">
        <f t="shared" si="112"/>
        <v>0</v>
      </c>
      <c r="T102" s="56">
        <f t="shared" si="83"/>
        <v>0</v>
      </c>
      <c r="U102" s="57">
        <f t="shared" si="84"/>
        <v>0</v>
      </c>
      <c r="V102" s="59">
        <f t="shared" si="134"/>
        <v>0</v>
      </c>
      <c r="W102" s="52">
        <f t="shared" si="74"/>
        <v>0</v>
      </c>
      <c r="X102" s="57">
        <f t="shared" si="85"/>
        <v>0</v>
      </c>
      <c r="Y102" s="59">
        <f t="shared" si="72"/>
        <v>0</v>
      </c>
      <c r="Z102" s="56">
        <f t="shared" si="113"/>
        <v>0</v>
      </c>
      <c r="AA102" s="57">
        <f t="shared" si="114"/>
        <v>0</v>
      </c>
      <c r="AB102" s="63">
        <f t="shared" si="135"/>
        <v>2080914.4403585158</v>
      </c>
      <c r="AC102" s="74">
        <f t="shared" si="86"/>
        <v>889317.91107572976</v>
      </c>
      <c r="AD102" s="57">
        <f t="shared" si="115"/>
        <v>8670.47683482715</v>
      </c>
      <c r="AE102" s="59">
        <f t="shared" si="116"/>
        <v>0</v>
      </c>
      <c r="AF102" s="54">
        <f t="shared" si="117"/>
        <v>0</v>
      </c>
      <c r="AG102" s="57">
        <f t="shared" si="87"/>
        <v>0</v>
      </c>
      <c r="AH102" s="59">
        <f t="shared" si="118"/>
        <v>10388113.867288483</v>
      </c>
      <c r="AI102" s="54">
        <f t="shared" si="88"/>
        <v>217246.34513862192</v>
      </c>
      <c r="AJ102" s="57">
        <f t="shared" si="89"/>
        <v>43283.807780368683</v>
      </c>
      <c r="AK102" s="59">
        <f t="shared" si="73"/>
        <v>34032865.253424995</v>
      </c>
      <c r="AL102" s="56">
        <f t="shared" si="75"/>
        <v>0</v>
      </c>
      <c r="AM102" s="75">
        <f t="shared" si="90"/>
        <v>141803.60522260415</v>
      </c>
      <c r="AN102">
        <f t="shared" si="119"/>
        <v>2.8765047361447083E-2</v>
      </c>
      <c r="AO102" s="119">
        <f t="shared" si="91"/>
        <v>0</v>
      </c>
      <c r="AP102" s="119">
        <f t="shared" si="92"/>
        <v>0</v>
      </c>
      <c r="AQ102">
        <f t="shared" si="93"/>
        <v>0.68110316163666751</v>
      </c>
      <c r="AR102" s="41">
        <f t="shared" si="94"/>
        <v>0</v>
      </c>
      <c r="AS102" s="41">
        <f t="shared" si="95"/>
        <v>0</v>
      </c>
      <c r="AT102">
        <f t="shared" si="96"/>
        <v>0.6791287999223663</v>
      </c>
      <c r="AU102" s="41">
        <f t="shared" si="120"/>
        <v>0</v>
      </c>
      <c r="AV102" s="41">
        <f t="shared" si="121"/>
        <v>0</v>
      </c>
      <c r="AW102">
        <f t="shared" si="97"/>
        <v>0.68558749515454753</v>
      </c>
      <c r="AX102">
        <f t="shared" si="122"/>
        <v>0</v>
      </c>
      <c r="AY102" s="121">
        <f t="shared" si="123"/>
        <v>0</v>
      </c>
      <c r="AZ102">
        <f t="shared" si="98"/>
        <v>0.78754199776511025</v>
      </c>
      <c r="BA102" s="39">
        <f t="shared" si="124"/>
        <v>897988.38791055686</v>
      </c>
      <c r="BB102" s="39">
        <f t="shared" si="125"/>
        <v>80038611.996815681</v>
      </c>
      <c r="BC102">
        <f t="shared" si="99"/>
        <v>0.69739512595565967</v>
      </c>
      <c r="BD102" s="41">
        <f t="shared" si="126"/>
        <v>0</v>
      </c>
      <c r="BE102" s="41">
        <f t="shared" si="127"/>
        <v>0</v>
      </c>
      <c r="BF102">
        <f t="shared" si="100"/>
        <v>0.68506005732932007</v>
      </c>
      <c r="BG102" s="41">
        <f t="shared" si="128"/>
        <v>260530.15291899061</v>
      </c>
      <c r="BH102" s="41">
        <f t="shared" si="129"/>
        <v>19552171.062475972</v>
      </c>
      <c r="BI102">
        <f t="shared" si="101"/>
        <v>0.71225329263551118</v>
      </c>
      <c r="BJ102">
        <f t="shared" si="130"/>
        <v>0</v>
      </c>
      <c r="BK102" s="121">
        <f t="shared" si="131"/>
        <v>0</v>
      </c>
      <c r="BL102">
        <f t="shared" si="102"/>
        <v>0.72331486479352103</v>
      </c>
      <c r="BM102" s="119">
        <f t="shared" si="132"/>
        <v>1158518.5408295474</v>
      </c>
      <c r="BN102" s="119">
        <f t="shared" si="133"/>
        <v>82004655.334298536</v>
      </c>
      <c r="BO102">
        <f t="shared" si="103"/>
        <v>0.7007252142759326</v>
      </c>
    </row>
    <row r="103" spans="1:67">
      <c r="A103">
        <v>91</v>
      </c>
      <c r="B103" s="58">
        <v>86</v>
      </c>
      <c r="C103" s="56">
        <f t="shared" si="76"/>
        <v>45537132.910080247</v>
      </c>
      <c r="D103" s="56">
        <f t="shared" si="104"/>
        <v>369731.97834946215</v>
      </c>
      <c r="E103" s="59">
        <f t="shared" si="105"/>
        <v>45167400.931730784</v>
      </c>
      <c r="F103" s="53">
        <f t="shared" si="106"/>
        <v>418586.95715352212</v>
      </c>
      <c r="G103" s="53">
        <f t="shared" si="77"/>
        <v>209501.46132167798</v>
      </c>
      <c r="H103" s="60">
        <f t="shared" si="78"/>
        <v>209085.49583184413</v>
      </c>
      <c r="I103" s="54">
        <f t="shared" si="107"/>
        <v>0.18</v>
      </c>
      <c r="J103" s="61">
        <f t="shared" si="79"/>
        <v>1.6401583188387914E-2</v>
      </c>
      <c r="K103" s="62">
        <f t="shared" si="80"/>
        <v>737387.55063168088</v>
      </c>
      <c r="L103" s="62">
        <f t="shared" si="81"/>
        <v>1155974.5077852029</v>
      </c>
      <c r="M103" s="55">
        <f t="shared" si="108"/>
        <v>946473.04646352492</v>
      </c>
      <c r="N103" s="55">
        <f t="shared" si="109"/>
        <v>213128.3131262126</v>
      </c>
      <c r="O103" s="55">
        <f t="shared" si="82"/>
        <v>733344.73333731235</v>
      </c>
      <c r="P103" s="59">
        <f t="shared" si="110"/>
        <v>0</v>
      </c>
      <c r="Q103" s="52">
        <f t="shared" si="71"/>
        <v>0</v>
      </c>
      <c r="R103" s="57">
        <f t="shared" si="111"/>
        <v>0</v>
      </c>
      <c r="S103" s="59">
        <f t="shared" si="112"/>
        <v>0</v>
      </c>
      <c r="T103" s="56">
        <f t="shared" si="83"/>
        <v>0</v>
      </c>
      <c r="U103" s="57">
        <f t="shared" si="84"/>
        <v>0</v>
      </c>
      <c r="V103" s="59">
        <f t="shared" si="134"/>
        <v>0</v>
      </c>
      <c r="W103" s="52">
        <f t="shared" si="74"/>
        <v>0</v>
      </c>
      <c r="X103" s="57">
        <f t="shared" si="85"/>
        <v>0</v>
      </c>
      <c r="Y103" s="59">
        <f t="shared" si="72"/>
        <v>0</v>
      </c>
      <c r="Z103" s="56">
        <f t="shared" si="113"/>
        <v>0</v>
      </c>
      <c r="AA103" s="57">
        <f t="shared" si="114"/>
        <v>0</v>
      </c>
      <c r="AB103" s="63">
        <f t="shared" si="135"/>
        <v>1191596.529282786</v>
      </c>
      <c r="AC103" s="74">
        <f t="shared" si="86"/>
        <v>875739.18691501068</v>
      </c>
      <c r="AD103" s="57">
        <f t="shared" si="115"/>
        <v>4964.9855386782747</v>
      </c>
      <c r="AE103" s="59">
        <f t="shared" si="116"/>
        <v>0</v>
      </c>
      <c r="AF103" s="54">
        <f t="shared" si="117"/>
        <v>0</v>
      </c>
      <c r="AG103" s="57">
        <f t="shared" si="87"/>
        <v>0</v>
      </c>
      <c r="AH103" s="59">
        <f t="shared" si="118"/>
        <v>10170867.522149861</v>
      </c>
      <c r="AI103" s="54">
        <f t="shared" si="88"/>
        <v>213128.3131262126</v>
      </c>
      <c r="AJ103" s="57">
        <f t="shared" si="89"/>
        <v>42378.61467562442</v>
      </c>
      <c r="AK103" s="59">
        <f t="shared" si="73"/>
        <v>34174668.8586476</v>
      </c>
      <c r="AL103" s="56">
        <f t="shared" si="75"/>
        <v>0</v>
      </c>
      <c r="AM103" s="75">
        <f t="shared" si="90"/>
        <v>142394.45357769832</v>
      </c>
      <c r="AN103">
        <f t="shared" si="119"/>
        <v>2.8845454545454542E-2</v>
      </c>
      <c r="AO103" s="119">
        <f t="shared" si="91"/>
        <v>0</v>
      </c>
      <c r="AP103" s="119">
        <f t="shared" si="92"/>
        <v>0</v>
      </c>
      <c r="AQ103">
        <f t="shared" si="93"/>
        <v>0.67764394359011282</v>
      </c>
      <c r="AR103" s="41">
        <f t="shared" si="94"/>
        <v>0</v>
      </c>
      <c r="AS103" s="41">
        <f t="shared" si="95"/>
        <v>0</v>
      </c>
      <c r="AT103">
        <f t="shared" si="96"/>
        <v>0.67565654669884923</v>
      </c>
      <c r="AU103" s="41">
        <f t="shared" si="120"/>
        <v>0</v>
      </c>
      <c r="AV103" s="41">
        <f t="shared" si="121"/>
        <v>0</v>
      </c>
      <c r="AW103">
        <f t="shared" si="97"/>
        <v>0.68215813502358102</v>
      </c>
      <c r="AX103">
        <f t="shared" si="122"/>
        <v>0</v>
      </c>
      <c r="AY103" s="121">
        <f t="shared" si="123"/>
        <v>0</v>
      </c>
      <c r="AZ103">
        <f t="shared" si="98"/>
        <v>0.78488106871780994</v>
      </c>
      <c r="BA103" s="39">
        <f t="shared" si="124"/>
        <v>880704.17245368892</v>
      </c>
      <c r="BB103" s="39">
        <f t="shared" si="125"/>
        <v>79692266.009265974</v>
      </c>
      <c r="BC103">
        <f t="shared" si="99"/>
        <v>0.69404603909176099</v>
      </c>
      <c r="BD103" s="41">
        <f t="shared" si="126"/>
        <v>0</v>
      </c>
      <c r="BE103" s="41">
        <f t="shared" si="127"/>
        <v>0</v>
      </c>
      <c r="BF103">
        <f t="shared" si="100"/>
        <v>0.68162716731383244</v>
      </c>
      <c r="BG103" s="41">
        <f t="shared" si="128"/>
        <v>255506.92780183701</v>
      </c>
      <c r="BH103" s="41">
        <f t="shared" si="129"/>
        <v>19394676.494485345</v>
      </c>
      <c r="BI103">
        <f t="shared" si="101"/>
        <v>0.70900857622553903</v>
      </c>
      <c r="BJ103">
        <f t="shared" si="130"/>
        <v>0</v>
      </c>
      <c r="BK103" s="121">
        <f t="shared" si="131"/>
        <v>0</v>
      </c>
      <c r="BL103">
        <f t="shared" si="102"/>
        <v>0.72015023761839969</v>
      </c>
      <c r="BM103" s="119">
        <f t="shared" si="132"/>
        <v>1136211.1002555259</v>
      </c>
      <c r="BN103" s="119">
        <f t="shared" si="133"/>
        <v>81396681.99586314</v>
      </c>
      <c r="BO103">
        <f t="shared" si="103"/>
        <v>0.69739919637035497</v>
      </c>
    </row>
    <row r="104" spans="1:67">
      <c r="A104">
        <v>92</v>
      </c>
      <c r="B104" s="64">
        <v>87</v>
      </c>
      <c r="C104" s="56">
        <f t="shared" si="76"/>
        <v>44590659.86361672</v>
      </c>
      <c r="D104" s="56">
        <f t="shared" si="104"/>
        <v>369731.97834946215</v>
      </c>
      <c r="E104" s="59">
        <f t="shared" si="105"/>
        <v>44220927.885267258</v>
      </c>
      <c r="F104" s="53">
        <f t="shared" si="106"/>
        <v>411721.46835419454</v>
      </c>
      <c r="G104" s="53">
        <f t="shared" si="77"/>
        <v>205111.40384116463</v>
      </c>
      <c r="H104" s="66">
        <f t="shared" si="78"/>
        <v>206610.06451302991</v>
      </c>
      <c r="I104" s="54">
        <f t="shared" si="107"/>
        <v>0.18</v>
      </c>
      <c r="J104" s="67">
        <f t="shared" si="79"/>
        <v>1.6401583188387914E-2</v>
      </c>
      <c r="K104" s="68">
        <f t="shared" si="80"/>
        <v>721904.49521724519</v>
      </c>
      <c r="L104" s="68">
        <f t="shared" si="81"/>
        <v>1133625.9635714397</v>
      </c>
      <c r="M104" s="55">
        <f t="shared" si="108"/>
        <v>928514.55973027507</v>
      </c>
      <c r="N104" s="55">
        <f t="shared" si="109"/>
        <v>209084.39238482621</v>
      </c>
      <c r="O104" s="55">
        <f t="shared" si="82"/>
        <v>719430.16734544886</v>
      </c>
      <c r="P104" s="65">
        <f t="shared" si="110"/>
        <v>0</v>
      </c>
      <c r="Q104" s="52">
        <f t="shared" si="71"/>
        <v>0</v>
      </c>
      <c r="R104" s="57">
        <f t="shared" si="111"/>
        <v>0</v>
      </c>
      <c r="S104" s="59">
        <f t="shared" si="112"/>
        <v>0</v>
      </c>
      <c r="T104" s="56">
        <f t="shared" si="83"/>
        <v>0</v>
      </c>
      <c r="U104" s="57">
        <f t="shared" si="84"/>
        <v>0</v>
      </c>
      <c r="V104" s="59">
        <f t="shared" si="134"/>
        <v>0</v>
      </c>
      <c r="W104" s="52">
        <f t="shared" si="74"/>
        <v>0</v>
      </c>
      <c r="X104" s="57">
        <f t="shared" si="85"/>
        <v>0</v>
      </c>
      <c r="Y104" s="59">
        <f t="shared" si="72"/>
        <v>0</v>
      </c>
      <c r="Z104" s="56">
        <f t="shared" si="113"/>
        <v>0</v>
      </c>
      <c r="AA104" s="57">
        <f t="shared" si="114"/>
        <v>0</v>
      </c>
      <c r="AB104" s="63">
        <f t="shared" si="135"/>
        <v>315857.34236777527</v>
      </c>
      <c r="AC104" s="74">
        <f t="shared" si="86"/>
        <v>315857.34236777527</v>
      </c>
      <c r="AD104" s="57">
        <f t="shared" si="115"/>
        <v>1316.0722598657303</v>
      </c>
      <c r="AE104" s="59">
        <f t="shared" si="116"/>
        <v>0</v>
      </c>
      <c r="AF104" s="54">
        <f t="shared" si="117"/>
        <v>0</v>
      </c>
      <c r="AG104" s="57">
        <f t="shared" si="87"/>
        <v>0</v>
      </c>
      <c r="AH104" s="59">
        <f t="shared" si="118"/>
        <v>9957739.2090236489</v>
      </c>
      <c r="AI104" s="54">
        <f t="shared" si="88"/>
        <v>209084.39238482621</v>
      </c>
      <c r="AJ104" s="57">
        <f t="shared" si="89"/>
        <v>41490.580037598535</v>
      </c>
      <c r="AK104" s="59">
        <f t="shared" si="73"/>
        <v>34317063.312225297</v>
      </c>
      <c r="AL104" s="56">
        <f t="shared" si="75"/>
        <v>403572.82497767359</v>
      </c>
      <c r="AM104" s="75">
        <f t="shared" si="90"/>
        <v>142987.76380093873</v>
      </c>
      <c r="AN104">
        <f t="shared" si="119"/>
        <v>2.8925861729462002E-2</v>
      </c>
      <c r="AO104" s="119">
        <f t="shared" si="91"/>
        <v>0</v>
      </c>
      <c r="AP104" s="119">
        <f t="shared" si="92"/>
        <v>0</v>
      </c>
      <c r="AQ104">
        <f t="shared" si="93"/>
        <v>0.6741933026907635</v>
      </c>
      <c r="AR104" s="41">
        <f t="shared" si="94"/>
        <v>0</v>
      </c>
      <c r="AS104" s="41">
        <f t="shared" si="95"/>
        <v>0</v>
      </c>
      <c r="AT104">
        <f t="shared" si="96"/>
        <v>0.67219308172399705</v>
      </c>
      <c r="AU104" s="41">
        <f t="shared" si="120"/>
        <v>0</v>
      </c>
      <c r="AV104" s="41">
        <f t="shared" si="121"/>
        <v>0</v>
      </c>
      <c r="AW104">
        <f t="shared" si="97"/>
        <v>0.67873687582490405</v>
      </c>
      <c r="AX104">
        <f t="shared" si="122"/>
        <v>0</v>
      </c>
      <c r="AY104" s="121">
        <f t="shared" si="123"/>
        <v>0</v>
      </c>
      <c r="AZ104">
        <f t="shared" si="98"/>
        <v>0.78221868010730489</v>
      </c>
      <c r="BA104" s="39">
        <f t="shared" si="124"/>
        <v>317173.41462764097</v>
      </c>
      <c r="BB104" s="39">
        <f t="shared" si="125"/>
        <v>29058875.497835323</v>
      </c>
      <c r="BC104">
        <f t="shared" si="99"/>
        <v>0.69070382103170824</v>
      </c>
      <c r="BD104" s="41">
        <f t="shared" si="126"/>
        <v>0</v>
      </c>
      <c r="BE104" s="41">
        <f t="shared" si="127"/>
        <v>0</v>
      </c>
      <c r="BF104">
        <f t="shared" si="100"/>
        <v>0.67820243400683666</v>
      </c>
      <c r="BG104" s="41">
        <f t="shared" si="128"/>
        <v>250574.97242242473</v>
      </c>
      <c r="BH104" s="41">
        <f t="shared" si="129"/>
        <v>19235764.099404011</v>
      </c>
      <c r="BI104">
        <f t="shared" si="101"/>
        <v>0.70576922356588001</v>
      </c>
      <c r="BJ104">
        <f t="shared" si="130"/>
        <v>546560.58877861232</v>
      </c>
      <c r="BK104" s="121">
        <f t="shared" si="131"/>
        <v>37128699.89794597</v>
      </c>
      <c r="BL104">
        <f t="shared" si="102"/>
        <v>0.71698988700263533</v>
      </c>
      <c r="BM104" s="119">
        <f t="shared" si="132"/>
        <v>1114308.9758286779</v>
      </c>
      <c r="BN104" s="119">
        <f t="shared" si="133"/>
        <v>80780766.696533933</v>
      </c>
      <c r="BO104">
        <f t="shared" si="103"/>
        <v>0.69407970552529097</v>
      </c>
    </row>
    <row r="105" spans="1:67">
      <c r="A105">
        <v>93</v>
      </c>
      <c r="B105" s="58">
        <v>88</v>
      </c>
      <c r="C105" s="56">
        <f t="shared" si="76"/>
        <v>43662145.303886443</v>
      </c>
      <c r="D105" s="56">
        <f t="shared" si="104"/>
        <v>369731.97834946215</v>
      </c>
      <c r="E105" s="59">
        <f t="shared" si="105"/>
        <v>43292413.325536981</v>
      </c>
      <c r="F105" s="53">
        <f t="shared" si="106"/>
        <v>404968.58444053784</v>
      </c>
      <c r="G105" s="53">
        <f t="shared" si="77"/>
        <v>200804.64380828236</v>
      </c>
      <c r="H105" s="60">
        <f t="shared" si="78"/>
        <v>204163.94063225549</v>
      </c>
      <c r="I105" s="54">
        <f t="shared" si="107"/>
        <v>0.18</v>
      </c>
      <c r="J105" s="61">
        <f t="shared" si="79"/>
        <v>1.6401583188387914E-2</v>
      </c>
      <c r="K105" s="62">
        <f t="shared" si="80"/>
        <v>706715.50672851922</v>
      </c>
      <c r="L105" s="62">
        <f t="shared" si="81"/>
        <v>1111684.0911690572</v>
      </c>
      <c r="M105" s="55">
        <f t="shared" si="108"/>
        <v>910879.44736077485</v>
      </c>
      <c r="N105" s="55">
        <f t="shared" si="109"/>
        <v>205113.28959944157</v>
      </c>
      <c r="O105" s="55">
        <f t="shared" si="82"/>
        <v>705766.15776133328</v>
      </c>
      <c r="P105" s="59">
        <f t="shared" si="110"/>
        <v>0</v>
      </c>
      <c r="Q105" s="52">
        <f t="shared" si="71"/>
        <v>0</v>
      </c>
      <c r="R105" s="57">
        <f t="shared" si="111"/>
        <v>0</v>
      </c>
      <c r="S105" s="59">
        <f t="shared" si="112"/>
        <v>0</v>
      </c>
      <c r="T105" s="56">
        <f t="shared" si="83"/>
        <v>0</v>
      </c>
      <c r="U105" s="57">
        <f t="shared" si="84"/>
        <v>0</v>
      </c>
      <c r="V105" s="59">
        <f t="shared" si="134"/>
        <v>0</v>
      </c>
      <c r="W105" s="52">
        <f t="shared" si="74"/>
        <v>0</v>
      </c>
      <c r="X105" s="57">
        <f t="shared" si="85"/>
        <v>0</v>
      </c>
      <c r="Y105" s="59">
        <f t="shared" si="72"/>
        <v>0</v>
      </c>
      <c r="Z105" s="56">
        <f t="shared" si="113"/>
        <v>0</v>
      </c>
      <c r="AA105" s="57">
        <f t="shared" si="114"/>
        <v>0</v>
      </c>
      <c r="AB105" s="63">
        <f t="shared" si="135"/>
        <v>0</v>
      </c>
      <c r="AC105" s="74">
        <f t="shared" si="86"/>
        <v>0</v>
      </c>
      <c r="AD105" s="57">
        <f t="shared" si="115"/>
        <v>0</v>
      </c>
      <c r="AE105" s="59">
        <f t="shared" si="116"/>
        <v>0</v>
      </c>
      <c r="AF105" s="54">
        <f t="shared" si="117"/>
        <v>0</v>
      </c>
      <c r="AG105" s="57">
        <f t="shared" si="87"/>
        <v>0</v>
      </c>
      <c r="AH105" s="59">
        <f t="shared" si="118"/>
        <v>9748654.8166388236</v>
      </c>
      <c r="AI105" s="54">
        <f t="shared" si="88"/>
        <v>205113.28959944157</v>
      </c>
      <c r="AJ105" s="57">
        <f t="shared" si="89"/>
        <v>40619.395069328428</v>
      </c>
      <c r="AK105" s="59">
        <f t="shared" si="73"/>
        <v>33913490.487247624</v>
      </c>
      <c r="AL105" s="56">
        <f t="shared" si="75"/>
        <v>705766.15776133328</v>
      </c>
      <c r="AM105" s="75">
        <f t="shared" si="90"/>
        <v>141306.21036353178</v>
      </c>
      <c r="AN105">
        <f t="shared" si="119"/>
        <v>2.9006268913469465E-2</v>
      </c>
      <c r="AO105" s="119">
        <f t="shared" si="91"/>
        <v>0</v>
      </c>
      <c r="AP105" s="119">
        <f t="shared" si="92"/>
        <v>0</v>
      </c>
      <c r="AQ105">
        <f t="shared" si="93"/>
        <v>0.67075128715883725</v>
      </c>
      <c r="AR105" s="41">
        <f t="shared" si="94"/>
        <v>0</v>
      </c>
      <c r="AS105" s="41">
        <f t="shared" si="95"/>
        <v>0</v>
      </c>
      <c r="AT105">
        <f t="shared" si="96"/>
        <v>0.66873845218085737</v>
      </c>
      <c r="AU105" s="41">
        <f t="shared" si="120"/>
        <v>0</v>
      </c>
      <c r="AV105" s="41">
        <f t="shared" si="121"/>
        <v>0</v>
      </c>
      <c r="AW105">
        <f t="shared" si="97"/>
        <v>0.67532376805503591</v>
      </c>
      <c r="AX105">
        <f t="shared" si="122"/>
        <v>0</v>
      </c>
      <c r="AY105" s="121">
        <f t="shared" si="123"/>
        <v>0</v>
      </c>
      <c r="AZ105">
        <f t="shared" si="98"/>
        <v>0.77955490800504557</v>
      </c>
      <c r="BA105" s="39">
        <f t="shared" si="124"/>
        <v>0</v>
      </c>
      <c r="BB105" s="39">
        <f t="shared" si="125"/>
        <v>0</v>
      </c>
      <c r="BC105">
        <f t="shared" si="99"/>
        <v>0.68736852774909463</v>
      </c>
      <c r="BD105" s="41">
        <f t="shared" si="126"/>
        <v>0</v>
      </c>
      <c r="BE105" s="41">
        <f t="shared" si="127"/>
        <v>0</v>
      </c>
      <c r="BF105">
        <f t="shared" si="100"/>
        <v>0.67478590764277968</v>
      </c>
      <c r="BG105" s="41">
        <f t="shared" si="128"/>
        <v>245732.68466877</v>
      </c>
      <c r="BH105" s="41">
        <f t="shared" si="129"/>
        <v>19075535.932748068</v>
      </c>
      <c r="BI105">
        <f t="shared" si="101"/>
        <v>0.70253529649723445</v>
      </c>
      <c r="BJ105">
        <f t="shared" si="130"/>
        <v>847072.368124865</v>
      </c>
      <c r="BK105" s="121">
        <f t="shared" si="131"/>
        <v>65636252.671803996</v>
      </c>
      <c r="BL105">
        <f t="shared" si="102"/>
        <v>0.71383387844643809</v>
      </c>
      <c r="BM105" s="119">
        <f t="shared" si="132"/>
        <v>1092805.0527936351</v>
      </c>
      <c r="BN105" s="119">
        <f t="shared" si="133"/>
        <v>80157391.367748186</v>
      </c>
      <c r="BO105">
        <f t="shared" si="103"/>
        <v>0.69076679912685857</v>
      </c>
    </row>
    <row r="106" spans="1:67">
      <c r="A106">
        <v>94</v>
      </c>
      <c r="B106" s="64">
        <v>89</v>
      </c>
      <c r="C106" s="56">
        <f t="shared" si="76"/>
        <v>42751265.856525674</v>
      </c>
      <c r="D106" s="56">
        <f t="shared" si="104"/>
        <v>369731.9783494696</v>
      </c>
      <c r="E106" s="59">
        <f t="shared" si="105"/>
        <v>42381533.878176205</v>
      </c>
      <c r="F106" s="53">
        <f t="shared" si="106"/>
        <v>398326.45851415262</v>
      </c>
      <c r="G106" s="53">
        <f t="shared" si="77"/>
        <v>196579.68130494063</v>
      </c>
      <c r="H106" s="66">
        <f t="shared" si="78"/>
        <v>201746.77720921198</v>
      </c>
      <c r="I106" s="54">
        <f t="shared" si="107"/>
        <v>0.18</v>
      </c>
      <c r="J106" s="67">
        <f t="shared" si="79"/>
        <v>1.6401583188387914E-2</v>
      </c>
      <c r="K106" s="68">
        <f t="shared" si="80"/>
        <v>691815.28700500156</v>
      </c>
      <c r="L106" s="68">
        <f t="shared" si="81"/>
        <v>1090141.7455191542</v>
      </c>
      <c r="M106" s="55">
        <f t="shared" si="108"/>
        <v>893562.06421421363</v>
      </c>
      <c r="N106" s="55">
        <f t="shared" si="109"/>
        <v>201213.73358822966</v>
      </c>
      <c r="O106" s="55">
        <f t="shared" si="82"/>
        <v>692348.330625984</v>
      </c>
      <c r="P106" s="65">
        <f t="shared" si="110"/>
        <v>0</v>
      </c>
      <c r="Q106" s="52">
        <f t="shared" si="71"/>
        <v>0</v>
      </c>
      <c r="R106" s="57">
        <f t="shared" si="111"/>
        <v>0</v>
      </c>
      <c r="S106" s="59">
        <f t="shared" si="112"/>
        <v>0</v>
      </c>
      <c r="T106" s="56">
        <f t="shared" si="83"/>
        <v>0</v>
      </c>
      <c r="U106" s="57">
        <f t="shared" si="84"/>
        <v>0</v>
      </c>
      <c r="V106" s="59">
        <f t="shared" si="134"/>
        <v>0</v>
      </c>
      <c r="W106" s="52">
        <f t="shared" si="74"/>
        <v>0</v>
      </c>
      <c r="X106" s="57">
        <f t="shared" si="85"/>
        <v>0</v>
      </c>
      <c r="Y106" s="59">
        <f t="shared" si="72"/>
        <v>0</v>
      </c>
      <c r="Z106" s="56">
        <f t="shared" si="113"/>
        <v>0</v>
      </c>
      <c r="AA106" s="57">
        <f t="shared" si="114"/>
        <v>0</v>
      </c>
      <c r="AB106" s="63">
        <f t="shared" si="135"/>
        <v>0</v>
      </c>
      <c r="AC106" s="74">
        <f t="shared" si="86"/>
        <v>0</v>
      </c>
      <c r="AD106" s="57">
        <f t="shared" si="115"/>
        <v>0</v>
      </c>
      <c r="AE106" s="59">
        <f t="shared" si="116"/>
        <v>0</v>
      </c>
      <c r="AF106" s="54">
        <f t="shared" si="117"/>
        <v>0</v>
      </c>
      <c r="AG106" s="57">
        <f t="shared" si="87"/>
        <v>0</v>
      </c>
      <c r="AH106" s="59">
        <f t="shared" si="118"/>
        <v>9543541.5270393826</v>
      </c>
      <c r="AI106" s="54">
        <f t="shared" si="88"/>
        <v>201213.73358822966</v>
      </c>
      <c r="AJ106" s="57">
        <f t="shared" si="89"/>
        <v>39764.756362664091</v>
      </c>
      <c r="AK106" s="59">
        <f t="shared" si="73"/>
        <v>33207724.329486292</v>
      </c>
      <c r="AL106" s="56">
        <f t="shared" si="75"/>
        <v>692348.330625984</v>
      </c>
      <c r="AM106" s="75">
        <f t="shared" si="90"/>
        <v>138365.51803952621</v>
      </c>
      <c r="AN106">
        <f t="shared" si="119"/>
        <v>2.9086676097476925E-2</v>
      </c>
      <c r="AO106" s="119">
        <f t="shared" si="91"/>
        <v>0</v>
      </c>
      <c r="AP106" s="119">
        <f t="shared" si="92"/>
        <v>0</v>
      </c>
      <c r="AQ106">
        <f t="shared" si="93"/>
        <v>0.66731794462309313</v>
      </c>
      <c r="AR106" s="41">
        <f t="shared" si="94"/>
        <v>0</v>
      </c>
      <c r="AS106" s="41">
        <f t="shared" si="95"/>
        <v>0</v>
      </c>
      <c r="AT106">
        <f t="shared" si="96"/>
        <v>0.66529270465631962</v>
      </c>
      <c r="AU106" s="41">
        <f t="shared" si="120"/>
        <v>0</v>
      </c>
      <c r="AV106" s="41">
        <f t="shared" si="121"/>
        <v>0</v>
      </c>
      <c r="AW106">
        <f t="shared" si="97"/>
        <v>0.67191886163015857</v>
      </c>
      <c r="AX106">
        <f t="shared" si="122"/>
        <v>0</v>
      </c>
      <c r="AY106" s="121">
        <f t="shared" si="123"/>
        <v>0</v>
      </c>
      <c r="AZ106">
        <f t="shared" si="98"/>
        <v>0.77688982827823738</v>
      </c>
      <c r="BA106" s="39">
        <f t="shared" si="124"/>
        <v>0</v>
      </c>
      <c r="BB106" s="39">
        <f t="shared" si="125"/>
        <v>0</v>
      </c>
      <c r="BC106">
        <f t="shared" si="99"/>
        <v>0.68404021466979692</v>
      </c>
      <c r="BD106" s="41">
        <f t="shared" si="126"/>
        <v>0</v>
      </c>
      <c r="BE106" s="41">
        <f t="shared" si="127"/>
        <v>0</v>
      </c>
      <c r="BF106">
        <f t="shared" si="100"/>
        <v>0.67137763787445437</v>
      </c>
      <c r="BG106" s="41">
        <f t="shared" si="128"/>
        <v>240978.48995089374</v>
      </c>
      <c r="BH106" s="41">
        <f t="shared" si="129"/>
        <v>18914090.957293589</v>
      </c>
      <c r="BI106">
        <f t="shared" si="101"/>
        <v>0.69930685635938528</v>
      </c>
      <c r="BJ106">
        <f t="shared" si="130"/>
        <v>830713.84866551019</v>
      </c>
      <c r="BK106" s="121">
        <f t="shared" si="131"/>
        <v>65080743.078842498</v>
      </c>
      <c r="BL106">
        <f t="shared" si="102"/>
        <v>0.71068227698742448</v>
      </c>
      <c r="BM106" s="119">
        <f t="shared" si="132"/>
        <v>1071692.338616404</v>
      </c>
      <c r="BN106" s="119">
        <f t="shared" si="133"/>
        <v>79527023.715065017</v>
      </c>
      <c r="BO106">
        <f t="shared" si="103"/>
        <v>0.68746053402334106</v>
      </c>
    </row>
    <row r="107" spans="1:67">
      <c r="A107">
        <v>95</v>
      </c>
      <c r="B107" s="58">
        <v>90</v>
      </c>
      <c r="C107" s="56">
        <f t="shared" si="76"/>
        <v>41857703.79231146</v>
      </c>
      <c r="D107" s="56">
        <f t="shared" si="104"/>
        <v>369731.9783494696</v>
      </c>
      <c r="E107" s="59">
        <f t="shared" si="105"/>
        <v>41487971.81396199</v>
      </c>
      <c r="F107" s="53">
        <f t="shared" si="106"/>
        <v>391793.27396869689</v>
      </c>
      <c r="G107" s="53">
        <f t="shared" si="77"/>
        <v>192435.04259709371</v>
      </c>
      <c r="H107" s="60">
        <f t="shared" si="78"/>
        <v>199358.23137160318</v>
      </c>
      <c r="I107" s="54">
        <f t="shared" si="107"/>
        <v>0.18</v>
      </c>
      <c r="J107" s="61">
        <f t="shared" si="79"/>
        <v>1.6401583188387914E-2</v>
      </c>
      <c r="K107" s="62">
        <f t="shared" si="80"/>
        <v>677198.63040805934</v>
      </c>
      <c r="L107" s="62">
        <f t="shared" si="81"/>
        <v>1068991.9043767562</v>
      </c>
      <c r="M107" s="55">
        <f t="shared" si="108"/>
        <v>876556.86177966243</v>
      </c>
      <c r="N107" s="55">
        <f t="shared" si="109"/>
        <v>197384.47492863258</v>
      </c>
      <c r="O107" s="55">
        <f t="shared" si="82"/>
        <v>679172.38685102982</v>
      </c>
      <c r="P107" s="59">
        <f t="shared" si="110"/>
        <v>0</v>
      </c>
      <c r="Q107" s="52">
        <f t="shared" ref="Q107:Q170" si="136">MIN(IF(S107&gt;O107,0,MIN(P107,O107-S107))+IF(P107&gt;0,MIN(AA107,P107)),P107)</f>
        <v>0</v>
      </c>
      <c r="R107" s="57">
        <f t="shared" si="111"/>
        <v>0</v>
      </c>
      <c r="S107" s="59">
        <f t="shared" si="112"/>
        <v>0</v>
      </c>
      <c r="T107" s="56">
        <f t="shared" si="83"/>
        <v>0</v>
      </c>
      <c r="U107" s="57">
        <f t="shared" si="84"/>
        <v>0</v>
      </c>
      <c r="V107" s="59">
        <f t="shared" si="134"/>
        <v>0</v>
      </c>
      <c r="W107" s="52">
        <f t="shared" si="74"/>
        <v>0</v>
      </c>
      <c r="X107" s="57">
        <f t="shared" si="85"/>
        <v>0</v>
      </c>
      <c r="Y107" s="59">
        <f t="shared" si="72"/>
        <v>0</v>
      </c>
      <c r="Z107" s="56">
        <f t="shared" si="113"/>
        <v>0</v>
      </c>
      <c r="AA107" s="57">
        <f t="shared" si="114"/>
        <v>0</v>
      </c>
      <c r="AB107" s="63">
        <f t="shared" si="135"/>
        <v>0</v>
      </c>
      <c r="AC107" s="74">
        <f t="shared" si="86"/>
        <v>0</v>
      </c>
      <c r="AD107" s="57">
        <f t="shared" si="115"/>
        <v>0</v>
      </c>
      <c r="AE107" s="59">
        <f t="shared" si="116"/>
        <v>0</v>
      </c>
      <c r="AF107" s="54">
        <f t="shared" si="117"/>
        <v>0</v>
      </c>
      <c r="AG107" s="57">
        <f t="shared" si="87"/>
        <v>0</v>
      </c>
      <c r="AH107" s="59">
        <f t="shared" si="118"/>
        <v>9342327.7934511527</v>
      </c>
      <c r="AI107" s="54">
        <f t="shared" si="88"/>
        <v>197384.47492863258</v>
      </c>
      <c r="AJ107" s="57">
        <f t="shared" si="89"/>
        <v>38926.365806046466</v>
      </c>
      <c r="AK107" s="59">
        <f t="shared" si="73"/>
        <v>32515375.998860307</v>
      </c>
      <c r="AL107" s="56">
        <f t="shared" si="75"/>
        <v>679172.38685102982</v>
      </c>
      <c r="AM107" s="75">
        <f t="shared" si="90"/>
        <v>135480.73332858461</v>
      </c>
      <c r="AN107">
        <f t="shared" si="119"/>
        <v>2.9167083281484388E-2</v>
      </c>
      <c r="AO107" s="119">
        <f t="shared" si="91"/>
        <v>0</v>
      </c>
      <c r="AP107" s="119">
        <f t="shared" si="92"/>
        <v>0</v>
      </c>
      <c r="AQ107">
        <f t="shared" si="93"/>
        <v>0.66389332212132279</v>
      </c>
      <c r="AR107" s="41">
        <f t="shared" si="94"/>
        <v>0</v>
      </c>
      <c r="AS107" s="41">
        <f t="shared" si="95"/>
        <v>0</v>
      </c>
      <c r="AT107">
        <f t="shared" si="96"/>
        <v>0.66185588514173022</v>
      </c>
      <c r="AU107" s="41">
        <f t="shared" si="120"/>
        <v>0</v>
      </c>
      <c r="AV107" s="41">
        <f t="shared" si="121"/>
        <v>0</v>
      </c>
      <c r="AW107">
        <f t="shared" si="97"/>
        <v>0.6685222058864364</v>
      </c>
      <c r="AX107">
        <f t="shared" si="122"/>
        <v>0</v>
      </c>
      <c r="AY107" s="121">
        <f t="shared" si="123"/>
        <v>0</v>
      </c>
      <c r="AZ107">
        <f t="shared" si="98"/>
        <v>0.77422351658643895</v>
      </c>
      <c r="BA107" s="39">
        <f t="shared" si="124"/>
        <v>0</v>
      </c>
      <c r="BB107" s="39">
        <f t="shared" si="125"/>
        <v>0</v>
      </c>
      <c r="BC107">
        <f t="shared" si="99"/>
        <v>0.68071893667165828</v>
      </c>
      <c r="BD107" s="41">
        <f t="shared" si="126"/>
        <v>0</v>
      </c>
      <c r="BE107" s="41">
        <f t="shared" si="127"/>
        <v>0</v>
      </c>
      <c r="BF107">
        <f t="shared" si="100"/>
        <v>0.66797767377331452</v>
      </c>
      <c r="BG107" s="41">
        <f t="shared" si="128"/>
        <v>236310.84073467905</v>
      </c>
      <c r="BH107" s="41">
        <f t="shared" si="129"/>
        <v>18751525.118220095</v>
      </c>
      <c r="BI107">
        <f t="shared" si="101"/>
        <v>0.69608396399020278</v>
      </c>
      <c r="BJ107">
        <f t="shared" si="130"/>
        <v>814653.1201796144</v>
      </c>
      <c r="BK107" s="121">
        <f t="shared" si="131"/>
        <v>64521376.750847831</v>
      </c>
      <c r="BL107">
        <f t="shared" si="102"/>
        <v>0.70753514719914745</v>
      </c>
      <c r="BM107" s="119">
        <f t="shared" si="132"/>
        <v>1050963.9609142935</v>
      </c>
      <c r="BN107" s="119">
        <f t="shared" si="133"/>
        <v>78890117.560169622</v>
      </c>
      <c r="BO107">
        <f t="shared" si="103"/>
        <v>0.68416096652483271</v>
      </c>
    </row>
    <row r="108" spans="1:67">
      <c r="A108">
        <v>96</v>
      </c>
      <c r="B108" s="64">
        <v>91</v>
      </c>
      <c r="C108" s="56">
        <f t="shared" si="76"/>
        <v>40981146.9305318</v>
      </c>
      <c r="D108" s="56">
        <f t="shared" si="104"/>
        <v>369731.9783494696</v>
      </c>
      <c r="E108" s="59">
        <f t="shared" si="105"/>
        <v>40611414.95218233</v>
      </c>
      <c r="F108" s="53">
        <f t="shared" si="106"/>
        <v>385367.24399304844</v>
      </c>
      <c r="G108" s="53">
        <f t="shared" si="77"/>
        <v>188369.27968653906</v>
      </c>
      <c r="H108" s="66">
        <f t="shared" si="78"/>
        <v>196997.96430650938</v>
      </c>
      <c r="I108" s="54">
        <f t="shared" si="107"/>
        <v>0.18</v>
      </c>
      <c r="J108" s="67">
        <f t="shared" si="79"/>
        <v>1.6401583188387914E-2</v>
      </c>
      <c r="K108" s="68">
        <f t="shared" si="80"/>
        <v>662860.42223684292</v>
      </c>
      <c r="L108" s="68">
        <f t="shared" si="81"/>
        <v>1048227.6662298914</v>
      </c>
      <c r="M108" s="55">
        <f t="shared" si="108"/>
        <v>859858.38654335227</v>
      </c>
      <c r="N108" s="55">
        <f t="shared" si="109"/>
        <v>193624.28558970484</v>
      </c>
      <c r="O108" s="55">
        <f t="shared" si="82"/>
        <v>666234.1009536474</v>
      </c>
      <c r="P108" s="65">
        <f t="shared" si="110"/>
        <v>0</v>
      </c>
      <c r="Q108" s="52">
        <f t="shared" si="136"/>
        <v>0</v>
      </c>
      <c r="R108" s="57">
        <f t="shared" si="111"/>
        <v>0</v>
      </c>
      <c r="S108" s="59">
        <f t="shared" si="112"/>
        <v>0</v>
      </c>
      <c r="T108" s="56">
        <f t="shared" si="83"/>
        <v>0</v>
      </c>
      <c r="U108" s="57">
        <f t="shared" si="84"/>
        <v>0</v>
      </c>
      <c r="V108" s="59">
        <f t="shared" si="134"/>
        <v>0</v>
      </c>
      <c r="W108" s="52">
        <f t="shared" si="74"/>
        <v>0</v>
      </c>
      <c r="X108" s="57">
        <f t="shared" si="85"/>
        <v>0</v>
      </c>
      <c r="Y108" s="59">
        <f t="shared" si="72"/>
        <v>0</v>
      </c>
      <c r="Z108" s="56">
        <f t="shared" si="113"/>
        <v>0</v>
      </c>
      <c r="AA108" s="57">
        <f t="shared" si="114"/>
        <v>0</v>
      </c>
      <c r="AB108" s="63">
        <f t="shared" si="135"/>
        <v>0</v>
      </c>
      <c r="AC108" s="74">
        <f t="shared" si="86"/>
        <v>0</v>
      </c>
      <c r="AD108" s="57">
        <f t="shared" si="115"/>
        <v>0</v>
      </c>
      <c r="AE108" s="59">
        <f t="shared" si="116"/>
        <v>0</v>
      </c>
      <c r="AF108" s="54">
        <f t="shared" si="117"/>
        <v>0</v>
      </c>
      <c r="AG108" s="57">
        <f t="shared" si="87"/>
        <v>0</v>
      </c>
      <c r="AH108" s="59">
        <f t="shared" si="118"/>
        <v>9144943.3185225204</v>
      </c>
      <c r="AI108" s="54">
        <f t="shared" si="88"/>
        <v>193624.28558970484</v>
      </c>
      <c r="AJ108" s="57">
        <f t="shared" si="89"/>
        <v>38103.930493843836</v>
      </c>
      <c r="AK108" s="59">
        <f t="shared" si="73"/>
        <v>31836203.612009276</v>
      </c>
      <c r="AL108" s="56">
        <f t="shared" si="75"/>
        <v>666234.1009536474</v>
      </c>
      <c r="AM108" s="75">
        <f t="shared" si="90"/>
        <v>132650.84838337198</v>
      </c>
      <c r="AN108">
        <f t="shared" si="119"/>
        <v>2.9247490465491847E-2</v>
      </c>
      <c r="AO108" s="119">
        <f t="shared" si="91"/>
        <v>0</v>
      </c>
      <c r="AP108" s="119">
        <f t="shared" si="92"/>
        <v>0</v>
      </c>
      <c r="AQ108">
        <f t="shared" si="93"/>
        <v>0.66047746610087854</v>
      </c>
      <c r="AR108" s="41">
        <f t="shared" si="94"/>
        <v>0</v>
      </c>
      <c r="AS108" s="41">
        <f t="shared" si="95"/>
        <v>0</v>
      </c>
      <c r="AT108">
        <f t="shared" si="96"/>
        <v>0.65842803903350045</v>
      </c>
      <c r="AU108" s="41">
        <f t="shared" si="120"/>
        <v>0</v>
      </c>
      <c r="AV108" s="41">
        <f t="shared" si="121"/>
        <v>0</v>
      </c>
      <c r="AW108">
        <f t="shared" si="97"/>
        <v>0.66513384958029198</v>
      </c>
      <c r="AX108">
        <f t="shared" si="122"/>
        <v>0</v>
      </c>
      <c r="AY108" s="121">
        <f t="shared" si="123"/>
        <v>0</v>
      </c>
      <c r="AZ108">
        <f t="shared" si="98"/>
        <v>0.7715560483783277</v>
      </c>
      <c r="BA108" s="39">
        <f t="shared" si="124"/>
        <v>0</v>
      </c>
      <c r="BB108" s="39">
        <f t="shared" si="125"/>
        <v>0</v>
      </c>
      <c r="BC108">
        <f t="shared" si="99"/>
        <v>0.6774047480842369</v>
      </c>
      <c r="BD108" s="41">
        <f t="shared" si="126"/>
        <v>0</v>
      </c>
      <c r="BE108" s="41">
        <f t="shared" si="127"/>
        <v>0</v>
      </c>
      <c r="BF108">
        <f t="shared" si="100"/>
        <v>0.66458606382977159</v>
      </c>
      <c r="BG108" s="41">
        <f t="shared" si="128"/>
        <v>231728.21608354867</v>
      </c>
      <c r="BH108" s="41">
        <f t="shared" si="129"/>
        <v>18587931.416611664</v>
      </c>
      <c r="BI108">
        <f t="shared" si="101"/>
        <v>0.69286667972470961</v>
      </c>
      <c r="BJ108">
        <f t="shared" si="130"/>
        <v>798884.94933701935</v>
      </c>
      <c r="BK108" s="121">
        <f t="shared" si="131"/>
        <v>63958473.691550151</v>
      </c>
      <c r="BL108">
        <f t="shared" si="102"/>
        <v>0.70439255318975835</v>
      </c>
      <c r="BM108" s="119">
        <f t="shared" si="132"/>
        <v>1030613.1654205681</v>
      </c>
      <c r="BN108" s="119">
        <f t="shared" si="133"/>
        <v>78247113.17544505</v>
      </c>
      <c r="BO108">
        <f t="shared" si="103"/>
        <v>0.68086815240281273</v>
      </c>
    </row>
    <row r="109" spans="1:67">
      <c r="A109">
        <v>97</v>
      </c>
      <c r="B109" s="58">
        <v>92</v>
      </c>
      <c r="C109" s="56">
        <f t="shared" si="76"/>
        <v>40121288.543988444</v>
      </c>
      <c r="D109" s="56">
        <f t="shared" si="104"/>
        <v>369731.9783494696</v>
      </c>
      <c r="E109" s="59">
        <f t="shared" si="105"/>
        <v>39751556.565638974</v>
      </c>
      <c r="F109" s="53">
        <f t="shared" si="106"/>
        <v>379046.61108261667</v>
      </c>
      <c r="G109" s="53">
        <f t="shared" si="77"/>
        <v>184380.96987028877</v>
      </c>
      <c r="H109" s="60">
        <f t="shared" si="78"/>
        <v>194665.6412123279</v>
      </c>
      <c r="I109" s="54">
        <f t="shared" si="107"/>
        <v>0.18</v>
      </c>
      <c r="J109" s="61">
        <f t="shared" si="79"/>
        <v>1.6401583188387914E-2</v>
      </c>
      <c r="K109" s="62">
        <f t="shared" si="80"/>
        <v>648795.63717097056</v>
      </c>
      <c r="L109" s="62">
        <f t="shared" si="81"/>
        <v>1027842.2482535872</v>
      </c>
      <c r="M109" s="55">
        <f t="shared" si="108"/>
        <v>843461.27838329843</v>
      </c>
      <c r="N109" s="55">
        <f t="shared" si="109"/>
        <v>189931.95857061207</v>
      </c>
      <c r="O109" s="55">
        <f t="shared" si="82"/>
        <v>653529.31981268642</v>
      </c>
      <c r="P109" s="59">
        <f t="shared" si="110"/>
        <v>0</v>
      </c>
      <c r="Q109" s="52">
        <f t="shared" si="136"/>
        <v>0</v>
      </c>
      <c r="R109" s="57">
        <f t="shared" si="111"/>
        <v>0</v>
      </c>
      <c r="S109" s="59">
        <f t="shared" si="112"/>
        <v>0</v>
      </c>
      <c r="T109" s="56">
        <f t="shared" si="83"/>
        <v>0</v>
      </c>
      <c r="U109" s="57">
        <f t="shared" si="84"/>
        <v>0</v>
      </c>
      <c r="V109" s="59">
        <f t="shared" si="134"/>
        <v>0</v>
      </c>
      <c r="W109" s="52">
        <f t="shared" si="74"/>
        <v>0</v>
      </c>
      <c r="X109" s="57">
        <f t="shared" si="85"/>
        <v>0</v>
      </c>
      <c r="Y109" s="59">
        <f t="shared" si="72"/>
        <v>0</v>
      </c>
      <c r="Z109" s="56">
        <f t="shared" si="113"/>
        <v>0</v>
      </c>
      <c r="AA109" s="57">
        <f t="shared" si="114"/>
        <v>0</v>
      </c>
      <c r="AB109" s="63">
        <f t="shared" si="135"/>
        <v>0</v>
      </c>
      <c r="AC109" s="74">
        <f t="shared" si="86"/>
        <v>0</v>
      </c>
      <c r="AD109" s="57">
        <f t="shared" si="115"/>
        <v>0</v>
      </c>
      <c r="AE109" s="59">
        <f t="shared" si="116"/>
        <v>0</v>
      </c>
      <c r="AF109" s="54">
        <f t="shared" si="117"/>
        <v>0</v>
      </c>
      <c r="AG109" s="57">
        <f t="shared" si="87"/>
        <v>0</v>
      </c>
      <c r="AH109" s="59">
        <f t="shared" si="118"/>
        <v>8951319.0329328161</v>
      </c>
      <c r="AI109" s="54">
        <f t="shared" si="88"/>
        <v>189931.95857061207</v>
      </c>
      <c r="AJ109" s="57">
        <f t="shared" si="89"/>
        <v>37297.16263722007</v>
      </c>
      <c r="AK109" s="59">
        <f t="shared" si="73"/>
        <v>31169969.51105563</v>
      </c>
      <c r="AL109" s="56">
        <f t="shared" si="75"/>
        <v>653529.31981268642</v>
      </c>
      <c r="AM109" s="75">
        <f t="shared" si="90"/>
        <v>129874.8729627318</v>
      </c>
      <c r="AN109">
        <f t="shared" si="119"/>
        <v>2.9327897649499307E-2</v>
      </c>
      <c r="AO109" s="119">
        <f t="shared" si="91"/>
        <v>0</v>
      </c>
      <c r="AP109" s="119">
        <f t="shared" si="92"/>
        <v>0</v>
      </c>
      <c r="AQ109">
        <f t="shared" si="93"/>
        <v>0.65707042241926039</v>
      </c>
      <c r="AR109" s="41">
        <f t="shared" si="94"/>
        <v>0</v>
      </c>
      <c r="AS109" s="41">
        <f t="shared" si="95"/>
        <v>0</v>
      </c>
      <c r="AT109">
        <f t="shared" si="96"/>
        <v>0.65500921113381139</v>
      </c>
      <c r="AU109" s="41">
        <f t="shared" si="120"/>
        <v>0</v>
      </c>
      <c r="AV109" s="41">
        <f t="shared" si="121"/>
        <v>0</v>
      </c>
      <c r="AW109">
        <f t="shared" si="97"/>
        <v>0.66175384088877987</v>
      </c>
      <c r="AX109">
        <f t="shared" si="122"/>
        <v>0</v>
      </c>
      <c r="AY109" s="121">
        <f t="shared" si="123"/>
        <v>0</v>
      </c>
      <c r="AZ109">
        <f t="shared" si="98"/>
        <v>0.76888749888828611</v>
      </c>
      <c r="BA109" s="39">
        <f t="shared" si="124"/>
        <v>0</v>
      </c>
      <c r="BB109" s="39">
        <f t="shared" si="125"/>
        <v>0</v>
      </c>
      <c r="BC109">
        <f t="shared" si="99"/>
        <v>0.67409770268864244</v>
      </c>
      <c r="BD109" s="41">
        <f t="shared" si="126"/>
        <v>0</v>
      </c>
      <c r="BE109" s="41">
        <f t="shared" si="127"/>
        <v>0</v>
      </c>
      <c r="BF109">
        <f t="shared" si="100"/>
        <v>0.6612028559535833</v>
      </c>
      <c r="BG109" s="41">
        <f t="shared" si="128"/>
        <v>227229.12120783213</v>
      </c>
      <c r="BH109" s="41">
        <f t="shared" si="129"/>
        <v>18423399.981349371</v>
      </c>
      <c r="BI109">
        <f t="shared" si="101"/>
        <v>0.68965506339421923</v>
      </c>
      <c r="BJ109">
        <f t="shared" si="130"/>
        <v>783404.19277541817</v>
      </c>
      <c r="BK109" s="121">
        <f t="shared" si="131"/>
        <v>63392344.021830581</v>
      </c>
      <c r="BL109">
        <f t="shared" si="102"/>
        <v>0.70125455860066543</v>
      </c>
      <c r="BM109" s="119">
        <f t="shared" si="132"/>
        <v>1010633.3139832503</v>
      </c>
      <c r="BN109" s="119">
        <f t="shared" si="133"/>
        <v>77598437.611263454</v>
      </c>
      <c r="BO109">
        <f t="shared" si="103"/>
        <v>0.67758214688974905</v>
      </c>
    </row>
    <row r="110" spans="1:67">
      <c r="A110">
        <v>98</v>
      </c>
      <c r="B110" s="64">
        <v>93</v>
      </c>
      <c r="C110" s="56">
        <f t="shared" si="76"/>
        <v>39277827.265605152</v>
      </c>
      <c r="D110" s="56">
        <f t="shared" si="104"/>
        <v>369731.97834947705</v>
      </c>
      <c r="E110" s="59">
        <f t="shared" si="105"/>
        <v>38908095.287255675</v>
      </c>
      <c r="F110" s="53">
        <f t="shared" si="106"/>
        <v>372829.64655866864</v>
      </c>
      <c r="G110" s="53">
        <f t="shared" si="77"/>
        <v>180468.71530738755</v>
      </c>
      <c r="H110" s="66">
        <f t="shared" si="78"/>
        <v>192360.93125128109</v>
      </c>
      <c r="I110" s="54">
        <f t="shared" si="107"/>
        <v>0.18</v>
      </c>
      <c r="J110" s="67">
        <f t="shared" si="79"/>
        <v>1.6401583188387914E-2</v>
      </c>
      <c r="K110" s="68">
        <f t="shared" si="80"/>
        <v>634999.33773953409</v>
      </c>
      <c r="L110" s="68">
        <f t="shared" si="81"/>
        <v>1007828.9842982027</v>
      </c>
      <c r="M110" s="55">
        <f t="shared" si="108"/>
        <v>827360.26899081515</v>
      </c>
      <c r="N110" s="55">
        <f t="shared" si="109"/>
        <v>186306.30754518529</v>
      </c>
      <c r="O110" s="55">
        <f t="shared" si="82"/>
        <v>641053.96144562983</v>
      </c>
      <c r="P110" s="65">
        <f t="shared" si="110"/>
        <v>0</v>
      </c>
      <c r="Q110" s="52">
        <f t="shared" si="136"/>
        <v>0</v>
      </c>
      <c r="R110" s="57">
        <f t="shared" si="111"/>
        <v>0</v>
      </c>
      <c r="S110" s="59">
        <f t="shared" si="112"/>
        <v>0</v>
      </c>
      <c r="T110" s="56">
        <f t="shared" si="83"/>
        <v>0</v>
      </c>
      <c r="U110" s="57">
        <f t="shared" si="84"/>
        <v>0</v>
      </c>
      <c r="V110" s="59">
        <f t="shared" si="134"/>
        <v>0</v>
      </c>
      <c r="W110" s="52">
        <f t="shared" si="74"/>
        <v>0</v>
      </c>
      <c r="X110" s="57">
        <f t="shared" si="85"/>
        <v>0</v>
      </c>
      <c r="Y110" s="59">
        <f t="shared" ref="Y110:Y173" si="137">IF(V109&gt;O109,(IF(V109&gt;AA109+O109+AM109,Y109+AA109,Y109+AA109-((AA109+O109+AM109)-V109))),Y109-Z109)</f>
        <v>0</v>
      </c>
      <c r="Z110" s="56">
        <f t="shared" si="113"/>
        <v>0</v>
      </c>
      <c r="AA110" s="57">
        <f t="shared" si="114"/>
        <v>0</v>
      </c>
      <c r="AB110" s="63">
        <f t="shared" si="135"/>
        <v>0</v>
      </c>
      <c r="AC110" s="74">
        <f t="shared" si="86"/>
        <v>0</v>
      </c>
      <c r="AD110" s="57">
        <f t="shared" si="115"/>
        <v>0</v>
      </c>
      <c r="AE110" s="59">
        <f t="shared" si="116"/>
        <v>0</v>
      </c>
      <c r="AF110" s="54">
        <f t="shared" si="117"/>
        <v>0</v>
      </c>
      <c r="AG110" s="57">
        <f t="shared" si="87"/>
        <v>0</v>
      </c>
      <c r="AH110" s="59">
        <f t="shared" si="118"/>
        <v>8761387.0743622035</v>
      </c>
      <c r="AI110" s="54">
        <f t="shared" si="88"/>
        <v>186306.30754518529</v>
      </c>
      <c r="AJ110" s="57">
        <f t="shared" si="89"/>
        <v>36505.779476509182</v>
      </c>
      <c r="AK110" s="59">
        <f t="shared" si="73"/>
        <v>30516440.191242944</v>
      </c>
      <c r="AL110" s="56">
        <f t="shared" si="75"/>
        <v>641053.96144562983</v>
      </c>
      <c r="AM110" s="75">
        <f t="shared" si="90"/>
        <v>127151.83413017893</v>
      </c>
      <c r="AN110">
        <f t="shared" si="119"/>
        <v>2.9408304833506767E-2</v>
      </c>
      <c r="AO110" s="119">
        <f t="shared" si="91"/>
        <v>0</v>
      </c>
      <c r="AP110" s="119">
        <f t="shared" si="92"/>
        <v>0</v>
      </c>
      <c r="AQ110">
        <f t="shared" si="93"/>
        <v>0.65367223634464944</v>
      </c>
      <c r="AR110" s="41">
        <f t="shared" si="94"/>
        <v>0</v>
      </c>
      <c r="AS110" s="41">
        <f t="shared" si="95"/>
        <v>0</v>
      </c>
      <c r="AT110">
        <f t="shared" si="96"/>
        <v>0.65159944565126504</v>
      </c>
      <c r="AU110" s="41">
        <f t="shared" si="120"/>
        <v>0</v>
      </c>
      <c r="AV110" s="41">
        <f t="shared" si="121"/>
        <v>0</v>
      </c>
      <c r="AW110">
        <f t="shared" si="97"/>
        <v>0.65838222740993257</v>
      </c>
      <c r="AX110">
        <f t="shared" si="122"/>
        <v>0</v>
      </c>
      <c r="AY110" s="121">
        <f t="shared" si="123"/>
        <v>0</v>
      </c>
      <c r="AZ110">
        <f t="shared" si="98"/>
        <v>0.7662179431331767</v>
      </c>
      <c r="BA110" s="39">
        <f t="shared" si="124"/>
        <v>0</v>
      </c>
      <c r="BB110" s="39">
        <f t="shared" si="125"/>
        <v>0</v>
      </c>
      <c r="BC110">
        <f t="shared" si="99"/>
        <v>0.67079785371723466</v>
      </c>
      <c r="BD110" s="41">
        <f t="shared" si="126"/>
        <v>0</v>
      </c>
      <c r="BE110" s="41">
        <f t="shared" si="127"/>
        <v>0</v>
      </c>
      <c r="BF110">
        <f t="shared" si="100"/>
        <v>0.65782809747428495</v>
      </c>
      <c r="BG110" s="41">
        <f t="shared" si="128"/>
        <v>222812.08702169446</v>
      </c>
      <c r="BH110" s="41">
        <f t="shared" si="129"/>
        <v>18258018.139428157</v>
      </c>
      <c r="BI110">
        <f t="shared" si="101"/>
        <v>0.68644917432545538</v>
      </c>
      <c r="BJ110">
        <f t="shared" si="130"/>
        <v>768205.79557580873</v>
      </c>
      <c r="BK110" s="121">
        <f t="shared" si="131"/>
        <v>62823288.221671723</v>
      </c>
      <c r="BL110">
        <f t="shared" si="102"/>
        <v>0.69812122660513631</v>
      </c>
      <c r="BM110" s="119">
        <f t="shared" si="132"/>
        <v>991017.88259750325</v>
      </c>
      <c r="BN110" s="119">
        <f t="shared" si="133"/>
        <v>76944505.01614581</v>
      </c>
      <c r="BO110">
        <f t="shared" si="103"/>
        <v>0.67430300467874338</v>
      </c>
    </row>
    <row r="111" spans="1:67">
      <c r="A111">
        <v>99</v>
      </c>
      <c r="B111" s="58">
        <v>94</v>
      </c>
      <c r="C111" s="56">
        <f t="shared" si="76"/>
        <v>38450466.996614337</v>
      </c>
      <c r="D111" s="56">
        <f t="shared" si="104"/>
        <v>369731.97834947705</v>
      </c>
      <c r="E111" s="59">
        <f t="shared" si="105"/>
        <v>38080735.01826486</v>
      </c>
      <c r="F111" s="53">
        <f t="shared" si="106"/>
        <v>366714.65009553934</v>
      </c>
      <c r="G111" s="53">
        <f t="shared" si="77"/>
        <v>176631.14259305186</v>
      </c>
      <c r="H111" s="60">
        <f t="shared" si="78"/>
        <v>190083.50750248748</v>
      </c>
      <c r="I111" s="54">
        <f t="shared" si="107"/>
        <v>0.18</v>
      </c>
      <c r="J111" s="61">
        <f t="shared" si="79"/>
        <v>1.6401583188387914E-2</v>
      </c>
      <c r="K111" s="62">
        <f t="shared" si="80"/>
        <v>621466.67281598516</v>
      </c>
      <c r="L111" s="62">
        <f t="shared" si="81"/>
        <v>988181.32291152456</v>
      </c>
      <c r="M111" s="55">
        <f t="shared" si="108"/>
        <v>811550.18031847267</v>
      </c>
      <c r="N111" s="55">
        <f t="shared" si="109"/>
        <v>182746.16651242948</v>
      </c>
      <c r="O111" s="55">
        <f t="shared" si="82"/>
        <v>628804.01380604319</v>
      </c>
      <c r="P111" s="59">
        <f t="shared" si="110"/>
        <v>0</v>
      </c>
      <c r="Q111" s="52">
        <f t="shared" si="136"/>
        <v>0</v>
      </c>
      <c r="R111" s="57">
        <f t="shared" si="111"/>
        <v>0</v>
      </c>
      <c r="S111" s="59">
        <f t="shared" si="112"/>
        <v>0</v>
      </c>
      <c r="T111" s="56">
        <f t="shared" si="83"/>
        <v>0</v>
      </c>
      <c r="U111" s="57">
        <f t="shared" si="84"/>
        <v>0</v>
      </c>
      <c r="V111" s="59">
        <f t="shared" si="134"/>
        <v>0</v>
      </c>
      <c r="W111" s="52">
        <f t="shared" si="74"/>
        <v>0</v>
      </c>
      <c r="X111" s="57">
        <f t="shared" si="85"/>
        <v>0</v>
      </c>
      <c r="Y111" s="59">
        <f t="shared" si="137"/>
        <v>0</v>
      </c>
      <c r="Z111" s="56">
        <f t="shared" si="113"/>
        <v>0</v>
      </c>
      <c r="AA111" s="57">
        <f t="shared" si="114"/>
        <v>0</v>
      </c>
      <c r="AB111" s="63">
        <f t="shared" si="135"/>
        <v>0</v>
      </c>
      <c r="AC111" s="74">
        <f t="shared" si="86"/>
        <v>0</v>
      </c>
      <c r="AD111" s="57">
        <f t="shared" si="115"/>
        <v>0</v>
      </c>
      <c r="AE111" s="59">
        <f t="shared" si="116"/>
        <v>0</v>
      </c>
      <c r="AF111" s="54">
        <f t="shared" si="117"/>
        <v>0</v>
      </c>
      <c r="AG111" s="57">
        <f t="shared" si="87"/>
        <v>0</v>
      </c>
      <c r="AH111" s="59">
        <f t="shared" si="118"/>
        <v>8575080.7668170184</v>
      </c>
      <c r="AI111" s="54">
        <f t="shared" si="88"/>
        <v>182746.16651242948</v>
      </c>
      <c r="AJ111" s="57">
        <f t="shared" si="89"/>
        <v>35729.503195070909</v>
      </c>
      <c r="AK111" s="59">
        <f t="shared" si="73"/>
        <v>29875386.229797315</v>
      </c>
      <c r="AL111" s="56">
        <f t="shared" si="75"/>
        <v>628804.01380604319</v>
      </c>
      <c r="AM111" s="75">
        <f t="shared" si="90"/>
        <v>124480.7759574888</v>
      </c>
      <c r="AN111">
        <f t="shared" si="119"/>
        <v>2.948871201751423E-2</v>
      </c>
      <c r="AO111" s="119">
        <f t="shared" si="91"/>
        <v>0</v>
      </c>
      <c r="AP111" s="119">
        <f t="shared" si="92"/>
        <v>0</v>
      </c>
      <c r="AQ111">
        <f t="shared" si="93"/>
        <v>0.6502829525566769</v>
      </c>
      <c r="AR111" s="41">
        <f t="shared" si="94"/>
        <v>0</v>
      </c>
      <c r="AS111" s="41">
        <f t="shared" si="95"/>
        <v>0</v>
      </c>
      <c r="AT111">
        <f t="shared" si="96"/>
        <v>0.64819878620164495</v>
      </c>
      <c r="AU111" s="41">
        <f t="shared" si="120"/>
        <v>0</v>
      </c>
      <c r="AV111" s="41">
        <f t="shared" si="121"/>
        <v>0</v>
      </c>
      <c r="AW111">
        <f t="shared" si="97"/>
        <v>0.65501905616322942</v>
      </c>
      <c r="AX111">
        <f t="shared" si="122"/>
        <v>0</v>
      </c>
      <c r="AY111" s="121">
        <f t="shared" si="123"/>
        <v>0</v>
      </c>
      <c r="AZ111">
        <f t="shared" si="98"/>
        <v>0.76354745590910744</v>
      </c>
      <c r="BA111" s="39">
        <f t="shared" si="124"/>
        <v>0</v>
      </c>
      <c r="BB111" s="39">
        <f t="shared" si="125"/>
        <v>0</v>
      </c>
      <c r="BC111">
        <f t="shared" si="99"/>
        <v>0.66750525385354587</v>
      </c>
      <c r="BD111" s="41">
        <f t="shared" si="126"/>
        <v>0</v>
      </c>
      <c r="BE111" s="41">
        <f t="shared" si="127"/>
        <v>0</v>
      </c>
      <c r="BF111">
        <f t="shared" si="100"/>
        <v>0.65446183514157663</v>
      </c>
      <c r="BG111" s="41">
        <f t="shared" si="128"/>
        <v>218475.66970750038</v>
      </c>
      <c r="BH111" s="41">
        <f t="shared" si="129"/>
        <v>18091870.484730519</v>
      </c>
      <c r="BI111">
        <f t="shared" si="101"/>
        <v>0.68324907133975221</v>
      </c>
      <c r="BJ111">
        <f t="shared" si="130"/>
        <v>753284.789763532</v>
      </c>
      <c r="BK111" s="121">
        <f t="shared" si="131"/>
        <v>62251597.366798274</v>
      </c>
      <c r="BL111">
        <f t="shared" si="102"/>
        <v>0.69499261990711392</v>
      </c>
      <c r="BM111" s="119">
        <f t="shared" si="132"/>
        <v>971760.45947103237</v>
      </c>
      <c r="BN111" s="119">
        <f t="shared" si="133"/>
        <v>76285716.949936435</v>
      </c>
      <c r="BO111">
        <f t="shared" si="103"/>
        <v>0.67103077992329418</v>
      </c>
    </row>
    <row r="112" spans="1:67">
      <c r="A112">
        <v>100</v>
      </c>
      <c r="B112" s="64">
        <v>95</v>
      </c>
      <c r="C112" s="56">
        <f t="shared" si="76"/>
        <v>37638916.816295862</v>
      </c>
      <c r="D112" s="56">
        <f t="shared" si="104"/>
        <v>369731.97834947705</v>
      </c>
      <c r="E112" s="59">
        <f t="shared" si="105"/>
        <v>37269184.837946385</v>
      </c>
      <c r="F112" s="53">
        <f t="shared" si="106"/>
        <v>360699.94925559679</v>
      </c>
      <c r="G112" s="53">
        <f t="shared" si="77"/>
        <v>172866.90234000797</v>
      </c>
      <c r="H112" s="66">
        <f t="shared" si="78"/>
        <v>187833.04691558881</v>
      </c>
      <c r="I112" s="54">
        <f t="shared" si="107"/>
        <v>0.18</v>
      </c>
      <c r="J112" s="67">
        <f t="shared" si="79"/>
        <v>1.6401583188387914E-2</v>
      </c>
      <c r="K112" s="68">
        <f t="shared" si="80"/>
        <v>608192.87613846874</v>
      </c>
      <c r="L112" s="68">
        <f t="shared" si="81"/>
        <v>968892.82539406547</v>
      </c>
      <c r="M112" s="55">
        <f t="shared" si="108"/>
        <v>796025.92305405752</v>
      </c>
      <c r="N112" s="55">
        <f t="shared" si="109"/>
        <v>179250.38945288735</v>
      </c>
      <c r="O112" s="55">
        <f t="shared" si="82"/>
        <v>616775.53360117017</v>
      </c>
      <c r="P112" s="65">
        <f t="shared" si="110"/>
        <v>0</v>
      </c>
      <c r="Q112" s="52">
        <f t="shared" si="136"/>
        <v>0</v>
      </c>
      <c r="R112" s="57">
        <f t="shared" si="111"/>
        <v>0</v>
      </c>
      <c r="S112" s="59">
        <f t="shared" si="112"/>
        <v>0</v>
      </c>
      <c r="T112" s="56">
        <f t="shared" si="83"/>
        <v>0</v>
      </c>
      <c r="U112" s="57">
        <f t="shared" si="84"/>
        <v>0</v>
      </c>
      <c r="V112" s="59">
        <f t="shared" si="134"/>
        <v>0</v>
      </c>
      <c r="W112" s="52">
        <f t="shared" si="74"/>
        <v>0</v>
      </c>
      <c r="X112" s="57">
        <f t="shared" si="85"/>
        <v>0</v>
      </c>
      <c r="Y112" s="59">
        <f t="shared" si="137"/>
        <v>0</v>
      </c>
      <c r="Z112" s="56">
        <f t="shared" si="113"/>
        <v>0</v>
      </c>
      <c r="AA112" s="57">
        <f t="shared" si="114"/>
        <v>0</v>
      </c>
      <c r="AB112" s="63">
        <f t="shared" si="135"/>
        <v>0</v>
      </c>
      <c r="AC112" s="74">
        <f t="shared" si="86"/>
        <v>0</v>
      </c>
      <c r="AD112" s="57">
        <f t="shared" si="115"/>
        <v>0</v>
      </c>
      <c r="AE112" s="59">
        <f t="shared" si="116"/>
        <v>0</v>
      </c>
      <c r="AF112" s="54">
        <f t="shared" si="117"/>
        <v>0</v>
      </c>
      <c r="AG112" s="57">
        <f t="shared" si="87"/>
        <v>0</v>
      </c>
      <c r="AH112" s="59">
        <f t="shared" si="118"/>
        <v>8392334.6003045887</v>
      </c>
      <c r="AI112" s="54">
        <f t="shared" si="88"/>
        <v>179250.38945288735</v>
      </c>
      <c r="AJ112" s="57">
        <f t="shared" si="89"/>
        <v>34968.060834602453</v>
      </c>
      <c r="AK112" s="59">
        <f t="shared" si="73"/>
        <v>29246582.215991274</v>
      </c>
      <c r="AL112" s="56">
        <f t="shared" si="75"/>
        <v>616775.53360117017</v>
      </c>
      <c r="AM112" s="75">
        <f t="shared" si="90"/>
        <v>121860.75923329697</v>
      </c>
      <c r="AN112">
        <f t="shared" si="119"/>
        <v>2.956911920152169E-2</v>
      </c>
      <c r="AO112" s="119">
        <f t="shared" si="91"/>
        <v>0</v>
      </c>
      <c r="AP112" s="119">
        <f t="shared" si="92"/>
        <v>0</v>
      </c>
      <c r="AQ112">
        <f t="shared" si="93"/>
        <v>0.64690261514693925</v>
      </c>
      <c r="AR112" s="41">
        <f t="shared" si="94"/>
        <v>0</v>
      </c>
      <c r="AS112" s="41">
        <f t="shared" si="95"/>
        <v>0</v>
      </c>
      <c r="AT112">
        <f t="shared" si="96"/>
        <v>0.64480727580870023</v>
      </c>
      <c r="AU112" s="41">
        <f t="shared" si="120"/>
        <v>0</v>
      </c>
      <c r="AV112" s="41">
        <f t="shared" si="121"/>
        <v>0</v>
      </c>
      <c r="AW112">
        <f t="shared" si="97"/>
        <v>0.6516643735899752</v>
      </c>
      <c r="AX112">
        <f t="shared" si="122"/>
        <v>0</v>
      </c>
      <c r="AY112" s="121">
        <f t="shared" si="123"/>
        <v>0</v>
      </c>
      <c r="AZ112">
        <f t="shared" si="98"/>
        <v>0.76087611178818948</v>
      </c>
      <c r="BA112" s="39">
        <f t="shared" si="124"/>
        <v>0</v>
      </c>
      <c r="BB112" s="39">
        <f t="shared" si="125"/>
        <v>0</v>
      </c>
      <c r="BC112">
        <f t="shared" si="99"/>
        <v>0.66421995523217037</v>
      </c>
      <c r="BD112" s="41">
        <f t="shared" si="126"/>
        <v>0</v>
      </c>
      <c r="BE112" s="41">
        <f t="shared" si="127"/>
        <v>0</v>
      </c>
      <c r="BF112">
        <f t="shared" si="100"/>
        <v>0.65110411512584343</v>
      </c>
      <c r="BG112" s="41">
        <f t="shared" si="128"/>
        <v>214218.4502874898</v>
      </c>
      <c r="BH112" s="41">
        <f t="shared" si="129"/>
        <v>17925038.945288736</v>
      </c>
      <c r="BI112">
        <f t="shared" si="101"/>
        <v>0.68005481275227941</v>
      </c>
      <c r="BJ112">
        <f t="shared" si="130"/>
        <v>738636.29283446714</v>
      </c>
      <c r="BK112" s="121">
        <f t="shared" si="131"/>
        <v>61677553.360117018</v>
      </c>
      <c r="BL112">
        <f t="shared" si="102"/>
        <v>0.69186880073993462</v>
      </c>
      <c r="BM112" s="119">
        <f t="shared" si="132"/>
        <v>952854.74312195694</v>
      </c>
      <c r="BN112" s="119">
        <f t="shared" si="133"/>
        <v>75622462.690135464</v>
      </c>
      <c r="BO112">
        <f t="shared" si="103"/>
        <v>0.66776552623694496</v>
      </c>
    </row>
    <row r="113" spans="1:67">
      <c r="A113">
        <v>101</v>
      </c>
      <c r="B113" s="58">
        <v>96</v>
      </c>
      <c r="C113" s="56">
        <f t="shared" si="76"/>
        <v>36842890.893241808</v>
      </c>
      <c r="D113" s="56">
        <f t="shared" si="104"/>
        <v>369731.9783494845</v>
      </c>
      <c r="E113" s="59">
        <f t="shared" si="105"/>
        <v>36473158.914892323</v>
      </c>
      <c r="F113" s="53">
        <f t="shared" si="106"/>
        <v>354783.89903183369</v>
      </c>
      <c r="G113" s="53">
        <f t="shared" si="77"/>
        <v>169174.6687669089</v>
      </c>
      <c r="H113" s="60">
        <f t="shared" si="78"/>
        <v>185609.23026492479</v>
      </c>
      <c r="I113" s="54">
        <f t="shared" si="107"/>
        <v>0.18</v>
      </c>
      <c r="J113" s="61">
        <f t="shared" si="79"/>
        <v>1.6401583188387914E-2</v>
      </c>
      <c r="K113" s="62">
        <f t="shared" si="80"/>
        <v>595173.26485517586</v>
      </c>
      <c r="L113" s="62">
        <f t="shared" si="81"/>
        <v>949957.16388700961</v>
      </c>
      <c r="M113" s="55">
        <f t="shared" si="108"/>
        <v>780782.49512010068</v>
      </c>
      <c r="N113" s="55">
        <f t="shared" si="109"/>
        <v>175817.84999076076</v>
      </c>
      <c r="O113" s="55">
        <f t="shared" si="82"/>
        <v>604964.64512933989</v>
      </c>
      <c r="P113" s="59">
        <f t="shared" si="110"/>
        <v>0</v>
      </c>
      <c r="Q113" s="52">
        <f t="shared" si="136"/>
        <v>0</v>
      </c>
      <c r="R113" s="57">
        <f t="shared" si="111"/>
        <v>0</v>
      </c>
      <c r="S113" s="59">
        <f t="shared" si="112"/>
        <v>0</v>
      </c>
      <c r="T113" s="56">
        <f t="shared" si="83"/>
        <v>0</v>
      </c>
      <c r="U113" s="57">
        <f t="shared" si="84"/>
        <v>0</v>
      </c>
      <c r="V113" s="59">
        <f t="shared" si="134"/>
        <v>0</v>
      </c>
      <c r="W113" s="52">
        <f t="shared" si="74"/>
        <v>0</v>
      </c>
      <c r="X113" s="57">
        <f t="shared" si="85"/>
        <v>0</v>
      </c>
      <c r="Y113" s="59">
        <f t="shared" si="137"/>
        <v>0</v>
      </c>
      <c r="Z113" s="56">
        <f t="shared" si="113"/>
        <v>0</v>
      </c>
      <c r="AA113" s="57">
        <f t="shared" si="114"/>
        <v>0</v>
      </c>
      <c r="AB113" s="63">
        <f t="shared" si="135"/>
        <v>0</v>
      </c>
      <c r="AC113" s="74">
        <f t="shared" si="86"/>
        <v>0</v>
      </c>
      <c r="AD113" s="57">
        <f t="shared" si="115"/>
        <v>0</v>
      </c>
      <c r="AE113" s="59">
        <f t="shared" si="116"/>
        <v>0</v>
      </c>
      <c r="AF113" s="54">
        <f t="shared" si="117"/>
        <v>0</v>
      </c>
      <c r="AG113" s="57">
        <f t="shared" si="87"/>
        <v>0</v>
      </c>
      <c r="AH113" s="59">
        <f t="shared" si="118"/>
        <v>8213084.210851701</v>
      </c>
      <c r="AI113" s="54">
        <f t="shared" si="88"/>
        <v>175817.84999076076</v>
      </c>
      <c r="AJ113" s="57">
        <f t="shared" si="89"/>
        <v>34221.184211882086</v>
      </c>
      <c r="AK113" s="59">
        <f t="shared" si="73"/>
        <v>28629806.682390105</v>
      </c>
      <c r="AL113" s="56">
        <f t="shared" si="75"/>
        <v>604964.64512933989</v>
      </c>
      <c r="AM113" s="75">
        <f t="shared" si="90"/>
        <v>119290.86117662543</v>
      </c>
      <c r="AN113">
        <f t="shared" si="119"/>
        <v>2.9649526385529153E-2</v>
      </c>
      <c r="AO113" s="119">
        <f t="shared" si="91"/>
        <v>0</v>
      </c>
      <c r="AP113" s="119">
        <f t="shared" si="92"/>
        <v>0</v>
      </c>
      <c r="AQ113">
        <f t="shared" si="93"/>
        <v>0.64353126761981527</v>
      </c>
      <c r="AR113" s="41">
        <f t="shared" si="94"/>
        <v>0</v>
      </c>
      <c r="AS113" s="41">
        <f t="shared" si="95"/>
        <v>0</v>
      </c>
      <c r="AT113">
        <f t="shared" si="96"/>
        <v>0.64142495690493073</v>
      </c>
      <c r="AU113" s="41">
        <f t="shared" si="120"/>
        <v>0</v>
      </c>
      <c r="AV113" s="41">
        <f t="shared" si="121"/>
        <v>0</v>
      </c>
      <c r="AW113">
        <f t="shared" si="97"/>
        <v>0.64831822555384588</v>
      </c>
      <c r="AX113">
        <f t="shared" si="122"/>
        <v>0</v>
      </c>
      <c r="AY113" s="121">
        <f t="shared" si="123"/>
        <v>0</v>
      </c>
      <c r="AZ113">
        <f t="shared" si="98"/>
        <v>0.7582039851153225</v>
      </c>
      <c r="BA113" s="39">
        <f t="shared" si="124"/>
        <v>0</v>
      </c>
      <c r="BB113" s="39">
        <f t="shared" si="125"/>
        <v>0</v>
      </c>
      <c r="BC113">
        <f t="shared" si="99"/>
        <v>0.66094200943865833</v>
      </c>
      <c r="BD113" s="41">
        <f t="shared" si="126"/>
        <v>0</v>
      </c>
      <c r="BE113" s="41">
        <f t="shared" si="127"/>
        <v>0</v>
      </c>
      <c r="BF113">
        <f t="shared" si="100"/>
        <v>0.64775498301863343</v>
      </c>
      <c r="BG113" s="41">
        <f t="shared" si="128"/>
        <v>210039.03420264286</v>
      </c>
      <c r="BH113" s="41">
        <f t="shared" si="129"/>
        <v>17757602.849066839</v>
      </c>
      <c r="BI113">
        <f t="shared" si="101"/>
        <v>0.67686645637125409</v>
      </c>
      <c r="BJ113">
        <f t="shared" si="130"/>
        <v>724255.50630596536</v>
      </c>
      <c r="BK113" s="121">
        <f t="shared" si="131"/>
        <v>61101429.15806333</v>
      </c>
      <c r="BL113">
        <f t="shared" si="102"/>
        <v>0.68874983086512032</v>
      </c>
      <c r="BM113" s="119">
        <f t="shared" si="132"/>
        <v>934294.54050860822</v>
      </c>
      <c r="BN113" s="119">
        <f t="shared" si="133"/>
        <v>74955119.531529665</v>
      </c>
      <c r="BO113">
        <f t="shared" si="103"/>
        <v>0.66450729669311126</v>
      </c>
    </row>
    <row r="114" spans="1:67">
      <c r="A114">
        <v>102</v>
      </c>
      <c r="B114" s="64">
        <v>97</v>
      </c>
      <c r="C114" s="56">
        <f t="shared" si="76"/>
        <v>36062108.3981217</v>
      </c>
      <c r="D114" s="56">
        <f t="shared" si="104"/>
        <v>369731.97834947705</v>
      </c>
      <c r="E114" s="59">
        <f t="shared" si="105"/>
        <v>35692376.419772223</v>
      </c>
      <c r="F114" s="53">
        <f t="shared" si="106"/>
        <v>348964.88139796257</v>
      </c>
      <c r="G114" s="53">
        <f t="shared" si="77"/>
        <v>165553.13929371015</v>
      </c>
      <c r="H114" s="66">
        <f t="shared" si="78"/>
        <v>183411.74210425242</v>
      </c>
      <c r="I114" s="54">
        <f t="shared" si="107"/>
        <v>0.18</v>
      </c>
      <c r="J114" s="67">
        <f t="shared" si="79"/>
        <v>1.6401583188387914E-2</v>
      </c>
      <c r="K114" s="68">
        <f t="shared" si="80"/>
        <v>582403.23809429922</v>
      </c>
      <c r="L114" s="68">
        <f t="shared" si="81"/>
        <v>931368.11949226179</v>
      </c>
      <c r="M114" s="55">
        <f t="shared" si="108"/>
        <v>765814.98019855167</v>
      </c>
      <c r="N114" s="55">
        <f t="shared" si="109"/>
        <v>172447.44106169458</v>
      </c>
      <c r="O114" s="55">
        <f t="shared" si="82"/>
        <v>593367.53913685714</v>
      </c>
      <c r="P114" s="65">
        <f t="shared" si="110"/>
        <v>0</v>
      </c>
      <c r="Q114" s="52">
        <f t="shared" si="136"/>
        <v>0</v>
      </c>
      <c r="R114" s="57">
        <f t="shared" si="111"/>
        <v>0</v>
      </c>
      <c r="S114" s="59">
        <f t="shared" si="112"/>
        <v>0</v>
      </c>
      <c r="T114" s="56">
        <f t="shared" si="83"/>
        <v>0</v>
      </c>
      <c r="U114" s="57">
        <f t="shared" si="84"/>
        <v>0</v>
      </c>
      <c r="V114" s="59">
        <f t="shared" si="134"/>
        <v>0</v>
      </c>
      <c r="W114" s="52">
        <f t="shared" si="74"/>
        <v>0</v>
      </c>
      <c r="X114" s="57">
        <f t="shared" si="85"/>
        <v>0</v>
      </c>
      <c r="Y114" s="59">
        <f t="shared" si="137"/>
        <v>0</v>
      </c>
      <c r="Z114" s="56">
        <f t="shared" si="113"/>
        <v>0</v>
      </c>
      <c r="AA114" s="57">
        <f t="shared" si="114"/>
        <v>0</v>
      </c>
      <c r="AB114" s="63">
        <f t="shared" si="135"/>
        <v>0</v>
      </c>
      <c r="AC114" s="74">
        <f t="shared" si="86"/>
        <v>0</v>
      </c>
      <c r="AD114" s="57">
        <f t="shared" si="115"/>
        <v>0</v>
      </c>
      <c r="AE114" s="59">
        <f t="shared" si="116"/>
        <v>0</v>
      </c>
      <c r="AF114" s="54">
        <f t="shared" si="117"/>
        <v>0</v>
      </c>
      <c r="AG114" s="57">
        <f t="shared" si="87"/>
        <v>0</v>
      </c>
      <c r="AH114" s="59">
        <f t="shared" si="118"/>
        <v>8037266.3608609401</v>
      </c>
      <c r="AI114" s="54">
        <f t="shared" si="88"/>
        <v>172447.44106169458</v>
      </c>
      <c r="AJ114" s="57">
        <f t="shared" si="89"/>
        <v>33488.609836920587</v>
      </c>
      <c r="AK114" s="59">
        <f t="shared" si="73"/>
        <v>28024842.037260763</v>
      </c>
      <c r="AL114" s="56">
        <f t="shared" si="75"/>
        <v>593367.53913685714</v>
      </c>
      <c r="AM114" s="75">
        <f t="shared" si="90"/>
        <v>116770.17515525318</v>
      </c>
      <c r="AN114">
        <f t="shared" si="119"/>
        <v>2.9729933569536612E-2</v>
      </c>
      <c r="AO114" s="119">
        <f t="shared" si="91"/>
        <v>0</v>
      </c>
      <c r="AP114" s="119">
        <f t="shared" si="92"/>
        <v>0</v>
      </c>
      <c r="AQ114">
        <f t="shared" si="93"/>
        <v>0.64016895289319253</v>
      </c>
      <c r="AR114" s="41">
        <f t="shared" si="94"/>
        <v>0</v>
      </c>
      <c r="AS114" s="41">
        <f t="shared" si="95"/>
        <v>0</v>
      </c>
      <c r="AT114">
        <f t="shared" si="96"/>
        <v>0.63805187133244257</v>
      </c>
      <c r="AU114" s="41">
        <f t="shared" si="120"/>
        <v>0</v>
      </c>
      <c r="AV114" s="41">
        <f t="shared" si="121"/>
        <v>0</v>
      </c>
      <c r="AW114">
        <f t="shared" si="97"/>
        <v>0.6449806573413841</v>
      </c>
      <c r="AX114">
        <f t="shared" si="122"/>
        <v>0</v>
      </c>
      <c r="AY114" s="121">
        <f t="shared" si="123"/>
        <v>0</v>
      </c>
      <c r="AZ114">
        <f t="shared" si="98"/>
        <v>0.75553115000508742</v>
      </c>
      <c r="BA114" s="39">
        <f t="shared" si="124"/>
        <v>0</v>
      </c>
      <c r="BB114" s="39">
        <f t="shared" si="125"/>
        <v>0</v>
      </c>
      <c r="BC114">
        <f t="shared" si="99"/>
        <v>0.65767146750950312</v>
      </c>
      <c r="BD114" s="41">
        <f t="shared" si="126"/>
        <v>0</v>
      </c>
      <c r="BE114" s="41">
        <f t="shared" si="127"/>
        <v>0</v>
      </c>
      <c r="BF114">
        <f t="shared" si="100"/>
        <v>0.6444144838332635</v>
      </c>
      <c r="BG114" s="41">
        <f t="shared" si="128"/>
        <v>205936.05089861515</v>
      </c>
      <c r="BH114" s="41">
        <f t="shared" si="129"/>
        <v>17589638.988292847</v>
      </c>
      <c r="BI114">
        <f t="shared" si="101"/>
        <v>0.67368405949733057</v>
      </c>
      <c r="BJ114">
        <f t="shared" si="130"/>
        <v>710137.71429211029</v>
      </c>
      <c r="BK114" s="121">
        <f t="shared" si="131"/>
        <v>60523488.99195943</v>
      </c>
      <c r="BL114">
        <f t="shared" si="102"/>
        <v>0.68563577157121969</v>
      </c>
      <c r="BM114" s="119">
        <f t="shared" si="132"/>
        <v>916073.76519072545</v>
      </c>
      <c r="BN114" s="119">
        <f t="shared" si="133"/>
        <v>74284053.079259515</v>
      </c>
      <c r="BO114">
        <f t="shared" si="103"/>
        <v>0.66125614382487152</v>
      </c>
    </row>
    <row r="115" spans="1:67">
      <c r="A115">
        <v>103</v>
      </c>
      <c r="B115" s="58">
        <v>98</v>
      </c>
      <c r="C115" s="56">
        <f t="shared" si="76"/>
        <v>35296293.417923152</v>
      </c>
      <c r="D115" s="56">
        <f t="shared" si="104"/>
        <v>369731.9783494845</v>
      </c>
      <c r="E115" s="59">
        <f t="shared" si="105"/>
        <v>34926561.439573668</v>
      </c>
      <c r="F115" s="53">
        <f t="shared" si="106"/>
        <v>343241.30486588791</v>
      </c>
      <c r="G115" s="53">
        <f t="shared" si="77"/>
        <v>162001.03414388921</v>
      </c>
      <c r="H115" s="60">
        <f t="shared" si="78"/>
        <v>181240.27072199871</v>
      </c>
      <c r="I115" s="54">
        <f t="shared" si="107"/>
        <v>0.18</v>
      </c>
      <c r="J115" s="61">
        <f t="shared" si="79"/>
        <v>1.6401583188387914E-2</v>
      </c>
      <c r="K115" s="62">
        <f t="shared" si="80"/>
        <v>569878.27555817622</v>
      </c>
      <c r="L115" s="62">
        <f t="shared" si="81"/>
        <v>913119.58042406419</v>
      </c>
      <c r="M115" s="55">
        <f t="shared" si="108"/>
        <v>751118.54628017498</v>
      </c>
      <c r="N115" s="55">
        <f t="shared" si="109"/>
        <v>169138.07458612724</v>
      </c>
      <c r="O115" s="55">
        <f t="shared" si="82"/>
        <v>581980.4716940478</v>
      </c>
      <c r="P115" s="59">
        <f t="shared" si="110"/>
        <v>0</v>
      </c>
      <c r="Q115" s="52">
        <f t="shared" si="136"/>
        <v>0</v>
      </c>
      <c r="R115" s="57">
        <f t="shared" si="111"/>
        <v>0</v>
      </c>
      <c r="S115" s="59">
        <f t="shared" si="112"/>
        <v>0</v>
      </c>
      <c r="T115" s="56">
        <f t="shared" si="83"/>
        <v>0</v>
      </c>
      <c r="U115" s="57">
        <f t="shared" si="84"/>
        <v>0</v>
      </c>
      <c r="V115" s="59">
        <f t="shared" si="134"/>
        <v>0</v>
      </c>
      <c r="W115" s="52">
        <f t="shared" si="74"/>
        <v>0</v>
      </c>
      <c r="X115" s="57">
        <f t="shared" si="85"/>
        <v>0</v>
      </c>
      <c r="Y115" s="59">
        <f t="shared" si="137"/>
        <v>0</v>
      </c>
      <c r="Z115" s="56">
        <f t="shared" si="113"/>
        <v>0</v>
      </c>
      <c r="AA115" s="57">
        <f t="shared" si="114"/>
        <v>0</v>
      </c>
      <c r="AB115" s="63">
        <f t="shared" si="135"/>
        <v>0</v>
      </c>
      <c r="AC115" s="74">
        <f t="shared" si="86"/>
        <v>0</v>
      </c>
      <c r="AD115" s="57">
        <f t="shared" si="115"/>
        <v>0</v>
      </c>
      <c r="AE115" s="59">
        <f t="shared" si="116"/>
        <v>0</v>
      </c>
      <c r="AF115" s="54">
        <f t="shared" si="117"/>
        <v>0</v>
      </c>
      <c r="AG115" s="57">
        <f t="shared" si="87"/>
        <v>0</v>
      </c>
      <c r="AH115" s="59">
        <f t="shared" si="118"/>
        <v>7864818.9197992459</v>
      </c>
      <c r="AI115" s="54">
        <f t="shared" si="88"/>
        <v>169138.07458612724</v>
      </c>
      <c r="AJ115" s="57">
        <f t="shared" si="89"/>
        <v>32770.07883249686</v>
      </c>
      <c r="AK115" s="59">
        <f t="shared" si="73"/>
        <v>27431474.498123907</v>
      </c>
      <c r="AL115" s="56">
        <f t="shared" si="75"/>
        <v>581980.4716940478</v>
      </c>
      <c r="AM115" s="75">
        <f t="shared" si="90"/>
        <v>114297.8104088496</v>
      </c>
      <c r="AN115">
        <f t="shared" si="119"/>
        <v>2.9810340753544072E-2</v>
      </c>
      <c r="AO115" s="119">
        <f t="shared" si="91"/>
        <v>0</v>
      </c>
      <c r="AP115" s="119">
        <f t="shared" si="92"/>
        <v>0</v>
      </c>
      <c r="AQ115">
        <f t="shared" si="93"/>
        <v>0.63681571329921471</v>
      </c>
      <c r="AR115" s="41">
        <f t="shared" si="94"/>
        <v>0</v>
      </c>
      <c r="AS115" s="41">
        <f t="shared" si="95"/>
        <v>0</v>
      </c>
      <c r="AT115">
        <f t="shared" si="96"/>
        <v>0.63468806034385805</v>
      </c>
      <c r="AU115" s="41">
        <f t="shared" si="120"/>
        <v>0</v>
      </c>
      <c r="AV115" s="41">
        <f t="shared" si="121"/>
        <v>0</v>
      </c>
      <c r="AW115">
        <f t="shared" si="97"/>
        <v>0.64165171366258478</v>
      </c>
      <c r="AX115">
        <f t="shared" si="122"/>
        <v>0</v>
      </c>
      <c r="AY115" s="121">
        <f t="shared" si="123"/>
        <v>0</v>
      </c>
      <c r="AZ115">
        <f t="shared" si="98"/>
        <v>0.75285768033852252</v>
      </c>
      <c r="BA115" s="39">
        <f t="shared" si="124"/>
        <v>0</v>
      </c>
      <c r="BB115" s="39">
        <f t="shared" si="125"/>
        <v>0</v>
      </c>
      <c r="BC115">
        <f t="shared" si="99"/>
        <v>0.65440837993216516</v>
      </c>
      <c r="BD115" s="41">
        <f t="shared" si="126"/>
        <v>0</v>
      </c>
      <c r="BE115" s="41">
        <f t="shared" si="127"/>
        <v>0</v>
      </c>
      <c r="BF115">
        <f t="shared" si="100"/>
        <v>0.64108266200532704</v>
      </c>
      <c r="BG115" s="41">
        <f t="shared" si="128"/>
        <v>201908.1534186241</v>
      </c>
      <c r="BH115" s="41">
        <f t="shared" si="129"/>
        <v>17421221.682371106</v>
      </c>
      <c r="BI115">
        <f t="shared" si="101"/>
        <v>0.67050767892282082</v>
      </c>
      <c r="BJ115">
        <f t="shared" si="130"/>
        <v>696278.28210289741</v>
      </c>
      <c r="BK115" s="121">
        <f t="shared" si="131"/>
        <v>59943988.584486924</v>
      </c>
      <c r="BL115">
        <f t="shared" si="102"/>
        <v>0.68252668367275282</v>
      </c>
      <c r="BM115" s="119">
        <f t="shared" si="132"/>
        <v>898186.43552152149</v>
      </c>
      <c r="BN115" s="119">
        <f t="shared" si="133"/>
        <v>73609617.535457149</v>
      </c>
      <c r="BO115">
        <f t="shared" si="103"/>
        <v>0.65801211962481909</v>
      </c>
    </row>
    <row r="116" spans="1:67">
      <c r="A116">
        <v>104</v>
      </c>
      <c r="B116" s="64">
        <v>99</v>
      </c>
      <c r="C116" s="56">
        <f t="shared" si="76"/>
        <v>34545174.871642977</v>
      </c>
      <c r="D116" s="56">
        <f t="shared" si="104"/>
        <v>369731.9783494845</v>
      </c>
      <c r="E116" s="59">
        <f t="shared" si="105"/>
        <v>34175442.893293492</v>
      </c>
      <c r="F116" s="53">
        <f t="shared" si="106"/>
        <v>337611.6040504392</v>
      </c>
      <c r="G116" s="53">
        <f t="shared" si="77"/>
        <v>158517.095953393</v>
      </c>
      <c r="H116" s="66">
        <f t="shared" si="78"/>
        <v>179094.5080970462</v>
      </c>
      <c r="I116" s="54">
        <f t="shared" si="107"/>
        <v>0.18</v>
      </c>
      <c r="J116" s="67">
        <f t="shared" si="79"/>
        <v>1.6401583188387914E-2</v>
      </c>
      <c r="K116" s="68">
        <f t="shared" si="80"/>
        <v>557593.93614121666</v>
      </c>
      <c r="L116" s="68">
        <f t="shared" si="81"/>
        <v>895205.54019165586</v>
      </c>
      <c r="M116" s="55">
        <f t="shared" si="108"/>
        <v>736688.44423826283</v>
      </c>
      <c r="N116" s="55">
        <f t="shared" si="109"/>
        <v>165888.68114811729</v>
      </c>
      <c r="O116" s="55">
        <f t="shared" si="82"/>
        <v>570799.76309014554</v>
      </c>
      <c r="P116" s="65">
        <f t="shared" si="110"/>
        <v>0</v>
      </c>
      <c r="Q116" s="52">
        <f t="shared" si="136"/>
        <v>0</v>
      </c>
      <c r="R116" s="57">
        <f t="shared" si="111"/>
        <v>0</v>
      </c>
      <c r="S116" s="59">
        <f t="shared" si="112"/>
        <v>0</v>
      </c>
      <c r="T116" s="56">
        <f t="shared" si="83"/>
        <v>0</v>
      </c>
      <c r="U116" s="57">
        <f t="shared" si="84"/>
        <v>0</v>
      </c>
      <c r="V116" s="59">
        <f t="shared" si="134"/>
        <v>0</v>
      </c>
      <c r="W116" s="52">
        <f t="shared" si="74"/>
        <v>0</v>
      </c>
      <c r="X116" s="57">
        <f t="shared" si="85"/>
        <v>0</v>
      </c>
      <c r="Y116" s="59">
        <f t="shared" si="137"/>
        <v>0</v>
      </c>
      <c r="Z116" s="56">
        <f t="shared" si="113"/>
        <v>0</v>
      </c>
      <c r="AA116" s="57">
        <f t="shared" si="114"/>
        <v>0</v>
      </c>
      <c r="AB116" s="63">
        <f t="shared" si="135"/>
        <v>0</v>
      </c>
      <c r="AC116" s="74">
        <f t="shared" si="86"/>
        <v>0</v>
      </c>
      <c r="AD116" s="57">
        <f t="shared" si="115"/>
        <v>0</v>
      </c>
      <c r="AE116" s="59">
        <f t="shared" si="116"/>
        <v>0</v>
      </c>
      <c r="AF116" s="54">
        <f t="shared" si="117"/>
        <v>0</v>
      </c>
      <c r="AG116" s="57">
        <f t="shared" si="87"/>
        <v>0</v>
      </c>
      <c r="AH116" s="59">
        <f t="shared" si="118"/>
        <v>7695680.8452131189</v>
      </c>
      <c r="AI116" s="54">
        <f t="shared" si="88"/>
        <v>165888.68114811729</v>
      </c>
      <c r="AJ116" s="57">
        <f t="shared" si="89"/>
        <v>32065.336855054662</v>
      </c>
      <c r="AK116" s="59">
        <f t="shared" si="73"/>
        <v>26849494.026429858</v>
      </c>
      <c r="AL116" s="56">
        <f t="shared" si="75"/>
        <v>570799.76309014554</v>
      </c>
      <c r="AM116" s="75">
        <f t="shared" si="90"/>
        <v>111872.89177679108</v>
      </c>
      <c r="AN116">
        <f t="shared" si="119"/>
        <v>2.9890747937551532E-2</v>
      </c>
      <c r="AO116" s="119">
        <f t="shared" si="91"/>
        <v>0</v>
      </c>
      <c r="AP116" s="119">
        <f t="shared" si="92"/>
        <v>0</v>
      </c>
      <c r="AQ116">
        <f t="shared" si="93"/>
        <v>0.6334715905851116</v>
      </c>
      <c r="AR116" s="41">
        <f t="shared" si="94"/>
        <v>0</v>
      </c>
      <c r="AS116" s="41">
        <f t="shared" si="95"/>
        <v>0</v>
      </c>
      <c r="AT116">
        <f t="shared" si="96"/>
        <v>0.63133356460314516</v>
      </c>
      <c r="AU116" s="41">
        <f t="shared" si="120"/>
        <v>0</v>
      </c>
      <c r="AV116" s="41">
        <f t="shared" si="121"/>
        <v>0</v>
      </c>
      <c r="AW116">
        <f t="shared" si="97"/>
        <v>0.63833143865145969</v>
      </c>
      <c r="AX116">
        <f t="shared" si="122"/>
        <v>0</v>
      </c>
      <c r="AY116" s="121">
        <f t="shared" si="123"/>
        <v>0</v>
      </c>
      <c r="AZ116">
        <f t="shared" si="98"/>
        <v>0.7501836497600376</v>
      </c>
      <c r="BA116" s="39">
        <f t="shared" si="124"/>
        <v>0</v>
      </c>
      <c r="BB116" s="39">
        <f t="shared" si="125"/>
        <v>0</v>
      </c>
      <c r="BC116">
        <f t="shared" si="99"/>
        <v>0.65115279664501935</v>
      </c>
      <c r="BD116" s="41">
        <f t="shared" si="126"/>
        <v>0</v>
      </c>
      <c r="BE116" s="41">
        <f t="shared" si="127"/>
        <v>0</v>
      </c>
      <c r="BF116">
        <f t="shared" si="100"/>
        <v>0.63775956139343226</v>
      </c>
      <c r="BG116" s="41">
        <f t="shared" si="128"/>
        <v>197954.01800317195</v>
      </c>
      <c r="BH116" s="41">
        <f t="shared" si="129"/>
        <v>17252422.839404199</v>
      </c>
      <c r="BI116">
        <f t="shared" si="101"/>
        <v>0.66733737093114731</v>
      </c>
      <c r="BJ116">
        <f t="shared" si="130"/>
        <v>682672.65486693662</v>
      </c>
      <c r="BK116" s="121">
        <f t="shared" si="131"/>
        <v>59363175.361375138</v>
      </c>
      <c r="BL116">
        <f t="shared" si="102"/>
        <v>0.67942262750898141</v>
      </c>
      <c r="BM116" s="119">
        <f t="shared" si="132"/>
        <v>880626.67287010862</v>
      </c>
      <c r="BN116" s="119">
        <f t="shared" si="133"/>
        <v>72932155.979588017</v>
      </c>
      <c r="BO116">
        <f t="shared" si="103"/>
        <v>0.65477527554494386</v>
      </c>
    </row>
    <row r="117" spans="1:67">
      <c r="A117">
        <v>105</v>
      </c>
      <c r="B117" s="58">
        <v>100</v>
      </c>
      <c r="C117" s="56">
        <f t="shared" si="76"/>
        <v>33808486.427404717</v>
      </c>
      <c r="D117" s="56">
        <f t="shared" si="104"/>
        <v>369731.9783494845</v>
      </c>
      <c r="E117" s="59">
        <f t="shared" si="105"/>
        <v>33438754.449055232</v>
      </c>
      <c r="F117" s="53">
        <f t="shared" si="106"/>
        <v>332074.2392412409</v>
      </c>
      <c r="G117" s="53">
        <f t="shared" si="77"/>
        <v>155100.0893862012</v>
      </c>
      <c r="H117" s="60">
        <f t="shared" si="78"/>
        <v>176974.14985503969</v>
      </c>
      <c r="I117" s="54">
        <f t="shared" si="107"/>
        <v>0.18</v>
      </c>
      <c r="J117" s="61">
        <f t="shared" si="79"/>
        <v>1.6401583188387914E-2</v>
      </c>
      <c r="K117" s="62">
        <f t="shared" si="80"/>
        <v>545545.85657121416</v>
      </c>
      <c r="L117" s="62">
        <f t="shared" si="81"/>
        <v>877620.09581245505</v>
      </c>
      <c r="M117" s="55">
        <f t="shared" si="108"/>
        <v>722520.00642625382</v>
      </c>
      <c r="N117" s="55">
        <f t="shared" si="109"/>
        <v>162698.20967955288</v>
      </c>
      <c r="O117" s="55">
        <f t="shared" si="82"/>
        <v>559821.796746701</v>
      </c>
      <c r="P117" s="59">
        <f t="shared" si="110"/>
        <v>0</v>
      </c>
      <c r="Q117" s="52">
        <f t="shared" si="136"/>
        <v>0</v>
      </c>
      <c r="R117" s="57">
        <f t="shared" si="111"/>
        <v>0</v>
      </c>
      <c r="S117" s="59">
        <f t="shared" si="112"/>
        <v>0</v>
      </c>
      <c r="T117" s="56">
        <f t="shared" si="83"/>
        <v>0</v>
      </c>
      <c r="U117" s="57">
        <f t="shared" si="84"/>
        <v>0</v>
      </c>
      <c r="V117" s="59">
        <f t="shared" si="134"/>
        <v>0</v>
      </c>
      <c r="W117" s="52">
        <f t="shared" si="74"/>
        <v>0</v>
      </c>
      <c r="X117" s="57">
        <f t="shared" si="85"/>
        <v>0</v>
      </c>
      <c r="Y117" s="59">
        <f t="shared" si="137"/>
        <v>0</v>
      </c>
      <c r="Z117" s="56">
        <f t="shared" si="113"/>
        <v>0</v>
      </c>
      <c r="AA117" s="57">
        <f t="shared" si="114"/>
        <v>0</v>
      </c>
      <c r="AB117" s="63">
        <f t="shared" si="135"/>
        <v>0</v>
      </c>
      <c r="AC117" s="74">
        <f t="shared" si="86"/>
        <v>0</v>
      </c>
      <c r="AD117" s="57">
        <f t="shared" si="115"/>
        <v>0</v>
      </c>
      <c r="AE117" s="59">
        <f t="shared" si="116"/>
        <v>0</v>
      </c>
      <c r="AF117" s="54">
        <f t="shared" si="117"/>
        <v>0</v>
      </c>
      <c r="AG117" s="57">
        <f t="shared" si="87"/>
        <v>0</v>
      </c>
      <c r="AH117" s="59">
        <f t="shared" si="118"/>
        <v>7529792.1640650015</v>
      </c>
      <c r="AI117" s="54">
        <f t="shared" si="88"/>
        <v>162698.20967955288</v>
      </c>
      <c r="AJ117" s="57">
        <f t="shared" si="89"/>
        <v>31374.134016937507</v>
      </c>
      <c r="AK117" s="59">
        <f t="shared" si="73"/>
        <v>26278694.263339713</v>
      </c>
      <c r="AL117" s="56">
        <f t="shared" si="75"/>
        <v>559821.796746701</v>
      </c>
      <c r="AM117" s="75">
        <f t="shared" si="90"/>
        <v>109494.55943058214</v>
      </c>
      <c r="AN117">
        <f t="shared" si="119"/>
        <v>2.9971155121558991E-2</v>
      </c>
      <c r="AO117" s="119">
        <f t="shared" si="91"/>
        <v>0</v>
      </c>
      <c r="AP117" s="119">
        <f t="shared" si="92"/>
        <v>0</v>
      </c>
      <c r="AQ117">
        <f t="shared" si="93"/>
        <v>0.63013662591410802</v>
      </c>
      <c r="AR117" s="41">
        <f t="shared" si="94"/>
        <v>0</v>
      </c>
      <c r="AS117" s="41">
        <f t="shared" si="95"/>
        <v>0</v>
      </c>
      <c r="AT117">
        <f t="shared" si="96"/>
        <v>0.62798842418664891</v>
      </c>
      <c r="AU117" s="41">
        <f t="shared" si="120"/>
        <v>0</v>
      </c>
      <c r="AV117" s="41">
        <f t="shared" si="121"/>
        <v>0</v>
      </c>
      <c r="AW117">
        <f t="shared" si="97"/>
        <v>0.63501987586669295</v>
      </c>
      <c r="AX117">
        <f t="shared" si="122"/>
        <v>0</v>
      </c>
      <c r="AY117" s="121">
        <f t="shared" si="123"/>
        <v>0</v>
      </c>
      <c r="AZ117">
        <f t="shared" si="98"/>
        <v>0.74750913167432775</v>
      </c>
      <c r="BA117" s="39">
        <f t="shared" si="124"/>
        <v>0</v>
      </c>
      <c r="BB117" s="39">
        <f t="shared" si="125"/>
        <v>0</v>
      </c>
      <c r="BC117">
        <f t="shared" si="99"/>
        <v>0.64790476703752398</v>
      </c>
      <c r="BD117" s="41">
        <f t="shared" si="126"/>
        <v>0</v>
      </c>
      <c r="BE117" s="41">
        <f t="shared" si="127"/>
        <v>0</v>
      </c>
      <c r="BF117">
        <f t="shared" si="100"/>
        <v>0.63444522527972758</v>
      </c>
      <c r="BG117" s="41">
        <f t="shared" si="128"/>
        <v>194072.3436964904</v>
      </c>
      <c r="BH117" s="41">
        <f t="shared" si="129"/>
        <v>17083312.016353052</v>
      </c>
      <c r="BI117">
        <f t="shared" si="101"/>
        <v>0.66417319129627017</v>
      </c>
      <c r="BJ117">
        <f t="shared" si="130"/>
        <v>669316.3561772831</v>
      </c>
      <c r="BK117" s="121">
        <f t="shared" si="131"/>
        <v>58781288.658403605</v>
      </c>
      <c r="BL117">
        <f t="shared" si="102"/>
        <v>0.67632366294294666</v>
      </c>
      <c r="BM117" s="119">
        <f t="shared" si="132"/>
        <v>863388.6998737735</v>
      </c>
      <c r="BN117" s="119">
        <f t="shared" si="133"/>
        <v>72252000.642625377</v>
      </c>
      <c r="BO117">
        <f t="shared" si="103"/>
        <v>0.65154566249652468</v>
      </c>
    </row>
    <row r="118" spans="1:67">
      <c r="A118">
        <v>106</v>
      </c>
      <c r="B118" s="64">
        <v>101</v>
      </c>
      <c r="C118" s="56">
        <f t="shared" si="76"/>
        <v>33085966.42097846</v>
      </c>
      <c r="D118" s="56">
        <f t="shared" si="104"/>
        <v>369731.97834948078</v>
      </c>
      <c r="E118" s="59">
        <f t="shared" si="105"/>
        <v>32716234.44262898</v>
      </c>
      <c r="F118" s="53">
        <f t="shared" si="106"/>
        <v>326627.69598160498</v>
      </c>
      <c r="G118" s="53">
        <f t="shared" si="77"/>
        <v>151748.80075639408</v>
      </c>
      <c r="H118" s="66">
        <f t="shared" si="78"/>
        <v>174878.8952252109</v>
      </c>
      <c r="I118" s="54">
        <f t="shared" si="107"/>
        <v>0.18</v>
      </c>
      <c r="J118" s="67">
        <f t="shared" si="79"/>
        <v>1.6401583188387914E-2</v>
      </c>
      <c r="K118" s="68">
        <f t="shared" si="80"/>
        <v>533729.75007365143</v>
      </c>
      <c r="L118" s="68">
        <f t="shared" si="81"/>
        <v>860357.44605525641</v>
      </c>
      <c r="M118" s="55">
        <f t="shared" si="108"/>
        <v>708608.64529886236</v>
      </c>
      <c r="N118" s="55">
        <f t="shared" si="109"/>
        <v>159565.62714965537</v>
      </c>
      <c r="O118" s="55">
        <f t="shared" si="82"/>
        <v>549043.018149207</v>
      </c>
      <c r="P118" s="65">
        <f t="shared" si="110"/>
        <v>0</v>
      </c>
      <c r="Q118" s="52">
        <f t="shared" si="136"/>
        <v>0</v>
      </c>
      <c r="R118" s="57">
        <f t="shared" si="111"/>
        <v>0</v>
      </c>
      <c r="S118" s="59">
        <f t="shared" si="112"/>
        <v>0</v>
      </c>
      <c r="T118" s="56">
        <f t="shared" si="83"/>
        <v>0</v>
      </c>
      <c r="U118" s="57">
        <f t="shared" si="84"/>
        <v>0</v>
      </c>
      <c r="V118" s="59">
        <f t="shared" si="134"/>
        <v>0</v>
      </c>
      <c r="W118" s="52">
        <f t="shared" si="74"/>
        <v>0</v>
      </c>
      <c r="X118" s="57">
        <f t="shared" si="85"/>
        <v>0</v>
      </c>
      <c r="Y118" s="59">
        <f t="shared" si="137"/>
        <v>0</v>
      </c>
      <c r="Z118" s="56">
        <f t="shared" si="113"/>
        <v>0</v>
      </c>
      <c r="AA118" s="57">
        <f t="shared" si="114"/>
        <v>0</v>
      </c>
      <c r="AB118" s="63">
        <f t="shared" si="135"/>
        <v>0</v>
      </c>
      <c r="AC118" s="74">
        <f t="shared" si="86"/>
        <v>0</v>
      </c>
      <c r="AD118" s="57">
        <f t="shared" si="115"/>
        <v>0</v>
      </c>
      <c r="AE118" s="59">
        <f t="shared" si="116"/>
        <v>0</v>
      </c>
      <c r="AF118" s="54">
        <f t="shared" si="117"/>
        <v>0</v>
      </c>
      <c r="AG118" s="57">
        <f t="shared" si="87"/>
        <v>0</v>
      </c>
      <c r="AH118" s="59">
        <f t="shared" si="118"/>
        <v>7367093.9543854482</v>
      </c>
      <c r="AI118" s="54">
        <f t="shared" si="88"/>
        <v>159565.62714965537</v>
      </c>
      <c r="AJ118" s="57">
        <f t="shared" si="89"/>
        <v>30696.224809939366</v>
      </c>
      <c r="AK118" s="59">
        <f t="shared" si="73"/>
        <v>25718872.466593012</v>
      </c>
      <c r="AL118" s="56">
        <f t="shared" si="75"/>
        <v>549043.018149207</v>
      </c>
      <c r="AM118" s="75">
        <f t="shared" si="90"/>
        <v>107161.96861080422</v>
      </c>
      <c r="AN118">
        <f t="shared" si="119"/>
        <v>3.0051562305566454E-2</v>
      </c>
      <c r="AO118" s="119">
        <f t="shared" si="91"/>
        <v>0</v>
      </c>
      <c r="AP118" s="119">
        <f t="shared" si="92"/>
        <v>0</v>
      </c>
      <c r="AQ118">
        <f t="shared" si="93"/>
        <v>0.62681085986619922</v>
      </c>
      <c r="AR118" s="41">
        <f t="shared" si="94"/>
        <v>0</v>
      </c>
      <c r="AS118" s="41">
        <f t="shared" si="95"/>
        <v>0</v>
      </c>
      <c r="AT118">
        <f t="shared" si="96"/>
        <v>0.62465267858403495</v>
      </c>
      <c r="AU118" s="41">
        <f t="shared" si="120"/>
        <v>0</v>
      </c>
      <c r="AV118" s="41">
        <f t="shared" si="121"/>
        <v>0</v>
      </c>
      <c r="AW118">
        <f t="shared" si="97"/>
        <v>0.63171706829233498</v>
      </c>
      <c r="AX118">
        <f t="shared" si="122"/>
        <v>0</v>
      </c>
      <c r="AY118" s="121">
        <f t="shared" si="123"/>
        <v>0</v>
      </c>
      <c r="AZ118">
        <f t="shared" si="98"/>
        <v>0.74483419924330829</v>
      </c>
      <c r="BA118" s="39">
        <f t="shared" si="124"/>
        <v>0</v>
      </c>
      <c r="BB118" s="39">
        <f t="shared" si="125"/>
        <v>0</v>
      </c>
      <c r="BC118">
        <f t="shared" si="99"/>
        <v>0.64466433995026351</v>
      </c>
      <c r="BD118" s="41">
        <f t="shared" si="126"/>
        <v>0</v>
      </c>
      <c r="BE118" s="41">
        <f t="shared" si="127"/>
        <v>0</v>
      </c>
      <c r="BF118">
        <f t="shared" si="100"/>
        <v>0.63113969637068035</v>
      </c>
      <c r="BG118" s="41">
        <f t="shared" si="128"/>
        <v>190261.85195959473</v>
      </c>
      <c r="BH118" s="41">
        <f t="shared" si="129"/>
        <v>16913956.477863468</v>
      </c>
      <c r="BI118">
        <f t="shared" si="101"/>
        <v>0.66101519528201336</v>
      </c>
      <c r="BJ118">
        <f t="shared" si="130"/>
        <v>656204.98676001118</v>
      </c>
      <c r="BK118" s="121">
        <f t="shared" si="131"/>
        <v>58198559.923815943</v>
      </c>
      <c r="BL118">
        <f t="shared" si="102"/>
        <v>0.67322984936045061</v>
      </c>
      <c r="BM118" s="119">
        <f t="shared" si="132"/>
        <v>846466.83871960593</v>
      </c>
      <c r="BN118" s="119">
        <f t="shared" si="133"/>
        <v>71569473.175185099</v>
      </c>
      <c r="BO118">
        <f t="shared" si="103"/>
        <v>0.64832333085016292</v>
      </c>
    </row>
    <row r="119" spans="1:67">
      <c r="A119">
        <v>107</v>
      </c>
      <c r="B119" s="58">
        <v>102</v>
      </c>
      <c r="C119" s="56">
        <f t="shared" si="76"/>
        <v>32377357.775679596</v>
      </c>
      <c r="D119" s="56">
        <f t="shared" si="104"/>
        <v>369731.97834948078</v>
      </c>
      <c r="E119" s="59">
        <f t="shared" si="105"/>
        <v>32007625.797330115</v>
      </c>
      <c r="F119" s="53">
        <f t="shared" si="106"/>
        <v>321270.48465433117</v>
      </c>
      <c r="G119" s="53">
        <f t="shared" si="77"/>
        <v>148462.03765661619</v>
      </c>
      <c r="H119" s="60">
        <f t="shared" si="78"/>
        <v>172808.44699771499</v>
      </c>
      <c r="I119" s="54">
        <f t="shared" si="107"/>
        <v>0.18</v>
      </c>
      <c r="J119" s="61">
        <f t="shared" si="79"/>
        <v>1.6401583188387914E-2</v>
      </c>
      <c r="K119" s="62">
        <f t="shared" si="80"/>
        <v>522141.40505861177</v>
      </c>
      <c r="L119" s="62">
        <f t="shared" si="81"/>
        <v>843411.889712943</v>
      </c>
      <c r="M119" s="55">
        <f t="shared" si="108"/>
        <v>694949.85205632681</v>
      </c>
      <c r="N119" s="55">
        <f t="shared" si="109"/>
        <v>156489.91825968909</v>
      </c>
      <c r="O119" s="55">
        <f t="shared" si="82"/>
        <v>538459.93379663769</v>
      </c>
      <c r="P119" s="59">
        <f t="shared" si="110"/>
        <v>0</v>
      </c>
      <c r="Q119" s="52">
        <f t="shared" si="136"/>
        <v>0</v>
      </c>
      <c r="R119" s="57">
        <f t="shared" si="111"/>
        <v>0</v>
      </c>
      <c r="S119" s="59">
        <f t="shared" si="112"/>
        <v>0</v>
      </c>
      <c r="T119" s="56">
        <f t="shared" si="83"/>
        <v>0</v>
      </c>
      <c r="U119" s="57">
        <f t="shared" si="84"/>
        <v>0</v>
      </c>
      <c r="V119" s="59">
        <f t="shared" si="134"/>
        <v>0</v>
      </c>
      <c r="W119" s="52">
        <f t="shared" si="74"/>
        <v>0</v>
      </c>
      <c r="X119" s="57">
        <f t="shared" si="85"/>
        <v>0</v>
      </c>
      <c r="Y119" s="59">
        <f t="shared" si="137"/>
        <v>0</v>
      </c>
      <c r="Z119" s="56">
        <f t="shared" si="113"/>
        <v>0</v>
      </c>
      <c r="AA119" s="57">
        <f t="shared" si="114"/>
        <v>0</v>
      </c>
      <c r="AB119" s="63">
        <f t="shared" si="135"/>
        <v>0</v>
      </c>
      <c r="AC119" s="74">
        <f t="shared" si="86"/>
        <v>0</v>
      </c>
      <c r="AD119" s="57">
        <f t="shared" si="115"/>
        <v>0</v>
      </c>
      <c r="AE119" s="59">
        <f t="shared" si="116"/>
        <v>0</v>
      </c>
      <c r="AF119" s="54">
        <f t="shared" si="117"/>
        <v>0</v>
      </c>
      <c r="AG119" s="57">
        <f t="shared" si="87"/>
        <v>0</v>
      </c>
      <c r="AH119" s="59">
        <f t="shared" si="118"/>
        <v>7207528.3272357928</v>
      </c>
      <c r="AI119" s="54">
        <f t="shared" si="88"/>
        <v>156489.91825968909</v>
      </c>
      <c r="AJ119" s="57">
        <f t="shared" si="89"/>
        <v>30031.368030149137</v>
      </c>
      <c r="AK119" s="59">
        <f t="shared" si="73"/>
        <v>25169829.448443804</v>
      </c>
      <c r="AL119" s="56">
        <f t="shared" si="75"/>
        <v>538459.93379663769</v>
      </c>
      <c r="AM119" s="75">
        <f t="shared" si="90"/>
        <v>104874.28936851585</v>
      </c>
      <c r="AN119">
        <f t="shared" si="119"/>
        <v>3.0131969489573918E-2</v>
      </c>
      <c r="AO119" s="119">
        <f t="shared" si="91"/>
        <v>0</v>
      </c>
      <c r="AP119" s="119">
        <f t="shared" si="92"/>
        <v>0</v>
      </c>
      <c r="AQ119">
        <f t="shared" si="93"/>
        <v>0.62349433243915819</v>
      </c>
      <c r="AR119" s="41">
        <f t="shared" si="94"/>
        <v>0</v>
      </c>
      <c r="AS119" s="41">
        <f t="shared" si="95"/>
        <v>0</v>
      </c>
      <c r="AT119">
        <f t="shared" si="96"/>
        <v>0.6213263666992932</v>
      </c>
      <c r="AU119" s="41">
        <f t="shared" si="120"/>
        <v>0</v>
      </c>
      <c r="AV119" s="41">
        <f t="shared" si="121"/>
        <v>0</v>
      </c>
      <c r="AW119">
        <f t="shared" si="97"/>
        <v>0.62842305833840928</v>
      </c>
      <c r="AX119">
        <f t="shared" si="122"/>
        <v>0</v>
      </c>
      <c r="AY119" s="121">
        <f t="shared" si="123"/>
        <v>0</v>
      </c>
      <c r="AZ119">
        <f t="shared" si="98"/>
        <v>0.74215892538307904</v>
      </c>
      <c r="BA119" s="39">
        <f t="shared" si="124"/>
        <v>0</v>
      </c>
      <c r="BB119" s="39">
        <f t="shared" si="125"/>
        <v>0</v>
      </c>
      <c r="BC119">
        <f t="shared" si="99"/>
        <v>0.64143156367514076</v>
      </c>
      <c r="BD119" s="41">
        <f t="shared" si="126"/>
        <v>0</v>
      </c>
      <c r="BE119" s="41">
        <f t="shared" si="127"/>
        <v>0</v>
      </c>
      <c r="BF119">
        <f t="shared" si="100"/>
        <v>0.62784301679776144</v>
      </c>
      <c r="BG119" s="41">
        <f t="shared" si="128"/>
        <v>186521.28628983823</v>
      </c>
      <c r="BH119" s="41">
        <f t="shared" si="129"/>
        <v>16744421.253786733</v>
      </c>
      <c r="BI119">
        <f t="shared" si="101"/>
        <v>0.65786343764167388</v>
      </c>
      <c r="BJ119">
        <f t="shared" si="130"/>
        <v>643334.22316515353</v>
      </c>
      <c r="BK119" s="121">
        <f t="shared" si="131"/>
        <v>57615212.91624023</v>
      </c>
      <c r="BL119">
        <f t="shared" si="102"/>
        <v>0.67014124566903543</v>
      </c>
      <c r="BM119" s="119">
        <f t="shared" si="132"/>
        <v>829855.50945499178</v>
      </c>
      <c r="BN119" s="119">
        <f t="shared" si="133"/>
        <v>70884884.909745336</v>
      </c>
      <c r="BO119">
        <f t="shared" si="103"/>
        <v>0.64510833043567095</v>
      </c>
    </row>
    <row r="120" spans="1:67">
      <c r="A120">
        <v>108</v>
      </c>
      <c r="B120" s="64">
        <v>103</v>
      </c>
      <c r="C120" s="56">
        <f t="shared" si="76"/>
        <v>31682407.923623271</v>
      </c>
      <c r="D120" s="56">
        <f t="shared" si="104"/>
        <v>369731.97834948078</v>
      </c>
      <c r="E120" s="59">
        <f t="shared" si="105"/>
        <v>31312675.945273791</v>
      </c>
      <c r="F120" s="53">
        <f t="shared" si="106"/>
        <v>316001.14007429947</v>
      </c>
      <c r="G120" s="53">
        <f t="shared" si="77"/>
        <v>145238.62859282826</v>
      </c>
      <c r="H120" s="66">
        <f t="shared" si="78"/>
        <v>170762.51148147121</v>
      </c>
      <c r="I120" s="54">
        <f t="shared" si="107"/>
        <v>0.18</v>
      </c>
      <c r="J120" s="67">
        <f t="shared" si="79"/>
        <v>1.6401583188387914E-2</v>
      </c>
      <c r="K120" s="68">
        <f t="shared" si="80"/>
        <v>510776.68382991984</v>
      </c>
      <c r="L120" s="68">
        <f t="shared" si="81"/>
        <v>826777.82390421932</v>
      </c>
      <c r="M120" s="55">
        <f t="shared" si="108"/>
        <v>681539.19531139103</v>
      </c>
      <c r="N120" s="55">
        <f t="shared" si="109"/>
        <v>153470.08514279011</v>
      </c>
      <c r="O120" s="55">
        <f t="shared" si="82"/>
        <v>528069.11016860092</v>
      </c>
      <c r="P120" s="65">
        <f t="shared" si="110"/>
        <v>0</v>
      </c>
      <c r="Q120" s="52">
        <f t="shared" si="136"/>
        <v>0</v>
      </c>
      <c r="R120" s="57">
        <f t="shared" si="111"/>
        <v>0</v>
      </c>
      <c r="S120" s="59">
        <f t="shared" si="112"/>
        <v>0</v>
      </c>
      <c r="T120" s="56">
        <f t="shared" si="83"/>
        <v>0</v>
      </c>
      <c r="U120" s="57">
        <f t="shared" si="84"/>
        <v>0</v>
      </c>
      <c r="V120" s="59">
        <f t="shared" si="134"/>
        <v>0</v>
      </c>
      <c r="W120" s="52">
        <f t="shared" si="74"/>
        <v>0</v>
      </c>
      <c r="X120" s="57">
        <f t="shared" si="85"/>
        <v>0</v>
      </c>
      <c r="Y120" s="59">
        <f t="shared" si="137"/>
        <v>0</v>
      </c>
      <c r="Z120" s="56">
        <f t="shared" si="113"/>
        <v>0</v>
      </c>
      <c r="AA120" s="57">
        <f t="shared" si="114"/>
        <v>0</v>
      </c>
      <c r="AB120" s="63">
        <f t="shared" si="135"/>
        <v>0</v>
      </c>
      <c r="AC120" s="74">
        <f t="shared" si="86"/>
        <v>0</v>
      </c>
      <c r="AD120" s="57">
        <f t="shared" si="115"/>
        <v>0</v>
      </c>
      <c r="AE120" s="59">
        <f t="shared" si="116"/>
        <v>0</v>
      </c>
      <c r="AF120" s="54">
        <f t="shared" si="117"/>
        <v>0</v>
      </c>
      <c r="AG120" s="57">
        <f t="shared" si="87"/>
        <v>0</v>
      </c>
      <c r="AH120" s="59">
        <f t="shared" si="118"/>
        <v>7051038.4089761041</v>
      </c>
      <c r="AI120" s="54">
        <f t="shared" si="88"/>
        <v>153470.08514279011</v>
      </c>
      <c r="AJ120" s="57">
        <f t="shared" si="89"/>
        <v>29379.326704067102</v>
      </c>
      <c r="AK120" s="59">
        <f t="shared" si="73"/>
        <v>24631369.514647167</v>
      </c>
      <c r="AL120" s="56">
        <f t="shared" si="75"/>
        <v>528069.11016860092</v>
      </c>
      <c r="AM120" s="75">
        <f t="shared" si="90"/>
        <v>102630.70631102986</v>
      </c>
      <c r="AN120">
        <f t="shared" si="119"/>
        <v>3.0212376673581377E-2</v>
      </c>
      <c r="AO120" s="119">
        <f t="shared" si="91"/>
        <v>0</v>
      </c>
      <c r="AP120" s="119">
        <f t="shared" si="92"/>
        <v>0</v>
      </c>
      <c r="AQ120">
        <f t="shared" si="93"/>
        <v>0.62018708304944237</v>
      </c>
      <c r="AR120" s="41">
        <f t="shared" si="94"/>
        <v>0</v>
      </c>
      <c r="AS120" s="41">
        <f t="shared" si="95"/>
        <v>0</v>
      </c>
      <c r="AT120">
        <f t="shared" si="96"/>
        <v>0.61800952685183785</v>
      </c>
      <c r="AU120" s="41">
        <f t="shared" si="120"/>
        <v>0</v>
      </c>
      <c r="AV120" s="41">
        <f t="shared" si="121"/>
        <v>0</v>
      </c>
      <c r="AW120">
        <f t="shared" si="97"/>
        <v>0.6251378878417545</v>
      </c>
      <c r="AX120">
        <f t="shared" si="122"/>
        <v>0</v>
      </c>
      <c r="AY120" s="121">
        <f t="shared" si="123"/>
        <v>0</v>
      </c>
      <c r="AZ120">
        <f t="shared" si="98"/>
        <v>0.73948338276091941</v>
      </c>
      <c r="BA120" s="39">
        <f t="shared" si="124"/>
        <v>0</v>
      </c>
      <c r="BB120" s="39">
        <f t="shared" si="125"/>
        <v>0</v>
      </c>
      <c r="BC120">
        <f t="shared" si="99"/>
        <v>0.63820648595551766</v>
      </c>
      <c r="BD120" s="41">
        <f t="shared" si="126"/>
        <v>0</v>
      </c>
      <c r="BE120" s="41">
        <f t="shared" si="127"/>
        <v>0</v>
      </c>
      <c r="BF120">
        <f t="shared" si="100"/>
        <v>0.6245552281182507</v>
      </c>
      <c r="BG120" s="41">
        <f t="shared" si="128"/>
        <v>182849.4118468572</v>
      </c>
      <c r="BH120" s="41">
        <f t="shared" si="129"/>
        <v>16574769.195421331</v>
      </c>
      <c r="BI120">
        <f t="shared" si="101"/>
        <v>0.65471797261745091</v>
      </c>
      <c r="BJ120">
        <f t="shared" si="130"/>
        <v>630699.81647963077</v>
      </c>
      <c r="BK120" s="121">
        <f t="shared" si="131"/>
        <v>57031463.898208901</v>
      </c>
      <c r="BL120">
        <f t="shared" si="102"/>
        <v>0.6670579102970452</v>
      </c>
      <c r="BM120" s="119">
        <f t="shared" si="132"/>
        <v>813549.22832648794</v>
      </c>
      <c r="BN120" s="119">
        <f t="shared" si="133"/>
        <v>70198537.117073283</v>
      </c>
      <c r="BO120">
        <f t="shared" si="103"/>
        <v>0.64190071054217812</v>
      </c>
    </row>
    <row r="121" spans="1:67">
      <c r="A121">
        <v>109</v>
      </c>
      <c r="B121" s="58">
        <v>104</v>
      </c>
      <c r="C121" s="56">
        <f t="shared" si="76"/>
        <v>31000868.728311878</v>
      </c>
      <c r="D121" s="56">
        <f t="shared" si="104"/>
        <v>369731.97834947705</v>
      </c>
      <c r="E121" s="59">
        <f t="shared" si="105"/>
        <v>30631136.749962401</v>
      </c>
      <c r="F121" s="53">
        <f t="shared" si="106"/>
        <v>310818.22108774557</v>
      </c>
      <c r="G121" s="53">
        <f t="shared" si="77"/>
        <v>142077.42262524227</v>
      </c>
      <c r="H121" s="60">
        <f t="shared" si="78"/>
        <v>168740.7984625033</v>
      </c>
      <c r="I121" s="54">
        <f t="shared" si="107"/>
        <v>0.18</v>
      </c>
      <c r="J121" s="61">
        <f t="shared" si="79"/>
        <v>1.6401583188387914E-2</v>
      </c>
      <c r="K121" s="62">
        <f t="shared" si="80"/>
        <v>499631.52131613676</v>
      </c>
      <c r="L121" s="62">
        <f t="shared" si="81"/>
        <v>810449.74240388232</v>
      </c>
      <c r="M121" s="55">
        <f t="shared" si="108"/>
        <v>668372.31977864006</v>
      </c>
      <c r="N121" s="55">
        <f t="shared" si="109"/>
        <v>150505.14706882864</v>
      </c>
      <c r="O121" s="55">
        <f t="shared" si="82"/>
        <v>517867.17270981142</v>
      </c>
      <c r="P121" s="59">
        <f t="shared" si="110"/>
        <v>0</v>
      </c>
      <c r="Q121" s="52">
        <f t="shared" si="136"/>
        <v>0</v>
      </c>
      <c r="R121" s="57">
        <f t="shared" si="111"/>
        <v>0</v>
      </c>
      <c r="S121" s="59">
        <f t="shared" si="112"/>
        <v>0</v>
      </c>
      <c r="T121" s="56">
        <f t="shared" si="83"/>
        <v>0</v>
      </c>
      <c r="U121" s="57">
        <f t="shared" si="84"/>
        <v>0</v>
      </c>
      <c r="V121" s="59">
        <f t="shared" si="134"/>
        <v>0</v>
      </c>
      <c r="W121" s="52">
        <f t="shared" si="74"/>
        <v>0</v>
      </c>
      <c r="X121" s="57">
        <f t="shared" si="85"/>
        <v>0</v>
      </c>
      <c r="Y121" s="59">
        <f t="shared" si="137"/>
        <v>0</v>
      </c>
      <c r="Z121" s="56">
        <f t="shared" si="113"/>
        <v>0</v>
      </c>
      <c r="AA121" s="57">
        <f t="shared" si="114"/>
        <v>0</v>
      </c>
      <c r="AB121" s="63">
        <f t="shared" si="135"/>
        <v>0</v>
      </c>
      <c r="AC121" s="74">
        <f t="shared" si="86"/>
        <v>0</v>
      </c>
      <c r="AD121" s="57">
        <f t="shared" si="115"/>
        <v>0</v>
      </c>
      <c r="AE121" s="59">
        <f t="shared" si="116"/>
        <v>0</v>
      </c>
      <c r="AF121" s="54">
        <f t="shared" si="117"/>
        <v>0</v>
      </c>
      <c r="AG121" s="57">
        <f t="shared" si="87"/>
        <v>0</v>
      </c>
      <c r="AH121" s="59">
        <f t="shared" si="118"/>
        <v>6897568.3238333138</v>
      </c>
      <c r="AI121" s="54">
        <f t="shared" si="88"/>
        <v>150505.14706882864</v>
      </c>
      <c r="AJ121" s="57">
        <f t="shared" si="89"/>
        <v>28739.868015972141</v>
      </c>
      <c r="AK121" s="59">
        <f t="shared" si="73"/>
        <v>24103300.404478565</v>
      </c>
      <c r="AL121" s="56">
        <f t="shared" si="75"/>
        <v>517867.17270981142</v>
      </c>
      <c r="AM121" s="75">
        <f t="shared" si="90"/>
        <v>100430.41835199401</v>
      </c>
      <c r="AN121">
        <f t="shared" si="119"/>
        <v>3.0292783857588837E-2</v>
      </c>
      <c r="AO121" s="119">
        <f t="shared" si="91"/>
        <v>0</v>
      </c>
      <c r="AP121" s="119">
        <f t="shared" si="92"/>
        <v>0</v>
      </c>
      <c r="AQ121">
        <f t="shared" si="93"/>
        <v>0.61688915053320326</v>
      </c>
      <c r="AR121" s="41">
        <f t="shared" si="94"/>
        <v>0</v>
      </c>
      <c r="AS121" s="41">
        <f t="shared" si="95"/>
        <v>0</v>
      </c>
      <c r="AT121">
        <f t="shared" si="96"/>
        <v>0.6147021967775006</v>
      </c>
      <c r="AU121" s="41">
        <f t="shared" si="120"/>
        <v>0</v>
      </c>
      <c r="AV121" s="41">
        <f t="shared" si="121"/>
        <v>0</v>
      </c>
      <c r="AW121">
        <f t="shared" si="97"/>
        <v>0.62186159806672203</v>
      </c>
      <c r="AX121">
        <f t="shared" si="122"/>
        <v>0</v>
      </c>
      <c r="AY121" s="121">
        <f t="shared" si="123"/>
        <v>0</v>
      </c>
      <c r="AZ121">
        <f t="shared" si="98"/>
        <v>0.73680764379229013</v>
      </c>
      <c r="BA121" s="39">
        <f t="shared" si="124"/>
        <v>0</v>
      </c>
      <c r="BB121" s="39">
        <f t="shared" si="125"/>
        <v>0</v>
      </c>
      <c r="BC121">
        <f t="shared" si="99"/>
        <v>0.63498915398644507</v>
      </c>
      <c r="BD121" s="41">
        <f t="shared" si="126"/>
        <v>0</v>
      </c>
      <c r="BE121" s="41">
        <f t="shared" si="127"/>
        <v>0</v>
      </c>
      <c r="BF121">
        <f t="shared" si="100"/>
        <v>0.62127637131595548</v>
      </c>
      <c r="BG121" s="41">
        <f t="shared" si="128"/>
        <v>179245.01508480078</v>
      </c>
      <c r="BH121" s="41">
        <f t="shared" si="129"/>
        <v>16405061.030502321</v>
      </c>
      <c r="BI121">
        <f t="shared" si="101"/>
        <v>0.65157885394006987</v>
      </c>
      <c r="BJ121">
        <f t="shared" si="130"/>
        <v>618297.59106180537</v>
      </c>
      <c r="BK121" s="121">
        <f t="shared" si="131"/>
        <v>56447521.825369447</v>
      </c>
      <c r="BL121">
        <f t="shared" si="102"/>
        <v>0.66397990119277583</v>
      </c>
      <c r="BM121" s="119">
        <f t="shared" si="132"/>
        <v>797542.60614660615</v>
      </c>
      <c r="BN121" s="119">
        <f t="shared" si="133"/>
        <v>69510721.256978571</v>
      </c>
      <c r="BO121">
        <f t="shared" si="103"/>
        <v>0.63870051991814303</v>
      </c>
    </row>
    <row r="122" spans="1:67">
      <c r="A122">
        <v>110</v>
      </c>
      <c r="B122" s="64">
        <v>105</v>
      </c>
      <c r="C122" s="56">
        <f t="shared" si="76"/>
        <v>30332496.408533238</v>
      </c>
      <c r="D122" s="56">
        <f t="shared" si="104"/>
        <v>369731.97834947705</v>
      </c>
      <c r="E122" s="59">
        <f t="shared" si="105"/>
        <v>29962764.430183761</v>
      </c>
      <c r="F122" s="53">
        <f t="shared" si="106"/>
        <v>305720.31017810805</v>
      </c>
      <c r="G122" s="53">
        <f t="shared" si="77"/>
        <v>138977.28901533567</v>
      </c>
      <c r="H122" s="66">
        <f t="shared" si="78"/>
        <v>166743.02116277238</v>
      </c>
      <c r="I122" s="54">
        <f t="shared" si="107"/>
        <v>0.18</v>
      </c>
      <c r="J122" s="67">
        <f t="shared" si="79"/>
        <v>1.6401583188387914E-2</v>
      </c>
      <c r="K122" s="68">
        <f t="shared" si="80"/>
        <v>488701.92382304504</v>
      </c>
      <c r="L122" s="68">
        <f t="shared" si="81"/>
        <v>794422.23400115315</v>
      </c>
      <c r="M122" s="55">
        <f t="shared" si="108"/>
        <v>655444.94498581742</v>
      </c>
      <c r="N122" s="55">
        <f t="shared" si="109"/>
        <v>147594.1401542215</v>
      </c>
      <c r="O122" s="55">
        <f t="shared" si="82"/>
        <v>507850.80483159597</v>
      </c>
      <c r="P122" s="65">
        <f t="shared" si="110"/>
        <v>0</v>
      </c>
      <c r="Q122" s="52">
        <f t="shared" si="136"/>
        <v>0</v>
      </c>
      <c r="R122" s="57">
        <f t="shared" si="111"/>
        <v>0</v>
      </c>
      <c r="S122" s="59">
        <f t="shared" si="112"/>
        <v>0</v>
      </c>
      <c r="T122" s="56">
        <f t="shared" si="83"/>
        <v>0</v>
      </c>
      <c r="U122" s="57">
        <f t="shared" si="84"/>
        <v>0</v>
      </c>
      <c r="V122" s="59">
        <f t="shared" si="134"/>
        <v>0</v>
      </c>
      <c r="W122" s="52">
        <f t="shared" si="74"/>
        <v>0</v>
      </c>
      <c r="X122" s="57">
        <f t="shared" si="85"/>
        <v>0</v>
      </c>
      <c r="Y122" s="59">
        <f t="shared" si="137"/>
        <v>0</v>
      </c>
      <c r="Z122" s="56">
        <f t="shared" si="113"/>
        <v>0</v>
      </c>
      <c r="AA122" s="57">
        <f t="shared" si="114"/>
        <v>0</v>
      </c>
      <c r="AB122" s="63">
        <f t="shared" si="135"/>
        <v>0</v>
      </c>
      <c r="AC122" s="74">
        <f t="shared" si="86"/>
        <v>0</v>
      </c>
      <c r="AD122" s="57">
        <f t="shared" si="115"/>
        <v>0</v>
      </c>
      <c r="AE122" s="59">
        <f t="shared" si="116"/>
        <v>0</v>
      </c>
      <c r="AF122" s="54">
        <f t="shared" si="117"/>
        <v>0</v>
      </c>
      <c r="AG122" s="57">
        <f t="shared" si="87"/>
        <v>0</v>
      </c>
      <c r="AH122" s="59">
        <f t="shared" si="118"/>
        <v>6747063.1767644854</v>
      </c>
      <c r="AI122" s="54">
        <f t="shared" si="88"/>
        <v>147594.1401542215</v>
      </c>
      <c r="AJ122" s="57">
        <f t="shared" si="89"/>
        <v>28112.763236518687</v>
      </c>
      <c r="AK122" s="59">
        <f t="shared" si="73"/>
        <v>23585433.231768753</v>
      </c>
      <c r="AL122" s="56">
        <f t="shared" si="75"/>
        <v>507850.80483159597</v>
      </c>
      <c r="AM122" s="75">
        <f t="shared" si="90"/>
        <v>98272.638465703145</v>
      </c>
      <c r="AN122">
        <f t="shared" si="119"/>
        <v>3.0373191041596297E-2</v>
      </c>
      <c r="AO122" s="119">
        <f t="shared" si="91"/>
        <v>0</v>
      </c>
      <c r="AP122" s="119">
        <f t="shared" si="92"/>
        <v>0</v>
      </c>
      <c r="AQ122">
        <f t="shared" si="93"/>
        <v>0.61360057314728189</v>
      </c>
      <c r="AR122" s="41">
        <f t="shared" si="94"/>
        <v>0</v>
      </c>
      <c r="AS122" s="41">
        <f t="shared" si="95"/>
        <v>0</v>
      </c>
      <c r="AT122">
        <f t="shared" si="96"/>
        <v>0.61140441362976428</v>
      </c>
      <c r="AU122" s="41">
        <f t="shared" si="120"/>
        <v>0</v>
      </c>
      <c r="AV122" s="41">
        <f t="shared" si="121"/>
        <v>0</v>
      </c>
      <c r="AW122">
        <f t="shared" si="97"/>
        <v>0.61859422970602773</v>
      </c>
      <c r="AX122">
        <f t="shared" si="122"/>
        <v>0</v>
      </c>
      <c r="AY122" s="121">
        <f t="shared" si="123"/>
        <v>0</v>
      </c>
      <c r="AZ122">
        <f t="shared" si="98"/>
        <v>0.73413178063788098</v>
      </c>
      <c r="BA122" s="39">
        <f t="shared" si="124"/>
        <v>0</v>
      </c>
      <c r="BB122" s="39">
        <f t="shared" si="125"/>
        <v>0</v>
      </c>
      <c r="BC122">
        <f t="shared" si="99"/>
        <v>0.63177961441495212</v>
      </c>
      <c r="BD122" s="41">
        <f t="shared" si="126"/>
        <v>0</v>
      </c>
      <c r="BE122" s="41">
        <f t="shared" si="127"/>
        <v>0</v>
      </c>
      <c r="BF122">
        <f t="shared" si="100"/>
        <v>0.61800648680215531</v>
      </c>
      <c r="BG122" s="41">
        <f t="shared" si="128"/>
        <v>175706.90339074019</v>
      </c>
      <c r="BH122" s="41">
        <f t="shared" si="129"/>
        <v>16235355.416964365</v>
      </c>
      <c r="BI122">
        <f t="shared" si="101"/>
        <v>0.64844613482828783</v>
      </c>
      <c r="BJ122">
        <f t="shared" si="130"/>
        <v>606123.44329729909</v>
      </c>
      <c r="BK122" s="121">
        <f t="shared" si="131"/>
        <v>55863588.531475559</v>
      </c>
      <c r="BL122">
        <f t="shared" si="102"/>
        <v>0.66090727582352549</v>
      </c>
      <c r="BM122" s="119">
        <f t="shared" si="132"/>
        <v>781830.34668803925</v>
      </c>
      <c r="BN122" s="119">
        <f t="shared" si="133"/>
        <v>68821719.223510832</v>
      </c>
      <c r="BO122">
        <f t="shared" si="103"/>
        <v>0.63550780677150376</v>
      </c>
    </row>
    <row r="123" spans="1:67">
      <c r="A123">
        <v>111</v>
      </c>
      <c r="B123" s="58">
        <v>106</v>
      </c>
      <c r="C123" s="56">
        <f t="shared" si="76"/>
        <v>29677051.463547423</v>
      </c>
      <c r="D123" s="56">
        <f t="shared" si="104"/>
        <v>369731.97834947705</v>
      </c>
      <c r="E123" s="59">
        <f t="shared" si="105"/>
        <v>29307319.485197946</v>
      </c>
      <c r="F123" s="53">
        <f t="shared" si="106"/>
        <v>300706.01307834213</v>
      </c>
      <c r="G123" s="53">
        <f t="shared" si="77"/>
        <v>135937.11687884314</v>
      </c>
      <c r="H123" s="60">
        <f t="shared" si="78"/>
        <v>164768.89619949899</v>
      </c>
      <c r="I123" s="54">
        <f t="shared" si="107"/>
        <v>0.18</v>
      </c>
      <c r="J123" s="61">
        <f t="shared" si="79"/>
        <v>1.6401583188387914E-2</v>
      </c>
      <c r="K123" s="62">
        <f t="shared" si="80"/>
        <v>477983.96780726122</v>
      </c>
      <c r="L123" s="62">
        <f t="shared" si="81"/>
        <v>778689.98088560335</v>
      </c>
      <c r="M123" s="55">
        <f t="shared" si="108"/>
        <v>642752.86400676018</v>
      </c>
      <c r="N123" s="55">
        <f t="shared" si="109"/>
        <v>144736.11707661237</v>
      </c>
      <c r="O123" s="55">
        <f t="shared" si="82"/>
        <v>498016.74693014781</v>
      </c>
      <c r="P123" s="59">
        <f t="shared" si="110"/>
        <v>0</v>
      </c>
      <c r="Q123" s="52">
        <f t="shared" si="136"/>
        <v>0</v>
      </c>
      <c r="R123" s="57">
        <f t="shared" si="111"/>
        <v>0</v>
      </c>
      <c r="S123" s="59">
        <f t="shared" si="112"/>
        <v>0</v>
      </c>
      <c r="T123" s="56">
        <f t="shared" si="83"/>
        <v>0</v>
      </c>
      <c r="U123" s="57">
        <f t="shared" si="84"/>
        <v>0</v>
      </c>
      <c r="V123" s="59">
        <f t="shared" si="134"/>
        <v>0</v>
      </c>
      <c r="W123" s="52">
        <f t="shared" si="74"/>
        <v>0</v>
      </c>
      <c r="X123" s="57">
        <f t="shared" si="85"/>
        <v>0</v>
      </c>
      <c r="Y123" s="59">
        <f t="shared" si="137"/>
        <v>0</v>
      </c>
      <c r="Z123" s="56">
        <f t="shared" si="113"/>
        <v>0</v>
      </c>
      <c r="AA123" s="57">
        <f t="shared" si="114"/>
        <v>0</v>
      </c>
      <c r="AB123" s="63">
        <f t="shared" si="135"/>
        <v>0</v>
      </c>
      <c r="AC123" s="74">
        <f t="shared" si="86"/>
        <v>0</v>
      </c>
      <c r="AD123" s="57">
        <f t="shared" si="115"/>
        <v>0</v>
      </c>
      <c r="AE123" s="59">
        <f t="shared" si="116"/>
        <v>0</v>
      </c>
      <c r="AF123" s="54">
        <f t="shared" si="117"/>
        <v>0</v>
      </c>
      <c r="AG123" s="57">
        <f t="shared" si="87"/>
        <v>0</v>
      </c>
      <c r="AH123" s="59">
        <f t="shared" si="118"/>
        <v>6599469.0366102643</v>
      </c>
      <c r="AI123" s="54">
        <f t="shared" si="88"/>
        <v>144736.11707661237</v>
      </c>
      <c r="AJ123" s="57">
        <f t="shared" si="89"/>
        <v>27497.787652542767</v>
      </c>
      <c r="AK123" s="59">
        <f t="shared" si="73"/>
        <v>23077582.426937159</v>
      </c>
      <c r="AL123" s="56">
        <f t="shared" si="75"/>
        <v>498016.74693014781</v>
      </c>
      <c r="AM123" s="75">
        <f t="shared" si="90"/>
        <v>96156.593445571489</v>
      </c>
      <c r="AN123">
        <f t="shared" si="119"/>
        <v>3.0453598225603756E-2</v>
      </c>
      <c r="AO123" s="119">
        <f t="shared" si="91"/>
        <v>0</v>
      </c>
      <c r="AP123" s="119">
        <f t="shared" si="92"/>
        <v>0</v>
      </c>
      <c r="AQ123">
        <f t="shared" si="93"/>
        <v>0.61032138857031348</v>
      </c>
      <c r="AR123" s="41">
        <f t="shared" si="94"/>
        <v>0</v>
      </c>
      <c r="AS123" s="41">
        <f t="shared" si="95"/>
        <v>0</v>
      </c>
      <c r="AT123">
        <f t="shared" si="96"/>
        <v>0.60811621398080917</v>
      </c>
      <c r="AU123" s="41">
        <f t="shared" si="120"/>
        <v>0</v>
      </c>
      <c r="AV123" s="41">
        <f t="shared" si="121"/>
        <v>0</v>
      </c>
      <c r="AW123">
        <f t="shared" si="97"/>
        <v>0.61533582288154176</v>
      </c>
      <c r="AX123">
        <f t="shared" si="122"/>
        <v>0</v>
      </c>
      <c r="AY123" s="121">
        <f t="shared" si="123"/>
        <v>0</v>
      </c>
      <c r="AZ123">
        <f t="shared" si="98"/>
        <v>0.73145586520070138</v>
      </c>
      <c r="BA123" s="39">
        <f t="shared" si="124"/>
        <v>0</v>
      </c>
      <c r="BB123" s="39">
        <f t="shared" si="125"/>
        <v>0</v>
      </c>
      <c r="BC123">
        <f t="shared" si="99"/>
        <v>0.62857791334026103</v>
      </c>
      <c r="BD123" s="41">
        <f t="shared" si="126"/>
        <v>0</v>
      </c>
      <c r="BE123" s="41">
        <f t="shared" si="127"/>
        <v>0</v>
      </c>
      <c r="BF123">
        <f t="shared" si="100"/>
        <v>0.61474561441635789</v>
      </c>
      <c r="BG123" s="41">
        <f t="shared" si="128"/>
        <v>172233.90472915513</v>
      </c>
      <c r="BH123" s="41">
        <f t="shared" si="129"/>
        <v>16065708.995503973</v>
      </c>
      <c r="BI123">
        <f t="shared" si="101"/>
        <v>0.64531986798863805</v>
      </c>
      <c r="BJ123">
        <f t="shared" si="130"/>
        <v>594173.34037571936</v>
      </c>
      <c r="BK123" s="121">
        <f t="shared" si="131"/>
        <v>55279858.909246407</v>
      </c>
      <c r="BL123">
        <f t="shared" si="102"/>
        <v>0.6578400911747877</v>
      </c>
      <c r="BM123" s="119">
        <f t="shared" si="132"/>
        <v>766407.24510487448</v>
      </c>
      <c r="BN123" s="119">
        <f t="shared" si="133"/>
        <v>68131803.584716573</v>
      </c>
      <c r="BO123">
        <f t="shared" si="103"/>
        <v>0.63232261876975537</v>
      </c>
    </row>
    <row r="124" spans="1:67">
      <c r="A124">
        <v>112</v>
      </c>
      <c r="B124" s="64">
        <v>107</v>
      </c>
      <c r="C124" s="56">
        <f t="shared" si="76"/>
        <v>29034298.599540662</v>
      </c>
      <c r="D124" s="56">
        <f t="shared" si="104"/>
        <v>369731.97834947333</v>
      </c>
      <c r="E124" s="59">
        <f t="shared" si="105"/>
        <v>28664566.621191189</v>
      </c>
      <c r="F124" s="53">
        <f t="shared" si="106"/>
        <v>295773.95838958927</v>
      </c>
      <c r="G124" s="53">
        <f t="shared" si="77"/>
        <v>132955.81484462513</v>
      </c>
      <c r="H124" s="66">
        <f t="shared" si="78"/>
        <v>162818.14354496414</v>
      </c>
      <c r="I124" s="54">
        <f t="shared" si="107"/>
        <v>0.18</v>
      </c>
      <c r="J124" s="67">
        <f t="shared" si="79"/>
        <v>1.6401583188387914E-2</v>
      </c>
      <c r="K124" s="68">
        <f t="shared" si="80"/>
        <v>467473.7986706231</v>
      </c>
      <c r="L124" s="68">
        <f t="shared" si="81"/>
        <v>763247.75706021232</v>
      </c>
      <c r="M124" s="55">
        <f t="shared" si="108"/>
        <v>630291.94221558725</v>
      </c>
      <c r="N124" s="55">
        <f t="shared" si="109"/>
        <v>141930.14679433798</v>
      </c>
      <c r="O124" s="55">
        <f t="shared" si="82"/>
        <v>488361.79542124929</v>
      </c>
      <c r="P124" s="65">
        <f t="shared" si="110"/>
        <v>0</v>
      </c>
      <c r="Q124" s="52">
        <f t="shared" si="136"/>
        <v>0</v>
      </c>
      <c r="R124" s="57">
        <f t="shared" si="111"/>
        <v>0</v>
      </c>
      <c r="S124" s="59">
        <f t="shared" si="112"/>
        <v>0</v>
      </c>
      <c r="T124" s="56">
        <f t="shared" si="83"/>
        <v>0</v>
      </c>
      <c r="U124" s="57">
        <f t="shared" si="84"/>
        <v>0</v>
      </c>
      <c r="V124" s="59">
        <f t="shared" si="134"/>
        <v>0</v>
      </c>
      <c r="W124" s="52">
        <f t="shared" si="74"/>
        <v>0</v>
      </c>
      <c r="X124" s="57">
        <f t="shared" si="85"/>
        <v>0</v>
      </c>
      <c r="Y124" s="59">
        <f t="shared" si="137"/>
        <v>0</v>
      </c>
      <c r="Z124" s="56">
        <f t="shared" si="113"/>
        <v>0</v>
      </c>
      <c r="AA124" s="57">
        <f t="shared" si="114"/>
        <v>0</v>
      </c>
      <c r="AB124" s="63">
        <f t="shared" si="135"/>
        <v>0</v>
      </c>
      <c r="AC124" s="74">
        <f t="shared" si="86"/>
        <v>0</v>
      </c>
      <c r="AD124" s="57">
        <f t="shared" si="115"/>
        <v>0</v>
      </c>
      <c r="AE124" s="59">
        <f t="shared" si="116"/>
        <v>0</v>
      </c>
      <c r="AF124" s="54">
        <f t="shared" si="117"/>
        <v>0</v>
      </c>
      <c r="AG124" s="57">
        <f t="shared" si="87"/>
        <v>0</v>
      </c>
      <c r="AH124" s="59">
        <f t="shared" si="118"/>
        <v>6454732.9195336523</v>
      </c>
      <c r="AI124" s="54">
        <f t="shared" si="88"/>
        <v>141930.14679433798</v>
      </c>
      <c r="AJ124" s="57">
        <f t="shared" si="89"/>
        <v>26894.720498056882</v>
      </c>
      <c r="AK124" s="59">
        <f t="shared" ref="AK124:AK187" si="138">IF(AL123=0,AK123+AM123,AK123-AL123)</f>
        <v>22579565.680007011</v>
      </c>
      <c r="AL124" s="56">
        <f t="shared" si="75"/>
        <v>488361.79542124929</v>
      </c>
      <c r="AM124" s="75">
        <f t="shared" si="90"/>
        <v>94081.523666695881</v>
      </c>
      <c r="AN124">
        <f t="shared" si="119"/>
        <v>3.0534005409611219E-2</v>
      </c>
      <c r="AO124" s="119">
        <f t="shared" si="91"/>
        <v>0</v>
      </c>
      <c r="AP124" s="119">
        <f t="shared" si="92"/>
        <v>0</v>
      </c>
      <c r="AQ124">
        <f t="shared" si="93"/>
        <v>0.60705163390374284</v>
      </c>
      <c r="AR124" s="41">
        <f t="shared" si="94"/>
        <v>0</v>
      </c>
      <c r="AS124" s="41">
        <f t="shared" si="95"/>
        <v>0</v>
      </c>
      <c r="AT124">
        <f t="shared" si="96"/>
        <v>0.60483763382274325</v>
      </c>
      <c r="AU124" s="41">
        <f t="shared" si="120"/>
        <v>0</v>
      </c>
      <c r="AV124" s="41">
        <f t="shared" si="121"/>
        <v>0</v>
      </c>
      <c r="AW124">
        <f t="shared" si="97"/>
        <v>0.61208641714522682</v>
      </c>
      <c r="AX124">
        <f t="shared" si="122"/>
        <v>0</v>
      </c>
      <c r="AY124" s="121">
        <f t="shared" si="123"/>
        <v>0</v>
      </c>
      <c r="AZ124">
        <f t="shared" si="98"/>
        <v>0.72877996912314968</v>
      </c>
      <c r="BA124" s="39">
        <f t="shared" si="124"/>
        <v>0</v>
      </c>
      <c r="BB124" s="39">
        <f t="shared" si="125"/>
        <v>0</v>
      </c>
      <c r="BC124">
        <f t="shared" si="99"/>
        <v>0.6253840963141627</v>
      </c>
      <c r="BD124" s="41">
        <f t="shared" si="126"/>
        <v>0</v>
      </c>
      <c r="BE124" s="41">
        <f t="shared" si="127"/>
        <v>0</v>
      </c>
      <c r="BF124">
        <f t="shared" si="100"/>
        <v>0.61149379342723209</v>
      </c>
      <c r="BG124" s="41">
        <f t="shared" si="128"/>
        <v>168824.86729239486</v>
      </c>
      <c r="BH124" s="41">
        <f t="shared" si="129"/>
        <v>15896176.440965854</v>
      </c>
      <c r="BI124">
        <f t="shared" si="101"/>
        <v>0.64220010561497143</v>
      </c>
      <c r="BJ124">
        <f t="shared" si="130"/>
        <v>582443.31908794516</v>
      </c>
      <c r="BK124" s="121">
        <f t="shared" si="131"/>
        <v>54696521.087179922</v>
      </c>
      <c r="BL124">
        <f t="shared" si="102"/>
        <v>0.6547784037494534</v>
      </c>
      <c r="BM124" s="119">
        <f t="shared" si="132"/>
        <v>751268.18638034002</v>
      </c>
      <c r="BN124" s="119">
        <f t="shared" si="133"/>
        <v>67441237.817067832</v>
      </c>
      <c r="BO124">
        <f t="shared" si="103"/>
        <v>0.62914500304019283</v>
      </c>
    </row>
    <row r="125" spans="1:67">
      <c r="A125">
        <v>113</v>
      </c>
      <c r="B125" s="58">
        <v>108</v>
      </c>
      <c r="C125" s="56">
        <f t="shared" si="76"/>
        <v>28404006.657325074</v>
      </c>
      <c r="D125" s="56">
        <f t="shared" si="104"/>
        <v>369731.97834947333</v>
      </c>
      <c r="E125" s="59">
        <f t="shared" si="105"/>
        <v>28034274.678975601</v>
      </c>
      <c r="F125" s="53">
        <f t="shared" si="106"/>
        <v>290922.79720610357</v>
      </c>
      <c r="G125" s="53">
        <f t="shared" si="77"/>
        <v>130032.31071931515</v>
      </c>
      <c r="H125" s="60">
        <f t="shared" si="78"/>
        <v>160890.48648678843</v>
      </c>
      <c r="I125" s="54">
        <f t="shared" si="107"/>
        <v>0.18</v>
      </c>
      <c r="J125" s="61">
        <f t="shared" si="79"/>
        <v>1.6401583188387914E-2</v>
      </c>
      <c r="K125" s="62">
        <f t="shared" si="80"/>
        <v>457167.62957500195</v>
      </c>
      <c r="L125" s="62">
        <f t="shared" si="81"/>
        <v>748090.42678110558</v>
      </c>
      <c r="M125" s="55">
        <f t="shared" si="108"/>
        <v>618058.11606179038</v>
      </c>
      <c r="N125" s="55">
        <f t="shared" si="109"/>
        <v>139175.31427060108</v>
      </c>
      <c r="O125" s="55">
        <f t="shared" si="82"/>
        <v>478882.8017911893</v>
      </c>
      <c r="P125" s="59">
        <f t="shared" si="110"/>
        <v>0</v>
      </c>
      <c r="Q125" s="52">
        <f t="shared" si="136"/>
        <v>0</v>
      </c>
      <c r="R125" s="57">
        <f t="shared" si="111"/>
        <v>0</v>
      </c>
      <c r="S125" s="59">
        <f t="shared" si="112"/>
        <v>0</v>
      </c>
      <c r="T125" s="56">
        <f t="shared" si="83"/>
        <v>0</v>
      </c>
      <c r="U125" s="57">
        <f t="shared" si="84"/>
        <v>0</v>
      </c>
      <c r="V125" s="59">
        <f t="shared" si="134"/>
        <v>0</v>
      </c>
      <c r="W125" s="52">
        <f t="shared" si="74"/>
        <v>0</v>
      </c>
      <c r="X125" s="57">
        <f t="shared" si="85"/>
        <v>0</v>
      </c>
      <c r="Y125" s="59">
        <f t="shared" si="137"/>
        <v>0</v>
      </c>
      <c r="Z125" s="56">
        <f t="shared" si="113"/>
        <v>0</v>
      </c>
      <c r="AA125" s="57">
        <f t="shared" si="114"/>
        <v>0</v>
      </c>
      <c r="AB125" s="63">
        <f t="shared" si="135"/>
        <v>0</v>
      </c>
      <c r="AC125" s="74">
        <f t="shared" si="86"/>
        <v>0</v>
      </c>
      <c r="AD125" s="57">
        <f t="shared" si="115"/>
        <v>0</v>
      </c>
      <c r="AE125" s="59">
        <f t="shared" si="116"/>
        <v>0</v>
      </c>
      <c r="AF125" s="54">
        <f t="shared" si="117"/>
        <v>0</v>
      </c>
      <c r="AG125" s="57">
        <f t="shared" si="87"/>
        <v>0</v>
      </c>
      <c r="AH125" s="59">
        <f t="shared" si="118"/>
        <v>6312802.7727393145</v>
      </c>
      <c r="AI125" s="54">
        <f t="shared" si="88"/>
        <v>139175.31427060108</v>
      </c>
      <c r="AJ125" s="57">
        <f t="shared" si="89"/>
        <v>26303.344886413808</v>
      </c>
      <c r="AK125" s="59">
        <f t="shared" si="138"/>
        <v>22091203.884585761</v>
      </c>
      <c r="AL125" s="56">
        <f t="shared" si="75"/>
        <v>478882.8017911893</v>
      </c>
      <c r="AM125" s="75">
        <f t="shared" si="90"/>
        <v>92046.682852440674</v>
      </c>
      <c r="AN125">
        <f t="shared" si="119"/>
        <v>3.0614412593618679E-2</v>
      </c>
      <c r="AO125" s="119">
        <f t="shared" si="91"/>
        <v>0</v>
      </c>
      <c r="AP125" s="119">
        <f t="shared" si="92"/>
        <v>0</v>
      </c>
      <c r="AQ125">
        <f t="shared" si="93"/>
        <v>0.60379134567298687</v>
      </c>
      <c r="AR125" s="41">
        <f t="shared" si="94"/>
        <v>0</v>
      </c>
      <c r="AS125" s="41">
        <f t="shared" si="95"/>
        <v>0</v>
      </c>
      <c r="AT125">
        <f t="shared" si="96"/>
        <v>0.60156870856879163</v>
      </c>
      <c r="AU125" s="41">
        <f t="shared" si="120"/>
        <v>0</v>
      </c>
      <c r="AV125" s="41">
        <f t="shared" si="121"/>
        <v>0</v>
      </c>
      <c r="AW125">
        <f t="shared" si="97"/>
        <v>0.60884605147998805</v>
      </c>
      <c r="AX125">
        <f t="shared" si="122"/>
        <v>0</v>
      </c>
      <c r="AY125" s="121">
        <f t="shared" si="123"/>
        <v>0</v>
      </c>
      <c r="AZ125">
        <f t="shared" si="98"/>
        <v>0.72610416378418241</v>
      </c>
      <c r="BA125" s="39">
        <f t="shared" si="124"/>
        <v>0</v>
      </c>
      <c r="BB125" s="39">
        <f t="shared" si="125"/>
        <v>0</v>
      </c>
      <c r="BC125">
        <f t="shared" si="99"/>
        <v>0.62219820834134332</v>
      </c>
      <c r="BD125" s="41">
        <f t="shared" si="126"/>
        <v>0</v>
      </c>
      <c r="BE125" s="41">
        <f t="shared" si="127"/>
        <v>0</v>
      </c>
      <c r="BF125">
        <f t="shared" si="100"/>
        <v>0.60825106253356687</v>
      </c>
      <c r="BG125" s="41">
        <f t="shared" si="128"/>
        <v>165478.65915701489</v>
      </c>
      <c r="BH125" s="41">
        <f t="shared" si="129"/>
        <v>15726810.512577923</v>
      </c>
      <c r="BI125">
        <f t="shared" si="101"/>
        <v>0.6390868993882215</v>
      </c>
      <c r="BJ125">
        <f t="shared" si="130"/>
        <v>570929.48464362998</v>
      </c>
      <c r="BK125" s="121">
        <f t="shared" si="131"/>
        <v>54113756.602404393</v>
      </c>
      <c r="BL125">
        <f t="shared" si="102"/>
        <v>0.65172226956705182</v>
      </c>
      <c r="BM125" s="119">
        <f t="shared" si="132"/>
        <v>736408.1438006449</v>
      </c>
      <c r="BN125" s="119">
        <f t="shared" si="133"/>
        <v>66750276.534673363</v>
      </c>
      <c r="BO125">
        <f t="shared" si="103"/>
        <v>0.62597500617003876</v>
      </c>
    </row>
    <row r="126" spans="1:67">
      <c r="A126">
        <v>114</v>
      </c>
      <c r="B126" s="64">
        <v>109</v>
      </c>
      <c r="C126" s="56">
        <f t="shared" si="76"/>
        <v>27785948.541263282</v>
      </c>
      <c r="D126" s="56">
        <f t="shared" si="104"/>
        <v>369731.97834947333</v>
      </c>
      <c r="E126" s="59">
        <f t="shared" si="105"/>
        <v>27416216.562913809</v>
      </c>
      <c r="F126" s="53">
        <f t="shared" si="106"/>
        <v>286151.20274632919</v>
      </c>
      <c r="G126" s="53">
        <f t="shared" si="77"/>
        <v>127165.55115764856</v>
      </c>
      <c r="H126" s="66">
        <f t="shared" si="78"/>
        <v>158985.65158868063</v>
      </c>
      <c r="I126" s="54">
        <f t="shared" si="107"/>
        <v>0.18</v>
      </c>
      <c r="J126" s="67">
        <f t="shared" si="79"/>
        <v>1.6401583188387914E-2</v>
      </c>
      <c r="K126" s="68">
        <f t="shared" si="80"/>
        <v>447061.74027719756</v>
      </c>
      <c r="L126" s="68">
        <f t="shared" si="81"/>
        <v>733212.94302352669</v>
      </c>
      <c r="M126" s="55">
        <f t="shared" si="108"/>
        <v>606047.39186587813</v>
      </c>
      <c r="N126" s="55">
        <f t="shared" si="109"/>
        <v>136470.72020227162</v>
      </c>
      <c r="O126" s="55">
        <f t="shared" si="82"/>
        <v>469576.67166360654</v>
      </c>
      <c r="P126" s="65">
        <f t="shared" si="110"/>
        <v>0</v>
      </c>
      <c r="Q126" s="52">
        <f t="shared" si="136"/>
        <v>0</v>
      </c>
      <c r="R126" s="57">
        <f t="shared" si="111"/>
        <v>0</v>
      </c>
      <c r="S126" s="59">
        <f t="shared" si="112"/>
        <v>0</v>
      </c>
      <c r="T126" s="56">
        <f t="shared" si="83"/>
        <v>0</v>
      </c>
      <c r="U126" s="57">
        <f t="shared" si="84"/>
        <v>0</v>
      </c>
      <c r="V126" s="59">
        <f t="shared" si="134"/>
        <v>0</v>
      </c>
      <c r="W126" s="52">
        <f t="shared" si="74"/>
        <v>0</v>
      </c>
      <c r="X126" s="57">
        <f t="shared" si="85"/>
        <v>0</v>
      </c>
      <c r="Y126" s="59">
        <f t="shared" si="137"/>
        <v>0</v>
      </c>
      <c r="Z126" s="56">
        <f t="shared" si="113"/>
        <v>0</v>
      </c>
      <c r="AA126" s="57">
        <f t="shared" si="114"/>
        <v>0</v>
      </c>
      <c r="AB126" s="63">
        <f t="shared" si="135"/>
        <v>0</v>
      </c>
      <c r="AC126" s="74">
        <f t="shared" si="86"/>
        <v>0</v>
      </c>
      <c r="AD126" s="57">
        <f t="shared" si="115"/>
        <v>0</v>
      </c>
      <c r="AE126" s="59">
        <f t="shared" si="116"/>
        <v>0</v>
      </c>
      <c r="AF126" s="54">
        <f t="shared" si="117"/>
        <v>0</v>
      </c>
      <c r="AG126" s="57">
        <f t="shared" si="87"/>
        <v>0</v>
      </c>
      <c r="AH126" s="59">
        <f t="shared" si="118"/>
        <v>6173627.4584687138</v>
      </c>
      <c r="AI126" s="54">
        <f t="shared" si="88"/>
        <v>136470.72020227162</v>
      </c>
      <c r="AJ126" s="57">
        <f t="shared" si="89"/>
        <v>25723.447743619639</v>
      </c>
      <c r="AK126" s="59">
        <f t="shared" si="138"/>
        <v>21612321.082794569</v>
      </c>
      <c r="AL126" s="56">
        <f t="shared" si="75"/>
        <v>469576.67166360654</v>
      </c>
      <c r="AM126" s="75">
        <f t="shared" si="90"/>
        <v>90051.337844977374</v>
      </c>
      <c r="AN126">
        <f t="shared" si="119"/>
        <v>3.0694819777626142E-2</v>
      </c>
      <c r="AO126" s="119">
        <f t="shared" si="91"/>
        <v>0</v>
      </c>
      <c r="AP126" s="119">
        <f t="shared" si="92"/>
        <v>0</v>
      </c>
      <c r="AQ126">
        <f t="shared" si="93"/>
        <v>0.60054055982857379</v>
      </c>
      <c r="AR126" s="41">
        <f t="shared" si="94"/>
        <v>0</v>
      </c>
      <c r="AS126" s="41">
        <f t="shared" si="95"/>
        <v>0</v>
      </c>
      <c r="AT126">
        <f t="shared" si="96"/>
        <v>0.59830947305456406</v>
      </c>
      <c r="AU126" s="41">
        <f t="shared" si="120"/>
        <v>0</v>
      </c>
      <c r="AV126" s="41">
        <f t="shared" si="121"/>
        <v>0</v>
      </c>
      <c r="AW126">
        <f t="shared" si="97"/>
        <v>0.60561476430061112</v>
      </c>
      <c r="AX126">
        <f t="shared" si="122"/>
        <v>0</v>
      </c>
      <c r="AY126" s="121">
        <f t="shared" si="123"/>
        <v>0</v>
      </c>
      <c r="AZ126">
        <f t="shared" si="98"/>
        <v>0.72342852029643068</v>
      </c>
      <c r="BA126" s="39">
        <f t="shared" si="124"/>
        <v>0</v>
      </c>
      <c r="BB126" s="39">
        <f t="shared" si="125"/>
        <v>0</v>
      </c>
      <c r="BC126">
        <f t="shared" si="99"/>
        <v>0.61902029387980251</v>
      </c>
      <c r="BD126" s="41">
        <f t="shared" si="126"/>
        <v>0</v>
      </c>
      <c r="BE126" s="41">
        <f t="shared" si="127"/>
        <v>0</v>
      </c>
      <c r="BF126">
        <f t="shared" si="100"/>
        <v>0.60501745986519972</v>
      </c>
      <c r="BG126" s="41">
        <f t="shared" si="128"/>
        <v>162194.16794589127</v>
      </c>
      <c r="BH126" s="41">
        <f t="shared" si="129"/>
        <v>15557662.103058966</v>
      </c>
      <c r="BI126">
        <f t="shared" si="101"/>
        <v>0.63598030047612308</v>
      </c>
      <c r="BJ126">
        <f t="shared" si="130"/>
        <v>559628.00950858393</v>
      </c>
      <c r="BK126" s="121">
        <f t="shared" si="131"/>
        <v>53531740.569651142</v>
      </c>
      <c r="BL126">
        <f t="shared" si="102"/>
        <v>0.64867174416298912</v>
      </c>
      <c r="BM126" s="119">
        <f t="shared" si="132"/>
        <v>721822.1774544752</v>
      </c>
      <c r="BN126" s="119">
        <f t="shared" si="133"/>
        <v>66059165.713380717</v>
      </c>
      <c r="BO126">
        <f t="shared" si="103"/>
        <v>0.62281267420674291</v>
      </c>
    </row>
    <row r="127" spans="1:67">
      <c r="A127">
        <v>115</v>
      </c>
      <c r="B127" s="58">
        <v>110</v>
      </c>
      <c r="C127" s="56">
        <f t="shared" si="76"/>
        <v>27179901.149397407</v>
      </c>
      <c r="D127" s="56">
        <f t="shared" si="104"/>
        <v>369731.97834947705</v>
      </c>
      <c r="E127" s="59">
        <f t="shared" si="105"/>
        <v>26810169.17104793</v>
      </c>
      <c r="F127" s="53">
        <f t="shared" si="106"/>
        <v>281457.86999002798</v>
      </c>
      <c r="G127" s="53">
        <f t="shared" si="77"/>
        <v>124354.50133837732</v>
      </c>
      <c r="H127" s="60">
        <f t="shared" si="78"/>
        <v>157103.36865165067</v>
      </c>
      <c r="I127" s="54">
        <f t="shared" si="107"/>
        <v>0.18</v>
      </c>
      <c r="J127" s="61">
        <f t="shared" si="79"/>
        <v>1.6401583188387914E-2</v>
      </c>
      <c r="K127" s="62">
        <f t="shared" si="80"/>
        <v>437152.47598357964</v>
      </c>
      <c r="L127" s="62">
        <f t="shared" si="81"/>
        <v>718610.34597360762</v>
      </c>
      <c r="M127" s="55">
        <f t="shared" si="108"/>
        <v>594255.84463523026</v>
      </c>
      <c r="N127" s="55">
        <f t="shared" si="109"/>
        <v>133815.48075323901</v>
      </c>
      <c r="O127" s="55">
        <f t="shared" si="82"/>
        <v>460440.3638819913</v>
      </c>
      <c r="P127" s="59">
        <f t="shared" si="110"/>
        <v>0</v>
      </c>
      <c r="Q127" s="52">
        <f t="shared" si="136"/>
        <v>0</v>
      </c>
      <c r="R127" s="57">
        <f t="shared" si="111"/>
        <v>0</v>
      </c>
      <c r="S127" s="59">
        <f t="shared" si="112"/>
        <v>0</v>
      </c>
      <c r="T127" s="56">
        <f t="shared" si="83"/>
        <v>0</v>
      </c>
      <c r="U127" s="57">
        <f t="shared" si="84"/>
        <v>0</v>
      </c>
      <c r="V127" s="59">
        <f t="shared" si="134"/>
        <v>0</v>
      </c>
      <c r="W127" s="52">
        <f t="shared" si="74"/>
        <v>0</v>
      </c>
      <c r="X127" s="57">
        <f t="shared" si="85"/>
        <v>0</v>
      </c>
      <c r="Y127" s="59">
        <f t="shared" si="137"/>
        <v>0</v>
      </c>
      <c r="Z127" s="56">
        <f t="shared" si="113"/>
        <v>0</v>
      </c>
      <c r="AA127" s="57">
        <f t="shared" si="114"/>
        <v>0</v>
      </c>
      <c r="AB127" s="63">
        <f t="shared" si="135"/>
        <v>0</v>
      </c>
      <c r="AC127" s="74">
        <f t="shared" si="86"/>
        <v>0</v>
      </c>
      <c r="AD127" s="57">
        <f t="shared" si="115"/>
        <v>0</v>
      </c>
      <c r="AE127" s="59">
        <f t="shared" si="116"/>
        <v>0</v>
      </c>
      <c r="AF127" s="54">
        <f t="shared" si="117"/>
        <v>0</v>
      </c>
      <c r="AG127" s="57">
        <f t="shared" si="87"/>
        <v>0</v>
      </c>
      <c r="AH127" s="59">
        <f t="shared" si="118"/>
        <v>6037156.738266442</v>
      </c>
      <c r="AI127" s="54">
        <f t="shared" si="88"/>
        <v>133815.48075323901</v>
      </c>
      <c r="AJ127" s="57">
        <f t="shared" si="89"/>
        <v>25154.819742776843</v>
      </c>
      <c r="AK127" s="59">
        <f t="shared" si="138"/>
        <v>21142744.411130965</v>
      </c>
      <c r="AL127" s="56">
        <f t="shared" si="75"/>
        <v>460440.3638819913</v>
      </c>
      <c r="AM127" s="75">
        <f t="shared" si="90"/>
        <v>88094.768379712346</v>
      </c>
      <c r="AN127">
        <f t="shared" si="119"/>
        <v>3.0775226961633602E-2</v>
      </c>
      <c r="AO127" s="119">
        <f t="shared" si="91"/>
        <v>0</v>
      </c>
      <c r="AP127" s="119">
        <f t="shared" si="92"/>
        <v>0</v>
      </c>
      <c r="AQ127">
        <f t="shared" si="93"/>
        <v>0.5972993117473282</v>
      </c>
      <c r="AR127" s="41">
        <f t="shared" si="94"/>
        <v>0</v>
      </c>
      <c r="AS127" s="41">
        <f t="shared" si="95"/>
        <v>0</v>
      </c>
      <c r="AT127">
        <f t="shared" si="96"/>
        <v>0.59505996153930762</v>
      </c>
      <c r="AU127" s="41">
        <f t="shared" si="120"/>
        <v>0</v>
      </c>
      <c r="AV127" s="41">
        <f t="shared" si="121"/>
        <v>0</v>
      </c>
      <c r="AW127">
        <f t="shared" si="97"/>
        <v>0.60239259345477136</v>
      </c>
      <c r="AX127">
        <f t="shared" si="122"/>
        <v>0</v>
      </c>
      <c r="AY127" s="121">
        <f t="shared" si="123"/>
        <v>0</v>
      </c>
      <c r="AZ127">
        <f t="shared" si="98"/>
        <v>0.72075310950346227</v>
      </c>
      <c r="BA127" s="39">
        <f t="shared" si="124"/>
        <v>0</v>
      </c>
      <c r="BB127" s="39">
        <f t="shared" si="125"/>
        <v>0</v>
      </c>
      <c r="BC127">
        <f t="shared" si="99"/>
        <v>0.61585039684123788</v>
      </c>
      <c r="BD127" s="41">
        <f t="shared" si="126"/>
        <v>0</v>
      </c>
      <c r="BE127" s="41">
        <f t="shared" si="127"/>
        <v>0</v>
      </c>
      <c r="BF127">
        <f t="shared" si="100"/>
        <v>0.60179302298401083</v>
      </c>
      <c r="BG127" s="41">
        <f t="shared" si="128"/>
        <v>158970.30049601584</v>
      </c>
      <c r="BH127" s="41">
        <f t="shared" si="129"/>
        <v>15388780.286622487</v>
      </c>
      <c r="BI127">
        <f t="shared" si="101"/>
        <v>0.63288035953298605</v>
      </c>
      <c r="BJ127">
        <f t="shared" si="130"/>
        <v>548535.13226170361</v>
      </c>
      <c r="BK127" s="121">
        <f t="shared" si="131"/>
        <v>52950641.846428998</v>
      </c>
      <c r="BL127">
        <f t="shared" si="102"/>
        <v>0.64562688258794121</v>
      </c>
      <c r="BM127" s="119">
        <f t="shared" si="132"/>
        <v>707505.43275771942</v>
      </c>
      <c r="BN127" s="119">
        <f t="shared" si="133"/>
        <v>65368142.909875326</v>
      </c>
      <c r="BO127">
        <f t="shared" si="103"/>
        <v>0.61965805265820495</v>
      </c>
    </row>
    <row r="128" spans="1:67">
      <c r="A128">
        <v>116</v>
      </c>
      <c r="B128" s="64">
        <v>111</v>
      </c>
      <c r="C128" s="56">
        <f t="shared" si="76"/>
        <v>26585645.304762177</v>
      </c>
      <c r="D128" s="56">
        <f t="shared" si="104"/>
        <v>369731.97834947705</v>
      </c>
      <c r="E128" s="59">
        <f t="shared" si="105"/>
        <v>26215913.3264127</v>
      </c>
      <c r="F128" s="53">
        <f t="shared" si="106"/>
        <v>276841.51532136009</v>
      </c>
      <c r="G128" s="53">
        <f t="shared" si="77"/>
        <v>121598.14464567757</v>
      </c>
      <c r="H128" s="66">
        <f t="shared" si="78"/>
        <v>155243.3706756825</v>
      </c>
      <c r="I128" s="54">
        <f t="shared" si="107"/>
        <v>0.18</v>
      </c>
      <c r="J128" s="67">
        <f t="shared" si="79"/>
        <v>1.6401583188387914E-2</v>
      </c>
      <c r="K128" s="68">
        <f t="shared" si="80"/>
        <v>427436.24622414226</v>
      </c>
      <c r="L128" s="68">
        <f t="shared" si="81"/>
        <v>704277.76154550223</v>
      </c>
      <c r="M128" s="55">
        <f t="shared" si="108"/>
        <v>582679.6168998247</v>
      </c>
      <c r="N128" s="55">
        <f t="shared" si="109"/>
        <v>131208.72729223914</v>
      </c>
      <c r="O128" s="55">
        <f t="shared" si="82"/>
        <v>451470.88960758556</v>
      </c>
      <c r="P128" s="65">
        <f t="shared" si="110"/>
        <v>0</v>
      </c>
      <c r="Q128" s="52">
        <f t="shared" si="136"/>
        <v>0</v>
      </c>
      <c r="R128" s="57">
        <f t="shared" si="111"/>
        <v>0</v>
      </c>
      <c r="S128" s="59">
        <f t="shared" si="112"/>
        <v>0</v>
      </c>
      <c r="T128" s="56">
        <f t="shared" si="83"/>
        <v>0</v>
      </c>
      <c r="U128" s="57">
        <f t="shared" si="84"/>
        <v>0</v>
      </c>
      <c r="V128" s="59">
        <f t="shared" si="134"/>
        <v>0</v>
      </c>
      <c r="W128" s="52">
        <f t="shared" si="74"/>
        <v>0</v>
      </c>
      <c r="X128" s="57">
        <f t="shared" si="85"/>
        <v>0</v>
      </c>
      <c r="Y128" s="59">
        <f t="shared" si="137"/>
        <v>0</v>
      </c>
      <c r="Z128" s="56">
        <f t="shared" si="113"/>
        <v>0</v>
      </c>
      <c r="AA128" s="57">
        <f t="shared" si="114"/>
        <v>0</v>
      </c>
      <c r="AB128" s="63">
        <f t="shared" si="135"/>
        <v>0</v>
      </c>
      <c r="AC128" s="74">
        <f t="shared" si="86"/>
        <v>0</v>
      </c>
      <c r="AD128" s="57">
        <f t="shared" si="115"/>
        <v>0</v>
      </c>
      <c r="AE128" s="59">
        <f t="shared" si="116"/>
        <v>0</v>
      </c>
      <c r="AF128" s="54">
        <f t="shared" si="117"/>
        <v>0</v>
      </c>
      <c r="AG128" s="57">
        <f t="shared" si="87"/>
        <v>0</v>
      </c>
      <c r="AH128" s="59">
        <f t="shared" si="118"/>
        <v>5903341.2575132027</v>
      </c>
      <c r="AI128" s="54">
        <f t="shared" si="88"/>
        <v>131208.72729223914</v>
      </c>
      <c r="AJ128" s="57">
        <f t="shared" si="89"/>
        <v>24597.255239638343</v>
      </c>
      <c r="AK128" s="59">
        <f t="shared" si="138"/>
        <v>20682304.047248974</v>
      </c>
      <c r="AL128" s="56">
        <f t="shared" si="75"/>
        <v>451470.88960758556</v>
      </c>
      <c r="AM128" s="75">
        <f t="shared" si="90"/>
        <v>86176.266863537399</v>
      </c>
      <c r="AN128">
        <f t="shared" si="119"/>
        <v>3.0855634145641062E-2</v>
      </c>
      <c r="AO128" s="119">
        <f t="shared" si="91"/>
        <v>0</v>
      </c>
      <c r="AP128" s="119">
        <f t="shared" si="92"/>
        <v>0</v>
      </c>
      <c r="AQ128">
        <f t="shared" si="93"/>
        <v>0.59406763623359093</v>
      </c>
      <c r="AR128" s="41">
        <f t="shared" si="94"/>
        <v>0</v>
      </c>
      <c r="AS128" s="41">
        <f t="shared" si="95"/>
        <v>0</v>
      </c>
      <c r="AT128">
        <f t="shared" si="96"/>
        <v>0.59182020770726584</v>
      </c>
      <c r="AU128" s="41">
        <f t="shared" si="120"/>
        <v>0</v>
      </c>
      <c r="AV128" s="41">
        <f t="shared" si="121"/>
        <v>0</v>
      </c>
      <c r="AW128">
        <f t="shared" si="97"/>
        <v>0.59917957622399987</v>
      </c>
      <c r="AX128">
        <f t="shared" si="122"/>
        <v>0</v>
      </c>
      <c r="AY128" s="121">
        <f t="shared" si="123"/>
        <v>0</v>
      </c>
      <c r="AZ128">
        <f t="shared" si="98"/>
        <v>0.7180780019768751</v>
      </c>
      <c r="BA128" s="39">
        <f t="shared" si="124"/>
        <v>0</v>
      </c>
      <c r="BB128" s="39">
        <f t="shared" si="125"/>
        <v>0</v>
      </c>
      <c r="BC128">
        <f t="shared" si="99"/>
        <v>0.61268856059159305</v>
      </c>
      <c r="BD128" s="41">
        <f t="shared" si="126"/>
        <v>0</v>
      </c>
      <c r="BE128" s="41">
        <f t="shared" si="127"/>
        <v>0</v>
      </c>
      <c r="BF128">
        <f t="shared" si="100"/>
        <v>0.59857778888496826</v>
      </c>
      <c r="BG128" s="41">
        <f t="shared" si="128"/>
        <v>155805.9825318775</v>
      </c>
      <c r="BH128" s="41">
        <f t="shared" si="129"/>
        <v>15220212.36589974</v>
      </c>
      <c r="BI128">
        <f t="shared" si="101"/>
        <v>0.62978712669947157</v>
      </c>
      <c r="BJ128">
        <f t="shared" si="130"/>
        <v>537647.15647112299</v>
      </c>
      <c r="BK128" s="121">
        <f t="shared" si="131"/>
        <v>52370623.194479927</v>
      </c>
      <c r="BL128">
        <f t="shared" si="102"/>
        <v>0.64258773940707858</v>
      </c>
      <c r="BM128" s="119">
        <f t="shared" si="132"/>
        <v>693453.13900300045</v>
      </c>
      <c r="BN128" s="119">
        <f t="shared" si="133"/>
        <v>64677437.475880541</v>
      </c>
      <c r="BO128">
        <f t="shared" si="103"/>
        <v>0.61651118649315617</v>
      </c>
    </row>
    <row r="129" spans="1:67">
      <c r="A129">
        <v>117</v>
      </c>
      <c r="B129" s="58">
        <v>112</v>
      </c>
      <c r="C129" s="56">
        <f t="shared" si="76"/>
        <v>26002965.687862352</v>
      </c>
      <c r="D129" s="56">
        <f t="shared" si="104"/>
        <v>369731.97834947705</v>
      </c>
      <c r="E129" s="59">
        <f t="shared" si="105"/>
        <v>25633233.709512874</v>
      </c>
      <c r="F129" s="53">
        <f t="shared" si="106"/>
        <v>272300.87617781741</v>
      </c>
      <c r="G129" s="53">
        <f t="shared" si="77"/>
        <v>118895.48235595721</v>
      </c>
      <c r="H129" s="60">
        <f t="shared" si="78"/>
        <v>153405.3938218602</v>
      </c>
      <c r="I129" s="54">
        <f t="shared" si="107"/>
        <v>0.18</v>
      </c>
      <c r="J129" s="61">
        <f t="shared" si="79"/>
        <v>1.6401583188387914E-2</v>
      </c>
      <c r="K129" s="62">
        <f t="shared" si="80"/>
        <v>417909.52374564804</v>
      </c>
      <c r="L129" s="62">
        <f t="shared" si="81"/>
        <v>690210.39992346545</v>
      </c>
      <c r="M129" s="55">
        <f t="shared" si="108"/>
        <v>571314.9175675083</v>
      </c>
      <c r="N129" s="55">
        <f t="shared" si="109"/>
        <v>128649.60613508263</v>
      </c>
      <c r="O129" s="55">
        <f t="shared" si="82"/>
        <v>442665.31143242569</v>
      </c>
      <c r="P129" s="59">
        <f t="shared" si="110"/>
        <v>0</v>
      </c>
      <c r="Q129" s="52">
        <f t="shared" si="136"/>
        <v>0</v>
      </c>
      <c r="R129" s="57">
        <f t="shared" si="111"/>
        <v>0</v>
      </c>
      <c r="S129" s="59">
        <f t="shared" si="112"/>
        <v>0</v>
      </c>
      <c r="T129" s="56">
        <f t="shared" si="83"/>
        <v>0</v>
      </c>
      <c r="U129" s="57">
        <f t="shared" si="84"/>
        <v>0</v>
      </c>
      <c r="V129" s="59">
        <f t="shared" si="134"/>
        <v>0</v>
      </c>
      <c r="W129" s="52">
        <f t="shared" si="74"/>
        <v>0</v>
      </c>
      <c r="X129" s="57">
        <f t="shared" si="85"/>
        <v>0</v>
      </c>
      <c r="Y129" s="59">
        <f t="shared" si="137"/>
        <v>0</v>
      </c>
      <c r="Z129" s="56">
        <f t="shared" si="113"/>
        <v>0</v>
      </c>
      <c r="AA129" s="57">
        <f t="shared" si="114"/>
        <v>0</v>
      </c>
      <c r="AB129" s="63">
        <f t="shared" si="135"/>
        <v>0</v>
      </c>
      <c r="AC129" s="74">
        <f t="shared" si="86"/>
        <v>0</v>
      </c>
      <c r="AD129" s="57">
        <f t="shared" si="115"/>
        <v>0</v>
      </c>
      <c r="AE129" s="59">
        <f t="shared" si="116"/>
        <v>0</v>
      </c>
      <c r="AF129" s="54">
        <f t="shared" si="117"/>
        <v>0</v>
      </c>
      <c r="AG129" s="57">
        <f t="shared" si="87"/>
        <v>0</v>
      </c>
      <c r="AH129" s="59">
        <f t="shared" si="118"/>
        <v>5772132.530220964</v>
      </c>
      <c r="AI129" s="54">
        <f t="shared" si="88"/>
        <v>128649.60613508263</v>
      </c>
      <c r="AJ129" s="57">
        <f t="shared" si="89"/>
        <v>24050.552209254016</v>
      </c>
      <c r="AK129" s="59">
        <f t="shared" si="138"/>
        <v>20230833.157641388</v>
      </c>
      <c r="AL129" s="56">
        <f t="shared" si="75"/>
        <v>442665.31143242569</v>
      </c>
      <c r="AM129" s="75">
        <f t="shared" si="90"/>
        <v>84295.138156839123</v>
      </c>
      <c r="AN129">
        <f t="shared" si="119"/>
        <v>3.0936041329648521E-2</v>
      </c>
      <c r="AO129" s="119">
        <f t="shared" si="91"/>
        <v>0</v>
      </c>
      <c r="AP129" s="119">
        <f t="shared" si="92"/>
        <v>0</v>
      </c>
      <c r="AQ129">
        <f t="shared" si="93"/>
        <v>0.5908455675204427</v>
      </c>
      <c r="AR129" s="41">
        <f t="shared" si="94"/>
        <v>0</v>
      </c>
      <c r="AS129" s="41">
        <f t="shared" si="95"/>
        <v>0</v>
      </c>
      <c r="AT129">
        <f t="shared" si="96"/>
        <v>0.58859024466894061</v>
      </c>
      <c r="AU129" s="41">
        <f t="shared" si="120"/>
        <v>0</v>
      </c>
      <c r="AV129" s="41">
        <f t="shared" si="121"/>
        <v>0</v>
      </c>
      <c r="AW129">
        <f t="shared" si="97"/>
        <v>0.59597574932474195</v>
      </c>
      <c r="AX129">
        <f t="shared" si="122"/>
        <v>0</v>
      </c>
      <c r="AY129" s="121">
        <f t="shared" si="123"/>
        <v>0</v>
      </c>
      <c r="AZ129">
        <f t="shared" si="98"/>
        <v>0.71540326801363818</v>
      </c>
      <c r="BA129" s="39">
        <f t="shared" si="124"/>
        <v>0</v>
      </c>
      <c r="BB129" s="39">
        <f t="shared" si="125"/>
        <v>0</v>
      </c>
      <c r="BC129">
        <f t="shared" si="99"/>
        <v>0.60953482795142411</v>
      </c>
      <c r="BD129" s="41">
        <f t="shared" si="126"/>
        <v>0</v>
      </c>
      <c r="BE129" s="41">
        <f t="shared" si="127"/>
        <v>0</v>
      </c>
      <c r="BF129">
        <f t="shared" si="100"/>
        <v>0.59537179399722873</v>
      </c>
      <c r="BG129" s="41">
        <f t="shared" si="128"/>
        <v>152700.15834433664</v>
      </c>
      <c r="BH129" s="41">
        <f t="shared" si="129"/>
        <v>15052003.917804668</v>
      </c>
      <c r="BI129">
        <f t="shared" si="101"/>
        <v>0.6267006516025142</v>
      </c>
      <c r="BJ129">
        <f t="shared" si="130"/>
        <v>526960.44958926481</v>
      </c>
      <c r="BK129" s="121">
        <f t="shared" si="131"/>
        <v>51791841.437593803</v>
      </c>
      <c r="BL129">
        <f t="shared" si="102"/>
        <v>0.63955436869950966</v>
      </c>
      <c r="BM129" s="119">
        <f t="shared" si="132"/>
        <v>679660.60793360148</v>
      </c>
      <c r="BN129" s="119">
        <f t="shared" si="133"/>
        <v>63987270.767560929</v>
      </c>
      <c r="BO129">
        <f t="shared" si="103"/>
        <v>0.6133721201414094</v>
      </c>
    </row>
    <row r="130" spans="1:67">
      <c r="A130">
        <v>118</v>
      </c>
      <c r="B130" s="64">
        <v>113</v>
      </c>
      <c r="C130" s="56">
        <f t="shared" si="76"/>
        <v>25431650.770294845</v>
      </c>
      <c r="D130" s="56">
        <f t="shared" si="104"/>
        <v>369731.97834948078</v>
      </c>
      <c r="E130" s="59">
        <f t="shared" si="105"/>
        <v>25061918.791945364</v>
      </c>
      <c r="F130" s="53">
        <f t="shared" si="106"/>
        <v>267834.71070491604</v>
      </c>
      <c r="G130" s="53">
        <f t="shared" si="77"/>
        <v>116245.53332997324</v>
      </c>
      <c r="H130" s="66">
        <f t="shared" si="78"/>
        <v>151589.17737494281</v>
      </c>
      <c r="I130" s="54">
        <f t="shared" si="107"/>
        <v>0.18</v>
      </c>
      <c r="J130" s="67">
        <f t="shared" si="79"/>
        <v>1.6401583188387914E-2</v>
      </c>
      <c r="K130" s="68">
        <f t="shared" si="80"/>
        <v>408568.84342353977</v>
      </c>
      <c r="L130" s="68">
        <f t="shared" si="81"/>
        <v>676403.55412845581</v>
      </c>
      <c r="M130" s="55">
        <f t="shared" si="108"/>
        <v>560158.02079848258</v>
      </c>
      <c r="N130" s="55">
        <f t="shared" si="109"/>
        <v>126137.2782912095</v>
      </c>
      <c r="O130" s="55">
        <f t="shared" si="82"/>
        <v>434020.7425072731</v>
      </c>
      <c r="P130" s="65">
        <f t="shared" si="110"/>
        <v>0</v>
      </c>
      <c r="Q130" s="52">
        <f t="shared" si="136"/>
        <v>0</v>
      </c>
      <c r="R130" s="57">
        <f t="shared" si="111"/>
        <v>0</v>
      </c>
      <c r="S130" s="59">
        <f t="shared" si="112"/>
        <v>0</v>
      </c>
      <c r="T130" s="56">
        <f t="shared" si="83"/>
        <v>0</v>
      </c>
      <c r="U130" s="57">
        <f t="shared" si="84"/>
        <v>0</v>
      </c>
      <c r="V130" s="59">
        <f t="shared" si="134"/>
        <v>0</v>
      </c>
      <c r="W130" s="52">
        <f t="shared" si="74"/>
        <v>0</v>
      </c>
      <c r="X130" s="57">
        <f t="shared" si="85"/>
        <v>0</v>
      </c>
      <c r="Y130" s="59">
        <f t="shared" si="137"/>
        <v>0</v>
      </c>
      <c r="Z130" s="56">
        <f t="shared" si="113"/>
        <v>0</v>
      </c>
      <c r="AA130" s="57">
        <f t="shared" si="114"/>
        <v>0</v>
      </c>
      <c r="AB130" s="63">
        <f t="shared" si="135"/>
        <v>0</v>
      </c>
      <c r="AC130" s="74">
        <f t="shared" si="86"/>
        <v>0</v>
      </c>
      <c r="AD130" s="57">
        <f t="shared" si="115"/>
        <v>0</v>
      </c>
      <c r="AE130" s="59">
        <f t="shared" si="116"/>
        <v>0</v>
      </c>
      <c r="AF130" s="54">
        <f t="shared" si="117"/>
        <v>0</v>
      </c>
      <c r="AG130" s="57">
        <f t="shared" si="87"/>
        <v>0</v>
      </c>
      <c r="AH130" s="59">
        <f t="shared" si="118"/>
        <v>5643482.9240858816</v>
      </c>
      <c r="AI130" s="54">
        <f t="shared" si="88"/>
        <v>126137.2782912095</v>
      </c>
      <c r="AJ130" s="57">
        <f t="shared" si="89"/>
        <v>23514.512183691171</v>
      </c>
      <c r="AK130" s="59">
        <f t="shared" si="138"/>
        <v>19788167.846208964</v>
      </c>
      <c r="AL130" s="56">
        <f t="shared" si="75"/>
        <v>434020.7425072731</v>
      </c>
      <c r="AM130" s="75">
        <f t="shared" si="90"/>
        <v>82450.699359204009</v>
      </c>
      <c r="AN130">
        <f t="shared" si="119"/>
        <v>3.1016448513655984E-2</v>
      </c>
      <c r="AO130" s="119">
        <f t="shared" si="91"/>
        <v>0</v>
      </c>
      <c r="AP130" s="119">
        <f t="shared" si="92"/>
        <v>0</v>
      </c>
      <c r="AQ130">
        <f t="shared" si="93"/>
        <v>0.58763313927103245</v>
      </c>
      <c r="AR130" s="41">
        <f t="shared" si="94"/>
        <v>0</v>
      </c>
      <c r="AS130" s="41">
        <f t="shared" si="95"/>
        <v>0</v>
      </c>
      <c r="AT130">
        <f t="shared" si="96"/>
        <v>0.58537010496251873</v>
      </c>
      <c r="AU130" s="41">
        <f t="shared" si="120"/>
        <v>0</v>
      </c>
      <c r="AV130" s="41">
        <f t="shared" si="121"/>
        <v>0</v>
      </c>
      <c r="AW130">
        <f t="shared" si="97"/>
        <v>0.59278114890944122</v>
      </c>
      <c r="AX130">
        <f t="shared" si="122"/>
        <v>0</v>
      </c>
      <c r="AY130" s="121">
        <f t="shared" si="123"/>
        <v>0</v>
      </c>
      <c r="AZ130">
        <f t="shared" si="98"/>
        <v>0.712728977633311</v>
      </c>
      <c r="BA130" s="39">
        <f t="shared" si="124"/>
        <v>0</v>
      </c>
      <c r="BB130" s="39">
        <f t="shared" si="125"/>
        <v>0</v>
      </c>
      <c r="BC130">
        <f t="shared" si="99"/>
        <v>0.60638924119653126</v>
      </c>
      <c r="BD130" s="41">
        <f t="shared" si="126"/>
        <v>0</v>
      </c>
      <c r="BE130" s="41">
        <f t="shared" si="127"/>
        <v>0</v>
      </c>
      <c r="BF130">
        <f t="shared" si="100"/>
        <v>0.59217507418512183</v>
      </c>
      <c r="BG130" s="41">
        <f t="shared" si="128"/>
        <v>149651.79047490068</v>
      </c>
      <c r="BH130" s="41">
        <f t="shared" si="129"/>
        <v>14884198.838362722</v>
      </c>
      <c r="BI130">
        <f t="shared" si="101"/>
        <v>0.62362098335508631</v>
      </c>
      <c r="BJ130">
        <f t="shared" si="130"/>
        <v>516471.44186647714</v>
      </c>
      <c r="BK130" s="121">
        <f t="shared" si="131"/>
        <v>51214447.615858227</v>
      </c>
      <c r="BL130">
        <f t="shared" si="102"/>
        <v>0.636526824057699</v>
      </c>
      <c r="BM130" s="119">
        <f t="shared" si="132"/>
        <v>666123.23234137776</v>
      </c>
      <c r="BN130" s="119">
        <f t="shared" si="133"/>
        <v>63297856.350228533</v>
      </c>
      <c r="BO130">
        <f t="shared" si="103"/>
        <v>0.61024089749435029</v>
      </c>
    </row>
    <row r="131" spans="1:67">
      <c r="A131">
        <v>119</v>
      </c>
      <c r="B131" s="58">
        <v>114</v>
      </c>
      <c r="C131" s="56">
        <f t="shared" si="76"/>
        <v>24871492.749496363</v>
      </c>
      <c r="D131" s="56">
        <f t="shared" si="104"/>
        <v>369731.9783494845</v>
      </c>
      <c r="E131" s="59">
        <f t="shared" si="105"/>
        <v>24501760.771146879</v>
      </c>
      <c r="F131" s="53">
        <f t="shared" si="106"/>
        <v>263441.79741655156</v>
      </c>
      <c r="G131" s="53">
        <f t="shared" si="77"/>
        <v>113647.33371016961</v>
      </c>
      <c r="H131" s="60">
        <f t="shared" si="78"/>
        <v>149794.46370638197</v>
      </c>
      <c r="I131" s="54">
        <f t="shared" si="107"/>
        <v>0.18</v>
      </c>
      <c r="J131" s="61">
        <f t="shared" si="79"/>
        <v>1.6401583188387914E-2</v>
      </c>
      <c r="K131" s="62">
        <f t="shared" si="80"/>
        <v>399410.80119230493</v>
      </c>
      <c r="L131" s="62">
        <f t="shared" si="81"/>
        <v>662852.59860885656</v>
      </c>
      <c r="M131" s="55">
        <f t="shared" si="108"/>
        <v>549205.2648986869</v>
      </c>
      <c r="N131" s="55">
        <f t="shared" si="109"/>
        <v>123670.91921449956</v>
      </c>
      <c r="O131" s="55">
        <f t="shared" si="82"/>
        <v>425534.34568418737</v>
      </c>
      <c r="P131" s="59">
        <f t="shared" si="110"/>
        <v>0</v>
      </c>
      <c r="Q131" s="52">
        <f t="shared" si="136"/>
        <v>0</v>
      </c>
      <c r="R131" s="57">
        <f t="shared" si="111"/>
        <v>0</v>
      </c>
      <c r="S131" s="59">
        <f t="shared" si="112"/>
        <v>0</v>
      </c>
      <c r="T131" s="56">
        <f t="shared" si="83"/>
        <v>0</v>
      </c>
      <c r="U131" s="57">
        <f t="shared" si="84"/>
        <v>0</v>
      </c>
      <c r="V131" s="59">
        <f t="shared" si="134"/>
        <v>0</v>
      </c>
      <c r="W131" s="52">
        <f t="shared" si="74"/>
        <v>0</v>
      </c>
      <c r="X131" s="57">
        <f t="shared" si="85"/>
        <v>0</v>
      </c>
      <c r="Y131" s="59">
        <f t="shared" si="137"/>
        <v>0</v>
      </c>
      <c r="Z131" s="56">
        <f t="shared" si="113"/>
        <v>0</v>
      </c>
      <c r="AA131" s="57">
        <f t="shared" si="114"/>
        <v>0</v>
      </c>
      <c r="AB131" s="63">
        <f t="shared" si="135"/>
        <v>0</v>
      </c>
      <c r="AC131" s="74">
        <f t="shared" si="86"/>
        <v>0</v>
      </c>
      <c r="AD131" s="57">
        <f t="shared" si="115"/>
        <v>0</v>
      </c>
      <c r="AE131" s="59">
        <f t="shared" si="116"/>
        <v>0</v>
      </c>
      <c r="AF131" s="54">
        <f t="shared" si="117"/>
        <v>0</v>
      </c>
      <c r="AG131" s="57">
        <f t="shared" si="87"/>
        <v>0</v>
      </c>
      <c r="AH131" s="59">
        <f t="shared" si="118"/>
        <v>5517345.645794672</v>
      </c>
      <c r="AI131" s="54">
        <f t="shared" si="88"/>
        <v>123670.91921449956</v>
      </c>
      <c r="AJ131" s="57">
        <f t="shared" si="89"/>
        <v>22988.940190811132</v>
      </c>
      <c r="AK131" s="59">
        <f t="shared" si="138"/>
        <v>19354147.103701692</v>
      </c>
      <c r="AL131" s="56">
        <f t="shared" si="75"/>
        <v>425534.34568418737</v>
      </c>
      <c r="AM131" s="75">
        <f t="shared" si="90"/>
        <v>80642.279598757043</v>
      </c>
      <c r="AN131">
        <f t="shared" si="119"/>
        <v>3.1096855697663444E-2</v>
      </c>
      <c r="AO131" s="119">
        <f t="shared" si="91"/>
        <v>0</v>
      </c>
      <c r="AP131" s="119">
        <f t="shared" si="92"/>
        <v>0</v>
      </c>
      <c r="AQ131">
        <f t="shared" si="93"/>
        <v>0.58443038457981233</v>
      </c>
      <c r="AR131" s="41">
        <f t="shared" si="94"/>
        <v>0</v>
      </c>
      <c r="AS131" s="41">
        <f t="shared" si="95"/>
        <v>0</v>
      </c>
      <c r="AT131">
        <f t="shared" si="96"/>
        <v>0.58215982055526039</v>
      </c>
      <c r="AU131" s="41">
        <f t="shared" si="120"/>
        <v>0</v>
      </c>
      <c r="AV131" s="41">
        <f t="shared" si="121"/>
        <v>0</v>
      </c>
      <c r="AW131">
        <f t="shared" si="97"/>
        <v>0.58959581056759769</v>
      </c>
      <c r="AX131">
        <f t="shared" si="122"/>
        <v>0</v>
      </c>
      <c r="AY131" s="121">
        <f t="shared" si="123"/>
        <v>0</v>
      </c>
      <c r="AZ131">
        <f t="shared" si="98"/>
        <v>0.71005520057538396</v>
      </c>
      <c r="BA131" s="39">
        <f t="shared" si="124"/>
        <v>0</v>
      </c>
      <c r="BB131" s="39">
        <f t="shared" si="125"/>
        <v>0</v>
      </c>
      <c r="BC131">
        <f t="shared" si="99"/>
        <v>0.60325184205846694</v>
      </c>
      <c r="BD131" s="41">
        <f t="shared" si="126"/>
        <v>0</v>
      </c>
      <c r="BE131" s="41">
        <f t="shared" si="127"/>
        <v>0</v>
      </c>
      <c r="BF131">
        <f t="shared" si="100"/>
        <v>0.58898766474938824</v>
      </c>
      <c r="BG131" s="41">
        <f t="shared" si="128"/>
        <v>146659.85940531071</v>
      </c>
      <c r="BH131" s="41">
        <f t="shared" si="129"/>
        <v>14716839.386525448</v>
      </c>
      <c r="BI131">
        <f t="shared" si="101"/>
        <v>0.62054817055617084</v>
      </c>
      <c r="BJ131">
        <f t="shared" si="130"/>
        <v>506176.62528294441</v>
      </c>
      <c r="BK131" s="121">
        <f t="shared" si="131"/>
        <v>50638587.136418298</v>
      </c>
      <c r="BL131">
        <f t="shared" si="102"/>
        <v>0.63350515858689649</v>
      </c>
      <c r="BM131" s="119">
        <f t="shared" si="132"/>
        <v>652836.48468825512</v>
      </c>
      <c r="BN131" s="119">
        <f t="shared" si="133"/>
        <v>62609400.198450305</v>
      </c>
      <c r="BO131">
        <f t="shared" si="103"/>
        <v>0.60711756190525401</v>
      </c>
    </row>
    <row r="132" spans="1:67">
      <c r="A132">
        <v>120</v>
      </c>
      <c r="B132" s="64">
        <v>115</v>
      </c>
      <c r="C132" s="56">
        <f t="shared" si="76"/>
        <v>24322287.484597679</v>
      </c>
      <c r="D132" s="56">
        <f t="shared" si="104"/>
        <v>369731.97834948823</v>
      </c>
      <c r="E132" s="59">
        <f t="shared" si="105"/>
        <v>23952555.506248191</v>
      </c>
      <c r="F132" s="53">
        <f t="shared" si="106"/>
        <v>259120.93486092551</v>
      </c>
      <c r="G132" s="53">
        <f t="shared" si="77"/>
        <v>111099.93662314786</v>
      </c>
      <c r="H132" s="66">
        <f t="shared" si="78"/>
        <v>148020.99823777765</v>
      </c>
      <c r="I132" s="54">
        <f t="shared" si="107"/>
        <v>0.18</v>
      </c>
      <c r="J132" s="67">
        <f t="shared" si="79"/>
        <v>1.6401583188387914E-2</v>
      </c>
      <c r="K132" s="68">
        <f t="shared" si="80"/>
        <v>390432.05299398355</v>
      </c>
      <c r="L132" s="68">
        <f t="shared" si="81"/>
        <v>649552.98785490915</v>
      </c>
      <c r="M132" s="55">
        <f t="shared" si="108"/>
        <v>538453.05123176123</v>
      </c>
      <c r="N132" s="55">
        <f t="shared" si="109"/>
        <v>121249.71855826641</v>
      </c>
      <c r="O132" s="55">
        <f t="shared" si="82"/>
        <v>417203.33267349482</v>
      </c>
      <c r="P132" s="65">
        <f t="shared" si="110"/>
        <v>0</v>
      </c>
      <c r="Q132" s="52">
        <f t="shared" si="136"/>
        <v>0</v>
      </c>
      <c r="R132" s="57">
        <f t="shared" si="111"/>
        <v>0</v>
      </c>
      <c r="S132" s="59">
        <f t="shared" si="112"/>
        <v>0</v>
      </c>
      <c r="T132" s="56">
        <f t="shared" si="83"/>
        <v>0</v>
      </c>
      <c r="U132" s="57">
        <f t="shared" si="84"/>
        <v>0</v>
      </c>
      <c r="V132" s="59">
        <f t="shared" si="134"/>
        <v>0</v>
      </c>
      <c r="W132" s="52">
        <f t="shared" si="74"/>
        <v>0</v>
      </c>
      <c r="X132" s="57">
        <f t="shared" si="85"/>
        <v>0</v>
      </c>
      <c r="Y132" s="59">
        <f t="shared" si="137"/>
        <v>0</v>
      </c>
      <c r="Z132" s="56">
        <f t="shared" si="113"/>
        <v>0</v>
      </c>
      <c r="AA132" s="57">
        <f t="shared" si="114"/>
        <v>0</v>
      </c>
      <c r="AB132" s="63">
        <f t="shared" si="135"/>
        <v>0</v>
      </c>
      <c r="AC132" s="74">
        <f t="shared" si="86"/>
        <v>0</v>
      </c>
      <c r="AD132" s="57">
        <f t="shared" si="115"/>
        <v>0</v>
      </c>
      <c r="AE132" s="59">
        <f t="shared" si="116"/>
        <v>0</v>
      </c>
      <c r="AF132" s="54">
        <f t="shared" si="117"/>
        <v>0</v>
      </c>
      <c r="AG132" s="57">
        <f t="shared" si="87"/>
        <v>0</v>
      </c>
      <c r="AH132" s="59">
        <f t="shared" si="118"/>
        <v>5393674.7265801728</v>
      </c>
      <c r="AI132" s="54">
        <f t="shared" si="88"/>
        <v>121249.71855826641</v>
      </c>
      <c r="AJ132" s="57">
        <f t="shared" si="89"/>
        <v>22473.644694084054</v>
      </c>
      <c r="AK132" s="59">
        <f t="shared" si="138"/>
        <v>18928612.758017506</v>
      </c>
      <c r="AL132" s="56">
        <f t="shared" si="75"/>
        <v>417203.33267349482</v>
      </c>
      <c r="AM132" s="75">
        <f t="shared" si="90"/>
        <v>78869.219825072942</v>
      </c>
      <c r="AN132">
        <f t="shared" si="119"/>
        <v>3.1177262881670907E-2</v>
      </c>
      <c r="AO132" s="119">
        <f t="shared" si="91"/>
        <v>0</v>
      </c>
      <c r="AP132" s="119">
        <f t="shared" si="92"/>
        <v>0</v>
      </c>
      <c r="AQ132">
        <f t="shared" si="93"/>
        <v>0.58123733597395244</v>
      </c>
      <c r="AR132" s="41">
        <f t="shared" si="94"/>
        <v>0</v>
      </c>
      <c r="AS132" s="41">
        <f t="shared" si="95"/>
        <v>0</v>
      </c>
      <c r="AT132">
        <f t="shared" si="96"/>
        <v>0.5789594228449082</v>
      </c>
      <c r="AU132" s="41">
        <f t="shared" si="120"/>
        <v>0</v>
      </c>
      <c r="AV132" s="41">
        <f t="shared" si="121"/>
        <v>0</v>
      </c>
      <c r="AW132">
        <f t="shared" si="97"/>
        <v>0.58641976932691697</v>
      </c>
      <c r="AX132">
        <f t="shared" si="122"/>
        <v>0</v>
      </c>
      <c r="AY132" s="121">
        <f t="shared" si="123"/>
        <v>0</v>
      </c>
      <c r="AZ132">
        <f t="shared" si="98"/>
        <v>0.70738200629655146</v>
      </c>
      <c r="BA132" s="39">
        <f t="shared" si="124"/>
        <v>0</v>
      </c>
      <c r="BB132" s="39">
        <f t="shared" si="125"/>
        <v>0</v>
      </c>
      <c r="BC132">
        <f t="shared" si="99"/>
        <v>0.60012267172515255</v>
      </c>
      <c r="BD132" s="41">
        <f t="shared" si="126"/>
        <v>0</v>
      </c>
      <c r="BE132" s="41">
        <f t="shared" si="127"/>
        <v>0</v>
      </c>
      <c r="BF132">
        <f t="shared" si="100"/>
        <v>0.5858096004282497</v>
      </c>
      <c r="BG132" s="41">
        <f t="shared" si="128"/>
        <v>143723.36325235048</v>
      </c>
      <c r="BH132" s="41">
        <f t="shared" si="129"/>
        <v>14549966.22699197</v>
      </c>
      <c r="BI132">
        <f t="shared" si="101"/>
        <v>0.6174822612906995</v>
      </c>
      <c r="BJ132">
        <f t="shared" si="130"/>
        <v>496072.55249856773</v>
      </c>
      <c r="BK132" s="121">
        <f t="shared" si="131"/>
        <v>50064399.920819379</v>
      </c>
      <c r="BL132">
        <f t="shared" si="102"/>
        <v>0.63048942490462978</v>
      </c>
      <c r="BM132" s="119">
        <f t="shared" si="132"/>
        <v>639795.91575091821</v>
      </c>
      <c r="BN132" s="119">
        <f t="shared" si="133"/>
        <v>61922100.891652539</v>
      </c>
      <c r="BO132">
        <f t="shared" si="103"/>
        <v>0.60400215618976738</v>
      </c>
    </row>
    <row r="133" spans="1:67">
      <c r="A133">
        <v>121</v>
      </c>
      <c r="B133" s="58">
        <v>116</v>
      </c>
      <c r="C133" s="56">
        <f t="shared" si="76"/>
        <v>23783834.433365919</v>
      </c>
      <c r="D133" s="56">
        <f t="shared" si="104"/>
        <v>369731.97834948823</v>
      </c>
      <c r="E133" s="59">
        <f t="shared" si="105"/>
        <v>23414102.45501643</v>
      </c>
      <c r="F133" s="53">
        <f t="shared" si="106"/>
        <v>254870.9412919512</v>
      </c>
      <c r="G133" s="53">
        <f t="shared" si="77"/>
        <v>108602.41188718454</v>
      </c>
      <c r="H133" s="60">
        <f t="shared" si="78"/>
        <v>146268.52940476665</v>
      </c>
      <c r="I133" s="54">
        <f t="shared" si="107"/>
        <v>0.18</v>
      </c>
      <c r="J133" s="61">
        <f t="shared" si="79"/>
        <v>1.6401583188387914E-2</v>
      </c>
      <c r="K133" s="62">
        <f t="shared" si="80"/>
        <v>381629.31374451419</v>
      </c>
      <c r="L133" s="62">
        <f t="shared" si="81"/>
        <v>636500.25503646536</v>
      </c>
      <c r="M133" s="55">
        <f t="shared" si="108"/>
        <v>527897.84314928087</v>
      </c>
      <c r="N133" s="55">
        <f t="shared" si="109"/>
        <v>118872.87993436599</v>
      </c>
      <c r="O133" s="55">
        <f t="shared" si="82"/>
        <v>409024.9632149149</v>
      </c>
      <c r="P133" s="59">
        <f t="shared" si="110"/>
        <v>0</v>
      </c>
      <c r="Q133" s="52">
        <f t="shared" si="136"/>
        <v>0</v>
      </c>
      <c r="R133" s="57">
        <f t="shared" si="111"/>
        <v>0</v>
      </c>
      <c r="S133" s="59">
        <f t="shared" si="112"/>
        <v>0</v>
      </c>
      <c r="T133" s="56">
        <f t="shared" si="83"/>
        <v>0</v>
      </c>
      <c r="U133" s="57">
        <f t="shared" si="84"/>
        <v>0</v>
      </c>
      <c r="V133" s="59">
        <f t="shared" si="134"/>
        <v>0</v>
      </c>
      <c r="W133" s="52">
        <f t="shared" si="74"/>
        <v>0</v>
      </c>
      <c r="X133" s="57">
        <f t="shared" si="85"/>
        <v>0</v>
      </c>
      <c r="Y133" s="59">
        <f t="shared" si="137"/>
        <v>0</v>
      </c>
      <c r="Z133" s="56">
        <f t="shared" si="113"/>
        <v>0</v>
      </c>
      <c r="AA133" s="57">
        <f t="shared" si="114"/>
        <v>0</v>
      </c>
      <c r="AB133" s="63">
        <f t="shared" si="135"/>
        <v>0</v>
      </c>
      <c r="AC133" s="74">
        <f t="shared" si="86"/>
        <v>0</v>
      </c>
      <c r="AD133" s="57">
        <f t="shared" si="115"/>
        <v>0</v>
      </c>
      <c r="AE133" s="59">
        <f t="shared" si="116"/>
        <v>0</v>
      </c>
      <c r="AF133" s="54">
        <f t="shared" si="117"/>
        <v>0</v>
      </c>
      <c r="AG133" s="57">
        <f t="shared" si="87"/>
        <v>0</v>
      </c>
      <c r="AH133" s="59">
        <f t="shared" si="118"/>
        <v>5272425.008021906</v>
      </c>
      <c r="AI133" s="54">
        <f t="shared" si="88"/>
        <v>118872.87993436599</v>
      </c>
      <c r="AJ133" s="57">
        <f t="shared" si="89"/>
        <v>21968.437533424607</v>
      </c>
      <c r="AK133" s="59">
        <f t="shared" si="138"/>
        <v>18511409.425344013</v>
      </c>
      <c r="AL133" s="56">
        <f t="shared" si="75"/>
        <v>409024.9632149149</v>
      </c>
      <c r="AM133" s="75">
        <f t="shared" si="90"/>
        <v>77130.872605600045</v>
      </c>
      <c r="AN133">
        <f t="shared" si="119"/>
        <v>3.1257670065678367E-2</v>
      </c>
      <c r="AO133" s="119">
        <f t="shared" si="91"/>
        <v>0</v>
      </c>
      <c r="AP133" s="119">
        <f t="shared" si="92"/>
        <v>0</v>
      </c>
      <c r="AQ133">
        <f t="shared" si="93"/>
        <v>0.57805402541463147</v>
      </c>
      <c r="AR133" s="41">
        <f t="shared" si="94"/>
        <v>0</v>
      </c>
      <c r="AS133" s="41">
        <f t="shared" si="95"/>
        <v>0</v>
      </c>
      <c r="AT133">
        <f t="shared" si="96"/>
        <v>0.5757689426611714</v>
      </c>
      <c r="AU133" s="41">
        <f t="shared" si="120"/>
        <v>0</v>
      </c>
      <c r="AV133" s="41">
        <f t="shared" si="121"/>
        <v>0</v>
      </c>
      <c r="AW133">
        <f t="shared" si="97"/>
        <v>0.58325305965447705</v>
      </c>
      <c r="AX133">
        <f t="shared" si="122"/>
        <v>0</v>
      </c>
      <c r="AY133" s="121">
        <f t="shared" si="123"/>
        <v>0</v>
      </c>
      <c r="AZ133">
        <f t="shared" si="98"/>
        <v>0.70470946396815215</v>
      </c>
      <c r="BA133" s="39">
        <f t="shared" si="124"/>
        <v>0</v>
      </c>
      <c r="BB133" s="39">
        <f t="shared" si="125"/>
        <v>0</v>
      </c>
      <c r="BC133">
        <f t="shared" si="99"/>
        <v>0.59700177084147643</v>
      </c>
      <c r="BD133" s="41">
        <f t="shared" si="126"/>
        <v>0</v>
      </c>
      <c r="BE133" s="41">
        <f t="shared" si="127"/>
        <v>0</v>
      </c>
      <c r="BF133">
        <f t="shared" si="100"/>
        <v>0.58264091539864649</v>
      </c>
      <c r="BG133" s="41">
        <f t="shared" si="128"/>
        <v>140841.31746779059</v>
      </c>
      <c r="BH133" s="41">
        <f t="shared" si="129"/>
        <v>14383618.472058285</v>
      </c>
      <c r="BI133">
        <f t="shared" si="101"/>
        <v>0.61442330312954574</v>
      </c>
      <c r="BJ133">
        <f t="shared" si="130"/>
        <v>486155.83582051494</v>
      </c>
      <c r="BK133" s="121">
        <f t="shared" si="131"/>
        <v>49492020.549004704</v>
      </c>
      <c r="BL133">
        <f t="shared" si="102"/>
        <v>0.62747967514020186</v>
      </c>
      <c r="BM133" s="119">
        <f t="shared" si="132"/>
        <v>626997.1532883055</v>
      </c>
      <c r="BN133" s="119">
        <f t="shared" si="133"/>
        <v>61236149.805316582</v>
      </c>
      <c r="BO133">
        <f t="shared" si="103"/>
        <v>0.60089472262638477</v>
      </c>
    </row>
    <row r="134" spans="1:67">
      <c r="A134">
        <v>122</v>
      </c>
      <c r="B134" s="64">
        <v>117</v>
      </c>
      <c r="C134" s="56">
        <f t="shared" si="76"/>
        <v>23255936.590216637</v>
      </c>
      <c r="D134" s="56">
        <f t="shared" si="104"/>
        <v>369731.97834948823</v>
      </c>
      <c r="E134" s="59">
        <f t="shared" si="105"/>
        <v>22886204.611867148</v>
      </c>
      <c r="F134" s="53">
        <f t="shared" si="106"/>
        <v>250690.65434604848</v>
      </c>
      <c r="G134" s="53">
        <f t="shared" si="77"/>
        <v>106153.84572471045</v>
      </c>
      <c r="H134" s="66">
        <f t="shared" si="78"/>
        <v>144536.80862133804</v>
      </c>
      <c r="I134" s="54">
        <f t="shared" si="107"/>
        <v>0.18</v>
      </c>
      <c r="J134" s="67">
        <f t="shared" si="79"/>
        <v>1.6401583188387914E-2</v>
      </c>
      <c r="K134" s="68">
        <f t="shared" si="80"/>
        <v>372999.35631761915</v>
      </c>
      <c r="L134" s="68">
        <f t="shared" si="81"/>
        <v>623690.01066366769</v>
      </c>
      <c r="M134" s="55">
        <f t="shared" si="108"/>
        <v>517536.16493895726</v>
      </c>
      <c r="N134" s="55">
        <f t="shared" si="109"/>
        <v>116539.62067635075</v>
      </c>
      <c r="O134" s="55">
        <f t="shared" si="82"/>
        <v>400996.54426260653</v>
      </c>
      <c r="P134" s="65">
        <f t="shared" si="110"/>
        <v>0</v>
      </c>
      <c r="Q134" s="52">
        <f t="shared" si="136"/>
        <v>0</v>
      </c>
      <c r="R134" s="57">
        <f t="shared" si="111"/>
        <v>0</v>
      </c>
      <c r="S134" s="59">
        <f t="shared" si="112"/>
        <v>0</v>
      </c>
      <c r="T134" s="56">
        <f t="shared" si="83"/>
        <v>0</v>
      </c>
      <c r="U134" s="57">
        <f t="shared" si="84"/>
        <v>0</v>
      </c>
      <c r="V134" s="59">
        <f t="shared" si="134"/>
        <v>0</v>
      </c>
      <c r="W134" s="52">
        <f t="shared" ref="W134:W197" si="139">IF(T134+P134&lt;=O134+AM134,MIN(V134,O134-Q134+AA134-T134+AM134),0)</f>
        <v>0</v>
      </c>
      <c r="X134" s="57">
        <f t="shared" si="85"/>
        <v>0</v>
      </c>
      <c r="Y134" s="59">
        <f t="shared" si="137"/>
        <v>0</v>
      </c>
      <c r="Z134" s="56">
        <f t="shared" si="113"/>
        <v>0</v>
      </c>
      <c r="AA134" s="57">
        <f t="shared" si="114"/>
        <v>0</v>
      </c>
      <c r="AB134" s="63">
        <f t="shared" si="135"/>
        <v>0</v>
      </c>
      <c r="AC134" s="74">
        <f t="shared" si="86"/>
        <v>0</v>
      </c>
      <c r="AD134" s="57">
        <f t="shared" si="115"/>
        <v>0</v>
      </c>
      <c r="AE134" s="59">
        <f t="shared" si="116"/>
        <v>0</v>
      </c>
      <c r="AF134" s="54">
        <f t="shared" si="117"/>
        <v>0</v>
      </c>
      <c r="AG134" s="57">
        <f t="shared" si="87"/>
        <v>0</v>
      </c>
      <c r="AH134" s="59">
        <f t="shared" si="118"/>
        <v>5153552.1280875402</v>
      </c>
      <c r="AI134" s="54">
        <f t="shared" si="88"/>
        <v>116539.62067635075</v>
      </c>
      <c r="AJ134" s="57">
        <f t="shared" si="89"/>
        <v>21473.133867031418</v>
      </c>
      <c r="AK134" s="59">
        <f t="shared" si="138"/>
        <v>18102384.462129097</v>
      </c>
      <c r="AL134" s="56">
        <f t="shared" ref="AL134:AL197" si="140">MIN(IF(AB134&gt;0,IF(AB134&gt;O134,0,MIN(AK134,O134-AB134)),O134),AK134)</f>
        <v>400996.54426260653</v>
      </c>
      <c r="AM134" s="75">
        <f t="shared" si="90"/>
        <v>75426.601925537907</v>
      </c>
      <c r="AN134">
        <f t="shared" si="119"/>
        <v>3.1338077249685826E-2</v>
      </c>
      <c r="AO134" s="119">
        <f t="shared" si="91"/>
        <v>0</v>
      </c>
      <c r="AP134" s="119">
        <f t="shared" si="92"/>
        <v>0</v>
      </c>
      <c r="AQ134">
        <f t="shared" si="93"/>
        <v>0.57488048429852734</v>
      </c>
      <c r="AR134" s="41">
        <f t="shared" si="94"/>
        <v>0</v>
      </c>
      <c r="AS134" s="41">
        <f t="shared" si="95"/>
        <v>0</v>
      </c>
      <c r="AT134">
        <f t="shared" si="96"/>
        <v>0.57258841026724827</v>
      </c>
      <c r="AU134" s="41">
        <f t="shared" si="120"/>
        <v>0</v>
      </c>
      <c r="AV134" s="41">
        <f t="shared" si="121"/>
        <v>0</v>
      </c>
      <c r="AW134">
        <f t="shared" si="97"/>
        <v>0.58009571545792837</v>
      </c>
      <c r="AX134">
        <f t="shared" si="122"/>
        <v>0</v>
      </c>
      <c r="AY134" s="121">
        <f t="shared" si="123"/>
        <v>0</v>
      </c>
      <c r="AZ134">
        <f t="shared" si="98"/>
        <v>0.70203764247346911</v>
      </c>
      <c r="BA134" s="39">
        <f t="shared" si="124"/>
        <v>0</v>
      </c>
      <c r="BB134" s="39">
        <f t="shared" si="125"/>
        <v>0</v>
      </c>
      <c r="BC134">
        <f t="shared" si="99"/>
        <v>0.59388917951003639</v>
      </c>
      <c r="BD134" s="41">
        <f t="shared" si="126"/>
        <v>0</v>
      </c>
      <c r="BE134" s="41">
        <f t="shared" si="127"/>
        <v>0</v>
      </c>
      <c r="BF134">
        <f t="shared" si="100"/>
        <v>0.579481643277448</v>
      </c>
      <c r="BG134" s="41">
        <f t="shared" si="128"/>
        <v>138012.75454338218</v>
      </c>
      <c r="BH134" s="41">
        <f t="shared" si="129"/>
        <v>14217833.722514791</v>
      </c>
      <c r="BI134">
        <f t="shared" si="101"/>
        <v>0.61137134312947383</v>
      </c>
      <c r="BJ134">
        <f t="shared" si="130"/>
        <v>476423.14618814446</v>
      </c>
      <c r="BK134" s="121">
        <f t="shared" si="131"/>
        <v>48921578.400037996</v>
      </c>
      <c r="BL134">
        <f t="shared" si="102"/>
        <v>0.62447596093429381</v>
      </c>
      <c r="BM134" s="119">
        <f t="shared" si="132"/>
        <v>614435.90073152666</v>
      </c>
      <c r="BN134" s="119">
        <f t="shared" si="133"/>
        <v>60551731.297858</v>
      </c>
      <c r="BO134">
        <f t="shared" si="103"/>
        <v>0.59779530295697958</v>
      </c>
    </row>
    <row r="135" spans="1:67">
      <c r="A135">
        <v>123</v>
      </c>
      <c r="B135" s="58">
        <v>118</v>
      </c>
      <c r="C135" s="56">
        <f t="shared" si="76"/>
        <v>22738400.42527768</v>
      </c>
      <c r="D135" s="56">
        <f t="shared" si="104"/>
        <v>369731.97834949195</v>
      </c>
      <c r="E135" s="59">
        <f t="shared" si="105"/>
        <v>22368668.446928188</v>
      </c>
      <c r="F135" s="53">
        <f t="shared" si="106"/>
        <v>246578.93072424032</v>
      </c>
      <c r="G135" s="53">
        <f t="shared" si="77"/>
        <v>103753.34047966858</v>
      </c>
      <c r="H135" s="60">
        <f t="shared" si="78"/>
        <v>142825.59024457174</v>
      </c>
      <c r="I135" s="54">
        <f t="shared" si="107"/>
        <v>0.18</v>
      </c>
      <c r="J135" s="61">
        <f t="shared" si="79"/>
        <v>1.6401583188387914E-2</v>
      </c>
      <c r="K135" s="62">
        <f t="shared" si="80"/>
        <v>364539.01054593362</v>
      </c>
      <c r="L135" s="62">
        <f t="shared" si="81"/>
        <v>611117.94127017399</v>
      </c>
      <c r="M135" s="55">
        <f t="shared" si="108"/>
        <v>507364.60079050541</v>
      </c>
      <c r="N135" s="55">
        <f t="shared" si="109"/>
        <v>114249.17160660205</v>
      </c>
      <c r="O135" s="55">
        <f t="shared" si="82"/>
        <v>393115.42918390338</v>
      </c>
      <c r="P135" s="59">
        <f t="shared" si="110"/>
        <v>0</v>
      </c>
      <c r="Q135" s="52">
        <f t="shared" si="136"/>
        <v>0</v>
      </c>
      <c r="R135" s="57">
        <f t="shared" si="111"/>
        <v>0</v>
      </c>
      <c r="S135" s="59">
        <f t="shared" si="112"/>
        <v>0</v>
      </c>
      <c r="T135" s="56">
        <f t="shared" si="83"/>
        <v>0</v>
      </c>
      <c r="U135" s="57">
        <f t="shared" si="84"/>
        <v>0</v>
      </c>
      <c r="V135" s="59">
        <f t="shared" si="134"/>
        <v>0</v>
      </c>
      <c r="W135" s="52">
        <f t="shared" si="139"/>
        <v>0</v>
      </c>
      <c r="X135" s="57">
        <f t="shared" si="85"/>
        <v>0</v>
      </c>
      <c r="Y135" s="59">
        <f t="shared" si="137"/>
        <v>0</v>
      </c>
      <c r="Z135" s="56">
        <f t="shared" si="113"/>
        <v>0</v>
      </c>
      <c r="AA135" s="57">
        <f t="shared" si="114"/>
        <v>0</v>
      </c>
      <c r="AB135" s="63">
        <f t="shared" si="135"/>
        <v>0</v>
      </c>
      <c r="AC135" s="74">
        <f t="shared" si="86"/>
        <v>0</v>
      </c>
      <c r="AD135" s="57">
        <f t="shared" si="115"/>
        <v>0</v>
      </c>
      <c r="AE135" s="59">
        <f t="shared" si="116"/>
        <v>0</v>
      </c>
      <c r="AF135" s="54">
        <f t="shared" si="117"/>
        <v>0</v>
      </c>
      <c r="AG135" s="57">
        <f t="shared" si="87"/>
        <v>0</v>
      </c>
      <c r="AH135" s="59">
        <f t="shared" si="118"/>
        <v>5037012.5074111894</v>
      </c>
      <c r="AI135" s="54">
        <f t="shared" si="88"/>
        <v>114249.17160660205</v>
      </c>
      <c r="AJ135" s="57">
        <f t="shared" si="89"/>
        <v>20987.552114213289</v>
      </c>
      <c r="AK135" s="59">
        <f t="shared" si="138"/>
        <v>17701387.917866491</v>
      </c>
      <c r="AL135" s="56">
        <f t="shared" si="140"/>
        <v>393115.42918390338</v>
      </c>
      <c r="AM135" s="75">
        <f t="shared" si="90"/>
        <v>73755.782991110376</v>
      </c>
      <c r="AN135">
        <f t="shared" si="119"/>
        <v>3.1418484433693286E-2</v>
      </c>
      <c r="AO135" s="119">
        <f t="shared" si="91"/>
        <v>0</v>
      </c>
      <c r="AP135" s="119">
        <f t="shared" si="92"/>
        <v>0</v>
      </c>
      <c r="AQ135">
        <f t="shared" si="93"/>
        <v>0.57171674345914625</v>
      </c>
      <c r="AR135" s="41">
        <f t="shared" si="94"/>
        <v>0</v>
      </c>
      <c r="AS135" s="41">
        <f t="shared" si="95"/>
        <v>0</v>
      </c>
      <c r="AT135">
        <f t="shared" si="96"/>
        <v>0.56941785536127276</v>
      </c>
      <c r="AU135" s="41">
        <f t="shared" si="120"/>
        <v>0</v>
      </c>
      <c r="AV135" s="41">
        <f t="shared" si="121"/>
        <v>0</v>
      </c>
      <c r="AW135">
        <f t="shared" si="97"/>
        <v>0.57694777008672249</v>
      </c>
      <c r="AX135">
        <f t="shared" si="122"/>
        <v>0</v>
      </c>
      <c r="AY135" s="121">
        <f t="shared" si="123"/>
        <v>0</v>
      </c>
      <c r="AZ135">
        <f t="shared" si="98"/>
        <v>0.69936661040520076</v>
      </c>
      <c r="BA135" s="39">
        <f t="shared" si="124"/>
        <v>0</v>
      </c>
      <c r="BB135" s="39">
        <f t="shared" si="125"/>
        <v>0</v>
      </c>
      <c r="BC135">
        <f t="shared" si="99"/>
        <v>0.59078493729172155</v>
      </c>
      <c r="BD135" s="41">
        <f t="shared" si="126"/>
        <v>0</v>
      </c>
      <c r="BE135" s="41">
        <f t="shared" si="127"/>
        <v>0</v>
      </c>
      <c r="BF135">
        <f t="shared" si="100"/>
        <v>0.5763318171227102</v>
      </c>
      <c r="BG135" s="41">
        <f t="shared" si="128"/>
        <v>135236.72372081532</v>
      </c>
      <c r="BH135" s="41">
        <f t="shared" si="129"/>
        <v>14052648.107612051</v>
      </c>
      <c r="BI135">
        <f t="shared" si="101"/>
        <v>0.60832642783327517</v>
      </c>
      <c r="BJ135">
        <f t="shared" si="130"/>
        <v>466871.21217501373</v>
      </c>
      <c r="BK135" s="121">
        <f t="shared" si="131"/>
        <v>48353197.789620116</v>
      </c>
      <c r="BL135">
        <f t="shared" si="102"/>
        <v>0.62147833343850645</v>
      </c>
      <c r="BM135" s="119">
        <f t="shared" si="132"/>
        <v>602107.935895829</v>
      </c>
      <c r="BN135" s="119">
        <f t="shared" si="133"/>
        <v>59869022.893279642</v>
      </c>
      <c r="BO135">
        <f t="shared" si="103"/>
        <v>0.59470393838731817</v>
      </c>
    </row>
    <row r="136" spans="1:67">
      <c r="A136">
        <v>124</v>
      </c>
      <c r="B136" s="64">
        <v>119</v>
      </c>
      <c r="C136" s="56">
        <f t="shared" si="76"/>
        <v>22231035.824487172</v>
      </c>
      <c r="D136" s="56">
        <f t="shared" si="104"/>
        <v>369731.97834949195</v>
      </c>
      <c r="E136" s="59">
        <f t="shared" si="105"/>
        <v>21861303.84613768</v>
      </c>
      <c r="F136" s="53">
        <f t="shared" si="106"/>
        <v>242534.64587946294</v>
      </c>
      <c r="G136" s="53">
        <f t="shared" si="77"/>
        <v>101400.0143396686</v>
      </c>
      <c r="H136" s="66">
        <f t="shared" si="78"/>
        <v>141134.63153979433</v>
      </c>
      <c r="I136" s="54">
        <f t="shared" si="107"/>
        <v>0.18</v>
      </c>
      <c r="J136" s="67">
        <f t="shared" si="79"/>
        <v>1.6401583188387914E-2</v>
      </c>
      <c r="K136" s="68">
        <f t="shared" si="80"/>
        <v>356245.16223908938</v>
      </c>
      <c r="L136" s="68">
        <f t="shared" si="81"/>
        <v>598779.80811855232</v>
      </c>
      <c r="M136" s="55">
        <f t="shared" si="108"/>
        <v>497379.7937788837</v>
      </c>
      <c r="N136" s="55">
        <f t="shared" si="109"/>
        <v>112000.77680737442</v>
      </c>
      <c r="O136" s="55">
        <f t="shared" si="82"/>
        <v>385379.01697150932</v>
      </c>
      <c r="P136" s="65">
        <f t="shared" si="110"/>
        <v>0</v>
      </c>
      <c r="Q136" s="52">
        <f t="shared" si="136"/>
        <v>0</v>
      </c>
      <c r="R136" s="57">
        <f t="shared" si="111"/>
        <v>0</v>
      </c>
      <c r="S136" s="59">
        <f t="shared" si="112"/>
        <v>0</v>
      </c>
      <c r="T136" s="56">
        <f t="shared" si="83"/>
        <v>0</v>
      </c>
      <c r="U136" s="57">
        <f t="shared" si="84"/>
        <v>0</v>
      </c>
      <c r="V136" s="59">
        <f t="shared" si="134"/>
        <v>0</v>
      </c>
      <c r="W136" s="52">
        <f t="shared" si="139"/>
        <v>0</v>
      </c>
      <c r="X136" s="57">
        <f t="shared" si="85"/>
        <v>0</v>
      </c>
      <c r="Y136" s="59">
        <f t="shared" si="137"/>
        <v>0</v>
      </c>
      <c r="Z136" s="56">
        <f t="shared" si="113"/>
        <v>0</v>
      </c>
      <c r="AA136" s="57">
        <f t="shared" si="114"/>
        <v>0</v>
      </c>
      <c r="AB136" s="63">
        <f t="shared" si="135"/>
        <v>0</v>
      </c>
      <c r="AC136" s="74">
        <f t="shared" si="86"/>
        <v>0</v>
      </c>
      <c r="AD136" s="57">
        <f t="shared" si="115"/>
        <v>0</v>
      </c>
      <c r="AE136" s="59">
        <f t="shared" si="116"/>
        <v>0</v>
      </c>
      <c r="AF136" s="54">
        <f t="shared" si="117"/>
        <v>0</v>
      </c>
      <c r="AG136" s="57">
        <f t="shared" si="87"/>
        <v>0</v>
      </c>
      <c r="AH136" s="59">
        <f t="shared" si="118"/>
        <v>4922763.3358045872</v>
      </c>
      <c r="AI136" s="54">
        <f t="shared" si="88"/>
        <v>112000.77680737442</v>
      </c>
      <c r="AJ136" s="57">
        <f t="shared" si="89"/>
        <v>20511.513899185778</v>
      </c>
      <c r="AK136" s="59">
        <f t="shared" si="138"/>
        <v>17308272.488682587</v>
      </c>
      <c r="AL136" s="56">
        <f t="shared" si="140"/>
        <v>385379.01697150932</v>
      </c>
      <c r="AM136" s="75">
        <f t="shared" si="90"/>
        <v>72117.80203617744</v>
      </c>
      <c r="AN136">
        <f t="shared" si="119"/>
        <v>3.1498891617700746E-2</v>
      </c>
      <c r="AO136" s="119">
        <f t="shared" si="91"/>
        <v>0</v>
      </c>
      <c r="AP136" s="119">
        <f t="shared" si="92"/>
        <v>0</v>
      </c>
      <c r="AQ136">
        <f t="shared" si="93"/>
        <v>0.56856283316839884</v>
      </c>
      <c r="AR136" s="41">
        <f t="shared" si="94"/>
        <v>0</v>
      </c>
      <c r="AS136" s="41">
        <f t="shared" si="95"/>
        <v>0</v>
      </c>
      <c r="AT136">
        <f t="shared" si="96"/>
        <v>0.56625730707789956</v>
      </c>
      <c r="AU136" s="41">
        <f t="shared" si="120"/>
        <v>0</v>
      </c>
      <c r="AV136" s="41">
        <f t="shared" si="121"/>
        <v>0</v>
      </c>
      <c r="AW136">
        <f t="shared" si="97"/>
        <v>0.57380925633330204</v>
      </c>
      <c r="AX136">
        <f t="shared" si="122"/>
        <v>0</v>
      </c>
      <c r="AY136" s="121">
        <f t="shared" si="123"/>
        <v>0</v>
      </c>
      <c r="AZ136">
        <f t="shared" si="98"/>
        <v>0.69669643606285703</v>
      </c>
      <c r="BA136" s="39">
        <f t="shared" si="124"/>
        <v>0</v>
      </c>
      <c r="BB136" s="39">
        <f t="shared" si="125"/>
        <v>0</v>
      </c>
      <c r="BC136">
        <f t="shared" si="99"/>
        <v>0.58768908320649516</v>
      </c>
      <c r="BD136" s="41">
        <f t="shared" si="126"/>
        <v>0</v>
      </c>
      <c r="BE136" s="41">
        <f t="shared" si="127"/>
        <v>0</v>
      </c>
      <c r="BF136">
        <f t="shared" si="100"/>
        <v>0.57319146943492483</v>
      </c>
      <c r="BG136" s="41">
        <f t="shared" si="128"/>
        <v>132512.29070656019</v>
      </c>
      <c r="BH136" s="41">
        <f t="shared" si="129"/>
        <v>13888096.324114429</v>
      </c>
      <c r="BI136">
        <f t="shared" si="101"/>
        <v>0.60528860326979439</v>
      </c>
      <c r="BJ136">
        <f t="shared" si="130"/>
        <v>457496.81900768675</v>
      </c>
      <c r="BK136" s="121">
        <f t="shared" si="131"/>
        <v>47786998.104467154</v>
      </c>
      <c r="BL136">
        <f t="shared" si="102"/>
        <v>0.61848684331498172</v>
      </c>
      <c r="BM136" s="119">
        <f t="shared" si="132"/>
        <v>590009.10971424694</v>
      </c>
      <c r="BN136" s="119">
        <f t="shared" si="133"/>
        <v>59188195.459687158</v>
      </c>
      <c r="BO136">
        <f t="shared" si="103"/>
        <v>0.59162066958765869</v>
      </c>
    </row>
    <row r="137" spans="1:67">
      <c r="A137">
        <v>125</v>
      </c>
      <c r="B137" s="58">
        <v>120</v>
      </c>
      <c r="C137" s="56">
        <f t="shared" si="76"/>
        <v>21733656.030708291</v>
      </c>
      <c r="D137" s="56">
        <f t="shared" si="104"/>
        <v>369731.97834949568</v>
      </c>
      <c r="E137" s="59">
        <f t="shared" si="105"/>
        <v>21363924.052358795</v>
      </c>
      <c r="F137" s="53">
        <f t="shared" si="106"/>
        <v>238556.6937090047</v>
      </c>
      <c r="G137" s="53">
        <f t="shared" si="77"/>
        <v>99093.001062857555</v>
      </c>
      <c r="H137" s="60">
        <f t="shared" si="78"/>
        <v>139463.69264614716</v>
      </c>
      <c r="I137" s="54">
        <f t="shared" si="107"/>
        <v>0.18</v>
      </c>
      <c r="J137" s="61">
        <f t="shared" si="79"/>
        <v>1.6401583188387914E-2</v>
      </c>
      <c r="K137" s="62">
        <f t="shared" si="80"/>
        <v>348114.7522184687</v>
      </c>
      <c r="L137" s="62">
        <f t="shared" si="81"/>
        <v>586671.44592747337</v>
      </c>
      <c r="M137" s="55">
        <f t="shared" si="108"/>
        <v>487578.4448646158</v>
      </c>
      <c r="N137" s="55">
        <f t="shared" si="109"/>
        <v>109793.69339568653</v>
      </c>
      <c r="O137" s="55">
        <f t="shared" si="82"/>
        <v>377784.75146892929</v>
      </c>
      <c r="P137" s="59">
        <f t="shared" si="110"/>
        <v>0</v>
      </c>
      <c r="Q137" s="52">
        <f t="shared" si="136"/>
        <v>0</v>
      </c>
      <c r="R137" s="57">
        <f t="shared" si="111"/>
        <v>0</v>
      </c>
      <c r="S137" s="59">
        <f t="shared" si="112"/>
        <v>0</v>
      </c>
      <c r="T137" s="56">
        <f t="shared" si="83"/>
        <v>0</v>
      </c>
      <c r="U137" s="57">
        <f t="shared" si="84"/>
        <v>0</v>
      </c>
      <c r="V137" s="59">
        <f t="shared" si="134"/>
        <v>0</v>
      </c>
      <c r="W137" s="52">
        <f t="shared" si="139"/>
        <v>0</v>
      </c>
      <c r="X137" s="57">
        <f t="shared" si="85"/>
        <v>0</v>
      </c>
      <c r="Y137" s="59">
        <f t="shared" si="137"/>
        <v>0</v>
      </c>
      <c r="Z137" s="56">
        <f t="shared" si="113"/>
        <v>0</v>
      </c>
      <c r="AA137" s="57">
        <f t="shared" si="114"/>
        <v>0</v>
      </c>
      <c r="AB137" s="63">
        <f t="shared" si="135"/>
        <v>0</v>
      </c>
      <c r="AC137" s="74">
        <f t="shared" si="86"/>
        <v>0</v>
      </c>
      <c r="AD137" s="57">
        <f t="shared" si="115"/>
        <v>0</v>
      </c>
      <c r="AE137" s="59">
        <f t="shared" si="116"/>
        <v>0</v>
      </c>
      <c r="AF137" s="54">
        <f t="shared" si="117"/>
        <v>0</v>
      </c>
      <c r="AG137" s="57">
        <f t="shared" si="87"/>
        <v>0</v>
      </c>
      <c r="AH137" s="59">
        <f t="shared" si="118"/>
        <v>4810762.5589972129</v>
      </c>
      <c r="AI137" s="54">
        <f t="shared" si="88"/>
        <v>109793.69339568653</v>
      </c>
      <c r="AJ137" s="57">
        <f t="shared" si="89"/>
        <v>20044.84399582172</v>
      </c>
      <c r="AK137" s="59">
        <f t="shared" si="138"/>
        <v>16922893.471711077</v>
      </c>
      <c r="AL137" s="56">
        <f t="shared" si="140"/>
        <v>377784.75146892929</v>
      </c>
      <c r="AM137" s="75">
        <f t="shared" si="90"/>
        <v>70512.056132129481</v>
      </c>
      <c r="AN137">
        <f t="shared" si="119"/>
        <v>3.1579298801708205E-2</v>
      </c>
      <c r="AO137" s="119">
        <f t="shared" si="91"/>
        <v>0</v>
      </c>
      <c r="AP137" s="119">
        <f t="shared" si="92"/>
        <v>0</v>
      </c>
      <c r="AQ137">
        <f t="shared" si="93"/>
        <v>0.56541878313798066</v>
      </c>
      <c r="AR137" s="41">
        <f t="shared" si="94"/>
        <v>0</v>
      </c>
      <c r="AS137" s="41">
        <f t="shared" si="95"/>
        <v>0</v>
      </c>
      <c r="AT137">
        <f t="shared" si="96"/>
        <v>0.56310679398991537</v>
      </c>
      <c r="AU137" s="41">
        <f t="shared" si="120"/>
        <v>0</v>
      </c>
      <c r="AV137" s="41">
        <f t="shared" si="121"/>
        <v>0</v>
      </c>
      <c r="AW137">
        <f t="shared" si="97"/>
        <v>0.57068020643454276</v>
      </c>
      <c r="AX137">
        <f t="shared" si="122"/>
        <v>0</v>
      </c>
      <c r="AY137" s="121">
        <f t="shared" si="123"/>
        <v>0</v>
      </c>
      <c r="AZ137">
        <f t="shared" si="98"/>
        <v>0.69402718745031355</v>
      </c>
      <c r="BA137" s="39">
        <f t="shared" si="124"/>
        <v>0</v>
      </c>
      <c r="BB137" s="39">
        <f t="shared" si="125"/>
        <v>0</v>
      </c>
      <c r="BC137">
        <f t="shared" si="99"/>
        <v>0.58460165573417189</v>
      </c>
      <c r="BD137" s="41">
        <f t="shared" si="126"/>
        <v>0</v>
      </c>
      <c r="BE137" s="41">
        <f t="shared" si="127"/>
        <v>0</v>
      </c>
      <c r="BF137">
        <f t="shared" si="100"/>
        <v>0.57006063215832359</v>
      </c>
      <c r="BG137" s="41">
        <f t="shared" si="128"/>
        <v>129838.53739150825</v>
      </c>
      <c r="BH137" s="41">
        <f t="shared" si="129"/>
        <v>13724211.674460815</v>
      </c>
      <c r="BI137">
        <f t="shared" si="101"/>
        <v>0.602257914954065</v>
      </c>
      <c r="BJ137">
        <f t="shared" si="130"/>
        <v>448296.80760105874</v>
      </c>
      <c r="BK137" s="121">
        <f t="shared" si="131"/>
        <v>47223093.933616161</v>
      </c>
      <c r="BL137">
        <f t="shared" si="102"/>
        <v>0.61550154073608887</v>
      </c>
      <c r="BM137" s="119">
        <f t="shared" si="132"/>
        <v>578135.34499256697</v>
      </c>
      <c r="BN137" s="119">
        <f t="shared" si="133"/>
        <v>58509413.383753896</v>
      </c>
      <c r="BO137">
        <f t="shared" si="103"/>
        <v>0.58854553669338716</v>
      </c>
    </row>
    <row r="138" spans="1:67">
      <c r="A138">
        <v>126</v>
      </c>
      <c r="B138" s="64">
        <v>121</v>
      </c>
      <c r="C138" s="56">
        <f t="shared" si="76"/>
        <v>21246077.585843675</v>
      </c>
      <c r="D138" s="56">
        <f t="shared" si="104"/>
        <v>369731.97834949568</v>
      </c>
      <c r="E138" s="59">
        <f t="shared" si="105"/>
        <v>20876345.607494179</v>
      </c>
      <c r="F138" s="53">
        <f t="shared" si="106"/>
        <v>234643.98625198973</v>
      </c>
      <c r="G138" s="53">
        <f t="shared" si="77"/>
        <v>96831.449709427179</v>
      </c>
      <c r="H138" s="66">
        <f t="shared" si="78"/>
        <v>137812.53654256254</v>
      </c>
      <c r="I138" s="54">
        <f t="shared" si="107"/>
        <v>0.18</v>
      </c>
      <c r="J138" s="67">
        <f t="shared" si="79"/>
        <v>1.6401583188387914E-2</v>
      </c>
      <c r="K138" s="68">
        <f t="shared" si="80"/>
        <v>340144.77536834683</v>
      </c>
      <c r="L138" s="68">
        <f t="shared" si="81"/>
        <v>574788.76162033656</v>
      </c>
      <c r="M138" s="55">
        <f t="shared" si="108"/>
        <v>477957.31191090937</v>
      </c>
      <c r="N138" s="55">
        <f t="shared" si="109"/>
        <v>107627.19130199432</v>
      </c>
      <c r="O138" s="55">
        <f t="shared" si="82"/>
        <v>370330.12060891505</v>
      </c>
      <c r="P138" s="65">
        <f t="shared" si="110"/>
        <v>0</v>
      </c>
      <c r="Q138" s="52">
        <f t="shared" si="136"/>
        <v>0</v>
      </c>
      <c r="R138" s="57">
        <f t="shared" si="111"/>
        <v>0</v>
      </c>
      <c r="S138" s="59">
        <f t="shared" si="112"/>
        <v>0</v>
      </c>
      <c r="T138" s="56">
        <f t="shared" si="83"/>
        <v>0</v>
      </c>
      <c r="U138" s="57">
        <f t="shared" si="84"/>
        <v>0</v>
      </c>
      <c r="V138" s="59">
        <f t="shared" si="134"/>
        <v>0</v>
      </c>
      <c r="W138" s="52">
        <f t="shared" si="139"/>
        <v>0</v>
      </c>
      <c r="X138" s="57">
        <f t="shared" si="85"/>
        <v>0</v>
      </c>
      <c r="Y138" s="59">
        <f t="shared" si="137"/>
        <v>0</v>
      </c>
      <c r="Z138" s="56">
        <f t="shared" si="113"/>
        <v>0</v>
      </c>
      <c r="AA138" s="57">
        <f t="shared" si="114"/>
        <v>0</v>
      </c>
      <c r="AB138" s="63">
        <f t="shared" si="135"/>
        <v>0</v>
      </c>
      <c r="AC138" s="74">
        <f t="shared" si="86"/>
        <v>0</v>
      </c>
      <c r="AD138" s="57">
        <f t="shared" si="115"/>
        <v>0</v>
      </c>
      <c r="AE138" s="59">
        <f t="shared" si="116"/>
        <v>0</v>
      </c>
      <c r="AF138" s="54">
        <f t="shared" si="117"/>
        <v>0</v>
      </c>
      <c r="AG138" s="57">
        <f t="shared" si="87"/>
        <v>0</v>
      </c>
      <c r="AH138" s="59">
        <f t="shared" si="118"/>
        <v>4700968.8656015266</v>
      </c>
      <c r="AI138" s="54">
        <f t="shared" si="88"/>
        <v>107627.19130199432</v>
      </c>
      <c r="AJ138" s="57">
        <f t="shared" si="89"/>
        <v>19587.370273339693</v>
      </c>
      <c r="AK138" s="59">
        <f t="shared" si="138"/>
        <v>16545108.720242148</v>
      </c>
      <c r="AL138" s="56">
        <f t="shared" si="140"/>
        <v>370330.12060891505</v>
      </c>
      <c r="AM138" s="75">
        <f t="shared" si="90"/>
        <v>68937.953001008951</v>
      </c>
      <c r="AN138">
        <f t="shared" si="119"/>
        <v>3.1659705985715672E-2</v>
      </c>
      <c r="AO138" s="119">
        <f t="shared" si="91"/>
        <v>0</v>
      </c>
      <c r="AP138" s="119">
        <f t="shared" si="92"/>
        <v>0</v>
      </c>
      <c r="AQ138">
        <f t="shared" si="93"/>
        <v>0.56228462252095079</v>
      </c>
      <c r="AR138" s="41">
        <f t="shared" si="94"/>
        <v>0</v>
      </c>
      <c r="AS138" s="41">
        <f t="shared" si="95"/>
        <v>0</v>
      </c>
      <c r="AT138">
        <f t="shared" si="96"/>
        <v>0.55996634410979085</v>
      </c>
      <c r="AU138" s="41">
        <f t="shared" si="120"/>
        <v>0</v>
      </c>
      <c r="AV138" s="41">
        <f t="shared" si="121"/>
        <v>0</v>
      </c>
      <c r="AW138">
        <f t="shared" si="97"/>
        <v>0.56756065207287887</v>
      </c>
      <c r="AX138">
        <f t="shared" si="122"/>
        <v>0</v>
      </c>
      <c r="AY138" s="121">
        <f t="shared" si="123"/>
        <v>0</v>
      </c>
      <c r="AZ138">
        <f t="shared" si="98"/>
        <v>0.69135893227319511</v>
      </c>
      <c r="BA138" s="39">
        <f t="shared" si="124"/>
        <v>0</v>
      </c>
      <c r="BB138" s="39">
        <f t="shared" si="125"/>
        <v>0</v>
      </c>
      <c r="BC138">
        <f t="shared" si="99"/>
        <v>0.58152269281516034</v>
      </c>
      <c r="BD138" s="41">
        <f t="shared" si="126"/>
        <v>0</v>
      </c>
      <c r="BE138" s="41">
        <f t="shared" si="127"/>
        <v>0</v>
      </c>
      <c r="BF138">
        <f t="shared" si="100"/>
        <v>0.56693933668228502</v>
      </c>
      <c r="BG138" s="41">
        <f t="shared" si="128"/>
        <v>127214.56157533401</v>
      </c>
      <c r="BH138" s="41">
        <f t="shared" si="129"/>
        <v>13561026.104051284</v>
      </c>
      <c r="BI138">
        <f t="shared" si="101"/>
        <v>0.59923440788742743</v>
      </c>
      <c r="BJ138">
        <f t="shared" si="130"/>
        <v>439268.073609924</v>
      </c>
      <c r="BK138" s="121">
        <f t="shared" si="131"/>
        <v>46661595.196723297</v>
      </c>
      <c r="BL138">
        <f t="shared" si="102"/>
        <v>0.61252247538411031</v>
      </c>
      <c r="BM138" s="119">
        <f t="shared" si="132"/>
        <v>566482.635185258</v>
      </c>
      <c r="BN138" s="119">
        <f t="shared" si="133"/>
        <v>57832834.741220035</v>
      </c>
      <c r="BO138">
        <f t="shared" si="103"/>
        <v>0.5854785793056011</v>
      </c>
    </row>
    <row r="139" spans="1:67">
      <c r="A139">
        <v>127</v>
      </c>
      <c r="B139" s="58">
        <v>122</v>
      </c>
      <c r="C139" s="56">
        <f t="shared" si="76"/>
        <v>20768120.273932766</v>
      </c>
      <c r="D139" s="56">
        <f t="shared" si="104"/>
        <v>369731.97834949568</v>
      </c>
      <c r="E139" s="59">
        <f t="shared" si="105"/>
        <v>20398388.29558327</v>
      </c>
      <c r="F139" s="53">
        <f t="shared" si="106"/>
        <v>230795.45339182272</v>
      </c>
      <c r="G139" s="53">
        <f t="shared" si="77"/>
        <v>94614.524377680398</v>
      </c>
      <c r="H139" s="60">
        <f t="shared" si="78"/>
        <v>136180.92901414231</v>
      </c>
      <c r="I139" s="54">
        <f t="shared" si="107"/>
        <v>0.18</v>
      </c>
      <c r="J139" s="61">
        <f t="shared" si="79"/>
        <v>1.6401583188387914E-2</v>
      </c>
      <c r="K139" s="62">
        <f t="shared" si="80"/>
        <v>332332.27970314992</v>
      </c>
      <c r="L139" s="62">
        <f t="shared" si="81"/>
        <v>563127.73309497267</v>
      </c>
      <c r="M139" s="55">
        <f t="shared" si="108"/>
        <v>468513.20871729229</v>
      </c>
      <c r="N139" s="55">
        <f t="shared" si="109"/>
        <v>105500.55305258374</v>
      </c>
      <c r="O139" s="55">
        <f t="shared" si="82"/>
        <v>363012.65566470858</v>
      </c>
      <c r="P139" s="59">
        <f t="shared" si="110"/>
        <v>0</v>
      </c>
      <c r="Q139" s="52">
        <f t="shared" si="136"/>
        <v>0</v>
      </c>
      <c r="R139" s="57">
        <f t="shared" si="111"/>
        <v>0</v>
      </c>
      <c r="S139" s="59">
        <f t="shared" si="112"/>
        <v>0</v>
      </c>
      <c r="T139" s="56">
        <f t="shared" si="83"/>
        <v>0</v>
      </c>
      <c r="U139" s="57">
        <f t="shared" si="84"/>
        <v>0</v>
      </c>
      <c r="V139" s="59">
        <f t="shared" si="134"/>
        <v>0</v>
      </c>
      <c r="W139" s="52">
        <f t="shared" si="139"/>
        <v>0</v>
      </c>
      <c r="X139" s="57">
        <f t="shared" si="85"/>
        <v>0</v>
      </c>
      <c r="Y139" s="59">
        <f t="shared" si="137"/>
        <v>0</v>
      </c>
      <c r="Z139" s="56">
        <f t="shared" si="113"/>
        <v>0</v>
      </c>
      <c r="AA139" s="57">
        <f t="shared" si="114"/>
        <v>0</v>
      </c>
      <c r="AB139" s="63">
        <f t="shared" si="135"/>
        <v>0</v>
      </c>
      <c r="AC139" s="74">
        <f t="shared" si="86"/>
        <v>0</v>
      </c>
      <c r="AD139" s="57">
        <f t="shared" si="115"/>
        <v>0</v>
      </c>
      <c r="AE139" s="59">
        <f t="shared" si="116"/>
        <v>0</v>
      </c>
      <c r="AF139" s="54">
        <f t="shared" si="117"/>
        <v>0</v>
      </c>
      <c r="AG139" s="57">
        <f t="shared" si="87"/>
        <v>0</v>
      </c>
      <c r="AH139" s="59">
        <f t="shared" si="118"/>
        <v>4593341.6742995325</v>
      </c>
      <c r="AI139" s="54">
        <f t="shared" si="88"/>
        <v>105500.55305258374</v>
      </c>
      <c r="AJ139" s="57">
        <f t="shared" si="89"/>
        <v>19138.92364291472</v>
      </c>
      <c r="AK139" s="59">
        <f t="shared" si="138"/>
        <v>16174778.599633234</v>
      </c>
      <c r="AL139" s="56">
        <f t="shared" si="140"/>
        <v>363012.65566470858</v>
      </c>
      <c r="AM139" s="75">
        <f t="shared" si="90"/>
        <v>67394.910831805144</v>
      </c>
      <c r="AN139">
        <f t="shared" si="119"/>
        <v>3.1740113169723132E-2</v>
      </c>
      <c r="AO139" s="119">
        <f t="shared" si="91"/>
        <v>0</v>
      </c>
      <c r="AP139" s="119">
        <f t="shared" si="92"/>
        <v>0</v>
      </c>
      <c r="AQ139">
        <f t="shared" si="93"/>
        <v>0.55916037991324707</v>
      </c>
      <c r="AR139" s="41">
        <f t="shared" si="94"/>
        <v>0</v>
      </c>
      <c r="AS139" s="41">
        <f t="shared" si="95"/>
        <v>0</v>
      </c>
      <c r="AT139">
        <f t="shared" si="96"/>
        <v>0.55683598489133024</v>
      </c>
      <c r="AU139" s="41">
        <f t="shared" si="120"/>
        <v>0</v>
      </c>
      <c r="AV139" s="41">
        <f t="shared" si="121"/>
        <v>0</v>
      </c>
      <c r="AW139">
        <f t="shared" si="97"/>
        <v>0.56445062437776161</v>
      </c>
      <c r="AX139">
        <f t="shared" si="122"/>
        <v>0</v>
      </c>
      <c r="AY139" s="121">
        <f t="shared" si="123"/>
        <v>0</v>
      </c>
      <c r="AZ139">
        <f t="shared" si="98"/>
        <v>0.68869173793658645</v>
      </c>
      <c r="BA139" s="39">
        <f t="shared" si="124"/>
        <v>0</v>
      </c>
      <c r="BB139" s="39">
        <f t="shared" si="125"/>
        <v>0</v>
      </c>
      <c r="BC139">
        <f t="shared" si="99"/>
        <v>0.57845223185132988</v>
      </c>
      <c r="BD139" s="41">
        <f t="shared" si="126"/>
        <v>0</v>
      </c>
      <c r="BE139" s="41">
        <f t="shared" si="127"/>
        <v>0</v>
      </c>
      <c r="BF139">
        <f t="shared" si="100"/>
        <v>0.56382761384260105</v>
      </c>
      <c r="BG139" s="41">
        <f t="shared" si="128"/>
        <v>124639.47669549845</v>
      </c>
      <c r="BH139" s="41">
        <f t="shared" si="129"/>
        <v>13398570.237678135</v>
      </c>
      <c r="BI139">
        <f t="shared" si="101"/>
        <v>0.59621812655774964</v>
      </c>
      <c r="BJ139">
        <f t="shared" si="130"/>
        <v>430407.56649651373</v>
      </c>
      <c r="BK139" s="121">
        <f t="shared" si="131"/>
        <v>46102607.269417986</v>
      </c>
      <c r="BL139">
        <f t="shared" si="102"/>
        <v>0.60954969645092461</v>
      </c>
      <c r="BM139" s="119">
        <f t="shared" si="132"/>
        <v>555047.04319201224</v>
      </c>
      <c r="BN139" s="119">
        <f t="shared" si="133"/>
        <v>57158611.463509656</v>
      </c>
      <c r="BO139">
        <f t="shared" si="103"/>
        <v>0.58241983649182838</v>
      </c>
    </row>
    <row r="140" spans="1:67">
      <c r="A140">
        <v>128</v>
      </c>
      <c r="B140" s="64">
        <v>123</v>
      </c>
      <c r="C140" s="56">
        <f t="shared" si="76"/>
        <v>20299607.065215476</v>
      </c>
      <c r="D140" s="56">
        <f t="shared" si="104"/>
        <v>369731.9783494994</v>
      </c>
      <c r="E140" s="59">
        <f t="shared" si="105"/>
        <v>19929875.086865976</v>
      </c>
      <c r="F140" s="53">
        <f t="shared" si="106"/>
        <v>227010.04256351505</v>
      </c>
      <c r="G140" s="53">
        <f t="shared" si="77"/>
        <v>92441.403944580015</v>
      </c>
      <c r="H140" s="66">
        <f t="shared" si="78"/>
        <v>134568.63861893502</v>
      </c>
      <c r="I140" s="54">
        <f t="shared" si="107"/>
        <v>0.18</v>
      </c>
      <c r="J140" s="67">
        <f t="shared" si="79"/>
        <v>1.6401583188387914E-2</v>
      </c>
      <c r="K140" s="68">
        <f t="shared" si="80"/>
        <v>324674.36545055552</v>
      </c>
      <c r="L140" s="68">
        <f t="shared" si="81"/>
        <v>551684.40801407059</v>
      </c>
      <c r="M140" s="55">
        <f t="shared" si="108"/>
        <v>459243.00406949059</v>
      </c>
      <c r="N140" s="55">
        <f t="shared" si="109"/>
        <v>103413.07355562071</v>
      </c>
      <c r="O140" s="55">
        <f t="shared" si="82"/>
        <v>355829.93051386991</v>
      </c>
      <c r="P140" s="65">
        <f t="shared" si="110"/>
        <v>0</v>
      </c>
      <c r="Q140" s="52">
        <f t="shared" si="136"/>
        <v>0</v>
      </c>
      <c r="R140" s="57">
        <f t="shared" si="111"/>
        <v>0</v>
      </c>
      <c r="S140" s="59">
        <f t="shared" si="112"/>
        <v>0</v>
      </c>
      <c r="T140" s="56">
        <f t="shared" si="83"/>
        <v>0</v>
      </c>
      <c r="U140" s="57">
        <f t="shared" si="84"/>
        <v>0</v>
      </c>
      <c r="V140" s="59">
        <f t="shared" si="134"/>
        <v>0</v>
      </c>
      <c r="W140" s="52">
        <f t="shared" si="139"/>
        <v>0</v>
      </c>
      <c r="X140" s="57">
        <f t="shared" si="85"/>
        <v>0</v>
      </c>
      <c r="Y140" s="59">
        <f t="shared" si="137"/>
        <v>0</v>
      </c>
      <c r="Z140" s="56">
        <f t="shared" si="113"/>
        <v>0</v>
      </c>
      <c r="AA140" s="57">
        <f t="shared" si="114"/>
        <v>0</v>
      </c>
      <c r="AB140" s="63">
        <f t="shared" si="135"/>
        <v>0</v>
      </c>
      <c r="AC140" s="74">
        <f t="shared" si="86"/>
        <v>0</v>
      </c>
      <c r="AD140" s="57">
        <f t="shared" si="115"/>
        <v>0</v>
      </c>
      <c r="AE140" s="59">
        <f t="shared" si="116"/>
        <v>0</v>
      </c>
      <c r="AF140" s="54">
        <f t="shared" si="117"/>
        <v>0</v>
      </c>
      <c r="AG140" s="57">
        <f t="shared" si="87"/>
        <v>0</v>
      </c>
      <c r="AH140" s="59">
        <f t="shared" si="118"/>
        <v>4487841.1212469488</v>
      </c>
      <c r="AI140" s="54">
        <f t="shared" si="88"/>
        <v>103413.07355562071</v>
      </c>
      <c r="AJ140" s="57">
        <f t="shared" si="89"/>
        <v>18699.338005195619</v>
      </c>
      <c r="AK140" s="59">
        <f t="shared" si="138"/>
        <v>15811765.943968525</v>
      </c>
      <c r="AL140" s="56">
        <f t="shared" si="140"/>
        <v>355829.93051386991</v>
      </c>
      <c r="AM140" s="75">
        <f t="shared" si="90"/>
        <v>65882.358099868856</v>
      </c>
      <c r="AN140">
        <f t="shared" si="119"/>
        <v>3.1820520353730591E-2</v>
      </c>
      <c r="AO140" s="119">
        <f t="shared" si="91"/>
        <v>0</v>
      </c>
      <c r="AP140" s="119">
        <f t="shared" si="92"/>
        <v>0</v>
      </c>
      <c r="AQ140">
        <f t="shared" si="93"/>
        <v>0.55604608335530337</v>
      </c>
      <c r="AR140" s="41">
        <f t="shared" si="94"/>
        <v>0</v>
      </c>
      <c r="AS140" s="41">
        <f t="shared" si="95"/>
        <v>0</v>
      </c>
      <c r="AT140">
        <f t="shared" si="96"/>
        <v>0.55371574323140538</v>
      </c>
      <c r="AU140" s="41">
        <f t="shared" si="120"/>
        <v>0</v>
      </c>
      <c r="AV140" s="41">
        <f t="shared" si="121"/>
        <v>0</v>
      </c>
      <c r="AW140">
        <f t="shared" si="97"/>
        <v>0.56135015392702248</v>
      </c>
      <c r="AX140">
        <f t="shared" si="122"/>
        <v>0</v>
      </c>
      <c r="AY140" s="121">
        <f t="shared" si="123"/>
        <v>0</v>
      </c>
      <c r="AZ140">
        <f t="shared" si="98"/>
        <v>0.68602567154239269</v>
      </c>
      <c r="BA140" s="39">
        <f t="shared" si="124"/>
        <v>0</v>
      </c>
      <c r="BB140" s="39">
        <f t="shared" si="125"/>
        <v>0</v>
      </c>
      <c r="BC140">
        <f t="shared" si="99"/>
        <v>0.57539030970681826</v>
      </c>
      <c r="BD140" s="41">
        <f t="shared" si="126"/>
        <v>0</v>
      </c>
      <c r="BE140" s="41">
        <f t="shared" si="127"/>
        <v>0</v>
      </c>
      <c r="BF140">
        <f t="shared" si="100"/>
        <v>0.56072549392297377</v>
      </c>
      <c r="BG140" s="41">
        <f t="shared" si="128"/>
        <v>122112.41156081633</v>
      </c>
      <c r="BH140" s="41">
        <f t="shared" si="129"/>
        <v>13236873.415119451</v>
      </c>
      <c r="BI140">
        <f t="shared" si="101"/>
        <v>0.59320911493964068</v>
      </c>
      <c r="BJ140">
        <f t="shared" si="130"/>
        <v>421712.28861373878</v>
      </c>
      <c r="BK140" s="121">
        <f t="shared" si="131"/>
        <v>45546231.105775349</v>
      </c>
      <c r="BL140">
        <f t="shared" si="102"/>
        <v>0.60658325263787327</v>
      </c>
      <c r="BM140" s="119">
        <f t="shared" si="132"/>
        <v>543824.70017455507</v>
      </c>
      <c r="BN140" s="119">
        <f t="shared" si="133"/>
        <v>56486889.500547342</v>
      </c>
      <c r="BO140">
        <f t="shared" si="103"/>
        <v>0.57936934678672469</v>
      </c>
    </row>
    <row r="141" spans="1:67">
      <c r="A141">
        <v>129</v>
      </c>
      <c r="B141" s="58">
        <v>124</v>
      </c>
      <c r="C141" s="56">
        <f t="shared" si="76"/>
        <v>19840364.061145984</v>
      </c>
      <c r="D141" s="56">
        <f t="shared" si="104"/>
        <v>369731.9783494994</v>
      </c>
      <c r="E141" s="59">
        <f t="shared" si="105"/>
        <v>19470632.082796484</v>
      </c>
      <c r="F141" s="53">
        <f t="shared" si="106"/>
        <v>223286.71846581012</v>
      </c>
      <c r="G141" s="53">
        <f t="shared" si="77"/>
        <v>90311.281810704371</v>
      </c>
      <c r="H141" s="60">
        <f t="shared" si="78"/>
        <v>132975.43665510573</v>
      </c>
      <c r="I141" s="54">
        <f t="shared" si="107"/>
        <v>0.18</v>
      </c>
      <c r="J141" s="61">
        <f t="shared" si="79"/>
        <v>1.6401583188387914E-2</v>
      </c>
      <c r="K141" s="62">
        <f t="shared" si="80"/>
        <v>317168.18415017024</v>
      </c>
      <c r="L141" s="62">
        <f t="shared" si="81"/>
        <v>540454.90261598036</v>
      </c>
      <c r="M141" s="55">
        <f t="shared" si="108"/>
        <v>450143.62080527598</v>
      </c>
      <c r="N141" s="55">
        <f t="shared" si="109"/>
        <v>101364.05989079714</v>
      </c>
      <c r="O141" s="55">
        <f t="shared" si="82"/>
        <v>348779.56091447885</v>
      </c>
      <c r="P141" s="59">
        <f t="shared" si="110"/>
        <v>0</v>
      </c>
      <c r="Q141" s="52">
        <f t="shared" si="136"/>
        <v>0</v>
      </c>
      <c r="R141" s="57">
        <f t="shared" si="111"/>
        <v>0</v>
      </c>
      <c r="S141" s="59">
        <f t="shared" si="112"/>
        <v>0</v>
      </c>
      <c r="T141" s="56">
        <f t="shared" si="83"/>
        <v>0</v>
      </c>
      <c r="U141" s="57">
        <f t="shared" si="84"/>
        <v>0</v>
      </c>
      <c r="V141" s="59">
        <f t="shared" si="134"/>
        <v>0</v>
      </c>
      <c r="W141" s="52">
        <f t="shared" si="139"/>
        <v>0</v>
      </c>
      <c r="X141" s="57">
        <f t="shared" si="85"/>
        <v>0</v>
      </c>
      <c r="Y141" s="59">
        <f t="shared" si="137"/>
        <v>0</v>
      </c>
      <c r="Z141" s="56">
        <f t="shared" si="113"/>
        <v>0</v>
      </c>
      <c r="AA141" s="57">
        <f t="shared" si="114"/>
        <v>0</v>
      </c>
      <c r="AB141" s="63">
        <f t="shared" si="135"/>
        <v>0</v>
      </c>
      <c r="AC141" s="74">
        <f t="shared" si="86"/>
        <v>0</v>
      </c>
      <c r="AD141" s="57">
        <f t="shared" si="115"/>
        <v>0</v>
      </c>
      <c r="AE141" s="59">
        <f t="shared" si="116"/>
        <v>0</v>
      </c>
      <c r="AF141" s="54">
        <f t="shared" si="117"/>
        <v>0</v>
      </c>
      <c r="AG141" s="57">
        <f t="shared" si="87"/>
        <v>0</v>
      </c>
      <c r="AH141" s="59">
        <f t="shared" si="118"/>
        <v>4384428.0476913285</v>
      </c>
      <c r="AI141" s="54">
        <f t="shared" si="88"/>
        <v>101364.05989079714</v>
      </c>
      <c r="AJ141" s="57">
        <f t="shared" si="89"/>
        <v>18268.450198713868</v>
      </c>
      <c r="AK141" s="59">
        <f t="shared" si="138"/>
        <v>15455936.013454655</v>
      </c>
      <c r="AL141" s="56">
        <f t="shared" si="140"/>
        <v>348779.56091447885</v>
      </c>
      <c r="AM141" s="75">
        <f t="shared" si="90"/>
        <v>64399.733389394394</v>
      </c>
      <c r="AN141">
        <f t="shared" si="119"/>
        <v>3.1900927537738051E-2</v>
      </c>
      <c r="AO141" s="119">
        <f t="shared" si="91"/>
        <v>0</v>
      </c>
      <c r="AP141" s="119">
        <f t="shared" si="92"/>
        <v>0</v>
      </c>
      <c r="AQ141">
        <f t="shared" si="93"/>
        <v>0.55294176033358988</v>
      </c>
      <c r="AR141" s="41">
        <f t="shared" si="94"/>
        <v>0</v>
      </c>
      <c r="AS141" s="41">
        <f t="shared" si="95"/>
        <v>0</v>
      </c>
      <c r="AT141">
        <f t="shared" si="96"/>
        <v>0.55060564547152668</v>
      </c>
      <c r="AU141" s="41">
        <f t="shared" si="120"/>
        <v>0</v>
      </c>
      <c r="AV141" s="41">
        <f t="shared" si="121"/>
        <v>0</v>
      </c>
      <c r="AW141">
        <f t="shared" si="97"/>
        <v>0.55825927074825932</v>
      </c>
      <c r="AX141">
        <f t="shared" si="122"/>
        <v>0</v>
      </c>
      <c r="AY141" s="121">
        <f t="shared" si="123"/>
        <v>0</v>
      </c>
      <c r="AZ141">
        <f t="shared" si="98"/>
        <v>0.683360799887058</v>
      </c>
      <c r="BA141" s="39">
        <f t="shared" si="124"/>
        <v>0</v>
      </c>
      <c r="BB141" s="39">
        <f t="shared" si="125"/>
        <v>0</v>
      </c>
      <c r="BC141">
        <f t="shared" si="99"/>
        <v>0.57233696270898193</v>
      </c>
      <c r="BD141" s="41">
        <f t="shared" si="126"/>
        <v>0</v>
      </c>
      <c r="BE141" s="41">
        <f t="shared" si="127"/>
        <v>0</v>
      </c>
      <c r="BF141">
        <f t="shared" si="100"/>
        <v>0.55763300665640958</v>
      </c>
      <c r="BG141" s="41">
        <f t="shared" si="128"/>
        <v>119632.51008951101</v>
      </c>
      <c r="BH141" s="41">
        <f t="shared" si="129"/>
        <v>13075963.725912832</v>
      </c>
      <c r="BI141">
        <f t="shared" si="101"/>
        <v>0.59020741649463471</v>
      </c>
      <c r="BJ141">
        <f t="shared" si="130"/>
        <v>413179.29430387326</v>
      </c>
      <c r="BK141" s="121">
        <f t="shared" si="131"/>
        <v>44992563.357967772</v>
      </c>
      <c r="BL141">
        <f t="shared" si="102"/>
        <v>0.6036231921553985</v>
      </c>
      <c r="BM141" s="119">
        <f t="shared" si="132"/>
        <v>532811.80439338426</v>
      </c>
      <c r="BN141" s="119">
        <f t="shared" si="133"/>
        <v>55817808.979854219</v>
      </c>
      <c r="BO141">
        <f t="shared" si="103"/>
        <v>0.57632714819281883</v>
      </c>
    </row>
    <row r="142" spans="1:67">
      <c r="A142">
        <v>130</v>
      </c>
      <c r="B142" s="64">
        <v>125</v>
      </c>
      <c r="C142" s="56">
        <f t="shared" si="76"/>
        <v>19390220.440340705</v>
      </c>
      <c r="D142" s="56">
        <f t="shared" si="104"/>
        <v>369731.97834949568</v>
      </c>
      <c r="E142" s="59">
        <f t="shared" si="105"/>
        <v>19020488.46199121</v>
      </c>
      <c r="F142" s="53">
        <f t="shared" si="106"/>
        <v>219624.46277803095</v>
      </c>
      <c r="G142" s="53">
        <f t="shared" si="77"/>
        <v>88223.365649535903</v>
      </c>
      <c r="H142" s="66">
        <f t="shared" si="78"/>
        <v>131401.09712849505</v>
      </c>
      <c r="I142" s="54">
        <f t="shared" si="107"/>
        <v>0.18</v>
      </c>
      <c r="J142" s="67">
        <f t="shared" si="79"/>
        <v>1.6401583188387914E-2</v>
      </c>
      <c r="K142" s="68">
        <f t="shared" si="80"/>
        <v>309810.93776752288</v>
      </c>
      <c r="L142" s="68">
        <f t="shared" si="81"/>
        <v>529435.40054555377</v>
      </c>
      <c r="M142" s="55">
        <f t="shared" si="108"/>
        <v>441212.03489601787</v>
      </c>
      <c r="N142" s="55">
        <f t="shared" si="109"/>
        <v>99352.831102513432</v>
      </c>
      <c r="O142" s="55">
        <f t="shared" si="82"/>
        <v>341859.20379350445</v>
      </c>
      <c r="P142" s="65">
        <f t="shared" si="110"/>
        <v>0</v>
      </c>
      <c r="Q142" s="52">
        <f t="shared" si="136"/>
        <v>0</v>
      </c>
      <c r="R142" s="57">
        <f t="shared" si="111"/>
        <v>0</v>
      </c>
      <c r="S142" s="59">
        <f t="shared" si="112"/>
        <v>0</v>
      </c>
      <c r="T142" s="56">
        <f t="shared" si="83"/>
        <v>0</v>
      </c>
      <c r="U142" s="57">
        <f t="shared" si="84"/>
        <v>0</v>
      </c>
      <c r="V142" s="59">
        <f t="shared" si="134"/>
        <v>0</v>
      </c>
      <c r="W142" s="52">
        <f t="shared" si="139"/>
        <v>0</v>
      </c>
      <c r="X142" s="57">
        <f t="shared" si="85"/>
        <v>0</v>
      </c>
      <c r="Y142" s="59">
        <f t="shared" si="137"/>
        <v>0</v>
      </c>
      <c r="Z142" s="56">
        <f t="shared" si="113"/>
        <v>0</v>
      </c>
      <c r="AA142" s="57">
        <f t="shared" si="114"/>
        <v>0</v>
      </c>
      <c r="AB142" s="63">
        <f t="shared" si="135"/>
        <v>0</v>
      </c>
      <c r="AC142" s="74">
        <f t="shared" si="86"/>
        <v>0</v>
      </c>
      <c r="AD142" s="57">
        <f t="shared" si="115"/>
        <v>0</v>
      </c>
      <c r="AE142" s="59">
        <f t="shared" si="116"/>
        <v>0</v>
      </c>
      <c r="AF142" s="54">
        <f t="shared" si="117"/>
        <v>0</v>
      </c>
      <c r="AG142" s="57">
        <f t="shared" si="87"/>
        <v>0</v>
      </c>
      <c r="AH142" s="59">
        <f t="shared" si="118"/>
        <v>4283063.9878005311</v>
      </c>
      <c r="AI142" s="54">
        <f t="shared" si="88"/>
        <v>99352.831102513432</v>
      </c>
      <c r="AJ142" s="57">
        <f t="shared" si="89"/>
        <v>17846.099949168878</v>
      </c>
      <c r="AK142" s="59">
        <f t="shared" si="138"/>
        <v>15107156.452540176</v>
      </c>
      <c r="AL142" s="56">
        <f t="shared" si="140"/>
        <v>341859.20379350445</v>
      </c>
      <c r="AM142" s="75">
        <f t="shared" si="90"/>
        <v>62946.485218917398</v>
      </c>
      <c r="AN142">
        <f t="shared" si="119"/>
        <v>3.1981334721745511E-2</v>
      </c>
      <c r="AO142" s="119">
        <f t="shared" si="91"/>
        <v>0</v>
      </c>
      <c r="AP142" s="119">
        <f t="shared" si="92"/>
        <v>0</v>
      </c>
      <c r="AQ142">
        <f t="shared" si="93"/>
        <v>0.54984743778233469</v>
      </c>
      <c r="AR142" s="41">
        <f t="shared" si="94"/>
        <v>0</v>
      </c>
      <c r="AS142" s="41">
        <f t="shared" si="95"/>
        <v>0</v>
      </c>
      <c r="AT142">
        <f t="shared" si="96"/>
        <v>0.54750571739964915</v>
      </c>
      <c r="AU142" s="41">
        <f t="shared" si="120"/>
        <v>0</v>
      </c>
      <c r="AV142" s="41">
        <f t="shared" si="121"/>
        <v>0</v>
      </c>
      <c r="AW142">
        <f t="shared" si="97"/>
        <v>0.55517800432025111</v>
      </c>
      <c r="AX142">
        <f t="shared" si="122"/>
        <v>0</v>
      </c>
      <c r="AY142" s="121">
        <f t="shared" si="123"/>
        <v>0</v>
      </c>
      <c r="AZ142">
        <f t="shared" si="98"/>
        <v>0.680697189459188</v>
      </c>
      <c r="BA142" s="39">
        <f t="shared" si="124"/>
        <v>0</v>
      </c>
      <c r="BB142" s="39">
        <f t="shared" si="125"/>
        <v>0</v>
      </c>
      <c r="BC142">
        <f t="shared" si="99"/>
        <v>0.56929222664923096</v>
      </c>
      <c r="BD142" s="41">
        <f t="shared" si="126"/>
        <v>0</v>
      </c>
      <c r="BE142" s="41">
        <f t="shared" si="127"/>
        <v>0</v>
      </c>
      <c r="BF142">
        <f t="shared" si="100"/>
        <v>0.55455018122662503</v>
      </c>
      <c r="BG142" s="41">
        <f t="shared" si="128"/>
        <v>117198.9310516823</v>
      </c>
      <c r="BH142" s="41">
        <f t="shared" si="129"/>
        <v>12915868.043326747</v>
      </c>
      <c r="BI142">
        <f t="shared" si="101"/>
        <v>0.5872130741716165</v>
      </c>
      <c r="BJ142">
        <f t="shared" si="130"/>
        <v>404805.68901242188</v>
      </c>
      <c r="BK142" s="121">
        <f t="shared" si="131"/>
        <v>44441696.493155576</v>
      </c>
      <c r="BL142">
        <f t="shared" si="102"/>
        <v>0.60066956272301708</v>
      </c>
      <c r="BM142" s="119">
        <f t="shared" si="132"/>
        <v>522004.62006410421</v>
      </c>
      <c r="BN142" s="119">
        <f t="shared" si="133"/>
        <v>55151504.362002231</v>
      </c>
      <c r="BO142">
        <f t="shared" si="103"/>
        <v>0.57329327818126241</v>
      </c>
    </row>
    <row r="143" spans="1:67">
      <c r="A143">
        <v>131</v>
      </c>
      <c r="B143" s="58">
        <v>126</v>
      </c>
      <c r="C143" s="56">
        <f t="shared" si="76"/>
        <v>18949008.405444689</v>
      </c>
      <c r="D143" s="56">
        <f t="shared" si="104"/>
        <v>369731.9783494994</v>
      </c>
      <c r="E143" s="59">
        <f t="shared" si="105"/>
        <v>18579276.42709519</v>
      </c>
      <c r="F143" s="53">
        <f t="shared" si="106"/>
        <v>216022.27388157207</v>
      </c>
      <c r="G143" s="53">
        <f t="shared" si="77"/>
        <v>86176.877161009863</v>
      </c>
      <c r="H143" s="60">
        <f t="shared" si="78"/>
        <v>129845.3967205622</v>
      </c>
      <c r="I143" s="54">
        <f t="shared" si="107"/>
        <v>0.18</v>
      </c>
      <c r="J143" s="61">
        <f t="shared" si="79"/>
        <v>1.6401583188387914E-2</v>
      </c>
      <c r="K143" s="62">
        <f t="shared" si="80"/>
        <v>302599.8778231148</v>
      </c>
      <c r="L143" s="62">
        <f t="shared" si="81"/>
        <v>518622.15170468687</v>
      </c>
      <c r="M143" s="55">
        <f t="shared" si="108"/>
        <v>432445.27454367699</v>
      </c>
      <c r="N143" s="55">
        <f t="shared" si="109"/>
        <v>97378.717996537962</v>
      </c>
      <c r="O143" s="55">
        <f t="shared" si="82"/>
        <v>335066.55654713901</v>
      </c>
      <c r="P143" s="59">
        <f t="shared" si="110"/>
        <v>0</v>
      </c>
      <c r="Q143" s="52">
        <f t="shared" si="136"/>
        <v>0</v>
      </c>
      <c r="R143" s="57">
        <f t="shared" si="111"/>
        <v>0</v>
      </c>
      <c r="S143" s="59">
        <f t="shared" si="112"/>
        <v>0</v>
      </c>
      <c r="T143" s="56">
        <f t="shared" si="83"/>
        <v>0</v>
      </c>
      <c r="U143" s="57">
        <f t="shared" si="84"/>
        <v>0</v>
      </c>
      <c r="V143" s="59">
        <f t="shared" si="134"/>
        <v>0</v>
      </c>
      <c r="W143" s="52">
        <f t="shared" si="139"/>
        <v>0</v>
      </c>
      <c r="X143" s="57">
        <f t="shared" si="85"/>
        <v>0</v>
      </c>
      <c r="Y143" s="59">
        <f t="shared" si="137"/>
        <v>0</v>
      </c>
      <c r="Z143" s="56">
        <f t="shared" si="113"/>
        <v>0</v>
      </c>
      <c r="AA143" s="57">
        <f t="shared" si="114"/>
        <v>0</v>
      </c>
      <c r="AB143" s="63">
        <f t="shared" si="135"/>
        <v>0</v>
      </c>
      <c r="AC143" s="74">
        <f t="shared" si="86"/>
        <v>0</v>
      </c>
      <c r="AD143" s="57">
        <f t="shared" si="115"/>
        <v>0</v>
      </c>
      <c r="AE143" s="59">
        <f t="shared" si="116"/>
        <v>0</v>
      </c>
      <c r="AF143" s="54">
        <f t="shared" si="117"/>
        <v>0</v>
      </c>
      <c r="AG143" s="57">
        <f t="shared" si="87"/>
        <v>0</v>
      </c>
      <c r="AH143" s="59">
        <f t="shared" si="118"/>
        <v>4183711.1566980178</v>
      </c>
      <c r="AI143" s="54">
        <f t="shared" si="88"/>
        <v>97378.717996537962</v>
      </c>
      <c r="AJ143" s="57">
        <f t="shared" si="89"/>
        <v>17432.129819575075</v>
      </c>
      <c r="AK143" s="59">
        <f t="shared" si="138"/>
        <v>14765297.248746671</v>
      </c>
      <c r="AL143" s="56">
        <f t="shared" si="140"/>
        <v>335066.55654713901</v>
      </c>
      <c r="AM143" s="75">
        <f t="shared" si="90"/>
        <v>61522.071869777792</v>
      </c>
      <c r="AN143">
        <f t="shared" si="119"/>
        <v>3.2061741905752977E-2</v>
      </c>
      <c r="AO143" s="119">
        <f t="shared" si="91"/>
        <v>0</v>
      </c>
      <c r="AP143" s="119">
        <f t="shared" si="92"/>
        <v>0</v>
      </c>
      <c r="AQ143">
        <f t="shared" si="93"/>
        <v>0.5467631420850857</v>
      </c>
      <c r="AR143" s="41">
        <f t="shared" si="94"/>
        <v>0</v>
      </c>
      <c r="AS143" s="41">
        <f t="shared" si="95"/>
        <v>0</v>
      </c>
      <c r="AT143">
        <f t="shared" si="96"/>
        <v>0.54441598425189408</v>
      </c>
      <c r="AU143" s="41">
        <f t="shared" si="120"/>
        <v>0</v>
      </c>
      <c r="AV143" s="41">
        <f t="shared" si="121"/>
        <v>0</v>
      </c>
      <c r="AW143">
        <f t="shared" si="97"/>
        <v>0.55210638357449959</v>
      </c>
      <c r="AX143">
        <f t="shared" si="122"/>
        <v>0</v>
      </c>
      <c r="AY143" s="121">
        <f t="shared" si="123"/>
        <v>0</v>
      </c>
      <c r="AZ143">
        <f t="shared" si="98"/>
        <v>0.67803490643711573</v>
      </c>
      <c r="BA143" s="39">
        <f t="shared" si="124"/>
        <v>0</v>
      </c>
      <c r="BB143" s="39">
        <f t="shared" si="125"/>
        <v>0</v>
      </c>
      <c r="BC143">
        <f t="shared" si="99"/>
        <v>0.56625613678402498</v>
      </c>
      <c r="BD143" s="41">
        <f t="shared" si="126"/>
        <v>0</v>
      </c>
      <c r="BE143" s="41">
        <f t="shared" si="127"/>
        <v>0</v>
      </c>
      <c r="BF143">
        <f t="shared" si="100"/>
        <v>0.55147704626960592</v>
      </c>
      <c r="BG143" s="41">
        <f t="shared" si="128"/>
        <v>114810.84781611303</v>
      </c>
      <c r="BH143" s="41">
        <f t="shared" si="129"/>
        <v>12756612.057546472</v>
      </c>
      <c r="BI143">
        <f t="shared" si="101"/>
        <v>0.58422613040696258</v>
      </c>
      <c r="BJ143">
        <f t="shared" si="130"/>
        <v>396588.62841691682</v>
      </c>
      <c r="BK143" s="121">
        <f t="shared" si="131"/>
        <v>43893718.907675214</v>
      </c>
      <c r="BL143">
        <f t="shared" si="102"/>
        <v>0.59772241156907702</v>
      </c>
      <c r="BM143" s="119">
        <f t="shared" si="132"/>
        <v>511399.47623302985</v>
      </c>
      <c r="BN143" s="119">
        <f t="shared" si="133"/>
        <v>54488104.592503302</v>
      </c>
      <c r="BO143">
        <f t="shared" si="103"/>
        <v>0.5702677736926971</v>
      </c>
    </row>
    <row r="144" spans="1:67">
      <c r="A144">
        <v>132</v>
      </c>
      <c r="B144" s="64">
        <v>127</v>
      </c>
      <c r="C144" s="56">
        <f t="shared" si="76"/>
        <v>18516563.130901013</v>
      </c>
      <c r="D144" s="56">
        <f t="shared" si="104"/>
        <v>369731.9783494994</v>
      </c>
      <c r="E144" s="59">
        <f t="shared" si="105"/>
        <v>18146831.152551513</v>
      </c>
      <c r="F144" s="53">
        <f t="shared" si="106"/>
        <v>212479.16658595868</v>
      </c>
      <c r="G144" s="53">
        <f t="shared" si="77"/>
        <v>84171.051829251446</v>
      </c>
      <c r="H144" s="66">
        <f t="shared" si="78"/>
        <v>128308.11475670723</v>
      </c>
      <c r="I144" s="54">
        <f t="shared" si="107"/>
        <v>0.18</v>
      </c>
      <c r="J144" s="67">
        <f t="shared" si="79"/>
        <v>1.6401583188387914E-2</v>
      </c>
      <c r="K144" s="68">
        <f t="shared" si="80"/>
        <v>295532.30453627562</v>
      </c>
      <c r="L144" s="68">
        <f t="shared" si="81"/>
        <v>508011.4711222343</v>
      </c>
      <c r="M144" s="55">
        <f t="shared" si="108"/>
        <v>423840.41929298284</v>
      </c>
      <c r="N144" s="55">
        <f t="shared" si="109"/>
        <v>95441.06294008586</v>
      </c>
      <c r="O144" s="55">
        <f t="shared" si="82"/>
        <v>328399.35635289701</v>
      </c>
      <c r="P144" s="65">
        <f t="shared" si="110"/>
        <v>0</v>
      </c>
      <c r="Q144" s="52">
        <f t="shared" si="136"/>
        <v>0</v>
      </c>
      <c r="R144" s="57">
        <f t="shared" si="111"/>
        <v>0</v>
      </c>
      <c r="S144" s="59">
        <f t="shared" si="112"/>
        <v>0</v>
      </c>
      <c r="T144" s="56">
        <f t="shared" si="83"/>
        <v>0</v>
      </c>
      <c r="U144" s="57">
        <f t="shared" si="84"/>
        <v>0</v>
      </c>
      <c r="V144" s="59">
        <f t="shared" si="134"/>
        <v>0</v>
      </c>
      <c r="W144" s="52">
        <f t="shared" si="139"/>
        <v>0</v>
      </c>
      <c r="X144" s="57">
        <f t="shared" si="85"/>
        <v>0</v>
      </c>
      <c r="Y144" s="59">
        <f t="shared" si="137"/>
        <v>0</v>
      </c>
      <c r="Z144" s="56">
        <f t="shared" si="113"/>
        <v>0</v>
      </c>
      <c r="AA144" s="57">
        <f t="shared" si="114"/>
        <v>0</v>
      </c>
      <c r="AB144" s="63">
        <f t="shared" si="135"/>
        <v>0</v>
      </c>
      <c r="AC144" s="74">
        <f t="shared" si="86"/>
        <v>0</v>
      </c>
      <c r="AD144" s="57">
        <f t="shared" si="115"/>
        <v>0</v>
      </c>
      <c r="AE144" s="59">
        <f t="shared" si="116"/>
        <v>0</v>
      </c>
      <c r="AF144" s="54">
        <f t="shared" si="117"/>
        <v>0</v>
      </c>
      <c r="AG144" s="57">
        <f t="shared" si="87"/>
        <v>0</v>
      </c>
      <c r="AH144" s="59">
        <f t="shared" si="118"/>
        <v>4086332.4387014797</v>
      </c>
      <c r="AI144" s="54">
        <f t="shared" si="88"/>
        <v>95441.06294008586</v>
      </c>
      <c r="AJ144" s="57">
        <f t="shared" si="89"/>
        <v>17026.385161256167</v>
      </c>
      <c r="AK144" s="59">
        <f t="shared" si="138"/>
        <v>14430230.692199532</v>
      </c>
      <c r="AL144" s="56">
        <f t="shared" si="140"/>
        <v>328399.35635289701</v>
      </c>
      <c r="AM144" s="75">
        <f t="shared" si="90"/>
        <v>60125.96121749805</v>
      </c>
      <c r="AN144">
        <f t="shared" si="119"/>
        <v>3.214214908976043E-2</v>
      </c>
      <c r="AO144" s="119">
        <f t="shared" si="91"/>
        <v>0</v>
      </c>
      <c r="AP144" s="119">
        <f t="shared" si="92"/>
        <v>0</v>
      </c>
      <c r="AQ144">
        <f t="shared" si="93"/>
        <v>0.54368889907645812</v>
      </c>
      <c r="AR144" s="41">
        <f t="shared" si="94"/>
        <v>0</v>
      </c>
      <c r="AS144" s="41">
        <f t="shared" si="95"/>
        <v>0</v>
      </c>
      <c r="AT144">
        <f t="shared" si="96"/>
        <v>0.54133647071431257</v>
      </c>
      <c r="AU144" s="41">
        <f t="shared" si="120"/>
        <v>0</v>
      </c>
      <c r="AV144" s="41">
        <f t="shared" si="121"/>
        <v>0</v>
      </c>
      <c r="AW144">
        <f t="shared" si="97"/>
        <v>0.54904443689660587</v>
      </c>
      <c r="AX144">
        <f t="shared" si="122"/>
        <v>0</v>
      </c>
      <c r="AY144" s="121">
        <f t="shared" si="123"/>
        <v>0</v>
      </c>
      <c r="AZ144">
        <f t="shared" si="98"/>
        <v>0.67537401668670083</v>
      </c>
      <c r="BA144" s="39">
        <f t="shared" si="124"/>
        <v>0</v>
      </c>
      <c r="BB144" s="39">
        <f t="shared" si="125"/>
        <v>0</v>
      </c>
      <c r="BC144">
        <f t="shared" si="99"/>
        <v>0.56322872783585887</v>
      </c>
      <c r="BD144" s="41">
        <f t="shared" si="126"/>
        <v>0</v>
      </c>
      <c r="BE144" s="41">
        <f t="shared" si="127"/>
        <v>0</v>
      </c>
      <c r="BF144">
        <f t="shared" si="100"/>
        <v>0.54841362987507591</v>
      </c>
      <c r="BG144" s="41">
        <f t="shared" si="128"/>
        <v>112467.44810134203</v>
      </c>
      <c r="BH144" s="41">
        <f t="shared" si="129"/>
        <v>12598220.308091333</v>
      </c>
      <c r="BI144">
        <f t="shared" si="101"/>
        <v>0.58124662712501574</v>
      </c>
      <c r="BJ144">
        <f t="shared" si="130"/>
        <v>388525.31757039507</v>
      </c>
      <c r="BK144" s="121">
        <f t="shared" si="131"/>
        <v>43348715.038582407</v>
      </c>
      <c r="BL144">
        <f t="shared" si="102"/>
        <v>0.59478178543070459</v>
      </c>
      <c r="BM144" s="119">
        <f t="shared" si="132"/>
        <v>500992.76567173708</v>
      </c>
      <c r="BN144" s="119">
        <f t="shared" si="133"/>
        <v>53827733.250208817</v>
      </c>
      <c r="BO144">
        <f t="shared" si="103"/>
        <v>0.56725067113800243</v>
      </c>
    </row>
    <row r="145" spans="1:67">
      <c r="A145">
        <v>133</v>
      </c>
      <c r="B145" s="58">
        <v>128</v>
      </c>
      <c r="C145" s="56">
        <f t="shared" si="76"/>
        <v>18092722.71160803</v>
      </c>
      <c r="D145" s="56">
        <f t="shared" si="104"/>
        <v>369731.9783494994</v>
      </c>
      <c r="E145" s="59">
        <f t="shared" si="105"/>
        <v>17722990.73325853</v>
      </c>
      <c r="F145" s="53">
        <f t="shared" si="106"/>
        <v>208994.17185939979</v>
      </c>
      <c r="G145" s="53">
        <f t="shared" si="77"/>
        <v>82205.138684430814</v>
      </c>
      <c r="H145" s="60">
        <f t="shared" si="78"/>
        <v>126789.03317496898</v>
      </c>
      <c r="I145" s="54">
        <f t="shared" si="107"/>
        <v>0.18</v>
      </c>
      <c r="J145" s="61">
        <f t="shared" si="79"/>
        <v>1.6401583188387914E-2</v>
      </c>
      <c r="K145" s="62">
        <f t="shared" si="80"/>
        <v>288605.56598357338</v>
      </c>
      <c r="L145" s="62">
        <f t="shared" si="81"/>
        <v>497599.73784297315</v>
      </c>
      <c r="M145" s="55">
        <f t="shared" si="108"/>
        <v>415394.59915854235</v>
      </c>
      <c r="N145" s="55">
        <f t="shared" si="109"/>
        <v>93539.21966525988</v>
      </c>
      <c r="O145" s="55">
        <f t="shared" si="82"/>
        <v>321855.37949328247</v>
      </c>
      <c r="P145" s="59">
        <f t="shared" si="110"/>
        <v>0</v>
      </c>
      <c r="Q145" s="52">
        <f t="shared" si="136"/>
        <v>0</v>
      </c>
      <c r="R145" s="57">
        <f t="shared" si="111"/>
        <v>0</v>
      </c>
      <c r="S145" s="59">
        <f t="shared" si="112"/>
        <v>0</v>
      </c>
      <c r="T145" s="56">
        <f t="shared" si="83"/>
        <v>0</v>
      </c>
      <c r="U145" s="57">
        <f t="shared" si="84"/>
        <v>0</v>
      </c>
      <c r="V145" s="59">
        <f t="shared" si="134"/>
        <v>0</v>
      </c>
      <c r="W145" s="52">
        <f t="shared" si="139"/>
        <v>0</v>
      </c>
      <c r="X145" s="57">
        <f t="shared" si="85"/>
        <v>0</v>
      </c>
      <c r="Y145" s="59">
        <f t="shared" si="137"/>
        <v>0</v>
      </c>
      <c r="Z145" s="56">
        <f t="shared" si="113"/>
        <v>0</v>
      </c>
      <c r="AA145" s="57">
        <f t="shared" si="114"/>
        <v>0</v>
      </c>
      <c r="AB145" s="63">
        <f t="shared" si="135"/>
        <v>0</v>
      </c>
      <c r="AC145" s="74">
        <f t="shared" si="86"/>
        <v>0</v>
      </c>
      <c r="AD145" s="57">
        <f t="shared" si="115"/>
        <v>0</v>
      </c>
      <c r="AE145" s="59">
        <f t="shared" si="116"/>
        <v>0</v>
      </c>
      <c r="AF145" s="54">
        <f t="shared" si="117"/>
        <v>0</v>
      </c>
      <c r="AG145" s="57">
        <f t="shared" si="87"/>
        <v>0</v>
      </c>
      <c r="AH145" s="59">
        <f t="shared" si="118"/>
        <v>3990891.3757613939</v>
      </c>
      <c r="AI145" s="54">
        <f t="shared" si="88"/>
        <v>93539.21966525988</v>
      </c>
      <c r="AJ145" s="57">
        <f t="shared" si="89"/>
        <v>16628.714065672473</v>
      </c>
      <c r="AK145" s="59">
        <f t="shared" si="138"/>
        <v>14101831.335846635</v>
      </c>
      <c r="AL145" s="56">
        <f t="shared" si="140"/>
        <v>321855.37949328247</v>
      </c>
      <c r="AM145" s="75">
        <f t="shared" si="90"/>
        <v>58757.630566027641</v>
      </c>
      <c r="AN145">
        <f t="shared" si="119"/>
        <v>3.2222556273767897E-2</v>
      </c>
      <c r="AO145" s="119">
        <f t="shared" si="91"/>
        <v>0</v>
      </c>
      <c r="AP145" s="119">
        <f t="shared" si="92"/>
        <v>0</v>
      </c>
      <c r="AQ145">
        <f t="shared" si="93"/>
        <v>0.54062473404382883</v>
      </c>
      <c r="AR145" s="41">
        <f t="shared" si="94"/>
        <v>0</v>
      </c>
      <c r="AS145" s="41">
        <f t="shared" si="95"/>
        <v>0</v>
      </c>
      <c r="AT145">
        <f t="shared" si="96"/>
        <v>0.53826720092470293</v>
      </c>
      <c r="AU145" s="41">
        <f t="shared" si="120"/>
        <v>0</v>
      </c>
      <c r="AV145" s="41">
        <f t="shared" si="121"/>
        <v>0</v>
      </c>
      <c r="AW145">
        <f t="shared" si="97"/>
        <v>0.5459921921278732</v>
      </c>
      <c r="AX145">
        <f t="shared" si="122"/>
        <v>0</v>
      </c>
      <c r="AY145" s="121">
        <f t="shared" si="123"/>
        <v>0</v>
      </c>
      <c r="AZ145">
        <f t="shared" si="98"/>
        <v>0.67271458575889964</v>
      </c>
      <c r="BA145" s="39">
        <f t="shared" si="124"/>
        <v>0</v>
      </c>
      <c r="BB145" s="39">
        <f t="shared" si="125"/>
        <v>0</v>
      </c>
      <c r="BC145">
        <f t="shared" si="99"/>
        <v>0.56021003399423053</v>
      </c>
      <c r="BD145" s="41">
        <f t="shared" si="126"/>
        <v>0</v>
      </c>
      <c r="BE145" s="41">
        <f t="shared" si="127"/>
        <v>0</v>
      </c>
      <c r="BF145">
        <f t="shared" si="100"/>
        <v>0.54535995958804395</v>
      </c>
      <c r="BG145" s="41">
        <f t="shared" si="128"/>
        <v>110167.93373093236</v>
      </c>
      <c r="BH145" s="41">
        <f t="shared" si="129"/>
        <v>12440716.215479564</v>
      </c>
      <c r="BI145">
        <f t="shared" si="101"/>
        <v>0.57827460573839384</v>
      </c>
      <c r="BJ145">
        <f t="shared" si="130"/>
        <v>380613.01005931012</v>
      </c>
      <c r="BK145" s="121">
        <f t="shared" si="131"/>
        <v>42806765.47260657</v>
      </c>
      <c r="BL145">
        <f t="shared" si="102"/>
        <v>0.59184773055371864</v>
      </c>
      <c r="BM145" s="119">
        <f t="shared" si="132"/>
        <v>490780.94379024248</v>
      </c>
      <c r="BN145" s="119">
        <f t="shared" si="133"/>
        <v>53170508.69229342</v>
      </c>
      <c r="BO145">
        <f t="shared" si="103"/>
        <v>0.5642420063992144</v>
      </c>
    </row>
    <row r="146" spans="1:67">
      <c r="A146">
        <v>134</v>
      </c>
      <c r="B146" s="64">
        <v>129</v>
      </c>
      <c r="C146" s="56">
        <f t="shared" ref="C146:C209" si="141">P146+S146+V146+Y146+AB146+AE146+AH146+AK146</f>
        <v>17677328.112449486</v>
      </c>
      <c r="D146" s="56">
        <f t="shared" si="104"/>
        <v>369731.9783494994</v>
      </c>
      <c r="E146" s="59">
        <f t="shared" si="105"/>
        <v>17307596.134099986</v>
      </c>
      <c r="F146" s="53">
        <f t="shared" si="106"/>
        <v>205566.3365637596</v>
      </c>
      <c r="G146" s="53">
        <f t="shared" ref="G146:G209" si="142">E146*$K$13/12</f>
        <v>80278.400068667106</v>
      </c>
      <c r="H146" s="66">
        <f t="shared" ref="H146:H209" si="143">F146-G146</f>
        <v>125287.93649509249</v>
      </c>
      <c r="I146" s="54">
        <f t="shared" si="107"/>
        <v>0.18</v>
      </c>
      <c r="J146" s="67">
        <f t="shared" ref="J146:J209" si="144">1-(1-I146)^(1/12)</f>
        <v>1.6401583188387914E-2</v>
      </c>
      <c r="K146" s="68">
        <f t="shared" ref="K146:K209" si="145">(E146-H146)*J146</f>
        <v>281817.05727153627</v>
      </c>
      <c r="L146" s="68">
        <f t="shared" ref="L146:L209" si="146">K146+H146+G146</f>
        <v>487383.39383529592</v>
      </c>
      <c r="M146" s="55">
        <f t="shared" si="108"/>
        <v>407104.99376662879</v>
      </c>
      <c r="N146" s="55">
        <f t="shared" si="109"/>
        <v>91672.553075797128</v>
      </c>
      <c r="O146" s="55">
        <f t="shared" ref="O146:O209" si="147">M146*$M$5</f>
        <v>315432.44069083169</v>
      </c>
      <c r="P146" s="65">
        <f t="shared" si="110"/>
        <v>0</v>
      </c>
      <c r="Q146" s="52">
        <f t="shared" si="136"/>
        <v>0</v>
      </c>
      <c r="R146" s="57">
        <f t="shared" si="111"/>
        <v>0</v>
      </c>
      <c r="S146" s="59">
        <f t="shared" si="112"/>
        <v>0</v>
      </c>
      <c r="T146" s="56">
        <f t="shared" ref="T146:T209" si="148">MIN(IF(S146&gt;O146,O146,S146)+IF(S146&gt;0,AM146,0),S146)</f>
        <v>0</v>
      </c>
      <c r="U146" s="57">
        <f t="shared" ref="U146:U209" si="149">S146*($G$4/12)</f>
        <v>0</v>
      </c>
      <c r="V146" s="59">
        <f t="shared" si="134"/>
        <v>0</v>
      </c>
      <c r="W146" s="52">
        <f t="shared" si="139"/>
        <v>0</v>
      </c>
      <c r="X146" s="57">
        <f t="shared" ref="X146:X209" si="150">V146*($G$5/12)</f>
        <v>0</v>
      </c>
      <c r="Y146" s="59">
        <f t="shared" si="137"/>
        <v>0</v>
      </c>
      <c r="Z146" s="56">
        <f t="shared" si="113"/>
        <v>0</v>
      </c>
      <c r="AA146" s="57">
        <f t="shared" si="114"/>
        <v>0</v>
      </c>
      <c r="AB146" s="63">
        <f t="shared" si="135"/>
        <v>0</v>
      </c>
      <c r="AC146" s="74">
        <f t="shared" ref="AC146:AC209" si="151">MIN(IF(Y146&gt;O146,0,MIN(AB146,O146+AM146-Y146)))</f>
        <v>0</v>
      </c>
      <c r="AD146" s="57">
        <f t="shared" si="115"/>
        <v>0</v>
      </c>
      <c r="AE146" s="59">
        <f t="shared" si="116"/>
        <v>0</v>
      </c>
      <c r="AF146" s="54">
        <f t="shared" si="117"/>
        <v>0</v>
      </c>
      <c r="AG146" s="57">
        <f t="shared" ref="AG146:AG209" si="152">AE146*($G$3/12)</f>
        <v>0</v>
      </c>
      <c r="AH146" s="59">
        <f t="shared" si="118"/>
        <v>3897352.1560961339</v>
      </c>
      <c r="AI146" s="54">
        <f t="shared" ref="AI146:AI204" si="153">IF(AE146&gt;N146,0,MIN(AH146,N146-AE146))</f>
        <v>91672.553075797128</v>
      </c>
      <c r="AJ146" s="57">
        <f t="shared" ref="AJ146:AJ209" si="154">AH146*($G$6/12)</f>
        <v>16238.967317067225</v>
      </c>
      <c r="AK146" s="59">
        <f t="shared" si="138"/>
        <v>13779975.956353351</v>
      </c>
      <c r="AL146" s="56">
        <f t="shared" si="140"/>
        <v>315432.44069083169</v>
      </c>
      <c r="AM146" s="75">
        <f t="shared" ref="AM146:AM209" si="155">AK146*($G$7/12)</f>
        <v>57416.566484805633</v>
      </c>
      <c r="AN146">
        <f t="shared" si="119"/>
        <v>3.2302963457775356E-2</v>
      </c>
      <c r="AO146" s="119">
        <f t="shared" ref="AO146:AO209" si="156">Q146+R146</f>
        <v>0</v>
      </c>
      <c r="AP146" s="119">
        <f t="shared" ref="AP146:AP209" si="157">Q146*B146</f>
        <v>0</v>
      </c>
      <c r="AQ146">
        <f t="shared" ref="AQ146:AQ209" si="158">1/(1+(AN146+$CB$5)/12)^$B146</f>
        <v>0.5375706717290738</v>
      </c>
      <c r="AR146" s="41">
        <f t="shared" ref="AR146:AR209" si="159">T146+U146</f>
        <v>0</v>
      </c>
      <c r="AS146" s="41">
        <f t="shared" ref="AS146:AS209" si="160">T146*A146</f>
        <v>0</v>
      </c>
      <c r="AT146">
        <f t="shared" ref="AT146:AT209" si="161">1/(1+(AN146+$BV$5)/12)^$B146</f>
        <v>0.53520819847441048</v>
      </c>
      <c r="AU146" s="41">
        <f t="shared" si="120"/>
        <v>0</v>
      </c>
      <c r="AV146" s="41">
        <f t="shared" si="121"/>
        <v>0</v>
      </c>
      <c r="AW146">
        <f t="shared" ref="AW146:AW209" si="162">1/(1+(AN146+$BW$5)/12)^$B146</f>
        <v>0.54294967656681747</v>
      </c>
      <c r="AX146">
        <f t="shared" si="122"/>
        <v>0</v>
      </c>
      <c r="AY146" s="121">
        <f t="shared" si="123"/>
        <v>0</v>
      </c>
      <c r="AZ146">
        <f t="shared" ref="AZ146:AZ209" si="163">1/(1+(AN146+$BZ$5)/12)^$B146</f>
        <v>0.67005667888771137</v>
      </c>
      <c r="BA146" s="39">
        <f t="shared" si="124"/>
        <v>0</v>
      </c>
      <c r="BB146" s="39">
        <f t="shared" si="125"/>
        <v>0</v>
      </c>
      <c r="BC146">
        <f t="shared" ref="BC146:BC209" si="164">1/(1+(AN146+$CA$5)/12)^$B146</f>
        <v>0.55720008891669481</v>
      </c>
      <c r="BD146" s="41">
        <f t="shared" si="126"/>
        <v>0</v>
      </c>
      <c r="BE146" s="41">
        <f t="shared" si="127"/>
        <v>0</v>
      </c>
      <c r="BF146">
        <f t="shared" ref="BF146:BF209" si="165">1/(1+(AN146+$BU$5)/12)^$B146</f>
        <v>0.54231606241037933</v>
      </c>
      <c r="BG146" s="41">
        <f t="shared" si="128"/>
        <v>107911.52039286436</v>
      </c>
      <c r="BH146" s="41">
        <f t="shared" si="129"/>
        <v>12284122.112156816</v>
      </c>
      <c r="BI146">
        <f t="shared" ref="BI146:BI209" si="166">1/(1+(AN146+$BX$5)/12)^$B146</f>
        <v>0.57531010714844621</v>
      </c>
      <c r="BJ146">
        <f t="shared" si="130"/>
        <v>372849.00717563729</v>
      </c>
      <c r="BK146" s="121">
        <f t="shared" si="131"/>
        <v>42267947.052571446</v>
      </c>
      <c r="BL146">
        <f t="shared" ref="BL146:BL209" si="167">1/(1+(AN146+$BY$5)/12)^$B146</f>
        <v>0.58892029269262525</v>
      </c>
      <c r="BM146" s="119">
        <f t="shared" si="132"/>
        <v>480760.52756850165</v>
      </c>
      <c r="BN146" s="119">
        <f t="shared" si="133"/>
        <v>52516544.195895113</v>
      </c>
      <c r="BO146">
        <f t="shared" ref="BO146:BO209" si="168">1/(1+(AN146+$CC$5)/12)^$B146</f>
        <v>0.56124181483041335</v>
      </c>
    </row>
    <row r="147" spans="1:67">
      <c r="A147">
        <v>135</v>
      </c>
      <c r="B147" s="58">
        <v>130</v>
      </c>
      <c r="C147" s="56">
        <f t="shared" si="141"/>
        <v>17270223.118682858</v>
      </c>
      <c r="D147" s="56">
        <f t="shared" ref="D147:D210" si="169">C147-E147</f>
        <v>369731.9783494994</v>
      </c>
      <c r="E147" s="59">
        <f t="shared" ref="E147:E210" si="170">E146-H146-K146</f>
        <v>16900491.140333358</v>
      </c>
      <c r="F147" s="53">
        <f t="shared" ref="F147:F210" si="171">PMT($K$13/12,$K$12-B147+1,-E147,0)</f>
        <v>202194.72319387694</v>
      </c>
      <c r="G147" s="53">
        <f t="shared" si="142"/>
        <v>78390.111405912889</v>
      </c>
      <c r="H147" s="60">
        <f t="shared" si="143"/>
        <v>123804.61178796405</v>
      </c>
      <c r="I147" s="54">
        <f t="shared" ref="I147:I210" si="172">IF(A147&lt;=(30-(240-$K$8)),((A147+(240-$K$7))/30)*$K$6,$K$6)*($K$5/100)</f>
        <v>0.18</v>
      </c>
      <c r="J147" s="61">
        <f t="shared" si="144"/>
        <v>1.6401583188387914E-2</v>
      </c>
      <c r="K147" s="62">
        <f t="shared" si="145"/>
        <v>275164.21972344414</v>
      </c>
      <c r="L147" s="62">
        <f t="shared" si="146"/>
        <v>477358.94291732111</v>
      </c>
      <c r="M147" s="55">
        <f t="shared" ref="M147:M210" si="173">L147-G147</f>
        <v>398968.83151140821</v>
      </c>
      <c r="N147" s="55">
        <f t="shared" ref="N147:N210" si="174">M147*$M$4</f>
        <v>89840.439057066687</v>
      </c>
      <c r="O147" s="55">
        <f t="shared" si="147"/>
        <v>309128.39245434152</v>
      </c>
      <c r="P147" s="59">
        <f t="shared" ref="P147:P210" si="175">P146-Q146</f>
        <v>0</v>
      </c>
      <c r="Q147" s="52">
        <f t="shared" si="136"/>
        <v>0</v>
      </c>
      <c r="R147" s="57">
        <f t="shared" ref="R147:R210" si="176">P147*($G$10/12)</f>
        <v>0</v>
      </c>
      <c r="S147" s="59">
        <f t="shared" ref="S147:S210" si="177">S146-T146</f>
        <v>0</v>
      </c>
      <c r="T147" s="56">
        <f t="shared" si="148"/>
        <v>0</v>
      </c>
      <c r="U147" s="57">
        <f t="shared" si="149"/>
        <v>0</v>
      </c>
      <c r="V147" s="59">
        <f t="shared" si="134"/>
        <v>0</v>
      </c>
      <c r="W147" s="52">
        <f t="shared" si="139"/>
        <v>0</v>
      </c>
      <c r="X147" s="57">
        <f t="shared" si="150"/>
        <v>0</v>
      </c>
      <c r="Y147" s="59">
        <f t="shared" si="137"/>
        <v>0</v>
      </c>
      <c r="Z147" s="56">
        <f t="shared" ref="Z147:Z210" si="178">MIN(IF(V147&gt;O147,0,MIN(Y147,O147-V147))+IF(AM146&gt;V146,AM146,0),Y147)</f>
        <v>0</v>
      </c>
      <c r="AA147" s="57">
        <f t="shared" ref="AA147:AA210" si="179">Y147*($G$8/12)</f>
        <v>0</v>
      </c>
      <c r="AB147" s="63">
        <f t="shared" si="135"/>
        <v>0</v>
      </c>
      <c r="AC147" s="74">
        <f t="shared" si="151"/>
        <v>0</v>
      </c>
      <c r="AD147" s="57">
        <f t="shared" ref="AD147:AD210" si="180">AB147*($G$9/12)</f>
        <v>0</v>
      </c>
      <c r="AE147" s="59">
        <f t="shared" ref="AE147:AE210" si="181">AE146-AF146</f>
        <v>0</v>
      </c>
      <c r="AF147" s="54">
        <f t="shared" ref="AF147:AF210" si="182">IF(AE147&gt;N147,N147,AE147)</f>
        <v>0</v>
      </c>
      <c r="AG147" s="57">
        <f t="shared" si="152"/>
        <v>0</v>
      </c>
      <c r="AH147" s="59">
        <f t="shared" ref="AH147:AH210" si="183">AH146-AI146</f>
        <v>3805679.6030203369</v>
      </c>
      <c r="AI147" s="54">
        <f t="shared" si="153"/>
        <v>89840.439057066687</v>
      </c>
      <c r="AJ147" s="57">
        <f t="shared" si="154"/>
        <v>15856.998345918071</v>
      </c>
      <c r="AK147" s="59">
        <f t="shared" si="138"/>
        <v>13464543.515662519</v>
      </c>
      <c r="AL147" s="56">
        <f t="shared" si="140"/>
        <v>309128.39245434152</v>
      </c>
      <c r="AM147" s="75">
        <f t="shared" si="155"/>
        <v>56102.264648593831</v>
      </c>
      <c r="AN147">
        <f t="shared" ref="AN147:AN210" si="184">FORECAST(B147, $AM$2:$AY$2,$AM$1:$AY$1)</f>
        <v>3.2383370641782816E-2</v>
      </c>
      <c r="AO147" s="119">
        <f t="shared" si="156"/>
        <v>0</v>
      </c>
      <c r="AP147" s="119">
        <f t="shared" si="157"/>
        <v>0</v>
      </c>
      <c r="AQ147">
        <f t="shared" si="158"/>
        <v>0.53452673633032743</v>
      </c>
      <c r="AR147" s="41">
        <f t="shared" si="159"/>
        <v>0</v>
      </c>
      <c r="AS147" s="41">
        <f t="shared" si="160"/>
        <v>0</v>
      </c>
      <c r="AT147">
        <f t="shared" si="161"/>
        <v>0.53215948641024202</v>
      </c>
      <c r="AU147" s="41">
        <f t="shared" ref="AU147:AU210" si="185">W147+X147</f>
        <v>0</v>
      </c>
      <c r="AV147" s="41">
        <f t="shared" ref="AV147:AV210" si="186">W147*A147</f>
        <v>0</v>
      </c>
      <c r="AW147">
        <f t="shared" si="162"/>
        <v>0.53991691697074851</v>
      </c>
      <c r="AX147">
        <f t="shared" ref="AX147:AX210" si="187">IF(Y148&gt;Y147,0,Z147+AA147)</f>
        <v>0</v>
      </c>
      <c r="AY147" s="121">
        <f t="shared" ref="AY147:AY210" si="188">A147*Z147</f>
        <v>0</v>
      </c>
      <c r="AZ147">
        <f t="shared" si="163"/>
        <v>0.66740036098770783</v>
      </c>
      <c r="BA147" s="39">
        <f t="shared" ref="BA147:BA210" si="189">AC147+AD147</f>
        <v>0</v>
      </c>
      <c r="BB147" s="39">
        <f t="shared" ref="BB147:BB210" si="190">AC147*A147</f>
        <v>0</v>
      </c>
      <c r="BC147">
        <f t="shared" si="164"/>
        <v>0.55419892572997764</v>
      </c>
      <c r="BD147" s="41">
        <f t="shared" ref="BD147:BD210" si="191">AF147+AG147</f>
        <v>0</v>
      </c>
      <c r="BE147" s="41">
        <f t="shared" ref="BE147:BE210" si="192">AF147*A147</f>
        <v>0</v>
      </c>
      <c r="BF147">
        <f t="shared" si="165"/>
        <v>0.53928196480242574</v>
      </c>
      <c r="BG147" s="41">
        <f t="shared" ref="BG147:BG210" si="193">AI147+AJ147</f>
        <v>105697.43740298475</v>
      </c>
      <c r="BH147" s="41">
        <f t="shared" ref="BH147:BH210" si="194">AI147*A147</f>
        <v>12128459.272704003</v>
      </c>
      <c r="BI147">
        <f t="shared" si="166"/>
        <v>0.57235317174565126</v>
      </c>
      <c r="BJ147">
        <f t="shared" ref="BJ147:BJ210" si="195">IF(AK148&gt;AK147,0,AL147+AM147)</f>
        <v>365230.65710293537</v>
      </c>
      <c r="BK147" s="121">
        <f t="shared" ref="BK147:BK210" si="196">A147*AL147</f>
        <v>41732332.981336102</v>
      </c>
      <c r="BL147">
        <f t="shared" si="167"/>
        <v>0.58599951711053078</v>
      </c>
      <c r="BM147" s="119">
        <f t="shared" ref="BM147:BM210" si="197">AO147+AR147+AU147+AX147+BA147+BD147+BG147+BJ147</f>
        <v>470928.09450592013</v>
      </c>
      <c r="BN147" s="119">
        <f t="shared" ref="BN147:BN210" si="198">M147*B147</f>
        <v>51865948.096483067</v>
      </c>
      <c r="BO147">
        <f t="shared" si="168"/>
        <v>0.55825013125862033</v>
      </c>
    </row>
    <row r="148" spans="1:67">
      <c r="A148">
        <v>136</v>
      </c>
      <c r="B148" s="64">
        <v>131</v>
      </c>
      <c r="C148" s="56">
        <f t="shared" si="141"/>
        <v>16871254.28717145</v>
      </c>
      <c r="D148" s="56">
        <f t="shared" si="169"/>
        <v>369731.9783494994</v>
      </c>
      <c r="E148" s="59">
        <f t="shared" si="170"/>
        <v>16501522.30882195</v>
      </c>
      <c r="F148" s="53">
        <f t="shared" si="171"/>
        <v>198878.40962115946</v>
      </c>
      <c r="G148" s="53">
        <f t="shared" si="142"/>
        <v>76539.56097575248</v>
      </c>
      <c r="H148" s="66">
        <f t="shared" si="143"/>
        <v>122338.84864540698</v>
      </c>
      <c r="I148" s="54">
        <f t="shared" si="172"/>
        <v>0.18</v>
      </c>
      <c r="J148" s="67">
        <f t="shared" si="144"/>
        <v>1.6401583188387914E-2</v>
      </c>
      <c r="K148" s="68">
        <f t="shared" si="145"/>
        <v>268644.54007995297</v>
      </c>
      <c r="L148" s="68">
        <f t="shared" si="146"/>
        <v>467522.9497011124</v>
      </c>
      <c r="M148" s="55">
        <f t="shared" si="173"/>
        <v>390983.38872535992</v>
      </c>
      <c r="N148" s="55">
        <f t="shared" si="174"/>
        <v>88042.26428926368</v>
      </c>
      <c r="O148" s="55">
        <f t="shared" si="147"/>
        <v>302941.12443609623</v>
      </c>
      <c r="P148" s="65">
        <f t="shared" si="175"/>
        <v>0</v>
      </c>
      <c r="Q148" s="52">
        <f t="shared" si="136"/>
        <v>0</v>
      </c>
      <c r="R148" s="57">
        <f t="shared" si="176"/>
        <v>0</v>
      </c>
      <c r="S148" s="59">
        <f t="shared" si="177"/>
        <v>0</v>
      </c>
      <c r="T148" s="56">
        <f t="shared" si="148"/>
        <v>0</v>
      </c>
      <c r="U148" s="57">
        <f t="shared" si="149"/>
        <v>0</v>
      </c>
      <c r="V148" s="59">
        <f t="shared" ref="V148:V211" si="199">V147-W147</f>
        <v>0</v>
      </c>
      <c r="W148" s="52">
        <f t="shared" si="139"/>
        <v>0</v>
      </c>
      <c r="X148" s="57">
        <f t="shared" si="150"/>
        <v>0</v>
      </c>
      <c r="Y148" s="59">
        <f t="shared" si="137"/>
        <v>0</v>
      </c>
      <c r="Z148" s="56">
        <f t="shared" si="178"/>
        <v>0</v>
      </c>
      <c r="AA148" s="57">
        <f t="shared" si="179"/>
        <v>0</v>
      </c>
      <c r="AB148" s="63">
        <f t="shared" ref="AB148:AB211" si="200">AB147-AC147</f>
        <v>0</v>
      </c>
      <c r="AC148" s="74">
        <f t="shared" si="151"/>
        <v>0</v>
      </c>
      <c r="AD148" s="57">
        <f t="shared" si="180"/>
        <v>0</v>
      </c>
      <c r="AE148" s="59">
        <f t="shared" si="181"/>
        <v>0</v>
      </c>
      <c r="AF148" s="54">
        <f t="shared" si="182"/>
        <v>0</v>
      </c>
      <c r="AG148" s="57">
        <f t="shared" si="152"/>
        <v>0</v>
      </c>
      <c r="AH148" s="59">
        <f t="shared" si="183"/>
        <v>3715839.1639632704</v>
      </c>
      <c r="AI148" s="54">
        <f t="shared" si="153"/>
        <v>88042.26428926368</v>
      </c>
      <c r="AJ148" s="57">
        <f t="shared" si="154"/>
        <v>15482.663183180293</v>
      </c>
      <c r="AK148" s="59">
        <f t="shared" si="138"/>
        <v>13155415.123208178</v>
      </c>
      <c r="AL148" s="56">
        <f t="shared" si="140"/>
        <v>302941.12443609623</v>
      </c>
      <c r="AM148" s="75">
        <f t="shared" si="155"/>
        <v>54814.229680034077</v>
      </c>
      <c r="AN148">
        <f t="shared" si="184"/>
        <v>3.2463777825790276E-2</v>
      </c>
      <c r="AO148" s="119">
        <f t="shared" si="156"/>
        <v>0</v>
      </c>
      <c r="AP148" s="119">
        <f t="shared" si="157"/>
        <v>0</v>
      </c>
      <c r="AQ148">
        <f t="shared" si="158"/>
        <v>0.53149295150383591</v>
      </c>
      <c r="AR148" s="41">
        <f t="shared" si="159"/>
        <v>0</v>
      </c>
      <c r="AS148" s="41">
        <f t="shared" si="160"/>
        <v>0</v>
      </c>
      <c r="AT148">
        <f t="shared" si="161"/>
        <v>0.52912108723624507</v>
      </c>
      <c r="AU148" s="41">
        <f t="shared" si="185"/>
        <v>0</v>
      </c>
      <c r="AV148" s="41">
        <f t="shared" si="186"/>
        <v>0</v>
      </c>
      <c r="AW148">
        <f t="shared" si="162"/>
        <v>0.53689393955736098</v>
      </c>
      <c r="AX148">
        <f t="shared" si="187"/>
        <v>0</v>
      </c>
      <c r="AY148" s="121">
        <f t="shared" si="188"/>
        <v>0</v>
      </c>
      <c r="AZ148">
        <f t="shared" si="163"/>
        <v>0.66474569665201588</v>
      </c>
      <c r="BA148" s="39">
        <f t="shared" si="189"/>
        <v>0</v>
      </c>
      <c r="BB148" s="39">
        <f t="shared" si="190"/>
        <v>0</v>
      </c>
      <c r="BC148">
        <f t="shared" si="164"/>
        <v>0.55120657703099707</v>
      </c>
      <c r="BD148" s="41">
        <f t="shared" si="191"/>
        <v>0</v>
      </c>
      <c r="BE148" s="41">
        <f t="shared" si="192"/>
        <v>0</v>
      </c>
      <c r="BF148">
        <f t="shared" si="165"/>
        <v>0.53625769268459866</v>
      </c>
      <c r="BG148" s="41">
        <f t="shared" si="193"/>
        <v>103524.92747244397</v>
      </c>
      <c r="BH148" s="41">
        <f t="shared" si="194"/>
        <v>11973747.94333986</v>
      </c>
      <c r="BI148">
        <f t="shared" si="166"/>
        <v>0.56940383941017947</v>
      </c>
      <c r="BJ148">
        <f t="shared" si="195"/>
        <v>357755.35411613033</v>
      </c>
      <c r="BK148" s="121">
        <f t="shared" si="196"/>
        <v>41199992.923309088</v>
      </c>
      <c r="BL148">
        <f t="shared" si="167"/>
        <v>0.58308544857924371</v>
      </c>
      <c r="BM148" s="119">
        <f t="shared" si="197"/>
        <v>461280.28158857429</v>
      </c>
      <c r="BN148" s="119">
        <f t="shared" si="198"/>
        <v>51218823.923022151</v>
      </c>
      <c r="BO148">
        <f t="shared" si="168"/>
        <v>0.55526698998479462</v>
      </c>
    </row>
    <row r="149" spans="1:67">
      <c r="A149">
        <v>137</v>
      </c>
      <c r="B149" s="58">
        <v>132</v>
      </c>
      <c r="C149" s="56">
        <f t="shared" si="141"/>
        <v>16480270.898446091</v>
      </c>
      <c r="D149" s="56">
        <f t="shared" si="169"/>
        <v>369731.97834950127</v>
      </c>
      <c r="E149" s="59">
        <f t="shared" si="170"/>
        <v>16110538.920096589</v>
      </c>
      <c r="F149" s="53">
        <f t="shared" si="171"/>
        <v>195616.48884138375</v>
      </c>
      <c r="G149" s="53">
        <f t="shared" si="142"/>
        <v>74726.049691048014</v>
      </c>
      <c r="H149" s="60">
        <f t="shared" si="143"/>
        <v>120890.43915033573</v>
      </c>
      <c r="I149" s="54">
        <f t="shared" si="172"/>
        <v>0.18</v>
      </c>
      <c r="J149" s="61">
        <f t="shared" si="144"/>
        <v>1.6401583188387914E-2</v>
      </c>
      <c r="K149" s="62">
        <f t="shared" si="145"/>
        <v>262255.54971332045</v>
      </c>
      <c r="L149" s="62">
        <f t="shared" si="146"/>
        <v>457872.03855470417</v>
      </c>
      <c r="M149" s="55">
        <f t="shared" si="173"/>
        <v>383145.98886365618</v>
      </c>
      <c r="N149" s="55">
        <f t="shared" si="174"/>
        <v>86277.426063746505</v>
      </c>
      <c r="O149" s="55">
        <f t="shared" si="147"/>
        <v>296868.56279990968</v>
      </c>
      <c r="P149" s="59">
        <f t="shared" si="175"/>
        <v>0</v>
      </c>
      <c r="Q149" s="52">
        <f t="shared" si="136"/>
        <v>0</v>
      </c>
      <c r="R149" s="57">
        <f t="shared" si="176"/>
        <v>0</v>
      </c>
      <c r="S149" s="59">
        <f t="shared" si="177"/>
        <v>0</v>
      </c>
      <c r="T149" s="56">
        <f t="shared" si="148"/>
        <v>0</v>
      </c>
      <c r="U149" s="57">
        <f t="shared" si="149"/>
        <v>0</v>
      </c>
      <c r="V149" s="59">
        <f t="shared" si="199"/>
        <v>0</v>
      </c>
      <c r="W149" s="52">
        <f t="shared" si="139"/>
        <v>0</v>
      </c>
      <c r="X149" s="57">
        <f t="shared" si="150"/>
        <v>0</v>
      </c>
      <c r="Y149" s="59">
        <f t="shared" si="137"/>
        <v>0</v>
      </c>
      <c r="Z149" s="56">
        <f t="shared" si="178"/>
        <v>0</v>
      </c>
      <c r="AA149" s="57">
        <f t="shared" si="179"/>
        <v>0</v>
      </c>
      <c r="AB149" s="63">
        <f t="shared" si="200"/>
        <v>0</v>
      </c>
      <c r="AC149" s="74">
        <f t="shared" si="151"/>
        <v>0</v>
      </c>
      <c r="AD149" s="57">
        <f t="shared" si="180"/>
        <v>0</v>
      </c>
      <c r="AE149" s="59">
        <f t="shared" si="181"/>
        <v>0</v>
      </c>
      <c r="AF149" s="54">
        <f t="shared" si="182"/>
        <v>0</v>
      </c>
      <c r="AG149" s="57">
        <f t="shared" si="152"/>
        <v>0</v>
      </c>
      <c r="AH149" s="59">
        <f t="shared" si="183"/>
        <v>3627796.8996740067</v>
      </c>
      <c r="AI149" s="54">
        <f t="shared" si="153"/>
        <v>86277.426063746505</v>
      </c>
      <c r="AJ149" s="57">
        <f t="shared" si="154"/>
        <v>15115.820415308361</v>
      </c>
      <c r="AK149" s="59">
        <f t="shared" si="138"/>
        <v>12852473.998772083</v>
      </c>
      <c r="AL149" s="56">
        <f t="shared" si="140"/>
        <v>296868.56279990968</v>
      </c>
      <c r="AM149" s="75">
        <f t="shared" si="155"/>
        <v>53551.974994883676</v>
      </c>
      <c r="AN149">
        <f t="shared" si="184"/>
        <v>3.2544185009797735E-2</v>
      </c>
      <c r="AO149" s="119">
        <f t="shared" si="156"/>
        <v>0</v>
      </c>
      <c r="AP149" s="119">
        <f t="shared" si="157"/>
        <v>0</v>
      </c>
      <c r="AQ149">
        <f t="shared" si="158"/>
        <v>0.52846934036568571</v>
      </c>
      <c r="AR149" s="41">
        <f t="shared" si="159"/>
        <v>0</v>
      </c>
      <c r="AS149" s="41">
        <f t="shared" si="160"/>
        <v>0</v>
      </c>
      <c r="AT149">
        <f t="shared" si="161"/>
        <v>0.52609302291569648</v>
      </c>
      <c r="AU149" s="41">
        <f t="shared" si="185"/>
        <v>0</v>
      </c>
      <c r="AV149" s="41">
        <f t="shared" si="186"/>
        <v>0</v>
      </c>
      <c r="AW149">
        <f t="shared" si="162"/>
        <v>0.53388077000640377</v>
      </c>
      <c r="AX149">
        <f t="shared" si="187"/>
        <v>0</v>
      </c>
      <c r="AY149" s="121">
        <f t="shared" si="188"/>
        <v>0</v>
      </c>
      <c r="AZ149">
        <f t="shared" si="163"/>
        <v>0.66209275015006619</v>
      </c>
      <c r="BA149" s="39">
        <f t="shared" si="189"/>
        <v>0</v>
      </c>
      <c r="BB149" s="39">
        <f t="shared" si="190"/>
        <v>0</v>
      </c>
      <c r="BC149">
        <f t="shared" si="164"/>
        <v>0.5482230748880379</v>
      </c>
      <c r="BD149" s="41">
        <f t="shared" si="191"/>
        <v>0</v>
      </c>
      <c r="BE149" s="41">
        <f t="shared" si="192"/>
        <v>0</v>
      </c>
      <c r="BF149">
        <f t="shared" si="165"/>
        <v>0.53324327143902561</v>
      </c>
      <c r="BG149" s="41">
        <f t="shared" si="193"/>
        <v>101393.24647905487</v>
      </c>
      <c r="BH149" s="41">
        <f t="shared" si="194"/>
        <v>11820007.37073327</v>
      </c>
      <c r="BI149">
        <f t="shared" si="166"/>
        <v>0.56646214951227725</v>
      </c>
      <c r="BJ149">
        <f t="shared" si="195"/>
        <v>350420.53779479337</v>
      </c>
      <c r="BK149" s="121">
        <f t="shared" si="196"/>
        <v>40670993.103587627</v>
      </c>
      <c r="BL149">
        <f t="shared" si="167"/>
        <v>0.58017813137928764</v>
      </c>
      <c r="BM149" s="119">
        <f t="shared" si="197"/>
        <v>451813.78427384823</v>
      </c>
      <c r="BN149" s="119">
        <f t="shared" si="198"/>
        <v>50575270.530002616</v>
      </c>
      <c r="BO149">
        <f t="shared" si="168"/>
        <v>0.55229242478484419</v>
      </c>
    </row>
    <row r="150" spans="1:67">
      <c r="A150">
        <v>138</v>
      </c>
      <c r="B150" s="64">
        <v>133</v>
      </c>
      <c r="C150" s="56">
        <f t="shared" si="141"/>
        <v>16097124.909582432</v>
      </c>
      <c r="D150" s="56">
        <f t="shared" si="169"/>
        <v>369731.9783494994</v>
      </c>
      <c r="E150" s="59">
        <f t="shared" si="170"/>
        <v>15727392.931232933</v>
      </c>
      <c r="F150" s="53">
        <f t="shared" si="171"/>
        <v>192408.06872663143</v>
      </c>
      <c r="G150" s="53">
        <f t="shared" si="142"/>
        <v>72948.890879368759</v>
      </c>
      <c r="H150" s="66">
        <f t="shared" si="143"/>
        <v>119459.17784726268</v>
      </c>
      <c r="I150" s="54">
        <f t="shared" si="172"/>
        <v>0.18</v>
      </c>
      <c r="J150" s="67">
        <f t="shared" si="144"/>
        <v>1.6401583188387914E-2</v>
      </c>
      <c r="K150" s="68">
        <f t="shared" si="145"/>
        <v>255994.82385500267</v>
      </c>
      <c r="L150" s="68">
        <f t="shared" si="146"/>
        <v>448402.89258163411</v>
      </c>
      <c r="M150" s="55">
        <f t="shared" si="173"/>
        <v>375454.00170226535</v>
      </c>
      <c r="N150" s="55">
        <f t="shared" si="174"/>
        <v>84545.332102464439</v>
      </c>
      <c r="O150" s="55">
        <f t="shared" si="147"/>
        <v>290908.66959980089</v>
      </c>
      <c r="P150" s="65">
        <f t="shared" si="175"/>
        <v>0</v>
      </c>
      <c r="Q150" s="52">
        <f t="shared" si="136"/>
        <v>0</v>
      </c>
      <c r="R150" s="57">
        <f t="shared" si="176"/>
        <v>0</v>
      </c>
      <c r="S150" s="59">
        <f t="shared" si="177"/>
        <v>0</v>
      </c>
      <c r="T150" s="56">
        <f t="shared" si="148"/>
        <v>0</v>
      </c>
      <c r="U150" s="57">
        <f t="shared" si="149"/>
        <v>0</v>
      </c>
      <c r="V150" s="59">
        <f t="shared" si="199"/>
        <v>0</v>
      </c>
      <c r="W150" s="52">
        <f t="shared" si="139"/>
        <v>0</v>
      </c>
      <c r="X150" s="57">
        <f t="shared" si="150"/>
        <v>0</v>
      </c>
      <c r="Y150" s="59">
        <f t="shared" si="137"/>
        <v>0</v>
      </c>
      <c r="Z150" s="56">
        <f t="shared" si="178"/>
        <v>0</v>
      </c>
      <c r="AA150" s="57">
        <f t="shared" si="179"/>
        <v>0</v>
      </c>
      <c r="AB150" s="63">
        <f t="shared" si="200"/>
        <v>0</v>
      </c>
      <c r="AC150" s="74">
        <f t="shared" si="151"/>
        <v>0</v>
      </c>
      <c r="AD150" s="57">
        <f t="shared" si="180"/>
        <v>0</v>
      </c>
      <c r="AE150" s="59">
        <f t="shared" si="181"/>
        <v>0</v>
      </c>
      <c r="AF150" s="54">
        <f t="shared" si="182"/>
        <v>0</v>
      </c>
      <c r="AG150" s="57">
        <f t="shared" si="152"/>
        <v>0</v>
      </c>
      <c r="AH150" s="59">
        <f t="shared" si="183"/>
        <v>3541519.4736102601</v>
      </c>
      <c r="AI150" s="54">
        <f t="shared" si="153"/>
        <v>84545.332102464439</v>
      </c>
      <c r="AJ150" s="57">
        <f t="shared" si="154"/>
        <v>14756.33114004275</v>
      </c>
      <c r="AK150" s="59">
        <f t="shared" si="138"/>
        <v>12555605.435972173</v>
      </c>
      <c r="AL150" s="56">
        <f t="shared" si="140"/>
        <v>290908.66959980089</v>
      </c>
      <c r="AM150" s="75">
        <f t="shared" si="155"/>
        <v>52315.022649884049</v>
      </c>
      <c r="AN150">
        <f t="shared" si="184"/>
        <v>3.2624592193805202E-2</v>
      </c>
      <c r="AO150" s="119">
        <f t="shared" si="156"/>
        <v>0</v>
      </c>
      <c r="AP150" s="119">
        <f t="shared" si="157"/>
        <v>0</v>
      </c>
      <c r="AQ150">
        <f t="shared" si="158"/>
        <v>0.52545592549369446</v>
      </c>
      <c r="AR150" s="41">
        <f t="shared" si="159"/>
        <v>0</v>
      </c>
      <c r="AS150" s="41">
        <f t="shared" si="160"/>
        <v>0</v>
      </c>
      <c r="AT150">
        <f t="shared" si="161"/>
        <v>0.52307531487297432</v>
      </c>
      <c r="AU150" s="41">
        <f t="shared" si="185"/>
        <v>0</v>
      </c>
      <c r="AV150" s="41">
        <f t="shared" si="186"/>
        <v>0</v>
      </c>
      <c r="AW150">
        <f t="shared" si="162"/>
        <v>0.53087743346128058</v>
      </c>
      <c r="AX150">
        <f t="shared" si="187"/>
        <v>0</v>
      </c>
      <c r="AY150" s="121">
        <f t="shared" si="188"/>
        <v>0</v>
      </c>
      <c r="AZ150">
        <f t="shared" si="163"/>
        <v>0.65944158542550368</v>
      </c>
      <c r="BA150" s="39">
        <f t="shared" si="189"/>
        <v>0</v>
      </c>
      <c r="BB150" s="39">
        <f t="shared" si="190"/>
        <v>0</v>
      </c>
      <c r="BC150">
        <f t="shared" si="164"/>
        <v>0.54524845084188422</v>
      </c>
      <c r="BD150" s="41">
        <f t="shared" si="191"/>
        <v>0</v>
      </c>
      <c r="BE150" s="41">
        <f t="shared" si="192"/>
        <v>0</v>
      </c>
      <c r="BF150">
        <f t="shared" si="165"/>
        <v>0.53023872591124976</v>
      </c>
      <c r="BG150" s="41">
        <f t="shared" si="193"/>
        <v>99301.663242507188</v>
      </c>
      <c r="BH150" s="41">
        <f t="shared" si="194"/>
        <v>11667255.830140093</v>
      </c>
      <c r="BI150">
        <f t="shared" si="166"/>
        <v>0.56352814091289971</v>
      </c>
      <c r="BJ150">
        <f t="shared" si="195"/>
        <v>343223.69224968494</v>
      </c>
      <c r="BK150" s="121">
        <f t="shared" si="196"/>
        <v>40145396.40477252</v>
      </c>
      <c r="BL150">
        <f t="shared" si="167"/>
        <v>0.57727760930002725</v>
      </c>
      <c r="BM150" s="119">
        <f t="shared" si="197"/>
        <v>442525.35549219215</v>
      </c>
      <c r="BN150" s="119">
        <f t="shared" si="198"/>
        <v>49935382.226401292</v>
      </c>
      <c r="BO150">
        <f t="shared" si="168"/>
        <v>0.54932646891053216</v>
      </c>
    </row>
    <row r="151" spans="1:67">
      <c r="A151">
        <v>139</v>
      </c>
      <c r="B151" s="58">
        <v>134</v>
      </c>
      <c r="C151" s="56">
        <f t="shared" si="141"/>
        <v>15721670.907880167</v>
      </c>
      <c r="D151" s="56">
        <f t="shared" si="169"/>
        <v>369731.9783494994</v>
      </c>
      <c r="E151" s="59">
        <f t="shared" si="170"/>
        <v>15351938.929530667</v>
      </c>
      <c r="F151" s="53">
        <f t="shared" si="171"/>
        <v>189252.27178129455</v>
      </c>
      <c r="G151" s="53">
        <f t="shared" si="142"/>
        <v>71207.410068139739</v>
      </c>
      <c r="H151" s="60">
        <f t="shared" si="143"/>
        <v>118044.86171315481</v>
      </c>
      <c r="I151" s="54">
        <f t="shared" si="172"/>
        <v>0.18</v>
      </c>
      <c r="J151" s="61">
        <f t="shared" si="144"/>
        <v>1.6401583188387914E-2</v>
      </c>
      <c r="K151" s="62">
        <f t="shared" si="145"/>
        <v>249859.98083639808</v>
      </c>
      <c r="L151" s="62">
        <f t="shared" si="146"/>
        <v>439112.25261769263</v>
      </c>
      <c r="M151" s="55">
        <f t="shared" si="173"/>
        <v>367904.84254955291</v>
      </c>
      <c r="N151" s="55">
        <f t="shared" si="174"/>
        <v>82845.400380424719</v>
      </c>
      <c r="O151" s="55">
        <f t="shared" si="147"/>
        <v>285059.44216912822</v>
      </c>
      <c r="P151" s="59">
        <f t="shared" si="175"/>
        <v>0</v>
      </c>
      <c r="Q151" s="52">
        <f t="shared" si="136"/>
        <v>0</v>
      </c>
      <c r="R151" s="57">
        <f t="shared" si="176"/>
        <v>0</v>
      </c>
      <c r="S151" s="59">
        <f t="shared" si="177"/>
        <v>0</v>
      </c>
      <c r="T151" s="56">
        <f t="shared" si="148"/>
        <v>0</v>
      </c>
      <c r="U151" s="57">
        <f t="shared" si="149"/>
        <v>0</v>
      </c>
      <c r="V151" s="59">
        <f t="shared" si="199"/>
        <v>0</v>
      </c>
      <c r="W151" s="52">
        <f t="shared" si="139"/>
        <v>0</v>
      </c>
      <c r="X151" s="57">
        <f t="shared" si="150"/>
        <v>0</v>
      </c>
      <c r="Y151" s="59">
        <f t="shared" si="137"/>
        <v>0</v>
      </c>
      <c r="Z151" s="56">
        <f t="shared" si="178"/>
        <v>0</v>
      </c>
      <c r="AA151" s="57">
        <f t="shared" si="179"/>
        <v>0</v>
      </c>
      <c r="AB151" s="63">
        <f t="shared" si="200"/>
        <v>0</v>
      </c>
      <c r="AC151" s="74">
        <f t="shared" si="151"/>
        <v>0</v>
      </c>
      <c r="AD151" s="57">
        <f t="shared" si="180"/>
        <v>0</v>
      </c>
      <c r="AE151" s="59">
        <f t="shared" si="181"/>
        <v>0</v>
      </c>
      <c r="AF151" s="54">
        <f t="shared" si="182"/>
        <v>0</v>
      </c>
      <c r="AG151" s="57">
        <f t="shared" si="152"/>
        <v>0</v>
      </c>
      <c r="AH151" s="59">
        <f t="shared" si="183"/>
        <v>3456974.1415077955</v>
      </c>
      <c r="AI151" s="54">
        <f t="shared" si="153"/>
        <v>82845.400380424719</v>
      </c>
      <c r="AJ151" s="57">
        <f t="shared" si="154"/>
        <v>14404.058922949147</v>
      </c>
      <c r="AK151" s="59">
        <f t="shared" si="138"/>
        <v>12264696.766372371</v>
      </c>
      <c r="AL151" s="56">
        <f t="shared" si="140"/>
        <v>285059.44216912822</v>
      </c>
      <c r="AM151" s="75">
        <f t="shared" si="155"/>
        <v>51102.903193218212</v>
      </c>
      <c r="AN151">
        <f t="shared" si="184"/>
        <v>3.2704999377812662E-2</v>
      </c>
      <c r="AO151" s="119">
        <f t="shared" si="156"/>
        <v>0</v>
      </c>
      <c r="AP151" s="119">
        <f t="shared" si="157"/>
        <v>0</v>
      </c>
      <c r="AQ151">
        <f t="shared" si="158"/>
        <v>0.5224527289292854</v>
      </c>
      <c r="AR151" s="41">
        <f t="shared" si="159"/>
        <v>0</v>
      </c>
      <c r="AS151" s="41">
        <f t="shared" si="160"/>
        <v>0</v>
      </c>
      <c r="AT151">
        <f t="shared" si="161"/>
        <v>0.52006798399556364</v>
      </c>
      <c r="AU151" s="41">
        <f t="shared" si="185"/>
        <v>0</v>
      </c>
      <c r="AV151" s="41">
        <f t="shared" si="186"/>
        <v>0</v>
      </c>
      <c r="AW151">
        <f t="shared" si="162"/>
        <v>0.52788395453073456</v>
      </c>
      <c r="AX151">
        <f t="shared" si="187"/>
        <v>0</v>
      </c>
      <c r="AY151" s="121">
        <f t="shared" si="188"/>
        <v>0</v>
      </c>
      <c r="AZ151">
        <f t="shared" si="163"/>
        <v>0.65679226609400809</v>
      </c>
      <c r="BA151" s="39">
        <f t="shared" si="189"/>
        <v>0</v>
      </c>
      <c r="BB151" s="39">
        <f t="shared" si="190"/>
        <v>0</v>
      </c>
      <c r="BC151">
        <f t="shared" si="164"/>
        <v>0.54228273590701015</v>
      </c>
      <c r="BD151" s="41">
        <f t="shared" si="191"/>
        <v>0</v>
      </c>
      <c r="BE151" s="41">
        <f t="shared" si="192"/>
        <v>0</v>
      </c>
      <c r="BF151">
        <f t="shared" si="165"/>
        <v>0.52724408041191884</v>
      </c>
      <c r="BG151" s="41">
        <f t="shared" si="193"/>
        <v>97249.459303373864</v>
      </c>
      <c r="BH151" s="41">
        <f t="shared" si="194"/>
        <v>11515510.652879035</v>
      </c>
      <c r="BI151">
        <f t="shared" si="166"/>
        <v>0.56060185196422896</v>
      </c>
      <c r="BJ151">
        <f t="shared" si="195"/>
        <v>336162.34536234644</v>
      </c>
      <c r="BK151" s="121">
        <f t="shared" si="196"/>
        <v>39623262.461508825</v>
      </c>
      <c r="BL151">
        <f t="shared" si="167"/>
        <v>0.57438392563976703</v>
      </c>
      <c r="BM151" s="119">
        <f t="shared" si="197"/>
        <v>433411.80466572032</v>
      </c>
      <c r="BN151" s="119">
        <f t="shared" si="198"/>
        <v>49299248.901640087</v>
      </c>
      <c r="BO151">
        <f t="shared" si="168"/>
        <v>0.54636915509063644</v>
      </c>
    </row>
    <row r="152" spans="1:67">
      <c r="A152">
        <v>140</v>
      </c>
      <c r="B152" s="64">
        <v>135</v>
      </c>
      <c r="C152" s="56">
        <f t="shared" si="141"/>
        <v>15353766.065330613</v>
      </c>
      <c r="D152" s="56">
        <f t="shared" si="169"/>
        <v>369731.9783494994</v>
      </c>
      <c r="E152" s="59">
        <f t="shared" si="170"/>
        <v>14984034.086981114</v>
      </c>
      <c r="F152" s="53">
        <f t="shared" si="171"/>
        <v>186148.23490208221</v>
      </c>
      <c r="G152" s="53">
        <f t="shared" si="142"/>
        <v>69500.944773447394</v>
      </c>
      <c r="H152" s="66">
        <f t="shared" si="143"/>
        <v>116647.29012863482</v>
      </c>
      <c r="I152" s="54">
        <f t="shared" si="172"/>
        <v>0.18</v>
      </c>
      <c r="J152" s="67">
        <f t="shared" si="144"/>
        <v>1.6401583188387914E-2</v>
      </c>
      <c r="K152" s="68">
        <f t="shared" si="145"/>
        <v>243848.68134251604</v>
      </c>
      <c r="L152" s="68">
        <f t="shared" si="146"/>
        <v>429996.91624459828</v>
      </c>
      <c r="M152" s="55">
        <f t="shared" si="173"/>
        <v>360495.97147115087</v>
      </c>
      <c r="N152" s="55">
        <f t="shared" si="174"/>
        <v>81177.05895114741</v>
      </c>
      <c r="O152" s="55">
        <f t="shared" si="147"/>
        <v>279318.91252000345</v>
      </c>
      <c r="P152" s="65">
        <f t="shared" si="175"/>
        <v>0</v>
      </c>
      <c r="Q152" s="52">
        <f t="shared" si="136"/>
        <v>0</v>
      </c>
      <c r="R152" s="57">
        <f t="shared" si="176"/>
        <v>0</v>
      </c>
      <c r="S152" s="59">
        <f t="shared" si="177"/>
        <v>0</v>
      </c>
      <c r="T152" s="56">
        <f t="shared" si="148"/>
        <v>0</v>
      </c>
      <c r="U152" s="57">
        <f t="shared" si="149"/>
        <v>0</v>
      </c>
      <c r="V152" s="59">
        <f t="shared" si="199"/>
        <v>0</v>
      </c>
      <c r="W152" s="52">
        <f t="shared" si="139"/>
        <v>0</v>
      </c>
      <c r="X152" s="57">
        <f t="shared" si="150"/>
        <v>0</v>
      </c>
      <c r="Y152" s="59">
        <f t="shared" si="137"/>
        <v>0</v>
      </c>
      <c r="Z152" s="56">
        <f t="shared" si="178"/>
        <v>0</v>
      </c>
      <c r="AA152" s="57">
        <f t="shared" si="179"/>
        <v>0</v>
      </c>
      <c r="AB152" s="63">
        <f t="shared" si="200"/>
        <v>0</v>
      </c>
      <c r="AC152" s="74">
        <f t="shared" si="151"/>
        <v>0</v>
      </c>
      <c r="AD152" s="57">
        <f t="shared" si="180"/>
        <v>0</v>
      </c>
      <c r="AE152" s="59">
        <f t="shared" si="181"/>
        <v>0</v>
      </c>
      <c r="AF152" s="54">
        <f t="shared" si="182"/>
        <v>0</v>
      </c>
      <c r="AG152" s="57">
        <f t="shared" si="152"/>
        <v>0</v>
      </c>
      <c r="AH152" s="59">
        <f t="shared" si="183"/>
        <v>3374128.7411273709</v>
      </c>
      <c r="AI152" s="54">
        <f t="shared" si="153"/>
        <v>81177.05895114741</v>
      </c>
      <c r="AJ152" s="57">
        <f t="shared" si="154"/>
        <v>14058.869754697378</v>
      </c>
      <c r="AK152" s="59">
        <f t="shared" si="138"/>
        <v>11979637.324203243</v>
      </c>
      <c r="AL152" s="56">
        <f t="shared" si="140"/>
        <v>279318.91252000345</v>
      </c>
      <c r="AM152" s="75">
        <f t="shared" si="155"/>
        <v>49915.155517513514</v>
      </c>
      <c r="AN152">
        <f t="shared" si="184"/>
        <v>3.2785406561820121E-2</v>
      </c>
      <c r="AO152" s="119">
        <f t="shared" si="156"/>
        <v>0</v>
      </c>
      <c r="AP152" s="119">
        <f t="shared" si="157"/>
        <v>0</v>
      </c>
      <c r="AQ152">
        <f t="shared" si="158"/>
        <v>0.51945977217938244</v>
      </c>
      <c r="AR152" s="41">
        <f t="shared" si="159"/>
        <v>0</v>
      </c>
      <c r="AS152" s="41">
        <f t="shared" si="160"/>
        <v>0</v>
      </c>
      <c r="AT152">
        <f t="shared" si="161"/>
        <v>0.51707105063596903</v>
      </c>
      <c r="AU152" s="41">
        <f t="shared" si="185"/>
        <v>0</v>
      </c>
      <c r="AV152" s="41">
        <f t="shared" si="186"/>
        <v>0</v>
      </c>
      <c r="AW152">
        <f t="shared" si="162"/>
        <v>0.52490035729060147</v>
      </c>
      <c r="AX152">
        <f t="shared" si="187"/>
        <v>0</v>
      </c>
      <c r="AY152" s="121">
        <f t="shared" si="188"/>
        <v>0</v>
      </c>
      <c r="AZ152">
        <f t="shared" si="163"/>
        <v>0.65414485544133549</v>
      </c>
      <c r="BA152" s="39">
        <f t="shared" si="189"/>
        <v>0</v>
      </c>
      <c r="BB152" s="39">
        <f t="shared" si="190"/>
        <v>0</v>
      </c>
      <c r="BC152">
        <f t="shared" si="164"/>
        <v>0.53932596057281001</v>
      </c>
      <c r="BD152" s="41">
        <f t="shared" si="191"/>
        <v>0</v>
      </c>
      <c r="BE152" s="41">
        <f t="shared" si="192"/>
        <v>0</v>
      </c>
      <c r="BF152">
        <f t="shared" si="165"/>
        <v>0.52425935871853901</v>
      </c>
      <c r="BG152" s="41">
        <f t="shared" si="193"/>
        <v>95235.928705844795</v>
      </c>
      <c r="BH152" s="41">
        <f t="shared" si="194"/>
        <v>11364788.253160637</v>
      </c>
      <c r="BI152">
        <f t="shared" si="166"/>
        <v>0.55768332051031666</v>
      </c>
      <c r="BJ152">
        <f t="shared" si="195"/>
        <v>329234.06803751696</v>
      </c>
      <c r="BK152" s="121">
        <f t="shared" si="196"/>
        <v>39104647.75280048</v>
      </c>
      <c r="BL152">
        <f t="shared" si="167"/>
        <v>0.57149712320590174</v>
      </c>
      <c r="BM152" s="119">
        <f t="shared" si="197"/>
        <v>424469.99674336176</v>
      </c>
      <c r="BN152" s="119">
        <f t="shared" si="198"/>
        <v>48666956.148605369</v>
      </c>
      <c r="BO152">
        <f t="shared" si="168"/>
        <v>0.54342051553195403</v>
      </c>
    </row>
    <row r="153" spans="1:67">
      <c r="A153">
        <v>141</v>
      </c>
      <c r="B153" s="58">
        <v>136</v>
      </c>
      <c r="C153" s="56">
        <f t="shared" si="141"/>
        <v>14993270.093859464</v>
      </c>
      <c r="D153" s="56">
        <f t="shared" si="169"/>
        <v>369731.97834950127</v>
      </c>
      <c r="E153" s="59">
        <f t="shared" si="170"/>
        <v>14623538.115509963</v>
      </c>
      <c r="F153" s="53">
        <f t="shared" si="171"/>
        <v>183095.10914196415</v>
      </c>
      <c r="G153" s="53">
        <f t="shared" si="142"/>
        <v>67828.844292440379</v>
      </c>
      <c r="H153" s="60">
        <f t="shared" si="143"/>
        <v>115266.26484952377</v>
      </c>
      <c r="I153" s="54">
        <f t="shared" si="172"/>
        <v>0.18</v>
      </c>
      <c r="J153" s="61">
        <f t="shared" si="144"/>
        <v>1.6401583188387914E-2</v>
      </c>
      <c r="K153" s="62">
        <f t="shared" si="145"/>
        <v>237958.62767835386</v>
      </c>
      <c r="L153" s="62">
        <f t="shared" si="146"/>
        <v>421053.73682031804</v>
      </c>
      <c r="M153" s="55">
        <f t="shared" si="173"/>
        <v>353224.89252787764</v>
      </c>
      <c r="N153" s="55">
        <f t="shared" si="174"/>
        <v>79539.745775058924</v>
      </c>
      <c r="O153" s="55">
        <f t="shared" si="147"/>
        <v>273685.14675281872</v>
      </c>
      <c r="P153" s="59">
        <f t="shared" si="175"/>
        <v>0</v>
      </c>
      <c r="Q153" s="52">
        <f t="shared" si="136"/>
        <v>0</v>
      </c>
      <c r="R153" s="57">
        <f t="shared" si="176"/>
        <v>0</v>
      </c>
      <c r="S153" s="59">
        <f t="shared" si="177"/>
        <v>0</v>
      </c>
      <c r="T153" s="56">
        <f t="shared" si="148"/>
        <v>0</v>
      </c>
      <c r="U153" s="57">
        <f t="shared" si="149"/>
        <v>0</v>
      </c>
      <c r="V153" s="59">
        <f t="shared" si="199"/>
        <v>0</v>
      </c>
      <c r="W153" s="52">
        <f t="shared" si="139"/>
        <v>0</v>
      </c>
      <c r="X153" s="57">
        <f t="shared" si="150"/>
        <v>0</v>
      </c>
      <c r="Y153" s="59">
        <f t="shared" si="137"/>
        <v>0</v>
      </c>
      <c r="Z153" s="56">
        <f t="shared" si="178"/>
        <v>0</v>
      </c>
      <c r="AA153" s="57">
        <f t="shared" si="179"/>
        <v>0</v>
      </c>
      <c r="AB153" s="63">
        <f t="shared" si="200"/>
        <v>0</v>
      </c>
      <c r="AC153" s="74">
        <f t="shared" si="151"/>
        <v>0</v>
      </c>
      <c r="AD153" s="57">
        <f t="shared" si="180"/>
        <v>0</v>
      </c>
      <c r="AE153" s="59">
        <f t="shared" si="181"/>
        <v>0</v>
      </c>
      <c r="AF153" s="54">
        <f t="shared" si="182"/>
        <v>0</v>
      </c>
      <c r="AG153" s="57">
        <f t="shared" si="152"/>
        <v>0</v>
      </c>
      <c r="AH153" s="59">
        <f t="shared" si="183"/>
        <v>3292951.6821762235</v>
      </c>
      <c r="AI153" s="54">
        <f t="shared" si="153"/>
        <v>79539.745775058924</v>
      </c>
      <c r="AJ153" s="57">
        <f t="shared" si="154"/>
        <v>13720.632009067598</v>
      </c>
      <c r="AK153" s="59">
        <f t="shared" si="138"/>
        <v>11700318.411683241</v>
      </c>
      <c r="AL153" s="56">
        <f t="shared" si="140"/>
        <v>273685.14675281872</v>
      </c>
      <c r="AM153" s="75">
        <f t="shared" si="155"/>
        <v>48751.326715346833</v>
      </c>
      <c r="AN153">
        <f t="shared" si="184"/>
        <v>3.2865813745827581E-2</v>
      </c>
      <c r="AO153" s="119">
        <f t="shared" si="156"/>
        <v>0</v>
      </c>
      <c r="AP153" s="119">
        <f t="shared" si="157"/>
        <v>0</v>
      </c>
      <c r="AQ153">
        <f t="shared" si="158"/>
        <v>0.51647707621829297</v>
      </c>
      <c r="AR153" s="41">
        <f t="shared" si="159"/>
        <v>0</v>
      </c>
      <c r="AS153" s="41">
        <f t="shared" si="160"/>
        <v>0</v>
      </c>
      <c r="AT153">
        <f t="shared" si="161"/>
        <v>0.5140845346138001</v>
      </c>
      <c r="AU153" s="41">
        <f t="shared" si="185"/>
        <v>0</v>
      </c>
      <c r="AV153" s="41">
        <f t="shared" si="186"/>
        <v>0</v>
      </c>
      <c r="AW153">
        <f t="shared" si="162"/>
        <v>0.52192666528549758</v>
      </c>
      <c r="AX153">
        <f t="shared" si="187"/>
        <v>0</v>
      </c>
      <c r="AY153" s="121">
        <f t="shared" si="188"/>
        <v>0</v>
      </c>
      <c r="AZ153">
        <f t="shared" si="163"/>
        <v>0.65149941642114406</v>
      </c>
      <c r="BA153" s="39">
        <f t="shared" si="189"/>
        <v>0</v>
      </c>
      <c r="BB153" s="39">
        <f t="shared" si="190"/>
        <v>0</v>
      </c>
      <c r="BC153">
        <f t="shared" si="164"/>
        <v>0.53637815480483675</v>
      </c>
      <c r="BD153" s="41">
        <f t="shared" si="191"/>
        <v>0</v>
      </c>
      <c r="BE153" s="41">
        <f t="shared" si="192"/>
        <v>0</v>
      </c>
      <c r="BF153">
        <f t="shared" si="165"/>
        <v>0.52128458407717326</v>
      </c>
      <c r="BG153" s="41">
        <f t="shared" si="193"/>
        <v>93260.377784126526</v>
      </c>
      <c r="BH153" s="41">
        <f t="shared" si="194"/>
        <v>11215104.154283307</v>
      </c>
      <c r="BI153">
        <f t="shared" si="166"/>
        <v>0.55477258388768536</v>
      </c>
      <c r="BJ153">
        <f t="shared" si="195"/>
        <v>322436.47346816555</v>
      </c>
      <c r="BK153" s="121">
        <f t="shared" si="196"/>
        <v>38589605.692147441</v>
      </c>
      <c r="BL153">
        <f t="shared" si="167"/>
        <v>0.56861724431515948</v>
      </c>
      <c r="BM153" s="119">
        <f t="shared" si="197"/>
        <v>415696.85125229205</v>
      </c>
      <c r="BN153" s="119">
        <f t="shared" si="198"/>
        <v>48038585.383791357</v>
      </c>
      <c r="BO153">
        <f t="shared" si="168"/>
        <v>0.54048058192044579</v>
      </c>
    </row>
    <row r="154" spans="1:67">
      <c r="A154">
        <v>142</v>
      </c>
      <c r="B154" s="64">
        <v>137</v>
      </c>
      <c r="C154" s="56">
        <f t="shared" si="141"/>
        <v>14640045.201331586</v>
      </c>
      <c r="D154" s="56">
        <f t="shared" si="169"/>
        <v>369731.9783494994</v>
      </c>
      <c r="E154" s="59">
        <f t="shared" si="170"/>
        <v>14270313.222982086</v>
      </c>
      <c r="F154" s="53">
        <f t="shared" si="171"/>
        <v>180092.05947798523</v>
      </c>
      <c r="G154" s="53">
        <f t="shared" si="142"/>
        <v>66190.469499265237</v>
      </c>
      <c r="H154" s="66">
        <f t="shared" si="143"/>
        <v>113901.58997871999</v>
      </c>
      <c r="I154" s="54">
        <f t="shared" si="172"/>
        <v>0.18</v>
      </c>
      <c r="J154" s="67">
        <f t="shared" si="144"/>
        <v>1.6401583188387914E-2</v>
      </c>
      <c r="K154" s="68">
        <f t="shared" si="145"/>
        <v>232187.56304776712</v>
      </c>
      <c r="L154" s="68">
        <f t="shared" si="146"/>
        <v>412279.62252575235</v>
      </c>
      <c r="M154" s="55">
        <f t="shared" si="173"/>
        <v>346089.1530264871</v>
      </c>
      <c r="N154" s="55">
        <f t="shared" si="174"/>
        <v>77932.908550774519</v>
      </c>
      <c r="O154" s="55">
        <f t="shared" si="147"/>
        <v>268156.24447571259</v>
      </c>
      <c r="P154" s="65">
        <f t="shared" si="175"/>
        <v>0</v>
      </c>
      <c r="Q154" s="52">
        <f t="shared" si="136"/>
        <v>0</v>
      </c>
      <c r="R154" s="57">
        <f t="shared" si="176"/>
        <v>0</v>
      </c>
      <c r="S154" s="59">
        <f t="shared" si="177"/>
        <v>0</v>
      </c>
      <c r="T154" s="56">
        <f t="shared" si="148"/>
        <v>0</v>
      </c>
      <c r="U154" s="57">
        <f t="shared" si="149"/>
        <v>0</v>
      </c>
      <c r="V154" s="59">
        <f t="shared" si="199"/>
        <v>0</v>
      </c>
      <c r="W154" s="52">
        <f t="shared" si="139"/>
        <v>0</v>
      </c>
      <c r="X154" s="57">
        <f t="shared" si="150"/>
        <v>0</v>
      </c>
      <c r="Y154" s="59">
        <f t="shared" si="137"/>
        <v>0</v>
      </c>
      <c r="Z154" s="56">
        <f t="shared" si="178"/>
        <v>0</v>
      </c>
      <c r="AA154" s="57">
        <f t="shared" si="179"/>
        <v>0</v>
      </c>
      <c r="AB154" s="63">
        <f t="shared" si="200"/>
        <v>0</v>
      </c>
      <c r="AC154" s="74">
        <f t="shared" si="151"/>
        <v>0</v>
      </c>
      <c r="AD154" s="57">
        <f t="shared" si="180"/>
        <v>0</v>
      </c>
      <c r="AE154" s="59">
        <f t="shared" si="181"/>
        <v>0</v>
      </c>
      <c r="AF154" s="54">
        <f t="shared" si="182"/>
        <v>0</v>
      </c>
      <c r="AG154" s="57">
        <f t="shared" si="152"/>
        <v>0</v>
      </c>
      <c r="AH154" s="59">
        <f t="shared" si="183"/>
        <v>3213411.9364011646</v>
      </c>
      <c r="AI154" s="54">
        <f t="shared" si="153"/>
        <v>77932.908550774519</v>
      </c>
      <c r="AJ154" s="57">
        <f t="shared" si="154"/>
        <v>13389.21640167152</v>
      </c>
      <c r="AK154" s="59">
        <f t="shared" si="138"/>
        <v>11426633.264930421</v>
      </c>
      <c r="AL154" s="56">
        <f t="shared" si="140"/>
        <v>268156.24447571259</v>
      </c>
      <c r="AM154" s="75">
        <f t="shared" si="155"/>
        <v>47610.971937210088</v>
      </c>
      <c r="AN154">
        <f t="shared" si="184"/>
        <v>3.2946220929835041E-2</v>
      </c>
      <c r="AO154" s="119">
        <f t="shared" si="156"/>
        <v>0</v>
      </c>
      <c r="AP154" s="119">
        <f t="shared" si="157"/>
        <v>0</v>
      </c>
      <c r="AQ154">
        <f t="shared" si="158"/>
        <v>0.5135046614896871</v>
      </c>
      <c r="AR154" s="41">
        <f t="shared" si="159"/>
        <v>0</v>
      </c>
      <c r="AS154" s="41">
        <f t="shared" si="160"/>
        <v>0</v>
      </c>
      <c r="AT154">
        <f t="shared" si="161"/>
        <v>0.51110845521770498</v>
      </c>
      <c r="AU154" s="41">
        <f t="shared" si="185"/>
        <v>0</v>
      </c>
      <c r="AV154" s="41">
        <f t="shared" si="186"/>
        <v>0</v>
      </c>
      <c r="AW154">
        <f t="shared" si="162"/>
        <v>0.51896290153059654</v>
      </c>
      <c r="AX154">
        <f t="shared" si="187"/>
        <v>0</v>
      </c>
      <c r="AY154" s="121">
        <f t="shared" si="188"/>
        <v>0</v>
      </c>
      <c r="AZ154">
        <f t="shared" si="163"/>
        <v>0.64885601165305318</v>
      </c>
      <c r="BA154" s="39">
        <f t="shared" si="189"/>
        <v>0</v>
      </c>
      <c r="BB154" s="39">
        <f t="shared" si="190"/>
        <v>0</v>
      </c>
      <c r="BC154">
        <f t="shared" si="164"/>
        <v>0.53343934804603577</v>
      </c>
      <c r="BD154" s="41">
        <f t="shared" si="191"/>
        <v>0</v>
      </c>
      <c r="BE154" s="41">
        <f t="shared" si="192"/>
        <v>0</v>
      </c>
      <c r="BF154">
        <f t="shared" si="165"/>
        <v>0.51831977920429739</v>
      </c>
      <c r="BG154" s="41">
        <f t="shared" si="193"/>
        <v>91322.124952446044</v>
      </c>
      <c r="BH154" s="41">
        <f t="shared" si="194"/>
        <v>11066473.014209982</v>
      </c>
      <c r="BI154">
        <f t="shared" si="166"/>
        <v>0.55186967892596606</v>
      </c>
      <c r="BJ154">
        <f t="shared" si="195"/>
        <v>315767.21641292266</v>
      </c>
      <c r="BK154" s="121">
        <f t="shared" si="196"/>
        <v>38078186.71555119</v>
      </c>
      <c r="BL154">
        <f t="shared" si="167"/>
        <v>0.56574433079375863</v>
      </c>
      <c r="BM154" s="119">
        <f t="shared" si="197"/>
        <v>407089.34136536869</v>
      </c>
      <c r="BN154" s="119">
        <f t="shared" si="198"/>
        <v>47414213.964628734</v>
      </c>
      <c r="BO154">
        <f t="shared" si="168"/>
        <v>0.53754938542233011</v>
      </c>
    </row>
    <row r="155" spans="1:67">
      <c r="A155">
        <v>143</v>
      </c>
      <c r="B155" s="58">
        <v>138</v>
      </c>
      <c r="C155" s="56">
        <f t="shared" si="141"/>
        <v>14293956.048305098</v>
      </c>
      <c r="D155" s="56">
        <f t="shared" si="169"/>
        <v>369731.97834949754</v>
      </c>
      <c r="E155" s="59">
        <f t="shared" si="170"/>
        <v>13924224.0699556</v>
      </c>
      <c r="F155" s="53">
        <f t="shared" si="171"/>
        <v>177138.26458288901</v>
      </c>
      <c r="G155" s="53">
        <f t="shared" si="142"/>
        <v>64585.192644477393</v>
      </c>
      <c r="H155" s="60">
        <f t="shared" si="143"/>
        <v>112553.07193841162</v>
      </c>
      <c r="I155" s="54">
        <f t="shared" si="172"/>
        <v>0.18</v>
      </c>
      <c r="J155" s="61">
        <f t="shared" si="144"/>
        <v>1.6401583188387914E-2</v>
      </c>
      <c r="K155" s="62">
        <f t="shared" si="145"/>
        <v>226533.27084462362</v>
      </c>
      <c r="L155" s="62">
        <f t="shared" si="146"/>
        <v>403671.53542751266</v>
      </c>
      <c r="M155" s="55">
        <f t="shared" si="173"/>
        <v>339086.34278303524</v>
      </c>
      <c r="N155" s="55">
        <f t="shared" si="174"/>
        <v>76356.004549222082</v>
      </c>
      <c r="O155" s="55">
        <f t="shared" si="147"/>
        <v>262730.33823381318</v>
      </c>
      <c r="P155" s="59">
        <f t="shared" si="175"/>
        <v>0</v>
      </c>
      <c r="Q155" s="52">
        <f t="shared" si="136"/>
        <v>0</v>
      </c>
      <c r="R155" s="57">
        <f t="shared" si="176"/>
        <v>0</v>
      </c>
      <c r="S155" s="59">
        <f t="shared" si="177"/>
        <v>0</v>
      </c>
      <c r="T155" s="56">
        <f t="shared" si="148"/>
        <v>0</v>
      </c>
      <c r="U155" s="57">
        <f t="shared" si="149"/>
        <v>0</v>
      </c>
      <c r="V155" s="59">
        <f t="shared" si="199"/>
        <v>0</v>
      </c>
      <c r="W155" s="52">
        <f t="shared" si="139"/>
        <v>0</v>
      </c>
      <c r="X155" s="57">
        <f t="shared" si="150"/>
        <v>0</v>
      </c>
      <c r="Y155" s="59">
        <f t="shared" si="137"/>
        <v>0</v>
      </c>
      <c r="Z155" s="56">
        <f t="shared" si="178"/>
        <v>0</v>
      </c>
      <c r="AA155" s="57">
        <f t="shared" si="179"/>
        <v>0</v>
      </c>
      <c r="AB155" s="63">
        <f t="shared" si="200"/>
        <v>0</v>
      </c>
      <c r="AC155" s="74">
        <f t="shared" si="151"/>
        <v>0</v>
      </c>
      <c r="AD155" s="57">
        <f t="shared" si="180"/>
        <v>0</v>
      </c>
      <c r="AE155" s="59">
        <f t="shared" si="181"/>
        <v>0</v>
      </c>
      <c r="AF155" s="54">
        <f t="shared" si="182"/>
        <v>0</v>
      </c>
      <c r="AG155" s="57">
        <f t="shared" si="152"/>
        <v>0</v>
      </c>
      <c r="AH155" s="59">
        <f t="shared" si="183"/>
        <v>3135479.0278503899</v>
      </c>
      <c r="AI155" s="54">
        <f t="shared" si="153"/>
        <v>76356.004549222082</v>
      </c>
      <c r="AJ155" s="57">
        <f t="shared" si="154"/>
        <v>13064.495949376626</v>
      </c>
      <c r="AK155" s="59">
        <f t="shared" si="138"/>
        <v>11158477.020454708</v>
      </c>
      <c r="AL155" s="56">
        <f t="shared" si="140"/>
        <v>262730.33823381318</v>
      </c>
      <c r="AM155" s="75">
        <f t="shared" si="155"/>
        <v>46493.654251894615</v>
      </c>
      <c r="AN155">
        <f t="shared" si="184"/>
        <v>3.30266281138425E-2</v>
      </c>
      <c r="AO155" s="119">
        <f t="shared" si="156"/>
        <v>0</v>
      </c>
      <c r="AP155" s="119">
        <f t="shared" si="157"/>
        <v>0</v>
      </c>
      <c r="AQ155">
        <f t="shared" si="158"/>
        <v>0.51054254790861353</v>
      </c>
      <c r="AR155" s="41">
        <f t="shared" si="159"/>
        <v>0</v>
      </c>
      <c r="AS155" s="41">
        <f t="shared" si="160"/>
        <v>0</v>
      </c>
      <c r="AT155">
        <f t="shared" si="161"/>
        <v>0.5081428312074926</v>
      </c>
      <c r="AU155" s="41">
        <f t="shared" si="185"/>
        <v>0</v>
      </c>
      <c r="AV155" s="41">
        <f t="shared" si="186"/>
        <v>0</v>
      </c>
      <c r="AW155">
        <f t="shared" si="162"/>
        <v>0.51600908851343008</v>
      </c>
      <c r="AX155">
        <f t="shared" si="187"/>
        <v>0</v>
      </c>
      <c r="AY155" s="121">
        <f t="shared" si="188"/>
        <v>0</v>
      </c>
      <c r="AZ155">
        <f t="shared" si="163"/>
        <v>0.64621470342065357</v>
      </c>
      <c r="BA155" s="39">
        <f t="shared" si="189"/>
        <v>0</v>
      </c>
      <c r="BB155" s="39">
        <f t="shared" si="190"/>
        <v>0</v>
      </c>
      <c r="BC155">
        <f t="shared" si="164"/>
        <v>0.53050956921808423</v>
      </c>
      <c r="BD155" s="41">
        <f t="shared" si="191"/>
        <v>0</v>
      </c>
      <c r="BE155" s="41">
        <f t="shared" si="192"/>
        <v>0</v>
      </c>
      <c r="BF155">
        <f t="shared" si="165"/>
        <v>0.51536496628854223</v>
      </c>
      <c r="BG155" s="41">
        <f t="shared" si="193"/>
        <v>89420.500498598703</v>
      </c>
      <c r="BH155" s="41">
        <f t="shared" si="194"/>
        <v>10918908.650538757</v>
      </c>
      <c r="BI155">
        <f t="shared" si="166"/>
        <v>0.54897464194868528</v>
      </c>
      <c r="BJ155">
        <f t="shared" si="195"/>
        <v>309223.9924857078</v>
      </c>
      <c r="BK155" s="121">
        <f t="shared" si="196"/>
        <v>37570438.367435284</v>
      </c>
      <c r="BL155">
        <f t="shared" si="167"/>
        <v>0.56287842397764498</v>
      </c>
      <c r="BM155" s="119">
        <f t="shared" si="197"/>
        <v>398644.49298430653</v>
      </c>
      <c r="BN155" s="119">
        <f t="shared" si="198"/>
        <v>46793915.304058865</v>
      </c>
      <c r="BO155">
        <f t="shared" si="168"/>
        <v>0.53462695668532467</v>
      </c>
    </row>
    <row r="156" spans="1:67">
      <c r="A156">
        <v>144</v>
      </c>
      <c r="B156" s="64">
        <v>139</v>
      </c>
      <c r="C156" s="56">
        <f t="shared" si="141"/>
        <v>13954869.705522062</v>
      </c>
      <c r="D156" s="56">
        <f t="shared" si="169"/>
        <v>369731.97834949754</v>
      </c>
      <c r="E156" s="59">
        <f t="shared" si="170"/>
        <v>13585137.727172565</v>
      </c>
      <c r="F156" s="53">
        <f t="shared" si="171"/>
        <v>174232.91660048609</v>
      </c>
      <c r="G156" s="53">
        <f t="shared" si="142"/>
        <v>63012.397157868749</v>
      </c>
      <c r="H156" s="66">
        <f t="shared" si="143"/>
        <v>111220.51944261734</v>
      </c>
      <c r="I156" s="54">
        <f t="shared" si="172"/>
        <v>0.18</v>
      </c>
      <c r="J156" s="67">
        <f t="shared" si="144"/>
        <v>1.6401583188387914E-2</v>
      </c>
      <c r="K156" s="68">
        <f t="shared" si="145"/>
        <v>220993.57395603412</v>
      </c>
      <c r="L156" s="68">
        <f t="shared" si="146"/>
        <v>395226.49055652018</v>
      </c>
      <c r="M156" s="55">
        <f t="shared" si="173"/>
        <v>332214.09339865146</v>
      </c>
      <c r="N156" s="55">
        <f t="shared" si="174"/>
        <v>74808.500450559077</v>
      </c>
      <c r="O156" s="55">
        <f t="shared" si="147"/>
        <v>257405.59294809238</v>
      </c>
      <c r="P156" s="65">
        <f t="shared" si="175"/>
        <v>0</v>
      </c>
      <c r="Q156" s="52">
        <f t="shared" si="136"/>
        <v>0</v>
      </c>
      <c r="R156" s="57">
        <f t="shared" si="176"/>
        <v>0</v>
      </c>
      <c r="S156" s="59">
        <f t="shared" si="177"/>
        <v>0</v>
      </c>
      <c r="T156" s="56">
        <f t="shared" si="148"/>
        <v>0</v>
      </c>
      <c r="U156" s="57">
        <f t="shared" si="149"/>
        <v>0</v>
      </c>
      <c r="V156" s="59">
        <f t="shared" si="199"/>
        <v>0</v>
      </c>
      <c r="W156" s="52">
        <f t="shared" si="139"/>
        <v>0</v>
      </c>
      <c r="X156" s="57">
        <f t="shared" si="150"/>
        <v>0</v>
      </c>
      <c r="Y156" s="59">
        <f t="shared" si="137"/>
        <v>0</v>
      </c>
      <c r="Z156" s="56">
        <f t="shared" si="178"/>
        <v>0</v>
      </c>
      <c r="AA156" s="57">
        <f t="shared" si="179"/>
        <v>0</v>
      </c>
      <c r="AB156" s="63">
        <f t="shared" si="200"/>
        <v>0</v>
      </c>
      <c r="AC156" s="74">
        <f t="shared" si="151"/>
        <v>0</v>
      </c>
      <c r="AD156" s="57">
        <f t="shared" si="180"/>
        <v>0</v>
      </c>
      <c r="AE156" s="59">
        <f t="shared" si="181"/>
        <v>0</v>
      </c>
      <c r="AF156" s="54">
        <f t="shared" si="182"/>
        <v>0</v>
      </c>
      <c r="AG156" s="57">
        <f t="shared" si="152"/>
        <v>0</v>
      </c>
      <c r="AH156" s="59">
        <f t="shared" si="183"/>
        <v>3059123.0233011679</v>
      </c>
      <c r="AI156" s="54">
        <f t="shared" si="153"/>
        <v>74808.500450559077</v>
      </c>
      <c r="AJ156" s="57">
        <f t="shared" si="154"/>
        <v>12746.345930421532</v>
      </c>
      <c r="AK156" s="59">
        <f t="shared" si="138"/>
        <v>10895746.682220895</v>
      </c>
      <c r="AL156" s="56">
        <f t="shared" si="140"/>
        <v>257405.59294809238</v>
      </c>
      <c r="AM156" s="75">
        <f t="shared" si="155"/>
        <v>45398.944509253728</v>
      </c>
      <c r="AN156">
        <f t="shared" si="184"/>
        <v>3.310703529784996E-2</v>
      </c>
      <c r="AO156" s="119">
        <f t="shared" si="156"/>
        <v>0</v>
      </c>
      <c r="AP156" s="119">
        <f t="shared" si="157"/>
        <v>0</v>
      </c>
      <c r="AQ156">
        <f t="shared" si="158"/>
        <v>0.50759075486335148</v>
      </c>
      <c r="AR156" s="41">
        <f t="shared" si="159"/>
        <v>0</v>
      </c>
      <c r="AS156" s="41">
        <f t="shared" si="160"/>
        <v>0</v>
      </c>
      <c r="AT156">
        <f t="shared" si="161"/>
        <v>0.50518768081617516</v>
      </c>
      <c r="AU156" s="41">
        <f t="shared" si="185"/>
        <v>0</v>
      </c>
      <c r="AV156" s="41">
        <f t="shared" si="186"/>
        <v>0</v>
      </c>
      <c r="AW156">
        <f t="shared" si="162"/>
        <v>0.5130652481956619</v>
      </c>
      <c r="AX156">
        <f t="shared" si="187"/>
        <v>0</v>
      </c>
      <c r="AY156" s="121">
        <f t="shared" si="188"/>
        <v>0</v>
      </c>
      <c r="AZ156">
        <f t="shared" si="163"/>
        <v>0.64357555366950514</v>
      </c>
      <c r="BA156" s="39">
        <f t="shared" si="189"/>
        <v>0</v>
      </c>
      <c r="BB156" s="39">
        <f t="shared" si="190"/>
        <v>0</v>
      </c>
      <c r="BC156">
        <f t="shared" si="164"/>
        <v>0.52758884672269624</v>
      </c>
      <c r="BD156" s="41">
        <f t="shared" si="191"/>
        <v>0</v>
      </c>
      <c r="BE156" s="41">
        <f t="shared" si="192"/>
        <v>0</v>
      </c>
      <c r="BF156">
        <f t="shared" si="165"/>
        <v>0.51242016699255288</v>
      </c>
      <c r="BG156" s="41">
        <f t="shared" si="193"/>
        <v>87554.846380980613</v>
      </c>
      <c r="BH156" s="41">
        <f t="shared" si="194"/>
        <v>10772424.064880507</v>
      </c>
      <c r="BI156">
        <f t="shared" si="166"/>
        <v>0.54608750877389445</v>
      </c>
      <c r="BJ156">
        <f t="shared" si="195"/>
        <v>302804.5374573461</v>
      </c>
      <c r="BK156" s="121">
        <f t="shared" si="196"/>
        <v>37066405.384525299</v>
      </c>
      <c r="BL156">
        <f t="shared" si="167"/>
        <v>0.56001956471287062</v>
      </c>
      <c r="BM156" s="119">
        <f t="shared" si="197"/>
        <v>390359.38383832673</v>
      </c>
      <c r="BN156" s="119">
        <f t="shared" si="198"/>
        <v>46177758.982412554</v>
      </c>
      <c r="BO156">
        <f t="shared" si="168"/>
        <v>0.53171332583971231</v>
      </c>
    </row>
    <row r="157" spans="1:67">
      <c r="A157">
        <v>145</v>
      </c>
      <c r="B157" s="58">
        <v>140</v>
      </c>
      <c r="C157" s="56">
        <f t="shared" si="141"/>
        <v>13622655.612123411</v>
      </c>
      <c r="D157" s="56">
        <f t="shared" si="169"/>
        <v>369731.97834949754</v>
      </c>
      <c r="E157" s="59">
        <f t="shared" si="170"/>
        <v>13252923.633773914</v>
      </c>
      <c r="F157" s="53">
        <f t="shared" si="171"/>
        <v>171375.22092470771</v>
      </c>
      <c r="G157" s="53">
        <f t="shared" si="142"/>
        <v>61471.477454654669</v>
      </c>
      <c r="H157" s="60">
        <f t="shared" si="143"/>
        <v>109903.74347005304</v>
      </c>
      <c r="I157" s="54">
        <f t="shared" si="172"/>
        <v>0.18</v>
      </c>
      <c r="J157" s="61">
        <f t="shared" si="144"/>
        <v>1.6401583188387914E-2</v>
      </c>
      <c r="K157" s="62">
        <f t="shared" si="145"/>
        <v>215566.33407745577</v>
      </c>
      <c r="L157" s="62">
        <f t="shared" si="146"/>
        <v>386941.55500216351</v>
      </c>
      <c r="M157" s="55">
        <f t="shared" si="173"/>
        <v>325470.07754750887</v>
      </c>
      <c r="N157" s="55">
        <f t="shared" si="174"/>
        <v>73289.872183836589</v>
      </c>
      <c r="O157" s="55">
        <f t="shared" si="147"/>
        <v>252180.20536367228</v>
      </c>
      <c r="P157" s="59">
        <f t="shared" si="175"/>
        <v>0</v>
      </c>
      <c r="Q157" s="52">
        <f t="shared" si="136"/>
        <v>0</v>
      </c>
      <c r="R157" s="57">
        <f t="shared" si="176"/>
        <v>0</v>
      </c>
      <c r="S157" s="59">
        <f t="shared" si="177"/>
        <v>0</v>
      </c>
      <c r="T157" s="56">
        <f t="shared" si="148"/>
        <v>0</v>
      </c>
      <c r="U157" s="57">
        <f t="shared" si="149"/>
        <v>0</v>
      </c>
      <c r="V157" s="59">
        <f t="shared" si="199"/>
        <v>0</v>
      </c>
      <c r="W157" s="52">
        <f t="shared" si="139"/>
        <v>0</v>
      </c>
      <c r="X157" s="57">
        <f t="shared" si="150"/>
        <v>0</v>
      </c>
      <c r="Y157" s="59">
        <f t="shared" si="137"/>
        <v>0</v>
      </c>
      <c r="Z157" s="56">
        <f t="shared" si="178"/>
        <v>0</v>
      </c>
      <c r="AA157" s="57">
        <f t="shared" si="179"/>
        <v>0</v>
      </c>
      <c r="AB157" s="63">
        <f t="shared" si="200"/>
        <v>0</v>
      </c>
      <c r="AC157" s="74">
        <f t="shared" si="151"/>
        <v>0</v>
      </c>
      <c r="AD157" s="57">
        <f t="shared" si="180"/>
        <v>0</v>
      </c>
      <c r="AE157" s="59">
        <f t="shared" si="181"/>
        <v>0</v>
      </c>
      <c r="AF157" s="54">
        <f t="shared" si="182"/>
        <v>0</v>
      </c>
      <c r="AG157" s="57">
        <f t="shared" si="152"/>
        <v>0</v>
      </c>
      <c r="AH157" s="59">
        <f t="shared" si="183"/>
        <v>2984314.5228506089</v>
      </c>
      <c r="AI157" s="54">
        <f t="shared" si="153"/>
        <v>73289.872183836589</v>
      </c>
      <c r="AJ157" s="57">
        <f t="shared" si="154"/>
        <v>12434.64384521087</v>
      </c>
      <c r="AK157" s="59">
        <f t="shared" si="138"/>
        <v>10638341.089272803</v>
      </c>
      <c r="AL157" s="56">
        <f t="shared" si="140"/>
        <v>252180.20536367228</v>
      </c>
      <c r="AM157" s="75">
        <f t="shared" si="155"/>
        <v>44326.421205303341</v>
      </c>
      <c r="AN157">
        <f t="shared" si="184"/>
        <v>3.3187442481857427E-2</v>
      </c>
      <c r="AO157" s="119">
        <f t="shared" si="156"/>
        <v>0</v>
      </c>
      <c r="AP157" s="119">
        <f t="shared" si="157"/>
        <v>0</v>
      </c>
      <c r="AQ157">
        <f t="shared" si="158"/>
        <v>0.50464930121758034</v>
      </c>
      <c r="AR157" s="41">
        <f t="shared" si="159"/>
        <v>0</v>
      </c>
      <c r="AS157" s="41">
        <f t="shared" si="160"/>
        <v>0</v>
      </c>
      <c r="AT157">
        <f t="shared" si="161"/>
        <v>0.50224302175203872</v>
      </c>
      <c r="AU157" s="41">
        <f t="shared" si="185"/>
        <v>0</v>
      </c>
      <c r="AV157" s="41">
        <f t="shared" si="186"/>
        <v>0</v>
      </c>
      <c r="AW157">
        <f t="shared" si="162"/>
        <v>0.51013140201491536</v>
      </c>
      <c r="AX157">
        <f t="shared" si="187"/>
        <v>0</v>
      </c>
      <c r="AY157" s="121">
        <f t="shared" si="188"/>
        <v>0</v>
      </c>
      <c r="AZ157">
        <f t="shared" si="163"/>
        <v>0.64093862400526513</v>
      </c>
      <c r="BA157" s="39">
        <f t="shared" si="189"/>
        <v>0</v>
      </c>
      <c r="BB157" s="39">
        <f t="shared" si="190"/>
        <v>0</v>
      </c>
      <c r="BC157">
        <f t="shared" si="164"/>
        <v>0.52467720844296517</v>
      </c>
      <c r="BD157" s="41">
        <f t="shared" si="191"/>
        <v>0</v>
      </c>
      <c r="BE157" s="41">
        <f t="shared" si="192"/>
        <v>0</v>
      </c>
      <c r="BF157">
        <f t="shared" si="165"/>
        <v>0.50948540245482032</v>
      </c>
      <c r="BG157" s="41">
        <f t="shared" si="193"/>
        <v>85724.51602904746</v>
      </c>
      <c r="BH157" s="41">
        <f t="shared" si="194"/>
        <v>10627031.466656305</v>
      </c>
      <c r="BI157">
        <f t="shared" si="166"/>
        <v>0.54320831471491882</v>
      </c>
      <c r="BJ157">
        <f t="shared" si="195"/>
        <v>296506.62656897563</v>
      </c>
      <c r="BK157" s="121">
        <f t="shared" si="196"/>
        <v>36566129.777732484</v>
      </c>
      <c r="BL157">
        <f t="shared" si="167"/>
        <v>0.55716779335579725</v>
      </c>
      <c r="BM157" s="119">
        <f t="shared" si="197"/>
        <v>382231.14259802306</v>
      </c>
      <c r="BN157" s="119">
        <f t="shared" si="198"/>
        <v>45565810.856651239</v>
      </c>
      <c r="BO157">
        <f t="shared" si="168"/>
        <v>0.5288085224996466</v>
      </c>
    </row>
    <row r="158" spans="1:67">
      <c r="A158">
        <v>146</v>
      </c>
      <c r="B158" s="64">
        <v>141</v>
      </c>
      <c r="C158" s="56">
        <f t="shared" si="141"/>
        <v>13297185.534575902</v>
      </c>
      <c r="D158" s="56">
        <f t="shared" si="169"/>
        <v>369731.97834949568</v>
      </c>
      <c r="E158" s="59">
        <f t="shared" si="170"/>
        <v>12927453.556226406</v>
      </c>
      <c r="F158" s="53">
        <f t="shared" si="171"/>
        <v>168564.39598228282</v>
      </c>
      <c r="G158" s="53">
        <f t="shared" si="142"/>
        <v>59961.838744963483</v>
      </c>
      <c r="H158" s="66">
        <f t="shared" si="143"/>
        <v>108602.55723731933</v>
      </c>
      <c r="I158" s="54">
        <f t="shared" si="172"/>
        <v>0.18</v>
      </c>
      <c r="J158" s="67">
        <f t="shared" si="144"/>
        <v>1.6401583188387914E-2</v>
      </c>
      <c r="K158" s="68">
        <f t="shared" si="145"/>
        <v>210249.45103946902</v>
      </c>
      <c r="L158" s="68">
        <f t="shared" si="146"/>
        <v>378813.8470217518</v>
      </c>
      <c r="M158" s="55">
        <f t="shared" si="173"/>
        <v>318852.00827678834</v>
      </c>
      <c r="N158" s="55">
        <f t="shared" si="174"/>
        <v>71799.604769364101</v>
      </c>
      <c r="O158" s="55">
        <f t="shared" si="147"/>
        <v>247052.40350742426</v>
      </c>
      <c r="P158" s="65">
        <f t="shared" si="175"/>
        <v>0</v>
      </c>
      <c r="Q158" s="52">
        <f t="shared" si="136"/>
        <v>0</v>
      </c>
      <c r="R158" s="57">
        <f t="shared" si="176"/>
        <v>0</v>
      </c>
      <c r="S158" s="59">
        <f t="shared" si="177"/>
        <v>0</v>
      </c>
      <c r="T158" s="56">
        <f t="shared" si="148"/>
        <v>0</v>
      </c>
      <c r="U158" s="57">
        <f t="shared" si="149"/>
        <v>0</v>
      </c>
      <c r="V158" s="59">
        <f t="shared" si="199"/>
        <v>0</v>
      </c>
      <c r="W158" s="52">
        <f t="shared" si="139"/>
        <v>0</v>
      </c>
      <c r="X158" s="57">
        <f t="shared" si="150"/>
        <v>0</v>
      </c>
      <c r="Y158" s="59">
        <f t="shared" si="137"/>
        <v>0</v>
      </c>
      <c r="Z158" s="56">
        <f t="shared" si="178"/>
        <v>0</v>
      </c>
      <c r="AA158" s="57">
        <f t="shared" si="179"/>
        <v>0</v>
      </c>
      <c r="AB158" s="63">
        <f t="shared" si="200"/>
        <v>0</v>
      </c>
      <c r="AC158" s="74">
        <f t="shared" si="151"/>
        <v>0</v>
      </c>
      <c r="AD158" s="57">
        <f t="shared" si="180"/>
        <v>0</v>
      </c>
      <c r="AE158" s="59">
        <f t="shared" si="181"/>
        <v>0</v>
      </c>
      <c r="AF158" s="54">
        <f t="shared" si="182"/>
        <v>0</v>
      </c>
      <c r="AG158" s="57">
        <f t="shared" si="152"/>
        <v>0</v>
      </c>
      <c r="AH158" s="59">
        <f t="shared" si="183"/>
        <v>2911024.6506667724</v>
      </c>
      <c r="AI158" s="54">
        <f t="shared" si="153"/>
        <v>71799.604769364101</v>
      </c>
      <c r="AJ158" s="57">
        <f t="shared" si="154"/>
        <v>12129.269377778219</v>
      </c>
      <c r="AK158" s="59">
        <f t="shared" si="138"/>
        <v>10386160.88390913</v>
      </c>
      <c r="AL158" s="56">
        <f t="shared" si="140"/>
        <v>247052.40350742426</v>
      </c>
      <c r="AM158" s="75">
        <f t="shared" si="155"/>
        <v>43275.670349621374</v>
      </c>
      <c r="AN158">
        <f t="shared" si="184"/>
        <v>3.3267849665864886E-2</v>
      </c>
      <c r="AO158" s="119">
        <f t="shared" si="156"/>
        <v>0</v>
      </c>
      <c r="AP158" s="119">
        <f t="shared" si="157"/>
        <v>0</v>
      </c>
      <c r="AQ158">
        <f t="shared" si="158"/>
        <v>0.50171820531230382</v>
      </c>
      <c r="AR158" s="41">
        <f t="shared" si="159"/>
        <v>0</v>
      </c>
      <c r="AS158" s="41">
        <f t="shared" si="160"/>
        <v>0</v>
      </c>
      <c r="AT158">
        <f t="shared" si="161"/>
        <v>0.49930887120081341</v>
      </c>
      <c r="AU158" s="41">
        <f t="shared" si="185"/>
        <v>0</v>
      </c>
      <c r="AV158" s="41">
        <f t="shared" si="186"/>
        <v>0</v>
      </c>
      <c r="AW158">
        <f t="shared" si="162"/>
        <v>0.50720757088668955</v>
      </c>
      <c r="AX158">
        <f t="shared" si="187"/>
        <v>0</v>
      </c>
      <c r="AY158" s="121">
        <f t="shared" si="188"/>
        <v>0</v>
      </c>
      <c r="AZ158">
        <f t="shared" si="163"/>
        <v>0.63830397569183028</v>
      </c>
      <c r="BA158" s="39">
        <f t="shared" si="189"/>
        <v>0</v>
      </c>
      <c r="BB158" s="39">
        <f t="shared" si="190"/>
        <v>0</v>
      </c>
      <c r="BC158">
        <f t="shared" si="164"/>
        <v>0.52177468174476171</v>
      </c>
      <c r="BD158" s="41">
        <f t="shared" si="191"/>
        <v>0</v>
      </c>
      <c r="BE158" s="41">
        <f t="shared" si="192"/>
        <v>0</v>
      </c>
      <c r="BF158">
        <f t="shared" si="165"/>
        <v>0.50656069329159303</v>
      </c>
      <c r="BG158" s="41">
        <f t="shared" si="193"/>
        <v>83928.874147142313</v>
      </c>
      <c r="BH158" s="41">
        <f t="shared" si="194"/>
        <v>10482742.296327159</v>
      </c>
      <c r="BI158">
        <f t="shared" si="166"/>
        <v>0.54033709458122336</v>
      </c>
      <c r="BJ158">
        <f t="shared" si="195"/>
        <v>290328.07385704562</v>
      </c>
      <c r="BK158" s="121">
        <f t="shared" si="196"/>
        <v>36069650.912083939</v>
      </c>
      <c r="BL158">
        <f t="shared" si="167"/>
        <v>0.55432314977348873</v>
      </c>
      <c r="BM158" s="119">
        <f t="shared" si="197"/>
        <v>374256.9480041879</v>
      </c>
      <c r="BN158" s="119">
        <f t="shared" si="198"/>
        <v>44958133.167027153</v>
      </c>
      <c r="BO158">
        <f t="shared" si="168"/>
        <v>0.52591257576438089</v>
      </c>
    </row>
    <row r="159" spans="1:67">
      <c r="A159">
        <v>147</v>
      </c>
      <c r="B159" s="58">
        <v>142</v>
      </c>
      <c r="C159" s="56">
        <f t="shared" si="141"/>
        <v>12978333.526299115</v>
      </c>
      <c r="D159" s="56">
        <f t="shared" si="169"/>
        <v>369731.97834949754</v>
      </c>
      <c r="E159" s="59">
        <f t="shared" si="170"/>
        <v>12608601.547949618</v>
      </c>
      <c r="F159" s="53">
        <f t="shared" si="171"/>
        <v>165799.67301897903</v>
      </c>
      <c r="G159" s="53">
        <f t="shared" si="142"/>
        <v>58482.896846572978</v>
      </c>
      <c r="H159" s="60">
        <f t="shared" si="143"/>
        <v>107316.77617240604</v>
      </c>
      <c r="I159" s="54">
        <f t="shared" si="172"/>
        <v>0.18</v>
      </c>
      <c r="J159" s="61">
        <f t="shared" si="144"/>
        <v>1.6401583188387914E-2</v>
      </c>
      <c r="K159" s="62">
        <f t="shared" si="145"/>
        <v>205040.86214603097</v>
      </c>
      <c r="L159" s="62">
        <f t="shared" si="146"/>
        <v>370840.53516501002</v>
      </c>
      <c r="M159" s="55">
        <f t="shared" si="173"/>
        <v>312357.63831843704</v>
      </c>
      <c r="N159" s="55">
        <f t="shared" si="174"/>
        <v>70337.192163730215</v>
      </c>
      <c r="O159" s="55">
        <f t="shared" si="147"/>
        <v>242020.44615470682</v>
      </c>
      <c r="P159" s="59">
        <f t="shared" si="175"/>
        <v>0</v>
      </c>
      <c r="Q159" s="52">
        <f t="shared" si="136"/>
        <v>0</v>
      </c>
      <c r="R159" s="57">
        <f t="shared" si="176"/>
        <v>0</v>
      </c>
      <c r="S159" s="59">
        <f t="shared" si="177"/>
        <v>0</v>
      </c>
      <c r="T159" s="56">
        <f t="shared" si="148"/>
        <v>0</v>
      </c>
      <c r="U159" s="57">
        <f t="shared" si="149"/>
        <v>0</v>
      </c>
      <c r="V159" s="59">
        <f t="shared" si="199"/>
        <v>0</v>
      </c>
      <c r="W159" s="52">
        <f t="shared" si="139"/>
        <v>0</v>
      </c>
      <c r="X159" s="57">
        <f t="shared" si="150"/>
        <v>0</v>
      </c>
      <c r="Y159" s="59">
        <f t="shared" si="137"/>
        <v>0</v>
      </c>
      <c r="Z159" s="56">
        <f t="shared" si="178"/>
        <v>0</v>
      </c>
      <c r="AA159" s="57">
        <f t="shared" si="179"/>
        <v>0</v>
      </c>
      <c r="AB159" s="63">
        <f t="shared" si="200"/>
        <v>0</v>
      </c>
      <c r="AC159" s="74">
        <f t="shared" si="151"/>
        <v>0</v>
      </c>
      <c r="AD159" s="57">
        <f t="shared" si="180"/>
        <v>0</v>
      </c>
      <c r="AE159" s="59">
        <f t="shared" si="181"/>
        <v>0</v>
      </c>
      <c r="AF159" s="54">
        <f t="shared" si="182"/>
        <v>0</v>
      </c>
      <c r="AG159" s="57">
        <f t="shared" si="152"/>
        <v>0</v>
      </c>
      <c r="AH159" s="59">
        <f t="shared" si="183"/>
        <v>2839225.0458974084</v>
      </c>
      <c r="AI159" s="54">
        <f t="shared" si="153"/>
        <v>70337.192163730215</v>
      </c>
      <c r="AJ159" s="57">
        <f t="shared" si="154"/>
        <v>11830.104357905868</v>
      </c>
      <c r="AK159" s="59">
        <f t="shared" si="138"/>
        <v>10139108.480401706</v>
      </c>
      <c r="AL159" s="56">
        <f t="shared" si="140"/>
        <v>242020.44615470682</v>
      </c>
      <c r="AM159" s="75">
        <f t="shared" si="155"/>
        <v>42246.285335007109</v>
      </c>
      <c r="AN159">
        <f t="shared" si="184"/>
        <v>3.3348256849872346E-2</v>
      </c>
      <c r="AO159" s="119">
        <f t="shared" si="156"/>
        <v>0</v>
      </c>
      <c r="AP159" s="119">
        <f t="shared" si="157"/>
        <v>0</v>
      </c>
      <c r="AQ159">
        <f t="shared" si="158"/>
        <v>0.49879748496797593</v>
      </c>
      <c r="AR159" s="41">
        <f t="shared" si="159"/>
        <v>0</v>
      </c>
      <c r="AS159" s="41">
        <f t="shared" si="160"/>
        <v>0</v>
      </c>
      <c r="AT159">
        <f t="shared" si="161"/>
        <v>0.49638524582780191</v>
      </c>
      <c r="AU159" s="41">
        <f t="shared" si="185"/>
        <v>0</v>
      </c>
      <c r="AV159" s="41">
        <f t="shared" si="186"/>
        <v>0</v>
      </c>
      <c r="AW159">
        <f t="shared" si="162"/>
        <v>0.50429377520617968</v>
      </c>
      <c r="AX159">
        <f t="shared" si="187"/>
        <v>0</v>
      </c>
      <c r="AY159" s="121">
        <f t="shared" si="188"/>
        <v>0</v>
      </c>
      <c r="AZ159">
        <f t="shared" si="163"/>
        <v>0.63567166964932409</v>
      </c>
      <c r="BA159" s="39">
        <f t="shared" si="189"/>
        <v>0</v>
      </c>
      <c r="BB159" s="39">
        <f t="shared" si="190"/>
        <v>0</v>
      </c>
      <c r="BC159">
        <f t="shared" si="164"/>
        <v>0.51888129347816925</v>
      </c>
      <c r="BD159" s="41">
        <f t="shared" si="191"/>
        <v>0</v>
      </c>
      <c r="BE159" s="41">
        <f t="shared" si="192"/>
        <v>0</v>
      </c>
      <c r="BF159">
        <f t="shared" si="165"/>
        <v>0.50364605959876141</v>
      </c>
      <c r="BG159" s="41">
        <f t="shared" si="193"/>
        <v>82167.296521636075</v>
      </c>
      <c r="BH159" s="41">
        <f t="shared" si="194"/>
        <v>10339567.248068342</v>
      </c>
      <c r="BI159">
        <f t="shared" si="166"/>
        <v>0.53747388267913021</v>
      </c>
      <c r="BJ159">
        <f t="shared" si="195"/>
        <v>284266.73148971394</v>
      </c>
      <c r="BK159" s="121">
        <f t="shared" si="196"/>
        <v>35577005.584741905</v>
      </c>
      <c r="BL159">
        <f t="shared" si="167"/>
        <v>0.55148567334415388</v>
      </c>
      <c r="BM159" s="119">
        <f t="shared" si="197"/>
        <v>366434.02801135002</v>
      </c>
      <c r="BN159" s="119">
        <f t="shared" si="198"/>
        <v>44354784.641218059</v>
      </c>
      <c r="BO159">
        <f t="shared" si="168"/>
        <v>0.52302551421952137</v>
      </c>
    </row>
    <row r="160" spans="1:67">
      <c r="A160">
        <v>148</v>
      </c>
      <c r="B160" s="64">
        <v>143</v>
      </c>
      <c r="C160" s="56">
        <f t="shared" si="141"/>
        <v>12665975.887980677</v>
      </c>
      <c r="D160" s="56">
        <f t="shared" si="169"/>
        <v>369731.97834949568</v>
      </c>
      <c r="E160" s="59">
        <f t="shared" si="170"/>
        <v>12296243.909631182</v>
      </c>
      <c r="F160" s="53">
        <f t="shared" si="171"/>
        <v>163080.29588935076</v>
      </c>
      <c r="G160" s="53">
        <f t="shared" si="142"/>
        <v>57034.078000839298</v>
      </c>
      <c r="H160" s="66">
        <f t="shared" si="143"/>
        <v>106046.21788851146</v>
      </c>
      <c r="I160" s="54">
        <f t="shared" si="172"/>
        <v>0.18</v>
      </c>
      <c r="J160" s="67">
        <f t="shared" si="144"/>
        <v>1.6401583188387914E-2</v>
      </c>
      <c r="K160" s="68">
        <f t="shared" si="145"/>
        <v>199938.54152401173</v>
      </c>
      <c r="L160" s="68">
        <f t="shared" si="146"/>
        <v>363018.83741336246</v>
      </c>
      <c r="M160" s="55">
        <f t="shared" si="173"/>
        <v>305984.75941252318</v>
      </c>
      <c r="N160" s="55">
        <f t="shared" si="174"/>
        <v>68902.137107434552</v>
      </c>
      <c r="O160" s="55">
        <f t="shared" si="147"/>
        <v>237082.62230508865</v>
      </c>
      <c r="P160" s="65">
        <f t="shared" si="175"/>
        <v>0</v>
      </c>
      <c r="Q160" s="52">
        <f t="shared" si="136"/>
        <v>0</v>
      </c>
      <c r="R160" s="57">
        <f t="shared" si="176"/>
        <v>0</v>
      </c>
      <c r="S160" s="59">
        <f t="shared" si="177"/>
        <v>0</v>
      </c>
      <c r="T160" s="56">
        <f t="shared" si="148"/>
        <v>0</v>
      </c>
      <c r="U160" s="57">
        <f t="shared" si="149"/>
        <v>0</v>
      </c>
      <c r="V160" s="59">
        <f t="shared" si="199"/>
        <v>0</v>
      </c>
      <c r="W160" s="52">
        <f t="shared" si="139"/>
        <v>0</v>
      </c>
      <c r="X160" s="57">
        <f t="shared" si="150"/>
        <v>0</v>
      </c>
      <c r="Y160" s="59">
        <f t="shared" si="137"/>
        <v>0</v>
      </c>
      <c r="Z160" s="56">
        <f t="shared" si="178"/>
        <v>0</v>
      </c>
      <c r="AA160" s="57">
        <f t="shared" si="179"/>
        <v>0</v>
      </c>
      <c r="AB160" s="63">
        <f t="shared" si="200"/>
        <v>0</v>
      </c>
      <c r="AC160" s="74">
        <f t="shared" si="151"/>
        <v>0</v>
      </c>
      <c r="AD160" s="57">
        <f t="shared" si="180"/>
        <v>0</v>
      </c>
      <c r="AE160" s="59">
        <f t="shared" si="181"/>
        <v>0</v>
      </c>
      <c r="AF160" s="54">
        <f t="shared" si="182"/>
        <v>0</v>
      </c>
      <c r="AG160" s="57">
        <f t="shared" si="152"/>
        <v>0</v>
      </c>
      <c r="AH160" s="59">
        <f t="shared" si="183"/>
        <v>2768887.8537336783</v>
      </c>
      <c r="AI160" s="54">
        <f t="shared" si="153"/>
        <v>68902.137107434552</v>
      </c>
      <c r="AJ160" s="57">
        <f t="shared" si="154"/>
        <v>11537.032723890326</v>
      </c>
      <c r="AK160" s="59">
        <f t="shared" si="138"/>
        <v>9897088.0342469998</v>
      </c>
      <c r="AL160" s="56">
        <f t="shared" si="140"/>
        <v>237082.62230508865</v>
      </c>
      <c r="AM160" s="75">
        <f t="shared" si="155"/>
        <v>41237.866809362502</v>
      </c>
      <c r="AN160">
        <f t="shared" si="184"/>
        <v>3.3428664033879806E-2</v>
      </c>
      <c r="AO160" s="119">
        <f t="shared" si="156"/>
        <v>0</v>
      </c>
      <c r="AP160" s="119">
        <f t="shared" si="157"/>
        <v>0</v>
      </c>
      <c r="AQ160">
        <f t="shared" si="158"/>
        <v>0.49588715748655499</v>
      </c>
      <c r="AR160" s="41">
        <f t="shared" si="159"/>
        <v>0</v>
      </c>
      <c r="AS160" s="41">
        <f t="shared" si="160"/>
        <v>0</v>
      </c>
      <c r="AT160">
        <f t="shared" si="161"/>
        <v>0.49347216178000819</v>
      </c>
      <c r="AU160" s="41">
        <f t="shared" si="185"/>
        <v>0</v>
      </c>
      <c r="AV160" s="41">
        <f t="shared" si="186"/>
        <v>0</v>
      </c>
      <c r="AW160">
        <f t="shared" si="162"/>
        <v>0.50139003485021705</v>
      </c>
      <c r="AX160">
        <f t="shared" si="187"/>
        <v>0</v>
      </c>
      <c r="AY160" s="121">
        <f t="shared" si="188"/>
        <v>0</v>
      </c>
      <c r="AZ160">
        <f t="shared" si="163"/>
        <v>0.63304176645243837</v>
      </c>
      <c r="BA160" s="39">
        <f t="shared" si="189"/>
        <v>0</v>
      </c>
      <c r="BB160" s="39">
        <f t="shared" si="190"/>
        <v>0</v>
      </c>
      <c r="BC160">
        <f t="shared" si="164"/>
        <v>0.51599706997884343</v>
      </c>
      <c r="BD160" s="41">
        <f t="shared" si="191"/>
        <v>0</v>
      </c>
      <c r="BE160" s="41">
        <f t="shared" si="192"/>
        <v>0</v>
      </c>
      <c r="BF160">
        <f t="shared" si="165"/>
        <v>0.50074152095381008</v>
      </c>
      <c r="BG160" s="41">
        <f t="shared" si="193"/>
        <v>80439.169831324878</v>
      </c>
      <c r="BH160" s="41">
        <f t="shared" si="194"/>
        <v>10197516.291900314</v>
      </c>
      <c r="BI160">
        <f t="shared" si="166"/>
        <v>0.53461871281272433</v>
      </c>
      <c r="BJ160">
        <f t="shared" si="195"/>
        <v>278320.48911445116</v>
      </c>
      <c r="BK160" s="121">
        <f t="shared" si="196"/>
        <v>35088228.10115312</v>
      </c>
      <c r="BL160">
        <f t="shared" si="167"/>
        <v>0.54865540295741733</v>
      </c>
      <c r="BM160" s="119">
        <f t="shared" si="197"/>
        <v>358759.65894577606</v>
      </c>
      <c r="BN160" s="119">
        <f t="shared" si="198"/>
        <v>43755820.595990814</v>
      </c>
      <c r="BO160">
        <f t="shared" si="168"/>
        <v>0.5201473659383431</v>
      </c>
    </row>
    <row r="161" spans="1:67">
      <c r="A161">
        <v>149</v>
      </c>
      <c r="B161" s="58">
        <v>144</v>
      </c>
      <c r="C161" s="56">
        <f t="shared" si="141"/>
        <v>12359991.128568156</v>
      </c>
      <c r="D161" s="56">
        <f t="shared" si="169"/>
        <v>369731.97834949754</v>
      </c>
      <c r="E161" s="59">
        <f t="shared" si="170"/>
        <v>11990259.150218658</v>
      </c>
      <c r="F161" s="53">
        <f t="shared" si="171"/>
        <v>160405.52084993466</v>
      </c>
      <c r="G161" s="53">
        <f t="shared" si="142"/>
        <v>55614.818691764209</v>
      </c>
      <c r="H161" s="60">
        <f t="shared" si="143"/>
        <v>104790.70215817046</v>
      </c>
      <c r="I161" s="54">
        <f t="shared" si="172"/>
        <v>0.18</v>
      </c>
      <c r="J161" s="61">
        <f t="shared" si="144"/>
        <v>1.6401583188387914E-2</v>
      </c>
      <c r="K161" s="62">
        <f t="shared" si="145"/>
        <v>194940.49948382389</v>
      </c>
      <c r="L161" s="62">
        <f t="shared" si="146"/>
        <v>355346.02033375856</v>
      </c>
      <c r="M161" s="55">
        <f t="shared" si="173"/>
        <v>299731.20164199435</v>
      </c>
      <c r="N161" s="55">
        <f t="shared" si="174"/>
        <v>67493.950975087573</v>
      </c>
      <c r="O161" s="55">
        <f t="shared" si="147"/>
        <v>232237.2506669068</v>
      </c>
      <c r="P161" s="59">
        <f t="shared" si="175"/>
        <v>0</v>
      </c>
      <c r="Q161" s="52">
        <f t="shared" si="136"/>
        <v>0</v>
      </c>
      <c r="R161" s="57">
        <f t="shared" si="176"/>
        <v>0</v>
      </c>
      <c r="S161" s="59">
        <f t="shared" si="177"/>
        <v>0</v>
      </c>
      <c r="T161" s="56">
        <f t="shared" si="148"/>
        <v>0</v>
      </c>
      <c r="U161" s="57">
        <f t="shared" si="149"/>
        <v>0</v>
      </c>
      <c r="V161" s="59">
        <f t="shared" si="199"/>
        <v>0</v>
      </c>
      <c r="W161" s="52">
        <f t="shared" si="139"/>
        <v>0</v>
      </c>
      <c r="X161" s="57">
        <f t="shared" si="150"/>
        <v>0</v>
      </c>
      <c r="Y161" s="59">
        <f t="shared" si="137"/>
        <v>0</v>
      </c>
      <c r="Z161" s="56">
        <f t="shared" si="178"/>
        <v>0</v>
      </c>
      <c r="AA161" s="57">
        <f t="shared" si="179"/>
        <v>0</v>
      </c>
      <c r="AB161" s="63">
        <f t="shared" si="200"/>
        <v>0</v>
      </c>
      <c r="AC161" s="74">
        <f t="shared" si="151"/>
        <v>0</v>
      </c>
      <c r="AD161" s="57">
        <f t="shared" si="180"/>
        <v>0</v>
      </c>
      <c r="AE161" s="59">
        <f t="shared" si="181"/>
        <v>0</v>
      </c>
      <c r="AF161" s="54">
        <f t="shared" si="182"/>
        <v>0</v>
      </c>
      <c r="AG161" s="57">
        <f t="shared" si="152"/>
        <v>0</v>
      </c>
      <c r="AH161" s="59">
        <f t="shared" si="183"/>
        <v>2699985.7166262437</v>
      </c>
      <c r="AI161" s="54">
        <f t="shared" si="153"/>
        <v>67493.950975087573</v>
      </c>
      <c r="AJ161" s="57">
        <f t="shared" si="154"/>
        <v>11249.940485942681</v>
      </c>
      <c r="AK161" s="59">
        <f t="shared" si="138"/>
        <v>9660005.411941912</v>
      </c>
      <c r="AL161" s="56">
        <f t="shared" si="140"/>
        <v>232237.2506669068</v>
      </c>
      <c r="AM161" s="75">
        <f t="shared" si="155"/>
        <v>40250.022549757967</v>
      </c>
      <c r="AN161">
        <f t="shared" si="184"/>
        <v>3.3509071217887265E-2</v>
      </c>
      <c r="AO161" s="119">
        <f t="shared" si="156"/>
        <v>0</v>
      </c>
      <c r="AP161" s="119">
        <f t="shared" si="157"/>
        <v>0</v>
      </c>
      <c r="AQ161">
        <f t="shared" si="158"/>
        <v>0.49298723965366897</v>
      </c>
      <c r="AR161" s="41">
        <f t="shared" si="159"/>
        <v>0</v>
      </c>
      <c r="AS161" s="41">
        <f t="shared" si="160"/>
        <v>0</v>
      </c>
      <c r="AT161">
        <f t="shared" si="161"/>
        <v>0.49056963468834885</v>
      </c>
      <c r="AU161" s="41">
        <f t="shared" si="185"/>
        <v>0</v>
      </c>
      <c r="AV161" s="41">
        <f t="shared" si="186"/>
        <v>0</v>
      </c>
      <c r="AW161">
        <f t="shared" si="162"/>
        <v>0.49849636917915091</v>
      </c>
      <c r="AX161">
        <f t="shared" si="187"/>
        <v>0</v>
      </c>
      <c r="AY161" s="121">
        <f t="shared" si="188"/>
        <v>0</v>
      </c>
      <c r="AZ161">
        <f t="shared" si="163"/>
        <v>0.63041432632851024</v>
      </c>
      <c r="BA161" s="39">
        <f t="shared" si="189"/>
        <v>0</v>
      </c>
      <c r="BB161" s="39">
        <f t="shared" si="190"/>
        <v>0</v>
      </c>
      <c r="BC161">
        <f t="shared" si="164"/>
        <v>0.51312203706951753</v>
      </c>
      <c r="BD161" s="41">
        <f t="shared" si="191"/>
        <v>0</v>
      </c>
      <c r="BE161" s="41">
        <f t="shared" si="192"/>
        <v>0</v>
      </c>
      <c r="BF161">
        <f t="shared" si="165"/>
        <v>0.49784709641770625</v>
      </c>
      <c r="BG161" s="41">
        <f t="shared" si="193"/>
        <v>78743.89146103026</v>
      </c>
      <c r="BH161" s="41">
        <f t="shared" si="194"/>
        <v>10056598.695288049</v>
      </c>
      <c r="BI161">
        <f t="shared" si="166"/>
        <v>0.53177161828470931</v>
      </c>
      <c r="BJ161">
        <f t="shared" si="195"/>
        <v>272487.27321666479</v>
      </c>
      <c r="BK161" s="121">
        <f t="shared" si="196"/>
        <v>34603350.349369116</v>
      </c>
      <c r="BL161">
        <f t="shared" si="167"/>
        <v>0.54583237701484788</v>
      </c>
      <c r="BM161" s="119">
        <f t="shared" si="197"/>
        <v>351231.16467769502</v>
      </c>
      <c r="BN161" s="119">
        <f t="shared" si="198"/>
        <v>43161293.03644719</v>
      </c>
      <c r="BO161">
        <f t="shared" si="168"/>
        <v>0.51727815848309389</v>
      </c>
    </row>
    <row r="162" spans="1:67">
      <c r="A162">
        <v>150</v>
      </c>
      <c r="B162" s="64">
        <v>145</v>
      </c>
      <c r="C162" s="56">
        <f t="shared" si="141"/>
        <v>12060259.926926162</v>
      </c>
      <c r="D162" s="56">
        <f t="shared" si="169"/>
        <v>369731.97834949754</v>
      </c>
      <c r="E162" s="59">
        <f t="shared" si="170"/>
        <v>11690527.948576665</v>
      </c>
      <c r="F162" s="53">
        <f t="shared" si="171"/>
        <v>157774.61635583776</v>
      </c>
      <c r="G162" s="53">
        <f t="shared" si="142"/>
        <v>54224.565468148096</v>
      </c>
      <c r="H162" s="66">
        <f t="shared" si="143"/>
        <v>103550.05088768966</v>
      </c>
      <c r="I162" s="54">
        <f t="shared" si="172"/>
        <v>0.18</v>
      </c>
      <c r="J162" s="67">
        <f t="shared" si="144"/>
        <v>1.6401583188387914E-2</v>
      </c>
      <c r="K162" s="68">
        <f t="shared" si="145"/>
        <v>190044.78189095782</v>
      </c>
      <c r="L162" s="68">
        <f t="shared" si="146"/>
        <v>347819.39824679558</v>
      </c>
      <c r="M162" s="55">
        <f t="shared" si="173"/>
        <v>293594.83277864748</v>
      </c>
      <c r="N162" s="55">
        <f t="shared" si="174"/>
        <v>66112.1536281351</v>
      </c>
      <c r="O162" s="55">
        <f t="shared" si="147"/>
        <v>227482.67915051238</v>
      </c>
      <c r="P162" s="65">
        <f t="shared" si="175"/>
        <v>0</v>
      </c>
      <c r="Q162" s="52">
        <f t="shared" si="136"/>
        <v>0</v>
      </c>
      <c r="R162" s="57">
        <f t="shared" si="176"/>
        <v>0</v>
      </c>
      <c r="S162" s="59">
        <f t="shared" si="177"/>
        <v>0</v>
      </c>
      <c r="T162" s="56">
        <f t="shared" si="148"/>
        <v>0</v>
      </c>
      <c r="U162" s="57">
        <f t="shared" si="149"/>
        <v>0</v>
      </c>
      <c r="V162" s="59">
        <f t="shared" si="199"/>
        <v>0</v>
      </c>
      <c r="W162" s="52">
        <f t="shared" si="139"/>
        <v>0</v>
      </c>
      <c r="X162" s="57">
        <f t="shared" si="150"/>
        <v>0</v>
      </c>
      <c r="Y162" s="59">
        <f t="shared" si="137"/>
        <v>0</v>
      </c>
      <c r="Z162" s="56">
        <f t="shared" si="178"/>
        <v>0</v>
      </c>
      <c r="AA162" s="57">
        <f t="shared" si="179"/>
        <v>0</v>
      </c>
      <c r="AB162" s="63">
        <f t="shared" si="200"/>
        <v>0</v>
      </c>
      <c r="AC162" s="74">
        <f t="shared" si="151"/>
        <v>0</v>
      </c>
      <c r="AD162" s="57">
        <f t="shared" si="180"/>
        <v>0</v>
      </c>
      <c r="AE162" s="59">
        <f t="shared" si="181"/>
        <v>0</v>
      </c>
      <c r="AF162" s="54">
        <f t="shared" si="182"/>
        <v>0</v>
      </c>
      <c r="AG162" s="57">
        <f t="shared" si="152"/>
        <v>0</v>
      </c>
      <c r="AH162" s="59">
        <f t="shared" si="183"/>
        <v>2632491.7656511562</v>
      </c>
      <c r="AI162" s="54">
        <f t="shared" si="153"/>
        <v>66112.1536281351</v>
      </c>
      <c r="AJ162" s="57">
        <f t="shared" si="154"/>
        <v>10968.71569021315</v>
      </c>
      <c r="AK162" s="59">
        <f t="shared" si="138"/>
        <v>9427768.161275005</v>
      </c>
      <c r="AL162" s="56">
        <f t="shared" si="140"/>
        <v>227482.67915051238</v>
      </c>
      <c r="AM162" s="75">
        <f t="shared" si="155"/>
        <v>39282.367338645854</v>
      </c>
      <c r="AN162">
        <f t="shared" si="184"/>
        <v>3.3589478401894732E-2</v>
      </c>
      <c r="AO162" s="119">
        <f t="shared" si="156"/>
        <v>0</v>
      </c>
      <c r="AP162" s="119">
        <f t="shared" si="157"/>
        <v>0</v>
      </c>
      <c r="AQ162">
        <f t="shared" si="158"/>
        <v>0.49009774774063974</v>
      </c>
      <c r="AR162" s="41">
        <f t="shared" si="159"/>
        <v>0</v>
      </c>
      <c r="AS162" s="41">
        <f t="shared" si="160"/>
        <v>0</v>
      </c>
      <c r="AT162">
        <f t="shared" si="161"/>
        <v>0.48767767966985032</v>
      </c>
      <c r="AU162" s="41">
        <f t="shared" si="185"/>
        <v>0</v>
      </c>
      <c r="AV162" s="41">
        <f t="shared" si="186"/>
        <v>0</v>
      </c>
      <c r="AW162">
        <f t="shared" si="162"/>
        <v>0.49561279703892613</v>
      </c>
      <c r="AX162">
        <f t="shared" si="187"/>
        <v>0</v>
      </c>
      <c r="AY162" s="121">
        <f t="shared" si="188"/>
        <v>0</v>
      </c>
      <c r="AZ162">
        <f t="shared" si="163"/>
        <v>0.62778940915580139</v>
      </c>
      <c r="BA162" s="39">
        <f t="shared" si="189"/>
        <v>0</v>
      </c>
      <c r="BB162" s="39">
        <f t="shared" si="190"/>
        <v>0</v>
      </c>
      <c r="BC162">
        <f t="shared" si="164"/>
        <v>0.51025622006147975</v>
      </c>
      <c r="BD162" s="41">
        <f t="shared" si="191"/>
        <v>0</v>
      </c>
      <c r="BE162" s="41">
        <f t="shared" si="192"/>
        <v>0</v>
      </c>
      <c r="BF162">
        <f t="shared" si="165"/>
        <v>0.49496280453693414</v>
      </c>
      <c r="BG162" s="41">
        <f t="shared" si="193"/>
        <v>77080.869318348254</v>
      </c>
      <c r="BH162" s="41">
        <f t="shared" si="194"/>
        <v>9916823.044220265</v>
      </c>
      <c r="BI162">
        <f t="shared" si="166"/>
        <v>0.52893263189727047</v>
      </c>
      <c r="BJ162">
        <f t="shared" si="195"/>
        <v>266765.04648915824</v>
      </c>
      <c r="BK162" s="121">
        <f t="shared" si="196"/>
        <v>34122401.872576855</v>
      </c>
      <c r="BL162">
        <f t="shared" si="167"/>
        <v>0.5430166334303993</v>
      </c>
      <c r="BM162" s="119">
        <f t="shared" si="197"/>
        <v>343845.91580750648</v>
      </c>
      <c r="BN162" s="119">
        <f t="shared" si="198"/>
        <v>42571250.752903886</v>
      </c>
      <c r="BO162">
        <f t="shared" si="168"/>
        <v>0.51441791890642563</v>
      </c>
    </row>
    <row r="163" spans="1:67">
      <c r="A163">
        <v>151</v>
      </c>
      <c r="B163" s="58">
        <v>146</v>
      </c>
      <c r="C163" s="56">
        <f t="shared" si="141"/>
        <v>11766665.094147515</v>
      </c>
      <c r="D163" s="56">
        <f t="shared" si="169"/>
        <v>369731.97834949754</v>
      </c>
      <c r="E163" s="59">
        <f t="shared" si="170"/>
        <v>11396933.115798017</v>
      </c>
      <c r="F163" s="53">
        <f t="shared" si="171"/>
        <v>155186.86286066149</v>
      </c>
      <c r="G163" s="53">
        <f t="shared" si="142"/>
        <v>52862.774768776471</v>
      </c>
      <c r="H163" s="60">
        <f t="shared" si="143"/>
        <v>102324.08809188503</v>
      </c>
      <c r="I163" s="54">
        <f t="shared" si="172"/>
        <v>0.18</v>
      </c>
      <c r="J163" s="61">
        <f t="shared" si="144"/>
        <v>1.6401583188387914E-2</v>
      </c>
      <c r="K163" s="62">
        <f t="shared" si="145"/>
        <v>185249.46954823926</v>
      </c>
      <c r="L163" s="62">
        <f t="shared" si="146"/>
        <v>340436.33240890078</v>
      </c>
      <c r="M163" s="55">
        <f t="shared" si="173"/>
        <v>287573.55764012429</v>
      </c>
      <c r="N163" s="55">
        <f t="shared" si="174"/>
        <v>64756.273270065431</v>
      </c>
      <c r="O163" s="55">
        <f t="shared" si="147"/>
        <v>222817.28437005886</v>
      </c>
      <c r="P163" s="59">
        <f t="shared" si="175"/>
        <v>0</v>
      </c>
      <c r="Q163" s="52">
        <f t="shared" si="136"/>
        <v>0</v>
      </c>
      <c r="R163" s="57">
        <f t="shared" si="176"/>
        <v>0</v>
      </c>
      <c r="S163" s="59">
        <f t="shared" si="177"/>
        <v>0</v>
      </c>
      <c r="T163" s="56">
        <f t="shared" si="148"/>
        <v>0</v>
      </c>
      <c r="U163" s="57">
        <f t="shared" si="149"/>
        <v>0</v>
      </c>
      <c r="V163" s="59">
        <f t="shared" si="199"/>
        <v>0</v>
      </c>
      <c r="W163" s="52">
        <f t="shared" si="139"/>
        <v>0</v>
      </c>
      <c r="X163" s="57">
        <f t="shared" si="150"/>
        <v>0</v>
      </c>
      <c r="Y163" s="59">
        <f t="shared" si="137"/>
        <v>0</v>
      </c>
      <c r="Z163" s="56">
        <f t="shared" si="178"/>
        <v>0</v>
      </c>
      <c r="AA163" s="57">
        <f t="shared" si="179"/>
        <v>0</v>
      </c>
      <c r="AB163" s="63">
        <f t="shared" si="200"/>
        <v>0</v>
      </c>
      <c r="AC163" s="74">
        <f t="shared" si="151"/>
        <v>0</v>
      </c>
      <c r="AD163" s="57">
        <f t="shared" si="180"/>
        <v>0</v>
      </c>
      <c r="AE163" s="59">
        <f t="shared" si="181"/>
        <v>0</v>
      </c>
      <c r="AF163" s="54">
        <f t="shared" si="182"/>
        <v>0</v>
      </c>
      <c r="AG163" s="57">
        <f t="shared" si="152"/>
        <v>0</v>
      </c>
      <c r="AH163" s="59">
        <f t="shared" si="183"/>
        <v>2566379.6120230211</v>
      </c>
      <c r="AI163" s="54">
        <f t="shared" si="153"/>
        <v>64756.273270065431</v>
      </c>
      <c r="AJ163" s="57">
        <f t="shared" si="154"/>
        <v>10693.248383429254</v>
      </c>
      <c r="AK163" s="59">
        <f t="shared" si="138"/>
        <v>9200285.4821244925</v>
      </c>
      <c r="AL163" s="56">
        <f t="shared" si="140"/>
        <v>222817.28437005886</v>
      </c>
      <c r="AM163" s="75">
        <f t="shared" si="155"/>
        <v>38334.522842185383</v>
      </c>
      <c r="AN163">
        <f t="shared" si="184"/>
        <v>3.3669885585902184E-2</v>
      </c>
      <c r="AO163" s="119">
        <f t="shared" si="156"/>
        <v>0</v>
      </c>
      <c r="AP163" s="119">
        <f t="shared" si="157"/>
        <v>0</v>
      </c>
      <c r="AQ163">
        <f t="shared" si="158"/>
        <v>0.48721869750672253</v>
      </c>
      <c r="AR163" s="41">
        <f t="shared" si="159"/>
        <v>0</v>
      </c>
      <c r="AS163" s="41">
        <f t="shared" si="160"/>
        <v>0</v>
      </c>
      <c r="AT163">
        <f t="shared" si="161"/>
        <v>0.48479631132988737</v>
      </c>
      <c r="AU163" s="41">
        <f t="shared" si="185"/>
        <v>0</v>
      </c>
      <c r="AV163" s="41">
        <f t="shared" si="186"/>
        <v>0</v>
      </c>
      <c r="AW163">
        <f t="shared" si="162"/>
        <v>0.49273933676288217</v>
      </c>
      <c r="AX163">
        <f t="shared" si="187"/>
        <v>0</v>
      </c>
      <c r="AY163" s="121">
        <f t="shared" si="188"/>
        <v>0</v>
      </c>
      <c r="AZ163">
        <f t="shared" si="163"/>
        <v>0.62516707446174724</v>
      </c>
      <c r="BA163" s="39">
        <f t="shared" si="189"/>
        <v>0</v>
      </c>
      <c r="BB163" s="39">
        <f t="shared" si="190"/>
        <v>0</v>
      </c>
      <c r="BC163">
        <f t="shared" si="164"/>
        <v>0.50739964375609714</v>
      </c>
      <c r="BD163" s="41">
        <f t="shared" si="191"/>
        <v>0</v>
      </c>
      <c r="BE163" s="41">
        <f t="shared" si="192"/>
        <v>0</v>
      </c>
      <c r="BF163">
        <f t="shared" si="165"/>
        <v>0.49208866334545948</v>
      </c>
      <c r="BG163" s="41">
        <f t="shared" si="193"/>
        <v>75449.521653494681</v>
      </c>
      <c r="BH163" s="41">
        <f t="shared" si="194"/>
        <v>9778197.2637798805</v>
      </c>
      <c r="BI163">
        <f t="shared" si="166"/>
        <v>0.52610178595305601</v>
      </c>
      <c r="BJ163">
        <f t="shared" si="195"/>
        <v>261151.80721224425</v>
      </c>
      <c r="BK163" s="121">
        <f t="shared" si="196"/>
        <v>33645409.939878888</v>
      </c>
      <c r="BL163">
        <f t="shared" si="167"/>
        <v>0.54020820963093741</v>
      </c>
      <c r="BM163" s="119">
        <f t="shared" si="197"/>
        <v>336601.32886573893</v>
      </c>
      <c r="BN163" s="119">
        <f t="shared" si="198"/>
        <v>41985739.415458143</v>
      </c>
      <c r="BO163">
        <f t="shared" si="168"/>
        <v>0.51156667375263509</v>
      </c>
    </row>
    <row r="164" spans="1:67">
      <c r="A164">
        <v>152</v>
      </c>
      <c r="B164" s="64">
        <v>147</v>
      </c>
      <c r="C164" s="56">
        <f t="shared" si="141"/>
        <v>11479091.536507389</v>
      </c>
      <c r="D164" s="56">
        <f t="shared" si="169"/>
        <v>369731.97834949568</v>
      </c>
      <c r="E164" s="59">
        <f t="shared" si="170"/>
        <v>11109359.558157893</v>
      </c>
      <c r="F164" s="53">
        <f t="shared" si="171"/>
        <v>152641.55261970742</v>
      </c>
      <c r="G164" s="53">
        <f t="shared" si="142"/>
        <v>51528.912750589028</v>
      </c>
      <c r="H164" s="66">
        <f t="shared" si="143"/>
        <v>101112.6398691184</v>
      </c>
      <c r="I164" s="54">
        <f t="shared" si="172"/>
        <v>0.18</v>
      </c>
      <c r="J164" s="67">
        <f t="shared" si="144"/>
        <v>1.6401583188387914E-2</v>
      </c>
      <c r="K164" s="68">
        <f t="shared" si="145"/>
        <v>180552.67758862823</v>
      </c>
      <c r="L164" s="68">
        <f t="shared" si="146"/>
        <v>333194.23020833562</v>
      </c>
      <c r="M164" s="55">
        <f t="shared" si="173"/>
        <v>281665.3174577466</v>
      </c>
      <c r="N164" s="55">
        <f t="shared" si="174"/>
        <v>63425.846304057595</v>
      </c>
      <c r="O164" s="55">
        <f t="shared" si="147"/>
        <v>218239.47115368902</v>
      </c>
      <c r="P164" s="65">
        <f t="shared" si="175"/>
        <v>0</v>
      </c>
      <c r="Q164" s="52">
        <f t="shared" si="136"/>
        <v>0</v>
      </c>
      <c r="R164" s="57">
        <f t="shared" si="176"/>
        <v>0</v>
      </c>
      <c r="S164" s="59">
        <f t="shared" si="177"/>
        <v>0</v>
      </c>
      <c r="T164" s="56">
        <f t="shared" si="148"/>
        <v>0</v>
      </c>
      <c r="U164" s="57">
        <f t="shared" si="149"/>
        <v>0</v>
      </c>
      <c r="V164" s="59">
        <f t="shared" si="199"/>
        <v>0</v>
      </c>
      <c r="W164" s="52">
        <f t="shared" si="139"/>
        <v>0</v>
      </c>
      <c r="X164" s="57">
        <f t="shared" si="150"/>
        <v>0</v>
      </c>
      <c r="Y164" s="59">
        <f t="shared" si="137"/>
        <v>0</v>
      </c>
      <c r="Z164" s="56">
        <f t="shared" si="178"/>
        <v>0</v>
      </c>
      <c r="AA164" s="57">
        <f t="shared" si="179"/>
        <v>0</v>
      </c>
      <c r="AB164" s="63">
        <f t="shared" si="200"/>
        <v>0</v>
      </c>
      <c r="AC164" s="74">
        <f t="shared" si="151"/>
        <v>0</v>
      </c>
      <c r="AD164" s="57">
        <f t="shared" si="180"/>
        <v>0</v>
      </c>
      <c r="AE164" s="59">
        <f t="shared" si="181"/>
        <v>0</v>
      </c>
      <c r="AF164" s="54">
        <f t="shared" si="182"/>
        <v>0</v>
      </c>
      <c r="AG164" s="57">
        <f t="shared" si="152"/>
        <v>0</v>
      </c>
      <c r="AH164" s="59">
        <f t="shared" si="183"/>
        <v>2501623.3387529557</v>
      </c>
      <c r="AI164" s="54">
        <f t="shared" si="153"/>
        <v>63425.846304057595</v>
      </c>
      <c r="AJ164" s="57">
        <f t="shared" si="154"/>
        <v>10423.430578137315</v>
      </c>
      <c r="AK164" s="59">
        <f t="shared" si="138"/>
        <v>8977468.1977544334</v>
      </c>
      <c r="AL164" s="56">
        <f t="shared" si="140"/>
        <v>218239.47115368902</v>
      </c>
      <c r="AM164" s="75">
        <f t="shared" si="155"/>
        <v>37406.117490643475</v>
      </c>
      <c r="AN164">
        <f t="shared" si="184"/>
        <v>3.3750292769909651E-2</v>
      </c>
      <c r="AO164" s="119">
        <f t="shared" si="156"/>
        <v>0</v>
      </c>
      <c r="AP164" s="119">
        <f t="shared" si="157"/>
        <v>0</v>
      </c>
      <c r="AQ164">
        <f t="shared" si="158"/>
        <v>0.4843501042012312</v>
      </c>
      <c r="AR164" s="41">
        <f t="shared" si="159"/>
        <v>0</v>
      </c>
      <c r="AS164" s="41">
        <f t="shared" si="160"/>
        <v>0</v>
      </c>
      <c r="AT164">
        <f t="shared" si="161"/>
        <v>0.48192554376441959</v>
      </c>
      <c r="AU164" s="41">
        <f t="shared" si="185"/>
        <v>0</v>
      </c>
      <c r="AV164" s="41">
        <f t="shared" si="186"/>
        <v>0</v>
      </c>
      <c r="AW164">
        <f t="shared" si="162"/>
        <v>0.48987600617386973</v>
      </c>
      <c r="AX164">
        <f t="shared" si="187"/>
        <v>0</v>
      </c>
      <c r="AY164" s="121">
        <f t="shared" si="188"/>
        <v>0</v>
      </c>
      <c r="AZ164">
        <f t="shared" si="163"/>
        <v>0.62254738142130717</v>
      </c>
      <c r="BA164" s="39">
        <f t="shared" si="189"/>
        <v>0</v>
      </c>
      <c r="BB164" s="39">
        <f t="shared" si="190"/>
        <v>0</v>
      </c>
      <c r="BC164">
        <f t="shared" si="164"/>
        <v>0.50455233244632269</v>
      </c>
      <c r="BD164" s="41">
        <f t="shared" si="191"/>
        <v>0</v>
      </c>
      <c r="BE164" s="41">
        <f t="shared" si="192"/>
        <v>0</v>
      </c>
      <c r="BF164">
        <f t="shared" si="165"/>
        <v>0.48922469036676913</v>
      </c>
      <c r="BG164" s="41">
        <f t="shared" si="193"/>
        <v>73849.276882194914</v>
      </c>
      <c r="BH164" s="41">
        <f t="shared" si="194"/>
        <v>9640728.6382167544</v>
      </c>
      <c r="BI164">
        <f t="shared" si="166"/>
        <v>0.52327911225605961</v>
      </c>
      <c r="BJ164">
        <f t="shared" si="195"/>
        <v>255645.58864433249</v>
      </c>
      <c r="BK164" s="121">
        <f t="shared" si="196"/>
        <v>33172399.615360733</v>
      </c>
      <c r="BL164">
        <f t="shared" si="167"/>
        <v>0.53740714255667765</v>
      </c>
      <c r="BM164" s="119">
        <f t="shared" si="197"/>
        <v>329494.8655265274</v>
      </c>
      <c r="BN164" s="119">
        <f t="shared" si="198"/>
        <v>41404801.666288748</v>
      </c>
      <c r="BO164">
        <f t="shared" si="168"/>
        <v>0.50872444905920033</v>
      </c>
    </row>
    <row r="165" spans="1:67">
      <c r="A165">
        <v>153</v>
      </c>
      <c r="B165" s="58">
        <v>148</v>
      </c>
      <c r="C165" s="56">
        <f t="shared" si="141"/>
        <v>11197426.219049642</v>
      </c>
      <c r="D165" s="56">
        <f t="shared" si="169"/>
        <v>369731.97834949568</v>
      </c>
      <c r="E165" s="59">
        <f t="shared" si="170"/>
        <v>10827694.240700146</v>
      </c>
      <c r="F165" s="53">
        <f t="shared" si="171"/>
        <v>150137.98949641059</v>
      </c>
      <c r="G165" s="53">
        <f t="shared" si="142"/>
        <v>50222.455119780847</v>
      </c>
      <c r="H165" s="60">
        <f t="shared" si="143"/>
        <v>99915.534376629745</v>
      </c>
      <c r="I165" s="54">
        <f t="shared" si="172"/>
        <v>0.18</v>
      </c>
      <c r="J165" s="61">
        <f t="shared" si="144"/>
        <v>1.6401583188387914E-2</v>
      </c>
      <c r="K165" s="62">
        <f t="shared" si="145"/>
        <v>175952.5548783816</v>
      </c>
      <c r="L165" s="62">
        <f t="shared" si="146"/>
        <v>326090.5443747922</v>
      </c>
      <c r="M165" s="55">
        <f t="shared" si="173"/>
        <v>275868.08925501135</v>
      </c>
      <c r="N165" s="55">
        <f t="shared" si="174"/>
        <v>62120.417193029774</v>
      </c>
      <c r="O165" s="55">
        <f t="shared" si="147"/>
        <v>213747.67206198158</v>
      </c>
      <c r="P165" s="59">
        <f t="shared" si="175"/>
        <v>0</v>
      </c>
      <c r="Q165" s="52">
        <f t="shared" si="136"/>
        <v>0</v>
      </c>
      <c r="R165" s="57">
        <f t="shared" si="176"/>
        <v>0</v>
      </c>
      <c r="S165" s="59">
        <f t="shared" si="177"/>
        <v>0</v>
      </c>
      <c r="T165" s="56">
        <f t="shared" si="148"/>
        <v>0</v>
      </c>
      <c r="U165" s="57">
        <f t="shared" si="149"/>
        <v>0</v>
      </c>
      <c r="V165" s="59">
        <f t="shared" si="199"/>
        <v>0</v>
      </c>
      <c r="W165" s="52">
        <f t="shared" si="139"/>
        <v>0</v>
      </c>
      <c r="X165" s="57">
        <f t="shared" si="150"/>
        <v>0</v>
      </c>
      <c r="Y165" s="59">
        <f t="shared" si="137"/>
        <v>0</v>
      </c>
      <c r="Z165" s="56">
        <f t="shared" si="178"/>
        <v>0</v>
      </c>
      <c r="AA165" s="57">
        <f t="shared" si="179"/>
        <v>0</v>
      </c>
      <c r="AB165" s="63">
        <f t="shared" si="200"/>
        <v>0</v>
      </c>
      <c r="AC165" s="74">
        <f t="shared" si="151"/>
        <v>0</v>
      </c>
      <c r="AD165" s="57">
        <f t="shared" si="180"/>
        <v>0</v>
      </c>
      <c r="AE165" s="59">
        <f t="shared" si="181"/>
        <v>0</v>
      </c>
      <c r="AF165" s="54">
        <f t="shared" si="182"/>
        <v>0</v>
      </c>
      <c r="AG165" s="57">
        <f t="shared" si="152"/>
        <v>0</v>
      </c>
      <c r="AH165" s="59">
        <f t="shared" si="183"/>
        <v>2438197.492448898</v>
      </c>
      <c r="AI165" s="54">
        <f t="shared" si="153"/>
        <v>62120.417193029774</v>
      </c>
      <c r="AJ165" s="57">
        <f t="shared" si="154"/>
        <v>10159.156218537075</v>
      </c>
      <c r="AK165" s="59">
        <f t="shared" si="138"/>
        <v>8759228.7266007438</v>
      </c>
      <c r="AL165" s="56">
        <f t="shared" si="140"/>
        <v>213747.67206198158</v>
      </c>
      <c r="AM165" s="75">
        <f t="shared" si="155"/>
        <v>36496.786360836435</v>
      </c>
      <c r="AN165">
        <f t="shared" si="184"/>
        <v>3.3830699953917111E-2</v>
      </c>
      <c r="AO165" s="119">
        <f t="shared" si="156"/>
        <v>0</v>
      </c>
      <c r="AP165" s="119">
        <f t="shared" si="157"/>
        <v>0</v>
      </c>
      <c r="AQ165">
        <f t="shared" si="158"/>
        <v>0.48149198256576742</v>
      </c>
      <c r="AR165" s="41">
        <f t="shared" si="159"/>
        <v>0</v>
      </c>
      <c r="AS165" s="41">
        <f t="shared" si="160"/>
        <v>0</v>
      </c>
      <c r="AT165">
        <f t="shared" si="161"/>
        <v>0.47906539056226816</v>
      </c>
      <c r="AU165" s="41">
        <f t="shared" si="185"/>
        <v>0</v>
      </c>
      <c r="AV165" s="41">
        <f t="shared" si="186"/>
        <v>0</v>
      </c>
      <c r="AW165">
        <f t="shared" si="162"/>
        <v>0.48702282258625978</v>
      </c>
      <c r="AX165">
        <f t="shared" si="187"/>
        <v>0</v>
      </c>
      <c r="AY165" s="121">
        <f t="shared" si="188"/>
        <v>0</v>
      </c>
      <c r="AZ165">
        <f t="shared" si="163"/>
        <v>0.61993038885514506</v>
      </c>
      <c r="BA165" s="39">
        <f t="shared" si="189"/>
        <v>0</v>
      </c>
      <c r="BB165" s="39">
        <f t="shared" si="190"/>
        <v>0</v>
      </c>
      <c r="BC165">
        <f t="shared" si="164"/>
        <v>0.50171430991827159</v>
      </c>
      <c r="BD165" s="41">
        <f t="shared" si="191"/>
        <v>0</v>
      </c>
      <c r="BE165" s="41">
        <f t="shared" si="192"/>
        <v>0</v>
      </c>
      <c r="BF165">
        <f t="shared" si="165"/>
        <v>0.48637090261587684</v>
      </c>
      <c r="BG165" s="41">
        <f t="shared" si="193"/>
        <v>72279.573411566846</v>
      </c>
      <c r="BH165" s="41">
        <f t="shared" si="194"/>
        <v>9504423.8305335548</v>
      </c>
      <c r="BI165">
        <f t="shared" si="166"/>
        <v>0.52046464211269439</v>
      </c>
      <c r="BJ165">
        <f t="shared" si="195"/>
        <v>250244.45842281802</v>
      </c>
      <c r="BK165" s="121">
        <f t="shared" si="196"/>
        <v>32703393.825483181</v>
      </c>
      <c r="BL165">
        <f t="shared" si="167"/>
        <v>0.5346134686618893</v>
      </c>
      <c r="BM165" s="119">
        <f t="shared" si="197"/>
        <v>322524.03183438489</v>
      </c>
      <c r="BN165" s="119">
        <f t="shared" si="198"/>
        <v>40828477.209741682</v>
      </c>
      <c r="BO165">
        <f t="shared" si="168"/>
        <v>0.50589127035812742</v>
      </c>
    </row>
    <row r="166" spans="1:67">
      <c r="A166">
        <v>154</v>
      </c>
      <c r="B166" s="64">
        <v>149</v>
      </c>
      <c r="C166" s="56">
        <f t="shared" si="141"/>
        <v>10921558.129794631</v>
      </c>
      <c r="D166" s="56">
        <f t="shared" si="169"/>
        <v>369731.97834949754</v>
      </c>
      <c r="E166" s="59">
        <f t="shared" si="170"/>
        <v>10551826.151445134</v>
      </c>
      <c r="F166" s="53">
        <f t="shared" si="171"/>
        <v>147675.48877194789</v>
      </c>
      <c r="G166" s="53">
        <f t="shared" si="142"/>
        <v>48942.886965786347</v>
      </c>
      <c r="H166" s="66">
        <f t="shared" si="143"/>
        <v>98732.601806161547</v>
      </c>
      <c r="I166" s="54">
        <f t="shared" si="172"/>
        <v>0.18</v>
      </c>
      <c r="J166" s="67">
        <f t="shared" si="144"/>
        <v>1.6401583188387914E-2</v>
      </c>
      <c r="K166" s="68">
        <f t="shared" si="145"/>
        <v>171447.2834304047</v>
      </c>
      <c r="L166" s="68">
        <f t="shared" si="146"/>
        <v>319122.77220235259</v>
      </c>
      <c r="M166" s="55">
        <f t="shared" si="173"/>
        <v>270179.88523656625</v>
      </c>
      <c r="N166" s="55">
        <f t="shared" si="174"/>
        <v>60839.538322047927</v>
      </c>
      <c r="O166" s="55">
        <f t="shared" si="147"/>
        <v>209340.34691451833</v>
      </c>
      <c r="P166" s="65">
        <f t="shared" si="175"/>
        <v>0</v>
      </c>
      <c r="Q166" s="52">
        <f t="shared" si="136"/>
        <v>0</v>
      </c>
      <c r="R166" s="57">
        <f t="shared" si="176"/>
        <v>0</v>
      </c>
      <c r="S166" s="59">
        <f t="shared" si="177"/>
        <v>0</v>
      </c>
      <c r="T166" s="56">
        <f t="shared" si="148"/>
        <v>0</v>
      </c>
      <c r="U166" s="57">
        <f t="shared" si="149"/>
        <v>0</v>
      </c>
      <c r="V166" s="59">
        <f t="shared" si="199"/>
        <v>0</v>
      </c>
      <c r="W166" s="52">
        <f t="shared" si="139"/>
        <v>0</v>
      </c>
      <c r="X166" s="57">
        <f t="shared" si="150"/>
        <v>0</v>
      </c>
      <c r="Y166" s="59">
        <f t="shared" si="137"/>
        <v>0</v>
      </c>
      <c r="Z166" s="56">
        <f t="shared" si="178"/>
        <v>0</v>
      </c>
      <c r="AA166" s="57">
        <f t="shared" si="179"/>
        <v>0</v>
      </c>
      <c r="AB166" s="63">
        <f t="shared" si="200"/>
        <v>0</v>
      </c>
      <c r="AC166" s="74">
        <f t="shared" si="151"/>
        <v>0</v>
      </c>
      <c r="AD166" s="57">
        <f t="shared" si="180"/>
        <v>0</v>
      </c>
      <c r="AE166" s="59">
        <f t="shared" si="181"/>
        <v>0</v>
      </c>
      <c r="AF166" s="54">
        <f t="shared" si="182"/>
        <v>0</v>
      </c>
      <c r="AG166" s="57">
        <f t="shared" si="152"/>
        <v>0</v>
      </c>
      <c r="AH166" s="59">
        <f t="shared" si="183"/>
        <v>2376077.075255868</v>
      </c>
      <c r="AI166" s="54">
        <f t="shared" si="153"/>
        <v>60839.538322047927</v>
      </c>
      <c r="AJ166" s="57">
        <f t="shared" si="154"/>
        <v>9900.3211468994505</v>
      </c>
      <c r="AK166" s="59">
        <f t="shared" si="138"/>
        <v>8545481.0545387622</v>
      </c>
      <c r="AL166" s="56">
        <f t="shared" si="140"/>
        <v>209340.34691451833</v>
      </c>
      <c r="AM166" s="75">
        <f t="shared" si="155"/>
        <v>35606.171060578177</v>
      </c>
      <c r="AN166">
        <f t="shared" si="184"/>
        <v>3.391110713792457E-2</v>
      </c>
      <c r="AO166" s="119">
        <f t="shared" si="156"/>
        <v>0</v>
      </c>
      <c r="AP166" s="119">
        <f t="shared" si="157"/>
        <v>0</v>
      </c>
      <c r="AQ166">
        <f t="shared" si="158"/>
        <v>0.47864434683637652</v>
      </c>
      <c r="AR166" s="41">
        <f t="shared" si="159"/>
        <v>0</v>
      </c>
      <c r="AS166" s="41">
        <f t="shared" si="160"/>
        <v>0</v>
      </c>
      <c r="AT166">
        <f t="shared" si="161"/>
        <v>0.47621586480741707</v>
      </c>
      <c r="AU166" s="41">
        <f t="shared" si="185"/>
        <v>0</v>
      </c>
      <c r="AV166" s="41">
        <f t="shared" si="186"/>
        <v>0</v>
      </c>
      <c r="AW166">
        <f t="shared" si="162"/>
        <v>0.48417980280791806</v>
      </c>
      <c r="AX166">
        <f t="shared" si="187"/>
        <v>0</v>
      </c>
      <c r="AY166" s="121">
        <f t="shared" si="188"/>
        <v>0</v>
      </c>
      <c r="AZ166">
        <f t="shared" si="163"/>
        <v>0.61731615522811201</v>
      </c>
      <c r="BA166" s="39">
        <f t="shared" si="189"/>
        <v>0</v>
      </c>
      <c r="BB166" s="39">
        <f t="shared" si="190"/>
        <v>0</v>
      </c>
      <c r="BC166">
        <f t="shared" si="164"/>
        <v>0.49888559945284477</v>
      </c>
      <c r="BD166" s="41">
        <f t="shared" si="191"/>
        <v>0</v>
      </c>
      <c r="BE166" s="41">
        <f t="shared" si="192"/>
        <v>0</v>
      </c>
      <c r="BF166">
        <f t="shared" si="165"/>
        <v>0.48352731660145049</v>
      </c>
      <c r="BG166" s="41">
        <f t="shared" si="193"/>
        <v>70739.859468947383</v>
      </c>
      <c r="BH166" s="41">
        <f t="shared" si="194"/>
        <v>9369288.9015953802</v>
      </c>
      <c r="BI166">
        <f t="shared" si="166"/>
        <v>0.51765840633269844</v>
      </c>
      <c r="BJ166">
        <f t="shared" si="195"/>
        <v>244946.5179750965</v>
      </c>
      <c r="BK166" s="121">
        <f t="shared" si="196"/>
        <v>32238413.424835823</v>
      </c>
      <c r="BL166">
        <f t="shared" si="167"/>
        <v>0.53182722391534387</v>
      </c>
      <c r="BM166" s="119">
        <f t="shared" si="197"/>
        <v>315686.37744404387</v>
      </c>
      <c r="BN166" s="119">
        <f t="shared" si="198"/>
        <v>40256802.900248371</v>
      </c>
      <c r="BO166">
        <f t="shared" si="168"/>
        <v>0.50306716267746654</v>
      </c>
    </row>
    <row r="167" spans="1:67">
      <c r="A167">
        <v>155</v>
      </c>
      <c r="B167" s="58">
        <v>150</v>
      </c>
      <c r="C167" s="56">
        <f t="shared" si="141"/>
        <v>10651378.244558064</v>
      </c>
      <c r="D167" s="56">
        <f t="shared" si="169"/>
        <v>369731.97834949754</v>
      </c>
      <c r="E167" s="59">
        <f t="shared" si="170"/>
        <v>10281646.266208567</v>
      </c>
      <c r="F167" s="53">
        <f t="shared" si="171"/>
        <v>145253.37695796893</v>
      </c>
      <c r="G167" s="53">
        <f t="shared" si="142"/>
        <v>47689.702598097407</v>
      </c>
      <c r="H167" s="60">
        <f t="shared" si="143"/>
        <v>97563.674359871511</v>
      </c>
      <c r="I167" s="54">
        <f t="shared" si="172"/>
        <v>0.18</v>
      </c>
      <c r="J167" s="61">
        <f t="shared" si="144"/>
        <v>1.6401583188387914E-2</v>
      </c>
      <c r="K167" s="62">
        <f t="shared" si="145"/>
        <v>167035.07782761959</v>
      </c>
      <c r="L167" s="62">
        <f t="shared" si="146"/>
        <v>312288.45478558849</v>
      </c>
      <c r="M167" s="55">
        <f t="shared" si="173"/>
        <v>264598.7521874911</v>
      </c>
      <c r="N167" s="55">
        <f t="shared" si="174"/>
        <v>59582.769863054964</v>
      </c>
      <c r="O167" s="55">
        <f t="shared" si="147"/>
        <v>205015.98232443613</v>
      </c>
      <c r="P167" s="59">
        <f t="shared" si="175"/>
        <v>0</v>
      </c>
      <c r="Q167" s="52">
        <f t="shared" si="136"/>
        <v>0</v>
      </c>
      <c r="R167" s="57">
        <f t="shared" si="176"/>
        <v>0</v>
      </c>
      <c r="S167" s="59">
        <f t="shared" si="177"/>
        <v>0</v>
      </c>
      <c r="T167" s="56">
        <f t="shared" si="148"/>
        <v>0</v>
      </c>
      <c r="U167" s="57">
        <f t="shared" si="149"/>
        <v>0</v>
      </c>
      <c r="V167" s="59">
        <f t="shared" si="199"/>
        <v>0</v>
      </c>
      <c r="W167" s="52">
        <f t="shared" si="139"/>
        <v>0</v>
      </c>
      <c r="X167" s="57">
        <f t="shared" si="150"/>
        <v>0</v>
      </c>
      <c r="Y167" s="59">
        <f t="shared" si="137"/>
        <v>0</v>
      </c>
      <c r="Z167" s="56">
        <f t="shared" si="178"/>
        <v>0</v>
      </c>
      <c r="AA167" s="57">
        <f t="shared" si="179"/>
        <v>0</v>
      </c>
      <c r="AB167" s="63">
        <f t="shared" si="200"/>
        <v>0</v>
      </c>
      <c r="AC167" s="74">
        <f t="shared" si="151"/>
        <v>0</v>
      </c>
      <c r="AD167" s="57">
        <f t="shared" si="180"/>
        <v>0</v>
      </c>
      <c r="AE167" s="59">
        <f t="shared" si="181"/>
        <v>0</v>
      </c>
      <c r="AF167" s="54">
        <f t="shared" si="182"/>
        <v>0</v>
      </c>
      <c r="AG167" s="57">
        <f t="shared" si="152"/>
        <v>0</v>
      </c>
      <c r="AH167" s="59">
        <f t="shared" si="183"/>
        <v>2315237.5369338202</v>
      </c>
      <c r="AI167" s="54">
        <f t="shared" si="153"/>
        <v>59582.769863054964</v>
      </c>
      <c r="AJ167" s="57">
        <f t="shared" si="154"/>
        <v>9646.8230705575843</v>
      </c>
      <c r="AK167" s="59">
        <f t="shared" si="138"/>
        <v>8336140.7076242436</v>
      </c>
      <c r="AL167" s="56">
        <f t="shared" si="140"/>
        <v>205015.98232443613</v>
      </c>
      <c r="AM167" s="75">
        <f t="shared" si="155"/>
        <v>34733.919615101011</v>
      </c>
      <c r="AN167">
        <f t="shared" si="184"/>
        <v>3.399151432193203E-2</v>
      </c>
      <c r="AO167" s="119">
        <f t="shared" si="156"/>
        <v>0</v>
      </c>
      <c r="AP167" s="119">
        <f t="shared" si="157"/>
        <v>0</v>
      </c>
      <c r="AQ167">
        <f t="shared" si="158"/>
        <v>0.47580721074588911</v>
      </c>
      <c r="AR167" s="41">
        <f t="shared" si="159"/>
        <v>0</v>
      </c>
      <c r="AS167" s="41">
        <f t="shared" si="160"/>
        <v>0</v>
      </c>
      <c r="AT167">
        <f t="shared" si="161"/>
        <v>0.4733769790812884</v>
      </c>
      <c r="AU167" s="41">
        <f t="shared" si="185"/>
        <v>0</v>
      </c>
      <c r="AV167" s="41">
        <f t="shared" si="186"/>
        <v>0</v>
      </c>
      <c r="AW167">
        <f t="shared" si="162"/>
        <v>0.48134696314236852</v>
      </c>
      <c r="AX167">
        <f t="shared" si="187"/>
        <v>0</v>
      </c>
      <c r="AY167" s="121">
        <f t="shared" si="188"/>
        <v>0</v>
      </c>
      <c r="AZ167">
        <f t="shared" si="163"/>
        <v>0.61470473864758834</v>
      </c>
      <c r="BA167" s="39">
        <f t="shared" si="189"/>
        <v>0</v>
      </c>
      <c r="BB167" s="39">
        <f t="shared" si="190"/>
        <v>0</v>
      </c>
      <c r="BC167">
        <f t="shared" si="164"/>
        <v>0.49606622382727611</v>
      </c>
      <c r="BD167" s="41">
        <f t="shared" si="191"/>
        <v>0</v>
      </c>
      <c r="BE167" s="41">
        <f t="shared" si="192"/>
        <v>0</v>
      </c>
      <c r="BF167">
        <f t="shared" si="165"/>
        <v>0.48069394832781942</v>
      </c>
      <c r="BG167" s="41">
        <f t="shared" si="193"/>
        <v>69229.592933612555</v>
      </c>
      <c r="BH167" s="41">
        <f t="shared" si="194"/>
        <v>9235329.328773519</v>
      </c>
      <c r="BI167">
        <f t="shared" si="166"/>
        <v>0.51486043523032732</v>
      </c>
      <c r="BJ167">
        <f t="shared" si="195"/>
        <v>239749.90193953714</v>
      </c>
      <c r="BK167" s="121">
        <f t="shared" si="196"/>
        <v>31777477.260287602</v>
      </c>
      <c r="BL167">
        <f t="shared" si="167"/>
        <v>0.52904844380098859</v>
      </c>
      <c r="BM167" s="119">
        <f t="shared" si="197"/>
        <v>308979.49487314967</v>
      </c>
      <c r="BN167" s="119">
        <f t="shared" si="198"/>
        <v>39689812.828123666</v>
      </c>
      <c r="BO167">
        <f t="shared" si="168"/>
        <v>0.50025215054272909</v>
      </c>
    </row>
    <row r="168" spans="1:67">
      <c r="A168">
        <v>156</v>
      </c>
      <c r="B168" s="64">
        <v>151</v>
      </c>
      <c r="C168" s="56">
        <f t="shared" si="141"/>
        <v>10386779.492370572</v>
      </c>
      <c r="D168" s="56">
        <f t="shared" si="169"/>
        <v>369731.97834949568</v>
      </c>
      <c r="E168" s="59">
        <f t="shared" si="170"/>
        <v>10017047.514021076</v>
      </c>
      <c r="F168" s="53">
        <f t="shared" si="171"/>
        <v>142870.99161239853</v>
      </c>
      <c r="G168" s="53">
        <f t="shared" si="142"/>
        <v>46462.405385867758</v>
      </c>
      <c r="H168" s="66">
        <f t="shared" si="143"/>
        <v>96408.586226530781</v>
      </c>
      <c r="I168" s="54">
        <f t="shared" si="172"/>
        <v>0.18</v>
      </c>
      <c r="J168" s="67">
        <f t="shared" si="144"/>
        <v>1.6401583188387914E-2</v>
      </c>
      <c r="K168" s="68">
        <f t="shared" si="145"/>
        <v>162714.18465618172</v>
      </c>
      <c r="L168" s="68">
        <f t="shared" si="146"/>
        <v>305585.17626858025</v>
      </c>
      <c r="M168" s="55">
        <f t="shared" si="173"/>
        <v>259122.7708827125</v>
      </c>
      <c r="N168" s="55">
        <f t="shared" si="174"/>
        <v>58349.679641881805</v>
      </c>
      <c r="O168" s="55">
        <f t="shared" si="147"/>
        <v>200773.09124083069</v>
      </c>
      <c r="P168" s="65">
        <f t="shared" si="175"/>
        <v>0</v>
      </c>
      <c r="Q168" s="52">
        <f t="shared" si="136"/>
        <v>0</v>
      </c>
      <c r="R168" s="57">
        <f t="shared" si="176"/>
        <v>0</v>
      </c>
      <c r="S168" s="59">
        <f t="shared" si="177"/>
        <v>0</v>
      </c>
      <c r="T168" s="56">
        <f t="shared" si="148"/>
        <v>0</v>
      </c>
      <c r="U168" s="57">
        <f t="shared" si="149"/>
        <v>0</v>
      </c>
      <c r="V168" s="59">
        <f t="shared" si="199"/>
        <v>0</v>
      </c>
      <c r="W168" s="52">
        <f t="shared" si="139"/>
        <v>0</v>
      </c>
      <c r="X168" s="57">
        <f t="shared" si="150"/>
        <v>0</v>
      </c>
      <c r="Y168" s="59">
        <f t="shared" si="137"/>
        <v>0</v>
      </c>
      <c r="Z168" s="56">
        <f t="shared" si="178"/>
        <v>0</v>
      </c>
      <c r="AA168" s="57">
        <f t="shared" si="179"/>
        <v>0</v>
      </c>
      <c r="AB168" s="63">
        <f t="shared" si="200"/>
        <v>0</v>
      </c>
      <c r="AC168" s="74">
        <f t="shared" si="151"/>
        <v>0</v>
      </c>
      <c r="AD168" s="57">
        <f t="shared" si="180"/>
        <v>0</v>
      </c>
      <c r="AE168" s="59">
        <f t="shared" si="181"/>
        <v>0</v>
      </c>
      <c r="AF168" s="54">
        <f t="shared" si="182"/>
        <v>0</v>
      </c>
      <c r="AG168" s="57">
        <f t="shared" si="152"/>
        <v>0</v>
      </c>
      <c r="AH168" s="59">
        <f t="shared" si="183"/>
        <v>2255654.7670707651</v>
      </c>
      <c r="AI168" s="54">
        <f t="shared" si="153"/>
        <v>58349.679641881805</v>
      </c>
      <c r="AJ168" s="57">
        <f t="shared" si="154"/>
        <v>9398.5615294615218</v>
      </c>
      <c r="AK168" s="59">
        <f t="shared" si="138"/>
        <v>8131124.7252998073</v>
      </c>
      <c r="AL168" s="56">
        <f t="shared" si="140"/>
        <v>200773.09124083069</v>
      </c>
      <c r="AM168" s="75">
        <f t="shared" si="155"/>
        <v>33879.686355415863</v>
      </c>
      <c r="AN168">
        <f t="shared" si="184"/>
        <v>3.407192150593949E-2</v>
      </c>
      <c r="AO168" s="119">
        <f t="shared" si="156"/>
        <v>0</v>
      </c>
      <c r="AP168" s="119">
        <f t="shared" si="157"/>
        <v>0</v>
      </c>
      <c r="AQ168">
        <f t="shared" si="158"/>
        <v>0.47298058752605393</v>
      </c>
      <c r="AR168" s="41">
        <f t="shared" si="159"/>
        <v>0</v>
      </c>
      <c r="AS168" s="41">
        <f t="shared" si="160"/>
        <v>0</v>
      </c>
      <c r="AT168">
        <f t="shared" si="161"/>
        <v>0.4705487454650934</v>
      </c>
      <c r="AU168" s="41">
        <f t="shared" si="185"/>
        <v>0</v>
      </c>
      <c r="AV168" s="41">
        <f t="shared" si="186"/>
        <v>0</v>
      </c>
      <c r="AW168">
        <f t="shared" si="162"/>
        <v>0.47852431939081341</v>
      </c>
      <c r="AX168">
        <f t="shared" si="187"/>
        <v>0</v>
      </c>
      <c r="AY168" s="121">
        <f t="shared" si="188"/>
        <v>0</v>
      </c>
      <c r="AZ168">
        <f t="shared" si="163"/>
        <v>0.61209619686184147</v>
      </c>
      <c r="BA168" s="39">
        <f t="shared" si="189"/>
        <v>0</v>
      </c>
      <c r="BB168" s="39">
        <f t="shared" si="190"/>
        <v>0</v>
      </c>
      <c r="BC168">
        <f t="shared" si="164"/>
        <v>0.49325620531679887</v>
      </c>
      <c r="BD168" s="41">
        <f t="shared" si="191"/>
        <v>0</v>
      </c>
      <c r="BE168" s="41">
        <f t="shared" si="192"/>
        <v>0</v>
      </c>
      <c r="BF168">
        <f t="shared" si="165"/>
        <v>0.47787081329712305</v>
      </c>
      <c r="BG168" s="41">
        <f t="shared" si="193"/>
        <v>67748.241171343325</v>
      </c>
      <c r="BH168" s="41">
        <f t="shared" si="194"/>
        <v>9102550.0241335612</v>
      </c>
      <c r="BI168">
        <f t="shared" si="166"/>
        <v>0.51207075862522222</v>
      </c>
      <c r="BJ168">
        <f t="shared" si="195"/>
        <v>234652.77759624657</v>
      </c>
      <c r="BK168" s="121">
        <f t="shared" si="196"/>
        <v>31320602.233569589</v>
      </c>
      <c r="BL168">
        <f t="shared" si="167"/>
        <v>0.52627716331859942</v>
      </c>
      <c r="BM168" s="119">
        <f t="shared" si="197"/>
        <v>302401.01876758988</v>
      </c>
      <c r="BN168" s="119">
        <f t="shared" si="198"/>
        <v>39127538.403289586</v>
      </c>
      <c r="BO168">
        <f t="shared" si="168"/>
        <v>0.49744625797851089</v>
      </c>
    </row>
    <row r="169" spans="1:67">
      <c r="A169">
        <v>157</v>
      </c>
      <c r="B169" s="58">
        <v>152</v>
      </c>
      <c r="C169" s="56">
        <f t="shared" si="141"/>
        <v>10127656.721487859</v>
      </c>
      <c r="D169" s="56">
        <f t="shared" si="169"/>
        <v>369731.97834949568</v>
      </c>
      <c r="E169" s="59">
        <f t="shared" si="170"/>
        <v>9757924.7431383636</v>
      </c>
      <c r="F169" s="53">
        <f t="shared" si="171"/>
        <v>140527.6811582603</v>
      </c>
      <c r="G169" s="53">
        <f t="shared" si="142"/>
        <v>45260.507600256773</v>
      </c>
      <c r="H169" s="60">
        <f t="shared" si="143"/>
        <v>95267.173558003531</v>
      </c>
      <c r="I169" s="54">
        <f t="shared" si="172"/>
        <v>0.18</v>
      </c>
      <c r="J169" s="61">
        <f t="shared" si="144"/>
        <v>1.6401583188387914E-2</v>
      </c>
      <c r="K169" s="62">
        <f t="shared" si="145"/>
        <v>158482.88194837843</v>
      </c>
      <c r="L169" s="62">
        <f t="shared" si="146"/>
        <v>299010.56310663873</v>
      </c>
      <c r="M169" s="55">
        <f t="shared" si="173"/>
        <v>253750.05550638196</v>
      </c>
      <c r="N169" s="55">
        <f t="shared" si="174"/>
        <v>57139.843007502044</v>
      </c>
      <c r="O169" s="55">
        <f t="shared" si="147"/>
        <v>196610.21249887993</v>
      </c>
      <c r="P169" s="59">
        <f t="shared" si="175"/>
        <v>0</v>
      </c>
      <c r="Q169" s="52">
        <f t="shared" si="136"/>
        <v>0</v>
      </c>
      <c r="R169" s="57">
        <f t="shared" si="176"/>
        <v>0</v>
      </c>
      <c r="S169" s="59">
        <f t="shared" si="177"/>
        <v>0</v>
      </c>
      <c r="T169" s="56">
        <f t="shared" si="148"/>
        <v>0</v>
      </c>
      <c r="U169" s="57">
        <f t="shared" si="149"/>
        <v>0</v>
      </c>
      <c r="V169" s="59">
        <f t="shared" si="199"/>
        <v>0</v>
      </c>
      <c r="W169" s="52">
        <f t="shared" si="139"/>
        <v>0</v>
      </c>
      <c r="X169" s="57">
        <f t="shared" si="150"/>
        <v>0</v>
      </c>
      <c r="Y169" s="59">
        <f t="shared" si="137"/>
        <v>0</v>
      </c>
      <c r="Z169" s="56">
        <f t="shared" si="178"/>
        <v>0</v>
      </c>
      <c r="AA169" s="57">
        <f t="shared" si="179"/>
        <v>0</v>
      </c>
      <c r="AB169" s="63">
        <f t="shared" si="200"/>
        <v>0</v>
      </c>
      <c r="AC169" s="74">
        <f t="shared" si="151"/>
        <v>0</v>
      </c>
      <c r="AD169" s="57">
        <f t="shared" si="180"/>
        <v>0</v>
      </c>
      <c r="AE169" s="59">
        <f t="shared" si="181"/>
        <v>0</v>
      </c>
      <c r="AF169" s="54">
        <f t="shared" si="182"/>
        <v>0</v>
      </c>
      <c r="AG169" s="57">
        <f t="shared" si="152"/>
        <v>0</v>
      </c>
      <c r="AH169" s="59">
        <f t="shared" si="183"/>
        <v>2197305.0874288832</v>
      </c>
      <c r="AI169" s="54">
        <f t="shared" si="153"/>
        <v>57139.843007502044</v>
      </c>
      <c r="AJ169" s="57">
        <f t="shared" si="154"/>
        <v>9155.4378642870124</v>
      </c>
      <c r="AK169" s="59">
        <f t="shared" si="138"/>
        <v>7930351.6340589765</v>
      </c>
      <c r="AL169" s="56">
        <f t="shared" si="140"/>
        <v>196610.21249887993</v>
      </c>
      <c r="AM169" s="75">
        <f t="shared" si="155"/>
        <v>33043.13180857907</v>
      </c>
      <c r="AN169">
        <f t="shared" si="184"/>
        <v>3.4152328689946956E-2</v>
      </c>
      <c r="AO169" s="119">
        <f t="shared" si="156"/>
        <v>0</v>
      </c>
      <c r="AP169" s="119">
        <f t="shared" si="157"/>
        <v>0</v>
      </c>
      <c r="AQ169">
        <f t="shared" si="158"/>
        <v>0.47016448990986454</v>
      </c>
      <c r="AR169" s="41">
        <f t="shared" si="159"/>
        <v>0</v>
      </c>
      <c r="AS169" s="41">
        <f t="shared" si="160"/>
        <v>0</v>
      </c>
      <c r="AT169">
        <f t="shared" si="161"/>
        <v>0.46773117554218635</v>
      </c>
      <c r="AU169" s="41">
        <f t="shared" si="185"/>
        <v>0</v>
      </c>
      <c r="AV169" s="41">
        <f t="shared" si="186"/>
        <v>0</v>
      </c>
      <c r="AW169">
        <f t="shared" si="162"/>
        <v>0.47571188685424548</v>
      </c>
      <c r="AX169">
        <f t="shared" si="187"/>
        <v>0</v>
      </c>
      <c r="AY169" s="121">
        <f t="shared" si="188"/>
        <v>0</v>
      </c>
      <c r="AZ169">
        <f t="shared" si="163"/>
        <v>0.60949058725858163</v>
      </c>
      <c r="BA169" s="39">
        <f t="shared" si="189"/>
        <v>0</v>
      </c>
      <c r="BB169" s="39">
        <f t="shared" si="190"/>
        <v>0</v>
      </c>
      <c r="BC169">
        <f t="shared" si="164"/>
        <v>0.49045556569630866</v>
      </c>
      <c r="BD169" s="41">
        <f t="shared" si="191"/>
        <v>0</v>
      </c>
      <c r="BE169" s="41">
        <f t="shared" si="192"/>
        <v>0</v>
      </c>
      <c r="BF169">
        <f t="shared" si="165"/>
        <v>0.47505792651144013</v>
      </c>
      <c r="BG169" s="41">
        <f t="shared" si="193"/>
        <v>66295.280871789058</v>
      </c>
      <c r="BH169" s="41">
        <f t="shared" si="194"/>
        <v>8970955.3521778211</v>
      </c>
      <c r="BI169">
        <f t="shared" si="166"/>
        <v>0.50928940584365978</v>
      </c>
      <c r="BJ169">
        <f t="shared" si="195"/>
        <v>229653.34430745902</v>
      </c>
      <c r="BK169" s="121">
        <f t="shared" si="196"/>
        <v>30867803.362324148</v>
      </c>
      <c r="BL169">
        <f t="shared" si="167"/>
        <v>0.52351341698444664</v>
      </c>
      <c r="BM169" s="119">
        <f t="shared" si="197"/>
        <v>295948.62517924805</v>
      </c>
      <c r="BN169" s="119">
        <f t="shared" si="198"/>
        <v>38570008.436970055</v>
      </c>
      <c r="BO169">
        <f t="shared" si="168"/>
        <v>0.49464950850988687</v>
      </c>
    </row>
    <row r="170" spans="1:67">
      <c r="A170">
        <v>158</v>
      </c>
      <c r="B170" s="64">
        <v>153</v>
      </c>
      <c r="C170" s="56">
        <f t="shared" si="141"/>
        <v>9873906.6659814771</v>
      </c>
      <c r="D170" s="56">
        <f t="shared" si="169"/>
        <v>369731.97834949568</v>
      </c>
      <c r="E170" s="59">
        <f t="shared" si="170"/>
        <v>9504174.6876319814</v>
      </c>
      <c r="F170" s="53">
        <f t="shared" si="171"/>
        <v>138222.80470547185</v>
      </c>
      <c r="G170" s="53">
        <f t="shared" si="142"/>
        <v>44083.530259466344</v>
      </c>
      <c r="H170" s="66">
        <f t="shared" si="143"/>
        <v>94139.274446005496</v>
      </c>
      <c r="I170" s="54">
        <f t="shared" si="172"/>
        <v>0.18</v>
      </c>
      <c r="J170" s="67">
        <f t="shared" si="144"/>
        <v>1.6401583188387914E-2</v>
      </c>
      <c r="K170" s="68">
        <f t="shared" si="145"/>
        <v>154339.47863504602</v>
      </c>
      <c r="L170" s="68">
        <f t="shared" si="146"/>
        <v>292562.28334051784</v>
      </c>
      <c r="M170" s="55">
        <f t="shared" si="173"/>
        <v>248478.75308105149</v>
      </c>
      <c r="N170" s="55">
        <f t="shared" si="174"/>
        <v>55952.842703492759</v>
      </c>
      <c r="O170" s="55">
        <f t="shared" si="147"/>
        <v>192525.91037755873</v>
      </c>
      <c r="P170" s="65">
        <f t="shared" si="175"/>
        <v>0</v>
      </c>
      <c r="Q170" s="52">
        <f t="shared" si="136"/>
        <v>0</v>
      </c>
      <c r="R170" s="57">
        <f t="shared" si="176"/>
        <v>0</v>
      </c>
      <c r="S170" s="59">
        <f t="shared" si="177"/>
        <v>0</v>
      </c>
      <c r="T170" s="56">
        <f t="shared" si="148"/>
        <v>0</v>
      </c>
      <c r="U170" s="57">
        <f t="shared" si="149"/>
        <v>0</v>
      </c>
      <c r="V170" s="59">
        <f t="shared" si="199"/>
        <v>0</v>
      </c>
      <c r="W170" s="52">
        <f t="shared" si="139"/>
        <v>0</v>
      </c>
      <c r="X170" s="57">
        <f t="shared" si="150"/>
        <v>0</v>
      </c>
      <c r="Y170" s="59">
        <f t="shared" si="137"/>
        <v>0</v>
      </c>
      <c r="Z170" s="56">
        <f t="shared" si="178"/>
        <v>0</v>
      </c>
      <c r="AA170" s="57">
        <f t="shared" si="179"/>
        <v>0</v>
      </c>
      <c r="AB170" s="63">
        <f t="shared" si="200"/>
        <v>0</v>
      </c>
      <c r="AC170" s="74">
        <f t="shared" si="151"/>
        <v>0</v>
      </c>
      <c r="AD170" s="57">
        <f t="shared" si="180"/>
        <v>0</v>
      </c>
      <c r="AE170" s="59">
        <f t="shared" si="181"/>
        <v>0</v>
      </c>
      <c r="AF170" s="54">
        <f t="shared" si="182"/>
        <v>0</v>
      </c>
      <c r="AG170" s="57">
        <f t="shared" si="152"/>
        <v>0</v>
      </c>
      <c r="AH170" s="59">
        <f t="shared" si="183"/>
        <v>2140165.244421381</v>
      </c>
      <c r="AI170" s="54">
        <f t="shared" si="153"/>
        <v>55952.842703492759</v>
      </c>
      <c r="AJ170" s="57">
        <f t="shared" si="154"/>
        <v>8917.3551850890872</v>
      </c>
      <c r="AK170" s="59">
        <f t="shared" si="138"/>
        <v>7733741.4215600966</v>
      </c>
      <c r="AL170" s="56">
        <f t="shared" si="140"/>
        <v>192525.91037755873</v>
      </c>
      <c r="AM170" s="75">
        <f t="shared" si="155"/>
        <v>32223.922589833735</v>
      </c>
      <c r="AN170">
        <f t="shared" si="184"/>
        <v>3.4232735873954416E-2</v>
      </c>
      <c r="AO170" s="119">
        <f t="shared" si="156"/>
        <v>0</v>
      </c>
      <c r="AP170" s="119">
        <f t="shared" si="157"/>
        <v>0</v>
      </c>
      <c r="AQ170">
        <f t="shared" si="158"/>
        <v>0.46735893013388236</v>
      </c>
      <c r="AR170" s="41">
        <f t="shared" si="159"/>
        <v>0</v>
      </c>
      <c r="AS170" s="41">
        <f t="shared" si="160"/>
        <v>0</v>
      </c>
      <c r="AT170">
        <f t="shared" si="161"/>
        <v>0.4649242804004165</v>
      </c>
      <c r="AU170" s="41">
        <f t="shared" si="185"/>
        <v>0</v>
      </c>
      <c r="AV170" s="41">
        <f t="shared" si="186"/>
        <v>0</v>
      </c>
      <c r="AW170">
        <f t="shared" si="162"/>
        <v>0.47290968033558922</v>
      </c>
      <c r="AX170">
        <f t="shared" si="187"/>
        <v>0</v>
      </c>
      <c r="AY170" s="121">
        <f t="shared" si="188"/>
        <v>0</v>
      </c>
      <c r="AZ170">
        <f t="shared" si="163"/>
        <v>0.60688796686331015</v>
      </c>
      <c r="BA170" s="39">
        <f t="shared" si="189"/>
        <v>0</v>
      </c>
      <c r="BB170" s="39">
        <f t="shared" si="190"/>
        <v>0</v>
      </c>
      <c r="BC170">
        <f t="shared" si="164"/>
        <v>0.48766432624204387</v>
      </c>
      <c r="BD170" s="41">
        <f t="shared" si="191"/>
        <v>0</v>
      </c>
      <c r="BE170" s="41">
        <f t="shared" si="192"/>
        <v>0</v>
      </c>
      <c r="BF170">
        <f t="shared" si="165"/>
        <v>0.47225530247491643</v>
      </c>
      <c r="BG170" s="41">
        <f t="shared" si="193"/>
        <v>64870.197888581846</v>
      </c>
      <c r="BH170" s="41">
        <f t="shared" si="194"/>
        <v>8840549.1471518558</v>
      </c>
      <c r="BI170">
        <f t="shared" si="166"/>
        <v>0.50651640571960599</v>
      </c>
      <c r="BJ170">
        <f t="shared" si="195"/>
        <v>224749.83296739246</v>
      </c>
      <c r="BK170" s="121">
        <f t="shared" si="196"/>
        <v>30419093.839654278</v>
      </c>
      <c r="BL170">
        <f t="shared" si="167"/>
        <v>0.52075723883194625</v>
      </c>
      <c r="BM170" s="119">
        <f t="shared" si="197"/>
        <v>289620.0308559743</v>
      </c>
      <c r="BN170" s="119">
        <f t="shared" si="198"/>
        <v>38017249.221400879</v>
      </c>
      <c r="BO170">
        <f t="shared" si="168"/>
        <v>0.49186192516404159</v>
      </c>
    </row>
    <row r="171" spans="1:67">
      <c r="A171">
        <v>159</v>
      </c>
      <c r="B171" s="58">
        <v>154</v>
      </c>
      <c r="C171" s="56">
        <f t="shared" si="141"/>
        <v>9625427.9129004255</v>
      </c>
      <c r="D171" s="56">
        <f t="shared" si="169"/>
        <v>369731.97834949568</v>
      </c>
      <c r="E171" s="59">
        <f t="shared" si="170"/>
        <v>9255695.9345509298</v>
      </c>
      <c r="F171" s="53">
        <f t="shared" si="171"/>
        <v>135955.73187556278</v>
      </c>
      <c r="G171" s="53">
        <f t="shared" si="142"/>
        <v>42931.002976425392</v>
      </c>
      <c r="H171" s="60">
        <f t="shared" si="143"/>
        <v>93024.728899137379</v>
      </c>
      <c r="I171" s="54">
        <f t="shared" si="172"/>
        <v>0.18</v>
      </c>
      <c r="J171" s="61">
        <f t="shared" si="144"/>
        <v>1.6401583188387914E-2</v>
      </c>
      <c r="K171" s="62">
        <f t="shared" si="145"/>
        <v>150282.31400734445</v>
      </c>
      <c r="L171" s="62">
        <f t="shared" si="146"/>
        <v>286238.04588290723</v>
      </c>
      <c r="M171" s="55">
        <f t="shared" si="173"/>
        <v>243307.04290648183</v>
      </c>
      <c r="N171" s="55">
        <f t="shared" si="174"/>
        <v>54788.268741664491</v>
      </c>
      <c r="O171" s="55">
        <f t="shared" si="147"/>
        <v>188518.77416481735</v>
      </c>
      <c r="P171" s="59">
        <f t="shared" si="175"/>
        <v>0</v>
      </c>
      <c r="Q171" s="52">
        <f t="shared" ref="Q171:Q234" si="201">MIN(IF(S171&gt;O171,0,MIN(P171,O171-S171))+IF(P171&gt;0,MIN(AA171,P171)),P171)</f>
        <v>0</v>
      </c>
      <c r="R171" s="57">
        <f t="shared" si="176"/>
        <v>0</v>
      </c>
      <c r="S171" s="59">
        <f t="shared" si="177"/>
        <v>0</v>
      </c>
      <c r="T171" s="56">
        <f t="shared" si="148"/>
        <v>0</v>
      </c>
      <c r="U171" s="57">
        <f t="shared" si="149"/>
        <v>0</v>
      </c>
      <c r="V171" s="59">
        <f t="shared" si="199"/>
        <v>0</v>
      </c>
      <c r="W171" s="52">
        <f t="shared" si="139"/>
        <v>0</v>
      </c>
      <c r="X171" s="57">
        <f t="shared" si="150"/>
        <v>0</v>
      </c>
      <c r="Y171" s="59">
        <f t="shared" si="137"/>
        <v>0</v>
      </c>
      <c r="Z171" s="56">
        <f t="shared" si="178"/>
        <v>0</v>
      </c>
      <c r="AA171" s="57">
        <f t="shared" si="179"/>
        <v>0</v>
      </c>
      <c r="AB171" s="63">
        <f t="shared" si="200"/>
        <v>0</v>
      </c>
      <c r="AC171" s="74">
        <f t="shared" si="151"/>
        <v>0</v>
      </c>
      <c r="AD171" s="57">
        <f t="shared" si="180"/>
        <v>0</v>
      </c>
      <c r="AE171" s="59">
        <f t="shared" si="181"/>
        <v>0</v>
      </c>
      <c r="AF171" s="54">
        <f t="shared" si="182"/>
        <v>0</v>
      </c>
      <c r="AG171" s="57">
        <f t="shared" si="152"/>
        <v>0</v>
      </c>
      <c r="AH171" s="59">
        <f t="shared" si="183"/>
        <v>2084212.4017178882</v>
      </c>
      <c r="AI171" s="54">
        <f t="shared" si="153"/>
        <v>54788.268741664491</v>
      </c>
      <c r="AJ171" s="57">
        <f t="shared" si="154"/>
        <v>8684.2183404912012</v>
      </c>
      <c r="AK171" s="59">
        <f t="shared" si="138"/>
        <v>7541215.5111825382</v>
      </c>
      <c r="AL171" s="56">
        <f t="shared" si="140"/>
        <v>188518.77416481735</v>
      </c>
      <c r="AM171" s="75">
        <f t="shared" si="155"/>
        <v>31421.731296593909</v>
      </c>
      <c r="AN171">
        <f t="shared" si="184"/>
        <v>3.4313143057961876E-2</v>
      </c>
      <c r="AO171" s="119">
        <f t="shared" si="156"/>
        <v>0</v>
      </c>
      <c r="AP171" s="119">
        <f t="shared" si="157"/>
        <v>0</v>
      </c>
      <c r="AQ171">
        <f t="shared" si="158"/>
        <v>0.46456391994050406</v>
      </c>
      <c r="AR171" s="41">
        <f t="shared" si="159"/>
        <v>0</v>
      </c>
      <c r="AS171" s="41">
        <f t="shared" si="160"/>
        <v>0</v>
      </c>
      <c r="AT171">
        <f t="shared" si="161"/>
        <v>0.46212807063450551</v>
      </c>
      <c r="AU171" s="41">
        <f t="shared" si="185"/>
        <v>0</v>
      </c>
      <c r="AV171" s="41">
        <f t="shared" si="186"/>
        <v>0</v>
      </c>
      <c r="AW171">
        <f t="shared" si="162"/>
        <v>0.47011771414184794</v>
      </c>
      <c r="AX171">
        <f t="shared" si="187"/>
        <v>0</v>
      </c>
      <c r="AY171" s="121">
        <f t="shared" si="188"/>
        <v>0</v>
      </c>
      <c r="AZ171">
        <f t="shared" si="163"/>
        <v>0.60428839233795006</v>
      </c>
      <c r="BA171" s="39">
        <f t="shared" si="189"/>
        <v>0</v>
      </c>
      <c r="BB171" s="39">
        <f t="shared" si="190"/>
        <v>0</v>
      </c>
      <c r="BC171">
        <f t="shared" si="164"/>
        <v>0.48488250773326685</v>
      </c>
      <c r="BD171" s="41">
        <f t="shared" si="191"/>
        <v>0</v>
      </c>
      <c r="BE171" s="41">
        <f t="shared" si="192"/>
        <v>0</v>
      </c>
      <c r="BF171">
        <f t="shared" si="165"/>
        <v>0.46946295519595377</v>
      </c>
      <c r="BG171" s="41">
        <f t="shared" si="193"/>
        <v>63472.487082155691</v>
      </c>
      <c r="BH171" s="41">
        <f t="shared" si="194"/>
        <v>8711334.7299246546</v>
      </c>
      <c r="BI171">
        <f t="shared" si="166"/>
        <v>0.50375178659587694</v>
      </c>
      <c r="BJ171">
        <f t="shared" si="195"/>
        <v>219940.50546141126</v>
      </c>
      <c r="BK171" s="121">
        <f t="shared" si="196"/>
        <v>29974485.09220596</v>
      </c>
      <c r="BL171">
        <f t="shared" si="167"/>
        <v>0.51800866241251631</v>
      </c>
      <c r="BM171" s="119">
        <f t="shared" si="197"/>
        <v>283412.99254356697</v>
      </c>
      <c r="BN171" s="119">
        <f t="shared" si="198"/>
        <v>37469284.6075982</v>
      </c>
      <c r="BO171">
        <f t="shared" si="168"/>
        <v>0.48908353047184394</v>
      </c>
    </row>
    <row r="172" spans="1:67">
      <c r="A172">
        <v>160</v>
      </c>
      <c r="B172" s="64">
        <v>155</v>
      </c>
      <c r="C172" s="56">
        <f t="shared" si="141"/>
        <v>9382120.8699939437</v>
      </c>
      <c r="D172" s="56">
        <f t="shared" si="169"/>
        <v>369731.97834949568</v>
      </c>
      <c r="E172" s="59">
        <f t="shared" si="170"/>
        <v>9012388.891644448</v>
      </c>
      <c r="F172" s="53">
        <f t="shared" si="171"/>
        <v>133725.84262926757</v>
      </c>
      <c r="G172" s="53">
        <f t="shared" si="142"/>
        <v>41802.463809077497</v>
      </c>
      <c r="H172" s="66">
        <f t="shared" si="143"/>
        <v>91923.378820190075</v>
      </c>
      <c r="I172" s="54">
        <f t="shared" si="172"/>
        <v>0.18</v>
      </c>
      <c r="J172" s="67">
        <f t="shared" si="144"/>
        <v>1.6401583188387914E-2</v>
      </c>
      <c r="K172" s="68">
        <f t="shared" si="145"/>
        <v>146309.75718773252</v>
      </c>
      <c r="L172" s="68">
        <f t="shared" si="146"/>
        <v>280035.5998170001</v>
      </c>
      <c r="M172" s="55">
        <f t="shared" si="173"/>
        <v>238233.13600792259</v>
      </c>
      <c r="N172" s="55">
        <f t="shared" si="174"/>
        <v>53645.718277824039</v>
      </c>
      <c r="O172" s="55">
        <f t="shared" si="147"/>
        <v>184587.41773009856</v>
      </c>
      <c r="P172" s="65">
        <f t="shared" si="175"/>
        <v>0</v>
      </c>
      <c r="Q172" s="52">
        <f t="shared" si="201"/>
        <v>0</v>
      </c>
      <c r="R172" s="57">
        <f t="shared" si="176"/>
        <v>0</v>
      </c>
      <c r="S172" s="59">
        <f t="shared" si="177"/>
        <v>0</v>
      </c>
      <c r="T172" s="56">
        <f t="shared" si="148"/>
        <v>0</v>
      </c>
      <c r="U172" s="57">
        <f t="shared" si="149"/>
        <v>0</v>
      </c>
      <c r="V172" s="59">
        <f t="shared" si="199"/>
        <v>0</v>
      </c>
      <c r="W172" s="52">
        <f t="shared" si="139"/>
        <v>0</v>
      </c>
      <c r="X172" s="57">
        <f t="shared" si="150"/>
        <v>0</v>
      </c>
      <c r="Y172" s="59">
        <f t="shared" si="137"/>
        <v>0</v>
      </c>
      <c r="Z172" s="56">
        <f t="shared" si="178"/>
        <v>0</v>
      </c>
      <c r="AA172" s="57">
        <f t="shared" si="179"/>
        <v>0</v>
      </c>
      <c r="AB172" s="63">
        <f t="shared" si="200"/>
        <v>0</v>
      </c>
      <c r="AC172" s="74">
        <f t="shared" si="151"/>
        <v>0</v>
      </c>
      <c r="AD172" s="57">
        <f t="shared" si="180"/>
        <v>0</v>
      </c>
      <c r="AE172" s="59">
        <f t="shared" si="181"/>
        <v>0</v>
      </c>
      <c r="AF172" s="54">
        <f t="shared" si="182"/>
        <v>0</v>
      </c>
      <c r="AG172" s="57">
        <f t="shared" si="152"/>
        <v>0</v>
      </c>
      <c r="AH172" s="59">
        <f t="shared" si="183"/>
        <v>2029424.1329762237</v>
      </c>
      <c r="AI172" s="54">
        <f t="shared" si="153"/>
        <v>53645.718277824039</v>
      </c>
      <c r="AJ172" s="57">
        <f t="shared" si="154"/>
        <v>8455.9338874009318</v>
      </c>
      <c r="AK172" s="59">
        <f t="shared" si="138"/>
        <v>7352696.7370177209</v>
      </c>
      <c r="AL172" s="56">
        <f t="shared" si="140"/>
        <v>184587.41773009856</v>
      </c>
      <c r="AM172" s="75">
        <f t="shared" si="155"/>
        <v>30636.236404240502</v>
      </c>
      <c r="AN172">
        <f t="shared" si="184"/>
        <v>3.4393550241969335E-2</v>
      </c>
      <c r="AO172" s="119">
        <f t="shared" si="156"/>
        <v>0</v>
      </c>
      <c r="AP172" s="119">
        <f t="shared" si="157"/>
        <v>0</v>
      </c>
      <c r="AQ172">
        <f t="shared" si="158"/>
        <v>0.46177947058031299</v>
      </c>
      <c r="AR172" s="41">
        <f t="shared" si="159"/>
        <v>0</v>
      </c>
      <c r="AS172" s="41">
        <f t="shared" si="160"/>
        <v>0</v>
      </c>
      <c r="AT172">
        <f t="shared" si="161"/>
        <v>0.45934255634852089</v>
      </c>
      <c r="AU172" s="41">
        <f t="shared" si="185"/>
        <v>0</v>
      </c>
      <c r="AV172" s="41">
        <f t="shared" si="186"/>
        <v>0</v>
      </c>
      <c r="AW172">
        <f t="shared" si="162"/>
        <v>0.46733600208628373</v>
      </c>
      <c r="AX172">
        <f t="shared" si="187"/>
        <v>0</v>
      </c>
      <c r="AY172" s="121">
        <f t="shared" si="188"/>
        <v>0</v>
      </c>
      <c r="AZ172">
        <f t="shared" si="163"/>
        <v>0.60169191997928861</v>
      </c>
      <c r="BA172" s="39">
        <f t="shared" si="189"/>
        <v>0</v>
      </c>
      <c r="BB172" s="39">
        <f t="shared" si="190"/>
        <v>0</v>
      </c>
      <c r="BC172">
        <f t="shared" si="164"/>
        <v>0.48211013045409079</v>
      </c>
      <c r="BD172" s="41">
        <f t="shared" si="191"/>
        <v>0</v>
      </c>
      <c r="BE172" s="41">
        <f t="shared" si="192"/>
        <v>0</v>
      </c>
      <c r="BF172">
        <f t="shared" si="165"/>
        <v>0.46668089818936082</v>
      </c>
      <c r="BG172" s="41">
        <f t="shared" si="193"/>
        <v>62101.652165224972</v>
      </c>
      <c r="BH172" s="41">
        <f t="shared" si="194"/>
        <v>8583314.9244518466</v>
      </c>
      <c r="BI172">
        <f t="shared" si="166"/>
        <v>0.50099557632528358</v>
      </c>
      <c r="BJ172">
        <f t="shared" si="195"/>
        <v>215223.65413433907</v>
      </c>
      <c r="BK172" s="121">
        <f t="shared" si="196"/>
        <v>29533986.836815771</v>
      </c>
      <c r="BL172">
        <f t="shared" si="167"/>
        <v>0.51526772079620209</v>
      </c>
      <c r="BM172" s="119">
        <f t="shared" si="197"/>
        <v>277325.30629956402</v>
      </c>
      <c r="BN172" s="119">
        <f t="shared" si="198"/>
        <v>36926136.081228003</v>
      </c>
      <c r="BO172">
        <f t="shared" si="168"/>
        <v>0.48631434646947425</v>
      </c>
    </row>
    <row r="173" spans="1:67">
      <c r="A173">
        <v>161</v>
      </c>
      <c r="B173" s="58">
        <v>156</v>
      </c>
      <c r="C173" s="56">
        <f t="shared" si="141"/>
        <v>9143887.733986022</v>
      </c>
      <c r="D173" s="56">
        <f t="shared" si="169"/>
        <v>369731.97834949754</v>
      </c>
      <c r="E173" s="59">
        <f t="shared" si="170"/>
        <v>8774155.7556365244</v>
      </c>
      <c r="F173" s="53">
        <f t="shared" si="171"/>
        <v>131532.52709694632</v>
      </c>
      <c r="G173" s="53">
        <f t="shared" si="142"/>
        <v>40697.459113227414</v>
      </c>
      <c r="H173" s="60">
        <f t="shared" si="143"/>
        <v>90835.067983718909</v>
      </c>
      <c r="I173" s="54">
        <f t="shared" si="172"/>
        <v>0.18</v>
      </c>
      <c r="J173" s="61">
        <f t="shared" si="144"/>
        <v>1.6401583188387914E-2</v>
      </c>
      <c r="K173" s="62">
        <f t="shared" si="145"/>
        <v>142420.20660998725</v>
      </c>
      <c r="L173" s="62">
        <f t="shared" si="146"/>
        <v>273952.73370693356</v>
      </c>
      <c r="M173" s="55">
        <f t="shared" si="173"/>
        <v>233255.27459370616</v>
      </c>
      <c r="N173" s="55">
        <f t="shared" si="174"/>
        <v>52524.795489634635</v>
      </c>
      <c r="O173" s="55">
        <f t="shared" si="147"/>
        <v>180730.47910407154</v>
      </c>
      <c r="P173" s="59">
        <f t="shared" si="175"/>
        <v>0</v>
      </c>
      <c r="Q173" s="52">
        <f t="shared" si="201"/>
        <v>0</v>
      </c>
      <c r="R173" s="57">
        <f t="shared" si="176"/>
        <v>0</v>
      </c>
      <c r="S173" s="59">
        <f t="shared" si="177"/>
        <v>0</v>
      </c>
      <c r="T173" s="56">
        <f t="shared" si="148"/>
        <v>0</v>
      </c>
      <c r="U173" s="57">
        <f t="shared" si="149"/>
        <v>0</v>
      </c>
      <c r="V173" s="59">
        <f t="shared" si="199"/>
        <v>0</v>
      </c>
      <c r="W173" s="52">
        <f t="shared" si="139"/>
        <v>0</v>
      </c>
      <c r="X173" s="57">
        <f t="shared" si="150"/>
        <v>0</v>
      </c>
      <c r="Y173" s="59">
        <f t="shared" si="137"/>
        <v>0</v>
      </c>
      <c r="Z173" s="56">
        <f t="shared" si="178"/>
        <v>0</v>
      </c>
      <c r="AA173" s="57">
        <f t="shared" si="179"/>
        <v>0</v>
      </c>
      <c r="AB173" s="63">
        <f t="shared" si="200"/>
        <v>0</v>
      </c>
      <c r="AC173" s="74">
        <f t="shared" si="151"/>
        <v>0</v>
      </c>
      <c r="AD173" s="57">
        <f t="shared" si="180"/>
        <v>0</v>
      </c>
      <c r="AE173" s="59">
        <f t="shared" si="181"/>
        <v>0</v>
      </c>
      <c r="AF173" s="54">
        <f t="shared" si="182"/>
        <v>0</v>
      </c>
      <c r="AG173" s="57">
        <f t="shared" si="152"/>
        <v>0</v>
      </c>
      <c r="AH173" s="59">
        <f t="shared" si="183"/>
        <v>1975778.4146983996</v>
      </c>
      <c r="AI173" s="54">
        <f t="shared" si="153"/>
        <v>52524.795489634635</v>
      </c>
      <c r="AJ173" s="57">
        <f t="shared" si="154"/>
        <v>8232.4100612433322</v>
      </c>
      <c r="AK173" s="59">
        <f t="shared" si="138"/>
        <v>7168109.3192876223</v>
      </c>
      <c r="AL173" s="56">
        <f t="shared" si="140"/>
        <v>180730.47910407154</v>
      </c>
      <c r="AM173" s="75">
        <f t="shared" si="155"/>
        <v>29867.122163698426</v>
      </c>
      <c r="AN173">
        <f t="shared" si="184"/>
        <v>3.4473957425976795E-2</v>
      </c>
      <c r="AO173" s="119">
        <f t="shared" si="156"/>
        <v>0</v>
      </c>
      <c r="AP173" s="119">
        <f t="shared" si="157"/>
        <v>0</v>
      </c>
      <c r="AQ173">
        <f t="shared" si="158"/>
        <v>0.45900559281446579</v>
      </c>
      <c r="AR173" s="41">
        <f t="shared" si="159"/>
        <v>0</v>
      </c>
      <c r="AS173" s="41">
        <f t="shared" si="160"/>
        <v>0</v>
      </c>
      <c r="AT173">
        <f t="shared" si="161"/>
        <v>0.4565677471581846</v>
      </c>
      <c r="AU173" s="41">
        <f t="shared" si="185"/>
        <v>0</v>
      </c>
      <c r="AV173" s="41">
        <f t="shared" si="186"/>
        <v>0</v>
      </c>
      <c r="AW173">
        <f t="shared" si="162"/>
        <v>0.46456455749054343</v>
      </c>
      <c r="AX173">
        <f t="shared" si="187"/>
        <v>0</v>
      </c>
      <c r="AY173" s="121">
        <f t="shared" si="188"/>
        <v>0</v>
      </c>
      <c r="AZ173">
        <f t="shared" si="163"/>
        <v>0.59909860571756512</v>
      </c>
      <c r="BA173" s="39">
        <f t="shared" si="189"/>
        <v>0</v>
      </c>
      <c r="BB173" s="39">
        <f t="shared" si="190"/>
        <v>0</v>
      </c>
      <c r="BC173">
        <f t="shared" si="164"/>
        <v>0.47934721419508841</v>
      </c>
      <c r="BD173" s="41">
        <f t="shared" si="191"/>
        <v>0</v>
      </c>
      <c r="BE173" s="41">
        <f t="shared" si="192"/>
        <v>0</v>
      </c>
      <c r="BF173">
        <f t="shared" si="165"/>
        <v>0.46390914447865533</v>
      </c>
      <c r="BG173" s="41">
        <f t="shared" si="193"/>
        <v>60757.205550877967</v>
      </c>
      <c r="BH173" s="41">
        <f t="shared" si="194"/>
        <v>8456492.0738311764</v>
      </c>
      <c r="BI173">
        <f t="shared" si="166"/>
        <v>0.49824780227192095</v>
      </c>
      <c r="BJ173">
        <f t="shared" si="195"/>
        <v>210597.60126776996</v>
      </c>
      <c r="BK173" s="121">
        <f t="shared" si="196"/>
        <v>29097607.135755517</v>
      </c>
      <c r="BL173">
        <f t="shared" si="167"/>
        <v>0.51253444657250025</v>
      </c>
      <c r="BM173" s="119">
        <f t="shared" si="197"/>
        <v>271354.80681864795</v>
      </c>
      <c r="BN173" s="119">
        <f t="shared" si="198"/>
        <v>36387822.836618163</v>
      </c>
      <c r="BO173">
        <f t="shared" si="168"/>
        <v>0.48355439469997752</v>
      </c>
    </row>
    <row r="174" spans="1:67">
      <c r="A174">
        <v>162</v>
      </c>
      <c r="B174" s="64">
        <v>157</v>
      </c>
      <c r="C174" s="56">
        <f t="shared" si="141"/>
        <v>8910632.4593923148</v>
      </c>
      <c r="D174" s="56">
        <f t="shared" si="169"/>
        <v>369731.97834949568</v>
      </c>
      <c r="E174" s="59">
        <f t="shared" si="170"/>
        <v>8540900.4810428191</v>
      </c>
      <c r="F174" s="53">
        <f t="shared" si="171"/>
        <v>129375.18541178691</v>
      </c>
      <c r="G174" s="53">
        <f t="shared" si="142"/>
        <v>39615.54339790361</v>
      </c>
      <c r="H174" s="66">
        <f t="shared" si="143"/>
        <v>89759.642013883305</v>
      </c>
      <c r="I174" s="54">
        <f t="shared" si="172"/>
        <v>0.18</v>
      </c>
      <c r="J174" s="67">
        <f t="shared" si="144"/>
        <v>1.6401583188387914E-2</v>
      </c>
      <c r="K174" s="68">
        <f t="shared" si="145"/>
        <v>138612.08950811552</v>
      </c>
      <c r="L174" s="68">
        <f t="shared" si="146"/>
        <v>267987.27491990244</v>
      </c>
      <c r="M174" s="55">
        <f t="shared" si="173"/>
        <v>228371.73152199882</v>
      </c>
      <c r="N174" s="55">
        <f t="shared" si="174"/>
        <v>51425.111456538085</v>
      </c>
      <c r="O174" s="55">
        <f t="shared" si="147"/>
        <v>176946.62006546074</v>
      </c>
      <c r="P174" s="65">
        <f t="shared" si="175"/>
        <v>0</v>
      </c>
      <c r="Q174" s="52">
        <f t="shared" si="201"/>
        <v>0</v>
      </c>
      <c r="R174" s="57">
        <f t="shared" si="176"/>
        <v>0</v>
      </c>
      <c r="S174" s="59">
        <f t="shared" si="177"/>
        <v>0</v>
      </c>
      <c r="T174" s="56">
        <f t="shared" si="148"/>
        <v>0</v>
      </c>
      <c r="U174" s="57">
        <f t="shared" si="149"/>
        <v>0</v>
      </c>
      <c r="V174" s="59">
        <f t="shared" si="199"/>
        <v>0</v>
      </c>
      <c r="W174" s="52">
        <f t="shared" si="139"/>
        <v>0</v>
      </c>
      <c r="X174" s="57">
        <f t="shared" si="150"/>
        <v>0</v>
      </c>
      <c r="Y174" s="59">
        <f t="shared" ref="Y174:Y237" si="202">IF(V173&gt;O173,(IF(V173&gt;AA173+O173+AM173,Y173+AA173,Y173+AA173-((AA173+O173+AM173)-V173))),Y173-Z173)</f>
        <v>0</v>
      </c>
      <c r="Z174" s="56">
        <f t="shared" si="178"/>
        <v>0</v>
      </c>
      <c r="AA174" s="57">
        <f t="shared" si="179"/>
        <v>0</v>
      </c>
      <c r="AB174" s="63">
        <f t="shared" si="200"/>
        <v>0</v>
      </c>
      <c r="AC174" s="74">
        <f t="shared" si="151"/>
        <v>0</v>
      </c>
      <c r="AD174" s="57">
        <f t="shared" si="180"/>
        <v>0</v>
      </c>
      <c r="AE174" s="59">
        <f t="shared" si="181"/>
        <v>0</v>
      </c>
      <c r="AF174" s="54">
        <f t="shared" si="182"/>
        <v>0</v>
      </c>
      <c r="AG174" s="57">
        <f t="shared" si="152"/>
        <v>0</v>
      </c>
      <c r="AH174" s="59">
        <f t="shared" si="183"/>
        <v>1923253.619208765</v>
      </c>
      <c r="AI174" s="54">
        <f t="shared" si="153"/>
        <v>51425.111456538085</v>
      </c>
      <c r="AJ174" s="57">
        <f t="shared" si="154"/>
        <v>8013.5567467031869</v>
      </c>
      <c r="AK174" s="59">
        <f t="shared" si="138"/>
        <v>6987378.8401835505</v>
      </c>
      <c r="AL174" s="56">
        <f t="shared" si="140"/>
        <v>176946.62006546074</v>
      </c>
      <c r="AM174" s="75">
        <f t="shared" si="155"/>
        <v>29114.078500764794</v>
      </c>
      <c r="AN174">
        <f t="shared" si="184"/>
        <v>3.4554364609984255E-2</v>
      </c>
      <c r="AO174" s="119">
        <f t="shared" si="156"/>
        <v>0</v>
      </c>
      <c r="AP174" s="119">
        <f t="shared" si="157"/>
        <v>0</v>
      </c>
      <c r="AQ174">
        <f t="shared" si="158"/>
        <v>0.45624229691699941</v>
      </c>
      <c r="AR174" s="41">
        <f t="shared" si="159"/>
        <v>0</v>
      </c>
      <c r="AS174" s="41">
        <f t="shared" si="160"/>
        <v>0</v>
      </c>
      <c r="AT174">
        <f t="shared" si="161"/>
        <v>0.4538036521934144</v>
      </c>
      <c r="AU174" s="41">
        <f t="shared" si="185"/>
        <v>0</v>
      </c>
      <c r="AV174" s="41">
        <f t="shared" si="186"/>
        <v>0</v>
      </c>
      <c r="AW174">
        <f t="shared" si="162"/>
        <v>0.46180339318700864</v>
      </c>
      <c r="AX174">
        <f t="shared" si="187"/>
        <v>0</v>
      </c>
      <c r="AY174" s="121">
        <f t="shared" si="188"/>
        <v>0</v>
      </c>
      <c r="AZ174">
        <f t="shared" si="163"/>
        <v>0.5965085051150828</v>
      </c>
      <c r="BA174" s="39">
        <f t="shared" si="189"/>
        <v>0</v>
      </c>
      <c r="BB174" s="39">
        <f t="shared" si="190"/>
        <v>0</v>
      </c>
      <c r="BC174">
        <f t="shared" si="164"/>
        <v>0.4765937782551718</v>
      </c>
      <c r="BD174" s="41">
        <f t="shared" si="191"/>
        <v>0</v>
      </c>
      <c r="BE174" s="41">
        <f t="shared" si="192"/>
        <v>0</v>
      </c>
      <c r="BF174">
        <f t="shared" si="165"/>
        <v>0.46114770659815257</v>
      </c>
      <c r="BG174" s="41">
        <f t="shared" si="193"/>
        <v>59438.668203241272</v>
      </c>
      <c r="BH174" s="41">
        <f t="shared" si="194"/>
        <v>8330868.0559591698</v>
      </c>
      <c r="BI174">
        <f t="shared" si="166"/>
        <v>0.49550849131226582</v>
      </c>
      <c r="BJ174">
        <f t="shared" si="195"/>
        <v>206060.69856622553</v>
      </c>
      <c r="BK174" s="121">
        <f t="shared" si="196"/>
        <v>28665352.45060464</v>
      </c>
      <c r="BL174">
        <f t="shared" si="167"/>
        <v>0.5098088718512469</v>
      </c>
      <c r="BM174" s="119">
        <f t="shared" si="197"/>
        <v>265499.36676946678</v>
      </c>
      <c r="BN174" s="119">
        <f t="shared" si="198"/>
        <v>35854361.848953813</v>
      </c>
      <c r="BO174">
        <f t="shared" si="168"/>
        <v>0.48080369621506047</v>
      </c>
    </row>
    <row r="175" spans="1:67">
      <c r="A175">
        <v>163</v>
      </c>
      <c r="B175" s="58">
        <v>158</v>
      </c>
      <c r="C175" s="56">
        <f t="shared" si="141"/>
        <v>8682260.7278703172</v>
      </c>
      <c r="D175" s="56">
        <f t="shared" si="169"/>
        <v>369731.97834949661</v>
      </c>
      <c r="E175" s="59">
        <f t="shared" si="170"/>
        <v>8312528.7495208206</v>
      </c>
      <c r="F175" s="53">
        <f t="shared" si="171"/>
        <v>127253.22754574237</v>
      </c>
      <c r="G175" s="53">
        <f t="shared" si="142"/>
        <v>38556.279183194078</v>
      </c>
      <c r="H175" s="60">
        <f t="shared" si="143"/>
        <v>88696.948362548283</v>
      </c>
      <c r="I175" s="54">
        <f t="shared" si="172"/>
        <v>0.18</v>
      </c>
      <c r="J175" s="61">
        <f t="shared" si="144"/>
        <v>1.6401583188387914E-2</v>
      </c>
      <c r="K175" s="62">
        <f t="shared" si="145"/>
        <v>134883.86141400744</v>
      </c>
      <c r="L175" s="62">
        <f t="shared" si="146"/>
        <v>262137.08895974979</v>
      </c>
      <c r="M175" s="55">
        <f t="shared" si="173"/>
        <v>223580.80977655572</v>
      </c>
      <c r="N175" s="55">
        <f t="shared" si="174"/>
        <v>50346.284041704428</v>
      </c>
      <c r="O175" s="55">
        <f t="shared" si="147"/>
        <v>173234.52573485128</v>
      </c>
      <c r="P175" s="59">
        <f t="shared" si="175"/>
        <v>0</v>
      </c>
      <c r="Q175" s="52">
        <f t="shared" si="201"/>
        <v>0</v>
      </c>
      <c r="R175" s="57">
        <f t="shared" si="176"/>
        <v>0</v>
      </c>
      <c r="S175" s="59">
        <f t="shared" si="177"/>
        <v>0</v>
      </c>
      <c r="T175" s="56">
        <f t="shared" si="148"/>
        <v>0</v>
      </c>
      <c r="U175" s="57">
        <f t="shared" si="149"/>
        <v>0</v>
      </c>
      <c r="V175" s="59">
        <f t="shared" si="199"/>
        <v>0</v>
      </c>
      <c r="W175" s="52">
        <f t="shared" si="139"/>
        <v>0</v>
      </c>
      <c r="X175" s="57">
        <f t="shared" si="150"/>
        <v>0</v>
      </c>
      <c r="Y175" s="59">
        <f t="shared" si="202"/>
        <v>0</v>
      </c>
      <c r="Z175" s="56">
        <f t="shared" si="178"/>
        <v>0</v>
      </c>
      <c r="AA175" s="57">
        <f t="shared" si="179"/>
        <v>0</v>
      </c>
      <c r="AB175" s="63">
        <f t="shared" si="200"/>
        <v>0</v>
      </c>
      <c r="AC175" s="74">
        <f t="shared" si="151"/>
        <v>0</v>
      </c>
      <c r="AD175" s="57">
        <f t="shared" si="180"/>
        <v>0</v>
      </c>
      <c r="AE175" s="59">
        <f t="shared" si="181"/>
        <v>0</v>
      </c>
      <c r="AF175" s="54">
        <f t="shared" si="182"/>
        <v>0</v>
      </c>
      <c r="AG175" s="57">
        <f t="shared" si="152"/>
        <v>0</v>
      </c>
      <c r="AH175" s="59">
        <f t="shared" si="183"/>
        <v>1871828.5077522269</v>
      </c>
      <c r="AI175" s="54">
        <f t="shared" si="153"/>
        <v>50346.284041704428</v>
      </c>
      <c r="AJ175" s="57">
        <f t="shared" si="154"/>
        <v>7799.285448967612</v>
      </c>
      <c r="AK175" s="59">
        <f t="shared" si="138"/>
        <v>6810432.2201180896</v>
      </c>
      <c r="AL175" s="56">
        <f t="shared" si="140"/>
        <v>173234.52573485128</v>
      </c>
      <c r="AM175" s="75">
        <f t="shared" si="155"/>
        <v>28376.800917158707</v>
      </c>
      <c r="AN175">
        <f t="shared" si="184"/>
        <v>3.4634771793991714E-2</v>
      </c>
      <c r="AO175" s="119">
        <f t="shared" si="156"/>
        <v>0</v>
      </c>
      <c r="AP175" s="119">
        <f t="shared" si="157"/>
        <v>0</v>
      </c>
      <c r="AQ175">
        <f t="shared" si="158"/>
        <v>0.45348959267724681</v>
      </c>
      <c r="AR175" s="41">
        <f t="shared" si="159"/>
        <v>0</v>
      </c>
      <c r="AS175" s="41">
        <f t="shared" si="160"/>
        <v>0</v>
      </c>
      <c r="AT175">
        <f t="shared" si="161"/>
        <v>0.45105028010072429</v>
      </c>
      <c r="AU175" s="41">
        <f t="shared" si="185"/>
        <v>0</v>
      </c>
      <c r="AV175" s="41">
        <f t="shared" si="186"/>
        <v>0</v>
      </c>
      <c r="AW175">
        <f t="shared" si="162"/>
        <v>0.45905252152084536</v>
      </c>
      <c r="AX175">
        <f t="shared" si="187"/>
        <v>0</v>
      </c>
      <c r="AY175" s="121">
        <f t="shared" si="188"/>
        <v>0</v>
      </c>
      <c r="AZ175">
        <f t="shared" si="163"/>
        <v>0.5939216733648387</v>
      </c>
      <c r="BA175" s="39">
        <f t="shared" si="189"/>
        <v>0</v>
      </c>
      <c r="BB175" s="39">
        <f t="shared" si="190"/>
        <v>0</v>
      </c>
      <c r="BC175">
        <f t="shared" si="164"/>
        <v>0.47384984144336945</v>
      </c>
      <c r="BD175" s="41">
        <f t="shared" si="191"/>
        <v>0</v>
      </c>
      <c r="BE175" s="41">
        <f t="shared" si="192"/>
        <v>0</v>
      </c>
      <c r="BF175">
        <f t="shared" si="165"/>
        <v>0.45839659659531817</v>
      </c>
      <c r="BG175" s="41">
        <f t="shared" si="193"/>
        <v>58145.569490672038</v>
      </c>
      <c r="BH175" s="41">
        <f t="shared" si="194"/>
        <v>8206444.2987978216</v>
      </c>
      <c r="BI175">
        <f t="shared" si="166"/>
        <v>0.49277766983651861</v>
      </c>
      <c r="BJ175">
        <f t="shared" si="195"/>
        <v>201611.32665201</v>
      </c>
      <c r="BK175" s="121">
        <f t="shared" si="196"/>
        <v>28237227.69478076</v>
      </c>
      <c r="BL175">
        <f t="shared" si="167"/>
        <v>0.50709102826335273</v>
      </c>
      <c r="BM175" s="119">
        <f t="shared" si="197"/>
        <v>259756.89614268203</v>
      </c>
      <c r="BN175" s="119">
        <f t="shared" si="198"/>
        <v>35325767.944695801</v>
      </c>
      <c r="BO175">
        <f t="shared" si="168"/>
        <v>0.47806227157658676</v>
      </c>
    </row>
    <row r="176" spans="1:67">
      <c r="A176">
        <v>164</v>
      </c>
      <c r="B176" s="64">
        <v>159</v>
      </c>
      <c r="C176" s="56">
        <f t="shared" si="141"/>
        <v>8458679.9180937614</v>
      </c>
      <c r="D176" s="56">
        <f t="shared" si="169"/>
        <v>369731.97834949661</v>
      </c>
      <c r="E176" s="59">
        <f t="shared" si="170"/>
        <v>8088947.9397442648</v>
      </c>
      <c r="F176" s="53">
        <f t="shared" si="171"/>
        <v>125166.07314816004</v>
      </c>
      <c r="G176" s="53">
        <f t="shared" si="142"/>
        <v>37519.236860513818</v>
      </c>
      <c r="H176" s="66">
        <f t="shared" si="143"/>
        <v>87646.83628764622</v>
      </c>
      <c r="I176" s="54">
        <f t="shared" si="172"/>
        <v>0.18</v>
      </c>
      <c r="J176" s="67">
        <f t="shared" si="144"/>
        <v>1.6401583188387914E-2</v>
      </c>
      <c r="K176" s="68">
        <f t="shared" si="145"/>
        <v>131234.00566368373</v>
      </c>
      <c r="L176" s="68">
        <f t="shared" si="146"/>
        <v>256400.07881184376</v>
      </c>
      <c r="M176" s="55">
        <f t="shared" si="173"/>
        <v>218880.84195132996</v>
      </c>
      <c r="N176" s="55">
        <f t="shared" si="174"/>
        <v>49287.937775975413</v>
      </c>
      <c r="O176" s="55">
        <f t="shared" si="147"/>
        <v>169592.90417535455</v>
      </c>
      <c r="P176" s="65">
        <f t="shared" si="175"/>
        <v>0</v>
      </c>
      <c r="Q176" s="52">
        <f t="shared" si="201"/>
        <v>0</v>
      </c>
      <c r="R176" s="57">
        <f t="shared" si="176"/>
        <v>0</v>
      </c>
      <c r="S176" s="59">
        <f t="shared" si="177"/>
        <v>0</v>
      </c>
      <c r="T176" s="56">
        <f t="shared" si="148"/>
        <v>0</v>
      </c>
      <c r="U176" s="57">
        <f t="shared" si="149"/>
        <v>0</v>
      </c>
      <c r="V176" s="59">
        <f t="shared" si="199"/>
        <v>0</v>
      </c>
      <c r="W176" s="52">
        <f t="shared" si="139"/>
        <v>0</v>
      </c>
      <c r="X176" s="57">
        <f t="shared" si="150"/>
        <v>0</v>
      </c>
      <c r="Y176" s="59">
        <f t="shared" si="202"/>
        <v>0</v>
      </c>
      <c r="Z176" s="56">
        <f t="shared" si="178"/>
        <v>0</v>
      </c>
      <c r="AA176" s="57">
        <f t="shared" si="179"/>
        <v>0</v>
      </c>
      <c r="AB176" s="63">
        <f t="shared" si="200"/>
        <v>0</v>
      </c>
      <c r="AC176" s="74">
        <f t="shared" si="151"/>
        <v>0</v>
      </c>
      <c r="AD176" s="57">
        <f t="shared" si="180"/>
        <v>0</v>
      </c>
      <c r="AE176" s="59">
        <f t="shared" si="181"/>
        <v>0</v>
      </c>
      <c r="AF176" s="54">
        <f t="shared" si="182"/>
        <v>0</v>
      </c>
      <c r="AG176" s="57">
        <f t="shared" si="152"/>
        <v>0</v>
      </c>
      <c r="AH176" s="59">
        <f t="shared" si="183"/>
        <v>1821482.2237105225</v>
      </c>
      <c r="AI176" s="54">
        <f t="shared" si="153"/>
        <v>49287.937775975413</v>
      </c>
      <c r="AJ176" s="57">
        <f t="shared" si="154"/>
        <v>7589.5092654605105</v>
      </c>
      <c r="AK176" s="59">
        <f t="shared" si="138"/>
        <v>6637197.6943832384</v>
      </c>
      <c r="AL176" s="56">
        <f t="shared" si="140"/>
        <v>169592.90417535455</v>
      </c>
      <c r="AM176" s="75">
        <f t="shared" si="155"/>
        <v>27654.990393263492</v>
      </c>
      <c r="AN176">
        <f t="shared" si="184"/>
        <v>3.4715178977999181E-2</v>
      </c>
      <c r="AO176" s="119">
        <f t="shared" si="156"/>
        <v>0</v>
      </c>
      <c r="AP176" s="119">
        <f t="shared" si="157"/>
        <v>0</v>
      </c>
      <c r="AQ176">
        <f t="shared" si="158"/>
        <v>0.45074748940224552</v>
      </c>
      <c r="AR176" s="41">
        <f t="shared" si="159"/>
        <v>0</v>
      </c>
      <c r="AS176" s="41">
        <f t="shared" si="160"/>
        <v>0</v>
      </c>
      <c r="AT176">
        <f t="shared" si="161"/>
        <v>0.44830763904572107</v>
      </c>
      <c r="AU176" s="41">
        <f t="shared" si="185"/>
        <v>0</v>
      </c>
      <c r="AV176" s="41">
        <f t="shared" si="186"/>
        <v>0</v>
      </c>
      <c r="AW176">
        <f t="shared" si="162"/>
        <v>0.4563119543523963</v>
      </c>
      <c r="AX176">
        <f t="shared" si="187"/>
        <v>0</v>
      </c>
      <c r="AY176" s="121">
        <f t="shared" si="188"/>
        <v>0</v>
      </c>
      <c r="AZ176">
        <f t="shared" si="163"/>
        <v>0.59133816528915051</v>
      </c>
      <c r="BA176" s="39">
        <f t="shared" si="189"/>
        <v>0</v>
      </c>
      <c r="BB176" s="39">
        <f t="shared" si="190"/>
        <v>0</v>
      </c>
      <c r="BC176">
        <f t="shared" si="164"/>
        <v>0.4711154220806259</v>
      </c>
      <c r="BD176" s="41">
        <f t="shared" si="191"/>
        <v>0</v>
      </c>
      <c r="BE176" s="41">
        <f t="shared" si="192"/>
        <v>0</v>
      </c>
      <c r="BF176">
        <f t="shared" si="165"/>
        <v>0.45565582603298926</v>
      </c>
      <c r="BG176" s="41">
        <f t="shared" si="193"/>
        <v>56877.447041435924</v>
      </c>
      <c r="BH176" s="41">
        <f t="shared" si="194"/>
        <v>8083221.7952599674</v>
      </c>
      <c r="BI176">
        <f t="shared" si="166"/>
        <v>0.4900553637498582</v>
      </c>
      <c r="BJ176">
        <f t="shared" si="195"/>
        <v>197247.89456861804</v>
      </c>
      <c r="BK176" s="121">
        <f t="shared" si="196"/>
        <v>27813236.284758147</v>
      </c>
      <c r="BL176">
        <f t="shared" si="167"/>
        <v>0.5043809469617605</v>
      </c>
      <c r="BM176" s="119">
        <f t="shared" si="197"/>
        <v>254125.34161005396</v>
      </c>
      <c r="BN176" s="119">
        <f t="shared" si="198"/>
        <v>34802053.870261461</v>
      </c>
      <c r="BO176">
        <f t="shared" si="168"/>
        <v>0.47533014085841013</v>
      </c>
    </row>
    <row r="177" spans="1:67">
      <c r="A177">
        <v>165</v>
      </c>
      <c r="B177" s="58">
        <v>160</v>
      </c>
      <c r="C177" s="56">
        <f t="shared" si="141"/>
        <v>8239799.0761424312</v>
      </c>
      <c r="D177" s="56">
        <f t="shared" si="169"/>
        <v>369731.97834949661</v>
      </c>
      <c r="E177" s="59">
        <f t="shared" si="170"/>
        <v>7870067.0977929346</v>
      </c>
      <c r="F177" s="53">
        <f t="shared" si="171"/>
        <v>123113.15138705661</v>
      </c>
      <c r="G177" s="53">
        <f t="shared" si="142"/>
        <v>36503.9945552629</v>
      </c>
      <c r="H177" s="60">
        <f t="shared" si="143"/>
        <v>86609.15683179372</v>
      </c>
      <c r="I177" s="54">
        <f t="shared" si="172"/>
        <v>0.18</v>
      </c>
      <c r="J177" s="61">
        <f t="shared" si="144"/>
        <v>1.6401583188387914E-2</v>
      </c>
      <c r="K177" s="62">
        <f t="shared" si="145"/>
        <v>127661.03291199266</v>
      </c>
      <c r="L177" s="62">
        <f t="shared" si="146"/>
        <v>250774.18429904929</v>
      </c>
      <c r="M177" s="55">
        <f t="shared" si="173"/>
        <v>214270.18974378638</v>
      </c>
      <c r="N177" s="55">
        <f t="shared" si="174"/>
        <v>48249.703743768048</v>
      </c>
      <c r="O177" s="55">
        <f t="shared" si="147"/>
        <v>166020.48600001834</v>
      </c>
      <c r="P177" s="59">
        <f t="shared" si="175"/>
        <v>0</v>
      </c>
      <c r="Q177" s="52">
        <f t="shared" si="201"/>
        <v>0</v>
      </c>
      <c r="R177" s="57">
        <f t="shared" si="176"/>
        <v>0</v>
      </c>
      <c r="S177" s="59">
        <f t="shared" si="177"/>
        <v>0</v>
      </c>
      <c r="T177" s="56">
        <f t="shared" si="148"/>
        <v>0</v>
      </c>
      <c r="U177" s="57">
        <f t="shared" si="149"/>
        <v>0</v>
      </c>
      <c r="V177" s="59">
        <f t="shared" si="199"/>
        <v>0</v>
      </c>
      <c r="W177" s="52">
        <f t="shared" si="139"/>
        <v>0</v>
      </c>
      <c r="X177" s="57">
        <f t="shared" si="150"/>
        <v>0</v>
      </c>
      <c r="Y177" s="59">
        <f t="shared" si="202"/>
        <v>0</v>
      </c>
      <c r="Z177" s="56">
        <f t="shared" si="178"/>
        <v>0</v>
      </c>
      <c r="AA177" s="57">
        <f t="shared" si="179"/>
        <v>0</v>
      </c>
      <c r="AB177" s="63">
        <f t="shared" si="200"/>
        <v>0</v>
      </c>
      <c r="AC177" s="74">
        <f t="shared" si="151"/>
        <v>0</v>
      </c>
      <c r="AD177" s="57">
        <f t="shared" si="180"/>
        <v>0</v>
      </c>
      <c r="AE177" s="59">
        <f t="shared" si="181"/>
        <v>0</v>
      </c>
      <c r="AF177" s="54">
        <f t="shared" si="182"/>
        <v>0</v>
      </c>
      <c r="AG177" s="57">
        <f t="shared" si="152"/>
        <v>0</v>
      </c>
      <c r="AH177" s="59">
        <f t="shared" si="183"/>
        <v>1772194.2859345472</v>
      </c>
      <c r="AI177" s="54">
        <f t="shared" si="153"/>
        <v>48249.703743768048</v>
      </c>
      <c r="AJ177" s="57">
        <f t="shared" si="154"/>
        <v>7384.1428580606134</v>
      </c>
      <c r="AK177" s="59">
        <f t="shared" si="138"/>
        <v>6467604.7902078843</v>
      </c>
      <c r="AL177" s="56">
        <f t="shared" si="140"/>
        <v>166020.48600001834</v>
      </c>
      <c r="AM177" s="75">
        <f t="shared" si="155"/>
        <v>26948.353292532851</v>
      </c>
      <c r="AN177">
        <f t="shared" si="184"/>
        <v>3.4795586162006641E-2</v>
      </c>
      <c r="AO177" s="119">
        <f t="shared" si="156"/>
        <v>0</v>
      </c>
      <c r="AP177" s="119">
        <f t="shared" si="157"/>
        <v>0</v>
      </c>
      <c r="AQ177">
        <f t="shared" si="158"/>
        <v>0.44801599591916885</v>
      </c>
      <c r="AR177" s="41">
        <f t="shared" si="159"/>
        <v>0</v>
      </c>
      <c r="AS177" s="41">
        <f t="shared" si="160"/>
        <v>0</v>
      </c>
      <c r="AT177">
        <f t="shared" si="161"/>
        <v>0.44557573671557432</v>
      </c>
      <c r="AU177" s="41">
        <f t="shared" si="185"/>
        <v>0</v>
      </c>
      <c r="AV177" s="41">
        <f t="shared" si="186"/>
        <v>0</v>
      </c>
      <c r="AW177">
        <f t="shared" si="162"/>
        <v>0.45358170305933998</v>
      </c>
      <c r="AX177">
        <f t="shared" si="187"/>
        <v>0</v>
      </c>
      <c r="AY177" s="121">
        <f t="shared" si="188"/>
        <v>0</v>
      </c>
      <c r="AZ177">
        <f t="shared" si="163"/>
        <v>0.58875803533842974</v>
      </c>
      <c r="BA177" s="39">
        <f t="shared" si="189"/>
        <v>0</v>
      </c>
      <c r="BB177" s="39">
        <f t="shared" si="190"/>
        <v>0</v>
      </c>
      <c r="BC177">
        <f t="shared" si="164"/>
        <v>0.46839053800166403</v>
      </c>
      <c r="BD177" s="41">
        <f t="shared" si="191"/>
        <v>0</v>
      </c>
      <c r="BE177" s="41">
        <f t="shared" si="192"/>
        <v>0</v>
      </c>
      <c r="BF177">
        <f t="shared" si="165"/>
        <v>0.45292540599167846</v>
      </c>
      <c r="BG177" s="41">
        <f t="shared" si="193"/>
        <v>55633.846601828664</v>
      </c>
      <c r="BH177" s="41">
        <f t="shared" si="194"/>
        <v>7961201.117721728</v>
      </c>
      <c r="BI177">
        <f t="shared" si="166"/>
        <v>0.48734159847372011</v>
      </c>
      <c r="BJ177">
        <f t="shared" si="195"/>
        <v>192968.83929255119</v>
      </c>
      <c r="BK177" s="121">
        <f t="shared" si="196"/>
        <v>27393380.190003026</v>
      </c>
      <c r="BL177">
        <f t="shared" si="167"/>
        <v>0.50167865862225414</v>
      </c>
      <c r="BM177" s="119">
        <f t="shared" si="197"/>
        <v>248602.68589437986</v>
      </c>
      <c r="BN177" s="119">
        <f t="shared" si="198"/>
        <v>34283230.359005824</v>
      </c>
      <c r="BO177">
        <f t="shared" si="168"/>
        <v>0.47260732364805658</v>
      </c>
    </row>
    <row r="178" spans="1:67">
      <c r="A178">
        <v>166</v>
      </c>
      <c r="B178" s="64">
        <v>161</v>
      </c>
      <c r="C178" s="56">
        <f t="shared" si="141"/>
        <v>8025528.8863986451</v>
      </c>
      <c r="D178" s="56">
        <f t="shared" si="169"/>
        <v>369731.97834949661</v>
      </c>
      <c r="E178" s="59">
        <f t="shared" si="170"/>
        <v>7655796.9080491485</v>
      </c>
      <c r="F178" s="53">
        <f t="shared" si="171"/>
        <v>121093.90079299721</v>
      </c>
      <c r="G178" s="53">
        <f t="shared" si="142"/>
        <v>35510.137991834636</v>
      </c>
      <c r="H178" s="66">
        <f t="shared" si="143"/>
        <v>85583.762801162578</v>
      </c>
      <c r="I178" s="54">
        <f t="shared" si="172"/>
        <v>0.18</v>
      </c>
      <c r="J178" s="67">
        <f t="shared" si="144"/>
        <v>1.6401583188387914E-2</v>
      </c>
      <c r="K178" s="68">
        <f t="shared" si="145"/>
        <v>124163.48065561255</v>
      </c>
      <c r="L178" s="68">
        <f t="shared" si="146"/>
        <v>245257.38144860978</v>
      </c>
      <c r="M178" s="55">
        <f t="shared" si="173"/>
        <v>209747.24345677515</v>
      </c>
      <c r="N178" s="55">
        <f t="shared" si="174"/>
        <v>47231.219470905751</v>
      </c>
      <c r="O178" s="55">
        <f t="shared" si="147"/>
        <v>162516.0239858694</v>
      </c>
      <c r="P178" s="65">
        <f t="shared" si="175"/>
        <v>0</v>
      </c>
      <c r="Q178" s="52">
        <f t="shared" si="201"/>
        <v>0</v>
      </c>
      <c r="R178" s="57">
        <f t="shared" si="176"/>
        <v>0</v>
      </c>
      <c r="S178" s="59">
        <f t="shared" si="177"/>
        <v>0</v>
      </c>
      <c r="T178" s="56">
        <f t="shared" si="148"/>
        <v>0</v>
      </c>
      <c r="U178" s="57">
        <f t="shared" si="149"/>
        <v>0</v>
      </c>
      <c r="V178" s="59">
        <f t="shared" si="199"/>
        <v>0</v>
      </c>
      <c r="W178" s="52">
        <f t="shared" si="139"/>
        <v>0</v>
      </c>
      <c r="X178" s="57">
        <f t="shared" si="150"/>
        <v>0</v>
      </c>
      <c r="Y178" s="59">
        <f t="shared" si="202"/>
        <v>0</v>
      </c>
      <c r="Z178" s="56">
        <f t="shared" si="178"/>
        <v>0</v>
      </c>
      <c r="AA178" s="57">
        <f t="shared" si="179"/>
        <v>0</v>
      </c>
      <c r="AB178" s="63">
        <f t="shared" si="200"/>
        <v>0</v>
      </c>
      <c r="AC178" s="74">
        <f t="shared" si="151"/>
        <v>0</v>
      </c>
      <c r="AD178" s="57">
        <f t="shared" si="180"/>
        <v>0</v>
      </c>
      <c r="AE178" s="59">
        <f t="shared" si="181"/>
        <v>0</v>
      </c>
      <c r="AF178" s="54">
        <f t="shared" si="182"/>
        <v>0</v>
      </c>
      <c r="AG178" s="57">
        <f t="shared" si="152"/>
        <v>0</v>
      </c>
      <c r="AH178" s="59">
        <f t="shared" si="183"/>
        <v>1723944.582190779</v>
      </c>
      <c r="AI178" s="54">
        <f t="shared" si="153"/>
        <v>47231.219470905751</v>
      </c>
      <c r="AJ178" s="57">
        <f t="shared" si="154"/>
        <v>7183.102425794913</v>
      </c>
      <c r="AK178" s="59">
        <f t="shared" si="138"/>
        <v>6301584.3042078661</v>
      </c>
      <c r="AL178" s="56">
        <f t="shared" si="140"/>
        <v>162516.0239858694</v>
      </c>
      <c r="AM178" s="75">
        <f t="shared" si="155"/>
        <v>26256.601267532777</v>
      </c>
      <c r="AN178">
        <f t="shared" si="184"/>
        <v>3.48759933460141E-2</v>
      </c>
      <c r="AO178" s="119">
        <f t="shared" si="156"/>
        <v>0</v>
      </c>
      <c r="AP178" s="119">
        <f t="shared" si="157"/>
        <v>0</v>
      </c>
      <c r="AQ178">
        <f t="shared" si="158"/>
        <v>0.44529512057777265</v>
      </c>
      <c r="AR178" s="41">
        <f t="shared" si="159"/>
        <v>0</v>
      </c>
      <c r="AS178" s="41">
        <f t="shared" si="160"/>
        <v>0</v>
      </c>
      <c r="AT178">
        <f t="shared" si="161"/>
        <v>0.44285458032160691</v>
      </c>
      <c r="AU178" s="41">
        <f t="shared" si="185"/>
        <v>0</v>
      </c>
      <c r="AV178" s="41">
        <f t="shared" si="186"/>
        <v>0</v>
      </c>
      <c r="AW178">
        <f t="shared" si="162"/>
        <v>0.45086177853906606</v>
      </c>
      <c r="AX178">
        <f t="shared" si="187"/>
        <v>0</v>
      </c>
      <c r="AY178" s="121">
        <f t="shared" si="188"/>
        <v>0</v>
      </c>
      <c r="AZ178">
        <f t="shared" si="163"/>
        <v>0.58618133758978785</v>
      </c>
      <c r="BA178" s="39">
        <f t="shared" si="189"/>
        <v>0</v>
      </c>
      <c r="BB178" s="39">
        <f t="shared" si="190"/>
        <v>0</v>
      </c>
      <c r="BC178">
        <f t="shared" si="164"/>
        <v>0.46567520655686817</v>
      </c>
      <c r="BD178" s="41">
        <f t="shared" si="191"/>
        <v>0</v>
      </c>
      <c r="BE178" s="41">
        <f t="shared" si="192"/>
        <v>0</v>
      </c>
      <c r="BF178">
        <f t="shared" si="165"/>
        <v>0.45020534707186027</v>
      </c>
      <c r="BG178" s="41">
        <f t="shared" si="193"/>
        <v>54414.321896700661</v>
      </c>
      <c r="BH178" s="41">
        <f t="shared" si="194"/>
        <v>7840382.4321703548</v>
      </c>
      <c r="BI178">
        <f t="shared" si="166"/>
        <v>0.48463639894715599</v>
      </c>
      <c r="BJ178">
        <f t="shared" si="195"/>
        <v>188772.62525340216</v>
      </c>
      <c r="BK178" s="121">
        <f t="shared" si="196"/>
        <v>26977659.98165432</v>
      </c>
      <c r="BL178">
        <f t="shared" si="167"/>
        <v>0.49898419344451167</v>
      </c>
      <c r="BM178" s="119">
        <f t="shared" si="197"/>
        <v>243186.94715010282</v>
      </c>
      <c r="BN178" s="119">
        <f t="shared" si="198"/>
        <v>33769306.196540795</v>
      </c>
      <c r="BO178">
        <f t="shared" si="168"/>
        <v>0.46989383904846499</v>
      </c>
    </row>
    <row r="179" spans="1:67">
      <c r="A179">
        <v>167</v>
      </c>
      <c r="B179" s="58">
        <v>162</v>
      </c>
      <c r="C179" s="56">
        <f t="shared" si="141"/>
        <v>7815781.6429418698</v>
      </c>
      <c r="D179" s="56">
        <f t="shared" si="169"/>
        <v>369731.97834949661</v>
      </c>
      <c r="E179" s="59">
        <f t="shared" si="170"/>
        <v>7446049.6645923732</v>
      </c>
      <c r="F179" s="53">
        <f t="shared" si="171"/>
        <v>119107.76910553448</v>
      </c>
      <c r="G179" s="53">
        <f t="shared" si="142"/>
        <v>34537.260360934291</v>
      </c>
      <c r="H179" s="60">
        <f t="shared" si="143"/>
        <v>84570.508744600185</v>
      </c>
      <c r="I179" s="54">
        <f t="shared" si="172"/>
        <v>0.18</v>
      </c>
      <c r="J179" s="61">
        <f t="shared" si="144"/>
        <v>1.6401583188387914E-2</v>
      </c>
      <c r="K179" s="62">
        <f t="shared" si="145"/>
        <v>120739.91276422088</v>
      </c>
      <c r="L179" s="62">
        <f t="shared" si="146"/>
        <v>239847.68186975538</v>
      </c>
      <c r="M179" s="55">
        <f t="shared" si="173"/>
        <v>205310.42150882108</v>
      </c>
      <c r="N179" s="55">
        <f t="shared" si="174"/>
        <v>46232.128814344462</v>
      </c>
      <c r="O179" s="55">
        <f t="shared" si="147"/>
        <v>159078.29269447664</v>
      </c>
      <c r="P179" s="59">
        <f t="shared" si="175"/>
        <v>0</v>
      </c>
      <c r="Q179" s="52">
        <f t="shared" si="201"/>
        <v>0</v>
      </c>
      <c r="R179" s="57">
        <f t="shared" si="176"/>
        <v>0</v>
      </c>
      <c r="S179" s="59">
        <f t="shared" si="177"/>
        <v>0</v>
      </c>
      <c r="T179" s="56">
        <f t="shared" si="148"/>
        <v>0</v>
      </c>
      <c r="U179" s="57">
        <f t="shared" si="149"/>
        <v>0</v>
      </c>
      <c r="V179" s="59">
        <f t="shared" si="199"/>
        <v>0</v>
      </c>
      <c r="W179" s="52">
        <f t="shared" si="139"/>
        <v>0</v>
      </c>
      <c r="X179" s="57">
        <f t="shared" si="150"/>
        <v>0</v>
      </c>
      <c r="Y179" s="59">
        <f t="shared" si="202"/>
        <v>0</v>
      </c>
      <c r="Z179" s="56">
        <f t="shared" si="178"/>
        <v>0</v>
      </c>
      <c r="AA179" s="57">
        <f t="shared" si="179"/>
        <v>0</v>
      </c>
      <c r="AB179" s="63">
        <f t="shared" si="200"/>
        <v>0</v>
      </c>
      <c r="AC179" s="74">
        <f t="shared" si="151"/>
        <v>0</v>
      </c>
      <c r="AD179" s="57">
        <f t="shared" si="180"/>
        <v>0</v>
      </c>
      <c r="AE179" s="59">
        <f t="shared" si="181"/>
        <v>0</v>
      </c>
      <c r="AF179" s="54">
        <f t="shared" si="182"/>
        <v>0</v>
      </c>
      <c r="AG179" s="57">
        <f t="shared" si="152"/>
        <v>0</v>
      </c>
      <c r="AH179" s="59">
        <f t="shared" si="183"/>
        <v>1676713.3627198732</v>
      </c>
      <c r="AI179" s="54">
        <f t="shared" si="153"/>
        <v>46232.128814344462</v>
      </c>
      <c r="AJ179" s="57">
        <f t="shared" si="154"/>
        <v>6986.3056779994713</v>
      </c>
      <c r="AK179" s="59">
        <f t="shared" si="138"/>
        <v>6139068.2802219968</v>
      </c>
      <c r="AL179" s="56">
        <f t="shared" si="140"/>
        <v>159078.29269447664</v>
      </c>
      <c r="AM179" s="75">
        <f t="shared" si="155"/>
        <v>25579.451167591655</v>
      </c>
      <c r="AN179">
        <f t="shared" si="184"/>
        <v>3.495640053002156E-2</v>
      </c>
      <c r="AO179" s="119">
        <f t="shared" si="156"/>
        <v>0</v>
      </c>
      <c r="AP179" s="119">
        <f t="shared" si="157"/>
        <v>0</v>
      </c>
      <c r="AQ179">
        <f t="shared" si="158"/>
        <v>0.44258487125278972</v>
      </c>
      <c r="AR179" s="41">
        <f t="shared" si="159"/>
        <v>0</v>
      </c>
      <c r="AS179" s="41">
        <f t="shared" si="160"/>
        <v>0</v>
      </c>
      <c r="AT179">
        <f t="shared" si="161"/>
        <v>0.44014417660170763</v>
      </c>
      <c r="AU179" s="41">
        <f t="shared" si="185"/>
        <v>0</v>
      </c>
      <c r="AV179" s="41">
        <f t="shared" si="186"/>
        <v>0</v>
      </c>
      <c r="AW179">
        <f t="shared" si="162"/>
        <v>0.44815219121090311</v>
      </c>
      <c r="AX179">
        <f t="shared" si="187"/>
        <v>0</v>
      </c>
      <c r="AY179" s="121">
        <f t="shared" si="188"/>
        <v>0</v>
      </c>
      <c r="AZ179">
        <f t="shared" si="163"/>
        <v>0.58360812574584087</v>
      </c>
      <c r="BA179" s="39">
        <f t="shared" si="189"/>
        <v>0</v>
      </c>
      <c r="BB179" s="39">
        <f t="shared" si="190"/>
        <v>0</v>
      </c>
      <c r="BC179">
        <f t="shared" si="164"/>
        <v>0.4629694446141267</v>
      </c>
      <c r="BD179" s="41">
        <f t="shared" si="191"/>
        <v>0</v>
      </c>
      <c r="BE179" s="41">
        <f t="shared" si="192"/>
        <v>0</v>
      </c>
      <c r="BF179">
        <f t="shared" si="165"/>
        <v>0.44749565939632302</v>
      </c>
      <c r="BG179" s="41">
        <f t="shared" si="193"/>
        <v>53218.434492343935</v>
      </c>
      <c r="BH179" s="41">
        <f t="shared" si="194"/>
        <v>7720765.5119955251</v>
      </c>
      <c r="BI179">
        <f t="shared" si="166"/>
        <v>0.48193978962816597</v>
      </c>
      <c r="BJ179">
        <f t="shared" si="195"/>
        <v>184657.74386206828</v>
      </c>
      <c r="BK179" s="121">
        <f t="shared" si="196"/>
        <v>26566074.879977599</v>
      </c>
      <c r="BL179">
        <f t="shared" si="167"/>
        <v>0.49629758115291295</v>
      </c>
      <c r="BM179" s="119">
        <f t="shared" si="197"/>
        <v>237876.1783544122</v>
      </c>
      <c r="BN179" s="119">
        <f t="shared" si="198"/>
        <v>33260288.284429014</v>
      </c>
      <c r="BO179">
        <f t="shared" si="168"/>
        <v>0.46718970567975104</v>
      </c>
    </row>
    <row r="180" spans="1:67">
      <c r="A180">
        <v>168</v>
      </c>
      <c r="B180" s="64">
        <v>163</v>
      </c>
      <c r="C180" s="56">
        <f t="shared" si="141"/>
        <v>7610471.2214330491</v>
      </c>
      <c r="D180" s="56">
        <f t="shared" si="169"/>
        <v>369731.97834949661</v>
      </c>
      <c r="E180" s="59">
        <f t="shared" si="170"/>
        <v>7240739.2430835525</v>
      </c>
      <c r="F180" s="53">
        <f t="shared" si="171"/>
        <v>117154.21312216675</v>
      </c>
      <c r="G180" s="53">
        <f t="shared" si="142"/>
        <v>33584.962189169215</v>
      </c>
      <c r="H180" s="66">
        <f t="shared" si="143"/>
        <v>83569.250932997529</v>
      </c>
      <c r="I180" s="54">
        <f t="shared" si="172"/>
        <v>0.18</v>
      </c>
      <c r="J180" s="67">
        <f t="shared" si="144"/>
        <v>1.6401583188387914E-2</v>
      </c>
      <c r="K180" s="68">
        <f t="shared" si="145"/>
        <v>117388.91901969101</v>
      </c>
      <c r="L180" s="68">
        <f t="shared" si="146"/>
        <v>234543.13214185776</v>
      </c>
      <c r="M180" s="55">
        <f t="shared" si="173"/>
        <v>200958.16995268853</v>
      </c>
      <c r="N180" s="55">
        <f t="shared" si="174"/>
        <v>45252.081853762356</v>
      </c>
      <c r="O180" s="55">
        <f t="shared" si="147"/>
        <v>155706.08809892618</v>
      </c>
      <c r="P180" s="65">
        <f t="shared" si="175"/>
        <v>0</v>
      </c>
      <c r="Q180" s="52">
        <f t="shared" si="201"/>
        <v>0</v>
      </c>
      <c r="R180" s="57">
        <f t="shared" si="176"/>
        <v>0</v>
      </c>
      <c r="S180" s="59">
        <f t="shared" si="177"/>
        <v>0</v>
      </c>
      <c r="T180" s="56">
        <f t="shared" si="148"/>
        <v>0</v>
      </c>
      <c r="U180" s="57">
        <f t="shared" si="149"/>
        <v>0</v>
      </c>
      <c r="V180" s="59">
        <f t="shared" si="199"/>
        <v>0</v>
      </c>
      <c r="W180" s="52">
        <f t="shared" si="139"/>
        <v>0</v>
      </c>
      <c r="X180" s="57">
        <f t="shared" si="150"/>
        <v>0</v>
      </c>
      <c r="Y180" s="59">
        <f t="shared" si="202"/>
        <v>0</v>
      </c>
      <c r="Z180" s="56">
        <f t="shared" si="178"/>
        <v>0</v>
      </c>
      <c r="AA180" s="57">
        <f t="shared" si="179"/>
        <v>0</v>
      </c>
      <c r="AB180" s="63">
        <f t="shared" si="200"/>
        <v>0</v>
      </c>
      <c r="AC180" s="74">
        <f t="shared" si="151"/>
        <v>0</v>
      </c>
      <c r="AD180" s="57">
        <f t="shared" si="180"/>
        <v>0</v>
      </c>
      <c r="AE180" s="59">
        <f t="shared" si="181"/>
        <v>0</v>
      </c>
      <c r="AF180" s="54">
        <f t="shared" si="182"/>
        <v>0</v>
      </c>
      <c r="AG180" s="57">
        <f t="shared" si="152"/>
        <v>0</v>
      </c>
      <c r="AH180" s="59">
        <f t="shared" si="183"/>
        <v>1630481.2339055287</v>
      </c>
      <c r="AI180" s="54">
        <f t="shared" si="153"/>
        <v>45252.081853762356</v>
      </c>
      <c r="AJ180" s="57">
        <f t="shared" si="154"/>
        <v>6793.6718079397024</v>
      </c>
      <c r="AK180" s="59">
        <f t="shared" si="138"/>
        <v>5979989.9875275204</v>
      </c>
      <c r="AL180" s="56">
        <f t="shared" si="140"/>
        <v>155706.08809892618</v>
      </c>
      <c r="AM180" s="75">
        <f t="shared" si="155"/>
        <v>24916.624948031334</v>
      </c>
      <c r="AN180">
        <f t="shared" si="184"/>
        <v>3.503680771402902E-2</v>
      </c>
      <c r="AO180" s="119">
        <f t="shared" si="156"/>
        <v>0</v>
      </c>
      <c r="AP180" s="119">
        <f t="shared" si="157"/>
        <v>0</v>
      </c>
      <c r="AQ180">
        <f t="shared" si="158"/>
        <v>0.43988525534654022</v>
      </c>
      <c r="AR180" s="41">
        <f t="shared" si="159"/>
        <v>0</v>
      </c>
      <c r="AS180" s="41">
        <f t="shared" si="160"/>
        <v>0</v>
      </c>
      <c r="AT180">
        <f t="shared" si="161"/>
        <v>0.4374445318229242</v>
      </c>
      <c r="AU180" s="41">
        <f t="shared" si="185"/>
        <v>0</v>
      </c>
      <c r="AV180" s="41">
        <f t="shared" si="186"/>
        <v>0</v>
      </c>
      <c r="AW180">
        <f t="shared" si="162"/>
        <v>0.44545295101852783</v>
      </c>
      <c r="AX180">
        <f t="shared" si="187"/>
        <v>0</v>
      </c>
      <c r="AY180" s="121">
        <f t="shared" si="188"/>
        <v>0</v>
      </c>
      <c r="AZ180">
        <f t="shared" si="163"/>
        <v>0.58103845313349112</v>
      </c>
      <c r="BA180" s="39">
        <f t="shared" si="189"/>
        <v>0</v>
      </c>
      <c r="BB180" s="39">
        <f t="shared" si="190"/>
        <v>0</v>
      </c>
      <c r="BC180">
        <f t="shared" si="164"/>
        <v>0.46027326856076567</v>
      </c>
      <c r="BD180" s="41">
        <f t="shared" si="191"/>
        <v>0</v>
      </c>
      <c r="BE180" s="41">
        <f t="shared" si="192"/>
        <v>0</v>
      </c>
      <c r="BF180">
        <f t="shared" si="165"/>
        <v>0.44479635261246847</v>
      </c>
      <c r="BG180" s="41">
        <f t="shared" si="193"/>
        <v>52045.75366170206</v>
      </c>
      <c r="BH180" s="41">
        <f t="shared" si="194"/>
        <v>7602349.7514320761</v>
      </c>
      <c r="BI180">
        <f t="shared" si="166"/>
        <v>0.47925179449509747</v>
      </c>
      <c r="BJ180">
        <f t="shared" si="195"/>
        <v>180622.71304695751</v>
      </c>
      <c r="BK180" s="121">
        <f t="shared" si="196"/>
        <v>26158622.800619598</v>
      </c>
      <c r="BL180">
        <f t="shared" si="167"/>
        <v>0.4936188509976086</v>
      </c>
      <c r="BM180" s="119">
        <f t="shared" si="197"/>
        <v>232668.46670865957</v>
      </c>
      <c r="BN180" s="119">
        <f t="shared" si="198"/>
        <v>32756181.702288233</v>
      </c>
      <c r="BO180">
        <f t="shared" si="168"/>
        <v>0.46449494168099686</v>
      </c>
    </row>
    <row r="181" spans="1:67">
      <c r="A181">
        <v>169</v>
      </c>
      <c r="B181" s="58">
        <v>164</v>
      </c>
      <c r="C181" s="56">
        <f t="shared" si="141"/>
        <v>7409513.0514803603</v>
      </c>
      <c r="D181" s="56">
        <f t="shared" si="169"/>
        <v>369731.97834949568</v>
      </c>
      <c r="E181" s="59">
        <f t="shared" si="170"/>
        <v>7039781.0731308647</v>
      </c>
      <c r="F181" s="53">
        <f t="shared" si="171"/>
        <v>115232.69854977341</v>
      </c>
      <c r="G181" s="53">
        <f t="shared" si="142"/>
        <v>32652.851210871991</v>
      </c>
      <c r="H181" s="60">
        <f t="shared" si="143"/>
        <v>82579.847338901425</v>
      </c>
      <c r="I181" s="54">
        <f t="shared" si="172"/>
        <v>0.18</v>
      </c>
      <c r="J181" s="61">
        <f t="shared" si="144"/>
        <v>1.6401583188387914E-2</v>
      </c>
      <c r="K181" s="62">
        <f t="shared" si="145"/>
        <v>114109.11466318124</v>
      </c>
      <c r="L181" s="62">
        <f t="shared" si="146"/>
        <v>229341.81321295467</v>
      </c>
      <c r="M181" s="55">
        <f t="shared" si="173"/>
        <v>196688.96200208267</v>
      </c>
      <c r="N181" s="55">
        <f t="shared" si="174"/>
        <v>44290.734784981658</v>
      </c>
      <c r="O181" s="55">
        <f t="shared" si="147"/>
        <v>152398.22721710103</v>
      </c>
      <c r="P181" s="59">
        <f t="shared" si="175"/>
        <v>0</v>
      </c>
      <c r="Q181" s="52">
        <f t="shared" si="201"/>
        <v>0</v>
      </c>
      <c r="R181" s="57">
        <f t="shared" si="176"/>
        <v>0</v>
      </c>
      <c r="S181" s="59">
        <f t="shared" si="177"/>
        <v>0</v>
      </c>
      <c r="T181" s="56">
        <f t="shared" si="148"/>
        <v>0</v>
      </c>
      <c r="U181" s="57">
        <f t="shared" si="149"/>
        <v>0</v>
      </c>
      <c r="V181" s="59">
        <f t="shared" si="199"/>
        <v>0</v>
      </c>
      <c r="W181" s="52">
        <f t="shared" si="139"/>
        <v>0</v>
      </c>
      <c r="X181" s="57">
        <f t="shared" si="150"/>
        <v>0</v>
      </c>
      <c r="Y181" s="59">
        <f t="shared" si="202"/>
        <v>0</v>
      </c>
      <c r="Z181" s="56">
        <f t="shared" si="178"/>
        <v>0</v>
      </c>
      <c r="AA181" s="57">
        <f t="shared" si="179"/>
        <v>0</v>
      </c>
      <c r="AB181" s="63">
        <f t="shared" si="200"/>
        <v>0</v>
      </c>
      <c r="AC181" s="74">
        <f t="shared" si="151"/>
        <v>0</v>
      </c>
      <c r="AD181" s="57">
        <f t="shared" si="180"/>
        <v>0</v>
      </c>
      <c r="AE181" s="59">
        <f t="shared" si="181"/>
        <v>0</v>
      </c>
      <c r="AF181" s="54">
        <f t="shared" si="182"/>
        <v>0</v>
      </c>
      <c r="AG181" s="57">
        <f t="shared" si="152"/>
        <v>0</v>
      </c>
      <c r="AH181" s="59">
        <f t="shared" si="183"/>
        <v>1585229.1520517664</v>
      </c>
      <c r="AI181" s="54">
        <f t="shared" si="153"/>
        <v>44290.734784981658</v>
      </c>
      <c r="AJ181" s="57">
        <f t="shared" si="154"/>
        <v>6605.1214668823595</v>
      </c>
      <c r="AK181" s="59">
        <f t="shared" si="138"/>
        <v>5824283.8994285939</v>
      </c>
      <c r="AL181" s="56">
        <f t="shared" si="140"/>
        <v>152398.22721710103</v>
      </c>
      <c r="AM181" s="75">
        <f t="shared" si="155"/>
        <v>24267.849580952476</v>
      </c>
      <c r="AN181">
        <f t="shared" si="184"/>
        <v>3.5117214898036486E-2</v>
      </c>
      <c r="AO181" s="119">
        <f t="shared" si="156"/>
        <v>0</v>
      </c>
      <c r="AP181" s="119">
        <f t="shared" si="157"/>
        <v>0</v>
      </c>
      <c r="AQ181">
        <f t="shared" si="158"/>
        <v>0.43719627979125181</v>
      </c>
      <c r="AR181" s="41">
        <f t="shared" si="159"/>
        <v>0</v>
      </c>
      <c r="AS181" s="41">
        <f t="shared" si="160"/>
        <v>0</v>
      </c>
      <c r="AT181">
        <f t="shared" si="161"/>
        <v>0.43475565178403763</v>
      </c>
      <c r="AU181" s="41">
        <f t="shared" si="185"/>
        <v>0</v>
      </c>
      <c r="AV181" s="41">
        <f t="shared" si="186"/>
        <v>0</v>
      </c>
      <c r="AW181">
        <f t="shared" si="162"/>
        <v>0.44276406743219021</v>
      </c>
      <c r="AX181">
        <f t="shared" si="187"/>
        <v>0</v>
      </c>
      <c r="AY181" s="121">
        <f t="shared" si="188"/>
        <v>0</v>
      </c>
      <c r="AZ181">
        <f t="shared" si="163"/>
        <v>0.57847237270277008</v>
      </c>
      <c r="BA181" s="39">
        <f t="shared" si="189"/>
        <v>0</v>
      </c>
      <c r="BB181" s="39">
        <f t="shared" si="190"/>
        <v>0</v>
      </c>
      <c r="BC181">
        <f t="shared" si="164"/>
        <v>0.45758669430547627</v>
      </c>
      <c r="BD181" s="41">
        <f t="shared" si="191"/>
        <v>0</v>
      </c>
      <c r="BE181" s="41">
        <f t="shared" si="192"/>
        <v>0</v>
      </c>
      <c r="BF181">
        <f t="shared" si="165"/>
        <v>0.44210743589469076</v>
      </c>
      <c r="BG181" s="41">
        <f t="shared" si="193"/>
        <v>50895.856251864017</v>
      </c>
      <c r="BH181" s="41">
        <f t="shared" si="194"/>
        <v>7485134.1786619006</v>
      </c>
      <c r="BI181">
        <f t="shared" si="166"/>
        <v>0.47657243704802738</v>
      </c>
      <c r="BJ181">
        <f t="shared" si="195"/>
        <v>176666.07679805352</v>
      </c>
      <c r="BK181" s="121">
        <f t="shared" si="196"/>
        <v>25755300.399690073</v>
      </c>
      <c r="BL181">
        <f t="shared" si="167"/>
        <v>0.49094803175547785</v>
      </c>
      <c r="BM181" s="119">
        <f t="shared" si="197"/>
        <v>227561.93304991754</v>
      </c>
      <c r="BN181" s="119">
        <f t="shared" si="198"/>
        <v>32256989.768341556</v>
      </c>
      <c r="BO181">
        <f t="shared" si="168"/>
        <v>0.46180956471210921</v>
      </c>
    </row>
    <row r="182" spans="1:67">
      <c r="A182">
        <v>170</v>
      </c>
      <c r="B182" s="64">
        <v>165</v>
      </c>
      <c r="C182" s="56">
        <f t="shared" si="141"/>
        <v>7212824.0894782767</v>
      </c>
      <c r="D182" s="56">
        <f t="shared" si="169"/>
        <v>369731.97834949475</v>
      </c>
      <c r="E182" s="59">
        <f t="shared" si="170"/>
        <v>6843092.1111287819</v>
      </c>
      <c r="F182" s="53">
        <f t="shared" si="171"/>
        <v>113342.6998584869</v>
      </c>
      <c r="G182" s="53">
        <f t="shared" si="142"/>
        <v>31740.542242119001</v>
      </c>
      <c r="H182" s="66">
        <f t="shared" si="143"/>
        <v>81602.157616367898</v>
      </c>
      <c r="I182" s="54">
        <f t="shared" si="172"/>
        <v>0.18</v>
      </c>
      <c r="J182" s="67">
        <f t="shared" si="144"/>
        <v>1.6401583188387914E-2</v>
      </c>
      <c r="K182" s="68">
        <f t="shared" si="145"/>
        <v>110899.13994998299</v>
      </c>
      <c r="L182" s="68">
        <f t="shared" si="146"/>
        <v>224241.8398084699</v>
      </c>
      <c r="M182" s="55">
        <f t="shared" si="173"/>
        <v>192501.2975663509</v>
      </c>
      <c r="N182" s="55">
        <f t="shared" si="174"/>
        <v>43347.749815191986</v>
      </c>
      <c r="O182" s="55">
        <f t="shared" si="147"/>
        <v>149153.54775115891</v>
      </c>
      <c r="P182" s="65">
        <f t="shared" si="175"/>
        <v>0</v>
      </c>
      <c r="Q182" s="52">
        <f t="shared" si="201"/>
        <v>0</v>
      </c>
      <c r="R182" s="57">
        <f t="shared" si="176"/>
        <v>0</v>
      </c>
      <c r="S182" s="59">
        <f t="shared" si="177"/>
        <v>0</v>
      </c>
      <c r="T182" s="56">
        <f t="shared" si="148"/>
        <v>0</v>
      </c>
      <c r="U182" s="57">
        <f t="shared" si="149"/>
        <v>0</v>
      </c>
      <c r="V182" s="59">
        <f t="shared" si="199"/>
        <v>0</v>
      </c>
      <c r="W182" s="52">
        <f t="shared" si="139"/>
        <v>0</v>
      </c>
      <c r="X182" s="57">
        <f t="shared" si="150"/>
        <v>0</v>
      </c>
      <c r="Y182" s="59">
        <f t="shared" si="202"/>
        <v>0</v>
      </c>
      <c r="Z182" s="56">
        <f t="shared" si="178"/>
        <v>0</v>
      </c>
      <c r="AA182" s="57">
        <f t="shared" si="179"/>
        <v>0</v>
      </c>
      <c r="AB182" s="63">
        <f t="shared" si="200"/>
        <v>0</v>
      </c>
      <c r="AC182" s="74">
        <f t="shared" si="151"/>
        <v>0</v>
      </c>
      <c r="AD182" s="57">
        <f t="shared" si="180"/>
        <v>0</v>
      </c>
      <c r="AE182" s="59">
        <f t="shared" si="181"/>
        <v>0</v>
      </c>
      <c r="AF182" s="54">
        <f t="shared" si="182"/>
        <v>0</v>
      </c>
      <c r="AG182" s="57">
        <f t="shared" si="152"/>
        <v>0</v>
      </c>
      <c r="AH182" s="59">
        <f t="shared" si="183"/>
        <v>1540938.4172667847</v>
      </c>
      <c r="AI182" s="54">
        <f t="shared" si="153"/>
        <v>43347.749815191986</v>
      </c>
      <c r="AJ182" s="57">
        <f t="shared" si="154"/>
        <v>6420.5767386116031</v>
      </c>
      <c r="AK182" s="59">
        <f t="shared" si="138"/>
        <v>5671885.6722114924</v>
      </c>
      <c r="AL182" s="56">
        <f t="shared" si="140"/>
        <v>149153.54775115891</v>
      </c>
      <c r="AM182" s="75">
        <f t="shared" si="155"/>
        <v>23632.856967547887</v>
      </c>
      <c r="AN182">
        <f t="shared" si="184"/>
        <v>3.5197622082043939E-2</v>
      </c>
      <c r="AO182" s="119">
        <f t="shared" si="156"/>
        <v>0</v>
      </c>
      <c r="AP182" s="119">
        <f t="shared" si="157"/>
        <v>0</v>
      </c>
      <c r="AQ182">
        <f t="shared" si="158"/>
        <v>0.43451795105168978</v>
      </c>
      <c r="AR182" s="41">
        <f t="shared" si="159"/>
        <v>0</v>
      </c>
      <c r="AS182" s="41">
        <f t="shared" si="160"/>
        <v>0</v>
      </c>
      <c r="AT182">
        <f t="shared" si="161"/>
        <v>0.43207754181811087</v>
      </c>
      <c r="AU182" s="41">
        <f t="shared" si="185"/>
        <v>0</v>
      </c>
      <c r="AV182" s="41">
        <f t="shared" si="186"/>
        <v>0</v>
      </c>
      <c r="AW182">
        <f t="shared" si="162"/>
        <v>0.44008554945116007</v>
      </c>
      <c r="AX182">
        <f t="shared" si="187"/>
        <v>0</v>
      </c>
      <c r="AY182" s="121">
        <f t="shared" si="188"/>
        <v>0</v>
      </c>
      <c r="AZ182">
        <f t="shared" si="163"/>
        <v>0.57590993702556104</v>
      </c>
      <c r="BA182" s="39">
        <f t="shared" si="189"/>
        <v>0</v>
      </c>
      <c r="BB182" s="39">
        <f t="shared" si="190"/>
        <v>0</v>
      </c>
      <c r="BC182">
        <f t="shared" si="164"/>
        <v>0.45490973728026429</v>
      </c>
      <c r="BD182" s="41">
        <f t="shared" si="191"/>
        <v>0</v>
      </c>
      <c r="BE182" s="41">
        <f t="shared" si="192"/>
        <v>0</v>
      </c>
      <c r="BF182">
        <f t="shared" si="165"/>
        <v>0.43942891794673938</v>
      </c>
      <c r="BG182" s="41">
        <f t="shared" si="193"/>
        <v>49768.326553803592</v>
      </c>
      <c r="BH182" s="41">
        <f t="shared" si="194"/>
        <v>7369117.4685826376</v>
      </c>
      <c r="BI182">
        <f t="shared" si="166"/>
        <v>0.47390174031014914</v>
      </c>
      <c r="BJ182">
        <f t="shared" si="195"/>
        <v>172786.40471870679</v>
      </c>
      <c r="BK182" s="121">
        <f t="shared" si="196"/>
        <v>25356103.117697015</v>
      </c>
      <c r="BL182">
        <f t="shared" si="167"/>
        <v>0.4882851517312089</v>
      </c>
      <c r="BM182" s="119">
        <f t="shared" si="197"/>
        <v>222554.73127251037</v>
      </c>
      <c r="BN182" s="119">
        <f t="shared" si="198"/>
        <v>31762714.098447897</v>
      </c>
      <c r="BO182">
        <f t="shared" si="168"/>
        <v>0.45913359195558079</v>
      </c>
    </row>
    <row r="183" spans="1:67">
      <c r="A183">
        <v>171</v>
      </c>
      <c r="B183" s="58">
        <v>166</v>
      </c>
      <c r="C183" s="56">
        <f t="shared" si="141"/>
        <v>7020322.7919119261</v>
      </c>
      <c r="D183" s="56">
        <f t="shared" si="169"/>
        <v>369731.97834949475</v>
      </c>
      <c r="E183" s="59">
        <f t="shared" si="170"/>
        <v>6650590.8135624314</v>
      </c>
      <c r="F183" s="53">
        <f t="shared" si="171"/>
        <v>111483.70013796144</v>
      </c>
      <c r="G183" s="53">
        <f t="shared" si="142"/>
        <v>30847.657056907079</v>
      </c>
      <c r="H183" s="60">
        <f t="shared" si="143"/>
        <v>80636.043081054362</v>
      </c>
      <c r="I183" s="54">
        <f t="shared" si="172"/>
        <v>0.18</v>
      </c>
      <c r="J183" s="61">
        <f t="shared" si="144"/>
        <v>1.6401583188387914E-2</v>
      </c>
      <c r="K183" s="62">
        <f t="shared" si="145"/>
        <v>107757.65971199633</v>
      </c>
      <c r="L183" s="62">
        <f t="shared" si="146"/>
        <v>219241.35984995775</v>
      </c>
      <c r="M183" s="55">
        <f t="shared" si="173"/>
        <v>188393.70279305067</v>
      </c>
      <c r="N183" s="55">
        <f t="shared" si="174"/>
        <v>42422.79505994502</v>
      </c>
      <c r="O183" s="55">
        <f t="shared" si="147"/>
        <v>145970.90773310565</v>
      </c>
      <c r="P183" s="59">
        <f t="shared" si="175"/>
        <v>0</v>
      </c>
      <c r="Q183" s="52">
        <f t="shared" si="201"/>
        <v>0</v>
      </c>
      <c r="R183" s="57">
        <f t="shared" si="176"/>
        <v>0</v>
      </c>
      <c r="S183" s="59">
        <f t="shared" si="177"/>
        <v>0</v>
      </c>
      <c r="T183" s="56">
        <f t="shared" si="148"/>
        <v>0</v>
      </c>
      <c r="U183" s="57">
        <f t="shared" si="149"/>
        <v>0</v>
      </c>
      <c r="V183" s="59">
        <f t="shared" si="199"/>
        <v>0</v>
      </c>
      <c r="W183" s="52">
        <f t="shared" si="139"/>
        <v>0</v>
      </c>
      <c r="X183" s="57">
        <f t="shared" si="150"/>
        <v>0</v>
      </c>
      <c r="Y183" s="59">
        <f t="shared" si="202"/>
        <v>0</v>
      </c>
      <c r="Z183" s="56">
        <f t="shared" si="178"/>
        <v>0</v>
      </c>
      <c r="AA183" s="57">
        <f t="shared" si="179"/>
        <v>0</v>
      </c>
      <c r="AB183" s="63">
        <f t="shared" si="200"/>
        <v>0</v>
      </c>
      <c r="AC183" s="74">
        <f t="shared" si="151"/>
        <v>0</v>
      </c>
      <c r="AD183" s="57">
        <f t="shared" si="180"/>
        <v>0</v>
      </c>
      <c r="AE183" s="59">
        <f t="shared" si="181"/>
        <v>0</v>
      </c>
      <c r="AF183" s="54">
        <f t="shared" si="182"/>
        <v>0</v>
      </c>
      <c r="AG183" s="57">
        <f t="shared" si="152"/>
        <v>0</v>
      </c>
      <c r="AH183" s="59">
        <f t="shared" si="183"/>
        <v>1497590.6674515926</v>
      </c>
      <c r="AI183" s="54">
        <f t="shared" si="153"/>
        <v>42422.79505994502</v>
      </c>
      <c r="AJ183" s="57">
        <f t="shared" si="154"/>
        <v>6239.9611143816355</v>
      </c>
      <c r="AK183" s="59">
        <f t="shared" si="138"/>
        <v>5522732.124460334</v>
      </c>
      <c r="AL183" s="56">
        <f t="shared" si="140"/>
        <v>145970.90773310565</v>
      </c>
      <c r="AM183" s="75">
        <f t="shared" si="155"/>
        <v>23011.383851918057</v>
      </c>
      <c r="AN183">
        <f t="shared" si="184"/>
        <v>3.5278029266051406E-2</v>
      </c>
      <c r="AO183" s="119">
        <f t="shared" si="156"/>
        <v>0</v>
      </c>
      <c r="AP183" s="119">
        <f t="shared" si="157"/>
        <v>0</v>
      </c>
      <c r="AQ183">
        <f t="shared" si="158"/>
        <v>0.43185027512764107</v>
      </c>
      <c r="AR183" s="41">
        <f t="shared" si="159"/>
        <v>0</v>
      </c>
      <c r="AS183" s="41">
        <f t="shared" si="160"/>
        <v>0</v>
      </c>
      <c r="AT183">
        <f t="shared" si="161"/>
        <v>0.42941020679504893</v>
      </c>
      <c r="AU183" s="41">
        <f t="shared" si="185"/>
        <v>0</v>
      </c>
      <c r="AV183" s="41">
        <f t="shared" si="186"/>
        <v>0</v>
      </c>
      <c r="AW183">
        <f t="shared" si="162"/>
        <v>0.4374174056060503</v>
      </c>
      <c r="AX183">
        <f t="shared" si="187"/>
        <v>0</v>
      </c>
      <c r="AY183" s="121">
        <f t="shared" si="188"/>
        <v>0</v>
      </c>
      <c r="AZ183">
        <f t="shared" si="163"/>
        <v>0.5733511982946834</v>
      </c>
      <c r="BA183" s="39">
        <f t="shared" si="189"/>
        <v>0</v>
      </c>
      <c r="BB183" s="39">
        <f t="shared" si="190"/>
        <v>0</v>
      </c>
      <c r="BC183">
        <f t="shared" si="164"/>
        <v>0.45224241244241259</v>
      </c>
      <c r="BD183" s="41">
        <f t="shared" si="191"/>
        <v>0</v>
      </c>
      <c r="BE183" s="41">
        <f t="shared" si="192"/>
        <v>0</v>
      </c>
      <c r="BF183">
        <f t="shared" si="165"/>
        <v>0.4367608070041254</v>
      </c>
      <c r="BG183" s="41">
        <f t="shared" si="193"/>
        <v>48662.756174326656</v>
      </c>
      <c r="BH183" s="41">
        <f t="shared" si="194"/>
        <v>7254297.9552505985</v>
      </c>
      <c r="BI183">
        <f t="shared" si="166"/>
        <v>0.47123972682931509</v>
      </c>
      <c r="BJ183">
        <f t="shared" si="195"/>
        <v>168982.29158502369</v>
      </c>
      <c r="BK183" s="121">
        <f t="shared" si="196"/>
        <v>24961025.222361065</v>
      </c>
      <c r="BL183">
        <f t="shared" si="167"/>
        <v>0.48563023875828426</v>
      </c>
      <c r="BM183" s="119">
        <f t="shared" si="197"/>
        <v>217645.04775935033</v>
      </c>
      <c r="BN183" s="119">
        <f t="shared" si="198"/>
        <v>31273354.663646411</v>
      </c>
      <c r="BO183">
        <f t="shared" si="168"/>
        <v>0.45646704011836481</v>
      </c>
    </row>
    <row r="184" spans="1:67">
      <c r="A184">
        <v>172</v>
      </c>
      <c r="B184" s="64">
        <v>167</v>
      </c>
      <c r="C184" s="56">
        <f t="shared" si="141"/>
        <v>6831929.0891188756</v>
      </c>
      <c r="D184" s="56">
        <f t="shared" si="169"/>
        <v>369731.97834949475</v>
      </c>
      <c r="E184" s="59">
        <f t="shared" si="170"/>
        <v>6462197.1107693808</v>
      </c>
      <c r="F184" s="53">
        <f t="shared" si="171"/>
        <v>109655.19095599937</v>
      </c>
      <c r="G184" s="53">
        <f t="shared" si="142"/>
        <v>29973.824265451982</v>
      </c>
      <c r="H184" s="66">
        <f t="shared" si="143"/>
        <v>79681.36669054738</v>
      </c>
      <c r="I184" s="54">
        <f t="shared" si="172"/>
        <v>0.18</v>
      </c>
      <c r="J184" s="67">
        <f t="shared" si="144"/>
        <v>1.6401583188387914E-2</v>
      </c>
      <c r="K184" s="68">
        <f t="shared" si="145"/>
        <v>104683.36292770457</v>
      </c>
      <c r="L184" s="68">
        <f t="shared" si="146"/>
        <v>214338.55388370395</v>
      </c>
      <c r="M184" s="55">
        <f t="shared" si="173"/>
        <v>184364.72961825196</v>
      </c>
      <c r="N184" s="55">
        <f t="shared" si="174"/>
        <v>41515.544441890888</v>
      </c>
      <c r="O184" s="55">
        <f t="shared" si="147"/>
        <v>142849.18517636109</v>
      </c>
      <c r="P184" s="65">
        <f t="shared" si="175"/>
        <v>0</v>
      </c>
      <c r="Q184" s="52">
        <f t="shared" si="201"/>
        <v>0</v>
      </c>
      <c r="R184" s="57">
        <f t="shared" si="176"/>
        <v>0</v>
      </c>
      <c r="S184" s="59">
        <f t="shared" si="177"/>
        <v>0</v>
      </c>
      <c r="T184" s="56">
        <f t="shared" si="148"/>
        <v>0</v>
      </c>
      <c r="U184" s="57">
        <f t="shared" si="149"/>
        <v>0</v>
      </c>
      <c r="V184" s="59">
        <f t="shared" si="199"/>
        <v>0</v>
      </c>
      <c r="W184" s="52">
        <f t="shared" si="139"/>
        <v>0</v>
      </c>
      <c r="X184" s="57">
        <f t="shared" si="150"/>
        <v>0</v>
      </c>
      <c r="Y184" s="59">
        <f t="shared" si="202"/>
        <v>0</v>
      </c>
      <c r="Z184" s="56">
        <f t="shared" si="178"/>
        <v>0</v>
      </c>
      <c r="AA184" s="57">
        <f t="shared" si="179"/>
        <v>0</v>
      </c>
      <c r="AB184" s="63">
        <f t="shared" si="200"/>
        <v>0</v>
      </c>
      <c r="AC184" s="74">
        <f t="shared" si="151"/>
        <v>0</v>
      </c>
      <c r="AD184" s="57">
        <f t="shared" si="180"/>
        <v>0</v>
      </c>
      <c r="AE184" s="59">
        <f t="shared" si="181"/>
        <v>0</v>
      </c>
      <c r="AF184" s="54">
        <f t="shared" si="182"/>
        <v>0</v>
      </c>
      <c r="AG184" s="57">
        <f t="shared" si="152"/>
        <v>0</v>
      </c>
      <c r="AH184" s="59">
        <f t="shared" si="183"/>
        <v>1455167.8723916477</v>
      </c>
      <c r="AI184" s="54">
        <f t="shared" si="153"/>
        <v>41515.544441890888</v>
      </c>
      <c r="AJ184" s="57">
        <f t="shared" si="154"/>
        <v>6063.1994682985314</v>
      </c>
      <c r="AK184" s="59">
        <f t="shared" si="138"/>
        <v>5376761.2167272279</v>
      </c>
      <c r="AL184" s="56">
        <f t="shared" si="140"/>
        <v>142849.18517636109</v>
      </c>
      <c r="AM184" s="75">
        <f t="shared" si="155"/>
        <v>22403.171736363449</v>
      </c>
      <c r="AN184">
        <f t="shared" si="184"/>
        <v>3.5358436450058865E-2</v>
      </c>
      <c r="AO184" s="119">
        <f t="shared" si="156"/>
        <v>0</v>
      </c>
      <c r="AP184" s="119">
        <f t="shared" si="157"/>
        <v>0</v>
      </c>
      <c r="AQ184">
        <f t="shared" si="158"/>
        <v>0.42919325755645221</v>
      </c>
      <c r="AR184" s="41">
        <f t="shared" si="159"/>
        <v>0</v>
      </c>
      <c r="AS184" s="41">
        <f t="shared" si="160"/>
        <v>0</v>
      </c>
      <c r="AT184">
        <f t="shared" si="161"/>
        <v>0.42675365112432978</v>
      </c>
      <c r="AU184" s="41">
        <f t="shared" si="185"/>
        <v>0</v>
      </c>
      <c r="AV184" s="41">
        <f t="shared" si="186"/>
        <v>0</v>
      </c>
      <c r="AW184">
        <f t="shared" si="162"/>
        <v>0.43475964396124905</v>
      </c>
      <c r="AX184">
        <f t="shared" si="187"/>
        <v>0</v>
      </c>
      <c r="AY184" s="121">
        <f t="shared" si="188"/>
        <v>0</v>
      </c>
      <c r="AZ184">
        <f t="shared" si="163"/>
        <v>0.5707962083225564</v>
      </c>
      <c r="BA184" s="39">
        <f t="shared" si="189"/>
        <v>0</v>
      </c>
      <c r="BB184" s="39">
        <f t="shared" si="190"/>
        <v>0</v>
      </c>
      <c r="BC184">
        <f t="shared" si="164"/>
        <v>0.44958473427646473</v>
      </c>
      <c r="BD184" s="41">
        <f t="shared" si="191"/>
        <v>0</v>
      </c>
      <c r="BE184" s="41">
        <f t="shared" si="192"/>
        <v>0</v>
      </c>
      <c r="BF184">
        <f t="shared" si="165"/>
        <v>0.43410311083649877</v>
      </c>
      <c r="BG184" s="41">
        <f t="shared" si="193"/>
        <v>47578.74391018942</v>
      </c>
      <c r="BH184" s="41">
        <f t="shared" si="194"/>
        <v>7140673.6440052325</v>
      </c>
      <c r="BI184">
        <f t="shared" si="166"/>
        <v>0.46858641867941653</v>
      </c>
      <c r="BJ184">
        <f t="shared" si="195"/>
        <v>165252.35691272453</v>
      </c>
      <c r="BK184" s="121">
        <f t="shared" si="196"/>
        <v>24570059.850334108</v>
      </c>
      <c r="BL184">
        <f t="shared" si="167"/>
        <v>0.482983320200147</v>
      </c>
      <c r="BM184" s="119">
        <f t="shared" si="197"/>
        <v>212831.10082291396</v>
      </c>
      <c r="BN184" s="119">
        <f t="shared" si="198"/>
        <v>30788909.846248079</v>
      </c>
      <c r="BO184">
        <f t="shared" si="168"/>
        <v>0.453809925433794</v>
      </c>
    </row>
    <row r="185" spans="1:67">
      <c r="A185">
        <v>173</v>
      </c>
      <c r="B185" s="58">
        <v>168</v>
      </c>
      <c r="C185" s="56">
        <f t="shared" si="141"/>
        <v>6647564.3595006233</v>
      </c>
      <c r="D185" s="56">
        <f t="shared" si="169"/>
        <v>369731.97834949382</v>
      </c>
      <c r="E185" s="59">
        <f t="shared" si="170"/>
        <v>6277832.3811511295</v>
      </c>
      <c r="F185" s="53">
        <f t="shared" si="171"/>
        <v>107856.67221949597</v>
      </c>
      <c r="G185" s="53">
        <f t="shared" si="142"/>
        <v>29118.679194572658</v>
      </c>
      <c r="H185" s="60">
        <f t="shared" si="143"/>
        <v>78737.993024923315</v>
      </c>
      <c r="I185" s="54">
        <f t="shared" si="172"/>
        <v>0.18</v>
      </c>
      <c r="J185" s="61">
        <f t="shared" si="144"/>
        <v>1.6401583188387914E-2</v>
      </c>
      <c r="K185" s="62">
        <f t="shared" si="145"/>
        <v>101674.96229952064</v>
      </c>
      <c r="L185" s="62">
        <f t="shared" si="146"/>
        <v>209531.6345190166</v>
      </c>
      <c r="M185" s="55">
        <f t="shared" si="173"/>
        <v>180412.95532444393</v>
      </c>
      <c r="N185" s="55">
        <f t="shared" si="174"/>
        <v>40625.677591226908</v>
      </c>
      <c r="O185" s="55">
        <f t="shared" si="147"/>
        <v>139787.27773321702</v>
      </c>
      <c r="P185" s="59">
        <f t="shared" si="175"/>
        <v>0</v>
      </c>
      <c r="Q185" s="52">
        <f t="shared" si="201"/>
        <v>0</v>
      </c>
      <c r="R185" s="57">
        <f t="shared" si="176"/>
        <v>0</v>
      </c>
      <c r="S185" s="59">
        <f t="shared" si="177"/>
        <v>0</v>
      </c>
      <c r="T185" s="56">
        <f t="shared" si="148"/>
        <v>0</v>
      </c>
      <c r="U185" s="57">
        <f t="shared" si="149"/>
        <v>0</v>
      </c>
      <c r="V185" s="59">
        <f t="shared" si="199"/>
        <v>0</v>
      </c>
      <c r="W185" s="52">
        <f t="shared" si="139"/>
        <v>0</v>
      </c>
      <c r="X185" s="57">
        <f t="shared" si="150"/>
        <v>0</v>
      </c>
      <c r="Y185" s="59">
        <f t="shared" si="202"/>
        <v>0</v>
      </c>
      <c r="Z185" s="56">
        <f t="shared" si="178"/>
        <v>0</v>
      </c>
      <c r="AA185" s="57">
        <f t="shared" si="179"/>
        <v>0</v>
      </c>
      <c r="AB185" s="63">
        <f t="shared" si="200"/>
        <v>0</v>
      </c>
      <c r="AC185" s="74">
        <f t="shared" si="151"/>
        <v>0</v>
      </c>
      <c r="AD185" s="57">
        <f t="shared" si="180"/>
        <v>0</v>
      </c>
      <c r="AE185" s="59">
        <f t="shared" si="181"/>
        <v>0</v>
      </c>
      <c r="AF185" s="54">
        <f t="shared" si="182"/>
        <v>0</v>
      </c>
      <c r="AG185" s="57">
        <f t="shared" si="152"/>
        <v>0</v>
      </c>
      <c r="AH185" s="59">
        <f t="shared" si="183"/>
        <v>1413652.3279497568</v>
      </c>
      <c r="AI185" s="54">
        <f t="shared" si="153"/>
        <v>40625.677591226908</v>
      </c>
      <c r="AJ185" s="57">
        <f t="shared" si="154"/>
        <v>5890.2180331239861</v>
      </c>
      <c r="AK185" s="59">
        <f t="shared" si="138"/>
        <v>5233912.0315508666</v>
      </c>
      <c r="AL185" s="56">
        <f t="shared" si="140"/>
        <v>139787.27773321702</v>
      </c>
      <c r="AM185" s="75">
        <f t="shared" si="155"/>
        <v>21807.966798128611</v>
      </c>
      <c r="AN185">
        <f t="shared" si="184"/>
        <v>3.5438843634066325E-2</v>
      </c>
      <c r="AO185" s="119">
        <f t="shared" si="156"/>
        <v>0</v>
      </c>
      <c r="AP185" s="119">
        <f t="shared" si="157"/>
        <v>0</v>
      </c>
      <c r="AQ185">
        <f t="shared" si="158"/>
        <v>0.42654690341555157</v>
      </c>
      <c r="AR185" s="41">
        <f t="shared" si="159"/>
        <v>0</v>
      </c>
      <c r="AS185" s="41">
        <f t="shared" si="160"/>
        <v>0</v>
      </c>
      <c r="AT185">
        <f t="shared" si="161"/>
        <v>0.42410787875743039</v>
      </c>
      <c r="AU185" s="41">
        <f t="shared" si="185"/>
        <v>0</v>
      </c>
      <c r="AV185" s="41">
        <f t="shared" si="186"/>
        <v>0</v>
      </c>
      <c r="AW185">
        <f t="shared" si="162"/>
        <v>0.43211227211728492</v>
      </c>
      <c r="AX185">
        <f t="shared" si="187"/>
        <v>0</v>
      </c>
      <c r="AY185" s="121">
        <f t="shared" si="188"/>
        <v>0</v>
      </c>
      <c r="AZ185">
        <f t="shared" si="163"/>
        <v>0.56824501854027276</v>
      </c>
      <c r="BA185" s="39">
        <f t="shared" si="189"/>
        <v>0</v>
      </c>
      <c r="BB185" s="39">
        <f t="shared" si="190"/>
        <v>0</v>
      </c>
      <c r="BC185">
        <f t="shared" si="164"/>
        <v>0.44693671679629543</v>
      </c>
      <c r="BD185" s="41">
        <f t="shared" si="191"/>
        <v>0</v>
      </c>
      <c r="BE185" s="41">
        <f t="shared" si="192"/>
        <v>0</v>
      </c>
      <c r="BF185">
        <f t="shared" si="165"/>
        <v>0.43145583675014376</v>
      </c>
      <c r="BG185" s="41">
        <f t="shared" si="193"/>
        <v>46515.895624350895</v>
      </c>
      <c r="BH185" s="41">
        <f t="shared" si="194"/>
        <v>7028242.2232822552</v>
      </c>
      <c r="BI185">
        <f t="shared" si="166"/>
        <v>0.46594183746190337</v>
      </c>
      <c r="BJ185">
        <f t="shared" si="195"/>
        <v>161595.24453134564</v>
      </c>
      <c r="BK185" s="121">
        <f t="shared" si="196"/>
        <v>24183199.047846545</v>
      </c>
      <c r="BL185">
        <f t="shared" si="167"/>
        <v>0.48034442295122864</v>
      </c>
      <c r="BM185" s="119">
        <f t="shared" si="197"/>
        <v>208111.14015569654</v>
      </c>
      <c r="BN185" s="119">
        <f t="shared" si="198"/>
        <v>30309376.494506579</v>
      </c>
      <c r="BO185">
        <f t="shared" si="168"/>
        <v>0.45116226366341999</v>
      </c>
    </row>
    <row r="186" spans="1:67">
      <c r="A186">
        <v>174</v>
      </c>
      <c r="B186" s="64">
        <v>169</v>
      </c>
      <c r="C186" s="56">
        <f t="shared" si="141"/>
        <v>6467151.4041761793</v>
      </c>
      <c r="D186" s="56">
        <f t="shared" si="169"/>
        <v>369731.97834949382</v>
      </c>
      <c r="E186" s="59">
        <f t="shared" si="170"/>
        <v>6097419.4258266855</v>
      </c>
      <c r="F186" s="53">
        <f t="shared" si="171"/>
        <v>106087.65203766523</v>
      </c>
      <c r="G186" s="53">
        <f t="shared" si="142"/>
        <v>28281.863770126107</v>
      </c>
      <c r="H186" s="66">
        <f t="shared" si="143"/>
        <v>77805.78826753913</v>
      </c>
      <c r="I186" s="54">
        <f t="shared" si="172"/>
        <v>0.18</v>
      </c>
      <c r="J186" s="67">
        <f t="shared" si="144"/>
        <v>1.6401583188387914E-2</v>
      </c>
      <c r="K186" s="68">
        <f t="shared" si="145"/>
        <v>98731.193838380714</v>
      </c>
      <c r="L186" s="68">
        <f t="shared" si="146"/>
        <v>204818.84587604596</v>
      </c>
      <c r="M186" s="55">
        <f t="shared" si="173"/>
        <v>176536.98210591986</v>
      </c>
      <c r="N186" s="55">
        <f t="shared" si="174"/>
        <v>39752.879747830273</v>
      </c>
      <c r="O186" s="55">
        <f t="shared" si="147"/>
        <v>136784.10235808959</v>
      </c>
      <c r="P186" s="65">
        <f t="shared" si="175"/>
        <v>0</v>
      </c>
      <c r="Q186" s="52">
        <f t="shared" si="201"/>
        <v>0</v>
      </c>
      <c r="R186" s="57">
        <f t="shared" si="176"/>
        <v>0</v>
      </c>
      <c r="S186" s="59">
        <f t="shared" si="177"/>
        <v>0</v>
      </c>
      <c r="T186" s="56">
        <f t="shared" si="148"/>
        <v>0</v>
      </c>
      <c r="U186" s="57">
        <f t="shared" si="149"/>
        <v>0</v>
      </c>
      <c r="V186" s="59">
        <f t="shared" si="199"/>
        <v>0</v>
      </c>
      <c r="W186" s="52">
        <f t="shared" si="139"/>
        <v>0</v>
      </c>
      <c r="X186" s="57">
        <f t="shared" si="150"/>
        <v>0</v>
      </c>
      <c r="Y186" s="59">
        <f t="shared" si="202"/>
        <v>0</v>
      </c>
      <c r="Z186" s="56">
        <f t="shared" si="178"/>
        <v>0</v>
      </c>
      <c r="AA186" s="57">
        <f t="shared" si="179"/>
        <v>0</v>
      </c>
      <c r="AB186" s="63">
        <f t="shared" si="200"/>
        <v>0</v>
      </c>
      <c r="AC186" s="74">
        <f t="shared" si="151"/>
        <v>0</v>
      </c>
      <c r="AD186" s="57">
        <f t="shared" si="180"/>
        <v>0</v>
      </c>
      <c r="AE186" s="59">
        <f t="shared" si="181"/>
        <v>0</v>
      </c>
      <c r="AF186" s="54">
        <f t="shared" si="182"/>
        <v>0</v>
      </c>
      <c r="AG186" s="57">
        <f t="shared" si="152"/>
        <v>0</v>
      </c>
      <c r="AH186" s="59">
        <f t="shared" si="183"/>
        <v>1373026.6503585298</v>
      </c>
      <c r="AI186" s="54">
        <f t="shared" si="153"/>
        <v>39752.879747830273</v>
      </c>
      <c r="AJ186" s="57">
        <f t="shared" si="154"/>
        <v>5720.9443764938742</v>
      </c>
      <c r="AK186" s="59">
        <f t="shared" si="138"/>
        <v>5094124.7538176496</v>
      </c>
      <c r="AL186" s="56">
        <f t="shared" si="140"/>
        <v>136784.10235808959</v>
      </c>
      <c r="AM186" s="75">
        <f t="shared" si="155"/>
        <v>21225.519807573539</v>
      </c>
      <c r="AN186">
        <f t="shared" si="184"/>
        <v>3.5519250818073785E-2</v>
      </c>
      <c r="AO186" s="119">
        <f t="shared" si="156"/>
        <v>0</v>
      </c>
      <c r="AP186" s="119">
        <f t="shared" si="157"/>
        <v>0</v>
      </c>
      <c r="AQ186">
        <f t="shared" si="158"/>
        <v>0.42391121732512194</v>
      </c>
      <c r="AR186" s="41">
        <f t="shared" si="159"/>
        <v>0</v>
      </c>
      <c r="AS186" s="41">
        <f t="shared" si="160"/>
        <v>0</v>
      </c>
      <c r="AT186">
        <f t="shared" si="161"/>
        <v>0.42147289319059777</v>
      </c>
      <c r="AU186" s="41">
        <f t="shared" si="185"/>
        <v>0</v>
      </c>
      <c r="AV186" s="41">
        <f t="shared" si="186"/>
        <v>0</v>
      </c>
      <c r="AW186">
        <f t="shared" si="162"/>
        <v>0.42947529721325178</v>
      </c>
      <c r="AX186">
        <f t="shared" si="187"/>
        <v>0</v>
      </c>
      <c r="AY186" s="121">
        <f t="shared" si="188"/>
        <v>0</v>
      </c>
      <c r="AZ186">
        <f t="shared" si="163"/>
        <v>0.56569767999654119</v>
      </c>
      <c r="BA186" s="39">
        <f t="shared" si="189"/>
        <v>0</v>
      </c>
      <c r="BB186" s="39">
        <f t="shared" si="190"/>
        <v>0</v>
      </c>
      <c r="BC186">
        <f t="shared" si="164"/>
        <v>0.44429837354704249</v>
      </c>
      <c r="BD186" s="41">
        <f t="shared" si="191"/>
        <v>0</v>
      </c>
      <c r="BE186" s="41">
        <f t="shared" si="192"/>
        <v>0</v>
      </c>
      <c r="BF186">
        <f t="shared" si="165"/>
        <v>0.42881899159032044</v>
      </c>
      <c r="BG186" s="41">
        <f t="shared" si="193"/>
        <v>45473.82412432415</v>
      </c>
      <c r="BH186" s="41">
        <f t="shared" si="194"/>
        <v>6917001.0761224674</v>
      </c>
      <c r="BI186">
        <f t="shared" si="166"/>
        <v>0.46330600430739688</v>
      </c>
      <c r="BJ186">
        <f t="shared" si="195"/>
        <v>158009.62216566311</v>
      </c>
      <c r="BK186" s="121">
        <f t="shared" si="196"/>
        <v>23800433.810307588</v>
      </c>
      <c r="BL186">
        <f t="shared" si="167"/>
        <v>0.47771357343811011</v>
      </c>
      <c r="BM186" s="119">
        <f t="shared" si="197"/>
        <v>203483.44628998725</v>
      </c>
      <c r="BN186" s="119">
        <f t="shared" si="198"/>
        <v>29834749.975900456</v>
      </c>
      <c r="BO186">
        <f t="shared" si="168"/>
        <v>0.4485240700989287</v>
      </c>
    </row>
    <row r="187" spans="1:67">
      <c r="A187">
        <v>175</v>
      </c>
      <c r="B187" s="58">
        <v>170</v>
      </c>
      <c r="C187" s="56">
        <f t="shared" si="141"/>
        <v>6290614.4220702592</v>
      </c>
      <c r="D187" s="56">
        <f t="shared" si="169"/>
        <v>369731.97834949289</v>
      </c>
      <c r="E187" s="59">
        <f t="shared" si="170"/>
        <v>5920882.4437207663</v>
      </c>
      <c r="F187" s="53">
        <f t="shared" si="171"/>
        <v>104347.64658750875</v>
      </c>
      <c r="G187" s="53">
        <f t="shared" si="142"/>
        <v>27463.026401458152</v>
      </c>
      <c r="H187" s="60">
        <f t="shared" si="143"/>
        <v>76884.620186050597</v>
      </c>
      <c r="I187" s="54">
        <f t="shared" si="172"/>
        <v>0.18</v>
      </c>
      <c r="J187" s="61">
        <f t="shared" si="144"/>
        <v>1.6401583188387914E-2</v>
      </c>
      <c r="K187" s="62">
        <f t="shared" si="145"/>
        <v>95850.816455462555</v>
      </c>
      <c r="L187" s="62">
        <f t="shared" si="146"/>
        <v>200198.4630429713</v>
      </c>
      <c r="M187" s="55">
        <f t="shared" si="173"/>
        <v>172735.43664151314</v>
      </c>
      <c r="N187" s="55">
        <f t="shared" si="174"/>
        <v>38896.841665046013</v>
      </c>
      <c r="O187" s="55">
        <f t="shared" si="147"/>
        <v>133838.59497646714</v>
      </c>
      <c r="P187" s="59">
        <f t="shared" si="175"/>
        <v>0</v>
      </c>
      <c r="Q187" s="52">
        <f t="shared" si="201"/>
        <v>0</v>
      </c>
      <c r="R187" s="57">
        <f t="shared" si="176"/>
        <v>0</v>
      </c>
      <c r="S187" s="59">
        <f t="shared" si="177"/>
        <v>0</v>
      </c>
      <c r="T187" s="56">
        <f t="shared" si="148"/>
        <v>0</v>
      </c>
      <c r="U187" s="57">
        <f t="shared" si="149"/>
        <v>0</v>
      </c>
      <c r="V187" s="59">
        <f t="shared" si="199"/>
        <v>0</v>
      </c>
      <c r="W187" s="52">
        <f t="shared" si="139"/>
        <v>0</v>
      </c>
      <c r="X187" s="57">
        <f t="shared" si="150"/>
        <v>0</v>
      </c>
      <c r="Y187" s="59">
        <f t="shared" si="202"/>
        <v>0</v>
      </c>
      <c r="Z187" s="56">
        <f t="shared" si="178"/>
        <v>0</v>
      </c>
      <c r="AA187" s="57">
        <f t="shared" si="179"/>
        <v>0</v>
      </c>
      <c r="AB187" s="63">
        <f t="shared" si="200"/>
        <v>0</v>
      </c>
      <c r="AC187" s="74">
        <f t="shared" si="151"/>
        <v>0</v>
      </c>
      <c r="AD187" s="57">
        <f t="shared" si="180"/>
        <v>0</v>
      </c>
      <c r="AE187" s="59">
        <f t="shared" si="181"/>
        <v>0</v>
      </c>
      <c r="AF187" s="54">
        <f t="shared" si="182"/>
        <v>0</v>
      </c>
      <c r="AG187" s="57">
        <f t="shared" si="152"/>
        <v>0</v>
      </c>
      <c r="AH187" s="59">
        <f t="shared" si="183"/>
        <v>1333273.7706106994</v>
      </c>
      <c r="AI187" s="54">
        <f t="shared" si="153"/>
        <v>38896.841665046013</v>
      </c>
      <c r="AJ187" s="57">
        <f t="shared" si="154"/>
        <v>5555.307377544581</v>
      </c>
      <c r="AK187" s="59">
        <f t="shared" si="138"/>
        <v>4957340.6514595598</v>
      </c>
      <c r="AL187" s="56">
        <f t="shared" si="140"/>
        <v>133838.59497646714</v>
      </c>
      <c r="AM187" s="75">
        <f t="shared" si="155"/>
        <v>20655.586047748166</v>
      </c>
      <c r="AN187">
        <f t="shared" si="184"/>
        <v>3.5599658002081244E-2</v>
      </c>
      <c r="AO187" s="119">
        <f t="shared" si="156"/>
        <v>0</v>
      </c>
      <c r="AP187" s="119">
        <f t="shared" si="157"/>
        <v>0</v>
      </c>
      <c r="AQ187">
        <f t="shared" si="158"/>
        <v>0.42128620345053974</v>
      </c>
      <c r="AR187" s="41">
        <f t="shared" si="159"/>
        <v>0</v>
      </c>
      <c r="AS187" s="41">
        <f t="shared" si="160"/>
        <v>0</v>
      </c>
      <c r="AT187">
        <f t="shared" si="161"/>
        <v>0.4188486974674473</v>
      </c>
      <c r="AU187" s="41">
        <f t="shared" si="185"/>
        <v>0</v>
      </c>
      <c r="AV187" s="41">
        <f t="shared" si="186"/>
        <v>0</v>
      </c>
      <c r="AW187">
        <f t="shared" si="162"/>
        <v>0.4268487259293155</v>
      </c>
      <c r="AX187">
        <f t="shared" si="187"/>
        <v>0</v>
      </c>
      <c r="AY187" s="121">
        <f t="shared" si="188"/>
        <v>0</v>
      </c>
      <c r="AZ187">
        <f t="shared" si="163"/>
        <v>0.5631542433566582</v>
      </c>
      <c r="BA187" s="39">
        <f t="shared" si="189"/>
        <v>0</v>
      </c>
      <c r="BB187" s="39">
        <f t="shared" si="190"/>
        <v>0</v>
      </c>
      <c r="BC187">
        <f t="shared" si="164"/>
        <v>0.44166971760719864</v>
      </c>
      <c r="BD187" s="41">
        <f t="shared" si="191"/>
        <v>0</v>
      </c>
      <c r="BE187" s="41">
        <f t="shared" si="192"/>
        <v>0</v>
      </c>
      <c r="BF187">
        <f t="shared" si="165"/>
        <v>0.42619258174379288</v>
      </c>
      <c r="BG187" s="41">
        <f t="shared" si="193"/>
        <v>44452.149042590594</v>
      </c>
      <c r="BH187" s="41">
        <f t="shared" si="194"/>
        <v>6806947.2913830522</v>
      </c>
      <c r="BI187">
        <f t="shared" si="166"/>
        <v>0.4606789398770394</v>
      </c>
      <c r="BJ187">
        <f t="shared" si="195"/>
        <v>154494.1810242153</v>
      </c>
      <c r="BK187" s="121">
        <f t="shared" si="196"/>
        <v>23421754.120881747</v>
      </c>
      <c r="BL187">
        <f t="shared" si="167"/>
        <v>0.47509079762070516</v>
      </c>
      <c r="BM187" s="119">
        <f t="shared" si="197"/>
        <v>198946.33006680588</v>
      </c>
      <c r="BN187" s="119">
        <f t="shared" si="198"/>
        <v>29365024.229057234</v>
      </c>
      <c r="BO187">
        <f t="shared" si="168"/>
        <v>0.4458953595641737</v>
      </c>
    </row>
    <row r="188" spans="1:67">
      <c r="A188">
        <v>176</v>
      </c>
      <c r="B188" s="64">
        <v>171</v>
      </c>
      <c r="C188" s="56">
        <f t="shared" si="141"/>
        <v>6117878.9854287459</v>
      </c>
      <c r="D188" s="56">
        <f t="shared" si="169"/>
        <v>369731.97834949289</v>
      </c>
      <c r="E188" s="59">
        <f t="shared" si="170"/>
        <v>5748147.007079253</v>
      </c>
      <c r="F188" s="53">
        <f t="shared" si="171"/>
        <v>102636.17998149119</v>
      </c>
      <c r="G188" s="53">
        <f t="shared" si="142"/>
        <v>26661.821867835937</v>
      </c>
      <c r="H188" s="66">
        <f t="shared" si="143"/>
        <v>75974.358113655253</v>
      </c>
      <c r="I188" s="54">
        <f t="shared" si="172"/>
        <v>0.18</v>
      </c>
      <c r="J188" s="67">
        <f t="shared" si="144"/>
        <v>1.6401583188387914E-2</v>
      </c>
      <c r="K188" s="68">
        <f t="shared" si="145"/>
        <v>93032.611560907899</v>
      </c>
      <c r="L188" s="68">
        <f t="shared" si="146"/>
        <v>195668.79154239909</v>
      </c>
      <c r="M188" s="55">
        <f t="shared" si="173"/>
        <v>169006.96967456315</v>
      </c>
      <c r="N188" s="55">
        <f t="shared" si="174"/>
        <v>38057.259515103113</v>
      </c>
      <c r="O188" s="55">
        <f t="shared" si="147"/>
        <v>130949.71015946004</v>
      </c>
      <c r="P188" s="65">
        <f t="shared" si="175"/>
        <v>0</v>
      </c>
      <c r="Q188" s="52">
        <f t="shared" si="201"/>
        <v>0</v>
      </c>
      <c r="R188" s="57">
        <f t="shared" si="176"/>
        <v>0</v>
      </c>
      <c r="S188" s="59">
        <f t="shared" si="177"/>
        <v>0</v>
      </c>
      <c r="T188" s="56">
        <f t="shared" si="148"/>
        <v>0</v>
      </c>
      <c r="U188" s="57">
        <f t="shared" si="149"/>
        <v>0</v>
      </c>
      <c r="V188" s="59">
        <f t="shared" si="199"/>
        <v>0</v>
      </c>
      <c r="W188" s="52">
        <f t="shared" si="139"/>
        <v>0</v>
      </c>
      <c r="X188" s="57">
        <f t="shared" si="150"/>
        <v>0</v>
      </c>
      <c r="Y188" s="59">
        <f t="shared" si="202"/>
        <v>0</v>
      </c>
      <c r="Z188" s="56">
        <f t="shared" si="178"/>
        <v>0</v>
      </c>
      <c r="AA188" s="57">
        <f t="shared" si="179"/>
        <v>0</v>
      </c>
      <c r="AB188" s="63">
        <f t="shared" si="200"/>
        <v>0</v>
      </c>
      <c r="AC188" s="74">
        <f t="shared" si="151"/>
        <v>0</v>
      </c>
      <c r="AD188" s="57">
        <f t="shared" si="180"/>
        <v>0</v>
      </c>
      <c r="AE188" s="59">
        <f t="shared" si="181"/>
        <v>0</v>
      </c>
      <c r="AF188" s="54">
        <f t="shared" si="182"/>
        <v>0</v>
      </c>
      <c r="AG188" s="57">
        <f t="shared" si="152"/>
        <v>0</v>
      </c>
      <c r="AH188" s="59">
        <f t="shared" si="183"/>
        <v>1294376.9289456534</v>
      </c>
      <c r="AI188" s="54">
        <f t="shared" si="153"/>
        <v>38057.259515103113</v>
      </c>
      <c r="AJ188" s="57">
        <f t="shared" si="154"/>
        <v>5393.2372039402226</v>
      </c>
      <c r="AK188" s="59">
        <f t="shared" ref="AK188:AK251" si="203">IF(AL187=0,AK187+AM187,AK187-AL187)</f>
        <v>4823502.0564830927</v>
      </c>
      <c r="AL188" s="56">
        <f t="shared" si="140"/>
        <v>130949.71015946004</v>
      </c>
      <c r="AM188" s="75">
        <f t="shared" si="155"/>
        <v>20097.925235346218</v>
      </c>
      <c r="AN188">
        <f t="shared" si="184"/>
        <v>3.5680065186088711E-2</v>
      </c>
      <c r="AO188" s="119">
        <f t="shared" si="156"/>
        <v>0</v>
      </c>
      <c r="AP188" s="119">
        <f t="shared" si="157"/>
        <v>0</v>
      </c>
      <c r="AQ188">
        <f t="shared" si="158"/>
        <v>0.4186718655050754</v>
      </c>
      <c r="AR188" s="41">
        <f t="shared" si="159"/>
        <v>0</v>
      </c>
      <c r="AS188" s="41">
        <f t="shared" si="160"/>
        <v>0</v>
      </c>
      <c r="AT188">
        <f t="shared" si="161"/>
        <v>0.41623529418162314</v>
      </c>
      <c r="AU188" s="41">
        <f t="shared" si="185"/>
        <v>0</v>
      </c>
      <c r="AV188" s="41">
        <f t="shared" si="186"/>
        <v>0</v>
      </c>
      <c r="AW188">
        <f t="shared" si="162"/>
        <v>0.42423256448907121</v>
      </c>
      <c r="AX188">
        <f t="shared" si="187"/>
        <v>0</v>
      </c>
      <c r="AY188" s="121">
        <f t="shared" si="188"/>
        <v>0</v>
      </c>
      <c r="AZ188">
        <f t="shared" si="163"/>
        <v>0.56061475890150181</v>
      </c>
      <c r="BA188" s="39">
        <f t="shared" si="189"/>
        <v>0</v>
      </c>
      <c r="BB188" s="39">
        <f t="shared" si="190"/>
        <v>0</v>
      </c>
      <c r="BC188">
        <f t="shared" si="164"/>
        <v>0.43905076159071066</v>
      </c>
      <c r="BD188" s="41">
        <f t="shared" si="191"/>
        <v>0</v>
      </c>
      <c r="BE188" s="41">
        <f t="shared" si="192"/>
        <v>0</v>
      </c>
      <c r="BF188">
        <f t="shared" si="165"/>
        <v>0.42357661314126394</v>
      </c>
      <c r="BG188" s="41">
        <f t="shared" si="193"/>
        <v>43450.496719043338</v>
      </c>
      <c r="BH188" s="41">
        <f t="shared" si="194"/>
        <v>6698077.6746581476</v>
      </c>
      <c r="BI188">
        <f t="shared" si="166"/>
        <v>0.45806066436425175</v>
      </c>
      <c r="BJ188">
        <f t="shared" si="195"/>
        <v>151047.63539480625</v>
      </c>
      <c r="BK188" s="121">
        <f t="shared" si="196"/>
        <v>23047148.988064967</v>
      </c>
      <c r="BL188">
        <f t="shared" si="167"/>
        <v>0.47247612099339292</v>
      </c>
      <c r="BM188" s="119">
        <f t="shared" si="197"/>
        <v>194498.13211384957</v>
      </c>
      <c r="BN188" s="119">
        <f t="shared" si="198"/>
        <v>28900191.8143503</v>
      </c>
      <c r="BO188">
        <f t="shared" si="168"/>
        <v>0.44327614641698093</v>
      </c>
    </row>
    <row r="189" spans="1:67">
      <c r="A189">
        <v>177</v>
      </c>
      <c r="B189" s="58">
        <v>172</v>
      </c>
      <c r="C189" s="56">
        <f t="shared" si="141"/>
        <v>5948872.0157541828</v>
      </c>
      <c r="D189" s="56">
        <f t="shared" si="169"/>
        <v>369731.97834949289</v>
      </c>
      <c r="E189" s="59">
        <f t="shared" si="170"/>
        <v>5579140.0374046899</v>
      </c>
      <c r="F189" s="53">
        <f t="shared" si="171"/>
        <v>100952.78413738644</v>
      </c>
      <c r="G189" s="53">
        <f t="shared" si="142"/>
        <v>25877.911206828754</v>
      </c>
      <c r="H189" s="60">
        <f t="shared" si="143"/>
        <v>75074.872930557685</v>
      </c>
      <c r="I189" s="54">
        <f t="shared" si="172"/>
        <v>0.18</v>
      </c>
      <c r="J189" s="61">
        <f t="shared" si="144"/>
        <v>1.6401583188387914E-2</v>
      </c>
      <c r="K189" s="62">
        <f t="shared" si="145"/>
        <v>90275.382669430488</v>
      </c>
      <c r="L189" s="62">
        <f t="shared" si="146"/>
        <v>191228.16680681691</v>
      </c>
      <c r="M189" s="55">
        <f t="shared" si="173"/>
        <v>165350.25559998816</v>
      </c>
      <c r="N189" s="55">
        <f t="shared" si="174"/>
        <v>37233.834796130846</v>
      </c>
      <c r="O189" s="55">
        <f t="shared" si="147"/>
        <v>128116.42080385731</v>
      </c>
      <c r="P189" s="59">
        <f t="shared" si="175"/>
        <v>0</v>
      </c>
      <c r="Q189" s="52">
        <f t="shared" si="201"/>
        <v>0</v>
      </c>
      <c r="R189" s="57">
        <f t="shared" si="176"/>
        <v>0</v>
      </c>
      <c r="S189" s="59">
        <f t="shared" si="177"/>
        <v>0</v>
      </c>
      <c r="T189" s="56">
        <f t="shared" si="148"/>
        <v>0</v>
      </c>
      <c r="U189" s="57">
        <f t="shared" si="149"/>
        <v>0</v>
      </c>
      <c r="V189" s="59">
        <f t="shared" si="199"/>
        <v>0</v>
      </c>
      <c r="W189" s="52">
        <f t="shared" si="139"/>
        <v>0</v>
      </c>
      <c r="X189" s="57">
        <f t="shared" si="150"/>
        <v>0</v>
      </c>
      <c r="Y189" s="59">
        <f t="shared" si="202"/>
        <v>0</v>
      </c>
      <c r="Z189" s="56">
        <f t="shared" si="178"/>
        <v>0</v>
      </c>
      <c r="AA189" s="57">
        <f t="shared" si="179"/>
        <v>0</v>
      </c>
      <c r="AB189" s="63">
        <f t="shared" si="200"/>
        <v>0</v>
      </c>
      <c r="AC189" s="74">
        <f t="shared" si="151"/>
        <v>0</v>
      </c>
      <c r="AD189" s="57">
        <f t="shared" si="180"/>
        <v>0</v>
      </c>
      <c r="AE189" s="59">
        <f t="shared" si="181"/>
        <v>0</v>
      </c>
      <c r="AF189" s="54">
        <f t="shared" si="182"/>
        <v>0</v>
      </c>
      <c r="AG189" s="57">
        <f t="shared" si="152"/>
        <v>0</v>
      </c>
      <c r="AH189" s="59">
        <f t="shared" si="183"/>
        <v>1256319.6694305502</v>
      </c>
      <c r="AI189" s="54">
        <f t="shared" si="153"/>
        <v>37233.834796130846</v>
      </c>
      <c r="AJ189" s="57">
        <f t="shared" si="154"/>
        <v>5234.6652892939592</v>
      </c>
      <c r="AK189" s="59">
        <f t="shared" si="203"/>
        <v>4692552.3463236326</v>
      </c>
      <c r="AL189" s="56">
        <f t="shared" si="140"/>
        <v>128116.42080385731</v>
      </c>
      <c r="AM189" s="75">
        <f t="shared" si="155"/>
        <v>19552.301443015134</v>
      </c>
      <c r="AN189">
        <f t="shared" si="184"/>
        <v>3.576047237009617E-2</v>
      </c>
      <c r="AO189" s="119">
        <f t="shared" si="156"/>
        <v>0</v>
      </c>
      <c r="AP189" s="119">
        <f t="shared" si="157"/>
        <v>0</v>
      </c>
      <c r="AQ189">
        <f t="shared" si="158"/>
        <v>0.41606820675245837</v>
      </c>
      <c r="AR189" s="41">
        <f t="shared" si="159"/>
        <v>0</v>
      </c>
      <c r="AS189" s="41">
        <f t="shared" si="160"/>
        <v>0</v>
      </c>
      <c r="AT189">
        <f t="shared" si="161"/>
        <v>0.41363268547947502</v>
      </c>
      <c r="AU189" s="41">
        <f t="shared" si="185"/>
        <v>0</v>
      </c>
      <c r="AV189" s="41">
        <f t="shared" si="186"/>
        <v>0</v>
      </c>
      <c r="AW189">
        <f t="shared" si="162"/>
        <v>0.42162681866207624</v>
      </c>
      <c r="AX189">
        <f t="shared" si="187"/>
        <v>0</v>
      </c>
      <c r="AY189" s="121">
        <f t="shared" si="188"/>
        <v>0</v>
      </c>
      <c r="AZ189">
        <f t="shared" si="163"/>
        <v>0.55807927652670963</v>
      </c>
      <c r="BA189" s="39">
        <f t="shared" si="189"/>
        <v>0</v>
      </c>
      <c r="BB189" s="39">
        <f t="shared" si="190"/>
        <v>0</v>
      </c>
      <c r="BC189">
        <f t="shared" si="164"/>
        <v>0.43644151764901534</v>
      </c>
      <c r="BD189" s="41">
        <f t="shared" si="191"/>
        <v>0</v>
      </c>
      <c r="BE189" s="41">
        <f t="shared" si="192"/>
        <v>0</v>
      </c>
      <c r="BF189">
        <f t="shared" si="165"/>
        <v>0.42097109125987231</v>
      </c>
      <c r="BG189" s="41">
        <f t="shared" si="193"/>
        <v>42468.500085424806</v>
      </c>
      <c r="BH189" s="41">
        <f t="shared" si="194"/>
        <v>6590388.7589151599</v>
      </c>
      <c r="BI189">
        <f t="shared" si="166"/>
        <v>0.45545119749617313</v>
      </c>
      <c r="BJ189">
        <f t="shared" si="195"/>
        <v>147668.72224687244</v>
      </c>
      <c r="BK189" s="121">
        <f t="shared" si="196"/>
        <v>22676606.482282743</v>
      </c>
      <c r="BL189">
        <f t="shared" si="167"/>
        <v>0.469869568586266</v>
      </c>
      <c r="BM189" s="119">
        <f t="shared" si="197"/>
        <v>190137.22233229724</v>
      </c>
      <c r="BN189" s="119">
        <f t="shared" si="198"/>
        <v>28440243.963197961</v>
      </c>
      <c r="BO189">
        <f t="shared" si="168"/>
        <v>0.44066644455123999</v>
      </c>
    </row>
    <row r="190" spans="1:67">
      <c r="A190">
        <v>178</v>
      </c>
      <c r="B190" s="64">
        <v>173</v>
      </c>
      <c r="C190" s="56">
        <f t="shared" si="141"/>
        <v>5783521.7601541951</v>
      </c>
      <c r="D190" s="56">
        <f t="shared" si="169"/>
        <v>369731.97834949289</v>
      </c>
      <c r="E190" s="59">
        <f t="shared" si="170"/>
        <v>5413789.7818047022</v>
      </c>
      <c r="F190" s="53">
        <f t="shared" si="171"/>
        <v>99296.998650257738</v>
      </c>
      <c r="G190" s="53">
        <f t="shared" si="142"/>
        <v>25110.961604604145</v>
      </c>
      <c r="H190" s="66">
        <f t="shared" si="143"/>
        <v>74186.037045653589</v>
      </c>
      <c r="I190" s="54">
        <f t="shared" si="172"/>
        <v>0.18</v>
      </c>
      <c r="J190" s="67">
        <f t="shared" si="144"/>
        <v>1.6401583188387914E-2</v>
      </c>
      <c r="K190" s="68">
        <f t="shared" si="145"/>
        <v>87577.955012693157</v>
      </c>
      <c r="L190" s="68">
        <f t="shared" si="146"/>
        <v>186874.95366295089</v>
      </c>
      <c r="M190" s="55">
        <f t="shared" si="173"/>
        <v>161763.99205834675</v>
      </c>
      <c r="N190" s="55">
        <f t="shared" si="174"/>
        <v>36426.274240748964</v>
      </c>
      <c r="O190" s="55">
        <f t="shared" si="147"/>
        <v>125337.71781759779</v>
      </c>
      <c r="P190" s="65">
        <f t="shared" si="175"/>
        <v>0</v>
      </c>
      <c r="Q190" s="52">
        <f t="shared" si="201"/>
        <v>0</v>
      </c>
      <c r="R190" s="57">
        <f t="shared" si="176"/>
        <v>0</v>
      </c>
      <c r="S190" s="59">
        <f t="shared" si="177"/>
        <v>0</v>
      </c>
      <c r="T190" s="56">
        <f t="shared" si="148"/>
        <v>0</v>
      </c>
      <c r="U190" s="57">
        <f t="shared" si="149"/>
        <v>0</v>
      </c>
      <c r="V190" s="59">
        <f t="shared" si="199"/>
        <v>0</v>
      </c>
      <c r="W190" s="52">
        <f t="shared" si="139"/>
        <v>0</v>
      </c>
      <c r="X190" s="57">
        <f t="shared" si="150"/>
        <v>0</v>
      </c>
      <c r="Y190" s="59">
        <f t="shared" si="202"/>
        <v>0</v>
      </c>
      <c r="Z190" s="56">
        <f t="shared" si="178"/>
        <v>0</v>
      </c>
      <c r="AA190" s="57">
        <f t="shared" si="179"/>
        <v>0</v>
      </c>
      <c r="AB190" s="63">
        <f t="shared" si="200"/>
        <v>0</v>
      </c>
      <c r="AC190" s="74">
        <f t="shared" si="151"/>
        <v>0</v>
      </c>
      <c r="AD190" s="57">
        <f t="shared" si="180"/>
        <v>0</v>
      </c>
      <c r="AE190" s="59">
        <f t="shared" si="181"/>
        <v>0</v>
      </c>
      <c r="AF190" s="54">
        <f t="shared" si="182"/>
        <v>0</v>
      </c>
      <c r="AG190" s="57">
        <f t="shared" si="152"/>
        <v>0</v>
      </c>
      <c r="AH190" s="59">
        <f t="shared" si="183"/>
        <v>1219085.8346344193</v>
      </c>
      <c r="AI190" s="54">
        <f t="shared" si="153"/>
        <v>36426.274240748964</v>
      </c>
      <c r="AJ190" s="57">
        <f t="shared" si="154"/>
        <v>5079.5243109767471</v>
      </c>
      <c r="AK190" s="59">
        <f t="shared" si="203"/>
        <v>4564435.9255197756</v>
      </c>
      <c r="AL190" s="56">
        <f t="shared" si="140"/>
        <v>125337.71781759779</v>
      </c>
      <c r="AM190" s="75">
        <f t="shared" si="155"/>
        <v>19018.483022999066</v>
      </c>
      <c r="AN190">
        <f t="shared" si="184"/>
        <v>3.584087955410363E-2</v>
      </c>
      <c r="AO190" s="119">
        <f t="shared" si="156"/>
        <v>0</v>
      </c>
      <c r="AP190" s="119">
        <f t="shared" si="157"/>
        <v>0</v>
      </c>
      <c r="AQ190">
        <f t="shared" si="158"/>
        <v>0.41347523000953568</v>
      </c>
      <c r="AR190" s="41">
        <f t="shared" si="159"/>
        <v>0</v>
      </c>
      <c r="AS190" s="41">
        <f t="shared" si="160"/>
        <v>0</v>
      </c>
      <c r="AT190">
        <f t="shared" si="161"/>
        <v>0.41104087306273168</v>
      </c>
      <c r="AU190" s="41">
        <f t="shared" si="185"/>
        <v>0</v>
      </c>
      <c r="AV190" s="41">
        <f t="shared" si="186"/>
        <v>0</v>
      </c>
      <c r="AW190">
        <f t="shared" si="162"/>
        <v>0.41903149376629162</v>
      </c>
      <c r="AX190">
        <f t="shared" si="187"/>
        <v>0</v>
      </c>
      <c r="AY190" s="121">
        <f t="shared" si="188"/>
        <v>0</v>
      </c>
      <c r="AZ190">
        <f t="shared" si="163"/>
        <v>0.55554784574161964</v>
      </c>
      <c r="BA190" s="39">
        <f t="shared" si="189"/>
        <v>0</v>
      </c>
      <c r="BB190" s="39">
        <f t="shared" si="190"/>
        <v>0</v>
      </c>
      <c r="BC190">
        <f t="shared" si="164"/>
        <v>0.43384199747316204</v>
      </c>
      <c r="BD190" s="41">
        <f t="shared" si="191"/>
        <v>0</v>
      </c>
      <c r="BE190" s="41">
        <f t="shared" si="192"/>
        <v>0</v>
      </c>
      <c r="BF190">
        <f t="shared" si="165"/>
        <v>0.41837602112568867</v>
      </c>
      <c r="BG190" s="41">
        <f t="shared" si="193"/>
        <v>41505.798551725711</v>
      </c>
      <c r="BH190" s="41">
        <f t="shared" si="194"/>
        <v>6483876.8148533152</v>
      </c>
      <c r="BI190">
        <f t="shared" si="166"/>
        <v>0.45285055853538153</v>
      </c>
      <c r="BJ190">
        <f t="shared" si="195"/>
        <v>144356.20084059687</v>
      </c>
      <c r="BK190" s="121">
        <f t="shared" si="196"/>
        <v>22310113.771532405</v>
      </c>
      <c r="BL190">
        <f t="shared" si="167"/>
        <v>0.46727116496636906</v>
      </c>
      <c r="BM190" s="119">
        <f t="shared" si="197"/>
        <v>185861.99939232258</v>
      </c>
      <c r="BN190" s="119">
        <f t="shared" si="198"/>
        <v>27985170.626093987</v>
      </c>
      <c r="BO190">
        <f t="shared" si="168"/>
        <v>0.4380662673988357</v>
      </c>
    </row>
    <row r="191" spans="1:67">
      <c r="A191">
        <v>179</v>
      </c>
      <c r="B191" s="58">
        <v>174</v>
      </c>
      <c r="C191" s="56">
        <f t="shared" si="141"/>
        <v>5621757.7680958482</v>
      </c>
      <c r="D191" s="56">
        <f t="shared" si="169"/>
        <v>369731.97834949289</v>
      </c>
      <c r="E191" s="59">
        <f t="shared" si="170"/>
        <v>5252025.7897463553</v>
      </c>
      <c r="F191" s="53">
        <f t="shared" si="171"/>
        <v>97668.370666538263</v>
      </c>
      <c r="G191" s="53">
        <f t="shared" si="142"/>
        <v>24360.646288106844</v>
      </c>
      <c r="H191" s="60">
        <f t="shared" si="143"/>
        <v>73307.72437843142</v>
      </c>
      <c r="I191" s="54">
        <f t="shared" si="172"/>
        <v>0.18</v>
      </c>
      <c r="J191" s="61">
        <f t="shared" si="144"/>
        <v>1.6401583188387914E-2</v>
      </c>
      <c r="K191" s="62">
        <f t="shared" si="145"/>
        <v>84939.17515833932</v>
      </c>
      <c r="L191" s="62">
        <f t="shared" si="146"/>
        <v>182607.54582487757</v>
      </c>
      <c r="M191" s="55">
        <f t="shared" si="173"/>
        <v>158246.89953677071</v>
      </c>
      <c r="N191" s="55">
        <f t="shared" si="174"/>
        <v>35634.289726205046</v>
      </c>
      <c r="O191" s="55">
        <f t="shared" si="147"/>
        <v>122612.60981056567</v>
      </c>
      <c r="P191" s="59">
        <f t="shared" si="175"/>
        <v>0</v>
      </c>
      <c r="Q191" s="52">
        <f t="shared" si="201"/>
        <v>0</v>
      </c>
      <c r="R191" s="57">
        <f t="shared" si="176"/>
        <v>0</v>
      </c>
      <c r="S191" s="59">
        <f t="shared" si="177"/>
        <v>0</v>
      </c>
      <c r="T191" s="56">
        <f t="shared" si="148"/>
        <v>0</v>
      </c>
      <c r="U191" s="57">
        <f t="shared" si="149"/>
        <v>0</v>
      </c>
      <c r="V191" s="59">
        <f t="shared" si="199"/>
        <v>0</v>
      </c>
      <c r="W191" s="52">
        <f t="shared" si="139"/>
        <v>0</v>
      </c>
      <c r="X191" s="57">
        <f t="shared" si="150"/>
        <v>0</v>
      </c>
      <c r="Y191" s="59">
        <f t="shared" si="202"/>
        <v>0</v>
      </c>
      <c r="Z191" s="56">
        <f t="shared" si="178"/>
        <v>0</v>
      </c>
      <c r="AA191" s="57">
        <f t="shared" si="179"/>
        <v>0</v>
      </c>
      <c r="AB191" s="63">
        <f t="shared" si="200"/>
        <v>0</v>
      </c>
      <c r="AC191" s="74">
        <f t="shared" si="151"/>
        <v>0</v>
      </c>
      <c r="AD191" s="57">
        <f t="shared" si="180"/>
        <v>0</v>
      </c>
      <c r="AE191" s="59">
        <f t="shared" si="181"/>
        <v>0</v>
      </c>
      <c r="AF191" s="54">
        <f t="shared" si="182"/>
        <v>0</v>
      </c>
      <c r="AG191" s="57">
        <f t="shared" si="152"/>
        <v>0</v>
      </c>
      <c r="AH191" s="59">
        <f t="shared" si="183"/>
        <v>1182659.5603936703</v>
      </c>
      <c r="AI191" s="54">
        <f t="shared" si="153"/>
        <v>35634.289726205046</v>
      </c>
      <c r="AJ191" s="57">
        <f t="shared" si="154"/>
        <v>4927.74816830696</v>
      </c>
      <c r="AK191" s="59">
        <f t="shared" si="203"/>
        <v>4439098.2077021776</v>
      </c>
      <c r="AL191" s="56">
        <f t="shared" si="140"/>
        <v>122612.60981056567</v>
      </c>
      <c r="AM191" s="75">
        <f t="shared" si="155"/>
        <v>18496.242532092405</v>
      </c>
      <c r="AN191">
        <f t="shared" si="184"/>
        <v>3.592128673811109E-2</v>
      </c>
      <c r="AO191" s="119">
        <f t="shared" si="156"/>
        <v>0</v>
      </c>
      <c r="AP191" s="119">
        <f t="shared" si="157"/>
        <v>0</v>
      </c>
      <c r="AQ191">
        <f t="shared" si="158"/>
        <v>0.41089293764885204</v>
      </c>
      <c r="AR191" s="41">
        <f t="shared" si="159"/>
        <v>0</v>
      </c>
      <c r="AS191" s="41">
        <f t="shared" si="160"/>
        <v>0</v>
      </c>
      <c r="AT191">
        <f t="shared" si="161"/>
        <v>0.40845985819125291</v>
      </c>
      <c r="AU191" s="41">
        <f t="shared" si="185"/>
        <v>0</v>
      </c>
      <c r="AV191" s="41">
        <f t="shared" si="186"/>
        <v>0</v>
      </c>
      <c r="AW191">
        <f t="shared" si="162"/>
        <v>0.41644659467063461</v>
      </c>
      <c r="AX191">
        <f t="shared" si="187"/>
        <v>0</v>
      </c>
      <c r="AY191" s="121">
        <f t="shared" si="188"/>
        <v>0</v>
      </c>
      <c r="AZ191">
        <f t="shared" si="163"/>
        <v>0.55302051566840771</v>
      </c>
      <c r="BA191" s="39">
        <f t="shared" si="189"/>
        <v>0</v>
      </c>
      <c r="BB191" s="39">
        <f t="shared" si="190"/>
        <v>0</v>
      </c>
      <c r="BC191">
        <f t="shared" si="164"/>
        <v>0.43125221229598004</v>
      </c>
      <c r="BD191" s="41">
        <f t="shared" si="191"/>
        <v>0</v>
      </c>
      <c r="BE191" s="41">
        <f t="shared" si="192"/>
        <v>0</v>
      </c>
      <c r="BF191">
        <f t="shared" si="165"/>
        <v>0.4157914073162835</v>
      </c>
      <c r="BG191" s="41">
        <f t="shared" si="193"/>
        <v>40562.037894512003</v>
      </c>
      <c r="BH191" s="41">
        <f t="shared" si="194"/>
        <v>6378537.8609907031</v>
      </c>
      <c r="BI191">
        <f t="shared" si="166"/>
        <v>0.4502587662814162</v>
      </c>
      <c r="BJ191">
        <f t="shared" si="195"/>
        <v>141108.85234265807</v>
      </c>
      <c r="BK191" s="121">
        <f t="shared" si="196"/>
        <v>21947657.156091254</v>
      </c>
      <c r="BL191">
        <f t="shared" si="167"/>
        <v>0.46468093423887868</v>
      </c>
      <c r="BM191" s="119">
        <f t="shared" si="197"/>
        <v>181670.89023717007</v>
      </c>
      <c r="BN191" s="119">
        <f t="shared" si="198"/>
        <v>27534960.519398104</v>
      </c>
      <c r="BO191">
        <f t="shared" si="168"/>
        <v>0.43547562793170502</v>
      </c>
    </row>
    <row r="192" spans="1:67">
      <c r="A192">
        <v>180</v>
      </c>
      <c r="B192" s="64">
        <v>175</v>
      </c>
      <c r="C192" s="56">
        <f t="shared" si="141"/>
        <v>5463510.8685590774</v>
      </c>
      <c r="D192" s="56">
        <f t="shared" si="169"/>
        <v>369731.97834949289</v>
      </c>
      <c r="E192" s="59">
        <f t="shared" si="170"/>
        <v>5093778.8902095845</v>
      </c>
      <c r="F192" s="53">
        <f t="shared" si="171"/>
        <v>96066.454760176755</v>
      </c>
      <c r="G192" s="53">
        <f t="shared" si="142"/>
        <v>23626.644419088789</v>
      </c>
      <c r="H192" s="66">
        <f t="shared" si="143"/>
        <v>72439.81034108797</v>
      </c>
      <c r="I192" s="54">
        <f t="shared" si="172"/>
        <v>0.18</v>
      </c>
      <c r="J192" s="67">
        <f t="shared" si="144"/>
        <v>1.6401583188387914E-2</v>
      </c>
      <c r="K192" s="68">
        <f t="shared" si="145"/>
        <v>82357.910635566368</v>
      </c>
      <c r="L192" s="68">
        <f t="shared" si="146"/>
        <v>178424.36539574311</v>
      </c>
      <c r="M192" s="55">
        <f t="shared" si="173"/>
        <v>154797.72097665432</v>
      </c>
      <c r="N192" s="55">
        <f t="shared" si="174"/>
        <v>34857.5981860334</v>
      </c>
      <c r="O192" s="55">
        <f t="shared" si="147"/>
        <v>119940.12279062092</v>
      </c>
      <c r="P192" s="65">
        <f t="shared" si="175"/>
        <v>0</v>
      </c>
      <c r="Q192" s="52">
        <f t="shared" si="201"/>
        <v>0</v>
      </c>
      <c r="R192" s="57">
        <f t="shared" si="176"/>
        <v>0</v>
      </c>
      <c r="S192" s="59">
        <f t="shared" si="177"/>
        <v>0</v>
      </c>
      <c r="T192" s="56">
        <f t="shared" si="148"/>
        <v>0</v>
      </c>
      <c r="U192" s="57">
        <f t="shared" si="149"/>
        <v>0</v>
      </c>
      <c r="V192" s="59">
        <f t="shared" si="199"/>
        <v>0</v>
      </c>
      <c r="W192" s="52">
        <f t="shared" si="139"/>
        <v>0</v>
      </c>
      <c r="X192" s="57">
        <f t="shared" si="150"/>
        <v>0</v>
      </c>
      <c r="Y192" s="59">
        <f t="shared" si="202"/>
        <v>0</v>
      </c>
      <c r="Z192" s="56">
        <f t="shared" si="178"/>
        <v>0</v>
      </c>
      <c r="AA192" s="57">
        <f t="shared" si="179"/>
        <v>0</v>
      </c>
      <c r="AB192" s="63">
        <f t="shared" si="200"/>
        <v>0</v>
      </c>
      <c r="AC192" s="74">
        <f t="shared" si="151"/>
        <v>0</v>
      </c>
      <c r="AD192" s="57">
        <f t="shared" si="180"/>
        <v>0</v>
      </c>
      <c r="AE192" s="59">
        <f t="shared" si="181"/>
        <v>0</v>
      </c>
      <c r="AF192" s="54">
        <f t="shared" si="182"/>
        <v>0</v>
      </c>
      <c r="AG192" s="57">
        <f t="shared" si="152"/>
        <v>0</v>
      </c>
      <c r="AH192" s="59">
        <f t="shared" si="183"/>
        <v>1147025.2706674654</v>
      </c>
      <c r="AI192" s="54">
        <f t="shared" si="153"/>
        <v>34857.5981860334</v>
      </c>
      <c r="AJ192" s="57">
        <f t="shared" si="154"/>
        <v>4779.2719611144394</v>
      </c>
      <c r="AK192" s="59">
        <f t="shared" si="203"/>
        <v>4316485.597891612</v>
      </c>
      <c r="AL192" s="56">
        <f t="shared" si="140"/>
        <v>119940.12279062092</v>
      </c>
      <c r="AM192" s="75">
        <f t="shared" si="155"/>
        <v>17985.356657881715</v>
      </c>
      <c r="AN192">
        <f t="shared" si="184"/>
        <v>3.6001693922118549E-2</v>
      </c>
      <c r="AO192" s="119">
        <f t="shared" si="156"/>
        <v>0</v>
      </c>
      <c r="AP192" s="119">
        <f t="shared" si="157"/>
        <v>0</v>
      </c>
      <c r="AQ192">
        <f t="shared" si="158"/>
        <v>0.40832133160139517</v>
      </c>
      <c r="AR192" s="41">
        <f t="shared" si="159"/>
        <v>0</v>
      </c>
      <c r="AS192" s="41">
        <f t="shared" si="160"/>
        <v>0</v>
      </c>
      <c r="AT192">
        <f t="shared" si="161"/>
        <v>0.40588964168564606</v>
      </c>
      <c r="AU192" s="41">
        <f t="shared" si="185"/>
        <v>0</v>
      </c>
      <c r="AV192" s="41">
        <f t="shared" si="186"/>
        <v>0</v>
      </c>
      <c r="AW192">
        <f t="shared" si="162"/>
        <v>0.41387212579743371</v>
      </c>
      <c r="AX192">
        <f t="shared" si="187"/>
        <v>0</v>
      </c>
      <c r="AY192" s="121">
        <f t="shared" si="188"/>
        <v>0</v>
      </c>
      <c r="AZ192">
        <f t="shared" si="163"/>
        <v>0.55049733504130249</v>
      </c>
      <c r="BA192" s="39">
        <f t="shared" si="189"/>
        <v>0</v>
      </c>
      <c r="BB192" s="39">
        <f t="shared" si="190"/>
        <v>0</v>
      </c>
      <c r="BC192">
        <f t="shared" si="164"/>
        <v>0.42867217289412496</v>
      </c>
      <c r="BD192" s="41">
        <f t="shared" si="191"/>
        <v>0</v>
      </c>
      <c r="BE192" s="41">
        <f t="shared" si="192"/>
        <v>0</v>
      </c>
      <c r="BF192">
        <f t="shared" si="165"/>
        <v>0.41321725396316855</v>
      </c>
      <c r="BG192" s="41">
        <f t="shared" si="193"/>
        <v>39636.870147147842</v>
      </c>
      <c r="BH192" s="41">
        <f t="shared" si="194"/>
        <v>6274367.673486012</v>
      </c>
      <c r="BI192">
        <f t="shared" si="166"/>
        <v>0.44767583907255021</v>
      </c>
      <c r="BJ192">
        <f t="shared" si="195"/>
        <v>137925.47944850265</v>
      </c>
      <c r="BK192" s="121">
        <f t="shared" si="196"/>
        <v>21589222.102311768</v>
      </c>
      <c r="BL192">
        <f t="shared" si="167"/>
        <v>0.46209890004845799</v>
      </c>
      <c r="BM192" s="119">
        <f t="shared" si="197"/>
        <v>177562.34959565051</v>
      </c>
      <c r="BN192" s="119">
        <f t="shared" si="198"/>
        <v>27089601.170914508</v>
      </c>
      <c r="BO192">
        <f t="shared" si="168"/>
        <v>0.43289453866382432</v>
      </c>
    </row>
    <row r="193" spans="1:67">
      <c r="A193">
        <v>181</v>
      </c>
      <c r="B193" s="58">
        <v>176</v>
      </c>
      <c r="C193" s="56">
        <f t="shared" si="141"/>
        <v>5308713.1475824229</v>
      </c>
      <c r="D193" s="56">
        <f t="shared" si="169"/>
        <v>369731.97834949289</v>
      </c>
      <c r="E193" s="59">
        <f t="shared" si="170"/>
        <v>4938981.1692329301</v>
      </c>
      <c r="F193" s="53">
        <f t="shared" si="171"/>
        <v>94490.812810814212</v>
      </c>
      <c r="G193" s="53">
        <f t="shared" si="142"/>
        <v>22908.640989958742</v>
      </c>
      <c r="H193" s="60">
        <f t="shared" si="143"/>
        <v>71582.171820855467</v>
      </c>
      <c r="I193" s="54">
        <f t="shared" si="172"/>
        <v>0.18</v>
      </c>
      <c r="J193" s="61">
        <f t="shared" si="144"/>
        <v>1.6401583188387914E-2</v>
      </c>
      <c r="K193" s="62">
        <f t="shared" si="145"/>
        <v>79833.04956713006</v>
      </c>
      <c r="L193" s="62">
        <f t="shared" si="146"/>
        <v>174323.86237794426</v>
      </c>
      <c r="M193" s="55">
        <f t="shared" si="173"/>
        <v>151415.22138798551</v>
      </c>
      <c r="N193" s="55">
        <f t="shared" si="174"/>
        <v>34095.921523209516</v>
      </c>
      <c r="O193" s="55">
        <f t="shared" si="147"/>
        <v>117319.299864776</v>
      </c>
      <c r="P193" s="59">
        <f t="shared" si="175"/>
        <v>0</v>
      </c>
      <c r="Q193" s="52">
        <f t="shared" si="201"/>
        <v>0</v>
      </c>
      <c r="R193" s="57">
        <f t="shared" si="176"/>
        <v>0</v>
      </c>
      <c r="S193" s="59">
        <f t="shared" si="177"/>
        <v>0</v>
      </c>
      <c r="T193" s="56">
        <f t="shared" si="148"/>
        <v>0</v>
      </c>
      <c r="U193" s="57">
        <f t="shared" si="149"/>
        <v>0</v>
      </c>
      <c r="V193" s="59">
        <f t="shared" si="199"/>
        <v>0</v>
      </c>
      <c r="W193" s="52">
        <f t="shared" si="139"/>
        <v>0</v>
      </c>
      <c r="X193" s="57">
        <f t="shared" si="150"/>
        <v>0</v>
      </c>
      <c r="Y193" s="59">
        <f t="shared" si="202"/>
        <v>0</v>
      </c>
      <c r="Z193" s="56">
        <f t="shared" si="178"/>
        <v>0</v>
      </c>
      <c r="AA193" s="57">
        <f t="shared" si="179"/>
        <v>0</v>
      </c>
      <c r="AB193" s="63">
        <f t="shared" si="200"/>
        <v>0</v>
      </c>
      <c r="AC193" s="74">
        <f t="shared" si="151"/>
        <v>0</v>
      </c>
      <c r="AD193" s="57">
        <f t="shared" si="180"/>
        <v>0</v>
      </c>
      <c r="AE193" s="59">
        <f t="shared" si="181"/>
        <v>0</v>
      </c>
      <c r="AF193" s="54">
        <f t="shared" si="182"/>
        <v>0</v>
      </c>
      <c r="AG193" s="57">
        <f t="shared" si="152"/>
        <v>0</v>
      </c>
      <c r="AH193" s="59">
        <f t="shared" si="183"/>
        <v>1112167.6724814321</v>
      </c>
      <c r="AI193" s="54">
        <f t="shared" si="153"/>
        <v>34095.921523209516</v>
      </c>
      <c r="AJ193" s="57">
        <f t="shared" si="154"/>
        <v>4634.0319686726334</v>
      </c>
      <c r="AK193" s="59">
        <f t="shared" si="203"/>
        <v>4196545.4751009913</v>
      </c>
      <c r="AL193" s="56">
        <f t="shared" si="140"/>
        <v>117319.299864776</v>
      </c>
      <c r="AM193" s="75">
        <f t="shared" si="155"/>
        <v>17485.606146254129</v>
      </c>
      <c r="AN193">
        <f t="shared" si="184"/>
        <v>3.6082101106126009E-2</v>
      </c>
      <c r="AO193" s="119">
        <f t="shared" si="156"/>
        <v>0</v>
      </c>
      <c r="AP193" s="119">
        <f t="shared" si="157"/>
        <v>0</v>
      </c>
      <c r="AQ193">
        <f t="shared" si="158"/>
        <v>0.40576041335916352</v>
      </c>
      <c r="AR193" s="41">
        <f t="shared" si="159"/>
        <v>0</v>
      </c>
      <c r="AS193" s="41">
        <f t="shared" si="160"/>
        <v>0</v>
      </c>
      <c r="AT193">
        <f t="shared" si="161"/>
        <v>0.40333022393005713</v>
      </c>
      <c r="AU193" s="41">
        <f t="shared" si="185"/>
        <v>0</v>
      </c>
      <c r="AV193" s="41">
        <f t="shared" si="186"/>
        <v>0</v>
      </c>
      <c r="AW193">
        <f t="shared" si="162"/>
        <v>0.41130809112503142</v>
      </c>
      <c r="AX193">
        <f t="shared" si="187"/>
        <v>0</v>
      </c>
      <c r="AY193" s="121">
        <f t="shared" si="188"/>
        <v>0</v>
      </c>
      <c r="AZ193">
        <f t="shared" si="163"/>
        <v>0.54797835220570745</v>
      </c>
      <c r="BA193" s="39">
        <f t="shared" si="189"/>
        <v>0</v>
      </c>
      <c r="BB193" s="39">
        <f t="shared" si="190"/>
        <v>0</v>
      </c>
      <c r="BC193">
        <f t="shared" si="164"/>
        <v>0.42610188959030815</v>
      </c>
      <c r="BD193" s="41">
        <f t="shared" si="191"/>
        <v>0</v>
      </c>
      <c r="BE193" s="41">
        <f t="shared" si="192"/>
        <v>0</v>
      </c>
      <c r="BF193">
        <f t="shared" si="165"/>
        <v>0.41065356475439146</v>
      </c>
      <c r="BG193" s="41">
        <f t="shared" si="193"/>
        <v>38729.953491882152</v>
      </c>
      <c r="BH193" s="41">
        <f t="shared" si="194"/>
        <v>6171361.7957009226</v>
      </c>
      <c r="BI193">
        <f t="shared" si="166"/>
        <v>0.44510179478735051</v>
      </c>
      <c r="BJ193">
        <f t="shared" si="195"/>
        <v>134804.90601103014</v>
      </c>
      <c r="BK193" s="121">
        <f t="shared" si="196"/>
        <v>21234793.275524456</v>
      </c>
      <c r="BL193">
        <f t="shared" si="167"/>
        <v>0.45952508558054556</v>
      </c>
      <c r="BM193" s="119">
        <f t="shared" si="197"/>
        <v>173534.8595029123</v>
      </c>
      <c r="BN193" s="119">
        <f t="shared" si="198"/>
        <v>26649078.964285448</v>
      </c>
      <c r="BO193">
        <f t="shared" si="168"/>
        <v>0.4303230116533186</v>
      </c>
    </row>
    <row r="194" spans="1:67">
      <c r="A194">
        <v>182</v>
      </c>
      <c r="B194" s="64">
        <v>177</v>
      </c>
      <c r="C194" s="56">
        <f t="shared" si="141"/>
        <v>5157297.9261944378</v>
      </c>
      <c r="D194" s="56">
        <f t="shared" si="169"/>
        <v>369731.97834949382</v>
      </c>
      <c r="E194" s="59">
        <f t="shared" si="170"/>
        <v>4787565.947844944</v>
      </c>
      <c r="F194" s="53">
        <f t="shared" si="171"/>
        <v>92941.013883959225</v>
      </c>
      <c r="G194" s="53">
        <f t="shared" si="142"/>
        <v>22206.326721420799</v>
      </c>
      <c r="H194" s="66">
        <f t="shared" si="143"/>
        <v>70734.687162538423</v>
      </c>
      <c r="I194" s="54">
        <f t="shared" si="172"/>
        <v>0.18</v>
      </c>
      <c r="J194" s="67">
        <f t="shared" si="144"/>
        <v>1.6401583188387914E-2</v>
      </c>
      <c r="K194" s="68">
        <f t="shared" si="145"/>
        <v>77363.500307671115</v>
      </c>
      <c r="L194" s="68">
        <f t="shared" si="146"/>
        <v>170304.51419163035</v>
      </c>
      <c r="M194" s="55">
        <f t="shared" si="173"/>
        <v>148098.18747020955</v>
      </c>
      <c r="N194" s="55">
        <f t="shared" si="174"/>
        <v>33348.986524775552</v>
      </c>
      <c r="O194" s="55">
        <f t="shared" si="147"/>
        <v>114749.200945434</v>
      </c>
      <c r="P194" s="65">
        <f t="shared" si="175"/>
        <v>0</v>
      </c>
      <c r="Q194" s="52">
        <f t="shared" si="201"/>
        <v>0</v>
      </c>
      <c r="R194" s="57">
        <f t="shared" si="176"/>
        <v>0</v>
      </c>
      <c r="S194" s="59">
        <f t="shared" si="177"/>
        <v>0</v>
      </c>
      <c r="T194" s="56">
        <f t="shared" si="148"/>
        <v>0</v>
      </c>
      <c r="U194" s="57">
        <f t="shared" si="149"/>
        <v>0</v>
      </c>
      <c r="V194" s="59">
        <f t="shared" si="199"/>
        <v>0</v>
      </c>
      <c r="W194" s="52">
        <f t="shared" si="139"/>
        <v>0</v>
      </c>
      <c r="X194" s="57">
        <f t="shared" si="150"/>
        <v>0</v>
      </c>
      <c r="Y194" s="59">
        <f t="shared" si="202"/>
        <v>0</v>
      </c>
      <c r="Z194" s="56">
        <f t="shared" si="178"/>
        <v>0</v>
      </c>
      <c r="AA194" s="57">
        <f t="shared" si="179"/>
        <v>0</v>
      </c>
      <c r="AB194" s="63">
        <f t="shared" si="200"/>
        <v>0</v>
      </c>
      <c r="AC194" s="74">
        <f t="shared" si="151"/>
        <v>0</v>
      </c>
      <c r="AD194" s="57">
        <f t="shared" si="180"/>
        <v>0</v>
      </c>
      <c r="AE194" s="59">
        <f t="shared" si="181"/>
        <v>0</v>
      </c>
      <c r="AF194" s="54">
        <f t="shared" si="182"/>
        <v>0</v>
      </c>
      <c r="AG194" s="57">
        <f t="shared" si="152"/>
        <v>0</v>
      </c>
      <c r="AH194" s="59">
        <f t="shared" si="183"/>
        <v>1078071.7509582227</v>
      </c>
      <c r="AI194" s="54">
        <f t="shared" si="153"/>
        <v>33348.986524775552</v>
      </c>
      <c r="AJ194" s="57">
        <f t="shared" si="154"/>
        <v>4491.9656289925942</v>
      </c>
      <c r="AK194" s="59">
        <f t="shared" si="203"/>
        <v>4079226.1752362153</v>
      </c>
      <c r="AL194" s="56">
        <f t="shared" si="140"/>
        <v>114749.200945434</v>
      </c>
      <c r="AM194" s="75">
        <f t="shared" si="155"/>
        <v>16996.775730150897</v>
      </c>
      <c r="AN194">
        <f t="shared" si="184"/>
        <v>3.6162508290133469E-2</v>
      </c>
      <c r="AO194" s="119">
        <f t="shared" si="156"/>
        <v>0</v>
      </c>
      <c r="AP194" s="119">
        <f t="shared" si="157"/>
        <v>0</v>
      </c>
      <c r="AQ194">
        <f t="shared" si="158"/>
        <v>0.40321018397787262</v>
      </c>
      <c r="AR194" s="41">
        <f t="shared" si="159"/>
        <v>0</v>
      </c>
      <c r="AS194" s="41">
        <f t="shared" si="160"/>
        <v>0</v>
      </c>
      <c r="AT194">
        <f t="shared" si="161"/>
        <v>0.40078160487489978</v>
      </c>
      <c r="AU194" s="41">
        <f t="shared" si="185"/>
        <v>0</v>
      </c>
      <c r="AV194" s="41">
        <f t="shared" si="186"/>
        <v>0</v>
      </c>
      <c r="AW194">
        <f t="shared" si="162"/>
        <v>0.40875449419022947</v>
      </c>
      <c r="AX194">
        <f t="shared" si="187"/>
        <v>0</v>
      </c>
      <c r="AY194" s="121">
        <f t="shared" si="188"/>
        <v>0</v>
      </c>
      <c r="AZ194">
        <f t="shared" si="163"/>
        <v>0.54546361511739838</v>
      </c>
      <c r="BA194" s="39">
        <f t="shared" si="189"/>
        <v>0</v>
      </c>
      <c r="BB194" s="39">
        <f t="shared" si="190"/>
        <v>0</v>
      </c>
      <c r="BC194">
        <f t="shared" si="164"/>
        <v>0.42354137225546595</v>
      </c>
      <c r="BD194" s="41">
        <f t="shared" si="191"/>
        <v>0</v>
      </c>
      <c r="BE194" s="41">
        <f t="shared" si="192"/>
        <v>0</v>
      </c>
      <c r="BF194">
        <f t="shared" si="165"/>
        <v>0.4081003429370777</v>
      </c>
      <c r="BG194" s="41">
        <f t="shared" si="193"/>
        <v>37840.952153768143</v>
      </c>
      <c r="BH194" s="41">
        <f t="shared" si="194"/>
        <v>6069515.5475091506</v>
      </c>
      <c r="BI194">
        <f t="shared" si="166"/>
        <v>0.44253665084643062</v>
      </c>
      <c r="BJ194">
        <f t="shared" si="195"/>
        <v>131745.97667558491</v>
      </c>
      <c r="BK194" s="121">
        <f t="shared" si="196"/>
        <v>20884354.572068989</v>
      </c>
      <c r="BL194">
        <f t="shared" si="167"/>
        <v>0.45695951356263503</v>
      </c>
      <c r="BM194" s="119">
        <f t="shared" si="197"/>
        <v>169586.92882935307</v>
      </c>
      <c r="BN194" s="119">
        <f t="shared" si="198"/>
        <v>26213379.18222709</v>
      </c>
      <c r="BO194">
        <f t="shared" si="168"/>
        <v>0.42776105850447071</v>
      </c>
    </row>
    <row r="195" spans="1:67">
      <c r="A195">
        <v>183</v>
      </c>
      <c r="B195" s="58">
        <v>178</v>
      </c>
      <c r="C195" s="56">
        <f t="shared" si="141"/>
        <v>5009199.738724228</v>
      </c>
      <c r="D195" s="56">
        <f t="shared" si="169"/>
        <v>369731.97834949289</v>
      </c>
      <c r="E195" s="59">
        <f t="shared" si="170"/>
        <v>4639467.7603747351</v>
      </c>
      <c r="F195" s="53">
        <f t="shared" si="171"/>
        <v>91416.63411312837</v>
      </c>
      <c r="G195" s="53">
        <f t="shared" si="142"/>
        <v>21519.39796187148</v>
      </c>
      <c r="H195" s="60">
        <f t="shared" si="143"/>
        <v>69897.23615125689</v>
      </c>
      <c r="I195" s="54">
        <f t="shared" si="172"/>
        <v>0.18</v>
      </c>
      <c r="J195" s="61">
        <f t="shared" si="144"/>
        <v>1.6401583188387914E-2</v>
      </c>
      <c r="K195" s="62">
        <f t="shared" si="145"/>
        <v>74948.191088256746</v>
      </c>
      <c r="L195" s="62">
        <f t="shared" si="146"/>
        <v>166364.82520138513</v>
      </c>
      <c r="M195" s="55">
        <f t="shared" si="173"/>
        <v>144845.42723951366</v>
      </c>
      <c r="N195" s="55">
        <f t="shared" si="174"/>
        <v>32616.52477791168</v>
      </c>
      <c r="O195" s="55">
        <f t="shared" si="147"/>
        <v>112228.90246160199</v>
      </c>
      <c r="P195" s="59">
        <f t="shared" si="175"/>
        <v>0</v>
      </c>
      <c r="Q195" s="52">
        <f t="shared" si="201"/>
        <v>0</v>
      </c>
      <c r="R195" s="57">
        <f t="shared" si="176"/>
        <v>0</v>
      </c>
      <c r="S195" s="59">
        <f t="shared" si="177"/>
        <v>0</v>
      </c>
      <c r="T195" s="56">
        <f t="shared" si="148"/>
        <v>0</v>
      </c>
      <c r="U195" s="57">
        <f t="shared" si="149"/>
        <v>0</v>
      </c>
      <c r="V195" s="59">
        <f t="shared" si="199"/>
        <v>0</v>
      </c>
      <c r="W195" s="52">
        <f t="shared" si="139"/>
        <v>0</v>
      </c>
      <c r="X195" s="57">
        <f t="shared" si="150"/>
        <v>0</v>
      </c>
      <c r="Y195" s="59">
        <f t="shared" si="202"/>
        <v>0</v>
      </c>
      <c r="Z195" s="56">
        <f t="shared" si="178"/>
        <v>0</v>
      </c>
      <c r="AA195" s="57">
        <f t="shared" si="179"/>
        <v>0</v>
      </c>
      <c r="AB195" s="63">
        <f t="shared" si="200"/>
        <v>0</v>
      </c>
      <c r="AC195" s="74">
        <f t="shared" si="151"/>
        <v>0</v>
      </c>
      <c r="AD195" s="57">
        <f t="shared" si="180"/>
        <v>0</v>
      </c>
      <c r="AE195" s="59">
        <f t="shared" si="181"/>
        <v>0</v>
      </c>
      <c r="AF195" s="54">
        <f t="shared" si="182"/>
        <v>0</v>
      </c>
      <c r="AG195" s="57">
        <f t="shared" si="152"/>
        <v>0</v>
      </c>
      <c r="AH195" s="59">
        <f t="shared" si="183"/>
        <v>1044722.7644334472</v>
      </c>
      <c r="AI195" s="54">
        <f t="shared" si="153"/>
        <v>32616.52477791168</v>
      </c>
      <c r="AJ195" s="57">
        <f t="shared" si="154"/>
        <v>4353.0115184726965</v>
      </c>
      <c r="AK195" s="59">
        <f t="shared" si="203"/>
        <v>3964476.9742907812</v>
      </c>
      <c r="AL195" s="56">
        <f t="shared" si="140"/>
        <v>112228.90246160199</v>
      </c>
      <c r="AM195" s="75">
        <f t="shared" si="155"/>
        <v>16518.654059544922</v>
      </c>
      <c r="AN195">
        <f t="shared" si="184"/>
        <v>3.6242915474140935E-2</v>
      </c>
      <c r="AO195" s="119">
        <f t="shared" si="156"/>
        <v>0</v>
      </c>
      <c r="AP195" s="119">
        <f t="shared" si="157"/>
        <v>0</v>
      </c>
      <c r="AQ195">
        <f t="shared" si="158"/>
        <v>0.40067064407969177</v>
      </c>
      <c r="AR195" s="41">
        <f t="shared" si="159"/>
        <v>0</v>
      </c>
      <c r="AS195" s="41">
        <f t="shared" si="160"/>
        <v>0</v>
      </c>
      <c r="AT195">
        <f t="shared" si="161"/>
        <v>0.39824378403958521</v>
      </c>
      <c r="AU195" s="41">
        <f t="shared" si="185"/>
        <v>0</v>
      </c>
      <c r="AV195" s="41">
        <f t="shared" si="186"/>
        <v>0</v>
      </c>
      <c r="AW195">
        <f t="shared" si="162"/>
        <v>0.40621133809093851</v>
      </c>
      <c r="AX195">
        <f t="shared" si="187"/>
        <v>0</v>
      </c>
      <c r="AY195" s="121">
        <f t="shared" si="188"/>
        <v>0</v>
      </c>
      <c r="AZ195">
        <f t="shared" si="163"/>
        <v>0.5429531713417588</v>
      </c>
      <c r="BA195" s="39">
        <f t="shared" si="189"/>
        <v>0</v>
      </c>
      <c r="BB195" s="39">
        <f t="shared" si="190"/>
        <v>0</v>
      </c>
      <c r="BC195">
        <f t="shared" si="164"/>
        <v>0.42099063031089962</v>
      </c>
      <c r="BD195" s="41">
        <f t="shared" si="191"/>
        <v>0</v>
      </c>
      <c r="BE195" s="41">
        <f t="shared" si="192"/>
        <v>0</v>
      </c>
      <c r="BF195">
        <f t="shared" si="165"/>
        <v>0.40555759132003844</v>
      </c>
      <c r="BG195" s="41">
        <f t="shared" si="193"/>
        <v>36969.53629638438</v>
      </c>
      <c r="BH195" s="41">
        <f t="shared" si="194"/>
        <v>5968824.0343578374</v>
      </c>
      <c r="BI195">
        <f t="shared" si="166"/>
        <v>0.43998042421414557</v>
      </c>
      <c r="BJ195">
        <f t="shared" si="195"/>
        <v>128747.55652114691</v>
      </c>
      <c r="BK195" s="121">
        <f t="shared" si="196"/>
        <v>20537889.150473163</v>
      </c>
      <c r="BL195">
        <f t="shared" si="167"/>
        <v>0.45440220626567079</v>
      </c>
      <c r="BM195" s="119">
        <f t="shared" si="197"/>
        <v>165717.09281753129</v>
      </c>
      <c r="BN195" s="119">
        <f t="shared" si="198"/>
        <v>25782486.048633434</v>
      </c>
      <c r="BO195">
        <f t="shared" si="168"/>
        <v>0.42520869036982589</v>
      </c>
    </row>
    <row r="196" spans="1:67">
      <c r="A196">
        <v>184</v>
      </c>
      <c r="B196" s="64">
        <v>179</v>
      </c>
      <c r="C196" s="56">
        <f t="shared" si="141"/>
        <v>4864354.311484715</v>
      </c>
      <c r="D196" s="56">
        <f t="shared" si="169"/>
        <v>369731.97834949289</v>
      </c>
      <c r="E196" s="59">
        <f t="shared" si="170"/>
        <v>4494622.3331352221</v>
      </c>
      <c r="F196" s="53">
        <f t="shared" si="171"/>
        <v>89917.256583919487</v>
      </c>
      <c r="G196" s="53">
        <f t="shared" si="142"/>
        <v>20847.556588525538</v>
      </c>
      <c r="H196" s="66">
        <f t="shared" si="143"/>
        <v>69069.699995393952</v>
      </c>
      <c r="I196" s="54">
        <f t="shared" si="172"/>
        <v>0.18</v>
      </c>
      <c r="J196" s="67">
        <f t="shared" si="144"/>
        <v>1.6401583188387914E-2</v>
      </c>
      <c r="K196" s="68">
        <f t="shared" si="145"/>
        <v>72586.069667032076</v>
      </c>
      <c r="L196" s="68">
        <f t="shared" si="146"/>
        <v>162503.32625095156</v>
      </c>
      <c r="M196" s="55">
        <f t="shared" si="173"/>
        <v>141655.76966242603</v>
      </c>
      <c r="N196" s="55">
        <f t="shared" si="174"/>
        <v>31898.272587429328</v>
      </c>
      <c r="O196" s="55">
        <f t="shared" si="147"/>
        <v>109757.4970749967</v>
      </c>
      <c r="P196" s="65">
        <f t="shared" si="175"/>
        <v>0</v>
      </c>
      <c r="Q196" s="52">
        <f t="shared" si="201"/>
        <v>0</v>
      </c>
      <c r="R196" s="57">
        <f t="shared" si="176"/>
        <v>0</v>
      </c>
      <c r="S196" s="59">
        <f t="shared" si="177"/>
        <v>0</v>
      </c>
      <c r="T196" s="56">
        <f t="shared" si="148"/>
        <v>0</v>
      </c>
      <c r="U196" s="57">
        <f t="shared" si="149"/>
        <v>0</v>
      </c>
      <c r="V196" s="59">
        <f t="shared" si="199"/>
        <v>0</v>
      </c>
      <c r="W196" s="52">
        <f t="shared" si="139"/>
        <v>0</v>
      </c>
      <c r="X196" s="57">
        <f t="shared" si="150"/>
        <v>0</v>
      </c>
      <c r="Y196" s="59">
        <f t="shared" si="202"/>
        <v>0</v>
      </c>
      <c r="Z196" s="56">
        <f t="shared" si="178"/>
        <v>0</v>
      </c>
      <c r="AA196" s="57">
        <f t="shared" si="179"/>
        <v>0</v>
      </c>
      <c r="AB196" s="63">
        <f t="shared" si="200"/>
        <v>0</v>
      </c>
      <c r="AC196" s="74">
        <f t="shared" si="151"/>
        <v>0</v>
      </c>
      <c r="AD196" s="57">
        <f t="shared" si="180"/>
        <v>0</v>
      </c>
      <c r="AE196" s="59">
        <f t="shared" si="181"/>
        <v>0</v>
      </c>
      <c r="AF196" s="54">
        <f t="shared" si="182"/>
        <v>0</v>
      </c>
      <c r="AG196" s="57">
        <f t="shared" si="152"/>
        <v>0</v>
      </c>
      <c r="AH196" s="59">
        <f t="shared" si="183"/>
        <v>1012106.2396555354</v>
      </c>
      <c r="AI196" s="54">
        <f t="shared" si="153"/>
        <v>31898.272587429328</v>
      </c>
      <c r="AJ196" s="57">
        <f t="shared" si="154"/>
        <v>4217.1093318980638</v>
      </c>
      <c r="AK196" s="59">
        <f t="shared" si="203"/>
        <v>3852248.0718291793</v>
      </c>
      <c r="AL196" s="56">
        <f t="shared" si="140"/>
        <v>109757.4970749967</v>
      </c>
      <c r="AM196" s="75">
        <f t="shared" si="155"/>
        <v>16051.03363262158</v>
      </c>
      <c r="AN196">
        <f t="shared" si="184"/>
        <v>3.6323322658148395E-2</v>
      </c>
      <c r="AO196" s="119">
        <f t="shared" si="156"/>
        <v>0</v>
      </c>
      <c r="AP196" s="119">
        <f t="shared" si="157"/>
        <v>0</v>
      </c>
      <c r="AQ196">
        <f t="shared" si="158"/>
        <v>0.39814179385586973</v>
      </c>
      <c r="AR196" s="41">
        <f t="shared" si="159"/>
        <v>0</v>
      </c>
      <c r="AS196" s="41">
        <f t="shared" si="160"/>
        <v>0</v>
      </c>
      <c r="AT196">
        <f t="shared" si="161"/>
        <v>0.39571676051525229</v>
      </c>
      <c r="AU196" s="41">
        <f t="shared" si="185"/>
        <v>0</v>
      </c>
      <c r="AV196" s="41">
        <f t="shared" si="186"/>
        <v>0</v>
      </c>
      <c r="AW196">
        <f t="shared" si="162"/>
        <v>0.40367862548867839</v>
      </c>
      <c r="AX196">
        <f t="shared" si="187"/>
        <v>0</v>
      </c>
      <c r="AY196" s="121">
        <f t="shared" si="188"/>
        <v>0</v>
      </c>
      <c r="AZ196">
        <f t="shared" si="163"/>
        <v>0.54044706805310805</v>
      </c>
      <c r="BA196" s="39">
        <f t="shared" si="189"/>
        <v>0</v>
      </c>
      <c r="BB196" s="39">
        <f t="shared" si="190"/>
        <v>0</v>
      </c>
      <c r="BC196">
        <f t="shared" si="164"/>
        <v>0.41844967273055422</v>
      </c>
      <c r="BD196" s="41">
        <f t="shared" si="191"/>
        <v>0</v>
      </c>
      <c r="BE196" s="41">
        <f t="shared" si="192"/>
        <v>0</v>
      </c>
      <c r="BF196">
        <f t="shared" si="165"/>
        <v>0.40302531227630439</v>
      </c>
      <c r="BG196" s="41">
        <f t="shared" si="193"/>
        <v>36115.381919327396</v>
      </c>
      <c r="BH196" s="41">
        <f t="shared" si="194"/>
        <v>5869282.1560869962</v>
      </c>
      <c r="BI196">
        <f t="shared" si="166"/>
        <v>0.43743313140033974</v>
      </c>
      <c r="BJ196">
        <f t="shared" si="195"/>
        <v>125808.53070761828</v>
      </c>
      <c r="BK196" s="121">
        <f t="shared" si="196"/>
        <v>20195379.461799394</v>
      </c>
      <c r="BL196">
        <f t="shared" si="167"/>
        <v>0.4518531855054298</v>
      </c>
      <c r="BM196" s="119">
        <f t="shared" si="197"/>
        <v>161923.91262694568</v>
      </c>
      <c r="BN196" s="119">
        <f t="shared" si="198"/>
        <v>25356382.769574258</v>
      </c>
      <c r="BO196">
        <f t="shared" si="168"/>
        <v>0.42266591795232727</v>
      </c>
    </row>
    <row r="197" spans="1:67">
      <c r="A197">
        <v>185</v>
      </c>
      <c r="B197" s="58">
        <v>180</v>
      </c>
      <c r="C197" s="56">
        <f t="shared" si="141"/>
        <v>4722698.5418222891</v>
      </c>
      <c r="D197" s="56">
        <f t="shared" si="169"/>
        <v>369731.97834949289</v>
      </c>
      <c r="E197" s="59">
        <f t="shared" si="170"/>
        <v>4352966.5634727962</v>
      </c>
      <c r="F197" s="53">
        <f t="shared" si="171"/>
        <v>88442.471219986721</v>
      </c>
      <c r="G197" s="53">
        <f t="shared" si="142"/>
        <v>20190.509910241319</v>
      </c>
      <c r="H197" s="60">
        <f t="shared" si="143"/>
        <v>68251.961309745398</v>
      </c>
      <c r="I197" s="54">
        <f t="shared" si="172"/>
        <v>0.18</v>
      </c>
      <c r="J197" s="61">
        <f t="shared" si="144"/>
        <v>1.6401583188387914E-2</v>
      </c>
      <c r="K197" s="62">
        <f t="shared" si="145"/>
        <v>70276.102985877704</v>
      </c>
      <c r="L197" s="62">
        <f t="shared" si="146"/>
        <v>158718.57420586442</v>
      </c>
      <c r="M197" s="55">
        <f t="shared" si="173"/>
        <v>138528.0642956231</v>
      </c>
      <c r="N197" s="55">
        <f t="shared" si="174"/>
        <v>31193.970894662423</v>
      </c>
      <c r="O197" s="55">
        <f t="shared" si="147"/>
        <v>107334.09340096069</v>
      </c>
      <c r="P197" s="59">
        <f t="shared" si="175"/>
        <v>0</v>
      </c>
      <c r="Q197" s="52">
        <f t="shared" si="201"/>
        <v>0</v>
      </c>
      <c r="R197" s="57">
        <f t="shared" si="176"/>
        <v>0</v>
      </c>
      <c r="S197" s="59">
        <f t="shared" si="177"/>
        <v>0</v>
      </c>
      <c r="T197" s="56">
        <f t="shared" si="148"/>
        <v>0</v>
      </c>
      <c r="U197" s="57">
        <f t="shared" si="149"/>
        <v>0</v>
      </c>
      <c r="V197" s="59">
        <f t="shared" si="199"/>
        <v>0</v>
      </c>
      <c r="W197" s="52">
        <f t="shared" si="139"/>
        <v>0</v>
      </c>
      <c r="X197" s="57">
        <f t="shared" si="150"/>
        <v>0</v>
      </c>
      <c r="Y197" s="59">
        <f t="shared" si="202"/>
        <v>0</v>
      </c>
      <c r="Z197" s="56">
        <f t="shared" si="178"/>
        <v>0</v>
      </c>
      <c r="AA197" s="57">
        <f t="shared" si="179"/>
        <v>0</v>
      </c>
      <c r="AB197" s="63">
        <f t="shared" si="200"/>
        <v>0</v>
      </c>
      <c r="AC197" s="74">
        <f t="shared" si="151"/>
        <v>0</v>
      </c>
      <c r="AD197" s="57">
        <f t="shared" si="180"/>
        <v>0</v>
      </c>
      <c r="AE197" s="59">
        <f t="shared" si="181"/>
        <v>0</v>
      </c>
      <c r="AF197" s="54">
        <f t="shared" si="182"/>
        <v>0</v>
      </c>
      <c r="AG197" s="57">
        <f t="shared" si="152"/>
        <v>0</v>
      </c>
      <c r="AH197" s="59">
        <f t="shared" si="183"/>
        <v>980207.96706810605</v>
      </c>
      <c r="AI197" s="54">
        <f t="shared" si="153"/>
        <v>31193.970894662423</v>
      </c>
      <c r="AJ197" s="57">
        <f t="shared" si="154"/>
        <v>4084.1998627837752</v>
      </c>
      <c r="AK197" s="59">
        <f t="shared" si="203"/>
        <v>3742490.5747541827</v>
      </c>
      <c r="AL197" s="56">
        <f t="shared" si="140"/>
        <v>107334.09340096069</v>
      </c>
      <c r="AM197" s="75">
        <f t="shared" si="155"/>
        <v>15593.710728142427</v>
      </c>
      <c r="AN197">
        <f t="shared" si="184"/>
        <v>3.6403729842155855E-2</v>
      </c>
      <c r="AO197" s="119">
        <f t="shared" si="156"/>
        <v>0</v>
      </c>
      <c r="AP197" s="119">
        <f t="shared" si="157"/>
        <v>0</v>
      </c>
      <c r="AQ197">
        <f t="shared" si="158"/>
        <v>0.39562363306951154</v>
      </c>
      <c r="AR197" s="41">
        <f t="shared" si="159"/>
        <v>0</v>
      </c>
      <c r="AS197" s="41">
        <f t="shared" si="160"/>
        <v>0</v>
      </c>
      <c r="AT197">
        <f t="shared" si="161"/>
        <v>0.39320053296764462</v>
      </c>
      <c r="AU197" s="41">
        <f t="shared" si="185"/>
        <v>0</v>
      </c>
      <c r="AV197" s="41">
        <f t="shared" si="186"/>
        <v>0</v>
      </c>
      <c r="AW197">
        <f t="shared" si="162"/>
        <v>0.4011563586111932</v>
      </c>
      <c r="AX197">
        <f t="shared" si="187"/>
        <v>0</v>
      </c>
      <c r="AY197" s="121">
        <f t="shared" si="188"/>
        <v>0</v>
      </c>
      <c r="AZ197">
        <f t="shared" si="163"/>
        <v>0.53794535203385307</v>
      </c>
      <c r="BA197" s="39">
        <f t="shared" si="189"/>
        <v>0</v>
      </c>
      <c r="BB197" s="39">
        <f t="shared" si="190"/>
        <v>0</v>
      </c>
      <c r="BC197">
        <f t="shared" si="164"/>
        <v>0.41591850804321295</v>
      </c>
      <c r="BD197" s="41">
        <f t="shared" si="191"/>
        <v>0</v>
      </c>
      <c r="BE197" s="41">
        <f t="shared" si="192"/>
        <v>0</v>
      </c>
      <c r="BF197">
        <f t="shared" si="165"/>
        <v>0.40050350774572946</v>
      </c>
      <c r="BG197" s="41">
        <f t="shared" si="193"/>
        <v>35278.170757446198</v>
      </c>
      <c r="BH197" s="41">
        <f t="shared" si="194"/>
        <v>5770884.615512548</v>
      </c>
      <c r="BI197">
        <f t="shared" si="166"/>
        <v>0.43489478846208435</v>
      </c>
      <c r="BJ197">
        <f t="shared" si="195"/>
        <v>122927.80412910311</v>
      </c>
      <c r="BK197" s="121">
        <f t="shared" si="196"/>
        <v>19856807.279177725</v>
      </c>
      <c r="BL197">
        <f t="shared" si="167"/>
        <v>0.44931247264385216</v>
      </c>
      <c r="BM197" s="119">
        <f t="shared" si="197"/>
        <v>158205.97488654932</v>
      </c>
      <c r="BN197" s="119">
        <f t="shared" si="198"/>
        <v>24935051.573212158</v>
      </c>
      <c r="BO197">
        <f t="shared" si="168"/>
        <v>0.42013275150738494</v>
      </c>
    </row>
    <row r="198" spans="1:67">
      <c r="A198">
        <v>186</v>
      </c>
      <c r="B198" s="64">
        <v>181</v>
      </c>
      <c r="C198" s="56">
        <f t="shared" si="141"/>
        <v>4584170.4775266657</v>
      </c>
      <c r="D198" s="56">
        <f t="shared" si="169"/>
        <v>369731.97834949195</v>
      </c>
      <c r="E198" s="59">
        <f t="shared" si="170"/>
        <v>4214438.4991771737</v>
      </c>
      <c r="F198" s="53">
        <f t="shared" si="171"/>
        <v>86991.874670885503</v>
      </c>
      <c r="G198" s="53">
        <f t="shared" si="142"/>
        <v>19547.970572016791</v>
      </c>
      <c r="H198" s="66">
        <f t="shared" si="143"/>
        <v>67443.904098868719</v>
      </c>
      <c r="I198" s="54">
        <f t="shared" si="172"/>
        <v>0.18</v>
      </c>
      <c r="J198" s="67">
        <f t="shared" si="144"/>
        <v>1.6401583188387914E-2</v>
      </c>
      <c r="K198" s="68">
        <f t="shared" si="145"/>
        <v>68017.276832971867</v>
      </c>
      <c r="L198" s="68">
        <f t="shared" si="146"/>
        <v>155009.15150385737</v>
      </c>
      <c r="M198" s="55">
        <f t="shared" si="173"/>
        <v>135461.18093184059</v>
      </c>
      <c r="N198" s="55">
        <f t="shared" si="174"/>
        <v>30503.365197733048</v>
      </c>
      <c r="O198" s="55">
        <f t="shared" si="147"/>
        <v>104957.81573410754</v>
      </c>
      <c r="P198" s="65">
        <f t="shared" si="175"/>
        <v>0</v>
      </c>
      <c r="Q198" s="52">
        <f t="shared" si="201"/>
        <v>0</v>
      </c>
      <c r="R198" s="57">
        <f t="shared" si="176"/>
        <v>0</v>
      </c>
      <c r="S198" s="59">
        <f t="shared" si="177"/>
        <v>0</v>
      </c>
      <c r="T198" s="56">
        <f t="shared" si="148"/>
        <v>0</v>
      </c>
      <c r="U198" s="57">
        <f t="shared" si="149"/>
        <v>0</v>
      </c>
      <c r="V198" s="59">
        <f t="shared" si="199"/>
        <v>0</v>
      </c>
      <c r="W198" s="52">
        <f t="shared" ref="W198:W252" si="204">IF(T198+P198&lt;=O198+AM198,MIN(V198,O198-Q198+AA198-T198+AM198),0)</f>
        <v>0</v>
      </c>
      <c r="X198" s="57">
        <f t="shared" si="150"/>
        <v>0</v>
      </c>
      <c r="Y198" s="59">
        <f t="shared" si="202"/>
        <v>0</v>
      </c>
      <c r="Z198" s="56">
        <f t="shared" si="178"/>
        <v>0</v>
      </c>
      <c r="AA198" s="57">
        <f t="shared" si="179"/>
        <v>0</v>
      </c>
      <c r="AB198" s="63">
        <f t="shared" si="200"/>
        <v>0</v>
      </c>
      <c r="AC198" s="74">
        <f t="shared" si="151"/>
        <v>0</v>
      </c>
      <c r="AD198" s="57">
        <f t="shared" si="180"/>
        <v>0</v>
      </c>
      <c r="AE198" s="59">
        <f t="shared" si="181"/>
        <v>0</v>
      </c>
      <c r="AF198" s="54">
        <f t="shared" si="182"/>
        <v>0</v>
      </c>
      <c r="AG198" s="57">
        <f t="shared" si="152"/>
        <v>0</v>
      </c>
      <c r="AH198" s="59">
        <f t="shared" si="183"/>
        <v>949013.99617344362</v>
      </c>
      <c r="AI198" s="54">
        <f t="shared" si="153"/>
        <v>30503.365197733048</v>
      </c>
      <c r="AJ198" s="57">
        <f t="shared" si="154"/>
        <v>3954.2249840560148</v>
      </c>
      <c r="AK198" s="59">
        <f t="shared" si="203"/>
        <v>3635156.4813532219</v>
      </c>
      <c r="AL198" s="56">
        <f t="shared" ref="AL198:AL252" si="205">MIN(IF(AB198&gt;0,IF(AB198&gt;O198,0,MIN(AK198,O198-AB198)),O198),AK198)</f>
        <v>104957.81573410754</v>
      </c>
      <c r="AM198" s="75">
        <f t="shared" si="155"/>
        <v>15146.485338971757</v>
      </c>
      <c r="AN198">
        <f t="shared" si="184"/>
        <v>3.6484137026163314E-2</v>
      </c>
      <c r="AO198" s="119">
        <f t="shared" si="156"/>
        <v>0</v>
      </c>
      <c r="AP198" s="119">
        <f t="shared" si="157"/>
        <v>0</v>
      </c>
      <c r="AQ198">
        <f t="shared" si="158"/>
        <v>0.39311616105824221</v>
      </c>
      <c r="AR198" s="41">
        <f t="shared" si="159"/>
        <v>0</v>
      </c>
      <c r="AS198" s="41">
        <f t="shared" si="160"/>
        <v>0</v>
      </c>
      <c r="AT198">
        <f t="shared" si="161"/>
        <v>0.39069509963975235</v>
      </c>
      <c r="AU198" s="41">
        <f t="shared" si="185"/>
        <v>0</v>
      </c>
      <c r="AV198" s="41">
        <f t="shared" si="186"/>
        <v>0</v>
      </c>
      <c r="AW198">
        <f t="shared" si="162"/>
        <v>0.39864453925502336</v>
      </c>
      <c r="AX198">
        <f t="shared" si="187"/>
        <v>0</v>
      </c>
      <c r="AY198" s="121">
        <f t="shared" si="188"/>
        <v>0</v>
      </c>
      <c r="AZ198">
        <f t="shared" si="163"/>
        <v>0.53544806967393355</v>
      </c>
      <c r="BA198" s="39">
        <f t="shared" si="189"/>
        <v>0</v>
      </c>
      <c r="BB198" s="39">
        <f t="shared" si="190"/>
        <v>0</v>
      </c>
      <c r="BC198">
        <f t="shared" si="164"/>
        <v>0.41339714433473163</v>
      </c>
      <c r="BD198" s="41">
        <f t="shared" si="191"/>
        <v>0</v>
      </c>
      <c r="BE198" s="41">
        <f t="shared" si="192"/>
        <v>0</v>
      </c>
      <c r="BF198">
        <f t="shared" si="165"/>
        <v>0.39799217923769215</v>
      </c>
      <c r="BG198" s="41">
        <f t="shared" si="193"/>
        <v>34457.590181789063</v>
      </c>
      <c r="BH198" s="41">
        <f t="shared" si="194"/>
        <v>5673625.9267783472</v>
      </c>
      <c r="BI198">
        <f t="shared" si="166"/>
        <v>0.43236541100546144</v>
      </c>
      <c r="BJ198">
        <f t="shared" si="195"/>
        <v>120104.3010730793</v>
      </c>
      <c r="BK198" s="121">
        <f t="shared" si="196"/>
        <v>19522153.726544004</v>
      </c>
      <c r="BL198">
        <f t="shared" si="167"/>
        <v>0.44678008859051083</v>
      </c>
      <c r="BM198" s="119">
        <f t="shared" si="197"/>
        <v>154561.89125486836</v>
      </c>
      <c r="BN198" s="119">
        <f t="shared" si="198"/>
        <v>24518473.748663146</v>
      </c>
      <c r="BO198">
        <f t="shared" si="168"/>
        <v>0.41760920084505543</v>
      </c>
    </row>
    <row r="199" spans="1:67">
      <c r="A199">
        <v>187</v>
      </c>
      <c r="B199" s="58">
        <v>182</v>
      </c>
      <c r="C199" s="56">
        <f t="shared" si="141"/>
        <v>4448709.2965948246</v>
      </c>
      <c r="D199" s="56">
        <f t="shared" si="169"/>
        <v>369731.97834949149</v>
      </c>
      <c r="E199" s="59">
        <f t="shared" si="170"/>
        <v>4078977.3182453332</v>
      </c>
      <c r="F199" s="53">
        <f t="shared" si="171"/>
        <v>85565.07020175716</v>
      </c>
      <c r="G199" s="53">
        <f t="shared" si="142"/>
        <v>18919.656461127935</v>
      </c>
      <c r="H199" s="60">
        <f t="shared" si="143"/>
        <v>66645.413740629228</v>
      </c>
      <c r="I199" s="54">
        <f t="shared" si="172"/>
        <v>0.18</v>
      </c>
      <c r="J199" s="61">
        <f t="shared" si="144"/>
        <v>1.6401583188387914E-2</v>
      </c>
      <c r="K199" s="62">
        <f t="shared" si="145"/>
        <v>65808.595511156804</v>
      </c>
      <c r="L199" s="62">
        <f t="shared" si="146"/>
        <v>151373.66571291399</v>
      </c>
      <c r="M199" s="55">
        <f t="shared" si="173"/>
        <v>132454.00925178605</v>
      </c>
      <c r="N199" s="55">
        <f t="shared" si="174"/>
        <v>29826.205473168571</v>
      </c>
      <c r="O199" s="55">
        <f t="shared" si="147"/>
        <v>102627.80377861748</v>
      </c>
      <c r="P199" s="59">
        <f t="shared" si="175"/>
        <v>0</v>
      </c>
      <c r="Q199" s="52">
        <f t="shared" si="201"/>
        <v>0</v>
      </c>
      <c r="R199" s="57">
        <f t="shared" si="176"/>
        <v>0</v>
      </c>
      <c r="S199" s="59">
        <f t="shared" si="177"/>
        <v>0</v>
      </c>
      <c r="T199" s="56">
        <f t="shared" si="148"/>
        <v>0</v>
      </c>
      <c r="U199" s="57">
        <f t="shared" si="149"/>
        <v>0</v>
      </c>
      <c r="V199" s="59">
        <f t="shared" si="199"/>
        <v>0</v>
      </c>
      <c r="W199" s="52">
        <f t="shared" si="204"/>
        <v>0</v>
      </c>
      <c r="X199" s="57">
        <f t="shared" si="150"/>
        <v>0</v>
      </c>
      <c r="Y199" s="59">
        <f t="shared" si="202"/>
        <v>0</v>
      </c>
      <c r="Z199" s="56">
        <f t="shared" si="178"/>
        <v>0</v>
      </c>
      <c r="AA199" s="57">
        <f t="shared" si="179"/>
        <v>0</v>
      </c>
      <c r="AB199" s="63">
        <f t="shared" si="200"/>
        <v>0</v>
      </c>
      <c r="AC199" s="74">
        <f t="shared" si="151"/>
        <v>0</v>
      </c>
      <c r="AD199" s="57">
        <f t="shared" si="180"/>
        <v>0</v>
      </c>
      <c r="AE199" s="59">
        <f t="shared" si="181"/>
        <v>0</v>
      </c>
      <c r="AF199" s="54">
        <f t="shared" si="182"/>
        <v>0</v>
      </c>
      <c r="AG199" s="57">
        <f t="shared" si="152"/>
        <v>0</v>
      </c>
      <c r="AH199" s="59">
        <f t="shared" si="183"/>
        <v>918510.63097571058</v>
      </c>
      <c r="AI199" s="54">
        <f t="shared" si="153"/>
        <v>29826.205473168571</v>
      </c>
      <c r="AJ199" s="57">
        <f t="shared" si="154"/>
        <v>3827.1276290654605</v>
      </c>
      <c r="AK199" s="59">
        <f t="shared" si="203"/>
        <v>3530198.6656191144</v>
      </c>
      <c r="AL199" s="56">
        <f t="shared" si="205"/>
        <v>102627.80377861748</v>
      </c>
      <c r="AM199" s="75">
        <f t="shared" si="155"/>
        <v>14709.161106746309</v>
      </c>
      <c r="AN199">
        <f t="shared" si="184"/>
        <v>3.6564544210170774E-2</v>
      </c>
      <c r="AO199" s="119">
        <f t="shared" si="156"/>
        <v>0</v>
      </c>
      <c r="AP199" s="119">
        <f t="shared" si="157"/>
        <v>0</v>
      </c>
      <c r="AQ199">
        <f t="shared" si="158"/>
        <v>0.39061937673702385</v>
      </c>
      <c r="AR199" s="41">
        <f t="shared" si="159"/>
        <v>0</v>
      </c>
      <c r="AS199" s="41">
        <f t="shared" si="160"/>
        <v>0</v>
      </c>
      <c r="AT199">
        <f t="shared" si="161"/>
        <v>0.38820045835466493</v>
      </c>
      <c r="AU199" s="41">
        <f t="shared" si="185"/>
        <v>0</v>
      </c>
      <c r="AV199" s="41">
        <f t="shared" si="186"/>
        <v>0</v>
      </c>
      <c r="AW199">
        <f t="shared" si="162"/>
        <v>0.39614316878817302</v>
      </c>
      <c r="AX199">
        <f t="shared" si="187"/>
        <v>0</v>
      </c>
      <c r="AY199" s="121">
        <f t="shared" si="188"/>
        <v>0</v>
      </c>
      <c r="AZ199">
        <f t="shared" si="163"/>
        <v>0.53295526697011253</v>
      </c>
      <c r="BA199" s="39">
        <f t="shared" si="189"/>
        <v>0</v>
      </c>
      <c r="BB199" s="39">
        <f t="shared" si="190"/>
        <v>0</v>
      </c>
      <c r="BC199">
        <f t="shared" si="164"/>
        <v>0.41088558925028823</v>
      </c>
      <c r="BD199" s="41">
        <f t="shared" si="191"/>
        <v>0</v>
      </c>
      <c r="BE199" s="41">
        <f t="shared" si="192"/>
        <v>0</v>
      </c>
      <c r="BF199">
        <f t="shared" si="165"/>
        <v>0.39549132783355406</v>
      </c>
      <c r="BG199" s="41">
        <f t="shared" si="193"/>
        <v>33653.333102234028</v>
      </c>
      <c r="BH199" s="41">
        <f t="shared" si="194"/>
        <v>5577500.4234825224</v>
      </c>
      <c r="BI199">
        <f t="shared" si="166"/>
        <v>0.4298450141873994</v>
      </c>
      <c r="BJ199">
        <f t="shared" si="195"/>
        <v>117336.96488536379</v>
      </c>
      <c r="BK199" s="121">
        <f t="shared" si="196"/>
        <v>19191399.306601468</v>
      </c>
      <c r="BL199">
        <f t="shared" si="167"/>
        <v>0.44425605380403976</v>
      </c>
      <c r="BM199" s="119">
        <f t="shared" si="197"/>
        <v>150990.29798759782</v>
      </c>
      <c r="BN199" s="119">
        <f t="shared" si="198"/>
        <v>24106629.683825061</v>
      </c>
      <c r="BO199">
        <f t="shared" si="168"/>
        <v>0.41509527533220508</v>
      </c>
    </row>
    <row r="200" spans="1:67">
      <c r="A200">
        <v>188</v>
      </c>
      <c r="B200" s="64">
        <v>183</v>
      </c>
      <c r="C200" s="56">
        <f t="shared" si="141"/>
        <v>4316255.2873430392</v>
      </c>
      <c r="D200" s="56">
        <f t="shared" si="169"/>
        <v>369731.97834949195</v>
      </c>
      <c r="E200" s="59">
        <f t="shared" si="170"/>
        <v>3946523.3089935472</v>
      </c>
      <c r="F200" s="53">
        <f t="shared" si="171"/>
        <v>84161.667584822804</v>
      </c>
      <c r="G200" s="53">
        <f t="shared" si="142"/>
        <v>18305.290614881738</v>
      </c>
      <c r="H200" s="66">
        <f t="shared" si="143"/>
        <v>65856.376969941062</v>
      </c>
      <c r="I200" s="54">
        <f t="shared" si="172"/>
        <v>0.18</v>
      </c>
      <c r="J200" s="67">
        <f t="shared" si="144"/>
        <v>1.6401583188387914E-2</v>
      </c>
      <c r="K200" s="68">
        <f t="shared" si="145"/>
        <v>63649.081512011282</v>
      </c>
      <c r="L200" s="68">
        <f t="shared" si="146"/>
        <v>147810.74909683407</v>
      </c>
      <c r="M200" s="55">
        <f t="shared" si="173"/>
        <v>129505.45848195233</v>
      </c>
      <c r="N200" s="55">
        <f t="shared" si="174"/>
        <v>29162.246098847525</v>
      </c>
      <c r="O200" s="55">
        <f t="shared" si="147"/>
        <v>100343.21238310481</v>
      </c>
      <c r="P200" s="65">
        <f t="shared" si="175"/>
        <v>0</v>
      </c>
      <c r="Q200" s="52">
        <f t="shared" si="201"/>
        <v>0</v>
      </c>
      <c r="R200" s="57">
        <f t="shared" si="176"/>
        <v>0</v>
      </c>
      <c r="S200" s="59">
        <f t="shared" si="177"/>
        <v>0</v>
      </c>
      <c r="T200" s="56">
        <f t="shared" si="148"/>
        <v>0</v>
      </c>
      <c r="U200" s="57">
        <f t="shared" si="149"/>
        <v>0</v>
      </c>
      <c r="V200" s="59">
        <f t="shared" si="199"/>
        <v>0</v>
      </c>
      <c r="W200" s="52">
        <f t="shared" si="204"/>
        <v>0</v>
      </c>
      <c r="X200" s="57">
        <f t="shared" si="150"/>
        <v>0</v>
      </c>
      <c r="Y200" s="59">
        <f t="shared" si="202"/>
        <v>0</v>
      </c>
      <c r="Z200" s="56">
        <f t="shared" si="178"/>
        <v>0</v>
      </c>
      <c r="AA200" s="57">
        <f t="shared" si="179"/>
        <v>0</v>
      </c>
      <c r="AB200" s="63">
        <f t="shared" si="200"/>
        <v>0</v>
      </c>
      <c r="AC200" s="74">
        <f t="shared" si="151"/>
        <v>0</v>
      </c>
      <c r="AD200" s="57">
        <f t="shared" si="180"/>
        <v>0</v>
      </c>
      <c r="AE200" s="59">
        <f t="shared" si="181"/>
        <v>0</v>
      </c>
      <c r="AF200" s="54">
        <f t="shared" si="182"/>
        <v>0</v>
      </c>
      <c r="AG200" s="57">
        <f t="shared" si="152"/>
        <v>0</v>
      </c>
      <c r="AH200" s="59">
        <f t="shared" si="183"/>
        <v>888684.42550254206</v>
      </c>
      <c r="AI200" s="54">
        <f t="shared" si="153"/>
        <v>29162.246098847525</v>
      </c>
      <c r="AJ200" s="57">
        <f t="shared" si="154"/>
        <v>3702.8517729272585</v>
      </c>
      <c r="AK200" s="59">
        <f t="shared" si="203"/>
        <v>3427570.8618404968</v>
      </c>
      <c r="AL200" s="56">
        <f t="shared" si="205"/>
        <v>100343.21238310481</v>
      </c>
      <c r="AM200" s="75">
        <f t="shared" si="155"/>
        <v>14281.545257668737</v>
      </c>
      <c r="AN200">
        <f t="shared" si="184"/>
        <v>3.6644951394178241E-2</v>
      </c>
      <c r="AO200" s="119">
        <f t="shared" si="156"/>
        <v>0</v>
      </c>
      <c r="AP200" s="119">
        <f t="shared" si="157"/>
        <v>0</v>
      </c>
      <c r="AQ200">
        <f t="shared" si="158"/>
        <v>0.38813327860079921</v>
      </c>
      <c r="AR200" s="41">
        <f t="shared" si="159"/>
        <v>0</v>
      </c>
      <c r="AS200" s="41">
        <f t="shared" si="160"/>
        <v>0</v>
      </c>
      <c r="AT200">
        <f t="shared" si="161"/>
        <v>0.38571660651838752</v>
      </c>
      <c r="AU200" s="41">
        <f t="shared" si="185"/>
        <v>0</v>
      </c>
      <c r="AV200" s="41">
        <f t="shared" si="186"/>
        <v>0</v>
      </c>
      <c r="AW200">
        <f t="shared" si="162"/>
        <v>0.39365224815264449</v>
      </c>
      <c r="AX200">
        <f t="shared" si="187"/>
        <v>0</v>
      </c>
      <c r="AY200" s="121">
        <f t="shared" si="188"/>
        <v>0</v>
      </c>
      <c r="AZ200">
        <f t="shared" si="163"/>
        <v>0.53046698952538007</v>
      </c>
      <c r="BA200" s="39">
        <f t="shared" si="189"/>
        <v>0</v>
      </c>
      <c r="BB200" s="39">
        <f t="shared" si="190"/>
        <v>0</v>
      </c>
      <c r="BC200">
        <f t="shared" si="164"/>
        <v>0.40838384999666871</v>
      </c>
      <c r="BD200" s="41">
        <f t="shared" si="191"/>
        <v>0</v>
      </c>
      <c r="BE200" s="41">
        <f t="shared" si="192"/>
        <v>0</v>
      </c>
      <c r="BF200">
        <f t="shared" si="165"/>
        <v>0.39300095418943559</v>
      </c>
      <c r="BG200" s="41">
        <f t="shared" si="193"/>
        <v>32865.097871774786</v>
      </c>
      <c r="BH200" s="41">
        <f t="shared" si="194"/>
        <v>5482502.2665833347</v>
      </c>
      <c r="BI200">
        <f t="shared" si="166"/>
        <v>0.42733361271738624</v>
      </c>
      <c r="BJ200">
        <f t="shared" si="195"/>
        <v>114624.75764077355</v>
      </c>
      <c r="BK200" s="121">
        <f t="shared" si="196"/>
        <v>18864523.928023703</v>
      </c>
      <c r="BL200">
        <f t="shared" si="167"/>
        <v>0.44174038829356671</v>
      </c>
      <c r="BM200" s="119">
        <f t="shared" si="197"/>
        <v>147489.85551254833</v>
      </c>
      <c r="BN200" s="119">
        <f t="shared" si="198"/>
        <v>23699498.902197275</v>
      </c>
      <c r="BO200">
        <f t="shared" si="168"/>
        <v>0.41259098389463728</v>
      </c>
    </row>
    <row r="201" spans="1:67">
      <c r="A201">
        <v>189</v>
      </c>
      <c r="B201" s="58">
        <v>184</v>
      </c>
      <c r="C201" s="56">
        <f t="shared" si="141"/>
        <v>4186749.8288610866</v>
      </c>
      <c r="D201" s="56">
        <f t="shared" si="169"/>
        <v>369731.97834949149</v>
      </c>
      <c r="E201" s="59">
        <f t="shared" si="170"/>
        <v>3817017.8505115951</v>
      </c>
      <c r="F201" s="53">
        <f t="shared" si="171"/>
        <v>82781.282992656867</v>
      </c>
      <c r="G201" s="53">
        <f t="shared" si="142"/>
        <v>17704.601129956282</v>
      </c>
      <c r="H201" s="60">
        <f t="shared" si="143"/>
        <v>65076.681862700585</v>
      </c>
      <c r="I201" s="54">
        <f t="shared" si="172"/>
        <v>0.18</v>
      </c>
      <c r="J201" s="61">
        <f t="shared" si="144"/>
        <v>1.6401583188387914E-2</v>
      </c>
      <c r="K201" s="62">
        <f t="shared" si="145"/>
        <v>61537.775195532209</v>
      </c>
      <c r="L201" s="62">
        <f t="shared" si="146"/>
        <v>144319.05818818908</v>
      </c>
      <c r="M201" s="55">
        <f t="shared" si="173"/>
        <v>126614.4570582328</v>
      </c>
      <c r="N201" s="55">
        <f t="shared" si="174"/>
        <v>28511.245778251952</v>
      </c>
      <c r="O201" s="55">
        <f t="shared" si="147"/>
        <v>98103.211279980853</v>
      </c>
      <c r="P201" s="59">
        <f t="shared" si="175"/>
        <v>0</v>
      </c>
      <c r="Q201" s="52">
        <f t="shared" si="201"/>
        <v>0</v>
      </c>
      <c r="R201" s="57">
        <f t="shared" si="176"/>
        <v>0</v>
      </c>
      <c r="S201" s="59">
        <f t="shared" si="177"/>
        <v>0</v>
      </c>
      <c r="T201" s="56">
        <f t="shared" si="148"/>
        <v>0</v>
      </c>
      <c r="U201" s="57">
        <f t="shared" si="149"/>
        <v>0</v>
      </c>
      <c r="V201" s="59">
        <f t="shared" si="199"/>
        <v>0</v>
      </c>
      <c r="W201" s="52">
        <f t="shared" si="204"/>
        <v>0</v>
      </c>
      <c r="X201" s="57">
        <f t="shared" si="150"/>
        <v>0</v>
      </c>
      <c r="Y201" s="59">
        <f t="shared" si="202"/>
        <v>0</v>
      </c>
      <c r="Z201" s="56">
        <f t="shared" si="178"/>
        <v>0</v>
      </c>
      <c r="AA201" s="57">
        <f t="shared" si="179"/>
        <v>0</v>
      </c>
      <c r="AB201" s="63">
        <f t="shared" si="200"/>
        <v>0</v>
      </c>
      <c r="AC201" s="74">
        <f t="shared" si="151"/>
        <v>0</v>
      </c>
      <c r="AD201" s="57">
        <f t="shared" si="180"/>
        <v>0</v>
      </c>
      <c r="AE201" s="59">
        <f t="shared" si="181"/>
        <v>0</v>
      </c>
      <c r="AF201" s="54">
        <f t="shared" si="182"/>
        <v>0</v>
      </c>
      <c r="AG201" s="57">
        <f t="shared" si="152"/>
        <v>0</v>
      </c>
      <c r="AH201" s="59">
        <f t="shared" si="183"/>
        <v>859522.17940369458</v>
      </c>
      <c r="AI201" s="54">
        <f t="shared" si="153"/>
        <v>28511.245778251952</v>
      </c>
      <c r="AJ201" s="57">
        <f t="shared" si="154"/>
        <v>3581.3424141820606</v>
      </c>
      <c r="AK201" s="59">
        <f t="shared" si="203"/>
        <v>3327227.6494573918</v>
      </c>
      <c r="AL201" s="56">
        <f t="shared" si="205"/>
        <v>98103.211279980853</v>
      </c>
      <c r="AM201" s="75">
        <f t="shared" si="155"/>
        <v>13863.448539405799</v>
      </c>
      <c r="AN201">
        <f t="shared" si="184"/>
        <v>3.6725358578185693E-2</v>
      </c>
      <c r="AO201" s="119">
        <f t="shared" si="156"/>
        <v>0</v>
      </c>
      <c r="AP201" s="119">
        <f t="shared" si="157"/>
        <v>0</v>
      </c>
      <c r="AQ201">
        <f t="shared" si="158"/>
        <v>0.38565786472733804</v>
      </c>
      <c r="AR201" s="41">
        <f t="shared" si="159"/>
        <v>0</v>
      </c>
      <c r="AS201" s="41">
        <f t="shared" si="160"/>
        <v>0</v>
      </c>
      <c r="AT201">
        <f t="shared" si="161"/>
        <v>0.3832435411226372</v>
      </c>
      <c r="AU201" s="41">
        <f t="shared" si="185"/>
        <v>0</v>
      </c>
      <c r="AV201" s="41">
        <f t="shared" si="186"/>
        <v>0</v>
      </c>
      <c r="AW201">
        <f t="shared" si="162"/>
        <v>0.39117177786712048</v>
      </c>
      <c r="AX201">
        <f t="shared" si="187"/>
        <v>0</v>
      </c>
      <c r="AY201" s="121">
        <f t="shared" si="188"/>
        <v>0</v>
      </c>
      <c r="AZ201">
        <f t="shared" si="163"/>
        <v>0.52798328254832383</v>
      </c>
      <c r="BA201" s="39">
        <f t="shared" si="189"/>
        <v>0</v>
      </c>
      <c r="BB201" s="39">
        <f t="shared" si="190"/>
        <v>0</v>
      </c>
      <c r="BC201">
        <f t="shared" si="164"/>
        <v>0.40589193334457396</v>
      </c>
      <c r="BD201" s="41">
        <f t="shared" si="191"/>
        <v>0</v>
      </c>
      <c r="BE201" s="41">
        <f t="shared" si="192"/>
        <v>0</v>
      </c>
      <c r="BF201">
        <f t="shared" si="165"/>
        <v>0.3905210585387846</v>
      </c>
      <c r="BG201" s="41">
        <f t="shared" si="193"/>
        <v>32092.588192434014</v>
      </c>
      <c r="BH201" s="41">
        <f t="shared" si="194"/>
        <v>5388625.4520896189</v>
      </c>
      <c r="BI201">
        <f t="shared" si="166"/>
        <v>0.42483122085938274</v>
      </c>
      <c r="BJ201">
        <f t="shared" si="195"/>
        <v>111966.65981938665</v>
      </c>
      <c r="BK201" s="121">
        <f t="shared" si="196"/>
        <v>18541506.931916382</v>
      </c>
      <c r="BL201">
        <f t="shared" si="167"/>
        <v>0.43923311162024187</v>
      </c>
      <c r="BM201" s="119">
        <f t="shared" si="197"/>
        <v>144059.24801182066</v>
      </c>
      <c r="BN201" s="119">
        <f t="shared" si="198"/>
        <v>23297060.098714836</v>
      </c>
      <c r="BO201">
        <f t="shared" si="168"/>
        <v>0.4100963350193107</v>
      </c>
    </row>
    <row r="202" spans="1:67">
      <c r="A202">
        <v>190</v>
      </c>
      <c r="B202" s="64">
        <v>185</v>
      </c>
      <c r="C202" s="56">
        <f t="shared" si="141"/>
        <v>4060135.3718028534</v>
      </c>
      <c r="D202" s="56">
        <f t="shared" si="169"/>
        <v>369731.97834949102</v>
      </c>
      <c r="E202" s="59">
        <f t="shared" si="170"/>
        <v>3690403.3934533624</v>
      </c>
      <c r="F202" s="53">
        <f t="shared" si="171"/>
        <v>81423.538893211342</v>
      </c>
      <c r="G202" s="53">
        <f t="shared" si="142"/>
        <v>17117.32107330118</v>
      </c>
      <c r="H202" s="66">
        <f t="shared" si="143"/>
        <v>64306.217819910162</v>
      </c>
      <c r="I202" s="54">
        <f t="shared" si="172"/>
        <v>0.18</v>
      </c>
      <c r="J202" s="67">
        <f t="shared" si="144"/>
        <v>1.6401583188387914E-2</v>
      </c>
      <c r="K202" s="68">
        <f t="shared" si="145"/>
        <v>59473.73447533053</v>
      </c>
      <c r="L202" s="68">
        <f t="shared" si="146"/>
        <v>140897.27336854185</v>
      </c>
      <c r="M202" s="55">
        <f t="shared" si="173"/>
        <v>123779.95229524067</v>
      </c>
      <c r="N202" s="55">
        <f t="shared" si="174"/>
        <v>27872.9674660042</v>
      </c>
      <c r="O202" s="55">
        <f t="shared" si="147"/>
        <v>95906.984829236477</v>
      </c>
      <c r="P202" s="65">
        <f t="shared" si="175"/>
        <v>0</v>
      </c>
      <c r="Q202" s="52">
        <f t="shared" si="201"/>
        <v>0</v>
      </c>
      <c r="R202" s="57">
        <f t="shared" si="176"/>
        <v>0</v>
      </c>
      <c r="S202" s="59">
        <f t="shared" si="177"/>
        <v>0</v>
      </c>
      <c r="T202" s="56">
        <f t="shared" si="148"/>
        <v>0</v>
      </c>
      <c r="U202" s="57">
        <f t="shared" si="149"/>
        <v>0</v>
      </c>
      <c r="V202" s="59">
        <f t="shared" si="199"/>
        <v>0</v>
      </c>
      <c r="W202" s="52">
        <f t="shared" si="204"/>
        <v>0</v>
      </c>
      <c r="X202" s="57">
        <f t="shared" si="150"/>
        <v>0</v>
      </c>
      <c r="Y202" s="59">
        <f t="shared" si="202"/>
        <v>0</v>
      </c>
      <c r="Z202" s="56">
        <f t="shared" si="178"/>
        <v>0</v>
      </c>
      <c r="AA202" s="57">
        <f t="shared" si="179"/>
        <v>0</v>
      </c>
      <c r="AB202" s="63">
        <f t="shared" si="200"/>
        <v>0</v>
      </c>
      <c r="AC202" s="74">
        <f t="shared" si="151"/>
        <v>0</v>
      </c>
      <c r="AD202" s="57">
        <f t="shared" si="180"/>
        <v>0</v>
      </c>
      <c r="AE202" s="59">
        <f t="shared" si="181"/>
        <v>0</v>
      </c>
      <c r="AF202" s="54">
        <f t="shared" si="182"/>
        <v>0</v>
      </c>
      <c r="AG202" s="57">
        <f t="shared" si="152"/>
        <v>0</v>
      </c>
      <c r="AH202" s="59">
        <f t="shared" si="183"/>
        <v>831010.93362544267</v>
      </c>
      <c r="AI202" s="54">
        <f t="shared" si="153"/>
        <v>27872.9674660042</v>
      </c>
      <c r="AJ202" s="57">
        <f t="shared" si="154"/>
        <v>3462.5455567726776</v>
      </c>
      <c r="AK202" s="59">
        <f t="shared" si="203"/>
        <v>3229124.438177411</v>
      </c>
      <c r="AL202" s="56">
        <f t="shared" si="205"/>
        <v>95906.984829236477</v>
      </c>
      <c r="AM202" s="75">
        <f t="shared" si="155"/>
        <v>13454.685159072546</v>
      </c>
      <c r="AN202">
        <f t="shared" si="184"/>
        <v>3.680576576219316E-2</v>
      </c>
      <c r="AO202" s="119">
        <f t="shared" si="156"/>
        <v>0</v>
      </c>
      <c r="AP202" s="119">
        <f t="shared" si="157"/>
        <v>0</v>
      </c>
      <c r="AQ202">
        <f t="shared" si="158"/>
        <v>0.38319313277992251</v>
      </c>
      <c r="AR202" s="41">
        <f t="shared" si="159"/>
        <v>0</v>
      </c>
      <c r="AS202" s="41">
        <f t="shared" si="160"/>
        <v>0</v>
      </c>
      <c r="AT202">
        <f t="shared" si="161"/>
        <v>0.38078125874762747</v>
      </c>
      <c r="AU202" s="41">
        <f t="shared" si="185"/>
        <v>0</v>
      </c>
      <c r="AV202" s="41">
        <f t="shared" si="186"/>
        <v>0</v>
      </c>
      <c r="AW202">
        <f t="shared" si="162"/>
        <v>0.38870175802958723</v>
      </c>
      <c r="AX202">
        <f t="shared" si="187"/>
        <v>0</v>
      </c>
      <c r="AY202" s="121">
        <f t="shared" si="188"/>
        <v>0</v>
      </c>
      <c r="AZ202">
        <f t="shared" si="163"/>
        <v>0.52550419085263989</v>
      </c>
      <c r="BA202" s="39">
        <f t="shared" si="189"/>
        <v>0</v>
      </c>
      <c r="BB202" s="39">
        <f t="shared" si="190"/>
        <v>0</v>
      </c>
      <c r="BC202">
        <f t="shared" si="164"/>
        <v>0.40340984563088261</v>
      </c>
      <c r="BD202" s="41">
        <f t="shared" si="191"/>
        <v>0</v>
      </c>
      <c r="BE202" s="41">
        <f t="shared" si="192"/>
        <v>0</v>
      </c>
      <c r="BF202">
        <f t="shared" si="165"/>
        <v>0.38805164069506309</v>
      </c>
      <c r="BG202" s="41">
        <f t="shared" si="193"/>
        <v>31335.513022776879</v>
      </c>
      <c r="BH202" s="41">
        <f t="shared" si="194"/>
        <v>5295863.8185407976</v>
      </c>
      <c r="BI202">
        <f t="shared" si="166"/>
        <v>0.4223378524336755</v>
      </c>
      <c r="BJ202">
        <f t="shared" si="195"/>
        <v>109361.66998830902</v>
      </c>
      <c r="BK202" s="121">
        <f t="shared" si="196"/>
        <v>18222327.117554929</v>
      </c>
      <c r="BL202">
        <f t="shared" si="167"/>
        <v>0.43673424289867274</v>
      </c>
      <c r="BM202" s="119">
        <f t="shared" si="197"/>
        <v>140697.1830110859</v>
      </c>
      <c r="BN202" s="119">
        <f t="shared" si="198"/>
        <v>22899291.174619526</v>
      </c>
      <c r="BO202">
        <f t="shared" si="168"/>
        <v>0.40761133675652728</v>
      </c>
    </row>
    <row r="203" spans="1:67">
      <c r="A203">
        <v>191</v>
      </c>
      <c r="B203" s="58">
        <v>186</v>
      </c>
      <c r="C203" s="56">
        <f t="shared" si="141"/>
        <v>3936355.4195076134</v>
      </c>
      <c r="D203" s="56">
        <f t="shared" si="169"/>
        <v>369731.97834949149</v>
      </c>
      <c r="E203" s="59">
        <f t="shared" si="170"/>
        <v>3566623.4411581219</v>
      </c>
      <c r="F203" s="53">
        <f t="shared" si="171"/>
        <v>80088.063946561393</v>
      </c>
      <c r="G203" s="53">
        <f t="shared" si="142"/>
        <v>16543.188394571756</v>
      </c>
      <c r="H203" s="60">
        <f t="shared" si="143"/>
        <v>63544.875551989637</v>
      </c>
      <c r="I203" s="54">
        <f t="shared" si="172"/>
        <v>0.18</v>
      </c>
      <c r="J203" s="61">
        <f t="shared" si="144"/>
        <v>1.6401583188387914E-2</v>
      </c>
      <c r="K203" s="62">
        <f t="shared" si="145"/>
        <v>57456.034509247584</v>
      </c>
      <c r="L203" s="62">
        <f t="shared" si="146"/>
        <v>137544.098455809</v>
      </c>
      <c r="M203" s="55">
        <f t="shared" si="173"/>
        <v>121000.91006123724</v>
      </c>
      <c r="N203" s="55">
        <f t="shared" si="174"/>
        <v>27247.178294666737</v>
      </c>
      <c r="O203" s="55">
        <f t="shared" si="147"/>
        <v>93753.731766570505</v>
      </c>
      <c r="P203" s="59">
        <f t="shared" si="175"/>
        <v>0</v>
      </c>
      <c r="Q203" s="52">
        <f t="shared" si="201"/>
        <v>0</v>
      </c>
      <c r="R203" s="57">
        <f t="shared" si="176"/>
        <v>0</v>
      </c>
      <c r="S203" s="59">
        <f t="shared" si="177"/>
        <v>0</v>
      </c>
      <c r="T203" s="56">
        <f t="shared" si="148"/>
        <v>0</v>
      </c>
      <c r="U203" s="57">
        <f t="shared" si="149"/>
        <v>0</v>
      </c>
      <c r="V203" s="59">
        <f t="shared" si="199"/>
        <v>0</v>
      </c>
      <c r="W203" s="52">
        <f t="shared" si="204"/>
        <v>0</v>
      </c>
      <c r="X203" s="57">
        <f t="shared" si="150"/>
        <v>0</v>
      </c>
      <c r="Y203" s="59">
        <f t="shared" si="202"/>
        <v>0</v>
      </c>
      <c r="Z203" s="56">
        <f t="shared" si="178"/>
        <v>0</v>
      </c>
      <c r="AA203" s="57">
        <f t="shared" si="179"/>
        <v>0</v>
      </c>
      <c r="AB203" s="63">
        <f t="shared" si="200"/>
        <v>0</v>
      </c>
      <c r="AC203" s="74">
        <f t="shared" si="151"/>
        <v>0</v>
      </c>
      <c r="AD203" s="57">
        <f t="shared" si="180"/>
        <v>0</v>
      </c>
      <c r="AE203" s="59">
        <f t="shared" si="181"/>
        <v>0</v>
      </c>
      <c r="AF203" s="54">
        <f t="shared" si="182"/>
        <v>0</v>
      </c>
      <c r="AG203" s="57">
        <f t="shared" si="152"/>
        <v>0</v>
      </c>
      <c r="AH203" s="59">
        <f t="shared" si="183"/>
        <v>803137.96615943848</v>
      </c>
      <c r="AI203" s="54">
        <f t="shared" si="153"/>
        <v>27247.178294666737</v>
      </c>
      <c r="AJ203" s="57">
        <f t="shared" si="154"/>
        <v>3346.4081923309936</v>
      </c>
      <c r="AK203" s="59">
        <f t="shared" si="203"/>
        <v>3133217.4533481747</v>
      </c>
      <c r="AL203" s="56">
        <f t="shared" si="205"/>
        <v>93753.731766570505</v>
      </c>
      <c r="AM203" s="75">
        <f t="shared" si="155"/>
        <v>13055.072722284061</v>
      </c>
      <c r="AN203">
        <f t="shared" si="184"/>
        <v>3.688617294620062E-2</v>
      </c>
      <c r="AO203" s="119">
        <f t="shared" si="156"/>
        <v>0</v>
      </c>
      <c r="AP203" s="119">
        <f t="shared" si="157"/>
        <v>0</v>
      </c>
      <c r="AQ203">
        <f t="shared" si="158"/>
        <v>0.38073908001020418</v>
      </c>
      <c r="AR203" s="41">
        <f t="shared" si="159"/>
        <v>0</v>
      </c>
      <c r="AS203" s="41">
        <f t="shared" si="160"/>
        <v>0</v>
      </c>
      <c r="AT203">
        <f t="shared" si="161"/>
        <v>0.37832975556498183</v>
      </c>
      <c r="AU203" s="41">
        <f t="shared" si="185"/>
        <v>0</v>
      </c>
      <c r="AV203" s="41">
        <f t="shared" si="186"/>
        <v>0</v>
      </c>
      <c r="AW203">
        <f t="shared" si="162"/>
        <v>0.38624218832001145</v>
      </c>
      <c r="AX203">
        <f t="shared" si="187"/>
        <v>0</v>
      </c>
      <c r="AY203" s="121">
        <f t="shared" si="188"/>
        <v>0</v>
      </c>
      <c r="AZ203">
        <f t="shared" si="163"/>
        <v>0.52302975885652192</v>
      </c>
      <c r="BA203" s="39">
        <f t="shared" si="189"/>
        <v>0</v>
      </c>
      <c r="BB203" s="39">
        <f t="shared" si="190"/>
        <v>0</v>
      </c>
      <c r="BC203">
        <f t="shared" si="164"/>
        <v>0.40093759276102259</v>
      </c>
      <c r="BD203" s="41">
        <f t="shared" si="191"/>
        <v>0</v>
      </c>
      <c r="BE203" s="41">
        <f t="shared" si="192"/>
        <v>0</v>
      </c>
      <c r="BF203">
        <f t="shared" si="165"/>
        <v>0.38559270005440927</v>
      </c>
      <c r="BG203" s="41">
        <f t="shared" si="193"/>
        <v>30593.58648699773</v>
      </c>
      <c r="BH203" s="41">
        <f t="shared" si="194"/>
        <v>5204211.0542813465</v>
      </c>
      <c r="BI203">
        <f t="shared" si="166"/>
        <v>0.41985352081871175</v>
      </c>
      <c r="BJ203">
        <f t="shared" si="195"/>
        <v>106808.80448885457</v>
      </c>
      <c r="BK203" s="121">
        <f t="shared" si="196"/>
        <v>17906962.767414965</v>
      </c>
      <c r="BL203">
        <f t="shared" si="167"/>
        <v>0.4342438007985765</v>
      </c>
      <c r="BM203" s="119">
        <f t="shared" si="197"/>
        <v>137402.39097585229</v>
      </c>
      <c r="BN203" s="119">
        <f t="shared" si="198"/>
        <v>22506169.271390129</v>
      </c>
      <c r="BO203">
        <f t="shared" si="168"/>
        <v>0.40513599672218015</v>
      </c>
    </row>
    <row r="204" spans="1:67">
      <c r="A204">
        <v>192</v>
      </c>
      <c r="B204" s="64">
        <v>187</v>
      </c>
      <c r="C204" s="56">
        <f t="shared" si="141"/>
        <v>3815354.509446376</v>
      </c>
      <c r="D204" s="56">
        <f t="shared" si="169"/>
        <v>369731.97834949149</v>
      </c>
      <c r="E204" s="59">
        <f t="shared" si="170"/>
        <v>3445622.5310968845</v>
      </c>
      <c r="F204" s="53">
        <f t="shared" si="171"/>
        <v>78774.492903344944</v>
      </c>
      <c r="G204" s="53">
        <f t="shared" si="142"/>
        <v>15981.94584007105</v>
      </c>
      <c r="H204" s="66">
        <f t="shared" si="143"/>
        <v>62792.547063273894</v>
      </c>
      <c r="I204" s="54">
        <f t="shared" si="172"/>
        <v>0.18</v>
      </c>
      <c r="J204" s="67">
        <f t="shared" si="144"/>
        <v>1.6401583188387914E-2</v>
      </c>
      <c r="K204" s="68">
        <f t="shared" si="145"/>
        <v>55483.767395300223</v>
      </c>
      <c r="L204" s="68">
        <f t="shared" si="146"/>
        <v>134258.26029864515</v>
      </c>
      <c r="M204" s="55">
        <f t="shared" si="173"/>
        <v>118276.31445857411</v>
      </c>
      <c r="N204" s="55">
        <f t="shared" si="174"/>
        <v>26633.649502783632</v>
      </c>
      <c r="O204" s="55">
        <f t="shared" si="147"/>
        <v>91642.664955790489</v>
      </c>
      <c r="P204" s="65">
        <f t="shared" si="175"/>
        <v>0</v>
      </c>
      <c r="Q204" s="52">
        <f t="shared" si="201"/>
        <v>0</v>
      </c>
      <c r="R204" s="57">
        <f t="shared" si="176"/>
        <v>0</v>
      </c>
      <c r="S204" s="59">
        <f t="shared" si="177"/>
        <v>0</v>
      </c>
      <c r="T204" s="56">
        <f t="shared" si="148"/>
        <v>0</v>
      </c>
      <c r="U204" s="57">
        <f t="shared" si="149"/>
        <v>0</v>
      </c>
      <c r="V204" s="59">
        <f t="shared" si="199"/>
        <v>0</v>
      </c>
      <c r="W204" s="52">
        <f t="shared" si="204"/>
        <v>0</v>
      </c>
      <c r="X204" s="57">
        <f t="shared" si="150"/>
        <v>0</v>
      </c>
      <c r="Y204" s="59">
        <f t="shared" si="202"/>
        <v>0</v>
      </c>
      <c r="Z204" s="56">
        <f t="shared" si="178"/>
        <v>0</v>
      </c>
      <c r="AA204" s="57">
        <f t="shared" si="179"/>
        <v>0</v>
      </c>
      <c r="AB204" s="63">
        <f t="shared" si="200"/>
        <v>0</v>
      </c>
      <c r="AC204" s="74">
        <f t="shared" si="151"/>
        <v>0</v>
      </c>
      <c r="AD204" s="57">
        <f t="shared" si="180"/>
        <v>0</v>
      </c>
      <c r="AE204" s="59">
        <f t="shared" si="181"/>
        <v>0</v>
      </c>
      <c r="AF204" s="54">
        <f t="shared" si="182"/>
        <v>0</v>
      </c>
      <c r="AG204" s="57">
        <f t="shared" si="152"/>
        <v>0</v>
      </c>
      <c r="AH204" s="59">
        <f t="shared" si="183"/>
        <v>775890.78786477179</v>
      </c>
      <c r="AI204" s="54">
        <f t="shared" si="153"/>
        <v>26633.649502783632</v>
      </c>
      <c r="AJ204" s="57">
        <f t="shared" si="154"/>
        <v>3232.8782827698824</v>
      </c>
      <c r="AK204" s="59">
        <f t="shared" si="203"/>
        <v>3039463.7215816043</v>
      </c>
      <c r="AL204" s="56">
        <f t="shared" si="205"/>
        <v>91642.664955790489</v>
      </c>
      <c r="AM204" s="75">
        <f t="shared" si="155"/>
        <v>12664.432173256684</v>
      </c>
      <c r="AN204">
        <f t="shared" si="184"/>
        <v>3.6966580130208079E-2</v>
      </c>
      <c r="AO204" s="119">
        <f t="shared" si="156"/>
        <v>0</v>
      </c>
      <c r="AP204" s="119">
        <f t="shared" si="157"/>
        <v>0</v>
      </c>
      <c r="AQ204">
        <f t="shared" si="158"/>
        <v>0.37829570326090406</v>
      </c>
      <c r="AR204" s="41">
        <f t="shared" si="159"/>
        <v>0</v>
      </c>
      <c r="AS204" s="41">
        <f t="shared" si="160"/>
        <v>0</v>
      </c>
      <c r="AT204">
        <f t="shared" si="161"/>
        <v>0.37588902734046714</v>
      </c>
      <c r="AU204" s="41">
        <f t="shared" si="185"/>
        <v>0</v>
      </c>
      <c r="AV204" s="41">
        <f t="shared" si="186"/>
        <v>0</v>
      </c>
      <c r="AW204">
        <f t="shared" si="162"/>
        <v>0.38379306800297541</v>
      </c>
      <c r="AX204">
        <f t="shared" si="187"/>
        <v>0</v>
      </c>
      <c r="AY204" s="121">
        <f t="shared" si="188"/>
        <v>0</v>
      </c>
      <c r="AZ204">
        <f t="shared" si="163"/>
        <v>0.52056003058217115</v>
      </c>
      <c r="BA204" s="39">
        <f t="shared" si="189"/>
        <v>0</v>
      </c>
      <c r="BB204" s="39">
        <f t="shared" si="190"/>
        <v>0</v>
      </c>
      <c r="BC204">
        <f t="shared" si="164"/>
        <v>0.39847518021125028</v>
      </c>
      <c r="BD204" s="41">
        <f t="shared" si="191"/>
        <v>0</v>
      </c>
      <c r="BE204" s="41">
        <f t="shared" si="192"/>
        <v>0</v>
      </c>
      <c r="BF204">
        <f t="shared" si="165"/>
        <v>0.3831442355983477</v>
      </c>
      <c r="BG204" s="41">
        <f t="shared" si="193"/>
        <v>29866.527785553513</v>
      </c>
      <c r="BH204" s="41">
        <f t="shared" si="194"/>
        <v>5113660.7045344571</v>
      </c>
      <c r="BI204">
        <f t="shared" si="166"/>
        <v>0.41737823895297826</v>
      </c>
      <c r="BJ204">
        <f t="shared" si="195"/>
        <v>104307.09712904718</v>
      </c>
      <c r="BK204" s="121">
        <f t="shared" si="196"/>
        <v>17595391.671511773</v>
      </c>
      <c r="BL204">
        <f t="shared" si="167"/>
        <v>0.43176180354615173</v>
      </c>
      <c r="BM204" s="119">
        <f t="shared" si="197"/>
        <v>134173.62491460069</v>
      </c>
      <c r="BN204" s="119">
        <f t="shared" si="198"/>
        <v>22117670.803753357</v>
      </c>
      <c r="BO204">
        <f t="shared" si="168"/>
        <v>0.40267032209995046</v>
      </c>
    </row>
    <row r="205" spans="1:67">
      <c r="A205">
        <v>193</v>
      </c>
      <c r="B205" s="58">
        <v>188</v>
      </c>
      <c r="C205" s="56">
        <f t="shared" si="141"/>
        <v>3697078.1949878018</v>
      </c>
      <c r="D205" s="56">
        <f t="shared" si="169"/>
        <v>369731.97834949149</v>
      </c>
      <c r="E205" s="59">
        <f t="shared" si="170"/>
        <v>3327346.2166383103</v>
      </c>
      <c r="F205" s="53">
        <f t="shared" si="171"/>
        <v>77482.466504867654</v>
      </c>
      <c r="G205" s="53">
        <f t="shared" si="142"/>
        <v>15433.340868174031</v>
      </c>
      <c r="H205" s="60">
        <f t="shared" si="143"/>
        <v>62049.125636693621</v>
      </c>
      <c r="I205" s="54">
        <f t="shared" si="172"/>
        <v>0.18</v>
      </c>
      <c r="J205" s="61">
        <f t="shared" si="144"/>
        <v>1.6401583188387914E-2</v>
      </c>
      <c r="K205" s="62">
        <f t="shared" si="145"/>
        <v>53556.04187286408</v>
      </c>
      <c r="L205" s="62">
        <f t="shared" si="146"/>
        <v>131038.50837773173</v>
      </c>
      <c r="M205" s="55">
        <f t="shared" si="173"/>
        <v>115605.16750955771</v>
      </c>
      <c r="N205" s="55">
        <f t="shared" si="174"/>
        <v>26032.156364143011</v>
      </c>
      <c r="O205" s="55">
        <f t="shared" si="147"/>
        <v>89573.011145414697</v>
      </c>
      <c r="P205" s="59">
        <f t="shared" si="175"/>
        <v>0</v>
      </c>
      <c r="Q205" s="52">
        <f t="shared" si="201"/>
        <v>0</v>
      </c>
      <c r="R205" s="57">
        <f t="shared" si="176"/>
        <v>0</v>
      </c>
      <c r="S205" s="59">
        <f t="shared" si="177"/>
        <v>0</v>
      </c>
      <c r="T205" s="56">
        <f t="shared" si="148"/>
        <v>0</v>
      </c>
      <c r="U205" s="57">
        <f t="shared" si="149"/>
        <v>0</v>
      </c>
      <c r="V205" s="59">
        <f t="shared" si="199"/>
        <v>0</v>
      </c>
      <c r="W205" s="52">
        <f t="shared" si="204"/>
        <v>0</v>
      </c>
      <c r="X205" s="57">
        <f t="shared" si="150"/>
        <v>0</v>
      </c>
      <c r="Y205" s="59">
        <f t="shared" si="202"/>
        <v>0</v>
      </c>
      <c r="Z205" s="56">
        <f t="shared" si="178"/>
        <v>0</v>
      </c>
      <c r="AA205" s="57">
        <f t="shared" si="179"/>
        <v>0</v>
      </c>
      <c r="AB205" s="63">
        <f t="shared" si="200"/>
        <v>0</v>
      </c>
      <c r="AC205" s="74">
        <f t="shared" si="151"/>
        <v>0</v>
      </c>
      <c r="AD205" s="57">
        <f t="shared" si="180"/>
        <v>0</v>
      </c>
      <c r="AE205" s="59">
        <f t="shared" si="181"/>
        <v>0</v>
      </c>
      <c r="AF205" s="54">
        <f t="shared" si="182"/>
        <v>0</v>
      </c>
      <c r="AG205" s="57">
        <f t="shared" si="152"/>
        <v>0</v>
      </c>
      <c r="AH205" s="59">
        <f t="shared" si="183"/>
        <v>749257.13836198812</v>
      </c>
      <c r="AI205" s="54">
        <f>IF(AE205&gt;N205,0,MIN(AH205,N205-AE205))</f>
        <v>26032.156364143011</v>
      </c>
      <c r="AJ205" s="57">
        <f t="shared" si="154"/>
        <v>3121.9047431749505</v>
      </c>
      <c r="AK205" s="59">
        <f t="shared" si="203"/>
        <v>2947821.0566258137</v>
      </c>
      <c r="AL205" s="56">
        <f t="shared" si="205"/>
        <v>89573.011145414697</v>
      </c>
      <c r="AM205" s="75">
        <f t="shared" si="155"/>
        <v>12282.58773594089</v>
      </c>
      <c r="AN205">
        <f t="shared" si="184"/>
        <v>3.7046987314215539E-2</v>
      </c>
      <c r="AO205" s="119">
        <f t="shared" si="156"/>
        <v>0</v>
      </c>
      <c r="AP205" s="119">
        <f t="shared" si="157"/>
        <v>0</v>
      </c>
      <c r="AQ205">
        <f t="shared" si="158"/>
        <v>0.3758629989687175</v>
      </c>
      <c r="AR205" s="41">
        <f t="shared" si="159"/>
        <v>0</v>
      </c>
      <c r="AS205" s="41">
        <f t="shared" si="160"/>
        <v>0</v>
      </c>
      <c r="AT205">
        <f t="shared" si="161"/>
        <v>0.3734590694369152</v>
      </c>
      <c r="AU205" s="41">
        <f t="shared" si="185"/>
        <v>0</v>
      </c>
      <c r="AV205" s="41">
        <f t="shared" si="186"/>
        <v>0</v>
      </c>
      <c r="AW205">
        <f t="shared" si="162"/>
        <v>0.38135439593036974</v>
      </c>
      <c r="AX205">
        <f t="shared" si="187"/>
        <v>0</v>
      </c>
      <c r="AY205" s="121">
        <f t="shared" si="188"/>
        <v>0</v>
      </c>
      <c r="AZ205">
        <f t="shared" si="163"/>
        <v>0.51809504965535302</v>
      </c>
      <c r="BA205" s="39">
        <f t="shared" si="189"/>
        <v>0</v>
      </c>
      <c r="BB205" s="39">
        <f t="shared" si="190"/>
        <v>0</v>
      </c>
      <c r="BC205">
        <f t="shared" si="164"/>
        <v>0.39602261303100694</v>
      </c>
      <c r="BD205" s="41">
        <f t="shared" si="191"/>
        <v>0</v>
      </c>
      <c r="BE205" s="41">
        <f t="shared" si="192"/>
        <v>0</v>
      </c>
      <c r="BF205">
        <f t="shared" si="165"/>
        <v>0.3807062458964206</v>
      </c>
      <c r="BG205" s="41">
        <f t="shared" si="193"/>
        <v>29154.061107317961</v>
      </c>
      <c r="BH205" s="41">
        <f t="shared" si="194"/>
        <v>5024206.178279601</v>
      </c>
      <c r="BI205">
        <f t="shared" si="166"/>
        <v>0.41491201933697586</v>
      </c>
      <c r="BJ205">
        <f t="shared" si="195"/>
        <v>101855.59888135559</v>
      </c>
      <c r="BK205" s="121">
        <f t="shared" si="196"/>
        <v>17287591.151065037</v>
      </c>
      <c r="BL205">
        <f t="shared" si="167"/>
        <v>0.42928826892578204</v>
      </c>
      <c r="BM205" s="119">
        <f t="shared" si="197"/>
        <v>131009.65998867355</v>
      </c>
      <c r="BN205" s="119">
        <f t="shared" si="198"/>
        <v>21733771.491796847</v>
      </c>
      <c r="BO205">
        <f t="shared" si="168"/>
        <v>0.40021431964358445</v>
      </c>
    </row>
    <row r="206" spans="1:67">
      <c r="A206">
        <v>194</v>
      </c>
      <c r="B206" s="64">
        <v>189</v>
      </c>
      <c r="C206" s="56">
        <f t="shared" si="141"/>
        <v>3581473.0274782442</v>
      </c>
      <c r="D206" s="56">
        <f t="shared" si="169"/>
        <v>369731.97834949149</v>
      </c>
      <c r="E206" s="59">
        <f t="shared" si="170"/>
        <v>3211741.0491287527</v>
      </c>
      <c r="F206" s="53">
        <f t="shared" si="171"/>
        <v>76211.63138484658</v>
      </c>
      <c r="G206" s="53">
        <f t="shared" si="142"/>
        <v>14897.125566208864</v>
      </c>
      <c r="H206" s="66">
        <f t="shared" si="143"/>
        <v>61314.505818637714</v>
      </c>
      <c r="I206" s="54">
        <f t="shared" si="172"/>
        <v>0.18</v>
      </c>
      <c r="J206" s="67">
        <f t="shared" si="144"/>
        <v>1.6401583188387914E-2</v>
      </c>
      <c r="K206" s="68">
        <f t="shared" si="145"/>
        <v>51671.983029006231</v>
      </c>
      <c r="L206" s="68">
        <f t="shared" si="146"/>
        <v>127883.61441385282</v>
      </c>
      <c r="M206" s="55">
        <f t="shared" si="173"/>
        <v>112986.48884764395</v>
      </c>
      <c r="N206" s="55">
        <f t="shared" si="174"/>
        <v>25442.478118239793</v>
      </c>
      <c r="O206" s="55">
        <f t="shared" si="147"/>
        <v>87544.010729404166</v>
      </c>
      <c r="P206" s="65">
        <f t="shared" si="175"/>
        <v>0</v>
      </c>
      <c r="Q206" s="52">
        <f t="shared" si="201"/>
        <v>0</v>
      </c>
      <c r="R206" s="57">
        <f t="shared" si="176"/>
        <v>0</v>
      </c>
      <c r="S206" s="59">
        <f t="shared" si="177"/>
        <v>0</v>
      </c>
      <c r="T206" s="56">
        <f t="shared" si="148"/>
        <v>0</v>
      </c>
      <c r="U206" s="57">
        <f t="shared" si="149"/>
        <v>0</v>
      </c>
      <c r="V206" s="59">
        <f t="shared" si="199"/>
        <v>0</v>
      </c>
      <c r="W206" s="52">
        <f t="shared" si="204"/>
        <v>0</v>
      </c>
      <c r="X206" s="57">
        <f t="shared" si="150"/>
        <v>0</v>
      </c>
      <c r="Y206" s="59">
        <f t="shared" si="202"/>
        <v>0</v>
      </c>
      <c r="Z206" s="56">
        <f t="shared" si="178"/>
        <v>0</v>
      </c>
      <c r="AA206" s="57">
        <f t="shared" si="179"/>
        <v>0</v>
      </c>
      <c r="AB206" s="63">
        <f t="shared" si="200"/>
        <v>0</v>
      </c>
      <c r="AC206" s="74">
        <f t="shared" si="151"/>
        <v>0</v>
      </c>
      <c r="AD206" s="57">
        <f t="shared" si="180"/>
        <v>0</v>
      </c>
      <c r="AE206" s="59">
        <f t="shared" si="181"/>
        <v>0</v>
      </c>
      <c r="AF206" s="54">
        <f t="shared" si="182"/>
        <v>0</v>
      </c>
      <c r="AG206" s="57">
        <f t="shared" si="152"/>
        <v>0</v>
      </c>
      <c r="AH206" s="59">
        <f t="shared" si="183"/>
        <v>723224.98199784511</v>
      </c>
      <c r="AI206" s="54">
        <f t="shared" ref="AI206:AI252" si="206">IF(AE206&gt;N206,0,MIN(AH206,N206-AE206))</f>
        <v>25442.478118239793</v>
      </c>
      <c r="AJ206" s="57">
        <f t="shared" si="154"/>
        <v>3013.4374249910211</v>
      </c>
      <c r="AK206" s="59">
        <f t="shared" si="203"/>
        <v>2858248.0454803989</v>
      </c>
      <c r="AL206" s="56">
        <f t="shared" si="205"/>
        <v>87544.010729404166</v>
      </c>
      <c r="AM206" s="75">
        <f t="shared" si="155"/>
        <v>11909.366856168328</v>
      </c>
      <c r="AN206">
        <f t="shared" si="184"/>
        <v>3.7127394498222999E-2</v>
      </c>
      <c r="AO206" s="119">
        <f t="shared" si="156"/>
        <v>0</v>
      </c>
      <c r="AP206" s="119">
        <f t="shared" si="157"/>
        <v>0</v>
      </c>
      <c r="AQ206">
        <f t="shared" si="158"/>
        <v>0.37344096316700209</v>
      </c>
      <c r="AR206" s="41">
        <f t="shared" si="159"/>
        <v>0</v>
      </c>
      <c r="AS206" s="41">
        <f t="shared" si="160"/>
        <v>0</v>
      </c>
      <c r="AT206">
        <f t="shared" si="161"/>
        <v>0.37103987681702144</v>
      </c>
      <c r="AU206" s="41">
        <f t="shared" si="185"/>
        <v>0</v>
      </c>
      <c r="AV206" s="41">
        <f t="shared" si="186"/>
        <v>0</v>
      </c>
      <c r="AW206">
        <f t="shared" si="162"/>
        <v>0.37892617054410022</v>
      </c>
      <c r="AX206">
        <f t="shared" si="187"/>
        <v>0</v>
      </c>
      <c r="AY206" s="121">
        <f t="shared" si="188"/>
        <v>0</v>
      </c>
      <c r="AZ206">
        <f t="shared" si="163"/>
        <v>0.51563485930494901</v>
      </c>
      <c r="BA206" s="39">
        <f t="shared" si="189"/>
        <v>0</v>
      </c>
      <c r="BB206" s="39">
        <f t="shared" si="190"/>
        <v>0</v>
      </c>
      <c r="BC206">
        <f t="shared" si="164"/>
        <v>0.39357989584531761</v>
      </c>
      <c r="BD206" s="41">
        <f t="shared" si="191"/>
        <v>0</v>
      </c>
      <c r="BE206" s="41">
        <f t="shared" si="192"/>
        <v>0</v>
      </c>
      <c r="BF206">
        <f t="shared" si="165"/>
        <v>0.3782787291089047</v>
      </c>
      <c r="BG206" s="41">
        <f t="shared" si="193"/>
        <v>28455.915543230814</v>
      </c>
      <c r="BH206" s="41">
        <f t="shared" si="194"/>
        <v>4935840.7549385196</v>
      </c>
      <c r="BI206">
        <f t="shared" si="166"/>
        <v>0.41245487403509001</v>
      </c>
      <c r="BJ206">
        <f t="shared" si="195"/>
        <v>99453.377585572496</v>
      </c>
      <c r="BK206" s="121">
        <f t="shared" si="196"/>
        <v>16983538.081504408</v>
      </c>
      <c r="BL206">
        <f t="shared" si="167"/>
        <v>0.42682321428155595</v>
      </c>
      <c r="BM206" s="119">
        <f t="shared" si="197"/>
        <v>127909.29312880331</v>
      </c>
      <c r="BN206" s="119">
        <f t="shared" si="198"/>
        <v>21354446.392204706</v>
      </c>
      <c r="BO206">
        <f t="shared" si="168"/>
        <v>0.39776799567918492</v>
      </c>
    </row>
    <row r="207" spans="1:67">
      <c r="A207">
        <v>195</v>
      </c>
      <c r="B207" s="58">
        <v>190</v>
      </c>
      <c r="C207" s="56">
        <f t="shared" si="141"/>
        <v>3468486.5386306001</v>
      </c>
      <c r="D207" s="56">
        <f t="shared" si="169"/>
        <v>369731.97834949102</v>
      </c>
      <c r="E207" s="59">
        <f t="shared" si="170"/>
        <v>3098754.5602811091</v>
      </c>
      <c r="F207" s="53">
        <f t="shared" si="171"/>
        <v>74961.639972765275</v>
      </c>
      <c r="G207" s="53">
        <f t="shared" si="142"/>
        <v>14373.056568770546</v>
      </c>
      <c r="H207" s="60">
        <f t="shared" si="143"/>
        <v>60588.583403994729</v>
      </c>
      <c r="I207" s="54">
        <f t="shared" si="172"/>
        <v>0.18</v>
      </c>
      <c r="J207" s="61">
        <f t="shared" si="144"/>
        <v>1.6401583188387914E-2</v>
      </c>
      <c r="K207" s="62">
        <f t="shared" si="145"/>
        <v>49830.732009879823</v>
      </c>
      <c r="L207" s="62">
        <f t="shared" si="146"/>
        <v>124792.3719826451</v>
      </c>
      <c r="M207" s="55">
        <f t="shared" si="173"/>
        <v>110419.31541387454</v>
      </c>
      <c r="N207" s="55">
        <f t="shared" si="174"/>
        <v>24864.397901918717</v>
      </c>
      <c r="O207" s="55">
        <f t="shared" si="147"/>
        <v>85554.917511955835</v>
      </c>
      <c r="P207" s="59">
        <f t="shared" si="175"/>
        <v>0</v>
      </c>
      <c r="Q207" s="52">
        <f t="shared" si="201"/>
        <v>0</v>
      </c>
      <c r="R207" s="57">
        <f t="shared" si="176"/>
        <v>0</v>
      </c>
      <c r="S207" s="59">
        <f t="shared" si="177"/>
        <v>0</v>
      </c>
      <c r="T207" s="56">
        <f t="shared" si="148"/>
        <v>0</v>
      </c>
      <c r="U207" s="57">
        <f t="shared" si="149"/>
        <v>0</v>
      </c>
      <c r="V207" s="59">
        <f t="shared" si="199"/>
        <v>0</v>
      </c>
      <c r="W207" s="52">
        <f t="shared" si="204"/>
        <v>0</v>
      </c>
      <c r="X207" s="57">
        <f t="shared" si="150"/>
        <v>0</v>
      </c>
      <c r="Y207" s="59">
        <f t="shared" si="202"/>
        <v>0</v>
      </c>
      <c r="Z207" s="56">
        <f t="shared" si="178"/>
        <v>0</v>
      </c>
      <c r="AA207" s="57">
        <f t="shared" si="179"/>
        <v>0</v>
      </c>
      <c r="AB207" s="63">
        <f t="shared" si="200"/>
        <v>0</v>
      </c>
      <c r="AC207" s="74">
        <f t="shared" si="151"/>
        <v>0</v>
      </c>
      <c r="AD207" s="57">
        <f t="shared" si="180"/>
        <v>0</v>
      </c>
      <c r="AE207" s="59">
        <f t="shared" si="181"/>
        <v>0</v>
      </c>
      <c r="AF207" s="54">
        <f t="shared" si="182"/>
        <v>0</v>
      </c>
      <c r="AG207" s="57">
        <f t="shared" si="152"/>
        <v>0</v>
      </c>
      <c r="AH207" s="59">
        <f t="shared" si="183"/>
        <v>697782.50387960533</v>
      </c>
      <c r="AI207" s="54">
        <f t="shared" si="206"/>
        <v>24864.397901918717</v>
      </c>
      <c r="AJ207" s="57">
        <f t="shared" si="154"/>
        <v>2907.4270994983553</v>
      </c>
      <c r="AK207" s="59">
        <f t="shared" si="203"/>
        <v>2770704.0347509948</v>
      </c>
      <c r="AL207" s="56">
        <f t="shared" si="205"/>
        <v>85554.917511955835</v>
      </c>
      <c r="AM207" s="75">
        <f t="shared" si="155"/>
        <v>11544.600144795812</v>
      </c>
      <c r="AN207">
        <f t="shared" si="184"/>
        <v>3.7207801682230465E-2</v>
      </c>
      <c r="AO207" s="119">
        <f t="shared" si="156"/>
        <v>0</v>
      </c>
      <c r="AP207" s="119">
        <f t="shared" si="157"/>
        <v>0</v>
      </c>
      <c r="AQ207">
        <f t="shared" si="158"/>
        <v>0.37102959148865872</v>
      </c>
      <c r="AR207" s="41">
        <f t="shared" si="159"/>
        <v>0</v>
      </c>
      <c r="AS207" s="41">
        <f t="shared" si="160"/>
        <v>0</v>
      </c>
      <c r="AT207">
        <f t="shared" si="161"/>
        <v>0.36863144404625897</v>
      </c>
      <c r="AU207" s="41">
        <f t="shared" si="185"/>
        <v>0</v>
      </c>
      <c r="AV207" s="41">
        <f t="shared" si="186"/>
        <v>0</v>
      </c>
      <c r="AW207">
        <f t="shared" si="162"/>
        <v>0.37650838987874197</v>
      </c>
      <c r="AX207">
        <f t="shared" si="187"/>
        <v>0</v>
      </c>
      <c r="AY207" s="121">
        <f t="shared" si="188"/>
        <v>0</v>
      </c>
      <c r="AZ207">
        <f t="shared" si="163"/>
        <v>0.51317950236246446</v>
      </c>
      <c r="BA207" s="39">
        <f t="shared" si="189"/>
        <v>0</v>
      </c>
      <c r="BB207" s="39">
        <f t="shared" si="190"/>
        <v>0</v>
      </c>
      <c r="BC207">
        <f t="shared" si="164"/>
        <v>0.39114703285712776</v>
      </c>
      <c r="BD207" s="41">
        <f t="shared" si="191"/>
        <v>0</v>
      </c>
      <c r="BE207" s="41">
        <f t="shared" si="192"/>
        <v>0</v>
      </c>
      <c r="BF207">
        <f t="shared" si="165"/>
        <v>0.37586168298957651</v>
      </c>
      <c r="BG207" s="41">
        <f t="shared" si="193"/>
        <v>27771.825001417074</v>
      </c>
      <c r="BH207" s="41">
        <f t="shared" si="194"/>
        <v>4848557.5908741495</v>
      </c>
      <c r="BI207">
        <f t="shared" si="166"/>
        <v>0.41000681467751887</v>
      </c>
      <c r="BJ207">
        <f t="shared" si="195"/>
        <v>97099.517656751646</v>
      </c>
      <c r="BK207" s="121">
        <f t="shared" si="196"/>
        <v>16683208.914831389</v>
      </c>
      <c r="BL207">
        <f t="shared" si="167"/>
        <v>0.4243666565188895</v>
      </c>
      <c r="BM207" s="119">
        <f t="shared" si="197"/>
        <v>124871.34265816872</v>
      </c>
      <c r="BN207" s="119">
        <f t="shared" si="198"/>
        <v>20979669.928636163</v>
      </c>
      <c r="BO207">
        <f t="shared" si="168"/>
        <v>0.39533135610742731</v>
      </c>
    </row>
    <row r="208" spans="1:67">
      <c r="A208">
        <v>196</v>
      </c>
      <c r="B208" s="64">
        <v>191</v>
      </c>
      <c r="C208" s="56">
        <f t="shared" si="141"/>
        <v>3358067.2232167255</v>
      </c>
      <c r="D208" s="56">
        <f t="shared" si="169"/>
        <v>369731.97834949102</v>
      </c>
      <c r="E208" s="59">
        <f t="shared" si="170"/>
        <v>2988335.2448672345</v>
      </c>
      <c r="F208" s="53">
        <f t="shared" si="171"/>
        <v>73732.150398813974</v>
      </c>
      <c r="G208" s="53">
        <f t="shared" si="142"/>
        <v>13860.894977442522</v>
      </c>
      <c r="H208" s="66">
        <f t="shared" si="143"/>
        <v>59871.255421371454</v>
      </c>
      <c r="I208" s="54">
        <f t="shared" si="172"/>
        <v>0.18</v>
      </c>
      <c r="J208" s="67">
        <f t="shared" si="144"/>
        <v>1.6401583188387914E-2</v>
      </c>
      <c r="K208" s="68">
        <f t="shared" si="145"/>
        <v>48031.445737094662</v>
      </c>
      <c r="L208" s="68">
        <f t="shared" si="146"/>
        <v>121763.59613590864</v>
      </c>
      <c r="M208" s="55">
        <f t="shared" si="173"/>
        <v>107902.70115846611</v>
      </c>
      <c r="N208" s="55">
        <f t="shared" si="174"/>
        <v>24297.702682177722</v>
      </c>
      <c r="O208" s="55">
        <f t="shared" si="147"/>
        <v>83604.998476288398</v>
      </c>
      <c r="P208" s="65">
        <f t="shared" si="175"/>
        <v>0</v>
      </c>
      <c r="Q208" s="52">
        <f t="shared" si="201"/>
        <v>0</v>
      </c>
      <c r="R208" s="57">
        <f t="shared" si="176"/>
        <v>0</v>
      </c>
      <c r="S208" s="59">
        <f t="shared" si="177"/>
        <v>0</v>
      </c>
      <c r="T208" s="56">
        <f t="shared" si="148"/>
        <v>0</v>
      </c>
      <c r="U208" s="57">
        <f t="shared" si="149"/>
        <v>0</v>
      </c>
      <c r="V208" s="59">
        <f t="shared" si="199"/>
        <v>0</v>
      </c>
      <c r="W208" s="52">
        <f t="shared" si="204"/>
        <v>0</v>
      </c>
      <c r="X208" s="57">
        <f t="shared" si="150"/>
        <v>0</v>
      </c>
      <c r="Y208" s="59">
        <f t="shared" si="202"/>
        <v>0</v>
      </c>
      <c r="Z208" s="56">
        <f t="shared" si="178"/>
        <v>0</v>
      </c>
      <c r="AA208" s="57">
        <f t="shared" si="179"/>
        <v>0</v>
      </c>
      <c r="AB208" s="63">
        <f t="shared" si="200"/>
        <v>0</v>
      </c>
      <c r="AC208" s="74">
        <f t="shared" si="151"/>
        <v>0</v>
      </c>
      <c r="AD208" s="57">
        <f t="shared" si="180"/>
        <v>0</v>
      </c>
      <c r="AE208" s="59">
        <f t="shared" si="181"/>
        <v>0</v>
      </c>
      <c r="AF208" s="54">
        <f t="shared" si="182"/>
        <v>0</v>
      </c>
      <c r="AG208" s="57">
        <f t="shared" si="152"/>
        <v>0</v>
      </c>
      <c r="AH208" s="59">
        <f t="shared" si="183"/>
        <v>672918.10597768659</v>
      </c>
      <c r="AI208" s="54">
        <f t="shared" si="206"/>
        <v>24297.702682177722</v>
      </c>
      <c r="AJ208" s="57">
        <f t="shared" si="154"/>
        <v>2803.8254415736942</v>
      </c>
      <c r="AK208" s="59">
        <f t="shared" si="203"/>
        <v>2685149.1172390389</v>
      </c>
      <c r="AL208" s="56">
        <f t="shared" si="205"/>
        <v>83604.998476288398</v>
      </c>
      <c r="AM208" s="75">
        <f t="shared" si="155"/>
        <v>11188.121321829329</v>
      </c>
      <c r="AN208">
        <f t="shared" si="184"/>
        <v>3.7288208866237925E-2</v>
      </c>
      <c r="AO208" s="119">
        <f t="shared" si="156"/>
        <v>0</v>
      </c>
      <c r="AP208" s="119">
        <f t="shared" si="157"/>
        <v>0</v>
      </c>
      <c r="AQ208">
        <f t="shared" si="158"/>
        <v>0.36862887916893139</v>
      </c>
      <c r="AR208" s="41">
        <f t="shared" si="159"/>
        <v>0</v>
      </c>
      <c r="AS208" s="41">
        <f t="shared" si="160"/>
        <v>0</v>
      </c>
      <c r="AT208">
        <f t="shared" si="161"/>
        <v>0.36623376529573787</v>
      </c>
      <c r="AU208" s="41">
        <f t="shared" si="185"/>
        <v>0</v>
      </c>
      <c r="AV208" s="41">
        <f t="shared" si="186"/>
        <v>0</v>
      </c>
      <c r="AW208">
        <f t="shared" si="162"/>
        <v>0.37410105156426121</v>
      </c>
      <c r="AX208">
        <f t="shared" si="187"/>
        <v>0</v>
      </c>
      <c r="AY208" s="121">
        <f t="shared" si="188"/>
        <v>0</v>
      </c>
      <c r="AZ208">
        <f t="shared" si="163"/>
        <v>0.51072902126176256</v>
      </c>
      <c r="BA208" s="39">
        <f t="shared" si="189"/>
        <v>0</v>
      </c>
      <c r="BB208" s="39">
        <f t="shared" si="190"/>
        <v>0</v>
      </c>
      <c r="BC208">
        <f t="shared" si="164"/>
        <v>0.38872402784969834</v>
      </c>
      <c r="BD208" s="41">
        <f t="shared" si="191"/>
        <v>0</v>
      </c>
      <c r="BE208" s="41">
        <f t="shared" si="192"/>
        <v>0</v>
      </c>
      <c r="BF208">
        <f t="shared" si="165"/>
        <v>0.37345510488833816</v>
      </c>
      <c r="BG208" s="41">
        <f t="shared" si="193"/>
        <v>27101.528123751417</v>
      </c>
      <c r="BH208" s="41">
        <f t="shared" si="194"/>
        <v>4762349.7257068334</v>
      </c>
      <c r="BI208">
        <f t="shared" si="166"/>
        <v>0.40756785246227878</v>
      </c>
      <c r="BJ208">
        <f t="shared" si="195"/>
        <v>94793.119798117725</v>
      </c>
      <c r="BK208" s="121">
        <f t="shared" si="196"/>
        <v>16386579.701352526</v>
      </c>
      <c r="BL208">
        <f t="shared" si="167"/>
        <v>0.42191861210615295</v>
      </c>
      <c r="BM208" s="119">
        <f t="shared" si="197"/>
        <v>121894.64792186914</v>
      </c>
      <c r="BN208" s="119">
        <f t="shared" si="198"/>
        <v>20609415.921267025</v>
      </c>
      <c r="BO208">
        <f t="shared" si="168"/>
        <v>0.39290440640588659</v>
      </c>
    </row>
    <row r="209" spans="1:67">
      <c r="A209">
        <v>197</v>
      </c>
      <c r="B209" s="58">
        <v>192</v>
      </c>
      <c r="C209" s="56">
        <f t="shared" si="141"/>
        <v>3250164.5220582597</v>
      </c>
      <c r="D209" s="56">
        <f t="shared" si="169"/>
        <v>369731.97834949149</v>
      </c>
      <c r="E209" s="59">
        <f t="shared" si="170"/>
        <v>2880432.5437087682</v>
      </c>
      <c r="F209" s="53">
        <f t="shared" si="171"/>
        <v>72522.826400389109</v>
      </c>
      <c r="G209" s="53">
        <f t="shared" si="142"/>
        <v>13360.406281902504</v>
      </c>
      <c r="H209" s="60">
        <f t="shared" si="143"/>
        <v>59162.420118486603</v>
      </c>
      <c r="I209" s="54">
        <f t="shared" si="172"/>
        <v>0.18</v>
      </c>
      <c r="J209" s="61">
        <f t="shared" si="144"/>
        <v>1.6401583188387914E-2</v>
      </c>
      <c r="K209" s="62">
        <f t="shared" si="145"/>
        <v>46273.296628979457</v>
      </c>
      <c r="L209" s="62">
        <f t="shared" si="146"/>
        <v>118796.12302936857</v>
      </c>
      <c r="M209" s="55">
        <f t="shared" si="173"/>
        <v>105435.71674746607</v>
      </c>
      <c r="N209" s="55">
        <f t="shared" si="174"/>
        <v>23742.18319011222</v>
      </c>
      <c r="O209" s="55">
        <f t="shared" si="147"/>
        <v>81693.533557353847</v>
      </c>
      <c r="P209" s="59">
        <f t="shared" si="175"/>
        <v>0</v>
      </c>
      <c r="Q209" s="52">
        <f t="shared" si="201"/>
        <v>0</v>
      </c>
      <c r="R209" s="57">
        <f t="shared" si="176"/>
        <v>0</v>
      </c>
      <c r="S209" s="59">
        <f t="shared" si="177"/>
        <v>0</v>
      </c>
      <c r="T209" s="56">
        <f t="shared" si="148"/>
        <v>0</v>
      </c>
      <c r="U209" s="57">
        <f t="shared" si="149"/>
        <v>0</v>
      </c>
      <c r="V209" s="59">
        <f t="shared" si="199"/>
        <v>0</v>
      </c>
      <c r="W209" s="52">
        <f t="shared" si="204"/>
        <v>0</v>
      </c>
      <c r="X209" s="57">
        <f t="shared" si="150"/>
        <v>0</v>
      </c>
      <c r="Y209" s="59">
        <f t="shared" si="202"/>
        <v>0</v>
      </c>
      <c r="Z209" s="56">
        <f t="shared" si="178"/>
        <v>0</v>
      </c>
      <c r="AA209" s="57">
        <f t="shared" si="179"/>
        <v>0</v>
      </c>
      <c r="AB209" s="63">
        <f t="shared" si="200"/>
        <v>0</v>
      </c>
      <c r="AC209" s="74">
        <f t="shared" si="151"/>
        <v>0</v>
      </c>
      <c r="AD209" s="57">
        <f t="shared" si="180"/>
        <v>0</v>
      </c>
      <c r="AE209" s="59">
        <f t="shared" si="181"/>
        <v>0</v>
      </c>
      <c r="AF209" s="54">
        <f t="shared" si="182"/>
        <v>0</v>
      </c>
      <c r="AG209" s="57">
        <f t="shared" si="152"/>
        <v>0</v>
      </c>
      <c r="AH209" s="59">
        <f t="shared" si="183"/>
        <v>648620.40329550882</v>
      </c>
      <c r="AI209" s="54">
        <f t="shared" si="206"/>
        <v>23742.18319011222</v>
      </c>
      <c r="AJ209" s="57">
        <f t="shared" si="154"/>
        <v>2702.5850137312868</v>
      </c>
      <c r="AK209" s="59">
        <f t="shared" si="203"/>
        <v>2601544.1187627506</v>
      </c>
      <c r="AL209" s="56">
        <f t="shared" si="205"/>
        <v>81693.533557353847</v>
      </c>
      <c r="AM209" s="75">
        <f t="shared" si="155"/>
        <v>10839.767161511461</v>
      </c>
      <c r="AN209">
        <f t="shared" si="184"/>
        <v>3.7368616050245385E-2</v>
      </c>
      <c r="AO209" s="119">
        <f t="shared" si="156"/>
        <v>0</v>
      </c>
      <c r="AP209" s="119">
        <f t="shared" si="157"/>
        <v>0</v>
      </c>
      <c r="AQ209">
        <f t="shared" si="158"/>
        <v>0.36623882104824584</v>
      </c>
      <c r="AR209" s="41">
        <f t="shared" si="159"/>
        <v>0</v>
      </c>
      <c r="AS209" s="41">
        <f t="shared" si="160"/>
        <v>0</v>
      </c>
      <c r="AT209">
        <f t="shared" si="161"/>
        <v>0.36384683434504311</v>
      </c>
      <c r="AU209" s="41">
        <f t="shared" si="185"/>
        <v>0</v>
      </c>
      <c r="AV209" s="41">
        <f t="shared" si="186"/>
        <v>0</v>
      </c>
      <c r="AW209">
        <f t="shared" si="162"/>
        <v>0.37170415282874347</v>
      </c>
      <c r="AX209">
        <f t="shared" si="187"/>
        <v>0</v>
      </c>
      <c r="AY209" s="121">
        <f t="shared" si="188"/>
        <v>0</v>
      </c>
      <c r="AZ209">
        <f t="shared" si="163"/>
        <v>0.50828345803859298</v>
      </c>
      <c r="BA209" s="39">
        <f t="shared" si="189"/>
        <v>0</v>
      </c>
      <c r="BB209" s="39">
        <f t="shared" si="190"/>
        <v>0</v>
      </c>
      <c r="BC209">
        <f t="shared" si="164"/>
        <v>0.38631088418900117</v>
      </c>
      <c r="BD209" s="41">
        <f t="shared" si="191"/>
        <v>0</v>
      </c>
      <c r="BE209" s="41">
        <f t="shared" si="192"/>
        <v>0</v>
      </c>
      <c r="BF209">
        <f t="shared" si="165"/>
        <v>0.37105899175403606</v>
      </c>
      <c r="BG209" s="41">
        <f t="shared" si="193"/>
        <v>26444.768203843509</v>
      </c>
      <c r="BH209" s="41">
        <f t="shared" si="194"/>
        <v>4677210.0884521073</v>
      </c>
      <c r="BI209">
        <f t="shared" si="166"/>
        <v>0.40513799815718626</v>
      </c>
      <c r="BJ209">
        <f t="shared" si="195"/>
        <v>92533.300718865314</v>
      </c>
      <c r="BK209" s="121">
        <f t="shared" si="196"/>
        <v>16093626.110798707</v>
      </c>
      <c r="BL209">
        <f t="shared" si="167"/>
        <v>0.41947909707635783</v>
      </c>
      <c r="BM209" s="119">
        <f t="shared" si="197"/>
        <v>118978.06892270883</v>
      </c>
      <c r="BN209" s="119">
        <f t="shared" si="198"/>
        <v>20243657.615513485</v>
      </c>
      <c r="BO209">
        <f t="shared" si="168"/>
        <v>0.39048715163134745</v>
      </c>
    </row>
    <row r="210" spans="1:67">
      <c r="A210">
        <v>198</v>
      </c>
      <c r="B210" s="64">
        <v>193</v>
      </c>
      <c r="C210" s="56">
        <f t="shared" ref="C210:C252" si="207">P210+S210+V210+Y210+AB210+AE210+AH210+AK210</f>
        <v>3144728.8053107932</v>
      </c>
      <c r="D210" s="56">
        <f t="shared" si="169"/>
        <v>369731.97834949102</v>
      </c>
      <c r="E210" s="59">
        <f t="shared" si="170"/>
        <v>2774996.8269613022</v>
      </c>
      <c r="F210" s="53">
        <f t="shared" si="171"/>
        <v>71333.337230126112</v>
      </c>
      <c r="G210" s="53">
        <f t="shared" ref="G210:G252" si="208">E210*$K$13/12</f>
        <v>12871.360282388841</v>
      </c>
      <c r="H210" s="66">
        <f t="shared" ref="H210:H252" si="209">F210-G210</f>
        <v>58461.976947737268</v>
      </c>
      <c r="I210" s="54">
        <f t="shared" si="172"/>
        <v>0.18</v>
      </c>
      <c r="J210" s="67">
        <f t="shared" ref="J210:J252" si="210">1-(1-I210)^(1/12)</f>
        <v>1.6401583188387914E-2</v>
      </c>
      <c r="K210" s="68">
        <f t="shared" ref="K210:K252" si="211">(E210-H210)*J210</f>
        <v>44555.472326652365</v>
      </c>
      <c r="L210" s="68">
        <f t="shared" ref="L210:L252" si="212">K210+H210+G210</f>
        <v>115888.80955677846</v>
      </c>
      <c r="M210" s="55">
        <f t="shared" si="173"/>
        <v>103017.44927438963</v>
      </c>
      <c r="N210" s="55">
        <f t="shared" si="174"/>
        <v>23197.633855981097</v>
      </c>
      <c r="O210" s="55">
        <f t="shared" ref="O210:O252" si="213">M210*$M$5</f>
        <v>79819.815418408529</v>
      </c>
      <c r="P210" s="65">
        <f t="shared" si="175"/>
        <v>0</v>
      </c>
      <c r="Q210" s="52">
        <f t="shared" si="201"/>
        <v>0</v>
      </c>
      <c r="R210" s="57">
        <f t="shared" si="176"/>
        <v>0</v>
      </c>
      <c r="S210" s="59">
        <f t="shared" si="177"/>
        <v>0</v>
      </c>
      <c r="T210" s="56">
        <f t="shared" ref="T210:T252" si="214">MIN(IF(S210&gt;O210,O210,S210)+IF(S210&gt;0,AM210,0),S210)</f>
        <v>0</v>
      </c>
      <c r="U210" s="57">
        <f t="shared" ref="U210:U252" si="215">S210*($G$4/12)</f>
        <v>0</v>
      </c>
      <c r="V210" s="59">
        <f t="shared" si="199"/>
        <v>0</v>
      </c>
      <c r="W210" s="52">
        <f t="shared" si="204"/>
        <v>0</v>
      </c>
      <c r="X210" s="57">
        <f t="shared" ref="X210:X252" si="216">V210*($G$5/12)</f>
        <v>0</v>
      </c>
      <c r="Y210" s="59">
        <f t="shared" si="202"/>
        <v>0</v>
      </c>
      <c r="Z210" s="56">
        <f t="shared" si="178"/>
        <v>0</v>
      </c>
      <c r="AA210" s="57">
        <f t="shared" si="179"/>
        <v>0</v>
      </c>
      <c r="AB210" s="63">
        <f t="shared" si="200"/>
        <v>0</v>
      </c>
      <c r="AC210" s="74">
        <f t="shared" ref="AC210:AC252" si="217">MIN(IF(Y210&gt;O210,0,MIN(AB210,O210+AM210-Y210)))</f>
        <v>0</v>
      </c>
      <c r="AD210" s="57">
        <f t="shared" si="180"/>
        <v>0</v>
      </c>
      <c r="AE210" s="59">
        <f t="shared" si="181"/>
        <v>0</v>
      </c>
      <c r="AF210" s="54">
        <f t="shared" si="182"/>
        <v>0</v>
      </c>
      <c r="AG210" s="57">
        <f t="shared" ref="AG210:AG252" si="218">AE210*($G$3/12)</f>
        <v>0</v>
      </c>
      <c r="AH210" s="59">
        <f t="shared" si="183"/>
        <v>624878.22010539658</v>
      </c>
      <c r="AI210" s="54">
        <f t="shared" si="206"/>
        <v>23197.633855981097</v>
      </c>
      <c r="AJ210" s="57">
        <f t="shared" ref="AJ210:AJ252" si="219">AH210*($G$6/12)</f>
        <v>2603.6592504391524</v>
      </c>
      <c r="AK210" s="59">
        <f t="shared" si="203"/>
        <v>2519850.5852053966</v>
      </c>
      <c r="AL210" s="56">
        <f t="shared" si="205"/>
        <v>79819.815418408529</v>
      </c>
      <c r="AM210" s="75">
        <f t="shared" ref="AM210:AM252" si="220">AK210*($G$7/12)</f>
        <v>10499.377438355819</v>
      </c>
      <c r="AN210">
        <f t="shared" si="184"/>
        <v>3.7449023234252844E-2</v>
      </c>
      <c r="AO210" s="119">
        <f t="shared" ref="AO210:AO252" si="221">Q210+R210</f>
        <v>0</v>
      </c>
      <c r="AP210" s="119">
        <f t="shared" ref="AP210:AP252" si="222">Q210*B210</f>
        <v>0</v>
      </c>
      <c r="AQ210">
        <f t="shared" ref="AQ210:AQ252" si="223">1/(1+(AN210+$CB$5)/12)^$B210</f>
        <v>0.36385941157502</v>
      </c>
      <c r="AR210" s="41">
        <f t="shared" ref="AR210:AR252" si="224">T210+U210</f>
        <v>0</v>
      </c>
      <c r="AS210" s="41">
        <f t="shared" ref="AS210:AS252" si="225">T210*A210</f>
        <v>0</v>
      </c>
      <c r="AT210">
        <f t="shared" ref="AT210:AT252" si="226">1/(1+(AN210+$BV$5)/12)^$B210</f>
        <v>0.36147064458518885</v>
      </c>
      <c r="AU210" s="41">
        <f t="shared" si="185"/>
        <v>0</v>
      </c>
      <c r="AV210" s="41">
        <f t="shared" si="186"/>
        <v>0</v>
      </c>
      <c r="AW210">
        <f t="shared" ref="AW210:AW252" si="227">1/(1+(AN210+$BW$5)/12)^$B210</f>
        <v>0.36931769050111068</v>
      </c>
      <c r="AX210">
        <f t="shared" si="187"/>
        <v>0</v>
      </c>
      <c r="AY210" s="121">
        <f t="shared" si="188"/>
        <v>0</v>
      </c>
      <c r="AZ210">
        <f t="shared" ref="AZ210:AZ252" si="228">1/(1+(AN210+$BZ$5)/12)^$B210</f>
        <v>0.50584285433030585</v>
      </c>
      <c r="BA210" s="39">
        <f t="shared" si="189"/>
        <v>0</v>
      </c>
      <c r="BB210" s="39">
        <f t="shared" si="190"/>
        <v>0</v>
      </c>
      <c r="BC210">
        <f t="shared" ref="BC210:BC252" si="229">1/(1+(AN210+$CA$5)/12)^$B210</f>
        <v>0.38390760482618669</v>
      </c>
      <c r="BD210" s="41">
        <f t="shared" si="191"/>
        <v>0</v>
      </c>
      <c r="BE210" s="41">
        <f t="shared" si="192"/>
        <v>0</v>
      </c>
      <c r="BF210">
        <f t="shared" ref="BF210:BF252" si="230">1/(1+(AN210+$BU$5)/12)^$B210</f>
        <v>0.36867334013716824</v>
      </c>
      <c r="BG210" s="41">
        <f t="shared" si="193"/>
        <v>25801.293106420249</v>
      </c>
      <c r="BH210" s="41">
        <f t="shared" si="194"/>
        <v>4593131.5034842575</v>
      </c>
      <c r="BI210">
        <f t="shared" ref="BI210:BI252" si="231">1/(1+(AN210+$BX$5)/12)^$B210</f>
        <v>0.40271726210175091</v>
      </c>
      <c r="BJ210">
        <f t="shared" si="195"/>
        <v>90319.192856764348</v>
      </c>
      <c r="BK210" s="121">
        <f t="shared" si="196"/>
        <v>15804323.452844888</v>
      </c>
      <c r="BL210">
        <f t="shared" ref="BL210:BL252" si="232">1/(1+(AN210+$BY$5)/12)^$B210</f>
        <v>0.41704812702874228</v>
      </c>
      <c r="BM210" s="119">
        <f t="shared" si="197"/>
        <v>116120.48596318459</v>
      </c>
      <c r="BN210" s="119">
        <f t="shared" si="198"/>
        <v>19882367.709957197</v>
      </c>
      <c r="BO210">
        <f t="shared" ref="BO210:BO252" si="233">1/(1+(AN210+$CC$5)/12)^$B210</f>
        <v>0.38807959642213152</v>
      </c>
    </row>
    <row r="211" spans="1:67">
      <c r="A211">
        <v>199</v>
      </c>
      <c r="B211" s="58">
        <v>194</v>
      </c>
      <c r="C211" s="56">
        <f t="shared" si="207"/>
        <v>3041711.3560364032</v>
      </c>
      <c r="D211" s="56">
        <f t="shared" ref="D211:D252" si="234">C211-E211</f>
        <v>369731.97834949056</v>
      </c>
      <c r="E211" s="59">
        <f t="shared" ref="E211:E252" si="235">E210-H210-K210</f>
        <v>2671979.3776869127</v>
      </c>
      <c r="F211" s="53">
        <f t="shared" ref="F211:F252" si="236">PMT($K$13/12,$K$12-B211+1,-E211,0)</f>
        <v>70163.357565440878</v>
      </c>
      <c r="G211" s="53">
        <f t="shared" si="208"/>
        <v>12393.531013504464</v>
      </c>
      <c r="H211" s="60">
        <f t="shared" si="209"/>
        <v>57769.826551936414</v>
      </c>
      <c r="I211" s="54">
        <f t="shared" ref="I211:I252" si="237">IF(A211&lt;=(30-(240-$K$8)),((A211+(240-$K$7))/30)*$K$6,$K$6)*($K$5/100)</f>
        <v>0.18</v>
      </c>
      <c r="J211" s="61">
        <f t="shared" si="210"/>
        <v>1.6401583188387914E-2</v>
      </c>
      <c r="K211" s="62">
        <f t="shared" si="211"/>
        <v>42877.175424818539</v>
      </c>
      <c r="L211" s="62">
        <f t="shared" si="212"/>
        <v>113040.53299025941</v>
      </c>
      <c r="M211" s="55">
        <f t="shared" ref="M211:M252" si="238">L211-G211</f>
        <v>100647.00197675495</v>
      </c>
      <c r="N211" s="55">
        <f t="shared" ref="N211:N252" si="239">M211*$M$4</f>
        <v>22663.8527453756</v>
      </c>
      <c r="O211" s="55">
        <f t="shared" si="213"/>
        <v>77983.149231379357</v>
      </c>
      <c r="P211" s="59">
        <f t="shared" ref="P211:P252" si="240">P210-Q210</f>
        <v>0</v>
      </c>
      <c r="Q211" s="52">
        <f t="shared" si="201"/>
        <v>0</v>
      </c>
      <c r="R211" s="57">
        <f t="shared" ref="R211:R252" si="241">P211*($G$10/12)</f>
        <v>0</v>
      </c>
      <c r="S211" s="59">
        <f t="shared" ref="S211:S252" si="242">S210-T210</f>
        <v>0</v>
      </c>
      <c r="T211" s="56">
        <f t="shared" si="214"/>
        <v>0</v>
      </c>
      <c r="U211" s="57">
        <f t="shared" si="215"/>
        <v>0</v>
      </c>
      <c r="V211" s="59">
        <f t="shared" si="199"/>
        <v>0</v>
      </c>
      <c r="W211" s="52">
        <f t="shared" si="204"/>
        <v>0</v>
      </c>
      <c r="X211" s="57">
        <f t="shared" si="216"/>
        <v>0</v>
      </c>
      <c r="Y211" s="59">
        <f t="shared" si="202"/>
        <v>0</v>
      </c>
      <c r="Z211" s="56">
        <f t="shared" ref="Z211:Z252" si="243">MIN(IF(V211&gt;O211,0,MIN(Y211,O211-V211))+IF(AM210&gt;V210,AM210,0),Y211)</f>
        <v>0</v>
      </c>
      <c r="AA211" s="57">
        <f t="shared" ref="AA211:AA252" si="244">Y211*($G$8/12)</f>
        <v>0</v>
      </c>
      <c r="AB211" s="63">
        <f t="shared" si="200"/>
        <v>0</v>
      </c>
      <c r="AC211" s="74">
        <f t="shared" si="217"/>
        <v>0</v>
      </c>
      <c r="AD211" s="57">
        <f t="shared" ref="AD211:AD252" si="245">AB211*($G$9/12)</f>
        <v>0</v>
      </c>
      <c r="AE211" s="59">
        <f t="shared" ref="AE211:AE252" si="246">AE210-AF210</f>
        <v>0</v>
      </c>
      <c r="AF211" s="54">
        <f t="shared" ref="AF211:AF252" si="247">IF(AE211&gt;N211,N211,AE211)</f>
        <v>0</v>
      </c>
      <c r="AG211" s="57">
        <f t="shared" si="218"/>
        <v>0</v>
      </c>
      <c r="AH211" s="59">
        <f t="shared" ref="AH211:AH252" si="248">AH210-AI210</f>
        <v>601680.58624941553</v>
      </c>
      <c r="AI211" s="54">
        <f t="shared" si="206"/>
        <v>22663.8527453756</v>
      </c>
      <c r="AJ211" s="57">
        <f t="shared" si="219"/>
        <v>2507.0024427058979</v>
      </c>
      <c r="AK211" s="59">
        <f t="shared" si="203"/>
        <v>2440030.7697869879</v>
      </c>
      <c r="AL211" s="56">
        <f t="shared" si="205"/>
        <v>77983.149231379357</v>
      </c>
      <c r="AM211" s="75">
        <f t="shared" si="220"/>
        <v>10166.794874112449</v>
      </c>
      <c r="AN211">
        <f t="shared" ref="AN211:AN252" si="249">FORECAST(B211, $AM$2:$AY$2,$AM$1:$AY$1)</f>
        <v>3.7529430418260304E-2</v>
      </c>
      <c r="AO211" s="119">
        <f t="shared" si="221"/>
        <v>0</v>
      </c>
      <c r="AP211" s="119">
        <f t="shared" si="222"/>
        <v>0</v>
      </c>
      <c r="AQ211">
        <f t="shared" si="223"/>
        <v>0.36149064480858806</v>
      </c>
      <c r="AR211" s="41">
        <f t="shared" si="224"/>
        <v>0</v>
      </c>
      <c r="AS211" s="41">
        <f t="shared" si="225"/>
        <v>0</v>
      </c>
      <c r="AT211">
        <f t="shared" si="226"/>
        <v>0.3591051890214374</v>
      </c>
      <c r="AU211" s="41">
        <f t="shared" ref="AU211:AU252" si="250">W211+X211</f>
        <v>0</v>
      </c>
      <c r="AV211" s="41">
        <f t="shared" ref="AV211:AV252" si="251">W211*A211</f>
        <v>0</v>
      </c>
      <c r="AW211">
        <f t="shared" si="227"/>
        <v>0.36694166101383374</v>
      </c>
      <c r="AX211">
        <f t="shared" ref="AX211:AX252" si="252">IF(Y212&gt;Y211,0,Z211+AA211)</f>
        <v>0</v>
      </c>
      <c r="AY211" s="121">
        <f t="shared" ref="AY211:AY252" si="253">A211*Z211</f>
        <v>0</v>
      </c>
      <c r="AZ211">
        <f t="shared" si="228"/>
        <v>0.50340725137552378</v>
      </c>
      <c r="BA211" s="39">
        <f t="shared" ref="BA211:BA252" si="254">AC211+AD211</f>
        <v>0</v>
      </c>
      <c r="BB211" s="39">
        <f t="shared" ref="BB211:BB252" si="255">AC211*A211</f>
        <v>0</v>
      </c>
      <c r="BC211">
        <f t="shared" si="229"/>
        <v>0.38151419229993366</v>
      </c>
      <c r="BD211" s="41">
        <f t="shared" ref="BD211:BD252" si="256">AF211+AG211</f>
        <v>0</v>
      </c>
      <c r="BE211" s="41">
        <f t="shared" ref="BE211:BE252" si="257">AF211*A211</f>
        <v>0</v>
      </c>
      <c r="BF211">
        <f t="shared" si="230"/>
        <v>0.36629814619259066</v>
      </c>
      <c r="BG211" s="41">
        <f t="shared" ref="BG211:BG252" si="258">AI211+AJ211</f>
        <v>25170.855188081499</v>
      </c>
      <c r="BH211" s="41">
        <f t="shared" ref="BH211:BH252" si="259">AI211*A211</f>
        <v>4510106.6963297445</v>
      </c>
      <c r="BI211">
        <f t="shared" si="231"/>
        <v>0.40030565420936942</v>
      </c>
      <c r="BJ211">
        <f t="shared" ref="BJ211:BJ252" si="260">IF(AK212&gt;AK211,0,AL211+AM211)</f>
        <v>88149.944105491799</v>
      </c>
      <c r="BK211" s="121">
        <f t="shared" ref="BK211:BK252" si="261">A211*AL211</f>
        <v>15518646.697044492</v>
      </c>
      <c r="BL211">
        <f t="shared" si="232"/>
        <v>0.41462571713050345</v>
      </c>
      <c r="BM211" s="119">
        <f t="shared" ref="BM211:BM252" si="262">AO211+AR211+AU211+AX211+BA211+BD211+BG211+BJ211</f>
        <v>113320.79929357331</v>
      </c>
      <c r="BN211" s="119">
        <f t="shared" ref="BN211:BN252" si="263">M211*B211</f>
        <v>19525518.383490462</v>
      </c>
      <c r="BO211">
        <f t="shared" si="233"/>
        <v>0.38568174500039748</v>
      </c>
    </row>
    <row r="212" spans="1:67">
      <c r="A212">
        <v>200</v>
      </c>
      <c r="B212" s="64">
        <v>195</v>
      </c>
      <c r="C212" s="56">
        <f t="shared" si="207"/>
        <v>2941064.3540596487</v>
      </c>
      <c r="D212" s="56">
        <f t="shared" si="234"/>
        <v>369731.97834949102</v>
      </c>
      <c r="E212" s="59">
        <f t="shared" si="235"/>
        <v>2571332.3757101577</v>
      </c>
      <c r="F212" s="53">
        <f t="shared" si="236"/>
        <v>69012.567419554689</v>
      </c>
      <c r="G212" s="53">
        <f t="shared" si="208"/>
        <v>11926.696669335615</v>
      </c>
      <c r="H212" s="66">
        <f t="shared" si="209"/>
        <v>57085.870750219074</v>
      </c>
      <c r="I212" s="54">
        <f t="shared" si="237"/>
        <v>0.18</v>
      </c>
      <c r="J212" s="67">
        <f t="shared" si="210"/>
        <v>1.6401583188387914E-2</v>
      </c>
      <c r="K212" s="68">
        <f t="shared" si="211"/>
        <v>41237.623207213997</v>
      </c>
      <c r="L212" s="68">
        <f t="shared" si="212"/>
        <v>110250.19062676869</v>
      </c>
      <c r="M212" s="55">
        <f t="shared" si="238"/>
        <v>98323.493957433064</v>
      </c>
      <c r="N212" s="55">
        <f t="shared" si="239"/>
        <v>22140.641496472501</v>
      </c>
      <c r="O212" s="55">
        <f t="shared" si="213"/>
        <v>76182.852460960567</v>
      </c>
      <c r="P212" s="65">
        <f t="shared" si="240"/>
        <v>0</v>
      </c>
      <c r="Q212" s="52">
        <f t="shared" si="201"/>
        <v>0</v>
      </c>
      <c r="R212" s="57">
        <f t="shared" si="241"/>
        <v>0</v>
      </c>
      <c r="S212" s="59">
        <f t="shared" si="242"/>
        <v>0</v>
      </c>
      <c r="T212" s="56">
        <f t="shared" si="214"/>
        <v>0</v>
      </c>
      <c r="U212" s="57">
        <f t="shared" si="215"/>
        <v>0</v>
      </c>
      <c r="V212" s="59">
        <f t="shared" ref="V212:V252" si="264">V211-W211</f>
        <v>0</v>
      </c>
      <c r="W212" s="52">
        <f t="shared" si="204"/>
        <v>0</v>
      </c>
      <c r="X212" s="57">
        <f t="shared" si="216"/>
        <v>0</v>
      </c>
      <c r="Y212" s="59">
        <f t="shared" si="202"/>
        <v>0</v>
      </c>
      <c r="Z212" s="56">
        <f t="shared" si="243"/>
        <v>0</v>
      </c>
      <c r="AA212" s="57">
        <f t="shared" si="244"/>
        <v>0</v>
      </c>
      <c r="AB212" s="63">
        <f t="shared" ref="AB212:AB252" si="265">AB211-AC211</f>
        <v>0</v>
      </c>
      <c r="AC212" s="74">
        <f t="shared" si="217"/>
        <v>0</v>
      </c>
      <c r="AD212" s="57">
        <f t="shared" si="245"/>
        <v>0</v>
      </c>
      <c r="AE212" s="59">
        <f t="shared" si="246"/>
        <v>0</v>
      </c>
      <c r="AF212" s="54">
        <f t="shared" si="247"/>
        <v>0</v>
      </c>
      <c r="AG212" s="57">
        <f t="shared" si="218"/>
        <v>0</v>
      </c>
      <c r="AH212" s="59">
        <f t="shared" si="248"/>
        <v>579016.73350403993</v>
      </c>
      <c r="AI212" s="54">
        <f t="shared" si="206"/>
        <v>22140.641496472501</v>
      </c>
      <c r="AJ212" s="57">
        <f t="shared" si="219"/>
        <v>2412.5697229334996</v>
      </c>
      <c r="AK212" s="59">
        <f t="shared" si="203"/>
        <v>2362047.6205556085</v>
      </c>
      <c r="AL212" s="56">
        <f t="shared" si="205"/>
        <v>76182.852460960567</v>
      </c>
      <c r="AM212" s="75">
        <f t="shared" si="220"/>
        <v>9841.8650856483691</v>
      </c>
      <c r="AN212">
        <f t="shared" si="249"/>
        <v>3.7609837602267771E-2</v>
      </c>
      <c r="AO212" s="119">
        <f t="shared" si="221"/>
        <v>0</v>
      </c>
      <c r="AP212" s="119">
        <f t="shared" si="222"/>
        <v>0</v>
      </c>
      <c r="AQ212">
        <f t="shared" si="223"/>
        <v>0.35913251442193067</v>
      </c>
      <c r="AR212" s="41">
        <f t="shared" si="224"/>
        <v>0</v>
      </c>
      <c r="AS212" s="41">
        <f t="shared" si="225"/>
        <v>0</v>
      </c>
      <c r="AT212">
        <f t="shared" si="226"/>
        <v>0.35675046027623913</v>
      </c>
      <c r="AU212" s="41">
        <f t="shared" si="250"/>
        <v>0</v>
      </c>
      <c r="AV212" s="41">
        <f t="shared" si="251"/>
        <v>0</v>
      </c>
      <c r="AW212">
        <f t="shared" si="227"/>
        <v>0.36457606040574786</v>
      </c>
      <c r="AX212">
        <f t="shared" si="252"/>
        <v>0</v>
      </c>
      <c r="AY212" s="121">
        <f t="shared" si="253"/>
        <v>0</v>
      </c>
      <c r="AZ212">
        <f t="shared" si="228"/>
        <v>0.50097669001389988</v>
      </c>
      <c r="BA212" s="39">
        <f t="shared" si="254"/>
        <v>0</v>
      </c>
      <c r="BB212" s="39">
        <f t="shared" si="255"/>
        <v>0</v>
      </c>
      <c r="BC212">
        <f t="shared" si="229"/>
        <v>0.37913064873891822</v>
      </c>
      <c r="BD212" s="41">
        <f t="shared" si="256"/>
        <v>0</v>
      </c>
      <c r="BE212" s="41">
        <f t="shared" si="257"/>
        <v>0</v>
      </c>
      <c r="BF212">
        <f t="shared" si="230"/>
        <v>0.36393340568233801</v>
      </c>
      <c r="BG212" s="41">
        <f t="shared" si="258"/>
        <v>24553.211219405999</v>
      </c>
      <c r="BH212" s="41">
        <f t="shared" si="259"/>
        <v>4428128.2992945006</v>
      </c>
      <c r="BI212">
        <f t="shared" si="231"/>
        <v>0.39790318396918062</v>
      </c>
      <c r="BJ212">
        <f t="shared" si="260"/>
        <v>86024.717546608939</v>
      </c>
      <c r="BK212" s="121">
        <f t="shared" si="261"/>
        <v>15236570.492192114</v>
      </c>
      <c r="BL212">
        <f t="shared" si="232"/>
        <v>0.41221188211851151</v>
      </c>
      <c r="BM212" s="119">
        <f t="shared" si="262"/>
        <v>110577.92876601494</v>
      </c>
      <c r="BN212" s="119">
        <f t="shared" si="263"/>
        <v>19173081.321699448</v>
      </c>
      <c r="BO212">
        <f t="shared" si="233"/>
        <v>0.38329360117458688</v>
      </c>
    </row>
    <row r="213" spans="1:67">
      <c r="A213">
        <v>201</v>
      </c>
      <c r="B213" s="58">
        <v>196</v>
      </c>
      <c r="C213" s="56">
        <f t="shared" si="207"/>
        <v>2842740.8601022158</v>
      </c>
      <c r="D213" s="56">
        <f t="shared" si="234"/>
        <v>369731.97834949102</v>
      </c>
      <c r="E213" s="59">
        <f t="shared" si="235"/>
        <v>2473008.8817527248</v>
      </c>
      <c r="F213" s="53">
        <f t="shared" si="236"/>
        <v>67880.652053978629</v>
      </c>
      <c r="G213" s="53">
        <f t="shared" si="208"/>
        <v>11470.639529863054</v>
      </c>
      <c r="H213" s="60">
        <f t="shared" si="209"/>
        <v>56410.012524115577</v>
      </c>
      <c r="I213" s="54">
        <f t="shared" si="237"/>
        <v>0.18</v>
      </c>
      <c r="J213" s="61">
        <f t="shared" si="210"/>
        <v>1.6401583188387914E-2</v>
      </c>
      <c r="K213" s="62">
        <f t="shared" si="211"/>
        <v>39636.047386617203</v>
      </c>
      <c r="L213" s="62">
        <f t="shared" si="212"/>
        <v>107516.69944059584</v>
      </c>
      <c r="M213" s="55">
        <f t="shared" si="238"/>
        <v>96046.059910732787</v>
      </c>
      <c r="N213" s="55">
        <f t="shared" si="239"/>
        <v>21627.805258353448</v>
      </c>
      <c r="O213" s="55">
        <f t="shared" si="213"/>
        <v>74418.254652379343</v>
      </c>
      <c r="P213" s="59">
        <f t="shared" si="240"/>
        <v>0</v>
      </c>
      <c r="Q213" s="52">
        <f t="shared" si="201"/>
        <v>0</v>
      </c>
      <c r="R213" s="57">
        <f t="shared" si="241"/>
        <v>0</v>
      </c>
      <c r="S213" s="59">
        <f t="shared" si="242"/>
        <v>0</v>
      </c>
      <c r="T213" s="56">
        <f t="shared" si="214"/>
        <v>0</v>
      </c>
      <c r="U213" s="57">
        <f t="shared" si="215"/>
        <v>0</v>
      </c>
      <c r="V213" s="59">
        <f t="shared" si="264"/>
        <v>0</v>
      </c>
      <c r="W213" s="52">
        <f t="shared" si="204"/>
        <v>0</v>
      </c>
      <c r="X213" s="57">
        <f t="shared" si="216"/>
        <v>0</v>
      </c>
      <c r="Y213" s="59">
        <f t="shared" si="202"/>
        <v>0</v>
      </c>
      <c r="Z213" s="56">
        <f t="shared" si="243"/>
        <v>0</v>
      </c>
      <c r="AA213" s="57">
        <f t="shared" si="244"/>
        <v>0</v>
      </c>
      <c r="AB213" s="63">
        <f t="shared" si="265"/>
        <v>0</v>
      </c>
      <c r="AC213" s="74">
        <f t="shared" si="217"/>
        <v>0</v>
      </c>
      <c r="AD213" s="57">
        <f t="shared" si="245"/>
        <v>0</v>
      </c>
      <c r="AE213" s="59">
        <f t="shared" si="246"/>
        <v>0</v>
      </c>
      <c r="AF213" s="54">
        <f t="shared" si="247"/>
        <v>0</v>
      </c>
      <c r="AG213" s="57">
        <f t="shared" si="218"/>
        <v>0</v>
      </c>
      <c r="AH213" s="59">
        <f t="shared" si="248"/>
        <v>556876.09200756741</v>
      </c>
      <c r="AI213" s="54">
        <f t="shared" si="206"/>
        <v>21627.805258353448</v>
      </c>
      <c r="AJ213" s="57">
        <f t="shared" si="219"/>
        <v>2320.3170500315309</v>
      </c>
      <c r="AK213" s="59">
        <f t="shared" si="203"/>
        <v>2285864.7680946481</v>
      </c>
      <c r="AL213" s="56">
        <f t="shared" si="205"/>
        <v>74418.254652379343</v>
      </c>
      <c r="AM213" s="75">
        <f t="shared" si="220"/>
        <v>9524.4365337277013</v>
      </c>
      <c r="AN213">
        <f t="shared" si="249"/>
        <v>3.7690244786275223E-2</v>
      </c>
      <c r="AO213" s="119">
        <f t="shared" si="221"/>
        <v>0</v>
      </c>
      <c r="AP213" s="119">
        <f t="shared" si="222"/>
        <v>0</v>
      </c>
      <c r="AQ213">
        <f t="shared" si="223"/>
        <v>0.35678501370463905</v>
      </c>
      <c r="AR213" s="41">
        <f t="shared" si="224"/>
        <v>0</v>
      </c>
      <c r="AS213" s="41">
        <f t="shared" si="225"/>
        <v>0</v>
      </c>
      <c r="AT213">
        <f t="shared" si="226"/>
        <v>0.3544064505921436</v>
      </c>
      <c r="AU213" s="41">
        <f t="shared" si="250"/>
        <v>0</v>
      </c>
      <c r="AV213" s="41">
        <f t="shared" si="251"/>
        <v>0</v>
      </c>
      <c r="AW213">
        <f t="shared" si="227"/>
        <v>0.36222088432470489</v>
      </c>
      <c r="AX213">
        <f t="shared" si="252"/>
        <v>0</v>
      </c>
      <c r="AY213" s="121">
        <f t="shared" si="253"/>
        <v>0</v>
      </c>
      <c r="AZ213">
        <f t="shared" si="228"/>
        <v>0.49855121068585057</v>
      </c>
      <c r="BA213" s="39">
        <f t="shared" si="254"/>
        <v>0</v>
      </c>
      <c r="BB213" s="39">
        <f t="shared" si="255"/>
        <v>0</v>
      </c>
      <c r="BC213">
        <f t="shared" si="229"/>
        <v>0.37675697586427487</v>
      </c>
      <c r="BD213" s="41">
        <f t="shared" si="256"/>
        <v>0</v>
      </c>
      <c r="BE213" s="41">
        <f t="shared" si="257"/>
        <v>0</v>
      </c>
      <c r="BF213">
        <f t="shared" si="230"/>
        <v>0.36157911397834097</v>
      </c>
      <c r="BG213" s="41">
        <f t="shared" si="258"/>
        <v>23948.12230838498</v>
      </c>
      <c r="BH213" s="41">
        <f t="shared" si="259"/>
        <v>4347188.8569290433</v>
      </c>
      <c r="BI213">
        <f t="shared" si="231"/>
        <v>0.39550986044819009</v>
      </c>
      <c r="BJ213">
        <f t="shared" si="260"/>
        <v>83942.69118610704</v>
      </c>
      <c r="BK213" s="121">
        <f t="shared" si="261"/>
        <v>14958069.185128247</v>
      </c>
      <c r="BL213">
        <f t="shared" si="232"/>
        <v>0.40980663630100822</v>
      </c>
      <c r="BM213" s="119">
        <f t="shared" si="262"/>
        <v>107890.81349449202</v>
      </c>
      <c r="BN213" s="119">
        <f t="shared" si="263"/>
        <v>18825027.742503628</v>
      </c>
      <c r="BO213">
        <f t="shared" si="233"/>
        <v>0.38091516834165012</v>
      </c>
    </row>
    <row r="214" spans="1:67">
      <c r="A214">
        <v>202</v>
      </c>
      <c r="B214" s="64">
        <v>197</v>
      </c>
      <c r="C214" s="56">
        <f t="shared" si="207"/>
        <v>2746694.8001914825</v>
      </c>
      <c r="D214" s="56">
        <f t="shared" si="234"/>
        <v>369731.97834949056</v>
      </c>
      <c r="E214" s="59">
        <f t="shared" si="235"/>
        <v>2376962.821841992</v>
      </c>
      <c r="F214" s="53">
        <f t="shared" si="236"/>
        <v>66767.301892433286</v>
      </c>
      <c r="G214" s="53">
        <f t="shared" si="208"/>
        <v>11025.145888643774</v>
      </c>
      <c r="H214" s="66">
        <f t="shared" si="209"/>
        <v>55742.156003789511</v>
      </c>
      <c r="I214" s="54">
        <f t="shared" si="237"/>
        <v>0.18</v>
      </c>
      <c r="J214" s="67">
        <f t="shared" si="210"/>
        <v>1.6401583188387914E-2</v>
      </c>
      <c r="K214" s="68">
        <f t="shared" si="211"/>
        <v>38071.693849350464</v>
      </c>
      <c r="L214" s="68">
        <f t="shared" si="212"/>
        <v>104838.99574178376</v>
      </c>
      <c r="M214" s="55">
        <f t="shared" si="238"/>
        <v>93813.849853139982</v>
      </c>
      <c r="N214" s="55">
        <f t="shared" si="239"/>
        <v>21125.152630372399</v>
      </c>
      <c r="O214" s="55">
        <f t="shared" si="213"/>
        <v>72688.697222767587</v>
      </c>
      <c r="P214" s="65">
        <f t="shared" si="240"/>
        <v>0</v>
      </c>
      <c r="Q214" s="52">
        <f t="shared" si="201"/>
        <v>0</v>
      </c>
      <c r="R214" s="57">
        <f t="shared" si="241"/>
        <v>0</v>
      </c>
      <c r="S214" s="59">
        <f t="shared" si="242"/>
        <v>0</v>
      </c>
      <c r="T214" s="56">
        <f t="shared" si="214"/>
        <v>0</v>
      </c>
      <c r="U214" s="57">
        <f t="shared" si="215"/>
        <v>0</v>
      </c>
      <c r="V214" s="59">
        <f t="shared" si="264"/>
        <v>0</v>
      </c>
      <c r="W214" s="52">
        <f t="shared" si="204"/>
        <v>0</v>
      </c>
      <c r="X214" s="57">
        <f t="shared" si="216"/>
        <v>0</v>
      </c>
      <c r="Y214" s="59">
        <f t="shared" si="202"/>
        <v>0</v>
      </c>
      <c r="Z214" s="56">
        <f t="shared" si="243"/>
        <v>0</v>
      </c>
      <c r="AA214" s="57">
        <f t="shared" si="244"/>
        <v>0</v>
      </c>
      <c r="AB214" s="63">
        <f t="shared" si="265"/>
        <v>0</v>
      </c>
      <c r="AC214" s="74">
        <f t="shared" si="217"/>
        <v>0</v>
      </c>
      <c r="AD214" s="57">
        <f t="shared" si="245"/>
        <v>0</v>
      </c>
      <c r="AE214" s="59">
        <f t="shared" si="246"/>
        <v>0</v>
      </c>
      <c r="AF214" s="54">
        <f t="shared" si="247"/>
        <v>0</v>
      </c>
      <c r="AG214" s="57">
        <f t="shared" si="218"/>
        <v>0</v>
      </c>
      <c r="AH214" s="59">
        <f t="shared" si="248"/>
        <v>535248.28674921393</v>
      </c>
      <c r="AI214" s="54">
        <f t="shared" si="206"/>
        <v>21125.152630372399</v>
      </c>
      <c r="AJ214" s="57">
        <f t="shared" si="219"/>
        <v>2230.2011947883911</v>
      </c>
      <c r="AK214" s="59">
        <f t="shared" si="203"/>
        <v>2211446.5134422686</v>
      </c>
      <c r="AL214" s="56">
        <f t="shared" si="205"/>
        <v>72688.697222767587</v>
      </c>
      <c r="AM214" s="75">
        <f t="shared" si="220"/>
        <v>9214.3604726761187</v>
      </c>
      <c r="AN214">
        <f t="shared" si="249"/>
        <v>3.777065197028269E-2</v>
      </c>
      <c r="AO214" s="119">
        <f t="shared" si="221"/>
        <v>0</v>
      </c>
      <c r="AP214" s="119">
        <f t="shared" si="222"/>
        <v>0</v>
      </c>
      <c r="AQ214">
        <f t="shared" si="223"/>
        <v>0.35444813556572108</v>
      </c>
      <c r="AR214" s="41">
        <f t="shared" si="224"/>
        <v>0</v>
      </c>
      <c r="AS214" s="41">
        <f t="shared" si="225"/>
        <v>0</v>
      </c>
      <c r="AT214">
        <f t="shared" si="226"/>
        <v>0.35207315183468929</v>
      </c>
      <c r="AU214" s="41">
        <f t="shared" si="250"/>
        <v>0</v>
      </c>
      <c r="AV214" s="41">
        <f t="shared" si="251"/>
        <v>0</v>
      </c>
      <c r="AW214">
        <f t="shared" si="227"/>
        <v>0.35987612803040192</v>
      </c>
      <c r="AX214">
        <f t="shared" si="252"/>
        <v>0</v>
      </c>
      <c r="AY214" s="121">
        <f t="shared" si="253"/>
        <v>0</v>
      </c>
      <c r="AZ214">
        <f t="shared" si="228"/>
        <v>0.4961308534322883</v>
      </c>
      <c r="BA214" s="39">
        <f t="shared" si="254"/>
        <v>0</v>
      </c>
      <c r="BB214" s="39">
        <f t="shared" si="255"/>
        <v>0</v>
      </c>
      <c r="BC214">
        <f t="shared" si="229"/>
        <v>0.3743931749920541</v>
      </c>
      <c r="BD214" s="41">
        <f t="shared" si="256"/>
        <v>0</v>
      </c>
      <c r="BE214" s="41">
        <f t="shared" si="257"/>
        <v>0</v>
      </c>
      <c r="BF214">
        <f t="shared" si="230"/>
        <v>0.35923526606521927</v>
      </c>
      <c r="BG214" s="41">
        <f t="shared" si="258"/>
        <v>23355.35382516079</v>
      </c>
      <c r="BH214" s="41">
        <f t="shared" si="259"/>
        <v>4267280.8313352242</v>
      </c>
      <c r="BI214">
        <f t="shared" si="231"/>
        <v>0.39312569229329586</v>
      </c>
      <c r="BJ214">
        <f t="shared" si="260"/>
        <v>81903.057695443713</v>
      </c>
      <c r="BK214" s="121">
        <f t="shared" si="261"/>
        <v>14683116.838999053</v>
      </c>
      <c r="BL214">
        <f t="shared" si="232"/>
        <v>0.40740999355933982</v>
      </c>
      <c r="BM214" s="119">
        <f t="shared" si="262"/>
        <v>105258.41152060451</v>
      </c>
      <c r="BN214" s="119">
        <f t="shared" si="263"/>
        <v>18481328.421068575</v>
      </c>
      <c r="BO214">
        <f t="shared" si="233"/>
        <v>0.37854644948951427</v>
      </c>
    </row>
    <row r="215" spans="1:67">
      <c r="A215">
        <v>203</v>
      </c>
      <c r="B215" s="58">
        <v>198</v>
      </c>
      <c r="C215" s="56">
        <f t="shared" si="207"/>
        <v>2652880.9503383427</v>
      </c>
      <c r="D215" s="56">
        <f t="shared" si="234"/>
        <v>369731.97834949056</v>
      </c>
      <c r="E215" s="59">
        <f t="shared" si="235"/>
        <v>2283148.9719888521</v>
      </c>
      <c r="F215" s="53">
        <f t="shared" si="236"/>
        <v>65672.212436180329</v>
      </c>
      <c r="G215" s="53">
        <f t="shared" si="208"/>
        <v>10590.005981741626</v>
      </c>
      <c r="H215" s="60">
        <f t="shared" si="209"/>
        <v>55082.206454438703</v>
      </c>
      <c r="I215" s="54">
        <f t="shared" si="237"/>
        <v>0.18</v>
      </c>
      <c r="J215" s="61">
        <f t="shared" si="210"/>
        <v>1.6401583188387914E-2</v>
      </c>
      <c r="K215" s="62">
        <f t="shared" si="211"/>
        <v>36543.822404195074</v>
      </c>
      <c r="L215" s="62">
        <f t="shared" si="212"/>
        <v>102216.03484037539</v>
      </c>
      <c r="M215" s="55">
        <f t="shared" si="238"/>
        <v>91626.02885863377</v>
      </c>
      <c r="N215" s="55">
        <f t="shared" si="239"/>
        <v>20632.49560255371</v>
      </c>
      <c r="O215" s="55">
        <f t="shared" si="213"/>
        <v>70993.53325608006</v>
      </c>
      <c r="P215" s="59">
        <f t="shared" si="240"/>
        <v>0</v>
      </c>
      <c r="Q215" s="52">
        <f t="shared" si="201"/>
        <v>0</v>
      </c>
      <c r="R215" s="57">
        <f t="shared" si="241"/>
        <v>0</v>
      </c>
      <c r="S215" s="59">
        <f t="shared" si="242"/>
        <v>0</v>
      </c>
      <c r="T215" s="56">
        <f t="shared" si="214"/>
        <v>0</v>
      </c>
      <c r="U215" s="57">
        <f t="shared" si="215"/>
        <v>0</v>
      </c>
      <c r="V215" s="59">
        <f t="shared" si="264"/>
        <v>0</v>
      </c>
      <c r="W215" s="52">
        <f t="shared" si="204"/>
        <v>0</v>
      </c>
      <c r="X215" s="57">
        <f t="shared" si="216"/>
        <v>0</v>
      </c>
      <c r="Y215" s="59">
        <f t="shared" si="202"/>
        <v>0</v>
      </c>
      <c r="Z215" s="56">
        <f t="shared" si="243"/>
        <v>0</v>
      </c>
      <c r="AA215" s="57">
        <f t="shared" si="244"/>
        <v>0</v>
      </c>
      <c r="AB215" s="63">
        <f t="shared" si="265"/>
        <v>0</v>
      </c>
      <c r="AC215" s="74">
        <f t="shared" si="217"/>
        <v>0</v>
      </c>
      <c r="AD215" s="57">
        <f t="shared" si="245"/>
        <v>0</v>
      </c>
      <c r="AE215" s="59">
        <f t="shared" si="246"/>
        <v>0</v>
      </c>
      <c r="AF215" s="54">
        <f t="shared" si="247"/>
        <v>0</v>
      </c>
      <c r="AG215" s="57">
        <f t="shared" si="218"/>
        <v>0</v>
      </c>
      <c r="AH215" s="59">
        <f t="shared" si="248"/>
        <v>514123.13411884155</v>
      </c>
      <c r="AI215" s="54">
        <f t="shared" si="206"/>
        <v>20632.49560255371</v>
      </c>
      <c r="AJ215" s="57">
        <f t="shared" si="219"/>
        <v>2142.179725495173</v>
      </c>
      <c r="AK215" s="59">
        <f t="shared" si="203"/>
        <v>2138757.8162195012</v>
      </c>
      <c r="AL215" s="56">
        <f t="shared" si="205"/>
        <v>70993.53325608006</v>
      </c>
      <c r="AM215" s="75">
        <f t="shared" si="220"/>
        <v>8911.4909009145886</v>
      </c>
      <c r="AN215">
        <f t="shared" si="249"/>
        <v>3.7851059154290149E-2</v>
      </c>
      <c r="AO215" s="119">
        <f t="shared" si="221"/>
        <v>0</v>
      </c>
      <c r="AP215" s="119">
        <f t="shared" si="222"/>
        <v>0</v>
      </c>
      <c r="AQ215">
        <f t="shared" si="223"/>
        <v>0.35212187253649918</v>
      </c>
      <c r="AR215" s="41">
        <f t="shared" si="224"/>
        <v>0</v>
      </c>
      <c r="AS215" s="41">
        <f t="shared" si="225"/>
        <v>0</v>
      </c>
      <c r="AT215">
        <f t="shared" si="226"/>
        <v>0.34975055549531697</v>
      </c>
      <c r="AU215" s="41">
        <f t="shared" si="250"/>
        <v>0</v>
      </c>
      <c r="AV215" s="41">
        <f t="shared" si="251"/>
        <v>0</v>
      </c>
      <c r="AW215">
        <f t="shared" si="227"/>
        <v>0.35754178639711925</v>
      </c>
      <c r="AX215">
        <f t="shared" si="252"/>
        <v>0</v>
      </c>
      <c r="AY215" s="121">
        <f t="shared" si="253"/>
        <v>0</v>
      </c>
      <c r="AZ215">
        <f t="shared" si="228"/>
        <v>0.49371565789452865</v>
      </c>
      <c r="BA215" s="39">
        <f t="shared" si="254"/>
        <v>0</v>
      </c>
      <c r="BB215" s="39">
        <f t="shared" si="255"/>
        <v>0</v>
      </c>
      <c r="BC215">
        <f t="shared" si="229"/>
        <v>0.37203924703568436</v>
      </c>
      <c r="BD215" s="41">
        <f t="shared" si="256"/>
        <v>0</v>
      </c>
      <c r="BE215" s="41">
        <f t="shared" si="257"/>
        <v>0</v>
      </c>
      <c r="BF215">
        <f t="shared" si="230"/>
        <v>0.35690185654305318</v>
      </c>
      <c r="BG215" s="41">
        <f t="shared" si="258"/>
        <v>22774.675328048885</v>
      </c>
      <c r="BH215" s="41">
        <f t="shared" si="259"/>
        <v>4188396.6073184032</v>
      </c>
      <c r="BI215">
        <f t="shared" si="231"/>
        <v>0.39075068773339583</v>
      </c>
      <c r="BJ215">
        <f t="shared" si="260"/>
        <v>79905.024156994652</v>
      </c>
      <c r="BK215" s="121">
        <f t="shared" si="261"/>
        <v>14411687.250984251</v>
      </c>
      <c r="BL215">
        <f t="shared" si="232"/>
        <v>0.40502196734978019</v>
      </c>
      <c r="BM215" s="119">
        <f t="shared" si="262"/>
        <v>102679.69948504353</v>
      </c>
      <c r="BN215" s="119">
        <f t="shared" si="263"/>
        <v>18141953.714009486</v>
      </c>
      <c r="BO215">
        <f t="shared" si="233"/>
        <v>0.37618744719945285</v>
      </c>
    </row>
    <row r="216" spans="1:67">
      <c r="A216">
        <v>204</v>
      </c>
      <c r="B216" s="64">
        <v>199</v>
      </c>
      <c r="C216" s="56">
        <f t="shared" si="207"/>
        <v>2561254.921479709</v>
      </c>
      <c r="D216" s="56">
        <f t="shared" si="234"/>
        <v>369731.97834949056</v>
      </c>
      <c r="E216" s="59">
        <f t="shared" si="235"/>
        <v>2191522.9431302184</v>
      </c>
      <c r="F216" s="53">
        <f t="shared" si="236"/>
        <v>64595.084180742844</v>
      </c>
      <c r="G216" s="53">
        <f t="shared" si="208"/>
        <v>10165.013917885664</v>
      </c>
      <c r="H216" s="66">
        <f t="shared" si="209"/>
        <v>54430.070262857182</v>
      </c>
      <c r="I216" s="54">
        <f t="shared" si="237"/>
        <v>0.18</v>
      </c>
      <c r="J216" s="67">
        <f t="shared" si="210"/>
        <v>1.6401583188387914E-2</v>
      </c>
      <c r="K216" s="68">
        <f t="shared" si="211"/>
        <v>35051.706535644938</v>
      </c>
      <c r="L216" s="68">
        <f t="shared" si="212"/>
        <v>99646.790716387783</v>
      </c>
      <c r="M216" s="55">
        <f t="shared" si="238"/>
        <v>89481.77679850212</v>
      </c>
      <c r="N216" s="55">
        <f t="shared" si="239"/>
        <v>20149.649497003385</v>
      </c>
      <c r="O216" s="55">
        <f t="shared" si="213"/>
        <v>69332.127301498738</v>
      </c>
      <c r="P216" s="65">
        <f t="shared" si="240"/>
        <v>0</v>
      </c>
      <c r="Q216" s="52">
        <f t="shared" si="201"/>
        <v>0</v>
      </c>
      <c r="R216" s="57">
        <f t="shared" si="241"/>
        <v>0</v>
      </c>
      <c r="S216" s="59">
        <f t="shared" si="242"/>
        <v>0</v>
      </c>
      <c r="T216" s="56">
        <f t="shared" si="214"/>
        <v>0</v>
      </c>
      <c r="U216" s="57">
        <f t="shared" si="215"/>
        <v>0</v>
      </c>
      <c r="V216" s="59">
        <f t="shared" si="264"/>
        <v>0</v>
      </c>
      <c r="W216" s="52">
        <f t="shared" si="204"/>
        <v>0</v>
      </c>
      <c r="X216" s="57">
        <f t="shared" si="216"/>
        <v>0</v>
      </c>
      <c r="Y216" s="59">
        <f t="shared" si="202"/>
        <v>0</v>
      </c>
      <c r="Z216" s="56">
        <f t="shared" si="243"/>
        <v>0</v>
      </c>
      <c r="AA216" s="57">
        <f t="shared" si="244"/>
        <v>0</v>
      </c>
      <c r="AB216" s="63">
        <f t="shared" si="265"/>
        <v>0</v>
      </c>
      <c r="AC216" s="74">
        <f t="shared" si="217"/>
        <v>0</v>
      </c>
      <c r="AD216" s="57">
        <f t="shared" si="245"/>
        <v>0</v>
      </c>
      <c r="AE216" s="59">
        <f t="shared" si="246"/>
        <v>0</v>
      </c>
      <c r="AF216" s="54">
        <f t="shared" si="247"/>
        <v>0</v>
      </c>
      <c r="AG216" s="57">
        <f t="shared" si="218"/>
        <v>0</v>
      </c>
      <c r="AH216" s="59">
        <f t="shared" si="248"/>
        <v>493490.63851628784</v>
      </c>
      <c r="AI216" s="54">
        <f t="shared" si="206"/>
        <v>20149.649497003385</v>
      </c>
      <c r="AJ216" s="57">
        <f t="shared" si="219"/>
        <v>2056.210993817866</v>
      </c>
      <c r="AK216" s="59">
        <f t="shared" si="203"/>
        <v>2067764.2829634212</v>
      </c>
      <c r="AL216" s="56">
        <f t="shared" si="205"/>
        <v>69332.127301498738</v>
      </c>
      <c r="AM216" s="75">
        <f t="shared" si="220"/>
        <v>8615.6845123475887</v>
      </c>
      <c r="AN216">
        <f t="shared" si="249"/>
        <v>3.7931466338297609E-2</v>
      </c>
      <c r="AO216" s="119">
        <f t="shared" si="221"/>
        <v>0</v>
      </c>
      <c r="AP216" s="119">
        <f t="shared" si="222"/>
        <v>0</v>
      </c>
      <c r="AQ216">
        <f t="shared" si="223"/>
        <v>0.3498062167734779</v>
      </c>
      <c r="AR216" s="41">
        <f t="shared" si="224"/>
        <v>0</v>
      </c>
      <c r="AS216" s="41">
        <f t="shared" si="225"/>
        <v>0</v>
      </c>
      <c r="AT216">
        <f t="shared" si="226"/>
        <v>0.34743865269434915</v>
      </c>
      <c r="AU216" s="41">
        <f t="shared" si="250"/>
        <v>0</v>
      </c>
      <c r="AV216" s="41">
        <f t="shared" si="251"/>
        <v>0</v>
      </c>
      <c r="AW216">
        <f t="shared" si="227"/>
        <v>0.35521785391651439</v>
      </c>
      <c r="AX216">
        <f t="shared" si="252"/>
        <v>0</v>
      </c>
      <c r="AY216" s="121">
        <f t="shared" si="253"/>
        <v>0</v>
      </c>
      <c r="AZ216">
        <f t="shared" si="228"/>
        <v>0.49130566331404002</v>
      </c>
      <c r="BA216" s="39">
        <f t="shared" si="254"/>
        <v>0</v>
      </c>
      <c r="BB216" s="39">
        <f t="shared" si="255"/>
        <v>0</v>
      </c>
      <c r="BC216">
        <f t="shared" si="229"/>
        <v>0.3696951925085018</v>
      </c>
      <c r="BD216" s="41">
        <f t="shared" si="256"/>
        <v>0</v>
      </c>
      <c r="BE216" s="41">
        <f t="shared" si="257"/>
        <v>0</v>
      </c>
      <c r="BF216">
        <f t="shared" si="230"/>
        <v>0.35457887963020668</v>
      </c>
      <c r="BG216" s="41">
        <f t="shared" si="258"/>
        <v>22205.860490821251</v>
      </c>
      <c r="BH216" s="41">
        <f t="shared" si="259"/>
        <v>4110528.4973886907</v>
      </c>
      <c r="BI216">
        <f t="shared" si="231"/>
        <v>0.38838485458146244</v>
      </c>
      <c r="BJ216">
        <f t="shared" si="260"/>
        <v>77947.811813846332</v>
      </c>
      <c r="BK216" s="121">
        <f t="shared" si="261"/>
        <v>14143753.969505742</v>
      </c>
      <c r="BL216">
        <f t="shared" si="232"/>
        <v>0.40264257070524345</v>
      </c>
      <c r="BM216" s="119">
        <f t="shared" si="262"/>
        <v>100153.67230466759</v>
      </c>
      <c r="BN216" s="119">
        <f t="shared" si="263"/>
        <v>17806873.582901921</v>
      </c>
      <c r="BO216">
        <f t="shared" si="233"/>
        <v>0.37383816364845218</v>
      </c>
    </row>
    <row r="217" spans="1:67">
      <c r="A217">
        <v>205</v>
      </c>
      <c r="B217" s="58">
        <v>200</v>
      </c>
      <c r="C217" s="56">
        <f t="shared" si="207"/>
        <v>2471773.1446812069</v>
      </c>
      <c r="D217" s="56">
        <f t="shared" si="234"/>
        <v>369731.97834949056</v>
      </c>
      <c r="E217" s="59">
        <f t="shared" si="235"/>
        <v>2102041.1663317163</v>
      </c>
      <c r="F217" s="53">
        <f t="shared" si="236"/>
        <v>63535.622533991453</v>
      </c>
      <c r="G217" s="53">
        <f t="shared" si="208"/>
        <v>9749.9676098352775</v>
      </c>
      <c r="H217" s="60">
        <f t="shared" si="209"/>
        <v>53785.654924156173</v>
      </c>
      <c r="I217" s="54">
        <f t="shared" si="237"/>
        <v>0.18</v>
      </c>
      <c r="J217" s="61">
        <f t="shared" si="210"/>
        <v>1.6401583188387914E-2</v>
      </c>
      <c r="K217" s="62">
        <f t="shared" si="211"/>
        <v>33594.633161425125</v>
      </c>
      <c r="L217" s="62">
        <f t="shared" si="212"/>
        <v>97130.255695416578</v>
      </c>
      <c r="M217" s="55">
        <f t="shared" si="238"/>
        <v>87380.288085581298</v>
      </c>
      <c r="N217" s="55">
        <f t="shared" si="239"/>
        <v>19676.432910316515</v>
      </c>
      <c r="O217" s="55">
        <f t="shared" si="213"/>
        <v>67703.855175264791</v>
      </c>
      <c r="P217" s="59">
        <f t="shared" si="240"/>
        <v>0</v>
      </c>
      <c r="Q217" s="52">
        <f t="shared" si="201"/>
        <v>0</v>
      </c>
      <c r="R217" s="57">
        <f t="shared" si="241"/>
        <v>0</v>
      </c>
      <c r="S217" s="59">
        <f t="shared" si="242"/>
        <v>0</v>
      </c>
      <c r="T217" s="56">
        <f t="shared" si="214"/>
        <v>0</v>
      </c>
      <c r="U217" s="57">
        <f t="shared" si="215"/>
        <v>0</v>
      </c>
      <c r="V217" s="59">
        <f t="shared" si="264"/>
        <v>0</v>
      </c>
      <c r="W217" s="52">
        <f t="shared" si="204"/>
        <v>0</v>
      </c>
      <c r="X217" s="57">
        <f t="shared" si="216"/>
        <v>0</v>
      </c>
      <c r="Y217" s="59">
        <f t="shared" si="202"/>
        <v>0</v>
      </c>
      <c r="Z217" s="56">
        <f t="shared" si="243"/>
        <v>0</v>
      </c>
      <c r="AA217" s="57">
        <f t="shared" si="244"/>
        <v>0</v>
      </c>
      <c r="AB217" s="63">
        <f t="shared" si="265"/>
        <v>0</v>
      </c>
      <c r="AC217" s="74">
        <f t="shared" si="217"/>
        <v>0</v>
      </c>
      <c r="AD217" s="57">
        <f t="shared" si="245"/>
        <v>0</v>
      </c>
      <c r="AE217" s="59">
        <f t="shared" si="246"/>
        <v>0</v>
      </c>
      <c r="AF217" s="54">
        <f t="shared" si="247"/>
        <v>0</v>
      </c>
      <c r="AG217" s="57">
        <f t="shared" si="218"/>
        <v>0</v>
      </c>
      <c r="AH217" s="59">
        <f t="shared" si="248"/>
        <v>473340.98901928443</v>
      </c>
      <c r="AI217" s="54">
        <f t="shared" si="206"/>
        <v>19676.432910316515</v>
      </c>
      <c r="AJ217" s="57">
        <f t="shared" si="219"/>
        <v>1972.254120913685</v>
      </c>
      <c r="AK217" s="59">
        <f t="shared" si="203"/>
        <v>1998432.1556619224</v>
      </c>
      <c r="AL217" s="56">
        <f t="shared" si="205"/>
        <v>67703.855175264791</v>
      </c>
      <c r="AM217" s="75">
        <f t="shared" si="220"/>
        <v>8326.8006485913429</v>
      </c>
      <c r="AN217">
        <f t="shared" si="249"/>
        <v>3.8011873522305069E-2</v>
      </c>
      <c r="AO217" s="119">
        <f t="shared" si="221"/>
        <v>0</v>
      </c>
      <c r="AP217" s="119">
        <f t="shared" si="222"/>
        <v>0</v>
      </c>
      <c r="AQ217">
        <f t="shared" si="223"/>
        <v>0.34750116006126075</v>
      </c>
      <c r="AR217" s="41">
        <f t="shared" si="224"/>
        <v>0</v>
      </c>
      <c r="AS217" s="41">
        <f t="shared" si="225"/>
        <v>0</v>
      </c>
      <c r="AT217">
        <f t="shared" si="226"/>
        <v>0.34513743418383969</v>
      </c>
      <c r="AU217" s="41">
        <f t="shared" si="250"/>
        <v>0</v>
      </c>
      <c r="AV217" s="41">
        <f t="shared" si="251"/>
        <v>0</v>
      </c>
      <c r="AW217">
        <f t="shared" si="227"/>
        <v>0.35290432470038463</v>
      </c>
      <c r="AX217">
        <f t="shared" si="252"/>
        <v>0</v>
      </c>
      <c r="AY217" s="121">
        <f t="shared" si="253"/>
        <v>0</v>
      </c>
      <c r="AZ217">
        <f t="shared" si="228"/>
        <v>0.48890090853230989</v>
      </c>
      <c r="BA217" s="39">
        <f t="shared" si="254"/>
        <v>0</v>
      </c>
      <c r="BB217" s="39">
        <f t="shared" si="255"/>
        <v>0</v>
      </c>
      <c r="BC217">
        <f t="shared" si="229"/>
        <v>0.36736101152616774</v>
      </c>
      <c r="BD217" s="41">
        <f t="shared" si="256"/>
        <v>0</v>
      </c>
      <c r="BE217" s="41">
        <f t="shared" si="257"/>
        <v>0</v>
      </c>
      <c r="BF217">
        <f t="shared" si="230"/>
        <v>0.35226632916606082</v>
      </c>
      <c r="BG217" s="41">
        <f t="shared" si="258"/>
        <v>21648.687031230198</v>
      </c>
      <c r="BH217" s="41">
        <f t="shared" si="259"/>
        <v>4033668.7466148855</v>
      </c>
      <c r="BI217">
        <f t="shared" si="231"/>
        <v>0.38602820023667184</v>
      </c>
      <c r="BJ217">
        <f t="shared" si="260"/>
        <v>76030.655823856127</v>
      </c>
      <c r="BK217" s="121">
        <f t="shared" si="261"/>
        <v>13879290.310929282</v>
      </c>
      <c r="BL217">
        <f t="shared" si="232"/>
        <v>0.40027181623706309</v>
      </c>
      <c r="BM217" s="119">
        <f t="shared" si="262"/>
        <v>97679.342855086317</v>
      </c>
      <c r="BN217" s="119">
        <f t="shared" si="263"/>
        <v>17476057.617116261</v>
      </c>
      <c r="BO217">
        <f t="shared" si="233"/>
        <v>0.37149860061166007</v>
      </c>
    </row>
    <row r="218" spans="1:67">
      <c r="A218">
        <v>206</v>
      </c>
      <c r="B218" s="64">
        <v>201</v>
      </c>
      <c r="C218" s="56">
        <f t="shared" si="207"/>
        <v>2384392.8565956256</v>
      </c>
      <c r="D218" s="56">
        <f t="shared" si="234"/>
        <v>369731.97834949056</v>
      </c>
      <c r="E218" s="59">
        <f t="shared" si="235"/>
        <v>2014660.8782461351</v>
      </c>
      <c r="F218" s="53">
        <f t="shared" si="236"/>
        <v>62493.537735574195</v>
      </c>
      <c r="G218" s="53">
        <f t="shared" si="208"/>
        <v>9344.6687069316558</v>
      </c>
      <c r="H218" s="66">
        <f t="shared" si="209"/>
        <v>53148.869028642541</v>
      </c>
      <c r="I218" s="54">
        <f t="shared" si="237"/>
        <v>0.18</v>
      </c>
      <c r="J218" s="67">
        <f t="shared" si="210"/>
        <v>1.6401583188387914E-2</v>
      </c>
      <c r="K218" s="68">
        <f t="shared" si="211"/>
        <v>32171.902394202625</v>
      </c>
      <c r="L218" s="68">
        <f t="shared" si="212"/>
        <v>94665.44012977682</v>
      </c>
      <c r="M218" s="55">
        <f t="shared" si="238"/>
        <v>85320.771422845166</v>
      </c>
      <c r="N218" s="55">
        <f t="shared" si="239"/>
        <v>19212.667656964219</v>
      </c>
      <c r="O218" s="55">
        <f t="shared" si="213"/>
        <v>66108.103765880951</v>
      </c>
      <c r="P218" s="65">
        <f t="shared" si="240"/>
        <v>0</v>
      </c>
      <c r="Q218" s="52">
        <f t="shared" si="201"/>
        <v>0</v>
      </c>
      <c r="R218" s="57">
        <f t="shared" si="241"/>
        <v>0</v>
      </c>
      <c r="S218" s="59">
        <f t="shared" si="242"/>
        <v>0</v>
      </c>
      <c r="T218" s="56">
        <f t="shared" si="214"/>
        <v>0</v>
      </c>
      <c r="U218" s="57">
        <f t="shared" si="215"/>
        <v>0</v>
      </c>
      <c r="V218" s="59">
        <f t="shared" si="264"/>
        <v>0</v>
      </c>
      <c r="W218" s="52">
        <f t="shared" si="204"/>
        <v>0</v>
      </c>
      <c r="X218" s="57">
        <f t="shared" si="216"/>
        <v>0</v>
      </c>
      <c r="Y218" s="59">
        <f t="shared" si="202"/>
        <v>0</v>
      </c>
      <c r="Z218" s="56">
        <f t="shared" si="243"/>
        <v>0</v>
      </c>
      <c r="AA218" s="57">
        <f t="shared" si="244"/>
        <v>0</v>
      </c>
      <c r="AB218" s="63">
        <f t="shared" si="265"/>
        <v>0</v>
      </c>
      <c r="AC218" s="74">
        <f t="shared" si="217"/>
        <v>0</v>
      </c>
      <c r="AD218" s="57">
        <f t="shared" si="245"/>
        <v>0</v>
      </c>
      <c r="AE218" s="59">
        <f t="shared" si="246"/>
        <v>0</v>
      </c>
      <c r="AF218" s="54">
        <f t="shared" si="247"/>
        <v>0</v>
      </c>
      <c r="AG218" s="57">
        <f t="shared" si="218"/>
        <v>0</v>
      </c>
      <c r="AH218" s="59">
        <f t="shared" si="248"/>
        <v>453664.55610896792</v>
      </c>
      <c r="AI218" s="54">
        <f t="shared" si="206"/>
        <v>19212.667656964219</v>
      </c>
      <c r="AJ218" s="57">
        <f t="shared" si="219"/>
        <v>1890.2689837873663</v>
      </c>
      <c r="AK218" s="59">
        <f t="shared" si="203"/>
        <v>1930728.3004866575</v>
      </c>
      <c r="AL218" s="56">
        <f t="shared" si="205"/>
        <v>66108.103765880951</v>
      </c>
      <c r="AM218" s="75">
        <f t="shared" si="220"/>
        <v>8044.7012520277394</v>
      </c>
      <c r="AN218">
        <f t="shared" si="249"/>
        <v>3.8092280706312528E-2</v>
      </c>
      <c r="AO218" s="119">
        <f t="shared" si="221"/>
        <v>0</v>
      </c>
      <c r="AP218" s="119">
        <f t="shared" si="222"/>
        <v>0</v>
      </c>
      <c r="AQ218">
        <f t="shared" si="223"/>
        <v>0.34520669381538932</v>
      </c>
      <c r="AR218" s="41">
        <f t="shared" si="224"/>
        <v>0</v>
      </c>
      <c r="AS218" s="41">
        <f t="shared" si="225"/>
        <v>0</v>
      </c>
      <c r="AT218">
        <f t="shared" si="226"/>
        <v>0.34284689035055999</v>
      </c>
      <c r="AU218" s="41">
        <f t="shared" si="250"/>
        <v>0</v>
      </c>
      <c r="AV218" s="41">
        <f t="shared" si="251"/>
        <v>0</v>
      </c>
      <c r="AW218">
        <f t="shared" si="227"/>
        <v>0.35060119248349414</v>
      </c>
      <c r="AX218">
        <f t="shared" si="252"/>
        <v>0</v>
      </c>
      <c r="AY218" s="121">
        <f t="shared" si="253"/>
        <v>0</v>
      </c>
      <c r="AZ218">
        <f t="shared" si="228"/>
        <v>0.48650143199078694</v>
      </c>
      <c r="BA218" s="39">
        <f t="shared" si="254"/>
        <v>0</v>
      </c>
      <c r="BB218" s="39">
        <f t="shared" si="255"/>
        <v>0</v>
      </c>
      <c r="BC218">
        <f t="shared" si="229"/>
        <v>0.36503670380924774</v>
      </c>
      <c r="BD218" s="41">
        <f t="shared" si="256"/>
        <v>0</v>
      </c>
      <c r="BE218" s="41">
        <f t="shared" si="257"/>
        <v>0</v>
      </c>
      <c r="BF218">
        <f t="shared" si="230"/>
        <v>0.34996419861386441</v>
      </c>
      <c r="BG218" s="41">
        <f t="shared" si="258"/>
        <v>21102.936640751584</v>
      </c>
      <c r="BH218" s="41">
        <f t="shared" si="259"/>
        <v>3957809.5373346289</v>
      </c>
      <c r="BI218">
        <f t="shared" si="231"/>
        <v>0.38368073168644984</v>
      </c>
      <c r="BJ218">
        <f t="shared" si="260"/>
        <v>74152.805017908686</v>
      </c>
      <c r="BK218" s="121">
        <f t="shared" si="261"/>
        <v>13618269.375771476</v>
      </c>
      <c r="BL218">
        <f t="shared" si="232"/>
        <v>0.39790971613689569</v>
      </c>
      <c r="BM218" s="119">
        <f t="shared" si="262"/>
        <v>95255.741658660263</v>
      </c>
      <c r="BN218" s="119">
        <f t="shared" si="263"/>
        <v>17149475.055991877</v>
      </c>
      <c r="BO218">
        <f t="shared" si="233"/>
        <v>0.36916875946482286</v>
      </c>
    </row>
    <row r="219" spans="1:67">
      <c r="A219">
        <v>207</v>
      </c>
      <c r="B219" s="58">
        <v>202</v>
      </c>
      <c r="C219" s="56">
        <f t="shared" si="207"/>
        <v>2299072.0851727803</v>
      </c>
      <c r="D219" s="56">
        <f t="shared" si="234"/>
        <v>369731.97834949032</v>
      </c>
      <c r="E219" s="59">
        <f t="shared" si="235"/>
        <v>1929340.10682329</v>
      </c>
      <c r="F219" s="53">
        <f t="shared" si="236"/>
        <v>61468.544777667521</v>
      </c>
      <c r="G219" s="53">
        <f t="shared" si="208"/>
        <v>8948.9225288153593</v>
      </c>
      <c r="H219" s="60">
        <f t="shared" si="209"/>
        <v>52519.62224885216</v>
      </c>
      <c r="I219" s="54">
        <f t="shared" si="237"/>
        <v>0.18</v>
      </c>
      <c r="J219" s="61">
        <f t="shared" si="210"/>
        <v>1.6401583188387914E-2</v>
      </c>
      <c r="K219" s="62">
        <f t="shared" si="211"/>
        <v>30782.827307418156</v>
      </c>
      <c r="L219" s="62">
        <f t="shared" si="212"/>
        <v>92251.372085085677</v>
      </c>
      <c r="M219" s="55">
        <f t="shared" si="238"/>
        <v>83302.449556270323</v>
      </c>
      <c r="N219" s="55">
        <f t="shared" si="239"/>
        <v>18758.178713643396</v>
      </c>
      <c r="O219" s="55">
        <f t="shared" si="213"/>
        <v>64544.270842626931</v>
      </c>
      <c r="P219" s="59">
        <f t="shared" si="240"/>
        <v>0</v>
      </c>
      <c r="Q219" s="52">
        <f t="shared" si="201"/>
        <v>0</v>
      </c>
      <c r="R219" s="57">
        <f t="shared" si="241"/>
        <v>0</v>
      </c>
      <c r="S219" s="59">
        <f t="shared" si="242"/>
        <v>0</v>
      </c>
      <c r="T219" s="56">
        <f t="shared" si="214"/>
        <v>0</v>
      </c>
      <c r="U219" s="57">
        <f t="shared" si="215"/>
        <v>0</v>
      </c>
      <c r="V219" s="59">
        <f t="shared" si="264"/>
        <v>0</v>
      </c>
      <c r="W219" s="52">
        <f t="shared" si="204"/>
        <v>0</v>
      </c>
      <c r="X219" s="57">
        <f t="shared" si="216"/>
        <v>0</v>
      </c>
      <c r="Y219" s="59">
        <f t="shared" si="202"/>
        <v>0</v>
      </c>
      <c r="Z219" s="56">
        <f t="shared" si="243"/>
        <v>0</v>
      </c>
      <c r="AA219" s="57">
        <f t="shared" si="244"/>
        <v>0</v>
      </c>
      <c r="AB219" s="63">
        <f t="shared" si="265"/>
        <v>0</v>
      </c>
      <c r="AC219" s="74">
        <f t="shared" si="217"/>
        <v>0</v>
      </c>
      <c r="AD219" s="57">
        <f t="shared" si="245"/>
        <v>0</v>
      </c>
      <c r="AE219" s="59">
        <f t="shared" si="246"/>
        <v>0</v>
      </c>
      <c r="AF219" s="54">
        <f t="shared" si="247"/>
        <v>0</v>
      </c>
      <c r="AG219" s="57">
        <f t="shared" si="218"/>
        <v>0</v>
      </c>
      <c r="AH219" s="59">
        <f t="shared" si="248"/>
        <v>434451.88845200371</v>
      </c>
      <c r="AI219" s="54">
        <f t="shared" si="206"/>
        <v>18758.178713643396</v>
      </c>
      <c r="AJ219" s="57">
        <f t="shared" si="219"/>
        <v>1810.2162018833487</v>
      </c>
      <c r="AK219" s="59">
        <f t="shared" si="203"/>
        <v>1864620.1967207766</v>
      </c>
      <c r="AL219" s="56">
        <f t="shared" si="205"/>
        <v>64544.270842626931</v>
      </c>
      <c r="AM219" s="75">
        <f t="shared" si="220"/>
        <v>7769.2508196699027</v>
      </c>
      <c r="AN219">
        <f t="shared" si="249"/>
        <v>3.8172687890319995E-2</v>
      </c>
      <c r="AO219" s="119">
        <f t="shared" si="221"/>
        <v>0</v>
      </c>
      <c r="AP219" s="119">
        <f t="shared" si="222"/>
        <v>0</v>
      </c>
      <c r="AQ219">
        <f t="shared" si="223"/>
        <v>0.34292280908527151</v>
      </c>
      <c r="AR219" s="41">
        <f t="shared" si="224"/>
        <v>0</v>
      </c>
      <c r="AS219" s="41">
        <f t="shared" si="225"/>
        <v>0</v>
      </c>
      <c r="AT219">
        <f t="shared" si="226"/>
        <v>0.34056701121890898</v>
      </c>
      <c r="AU219" s="41">
        <f t="shared" si="250"/>
        <v>0</v>
      </c>
      <c r="AV219" s="41">
        <f t="shared" si="251"/>
        <v>0</v>
      </c>
      <c r="AW219">
        <f t="shared" si="227"/>
        <v>0.34830845062631838</v>
      </c>
      <c r="AX219">
        <f t="shared" si="252"/>
        <v>0</v>
      </c>
      <c r="AY219" s="121">
        <f t="shared" si="253"/>
        <v>0</v>
      </c>
      <c r="AZ219">
        <f t="shared" si="228"/>
        <v>0.48410727173071361</v>
      </c>
      <c r="BA219" s="39">
        <f t="shared" si="254"/>
        <v>0</v>
      </c>
      <c r="BB219" s="39">
        <f t="shared" si="255"/>
        <v>0</v>
      </c>
      <c r="BC219">
        <f t="shared" si="229"/>
        <v>0.36272226868567975</v>
      </c>
      <c r="BD219" s="41">
        <f t="shared" si="256"/>
        <v>0</v>
      </c>
      <c r="BE219" s="41">
        <f t="shared" si="257"/>
        <v>0</v>
      </c>
      <c r="BF219">
        <f t="shared" si="230"/>
        <v>0.34767248106350773</v>
      </c>
      <c r="BG219" s="41">
        <f t="shared" si="258"/>
        <v>20568.394915526744</v>
      </c>
      <c r="BH219" s="41">
        <f t="shared" si="259"/>
        <v>3882942.9937241832</v>
      </c>
      <c r="BI219">
        <f t="shared" si="231"/>
        <v>0.38134245550869394</v>
      </c>
      <c r="BJ219">
        <f t="shared" si="260"/>
        <v>72313.521662296829</v>
      </c>
      <c r="BK219" s="121">
        <f t="shared" si="261"/>
        <v>13360664.064423775</v>
      </c>
      <c r="BL219">
        <f t="shared" si="232"/>
        <v>0.39555628217845118</v>
      </c>
      <c r="BM219" s="119">
        <f t="shared" si="262"/>
        <v>92881.916577823577</v>
      </c>
      <c r="BN219" s="119">
        <f t="shared" si="263"/>
        <v>16827094.810366604</v>
      </c>
      <c r="BO219">
        <f t="shared" si="233"/>
        <v>0.36684864118666327</v>
      </c>
    </row>
    <row r="220" spans="1:67">
      <c r="A220">
        <v>208</v>
      </c>
      <c r="B220" s="64">
        <v>203</v>
      </c>
      <c r="C220" s="56">
        <f t="shared" si="207"/>
        <v>2215769.6356165102</v>
      </c>
      <c r="D220" s="56">
        <f t="shared" si="234"/>
        <v>369731.97834949056</v>
      </c>
      <c r="E220" s="59">
        <f t="shared" si="235"/>
        <v>1846037.6572670196</v>
      </c>
      <c r="F220" s="53">
        <f t="shared" si="236"/>
        <v>60460.363327027459</v>
      </c>
      <c r="G220" s="53">
        <f t="shared" si="208"/>
        <v>8562.5380002901929</v>
      </c>
      <c r="H220" s="66">
        <f t="shared" si="209"/>
        <v>51897.825326737264</v>
      </c>
      <c r="I220" s="54">
        <f t="shared" si="237"/>
        <v>0.18</v>
      </c>
      <c r="J220" s="67">
        <f t="shared" si="210"/>
        <v>1.6401583188387914E-2</v>
      </c>
      <c r="K220" s="68">
        <f t="shared" si="211"/>
        <v>29426.733705168852</v>
      </c>
      <c r="L220" s="68">
        <f t="shared" si="212"/>
        <v>89887.09703219631</v>
      </c>
      <c r="M220" s="55">
        <f t="shared" si="238"/>
        <v>81324.559031906116</v>
      </c>
      <c r="N220" s="55">
        <f t="shared" si="239"/>
        <v>18312.794164573399</v>
      </c>
      <c r="O220" s="55">
        <f t="shared" si="213"/>
        <v>63011.76486733272</v>
      </c>
      <c r="P220" s="65">
        <f t="shared" si="240"/>
        <v>0</v>
      </c>
      <c r="Q220" s="52">
        <f t="shared" si="201"/>
        <v>0</v>
      </c>
      <c r="R220" s="57">
        <f t="shared" si="241"/>
        <v>0</v>
      </c>
      <c r="S220" s="59">
        <f t="shared" si="242"/>
        <v>0</v>
      </c>
      <c r="T220" s="56">
        <f t="shared" si="214"/>
        <v>0</v>
      </c>
      <c r="U220" s="57">
        <f t="shared" si="215"/>
        <v>0</v>
      </c>
      <c r="V220" s="59">
        <f t="shared" si="264"/>
        <v>0</v>
      </c>
      <c r="W220" s="52">
        <f t="shared" si="204"/>
        <v>0</v>
      </c>
      <c r="X220" s="57">
        <f t="shared" si="216"/>
        <v>0</v>
      </c>
      <c r="Y220" s="59">
        <f t="shared" si="202"/>
        <v>0</v>
      </c>
      <c r="Z220" s="56">
        <f t="shared" si="243"/>
        <v>0</v>
      </c>
      <c r="AA220" s="57">
        <f t="shared" si="244"/>
        <v>0</v>
      </c>
      <c r="AB220" s="63">
        <f t="shared" si="265"/>
        <v>0</v>
      </c>
      <c r="AC220" s="74">
        <f t="shared" si="217"/>
        <v>0</v>
      </c>
      <c r="AD220" s="57">
        <f t="shared" si="245"/>
        <v>0</v>
      </c>
      <c r="AE220" s="59">
        <f t="shared" si="246"/>
        <v>0</v>
      </c>
      <c r="AF220" s="54">
        <f t="shared" si="247"/>
        <v>0</v>
      </c>
      <c r="AG220" s="57">
        <f t="shared" si="218"/>
        <v>0</v>
      </c>
      <c r="AH220" s="59">
        <f t="shared" si="248"/>
        <v>415693.70973836031</v>
      </c>
      <c r="AI220" s="54">
        <f t="shared" si="206"/>
        <v>18312.794164573399</v>
      </c>
      <c r="AJ220" s="57">
        <f t="shared" si="219"/>
        <v>1732.0571239098347</v>
      </c>
      <c r="AK220" s="59">
        <f t="shared" si="203"/>
        <v>1800075.9258781497</v>
      </c>
      <c r="AL220" s="56">
        <f t="shared" si="205"/>
        <v>63011.76486733272</v>
      </c>
      <c r="AM220" s="75">
        <f t="shared" si="220"/>
        <v>7500.3163578256235</v>
      </c>
      <c r="AN220">
        <f t="shared" si="249"/>
        <v>3.8253095074327448E-2</v>
      </c>
      <c r="AO220" s="119">
        <f t="shared" si="221"/>
        <v>0</v>
      </c>
      <c r="AP220" s="119">
        <f t="shared" si="222"/>
        <v>0</v>
      </c>
      <c r="AQ220">
        <f t="shared" si="223"/>
        <v>0.3406494965570816</v>
      </c>
      <c r="AR220" s="41">
        <f t="shared" si="224"/>
        <v>0</v>
      </c>
      <c r="AS220" s="41">
        <f t="shared" si="225"/>
        <v>0</v>
      </c>
      <c r="AT220">
        <f t="shared" si="226"/>
        <v>0.33829778645388298</v>
      </c>
      <c r="AU220" s="41">
        <f t="shared" si="250"/>
        <v>0</v>
      </c>
      <c r="AV220" s="41">
        <f t="shared" si="251"/>
        <v>0</v>
      </c>
      <c r="AW220">
        <f t="shared" si="227"/>
        <v>0.34602609211787455</v>
      </c>
      <c r="AX220">
        <f t="shared" si="252"/>
        <v>0</v>
      </c>
      <c r="AY220" s="121">
        <f t="shared" si="253"/>
        <v>0</v>
      </c>
      <c r="AZ220">
        <f t="shared" si="228"/>
        <v>0.48171846539315311</v>
      </c>
      <c r="BA220" s="39">
        <f t="shared" si="254"/>
        <v>0</v>
      </c>
      <c r="BB220" s="39">
        <f t="shared" si="255"/>
        <v>0</v>
      </c>
      <c r="BC220">
        <f t="shared" si="229"/>
        <v>0.36041770509334786</v>
      </c>
      <c r="BD220" s="41">
        <f t="shared" si="256"/>
        <v>0</v>
      </c>
      <c r="BE220" s="41">
        <f t="shared" si="257"/>
        <v>0</v>
      </c>
      <c r="BF220">
        <f t="shared" si="230"/>
        <v>0.34539116923436886</v>
      </c>
      <c r="BG220" s="41">
        <f t="shared" si="258"/>
        <v>20044.851288483234</v>
      </c>
      <c r="BH220" s="41">
        <f t="shared" si="259"/>
        <v>3809061.1862312672</v>
      </c>
      <c r="BI220">
        <f t="shared" si="231"/>
        <v>0.37901337787384848</v>
      </c>
      <c r="BJ220">
        <f t="shared" si="260"/>
        <v>70512.081225158341</v>
      </c>
      <c r="BK220" s="121">
        <f t="shared" si="261"/>
        <v>13106447.092405206</v>
      </c>
      <c r="BL220">
        <f t="shared" si="232"/>
        <v>0.39321152571940254</v>
      </c>
      <c r="BM220" s="119">
        <f t="shared" si="262"/>
        <v>90556.932513641572</v>
      </c>
      <c r="BN220" s="119">
        <f t="shared" si="263"/>
        <v>16508885.483476942</v>
      </c>
      <c r="BO220">
        <f t="shared" si="233"/>
        <v>0.36453824636135218</v>
      </c>
    </row>
    <row r="221" spans="1:67">
      <c r="A221">
        <v>209</v>
      </c>
      <c r="B221" s="58">
        <v>204</v>
      </c>
      <c r="C221" s="56">
        <f t="shared" si="207"/>
        <v>2134445.0765846036</v>
      </c>
      <c r="D221" s="56">
        <f t="shared" si="234"/>
        <v>369731.97834949009</v>
      </c>
      <c r="E221" s="59">
        <f t="shared" si="235"/>
        <v>1764713.0982351135</v>
      </c>
      <c r="F221" s="53">
        <f t="shared" si="236"/>
        <v>59468.717648319063</v>
      </c>
      <c r="G221" s="53">
        <f t="shared" si="208"/>
        <v>8185.3275873138691</v>
      </c>
      <c r="H221" s="60">
        <f t="shared" si="209"/>
        <v>51283.390061005193</v>
      </c>
      <c r="I221" s="54">
        <f t="shared" si="237"/>
        <v>0.18</v>
      </c>
      <c r="J221" s="61">
        <f t="shared" si="210"/>
        <v>1.6401583188387914E-2</v>
      </c>
      <c r="K221" s="62">
        <f t="shared" si="211"/>
        <v>28102.959896072865</v>
      </c>
      <c r="L221" s="62">
        <f t="shared" si="212"/>
        <v>87571.677544391918</v>
      </c>
      <c r="M221" s="55">
        <f t="shared" si="238"/>
        <v>79386.349957078055</v>
      </c>
      <c r="N221" s="55">
        <f t="shared" si="239"/>
        <v>17876.345147723408</v>
      </c>
      <c r="O221" s="55">
        <f t="shared" si="213"/>
        <v>61510.00480935465</v>
      </c>
      <c r="P221" s="59">
        <f t="shared" si="240"/>
        <v>0</v>
      </c>
      <c r="Q221" s="52">
        <f t="shared" si="201"/>
        <v>0</v>
      </c>
      <c r="R221" s="57">
        <f t="shared" si="241"/>
        <v>0</v>
      </c>
      <c r="S221" s="59">
        <f t="shared" si="242"/>
        <v>0</v>
      </c>
      <c r="T221" s="56">
        <f t="shared" si="214"/>
        <v>0</v>
      </c>
      <c r="U221" s="57">
        <f t="shared" si="215"/>
        <v>0</v>
      </c>
      <c r="V221" s="59">
        <f t="shared" si="264"/>
        <v>0</v>
      </c>
      <c r="W221" s="52">
        <f t="shared" si="204"/>
        <v>0</v>
      </c>
      <c r="X221" s="57">
        <f t="shared" si="216"/>
        <v>0</v>
      </c>
      <c r="Y221" s="59">
        <f t="shared" si="202"/>
        <v>0</v>
      </c>
      <c r="Z221" s="56">
        <f t="shared" si="243"/>
        <v>0</v>
      </c>
      <c r="AA221" s="57">
        <f t="shared" si="244"/>
        <v>0</v>
      </c>
      <c r="AB221" s="63">
        <f t="shared" si="265"/>
        <v>0</v>
      </c>
      <c r="AC221" s="74">
        <f t="shared" si="217"/>
        <v>0</v>
      </c>
      <c r="AD221" s="57">
        <f t="shared" si="245"/>
        <v>0</v>
      </c>
      <c r="AE221" s="59">
        <f t="shared" si="246"/>
        <v>0</v>
      </c>
      <c r="AF221" s="54">
        <f t="shared" si="247"/>
        <v>0</v>
      </c>
      <c r="AG221" s="57">
        <f t="shared" si="218"/>
        <v>0</v>
      </c>
      <c r="AH221" s="59">
        <f t="shared" si="248"/>
        <v>397380.91557378689</v>
      </c>
      <c r="AI221" s="54">
        <f t="shared" si="206"/>
        <v>17876.345147723408</v>
      </c>
      <c r="AJ221" s="57">
        <f t="shared" si="219"/>
        <v>1655.7538148907786</v>
      </c>
      <c r="AK221" s="59">
        <f t="shared" si="203"/>
        <v>1737064.1610108169</v>
      </c>
      <c r="AL221" s="56">
        <f t="shared" si="205"/>
        <v>61510.00480935465</v>
      </c>
      <c r="AM221" s="75">
        <f t="shared" si="220"/>
        <v>7237.7673375450704</v>
      </c>
      <c r="AN221">
        <f t="shared" si="249"/>
        <v>3.8333502258334914E-2</v>
      </c>
      <c r="AO221" s="119">
        <f t="shared" si="221"/>
        <v>0</v>
      </c>
      <c r="AP221" s="119">
        <f t="shared" si="222"/>
        <v>0</v>
      </c>
      <c r="AQ221">
        <f t="shared" si="223"/>
        <v>0.3383867465566549</v>
      </c>
      <c r="AR221" s="41">
        <f t="shared" si="224"/>
        <v>0</v>
      </c>
      <c r="AS221" s="41">
        <f t="shared" si="225"/>
        <v>0</v>
      </c>
      <c r="AT221">
        <f t="shared" si="226"/>
        <v>0.3360392053639904</v>
      </c>
      <c r="AU221" s="41">
        <f t="shared" si="250"/>
        <v>0</v>
      </c>
      <c r="AV221" s="41">
        <f t="shared" si="251"/>
        <v>0</v>
      </c>
      <c r="AW221">
        <f t="shared" si="227"/>
        <v>0.34375410957854891</v>
      </c>
      <c r="AX221">
        <f t="shared" si="252"/>
        <v>0</v>
      </c>
      <c r="AY221" s="121">
        <f t="shared" si="253"/>
        <v>0</v>
      </c>
      <c r="AZ221">
        <f t="shared" si="228"/>
        <v>0.47933505021894768</v>
      </c>
      <c r="BA221" s="39">
        <f t="shared" si="254"/>
        <v>0</v>
      </c>
      <c r="BB221" s="39">
        <f t="shared" si="255"/>
        <v>0</v>
      </c>
      <c r="BC221">
        <f t="shared" si="229"/>
        <v>0.35812301158256266</v>
      </c>
      <c r="BD221" s="41">
        <f t="shared" si="256"/>
        <v>0</v>
      </c>
      <c r="BE221" s="41">
        <f t="shared" si="257"/>
        <v>0</v>
      </c>
      <c r="BF221">
        <f t="shared" si="230"/>
        <v>0.34312025547812175</v>
      </c>
      <c r="BG221" s="41">
        <f t="shared" si="258"/>
        <v>19532.098962614185</v>
      </c>
      <c r="BH221" s="41">
        <f t="shared" si="259"/>
        <v>3736156.1358741922</v>
      </c>
      <c r="BI221">
        <f t="shared" si="231"/>
        <v>0.37669350454713779</v>
      </c>
      <c r="BJ221">
        <f t="shared" si="260"/>
        <v>68747.772146899719</v>
      </c>
      <c r="BK221" s="121">
        <f t="shared" si="261"/>
        <v>12855591.005155122</v>
      </c>
      <c r="BL221">
        <f t="shared" si="232"/>
        <v>0.39087545770322241</v>
      </c>
      <c r="BM221" s="119">
        <f t="shared" si="262"/>
        <v>88279.871109513901</v>
      </c>
      <c r="BN221" s="119">
        <f t="shared" si="263"/>
        <v>16194815.391243923</v>
      </c>
      <c r="BO221">
        <f t="shared" si="233"/>
        <v>0.36223757518099509</v>
      </c>
    </row>
    <row r="222" spans="1:67">
      <c r="A222">
        <v>210</v>
      </c>
      <c r="B222" s="64">
        <v>205</v>
      </c>
      <c r="C222" s="56">
        <f t="shared" si="207"/>
        <v>2055058.7266275259</v>
      </c>
      <c r="D222" s="56">
        <f t="shared" si="234"/>
        <v>369731.97834949056</v>
      </c>
      <c r="E222" s="59">
        <f t="shared" si="235"/>
        <v>1685326.7482780353</v>
      </c>
      <c r="F222" s="53">
        <f t="shared" si="236"/>
        <v>58493.336528703381</v>
      </c>
      <c r="G222" s="53">
        <f t="shared" si="208"/>
        <v>7817.1072340962864</v>
      </c>
      <c r="H222" s="66">
        <f t="shared" si="209"/>
        <v>50676.229294607096</v>
      </c>
      <c r="I222" s="54">
        <f t="shared" si="237"/>
        <v>0.18</v>
      </c>
      <c r="J222" s="67">
        <f t="shared" si="210"/>
        <v>1.6401583188387914E-2</v>
      </c>
      <c r="K222" s="68">
        <f t="shared" si="211"/>
        <v>26810.856471048173</v>
      </c>
      <c r="L222" s="68">
        <f t="shared" si="212"/>
        <v>85304.192999751554</v>
      </c>
      <c r="M222" s="55">
        <f t="shared" si="238"/>
        <v>77487.085765655269</v>
      </c>
      <c r="N222" s="55">
        <f t="shared" si="239"/>
        <v>17448.665801954994</v>
      </c>
      <c r="O222" s="55">
        <f t="shared" si="213"/>
        <v>60038.419963700275</v>
      </c>
      <c r="P222" s="65">
        <f t="shared" si="240"/>
        <v>0</v>
      </c>
      <c r="Q222" s="52">
        <f t="shared" si="201"/>
        <v>0</v>
      </c>
      <c r="R222" s="57">
        <f t="shared" si="241"/>
        <v>0</v>
      </c>
      <c r="S222" s="59">
        <f t="shared" si="242"/>
        <v>0</v>
      </c>
      <c r="T222" s="56">
        <f t="shared" si="214"/>
        <v>0</v>
      </c>
      <c r="U222" s="57">
        <f t="shared" si="215"/>
        <v>0</v>
      </c>
      <c r="V222" s="59">
        <f t="shared" si="264"/>
        <v>0</v>
      </c>
      <c r="W222" s="52">
        <f t="shared" si="204"/>
        <v>0</v>
      </c>
      <c r="X222" s="57">
        <f t="shared" si="216"/>
        <v>0</v>
      </c>
      <c r="Y222" s="59">
        <f t="shared" si="202"/>
        <v>0</v>
      </c>
      <c r="Z222" s="56">
        <f t="shared" si="243"/>
        <v>0</v>
      </c>
      <c r="AA222" s="57">
        <f t="shared" si="244"/>
        <v>0</v>
      </c>
      <c r="AB222" s="63">
        <f t="shared" si="265"/>
        <v>0</v>
      </c>
      <c r="AC222" s="74">
        <f t="shared" si="217"/>
        <v>0</v>
      </c>
      <c r="AD222" s="57">
        <f t="shared" si="245"/>
        <v>0</v>
      </c>
      <c r="AE222" s="59">
        <f t="shared" si="246"/>
        <v>0</v>
      </c>
      <c r="AF222" s="54">
        <f t="shared" si="247"/>
        <v>0</v>
      </c>
      <c r="AG222" s="57">
        <f t="shared" si="218"/>
        <v>0</v>
      </c>
      <c r="AH222" s="59">
        <f t="shared" si="248"/>
        <v>379504.5704260635</v>
      </c>
      <c r="AI222" s="54">
        <f t="shared" si="206"/>
        <v>17448.665801954994</v>
      </c>
      <c r="AJ222" s="57">
        <f t="shared" si="219"/>
        <v>1581.2690434419312</v>
      </c>
      <c r="AK222" s="59">
        <f t="shared" si="203"/>
        <v>1675554.1562014623</v>
      </c>
      <c r="AL222" s="56">
        <f t="shared" si="205"/>
        <v>60038.419963700275</v>
      </c>
      <c r="AM222" s="75">
        <f t="shared" si="220"/>
        <v>6981.4756508394257</v>
      </c>
      <c r="AN222">
        <f t="shared" si="249"/>
        <v>3.8413909442342374E-2</v>
      </c>
      <c r="AO222" s="119">
        <f t="shared" si="221"/>
        <v>0</v>
      </c>
      <c r="AP222" s="119">
        <f t="shared" si="222"/>
        <v>0</v>
      </c>
      <c r="AQ222">
        <f t="shared" si="223"/>
        <v>0.33613454905240703</v>
      </c>
      <c r="AR222" s="41">
        <f t="shared" si="224"/>
        <v>0</v>
      </c>
      <c r="AS222" s="41">
        <f t="shared" si="225"/>
        <v>0</v>
      </c>
      <c r="AT222">
        <f t="shared" si="226"/>
        <v>0.3337912569042582</v>
      </c>
      <c r="AU222" s="41">
        <f t="shared" si="250"/>
        <v>0</v>
      </c>
      <c r="AV222" s="41">
        <f t="shared" si="251"/>
        <v>0</v>
      </c>
      <c r="AW222">
        <f t="shared" si="227"/>
        <v>0.34149249526286984</v>
      </c>
      <c r="AX222">
        <f t="shared" si="252"/>
        <v>0</v>
      </c>
      <c r="AY222" s="121">
        <f t="shared" si="253"/>
        <v>0</v>
      </c>
      <c r="AZ222">
        <f t="shared" si="228"/>
        <v>0.47695706304864938</v>
      </c>
      <c r="BA222" s="39">
        <f t="shared" si="254"/>
        <v>0</v>
      </c>
      <c r="BB222" s="39">
        <f t="shared" si="255"/>
        <v>0</v>
      </c>
      <c r="BC222">
        <f t="shared" si="229"/>
        <v>0.35583818631869479</v>
      </c>
      <c r="BD222" s="41">
        <f t="shared" si="256"/>
        <v>0</v>
      </c>
      <c r="BE222" s="41">
        <f t="shared" si="257"/>
        <v>0</v>
      </c>
      <c r="BF222">
        <f t="shared" si="230"/>
        <v>0.3408597317815576</v>
      </c>
      <c r="BG222" s="41">
        <f t="shared" si="258"/>
        <v>19029.934845396925</v>
      </c>
      <c r="BH222" s="41">
        <f t="shared" si="259"/>
        <v>3664219.8184105488</v>
      </c>
      <c r="BI222">
        <f t="shared" si="231"/>
        <v>0.37438284089068719</v>
      </c>
      <c r="BJ222">
        <f t="shared" si="260"/>
        <v>67019.895614539695</v>
      </c>
      <c r="BK222" s="121">
        <f t="shared" si="261"/>
        <v>12608068.192377057</v>
      </c>
      <c r="BL222">
        <f t="shared" si="232"/>
        <v>0.38854808866111606</v>
      </c>
      <c r="BM222" s="119">
        <f t="shared" si="262"/>
        <v>86049.830459936624</v>
      </c>
      <c r="BN222" s="119">
        <f t="shared" si="263"/>
        <v>15884852.58195933</v>
      </c>
      <c r="BO222">
        <f t="shared" si="233"/>
        <v>0.35994662744803996</v>
      </c>
    </row>
    <row r="223" spans="1:67">
      <c r="A223">
        <v>211</v>
      </c>
      <c r="B223" s="58">
        <v>206</v>
      </c>
      <c r="C223" s="56">
        <f t="shared" si="207"/>
        <v>1977571.6408618705</v>
      </c>
      <c r="D223" s="56">
        <f t="shared" si="234"/>
        <v>369731.97834949056</v>
      </c>
      <c r="E223" s="59">
        <f t="shared" si="235"/>
        <v>1607839.6625123799</v>
      </c>
      <c r="F223" s="53">
        <f t="shared" si="236"/>
        <v>57533.953203661491</v>
      </c>
      <c r="G223" s="53">
        <f t="shared" si="208"/>
        <v>7457.696301286589</v>
      </c>
      <c r="H223" s="60">
        <f t="shared" si="209"/>
        <v>50076.256902374902</v>
      </c>
      <c r="I223" s="54">
        <f t="shared" si="237"/>
        <v>0.18</v>
      </c>
      <c r="J223" s="61">
        <f t="shared" si="210"/>
        <v>1.6401583188387914E-2</v>
      </c>
      <c r="K223" s="62">
        <f t="shared" si="211"/>
        <v>25549.786084938962</v>
      </c>
      <c r="L223" s="62">
        <f t="shared" si="212"/>
        <v>83083.739288600453</v>
      </c>
      <c r="M223" s="55">
        <f t="shared" si="238"/>
        <v>75626.042987313864</v>
      </c>
      <c r="N223" s="55">
        <f t="shared" si="239"/>
        <v>17029.593215064469</v>
      </c>
      <c r="O223" s="55">
        <f t="shared" si="213"/>
        <v>58596.449772249398</v>
      </c>
      <c r="P223" s="59">
        <f t="shared" si="240"/>
        <v>0</v>
      </c>
      <c r="Q223" s="52">
        <f t="shared" si="201"/>
        <v>0</v>
      </c>
      <c r="R223" s="57">
        <f t="shared" si="241"/>
        <v>0</v>
      </c>
      <c r="S223" s="59">
        <f t="shared" si="242"/>
        <v>0</v>
      </c>
      <c r="T223" s="56">
        <f t="shared" si="214"/>
        <v>0</v>
      </c>
      <c r="U223" s="57">
        <f t="shared" si="215"/>
        <v>0</v>
      </c>
      <c r="V223" s="59">
        <f t="shared" si="264"/>
        <v>0</v>
      </c>
      <c r="W223" s="52">
        <f t="shared" si="204"/>
        <v>0</v>
      </c>
      <c r="X223" s="57">
        <f t="shared" si="216"/>
        <v>0</v>
      </c>
      <c r="Y223" s="59">
        <f t="shared" si="202"/>
        <v>0</v>
      </c>
      <c r="Z223" s="56">
        <f t="shared" si="243"/>
        <v>0</v>
      </c>
      <c r="AA223" s="57">
        <f t="shared" si="244"/>
        <v>0</v>
      </c>
      <c r="AB223" s="63">
        <f t="shared" si="265"/>
        <v>0</v>
      </c>
      <c r="AC223" s="74">
        <f t="shared" si="217"/>
        <v>0</v>
      </c>
      <c r="AD223" s="57">
        <f t="shared" si="245"/>
        <v>0</v>
      </c>
      <c r="AE223" s="59">
        <f t="shared" si="246"/>
        <v>0</v>
      </c>
      <c r="AF223" s="54">
        <f t="shared" si="247"/>
        <v>0</v>
      </c>
      <c r="AG223" s="57">
        <f t="shared" si="218"/>
        <v>0</v>
      </c>
      <c r="AH223" s="59">
        <f t="shared" si="248"/>
        <v>362055.90462410852</v>
      </c>
      <c r="AI223" s="54">
        <f t="shared" si="206"/>
        <v>17029.593215064469</v>
      </c>
      <c r="AJ223" s="57">
        <f t="shared" si="219"/>
        <v>1508.5662692671187</v>
      </c>
      <c r="AK223" s="59">
        <f t="shared" si="203"/>
        <v>1615515.736237762</v>
      </c>
      <c r="AL223" s="56">
        <f t="shared" si="205"/>
        <v>58596.449772249398</v>
      </c>
      <c r="AM223" s="75">
        <f t="shared" si="220"/>
        <v>6731.3155676573415</v>
      </c>
      <c r="AN223">
        <f t="shared" si="249"/>
        <v>3.8494316626349834E-2</v>
      </c>
      <c r="AO223" s="119">
        <f t="shared" si="221"/>
        <v>0</v>
      </c>
      <c r="AP223" s="119">
        <f t="shared" si="222"/>
        <v>0</v>
      </c>
      <c r="AQ223">
        <f t="shared" si="223"/>
        <v>0.33389289365823233</v>
      </c>
      <c r="AR223" s="41">
        <f t="shared" si="224"/>
        <v>0</v>
      </c>
      <c r="AS223" s="41">
        <f t="shared" si="225"/>
        <v>0</v>
      </c>
      <c r="AT223">
        <f t="shared" si="226"/>
        <v>0.33155392967911601</v>
      </c>
      <c r="AU223" s="41">
        <f t="shared" si="250"/>
        <v>0</v>
      </c>
      <c r="AV223" s="41">
        <f t="shared" si="251"/>
        <v>0</v>
      </c>
      <c r="AW223">
        <f t="shared" si="227"/>
        <v>0.33924124106236675</v>
      </c>
      <c r="AX223">
        <f t="shared" si="252"/>
        <v>0</v>
      </c>
      <c r="AY223" s="121">
        <f t="shared" si="253"/>
        <v>0</v>
      </c>
      <c r="AZ223">
        <f t="shared" si="228"/>
        <v>0.4745845403225743</v>
      </c>
      <c r="BA223" s="39">
        <f t="shared" si="254"/>
        <v>0</v>
      </c>
      <c r="BB223" s="39">
        <f t="shared" si="255"/>
        <v>0</v>
      </c>
      <c r="BC223">
        <f t="shared" si="229"/>
        <v>0.35356322708463317</v>
      </c>
      <c r="BD223" s="41">
        <f t="shared" si="256"/>
        <v>0</v>
      </c>
      <c r="BE223" s="41">
        <f t="shared" si="257"/>
        <v>0</v>
      </c>
      <c r="BF223">
        <f t="shared" si="230"/>
        <v>0.33860958976945033</v>
      </c>
      <c r="BG223" s="41">
        <f t="shared" si="258"/>
        <v>18538.159484331587</v>
      </c>
      <c r="BH223" s="41">
        <f t="shared" si="259"/>
        <v>3593244.1683786032</v>
      </c>
      <c r="BI223">
        <f t="shared" si="231"/>
        <v>0.37208139186570166</v>
      </c>
      <c r="BJ223">
        <f t="shared" si="260"/>
        <v>65327.765339906742</v>
      </c>
      <c r="BK223" s="121">
        <f t="shared" si="261"/>
        <v>12363850.901944622</v>
      </c>
      <c r="BL223">
        <f t="shared" si="232"/>
        <v>0.38622942871381716</v>
      </c>
      <c r="BM223" s="119">
        <f t="shared" si="262"/>
        <v>83865.924824238333</v>
      </c>
      <c r="BN223" s="119">
        <f t="shared" si="263"/>
        <v>15578964.855386656</v>
      </c>
      <c r="BO223">
        <f t="shared" si="233"/>
        <v>0.3576654025778091</v>
      </c>
    </row>
    <row r="224" spans="1:67">
      <c r="A224">
        <v>212</v>
      </c>
      <c r="B224" s="64">
        <v>207</v>
      </c>
      <c r="C224" s="56">
        <f t="shared" si="207"/>
        <v>1901945.5978745567</v>
      </c>
      <c r="D224" s="56">
        <f t="shared" si="234"/>
        <v>369731.97834949056</v>
      </c>
      <c r="E224" s="59">
        <f t="shared" si="235"/>
        <v>1532213.6195250661</v>
      </c>
      <c r="F224" s="53">
        <f t="shared" si="236"/>
        <v>56590.305284034817</v>
      </c>
      <c r="G224" s="53">
        <f t="shared" si="208"/>
        <v>7106.9175052304317</v>
      </c>
      <c r="H224" s="66">
        <f t="shared" si="209"/>
        <v>49483.387778804383</v>
      </c>
      <c r="I224" s="54">
        <f t="shared" si="237"/>
        <v>0.18</v>
      </c>
      <c r="J224" s="67">
        <f t="shared" si="210"/>
        <v>1.6401583188387914E-2</v>
      </c>
      <c r="K224" s="68">
        <f t="shared" si="211"/>
        <v>24319.123241924</v>
      </c>
      <c r="L224" s="68">
        <f t="shared" si="212"/>
        <v>80909.428525958821</v>
      </c>
      <c r="M224" s="55">
        <f t="shared" si="238"/>
        <v>73802.511020728387</v>
      </c>
      <c r="N224" s="55">
        <f t="shared" si="239"/>
        <v>16618.967372709787</v>
      </c>
      <c r="O224" s="55">
        <f t="shared" si="213"/>
        <v>57183.543648018604</v>
      </c>
      <c r="P224" s="65">
        <f t="shared" si="240"/>
        <v>0</v>
      </c>
      <c r="Q224" s="52">
        <f t="shared" si="201"/>
        <v>0</v>
      </c>
      <c r="R224" s="57">
        <f t="shared" si="241"/>
        <v>0</v>
      </c>
      <c r="S224" s="59">
        <f t="shared" si="242"/>
        <v>0</v>
      </c>
      <c r="T224" s="56">
        <f t="shared" si="214"/>
        <v>0</v>
      </c>
      <c r="U224" s="57">
        <f t="shared" si="215"/>
        <v>0</v>
      </c>
      <c r="V224" s="59">
        <f t="shared" si="264"/>
        <v>0</v>
      </c>
      <c r="W224" s="52">
        <f t="shared" si="204"/>
        <v>0</v>
      </c>
      <c r="X224" s="57">
        <f t="shared" si="216"/>
        <v>0</v>
      </c>
      <c r="Y224" s="59">
        <f t="shared" si="202"/>
        <v>0</v>
      </c>
      <c r="Z224" s="56">
        <f t="shared" si="243"/>
        <v>0</v>
      </c>
      <c r="AA224" s="57">
        <f t="shared" si="244"/>
        <v>0</v>
      </c>
      <c r="AB224" s="63">
        <f t="shared" si="265"/>
        <v>0</v>
      </c>
      <c r="AC224" s="74">
        <f t="shared" si="217"/>
        <v>0</v>
      </c>
      <c r="AD224" s="57">
        <f t="shared" si="245"/>
        <v>0</v>
      </c>
      <c r="AE224" s="59">
        <f t="shared" si="246"/>
        <v>0</v>
      </c>
      <c r="AF224" s="54">
        <f t="shared" si="247"/>
        <v>0</v>
      </c>
      <c r="AG224" s="57">
        <f t="shared" si="218"/>
        <v>0</v>
      </c>
      <c r="AH224" s="59">
        <f t="shared" si="248"/>
        <v>345026.31140904402</v>
      </c>
      <c r="AI224" s="54">
        <f t="shared" si="206"/>
        <v>16618.967372709787</v>
      </c>
      <c r="AJ224" s="57">
        <f t="shared" si="219"/>
        <v>1437.6096308710166</v>
      </c>
      <c r="AK224" s="59">
        <f t="shared" si="203"/>
        <v>1556919.2864655126</v>
      </c>
      <c r="AL224" s="56">
        <f t="shared" si="205"/>
        <v>57183.543648018604</v>
      </c>
      <c r="AM224" s="75">
        <f t="shared" si="220"/>
        <v>6487.1636936063023</v>
      </c>
      <c r="AN224">
        <f t="shared" si="249"/>
        <v>3.8574723810357293E-2</v>
      </c>
      <c r="AO224" s="119">
        <f t="shared" si="221"/>
        <v>0</v>
      </c>
      <c r="AP224" s="119">
        <f t="shared" si="222"/>
        <v>0</v>
      </c>
      <c r="AQ224">
        <f t="shared" si="223"/>
        <v>0.33166176963649791</v>
      </c>
      <c r="AR224" s="41">
        <f t="shared" si="224"/>
        <v>0</v>
      </c>
      <c r="AS224" s="41">
        <f t="shared" si="225"/>
        <v>0</v>
      </c>
      <c r="AT224">
        <f t="shared" si="226"/>
        <v>0.32932721194540482</v>
      </c>
      <c r="AU224" s="41">
        <f t="shared" si="250"/>
        <v>0</v>
      </c>
      <c r="AV224" s="41">
        <f t="shared" si="251"/>
        <v>0</v>
      </c>
      <c r="AW224">
        <f t="shared" si="227"/>
        <v>0.33700033850841676</v>
      </c>
      <c r="AX224">
        <f t="shared" si="252"/>
        <v>0</v>
      </c>
      <c r="AY224" s="121">
        <f t="shared" si="253"/>
        <v>0</v>
      </c>
      <c r="AZ224">
        <f t="shared" si="228"/>
        <v>0.47221751808090706</v>
      </c>
      <c r="BA224" s="39">
        <f t="shared" si="254"/>
        <v>0</v>
      </c>
      <c r="BB224" s="39">
        <f t="shared" si="255"/>
        <v>0</v>
      </c>
      <c r="BC224">
        <f t="shared" si="229"/>
        <v>0.35129813128340048</v>
      </c>
      <c r="BD224" s="41">
        <f t="shared" si="256"/>
        <v>0</v>
      </c>
      <c r="BE224" s="41">
        <f t="shared" si="257"/>
        <v>0</v>
      </c>
      <c r="BF224">
        <f t="shared" si="230"/>
        <v>0.33636982070733745</v>
      </c>
      <c r="BG224" s="41">
        <f t="shared" si="258"/>
        <v>18056.577003580802</v>
      </c>
      <c r="BH224" s="41">
        <f t="shared" si="259"/>
        <v>3523221.0830144747</v>
      </c>
      <c r="BI224">
        <f t="shared" si="231"/>
        <v>0.36978916203476758</v>
      </c>
      <c r="BJ224">
        <f t="shared" si="260"/>
        <v>63670.707341624904</v>
      </c>
      <c r="BK224" s="121">
        <f t="shared" si="261"/>
        <v>12122911.253379945</v>
      </c>
      <c r="BL224">
        <f t="shared" si="232"/>
        <v>0.38391948757358202</v>
      </c>
      <c r="BM224" s="119">
        <f t="shared" si="262"/>
        <v>81727.284345205699</v>
      </c>
      <c r="BN224" s="119">
        <f t="shared" si="263"/>
        <v>15277119.781290777</v>
      </c>
      <c r="BO224">
        <f t="shared" si="233"/>
        <v>0.35539389960098428</v>
      </c>
    </row>
    <row r="225" spans="1:67">
      <c r="A225">
        <v>213</v>
      </c>
      <c r="B225" s="58">
        <v>208</v>
      </c>
      <c r="C225" s="56">
        <f t="shared" si="207"/>
        <v>1828143.0868538283</v>
      </c>
      <c r="D225" s="56">
        <f t="shared" si="234"/>
        <v>369731.97834949056</v>
      </c>
      <c r="E225" s="59">
        <f t="shared" si="235"/>
        <v>1458411.1085043377</v>
      </c>
      <c r="F225" s="53">
        <f t="shared" si="236"/>
        <v>55662.134684262463</v>
      </c>
      <c r="G225" s="53">
        <f t="shared" si="208"/>
        <v>6764.5968582792875</v>
      </c>
      <c r="H225" s="60">
        <f t="shared" si="209"/>
        <v>48897.537825983178</v>
      </c>
      <c r="I225" s="54">
        <f t="shared" si="237"/>
        <v>0.18</v>
      </c>
      <c r="J225" s="61">
        <f t="shared" si="210"/>
        <v>1.6401583188387914E-2</v>
      </c>
      <c r="K225" s="62">
        <f t="shared" si="211"/>
        <v>23118.254084642718</v>
      </c>
      <c r="L225" s="62">
        <f t="shared" si="212"/>
        <v>78780.388768905177</v>
      </c>
      <c r="M225" s="55">
        <f t="shared" si="238"/>
        <v>72015.791910625892</v>
      </c>
      <c r="N225" s="55">
        <f t="shared" si="239"/>
        <v>16216.631108207206</v>
      </c>
      <c r="O225" s="55">
        <f t="shared" si="213"/>
        <v>55799.160802418686</v>
      </c>
      <c r="P225" s="59">
        <f t="shared" si="240"/>
        <v>0</v>
      </c>
      <c r="Q225" s="52">
        <f t="shared" si="201"/>
        <v>0</v>
      </c>
      <c r="R225" s="57">
        <f t="shared" si="241"/>
        <v>0</v>
      </c>
      <c r="S225" s="59">
        <f t="shared" si="242"/>
        <v>0</v>
      </c>
      <c r="T225" s="56">
        <f t="shared" si="214"/>
        <v>0</v>
      </c>
      <c r="U225" s="57">
        <f t="shared" si="215"/>
        <v>0</v>
      </c>
      <c r="V225" s="59">
        <f t="shared" si="264"/>
        <v>0</v>
      </c>
      <c r="W225" s="52">
        <f t="shared" si="204"/>
        <v>0</v>
      </c>
      <c r="X225" s="57">
        <f t="shared" si="216"/>
        <v>0</v>
      </c>
      <c r="Y225" s="59">
        <f t="shared" si="202"/>
        <v>0</v>
      </c>
      <c r="Z225" s="56">
        <f t="shared" si="243"/>
        <v>0</v>
      </c>
      <c r="AA225" s="57">
        <f t="shared" si="244"/>
        <v>0</v>
      </c>
      <c r="AB225" s="63">
        <f t="shared" si="265"/>
        <v>0</v>
      </c>
      <c r="AC225" s="74">
        <f t="shared" si="217"/>
        <v>0</v>
      </c>
      <c r="AD225" s="57">
        <f t="shared" si="245"/>
        <v>0</v>
      </c>
      <c r="AE225" s="59">
        <f t="shared" si="246"/>
        <v>0</v>
      </c>
      <c r="AF225" s="54">
        <f t="shared" si="247"/>
        <v>0</v>
      </c>
      <c r="AG225" s="57">
        <f t="shared" si="218"/>
        <v>0</v>
      </c>
      <c r="AH225" s="59">
        <f t="shared" si="248"/>
        <v>328407.34403633425</v>
      </c>
      <c r="AI225" s="54">
        <f t="shared" si="206"/>
        <v>16216.631108207206</v>
      </c>
      <c r="AJ225" s="57">
        <f t="shared" si="219"/>
        <v>1368.363933484726</v>
      </c>
      <c r="AK225" s="59">
        <f t="shared" si="203"/>
        <v>1499735.7428174941</v>
      </c>
      <c r="AL225" s="56">
        <f t="shared" si="205"/>
        <v>55799.160802418686</v>
      </c>
      <c r="AM225" s="75">
        <f t="shared" si="220"/>
        <v>6248.8989284062254</v>
      </c>
      <c r="AN225">
        <f t="shared" si="249"/>
        <v>3.8655130994364753E-2</v>
      </c>
      <c r="AO225" s="119">
        <f t="shared" si="221"/>
        <v>0</v>
      </c>
      <c r="AP225" s="119">
        <f t="shared" si="222"/>
        <v>0</v>
      </c>
      <c r="AQ225">
        <f t="shared" si="223"/>
        <v>0.32944116590082856</v>
      </c>
      <c r="AR225" s="41">
        <f t="shared" si="224"/>
        <v>0</v>
      </c>
      <c r="AS225" s="41">
        <f t="shared" si="225"/>
        <v>0</v>
      </c>
      <c r="AT225">
        <f t="shared" si="226"/>
        <v>0.32711109161532548</v>
      </c>
      <c r="AU225" s="41">
        <f t="shared" si="250"/>
        <v>0</v>
      </c>
      <c r="AV225" s="41">
        <f t="shared" si="251"/>
        <v>0</v>
      </c>
      <c r="AW225">
        <f t="shared" si="227"/>
        <v>0.33476977877498665</v>
      </c>
      <c r="AX225">
        <f t="shared" si="252"/>
        <v>0</v>
      </c>
      <c r="AY225" s="121">
        <f t="shared" si="253"/>
        <v>0</v>
      </c>
      <c r="AZ225">
        <f t="shared" si="228"/>
        <v>0.46985603196369607</v>
      </c>
      <c r="BA225" s="39">
        <f t="shared" si="254"/>
        <v>0</v>
      </c>
      <c r="BB225" s="39">
        <f t="shared" si="255"/>
        <v>0</v>
      </c>
      <c r="BC225">
        <f t="shared" si="229"/>
        <v>0.34904289594073507</v>
      </c>
      <c r="BD225" s="41">
        <f t="shared" si="256"/>
        <v>0</v>
      </c>
      <c r="BE225" s="41">
        <f t="shared" si="257"/>
        <v>0</v>
      </c>
      <c r="BF225">
        <f t="shared" si="230"/>
        <v>0.33414041550440488</v>
      </c>
      <c r="BG225" s="41">
        <f t="shared" si="258"/>
        <v>17584.995041691931</v>
      </c>
      <c r="BH225" s="41">
        <f t="shared" si="259"/>
        <v>3454142.4260481349</v>
      </c>
      <c r="BI225">
        <f t="shared" si="231"/>
        <v>0.36750615556394839</v>
      </c>
      <c r="BJ225">
        <f t="shared" si="260"/>
        <v>62048.059730824913</v>
      </c>
      <c r="BK225" s="121">
        <f t="shared" si="261"/>
        <v>11885221.250915181</v>
      </c>
      <c r="BL225">
        <f t="shared" si="232"/>
        <v>0.38161827454609071</v>
      </c>
      <c r="BM225" s="119">
        <f t="shared" si="262"/>
        <v>79633.054772516844</v>
      </c>
      <c r="BN225" s="119">
        <f t="shared" si="263"/>
        <v>14979284.717410186</v>
      </c>
      <c r="BO225">
        <f t="shared" si="233"/>
        <v>0.35313211716604415</v>
      </c>
    </row>
    <row r="226" spans="1:67">
      <c r="A226">
        <v>214</v>
      </c>
      <c r="B226" s="64">
        <v>209</v>
      </c>
      <c r="C226" s="56">
        <f t="shared" si="207"/>
        <v>1756127.2949432025</v>
      </c>
      <c r="D226" s="56">
        <f t="shared" si="234"/>
        <v>369731.97834949079</v>
      </c>
      <c r="E226" s="59">
        <f t="shared" si="235"/>
        <v>1386395.3165937117</v>
      </c>
      <c r="F226" s="53">
        <f t="shared" si="236"/>
        <v>54749.187551795265</v>
      </c>
      <c r="G226" s="53">
        <f t="shared" si="208"/>
        <v>6430.5636101338323</v>
      </c>
      <c r="H226" s="66">
        <f t="shared" si="209"/>
        <v>48318.623941661433</v>
      </c>
      <c r="I226" s="54">
        <f t="shared" si="237"/>
        <v>0.18</v>
      </c>
      <c r="J226" s="67">
        <f t="shared" si="210"/>
        <v>1.6401583188387914E-2</v>
      </c>
      <c r="K226" s="68">
        <f t="shared" si="211"/>
        <v>21946.57618697557</v>
      </c>
      <c r="L226" s="68">
        <f t="shared" si="212"/>
        <v>76695.763738770838</v>
      </c>
      <c r="M226" s="55">
        <f t="shared" si="238"/>
        <v>70265.200128637007</v>
      </c>
      <c r="N226" s="55">
        <f t="shared" si="239"/>
        <v>15822.430053182994</v>
      </c>
      <c r="O226" s="55">
        <f t="shared" si="213"/>
        <v>54442.770075454013</v>
      </c>
      <c r="P226" s="65">
        <f t="shared" si="240"/>
        <v>0</v>
      </c>
      <c r="Q226" s="52">
        <f t="shared" si="201"/>
        <v>0</v>
      </c>
      <c r="R226" s="57">
        <f t="shared" si="241"/>
        <v>0</v>
      </c>
      <c r="S226" s="59">
        <f t="shared" si="242"/>
        <v>0</v>
      </c>
      <c r="T226" s="56">
        <f t="shared" si="214"/>
        <v>0</v>
      </c>
      <c r="U226" s="57">
        <f t="shared" si="215"/>
        <v>0</v>
      </c>
      <c r="V226" s="59">
        <f t="shared" si="264"/>
        <v>0</v>
      </c>
      <c r="W226" s="52">
        <f t="shared" si="204"/>
        <v>0</v>
      </c>
      <c r="X226" s="57">
        <f t="shared" si="216"/>
        <v>0</v>
      </c>
      <c r="Y226" s="59">
        <f t="shared" si="202"/>
        <v>0</v>
      </c>
      <c r="Z226" s="56">
        <f t="shared" si="243"/>
        <v>0</v>
      </c>
      <c r="AA226" s="57">
        <f t="shared" si="244"/>
        <v>0</v>
      </c>
      <c r="AB226" s="63">
        <f t="shared" si="265"/>
        <v>0</v>
      </c>
      <c r="AC226" s="74">
        <f t="shared" si="217"/>
        <v>0</v>
      </c>
      <c r="AD226" s="57">
        <f t="shared" si="245"/>
        <v>0</v>
      </c>
      <c r="AE226" s="59">
        <f t="shared" si="246"/>
        <v>0</v>
      </c>
      <c r="AF226" s="54">
        <f t="shared" si="247"/>
        <v>0</v>
      </c>
      <c r="AG226" s="57">
        <f t="shared" si="218"/>
        <v>0</v>
      </c>
      <c r="AH226" s="59">
        <f t="shared" si="248"/>
        <v>312190.71292812703</v>
      </c>
      <c r="AI226" s="54">
        <f t="shared" si="206"/>
        <v>15822.430053182994</v>
      </c>
      <c r="AJ226" s="57">
        <f t="shared" si="219"/>
        <v>1300.7946372005292</v>
      </c>
      <c r="AK226" s="59">
        <f t="shared" si="203"/>
        <v>1443936.5820150755</v>
      </c>
      <c r="AL226" s="56">
        <f t="shared" si="205"/>
        <v>54442.770075454013</v>
      </c>
      <c r="AM226" s="75">
        <f t="shared" si="220"/>
        <v>6016.4024250628145</v>
      </c>
      <c r="AN226">
        <f t="shared" si="249"/>
        <v>3.873553817837222E-2</v>
      </c>
      <c r="AO226" s="119">
        <f t="shared" si="221"/>
        <v>0</v>
      </c>
      <c r="AP226" s="119">
        <f t="shared" si="222"/>
        <v>0</v>
      </c>
      <c r="AQ226">
        <f t="shared" si="223"/>
        <v>0.32723107101917226</v>
      </c>
      <c r="AR226" s="41">
        <f t="shared" si="224"/>
        <v>0</v>
      </c>
      <c r="AS226" s="41">
        <f t="shared" si="225"/>
        <v>0</v>
      </c>
      <c r="AT226">
        <f t="shared" si="226"/>
        <v>0.32490555625938733</v>
      </c>
      <c r="AU226" s="41">
        <f t="shared" si="250"/>
        <v>0</v>
      </c>
      <c r="AV226" s="41">
        <f t="shared" si="251"/>
        <v>0</v>
      </c>
      <c r="AW226">
        <f t="shared" si="227"/>
        <v>0.33254955268156522</v>
      </c>
      <c r="AX226">
        <f t="shared" si="252"/>
        <v>0</v>
      </c>
      <c r="AY226" s="121">
        <f t="shared" si="253"/>
        <v>0</v>
      </c>
      <c r="AZ226">
        <f t="shared" si="228"/>
        <v>0.46750011721098228</v>
      </c>
      <c r="BA226" s="39">
        <f t="shared" si="254"/>
        <v>0</v>
      </c>
      <c r="BB226" s="39">
        <f t="shared" si="255"/>
        <v>0</v>
      </c>
      <c r="BC226">
        <f t="shared" si="229"/>
        <v>0.3467975177076465</v>
      </c>
      <c r="BD226" s="41">
        <f t="shared" si="256"/>
        <v>0</v>
      </c>
      <c r="BE226" s="41">
        <f t="shared" si="257"/>
        <v>0</v>
      </c>
      <c r="BF226">
        <f t="shared" si="230"/>
        <v>0.33192136471632222</v>
      </c>
      <c r="BG226" s="41">
        <f t="shared" si="258"/>
        <v>17123.224690383522</v>
      </c>
      <c r="BH226" s="41">
        <f t="shared" si="259"/>
        <v>3386000.031381161</v>
      </c>
      <c r="BI226">
        <f t="shared" si="231"/>
        <v>0.36523237622507865</v>
      </c>
      <c r="BJ226">
        <f t="shared" si="260"/>
        <v>60459.172500516826</v>
      </c>
      <c r="BK226" s="121">
        <f t="shared" si="261"/>
        <v>11650752.796147158</v>
      </c>
      <c r="BL226">
        <f t="shared" si="232"/>
        <v>0.379325798532401</v>
      </c>
      <c r="BM226" s="119">
        <f t="shared" si="262"/>
        <v>77582.397190900345</v>
      </c>
      <c r="BN226" s="119">
        <f t="shared" si="263"/>
        <v>14685426.826885134</v>
      </c>
      <c r="BO226">
        <f t="shared" si="233"/>
        <v>0.35088005354183505</v>
      </c>
    </row>
    <row r="227" spans="1:67">
      <c r="A227">
        <v>215</v>
      </c>
      <c r="B227" s="58">
        <v>210</v>
      </c>
      <c r="C227" s="56">
        <f t="shared" si="207"/>
        <v>1685862.0948145655</v>
      </c>
      <c r="D227" s="56">
        <f t="shared" si="234"/>
        <v>369731.97834949056</v>
      </c>
      <c r="E227" s="59">
        <f t="shared" si="235"/>
        <v>1316130.1164650749</v>
      </c>
      <c r="F227" s="53">
        <f t="shared" si="236"/>
        <v>53851.214197667854</v>
      </c>
      <c r="G227" s="53">
        <f t="shared" si="208"/>
        <v>6104.6501902038399</v>
      </c>
      <c r="H227" s="60">
        <f t="shared" si="209"/>
        <v>47746.564007464011</v>
      </c>
      <c r="I227" s="54">
        <f t="shared" si="237"/>
        <v>0.18</v>
      </c>
      <c r="J227" s="61">
        <f t="shared" si="210"/>
        <v>1.6401583188387914E-2</v>
      </c>
      <c r="K227" s="62">
        <f t="shared" si="211"/>
        <v>20803.498350416488</v>
      </c>
      <c r="L227" s="62">
        <f t="shared" si="212"/>
        <v>74654.712548084339</v>
      </c>
      <c r="M227" s="55">
        <f t="shared" si="238"/>
        <v>68550.062357880495</v>
      </c>
      <c r="N227" s="55">
        <f t="shared" si="239"/>
        <v>15436.212589065832</v>
      </c>
      <c r="O227" s="55">
        <f t="shared" si="213"/>
        <v>53113.849768814667</v>
      </c>
      <c r="P227" s="59">
        <f t="shared" si="240"/>
        <v>0</v>
      </c>
      <c r="Q227" s="52">
        <f t="shared" si="201"/>
        <v>0</v>
      </c>
      <c r="R227" s="57">
        <f t="shared" si="241"/>
        <v>0</v>
      </c>
      <c r="S227" s="59">
        <f t="shared" si="242"/>
        <v>0</v>
      </c>
      <c r="T227" s="56">
        <f t="shared" si="214"/>
        <v>0</v>
      </c>
      <c r="U227" s="57">
        <f t="shared" si="215"/>
        <v>0</v>
      </c>
      <c r="V227" s="59">
        <f t="shared" si="264"/>
        <v>0</v>
      </c>
      <c r="W227" s="52">
        <f t="shared" si="204"/>
        <v>0</v>
      </c>
      <c r="X227" s="57">
        <f t="shared" si="216"/>
        <v>0</v>
      </c>
      <c r="Y227" s="59">
        <f t="shared" si="202"/>
        <v>0</v>
      </c>
      <c r="Z227" s="56">
        <f t="shared" si="243"/>
        <v>0</v>
      </c>
      <c r="AA227" s="57">
        <f t="shared" si="244"/>
        <v>0</v>
      </c>
      <c r="AB227" s="63">
        <f t="shared" si="265"/>
        <v>0</v>
      </c>
      <c r="AC227" s="74">
        <f t="shared" si="217"/>
        <v>0</v>
      </c>
      <c r="AD227" s="57">
        <f t="shared" si="245"/>
        <v>0</v>
      </c>
      <c r="AE227" s="59">
        <f t="shared" si="246"/>
        <v>0</v>
      </c>
      <c r="AF227" s="54">
        <f t="shared" si="247"/>
        <v>0</v>
      </c>
      <c r="AG227" s="57">
        <f t="shared" si="218"/>
        <v>0</v>
      </c>
      <c r="AH227" s="59">
        <f t="shared" si="248"/>
        <v>296368.28287494404</v>
      </c>
      <c r="AI227" s="54">
        <f t="shared" si="206"/>
        <v>15436.212589065832</v>
      </c>
      <c r="AJ227" s="57">
        <f t="shared" si="219"/>
        <v>1234.8678453122668</v>
      </c>
      <c r="AK227" s="59">
        <f t="shared" si="203"/>
        <v>1389493.8119396216</v>
      </c>
      <c r="AL227" s="56">
        <f t="shared" si="205"/>
        <v>53113.849768814667</v>
      </c>
      <c r="AM227" s="75">
        <f t="shared" si="220"/>
        <v>5789.5575497484233</v>
      </c>
      <c r="AN227">
        <f t="shared" si="249"/>
        <v>3.8815945362379672E-2</v>
      </c>
      <c r="AO227" s="119">
        <f t="shared" si="221"/>
        <v>0</v>
      </c>
      <c r="AP227" s="119">
        <f t="shared" si="222"/>
        <v>0</v>
      </c>
      <c r="AQ227">
        <f t="shared" si="223"/>
        <v>0.32503147321662784</v>
      </c>
      <c r="AR227" s="41">
        <f t="shared" si="224"/>
        <v>0</v>
      </c>
      <c r="AS227" s="41">
        <f t="shared" si="225"/>
        <v>0</v>
      </c>
      <c r="AT227">
        <f t="shared" si="226"/>
        <v>0.32271059310939759</v>
      </c>
      <c r="AU227" s="41">
        <f t="shared" si="250"/>
        <v>0</v>
      </c>
      <c r="AV227" s="41">
        <f t="shared" si="251"/>
        <v>0</v>
      </c>
      <c r="AW227">
        <f t="shared" si="227"/>
        <v>0.33033965069596799</v>
      </c>
      <c r="AX227">
        <f t="shared" si="252"/>
        <v>0</v>
      </c>
      <c r="AY227" s="121">
        <f t="shared" si="253"/>
        <v>0</v>
      </c>
      <c r="AZ227">
        <f t="shared" si="228"/>
        <v>0.46514980866300853</v>
      </c>
      <c r="BA227" s="39">
        <f t="shared" si="254"/>
        <v>0</v>
      </c>
      <c r="BB227" s="39">
        <f t="shared" si="255"/>
        <v>0</v>
      </c>
      <c r="BC227">
        <f t="shared" si="229"/>
        <v>0.34456199286302897</v>
      </c>
      <c r="BD227" s="41">
        <f t="shared" si="256"/>
        <v>0</v>
      </c>
      <c r="BE227" s="41">
        <f t="shared" si="257"/>
        <v>0</v>
      </c>
      <c r="BF227">
        <f t="shared" si="230"/>
        <v>0.32971265854809878</v>
      </c>
      <c r="BG227" s="41">
        <f t="shared" si="258"/>
        <v>16671.080434378098</v>
      </c>
      <c r="BH227" s="41">
        <f t="shared" si="259"/>
        <v>3318785.706649154</v>
      </c>
      <c r="BI227">
        <f t="shared" si="231"/>
        <v>0.36296782739797517</v>
      </c>
      <c r="BJ227">
        <f t="shared" si="260"/>
        <v>58903.407318563091</v>
      </c>
      <c r="BK227" s="121">
        <f t="shared" si="261"/>
        <v>11419477.700295154</v>
      </c>
      <c r="BL227">
        <f t="shared" si="232"/>
        <v>0.37704206803086943</v>
      </c>
      <c r="BM227" s="119">
        <f t="shared" si="262"/>
        <v>75574.48775294119</v>
      </c>
      <c r="BN227" s="119">
        <f t="shared" si="263"/>
        <v>14395513.095154904</v>
      </c>
      <c r="BO227">
        <f t="shared" si="233"/>
        <v>0.34863770662004384</v>
      </c>
    </row>
    <row r="228" spans="1:67">
      <c r="A228">
        <v>216</v>
      </c>
      <c r="B228" s="64">
        <v>211</v>
      </c>
      <c r="C228" s="56">
        <f t="shared" si="207"/>
        <v>1617312.0324566851</v>
      </c>
      <c r="D228" s="56">
        <f t="shared" si="234"/>
        <v>369731.97834949079</v>
      </c>
      <c r="E228" s="59">
        <f t="shared" si="235"/>
        <v>1247580.0541071943</v>
      </c>
      <c r="F228" s="53">
        <f t="shared" si="236"/>
        <v>52967.969028209103</v>
      </c>
      <c r="G228" s="53">
        <f t="shared" si="208"/>
        <v>5786.6921509672029</v>
      </c>
      <c r="H228" s="66">
        <f t="shared" si="209"/>
        <v>47181.2768772419</v>
      </c>
      <c r="I228" s="54">
        <f t="shared" si="237"/>
        <v>0.18</v>
      </c>
      <c r="J228" s="67">
        <f t="shared" si="210"/>
        <v>1.6401583188387914E-2</v>
      </c>
      <c r="K228" s="68">
        <f t="shared" si="211"/>
        <v>19688.440403976194</v>
      </c>
      <c r="L228" s="68">
        <f t="shared" si="212"/>
        <v>72656.40943218529</v>
      </c>
      <c r="M228" s="55">
        <f t="shared" si="238"/>
        <v>66869.717281218094</v>
      </c>
      <c r="N228" s="55">
        <f t="shared" si="239"/>
        <v>15057.829799405697</v>
      </c>
      <c r="O228" s="55">
        <f t="shared" si="213"/>
        <v>51811.887481812395</v>
      </c>
      <c r="P228" s="65">
        <f t="shared" si="240"/>
        <v>0</v>
      </c>
      <c r="Q228" s="52">
        <f t="shared" si="201"/>
        <v>0</v>
      </c>
      <c r="R228" s="57">
        <f t="shared" si="241"/>
        <v>0</v>
      </c>
      <c r="S228" s="59">
        <f t="shared" si="242"/>
        <v>0</v>
      </c>
      <c r="T228" s="56">
        <f t="shared" si="214"/>
        <v>0</v>
      </c>
      <c r="U228" s="57">
        <f t="shared" si="215"/>
        <v>0</v>
      </c>
      <c r="V228" s="59">
        <f t="shared" si="264"/>
        <v>0</v>
      </c>
      <c r="W228" s="52">
        <f t="shared" si="204"/>
        <v>0</v>
      </c>
      <c r="X228" s="57">
        <f t="shared" si="216"/>
        <v>0</v>
      </c>
      <c r="Y228" s="59">
        <f t="shared" si="202"/>
        <v>0</v>
      </c>
      <c r="Z228" s="56">
        <f t="shared" si="243"/>
        <v>0</v>
      </c>
      <c r="AA228" s="57">
        <f t="shared" si="244"/>
        <v>0</v>
      </c>
      <c r="AB228" s="63">
        <f t="shared" si="265"/>
        <v>0</v>
      </c>
      <c r="AC228" s="74">
        <f t="shared" si="217"/>
        <v>0</v>
      </c>
      <c r="AD228" s="57">
        <f t="shared" si="245"/>
        <v>0</v>
      </c>
      <c r="AE228" s="59">
        <f t="shared" si="246"/>
        <v>0</v>
      </c>
      <c r="AF228" s="54">
        <f t="shared" si="247"/>
        <v>0</v>
      </c>
      <c r="AG228" s="57">
        <f t="shared" si="218"/>
        <v>0</v>
      </c>
      <c r="AH228" s="59">
        <f t="shared" si="248"/>
        <v>280932.0702858782</v>
      </c>
      <c r="AI228" s="54">
        <f t="shared" si="206"/>
        <v>15057.829799405697</v>
      </c>
      <c r="AJ228" s="57">
        <f t="shared" si="219"/>
        <v>1170.5502928578258</v>
      </c>
      <c r="AK228" s="59">
        <f t="shared" si="203"/>
        <v>1336379.9621708069</v>
      </c>
      <c r="AL228" s="56">
        <f t="shared" si="205"/>
        <v>51811.887481812395</v>
      </c>
      <c r="AM228" s="75">
        <f t="shared" si="220"/>
        <v>5568.2498423783618</v>
      </c>
      <c r="AN228">
        <f t="shared" si="249"/>
        <v>3.8896352546387139E-2</v>
      </c>
      <c r="AO228" s="119">
        <f t="shared" si="221"/>
        <v>0</v>
      </c>
      <c r="AP228" s="119">
        <f t="shared" si="222"/>
        <v>0</v>
      </c>
      <c r="AQ228">
        <f t="shared" si="223"/>
        <v>0.32284236037844899</v>
      </c>
      <c r="AR228" s="41">
        <f t="shared" si="224"/>
        <v>0</v>
      </c>
      <c r="AS228" s="41">
        <f t="shared" si="225"/>
        <v>0</v>
      </c>
      <c r="AT228">
        <f t="shared" si="226"/>
        <v>0.32052618906145808</v>
      </c>
      <c r="AU228" s="41">
        <f t="shared" si="250"/>
        <v>0</v>
      </c>
      <c r="AV228" s="41">
        <f t="shared" si="251"/>
        <v>0</v>
      </c>
      <c r="AW228">
        <f t="shared" si="227"/>
        <v>0.32814006293716652</v>
      </c>
      <c r="AX228">
        <f t="shared" si="252"/>
        <v>0</v>
      </c>
      <c r="AY228" s="121">
        <f t="shared" si="253"/>
        <v>0</v>
      </c>
      <c r="AZ228">
        <f t="shared" si="228"/>
        <v>0.46280514076023416</v>
      </c>
      <c r="BA228" s="39">
        <f t="shared" si="254"/>
        <v>0</v>
      </c>
      <c r="BB228" s="39">
        <f t="shared" si="255"/>
        <v>0</v>
      </c>
      <c r="BC228">
        <f t="shared" si="229"/>
        <v>0.3423363173162679</v>
      </c>
      <c r="BD228" s="41">
        <f t="shared" si="256"/>
        <v>0</v>
      </c>
      <c r="BE228" s="41">
        <f t="shared" si="257"/>
        <v>0</v>
      </c>
      <c r="BF228">
        <f t="shared" si="230"/>
        <v>0.3275142868569284</v>
      </c>
      <c r="BG228" s="41">
        <f t="shared" si="258"/>
        <v>16228.380092263524</v>
      </c>
      <c r="BH228" s="41">
        <f t="shared" si="259"/>
        <v>3252491.2366716308</v>
      </c>
      <c r="BI228">
        <f t="shared" si="231"/>
        <v>0.36071251207270849</v>
      </c>
      <c r="BJ228">
        <f t="shared" si="260"/>
        <v>57380.137324190757</v>
      </c>
      <c r="BK228" s="121">
        <f t="shared" si="261"/>
        <v>11191367.696071478</v>
      </c>
      <c r="BL228">
        <f t="shared" si="232"/>
        <v>0.37476709113921974</v>
      </c>
      <c r="BM228" s="119">
        <f t="shared" si="262"/>
        <v>73608.517416454284</v>
      </c>
      <c r="BN228" s="119">
        <f t="shared" si="263"/>
        <v>14109510.346337019</v>
      </c>
      <c r="BO228">
        <f t="shared" si="233"/>
        <v>0.34640507391776448</v>
      </c>
    </row>
    <row r="229" spans="1:67">
      <c r="A229">
        <v>217</v>
      </c>
      <c r="B229" s="58">
        <v>212</v>
      </c>
      <c r="C229" s="56">
        <f t="shared" si="207"/>
        <v>1550442.3151754672</v>
      </c>
      <c r="D229" s="56">
        <f t="shared" si="234"/>
        <v>369731.97834949102</v>
      </c>
      <c r="E229" s="59">
        <f t="shared" si="235"/>
        <v>1180710.3368259761</v>
      </c>
      <c r="F229" s="53">
        <f t="shared" si="236"/>
        <v>52099.21047787297</v>
      </c>
      <c r="G229" s="53">
        <f t="shared" si="208"/>
        <v>5476.5281123111527</v>
      </c>
      <c r="H229" s="60">
        <f t="shared" si="209"/>
        <v>46622.682365561821</v>
      </c>
      <c r="I229" s="54">
        <f t="shared" si="237"/>
        <v>0.18</v>
      </c>
      <c r="J229" s="61">
        <f t="shared" si="210"/>
        <v>1.6401583188387914E-2</v>
      </c>
      <c r="K229" s="62">
        <f t="shared" si="211"/>
        <v>18600.833007556212</v>
      </c>
      <c r="L229" s="62">
        <f t="shared" si="212"/>
        <v>70700.043485429182</v>
      </c>
      <c r="M229" s="55">
        <f t="shared" si="238"/>
        <v>65223.515373118033</v>
      </c>
      <c r="N229" s="55">
        <f t="shared" si="239"/>
        <v>14687.135423005366</v>
      </c>
      <c r="O229" s="55">
        <f t="shared" si="213"/>
        <v>50536.37995011267</v>
      </c>
      <c r="P229" s="59">
        <f t="shared" si="240"/>
        <v>0</v>
      </c>
      <c r="Q229" s="52">
        <f t="shared" si="201"/>
        <v>0</v>
      </c>
      <c r="R229" s="57">
        <f t="shared" si="241"/>
        <v>0</v>
      </c>
      <c r="S229" s="59">
        <f t="shared" si="242"/>
        <v>0</v>
      </c>
      <c r="T229" s="56">
        <f t="shared" si="214"/>
        <v>0</v>
      </c>
      <c r="U229" s="57">
        <f t="shared" si="215"/>
        <v>0</v>
      </c>
      <c r="V229" s="59">
        <f t="shared" si="264"/>
        <v>0</v>
      </c>
      <c r="W229" s="52">
        <f t="shared" si="204"/>
        <v>0</v>
      </c>
      <c r="X229" s="57">
        <f t="shared" si="216"/>
        <v>0</v>
      </c>
      <c r="Y229" s="59">
        <f t="shared" si="202"/>
        <v>0</v>
      </c>
      <c r="Z229" s="56">
        <f t="shared" si="243"/>
        <v>0</v>
      </c>
      <c r="AA229" s="57">
        <f t="shared" si="244"/>
        <v>0</v>
      </c>
      <c r="AB229" s="63">
        <f t="shared" si="265"/>
        <v>0</v>
      </c>
      <c r="AC229" s="74">
        <f t="shared" si="217"/>
        <v>0</v>
      </c>
      <c r="AD229" s="57">
        <f t="shared" si="245"/>
        <v>0</v>
      </c>
      <c r="AE229" s="59">
        <f t="shared" si="246"/>
        <v>0</v>
      </c>
      <c r="AF229" s="54">
        <f t="shared" si="247"/>
        <v>0</v>
      </c>
      <c r="AG229" s="57">
        <f t="shared" si="218"/>
        <v>0</v>
      </c>
      <c r="AH229" s="59">
        <f t="shared" si="248"/>
        <v>265874.2404864725</v>
      </c>
      <c r="AI229" s="54">
        <f t="shared" si="206"/>
        <v>14687.135423005366</v>
      </c>
      <c r="AJ229" s="57">
        <f t="shared" si="219"/>
        <v>1107.8093353603022</v>
      </c>
      <c r="AK229" s="59">
        <f t="shared" si="203"/>
        <v>1284568.0746889946</v>
      </c>
      <c r="AL229" s="56">
        <f t="shared" si="205"/>
        <v>50536.37995011267</v>
      </c>
      <c r="AM229" s="75">
        <f t="shared" si="220"/>
        <v>5352.3669778708108</v>
      </c>
      <c r="AN229">
        <f t="shared" si="249"/>
        <v>3.8976759730394599E-2</v>
      </c>
      <c r="AO229" s="119">
        <f t="shared" si="221"/>
        <v>0</v>
      </c>
      <c r="AP229" s="119">
        <f t="shared" si="222"/>
        <v>0</v>
      </c>
      <c r="AQ229">
        <f t="shared" si="223"/>
        <v>0.32066372005293603</v>
      </c>
      <c r="AR229" s="41">
        <f t="shared" si="224"/>
        <v>0</v>
      </c>
      <c r="AS229" s="41">
        <f t="shared" si="225"/>
        <v>0</v>
      </c>
      <c r="AT229">
        <f t="shared" si="226"/>
        <v>0.31835233067884972</v>
      </c>
      <c r="AU229" s="41">
        <f t="shared" si="250"/>
        <v>0</v>
      </c>
      <c r="AV229" s="41">
        <f t="shared" si="251"/>
        <v>0</v>
      </c>
      <c r="AW229">
        <f t="shared" si="227"/>
        <v>0.32595077917818593</v>
      </c>
      <c r="AX229">
        <f t="shared" si="252"/>
        <v>0</v>
      </c>
      <c r="AY229" s="121">
        <f t="shared" si="253"/>
        <v>0</v>
      </c>
      <c r="AZ229">
        <f t="shared" si="228"/>
        <v>0.46046614754359949</v>
      </c>
      <c r="BA229" s="39">
        <f t="shared" si="254"/>
        <v>0</v>
      </c>
      <c r="BB229" s="39">
        <f t="shared" si="255"/>
        <v>0</v>
      </c>
      <c r="BC229">
        <f t="shared" si="229"/>
        <v>0.34012048660982125</v>
      </c>
      <c r="BD229" s="41">
        <f t="shared" si="256"/>
        <v>0</v>
      </c>
      <c r="BE229" s="41">
        <f t="shared" si="257"/>
        <v>0</v>
      </c>
      <c r="BF229">
        <f t="shared" si="230"/>
        <v>0.32532623915512204</v>
      </c>
      <c r="BG229" s="41">
        <f t="shared" si="258"/>
        <v>15794.944758365667</v>
      </c>
      <c r="BH229" s="41">
        <f t="shared" si="259"/>
        <v>3187108.3867921643</v>
      </c>
      <c r="BI229">
        <f t="shared" si="231"/>
        <v>0.35846643285187335</v>
      </c>
      <c r="BJ229">
        <f t="shared" si="260"/>
        <v>55888.746927983484</v>
      </c>
      <c r="BK229" s="121">
        <f t="shared" si="261"/>
        <v>10966394.449174449</v>
      </c>
      <c r="BL229">
        <f t="shared" si="232"/>
        <v>0.37250087555642453</v>
      </c>
      <c r="BM229" s="119">
        <f t="shared" si="262"/>
        <v>71683.69168634915</v>
      </c>
      <c r="BN229" s="119">
        <f t="shared" si="263"/>
        <v>13827385.259101022</v>
      </c>
      <c r="BO229">
        <f t="shared" si="233"/>
        <v>0.34418215257999291</v>
      </c>
    </row>
    <row r="230" spans="1:67">
      <c r="A230">
        <v>218</v>
      </c>
      <c r="B230" s="64">
        <v>213</v>
      </c>
      <c r="C230" s="56">
        <f t="shared" si="207"/>
        <v>1485218.7998023489</v>
      </c>
      <c r="D230" s="56">
        <f t="shared" si="234"/>
        <v>369731.97834949079</v>
      </c>
      <c r="E230" s="59">
        <f t="shared" si="235"/>
        <v>1115486.8214528582</v>
      </c>
      <c r="F230" s="53">
        <f t="shared" si="236"/>
        <v>51244.700943170814</v>
      </c>
      <c r="G230" s="53">
        <f t="shared" si="208"/>
        <v>5173.9997068388411</v>
      </c>
      <c r="H230" s="66">
        <f t="shared" si="209"/>
        <v>46070.701236331974</v>
      </c>
      <c r="I230" s="54">
        <f t="shared" si="237"/>
        <v>0.18</v>
      </c>
      <c r="J230" s="67">
        <f t="shared" si="210"/>
        <v>1.6401583188387914E-2</v>
      </c>
      <c r="K230" s="68">
        <f t="shared" si="211"/>
        <v>17540.117458734403</v>
      </c>
      <c r="L230" s="68">
        <f t="shared" si="212"/>
        <v>68784.818401905228</v>
      </c>
      <c r="M230" s="55">
        <f t="shared" si="238"/>
        <v>63610.818695066388</v>
      </c>
      <c r="N230" s="55">
        <f t="shared" si="239"/>
        <v>14323.985807850806</v>
      </c>
      <c r="O230" s="55">
        <f t="shared" si="213"/>
        <v>49286.832887215583</v>
      </c>
      <c r="P230" s="65">
        <f t="shared" si="240"/>
        <v>0</v>
      </c>
      <c r="Q230" s="52">
        <f t="shared" si="201"/>
        <v>0</v>
      </c>
      <c r="R230" s="57">
        <f t="shared" si="241"/>
        <v>0</v>
      </c>
      <c r="S230" s="59">
        <f t="shared" si="242"/>
        <v>0</v>
      </c>
      <c r="T230" s="56">
        <f t="shared" si="214"/>
        <v>0</v>
      </c>
      <c r="U230" s="57">
        <f t="shared" si="215"/>
        <v>0</v>
      </c>
      <c r="V230" s="59">
        <f t="shared" si="264"/>
        <v>0</v>
      </c>
      <c r="W230" s="52">
        <f t="shared" si="204"/>
        <v>0</v>
      </c>
      <c r="X230" s="57">
        <f t="shared" si="216"/>
        <v>0</v>
      </c>
      <c r="Y230" s="59">
        <f t="shared" si="202"/>
        <v>0</v>
      </c>
      <c r="Z230" s="56">
        <f t="shared" si="243"/>
        <v>0</v>
      </c>
      <c r="AA230" s="57">
        <f t="shared" si="244"/>
        <v>0</v>
      </c>
      <c r="AB230" s="63">
        <f t="shared" si="265"/>
        <v>0</v>
      </c>
      <c r="AC230" s="74">
        <f t="shared" si="217"/>
        <v>0</v>
      </c>
      <c r="AD230" s="57">
        <f t="shared" si="245"/>
        <v>0</v>
      </c>
      <c r="AE230" s="59">
        <f t="shared" si="246"/>
        <v>0</v>
      </c>
      <c r="AF230" s="54">
        <f t="shared" si="247"/>
        <v>0</v>
      </c>
      <c r="AG230" s="57">
        <f t="shared" si="218"/>
        <v>0</v>
      </c>
      <c r="AH230" s="59">
        <f t="shared" si="248"/>
        <v>251187.10506346714</v>
      </c>
      <c r="AI230" s="54">
        <f t="shared" si="206"/>
        <v>14323.985807850806</v>
      </c>
      <c r="AJ230" s="57">
        <f t="shared" si="219"/>
        <v>1046.6129377644463</v>
      </c>
      <c r="AK230" s="59">
        <f t="shared" si="203"/>
        <v>1234031.6947388819</v>
      </c>
      <c r="AL230" s="56">
        <f t="shared" si="205"/>
        <v>49286.832887215583</v>
      </c>
      <c r="AM230" s="75">
        <f t="shared" si="220"/>
        <v>5141.7987280786747</v>
      </c>
      <c r="AN230">
        <f t="shared" si="249"/>
        <v>3.9057166914402058E-2</v>
      </c>
      <c r="AO230" s="119">
        <f t="shared" si="221"/>
        <v>0</v>
      </c>
      <c r="AP230" s="119">
        <f t="shared" si="222"/>
        <v>0</v>
      </c>
      <c r="AQ230">
        <f t="shared" si="223"/>
        <v>0.31849553945442344</v>
      </c>
      <c r="AR230" s="41">
        <f t="shared" si="224"/>
        <v>0</v>
      </c>
      <c r="AS230" s="41">
        <f t="shared" si="225"/>
        <v>0</v>
      </c>
      <c r="AT230">
        <f t="shared" si="226"/>
        <v>0.31618900419508761</v>
      </c>
      <c r="AU230" s="41">
        <f t="shared" si="250"/>
        <v>0</v>
      </c>
      <c r="AV230" s="41">
        <f t="shared" si="251"/>
        <v>0</v>
      </c>
      <c r="AW230">
        <f t="shared" si="227"/>
        <v>0.32377178884888702</v>
      </c>
      <c r="AX230">
        <f t="shared" si="252"/>
        <v>0</v>
      </c>
      <c r="AY230" s="121">
        <f t="shared" si="253"/>
        <v>0</v>
      </c>
      <c r="AZ230">
        <f t="shared" si="228"/>
        <v>0.45813286265472619</v>
      </c>
      <c r="BA230" s="39">
        <f t="shared" si="254"/>
        <v>0</v>
      </c>
      <c r="BB230" s="39">
        <f t="shared" si="255"/>
        <v>0</v>
      </c>
      <c r="BC230">
        <f t="shared" si="229"/>
        <v>0.33791449592183348</v>
      </c>
      <c r="BD230" s="41">
        <f t="shared" si="256"/>
        <v>0</v>
      </c>
      <c r="BE230" s="41">
        <f t="shared" si="257"/>
        <v>0</v>
      </c>
      <c r="BF230">
        <f t="shared" si="230"/>
        <v>0.32314850461283418</v>
      </c>
      <c r="BG230" s="41">
        <f t="shared" si="258"/>
        <v>15370.598745615252</v>
      </c>
      <c r="BH230" s="41">
        <f t="shared" si="259"/>
        <v>3122628.9061114755</v>
      </c>
      <c r="BI230">
        <f t="shared" si="231"/>
        <v>0.35622959195287496</v>
      </c>
      <c r="BJ230">
        <f t="shared" si="260"/>
        <v>54428.63161529426</v>
      </c>
      <c r="BK230" s="121">
        <f t="shared" si="261"/>
        <v>10744529.569412997</v>
      </c>
      <c r="BL230">
        <f t="shared" si="232"/>
        <v>0.37024342858473946</v>
      </c>
      <c r="BM230" s="119">
        <f t="shared" si="262"/>
        <v>69799.230360909511</v>
      </c>
      <c r="BN230" s="119">
        <f t="shared" si="263"/>
        <v>13549104.382049141</v>
      </c>
      <c r="BO230">
        <f t="shared" si="233"/>
        <v>0.34196893938217876</v>
      </c>
    </row>
    <row r="231" spans="1:67">
      <c r="A231">
        <v>219</v>
      </c>
      <c r="B231" s="58">
        <v>214</v>
      </c>
      <c r="C231" s="56">
        <f t="shared" si="207"/>
        <v>1421607.9811072827</v>
      </c>
      <c r="D231" s="56">
        <f t="shared" si="234"/>
        <v>369731.97834949102</v>
      </c>
      <c r="E231" s="59">
        <f t="shared" si="235"/>
        <v>1051876.0027577917</v>
      </c>
      <c r="F231" s="53">
        <f t="shared" si="236"/>
        <v>50404.206717687332</v>
      </c>
      <c r="G231" s="53">
        <f t="shared" si="208"/>
        <v>4878.9515261248898</v>
      </c>
      <c r="H231" s="60">
        <f t="shared" si="209"/>
        <v>45525.255191562443</v>
      </c>
      <c r="I231" s="54">
        <f t="shared" si="237"/>
        <v>0.18</v>
      </c>
      <c r="J231" s="61">
        <f t="shared" si="210"/>
        <v>1.6401583188387914E-2</v>
      </c>
      <c r="K231" s="62">
        <f t="shared" si="211"/>
        <v>16505.745502903876</v>
      </c>
      <c r="L231" s="62">
        <f t="shared" si="212"/>
        <v>66909.952220591207</v>
      </c>
      <c r="M231" s="55">
        <f t="shared" si="238"/>
        <v>62031.000694466318</v>
      </c>
      <c r="N231" s="55">
        <f t="shared" si="239"/>
        <v>13968.239865826989</v>
      </c>
      <c r="O231" s="55">
        <f t="shared" si="213"/>
        <v>48062.76082863933</v>
      </c>
      <c r="P231" s="59">
        <f t="shared" si="240"/>
        <v>0</v>
      </c>
      <c r="Q231" s="52">
        <f t="shared" si="201"/>
        <v>0</v>
      </c>
      <c r="R231" s="57">
        <f t="shared" si="241"/>
        <v>0</v>
      </c>
      <c r="S231" s="59">
        <f t="shared" si="242"/>
        <v>0</v>
      </c>
      <c r="T231" s="56">
        <f t="shared" si="214"/>
        <v>0</v>
      </c>
      <c r="U231" s="57">
        <f t="shared" si="215"/>
        <v>0</v>
      </c>
      <c r="V231" s="59">
        <f t="shared" si="264"/>
        <v>0</v>
      </c>
      <c r="W231" s="52">
        <f t="shared" si="204"/>
        <v>0</v>
      </c>
      <c r="X231" s="57">
        <f t="shared" si="216"/>
        <v>0</v>
      </c>
      <c r="Y231" s="59">
        <f t="shared" si="202"/>
        <v>0</v>
      </c>
      <c r="Z231" s="56">
        <f t="shared" si="243"/>
        <v>0</v>
      </c>
      <c r="AA231" s="57">
        <f t="shared" si="244"/>
        <v>0</v>
      </c>
      <c r="AB231" s="63">
        <f t="shared" si="265"/>
        <v>0</v>
      </c>
      <c r="AC231" s="74">
        <f t="shared" si="217"/>
        <v>0</v>
      </c>
      <c r="AD231" s="57">
        <f t="shared" si="245"/>
        <v>0</v>
      </c>
      <c r="AE231" s="59">
        <f t="shared" si="246"/>
        <v>0</v>
      </c>
      <c r="AF231" s="54">
        <f t="shared" si="247"/>
        <v>0</v>
      </c>
      <c r="AG231" s="57">
        <f t="shared" si="218"/>
        <v>0</v>
      </c>
      <c r="AH231" s="59">
        <f t="shared" si="248"/>
        <v>236863.11925561633</v>
      </c>
      <c r="AI231" s="54">
        <f t="shared" si="206"/>
        <v>13968.239865826989</v>
      </c>
      <c r="AJ231" s="57">
        <f t="shared" si="219"/>
        <v>986.92966356506804</v>
      </c>
      <c r="AK231" s="59">
        <f t="shared" si="203"/>
        <v>1184744.8618516664</v>
      </c>
      <c r="AL231" s="56">
        <f t="shared" si="205"/>
        <v>48062.76082863933</v>
      </c>
      <c r="AM231" s="75">
        <f t="shared" si="220"/>
        <v>4936.4369243819428</v>
      </c>
      <c r="AN231">
        <f t="shared" si="249"/>
        <v>3.9137574098409525E-2</v>
      </c>
      <c r="AO231" s="119">
        <f t="shared" si="221"/>
        <v>0</v>
      </c>
      <c r="AP231" s="119">
        <f t="shared" si="222"/>
        <v>0</v>
      </c>
      <c r="AQ231">
        <f t="shared" si="223"/>
        <v>0.31633780546615531</v>
      </c>
      <c r="AR231" s="41">
        <f t="shared" si="224"/>
        <v>0</v>
      </c>
      <c r="AS231" s="41">
        <f t="shared" si="225"/>
        <v>0</v>
      </c>
      <c r="AT231">
        <f t="shared" si="226"/>
        <v>0.31403619551687728</v>
      </c>
      <c r="AU231" s="41">
        <f t="shared" si="250"/>
        <v>0</v>
      </c>
      <c r="AV231" s="41">
        <f t="shared" si="251"/>
        <v>0</v>
      </c>
      <c r="AW231">
        <f t="shared" si="227"/>
        <v>0.32160308103893692</v>
      </c>
      <c r="AX231">
        <f t="shared" si="252"/>
        <v>0</v>
      </c>
      <c r="AY231" s="121">
        <f t="shared" si="253"/>
        <v>0</v>
      </c>
      <c r="AZ231">
        <f t="shared" si="228"/>
        <v>0.45580531933613877</v>
      </c>
      <c r="BA231" s="39">
        <f t="shared" si="254"/>
        <v>0</v>
      </c>
      <c r="BB231" s="39">
        <f t="shared" si="255"/>
        <v>0</v>
      </c>
      <c r="BC231">
        <f t="shared" si="229"/>
        <v>0.33571834006878576</v>
      </c>
      <c r="BD231" s="41">
        <f t="shared" si="256"/>
        <v>0</v>
      </c>
      <c r="BE231" s="41">
        <f t="shared" si="257"/>
        <v>0</v>
      </c>
      <c r="BF231">
        <f t="shared" si="230"/>
        <v>0.32098107206106202</v>
      </c>
      <c r="BG231" s="41">
        <f t="shared" si="258"/>
        <v>14955.169529392057</v>
      </c>
      <c r="BH231" s="41">
        <f t="shared" si="259"/>
        <v>3059044.5306161107</v>
      </c>
      <c r="BI231">
        <f t="shared" si="231"/>
        <v>0.35400199121015702</v>
      </c>
      <c r="BJ231">
        <f t="shared" si="260"/>
        <v>52999.197753021275</v>
      </c>
      <c r="BK231" s="121">
        <f t="shared" si="261"/>
        <v>10525744.621472014</v>
      </c>
      <c r="BL231">
        <f t="shared" si="232"/>
        <v>0.36799475713177193</v>
      </c>
      <c r="BM231" s="119">
        <f t="shared" si="262"/>
        <v>67954.367282413325</v>
      </c>
      <c r="BN231" s="119">
        <f t="shared" si="263"/>
        <v>13274634.148615792</v>
      </c>
      <c r="BO231">
        <f t="shared" si="233"/>
        <v>0.33976543073283272</v>
      </c>
    </row>
    <row r="232" spans="1:67">
      <c r="A232">
        <v>220</v>
      </c>
      <c r="B232" s="64">
        <v>215</v>
      </c>
      <c r="C232" s="56">
        <f t="shared" si="207"/>
        <v>1359576.9804128164</v>
      </c>
      <c r="D232" s="56">
        <f t="shared" si="234"/>
        <v>369731.97834949102</v>
      </c>
      <c r="E232" s="59">
        <f t="shared" si="235"/>
        <v>989845.00206332537</v>
      </c>
      <c r="F232" s="53">
        <f t="shared" si="236"/>
        <v>49577.497928162484</v>
      </c>
      <c r="G232" s="53">
        <f t="shared" si="208"/>
        <v>4591.2310679037246</v>
      </c>
      <c r="H232" s="66">
        <f t="shared" si="209"/>
        <v>44986.266860258758</v>
      </c>
      <c r="I232" s="54">
        <f t="shared" si="237"/>
        <v>0.18</v>
      </c>
      <c r="J232" s="67">
        <f t="shared" si="210"/>
        <v>1.6401583188387914E-2</v>
      </c>
      <c r="K232" s="68">
        <f t="shared" si="211"/>
        <v>15497.179146708084</v>
      </c>
      <c r="L232" s="68">
        <f t="shared" si="212"/>
        <v>65074.677074870568</v>
      </c>
      <c r="M232" s="55">
        <f t="shared" si="238"/>
        <v>60483.446006966842</v>
      </c>
      <c r="N232" s="55">
        <f t="shared" si="239"/>
        <v>13619.75902820597</v>
      </c>
      <c r="O232" s="55">
        <f t="shared" si="213"/>
        <v>46863.686978760874</v>
      </c>
      <c r="P232" s="65">
        <f t="shared" si="240"/>
        <v>0</v>
      </c>
      <c r="Q232" s="52">
        <f t="shared" si="201"/>
        <v>0</v>
      </c>
      <c r="R232" s="57">
        <f t="shared" si="241"/>
        <v>0</v>
      </c>
      <c r="S232" s="59">
        <f t="shared" si="242"/>
        <v>0</v>
      </c>
      <c r="T232" s="56">
        <f t="shared" si="214"/>
        <v>0</v>
      </c>
      <c r="U232" s="57">
        <f t="shared" si="215"/>
        <v>0</v>
      </c>
      <c r="V232" s="59">
        <f t="shared" si="264"/>
        <v>0</v>
      </c>
      <c r="W232" s="52">
        <f t="shared" si="204"/>
        <v>0</v>
      </c>
      <c r="X232" s="57">
        <f t="shared" si="216"/>
        <v>0</v>
      </c>
      <c r="Y232" s="59">
        <f t="shared" si="202"/>
        <v>0</v>
      </c>
      <c r="Z232" s="56">
        <f t="shared" si="243"/>
        <v>0</v>
      </c>
      <c r="AA232" s="57">
        <f t="shared" si="244"/>
        <v>0</v>
      </c>
      <c r="AB232" s="63">
        <f t="shared" si="265"/>
        <v>0</v>
      </c>
      <c r="AC232" s="74">
        <f t="shared" si="217"/>
        <v>0</v>
      </c>
      <c r="AD232" s="57">
        <f t="shared" si="245"/>
        <v>0</v>
      </c>
      <c r="AE232" s="59">
        <f t="shared" si="246"/>
        <v>0</v>
      </c>
      <c r="AF232" s="54">
        <f t="shared" si="247"/>
        <v>0</v>
      </c>
      <c r="AG232" s="57">
        <f t="shared" si="218"/>
        <v>0</v>
      </c>
      <c r="AH232" s="59">
        <f t="shared" si="248"/>
        <v>222894.87938978933</v>
      </c>
      <c r="AI232" s="54">
        <f t="shared" si="206"/>
        <v>13619.75902820597</v>
      </c>
      <c r="AJ232" s="57">
        <f t="shared" si="219"/>
        <v>928.72866412412225</v>
      </c>
      <c r="AK232" s="59">
        <f t="shared" si="203"/>
        <v>1136682.101023027</v>
      </c>
      <c r="AL232" s="56">
        <f t="shared" si="205"/>
        <v>46863.686978760874</v>
      </c>
      <c r="AM232" s="75">
        <f t="shared" si="220"/>
        <v>4736.1754209292794</v>
      </c>
      <c r="AN232">
        <f t="shared" si="249"/>
        <v>3.9217981282416978E-2</v>
      </c>
      <c r="AO232" s="119">
        <f t="shared" si="221"/>
        <v>0</v>
      </c>
      <c r="AP232" s="119">
        <f t="shared" si="222"/>
        <v>0</v>
      </c>
      <c r="AQ232">
        <f t="shared" si="223"/>
        <v>0.31419050464327458</v>
      </c>
      <c r="AR232" s="41">
        <f t="shared" si="224"/>
        <v>0</v>
      </c>
      <c r="AS232" s="41">
        <f t="shared" si="225"/>
        <v>0</v>
      </c>
      <c r="AT232">
        <f t="shared" si="226"/>
        <v>0.31189389022707764</v>
      </c>
      <c r="AU232" s="41">
        <f t="shared" si="250"/>
        <v>0</v>
      </c>
      <c r="AV232" s="41">
        <f t="shared" si="251"/>
        <v>0</v>
      </c>
      <c r="AW232">
        <f t="shared" si="227"/>
        <v>0.31944464450055443</v>
      </c>
      <c r="AX232">
        <f t="shared" si="252"/>
        <v>0</v>
      </c>
      <c r="AY232" s="121">
        <f t="shared" si="253"/>
        <v>0</v>
      </c>
      <c r="AZ232">
        <f t="shared" si="228"/>
        <v>0.45348355043150262</v>
      </c>
      <c r="BA232" s="39">
        <f t="shared" si="254"/>
        <v>0</v>
      </c>
      <c r="BB232" s="39">
        <f t="shared" si="255"/>
        <v>0</v>
      </c>
      <c r="BC232">
        <f t="shared" si="229"/>
        <v>0.33353201350810613</v>
      </c>
      <c r="BD232" s="41">
        <f t="shared" si="256"/>
        <v>0</v>
      </c>
      <c r="BE232" s="41">
        <f t="shared" si="257"/>
        <v>0</v>
      </c>
      <c r="BF232">
        <f t="shared" si="230"/>
        <v>0.31882392999443332</v>
      </c>
      <c r="BG232" s="41">
        <f t="shared" si="258"/>
        <v>14548.487692330093</v>
      </c>
      <c r="BH232" s="41">
        <f t="shared" si="259"/>
        <v>2996346.9862053134</v>
      </c>
      <c r="BI232">
        <f t="shared" si="231"/>
        <v>0.35178363207757241</v>
      </c>
      <c r="BJ232">
        <f t="shared" si="260"/>
        <v>51599.862399690152</v>
      </c>
      <c r="BK232" s="121">
        <f t="shared" si="261"/>
        <v>10310011.135327391</v>
      </c>
      <c r="BL232">
        <f t="shared" si="232"/>
        <v>0.36575486771243726</v>
      </c>
      <c r="BM232" s="119">
        <f t="shared" si="262"/>
        <v>66148.35009202025</v>
      </c>
      <c r="BN232" s="119">
        <f t="shared" si="263"/>
        <v>13003940.891497871</v>
      </c>
      <c r="BO232">
        <f t="shared" si="233"/>
        <v>0.3375716226759734</v>
      </c>
    </row>
    <row r="233" spans="1:67">
      <c r="A233">
        <v>221</v>
      </c>
      <c r="B233" s="58">
        <v>216</v>
      </c>
      <c r="C233" s="56">
        <f t="shared" si="207"/>
        <v>1299093.5344058494</v>
      </c>
      <c r="D233" s="56">
        <f t="shared" si="234"/>
        <v>369731.97834949091</v>
      </c>
      <c r="E233" s="59">
        <f t="shared" si="235"/>
        <v>929361.5560563585</v>
      </c>
      <c r="F233" s="53">
        <f t="shared" si="236"/>
        <v>48764.348471621597</v>
      </c>
      <c r="G233" s="53">
        <f t="shared" si="208"/>
        <v>4310.6886841747428</v>
      </c>
      <c r="H233" s="60">
        <f t="shared" si="209"/>
        <v>44453.659787446857</v>
      </c>
      <c r="I233" s="54">
        <f t="shared" si="237"/>
        <v>0.18</v>
      </c>
      <c r="J233" s="61">
        <f t="shared" si="210"/>
        <v>1.6401583188387914E-2</v>
      </c>
      <c r="K233" s="62">
        <f t="shared" si="211"/>
        <v>14513.890474715898</v>
      </c>
      <c r="L233" s="62">
        <f t="shared" si="212"/>
        <v>63278.238946337493</v>
      </c>
      <c r="M233" s="55">
        <f t="shared" si="238"/>
        <v>58967.550262162753</v>
      </c>
      <c r="N233" s="55">
        <f t="shared" si="239"/>
        <v>13278.407201894084</v>
      </c>
      <c r="O233" s="55">
        <f t="shared" si="213"/>
        <v>45689.143060268674</v>
      </c>
      <c r="P233" s="59">
        <f t="shared" si="240"/>
        <v>0</v>
      </c>
      <c r="Q233" s="52">
        <f t="shared" si="201"/>
        <v>0</v>
      </c>
      <c r="R233" s="57">
        <f t="shared" si="241"/>
        <v>0</v>
      </c>
      <c r="S233" s="59">
        <f t="shared" si="242"/>
        <v>0</v>
      </c>
      <c r="T233" s="56">
        <f t="shared" si="214"/>
        <v>0</v>
      </c>
      <c r="U233" s="57">
        <f t="shared" si="215"/>
        <v>0</v>
      </c>
      <c r="V233" s="59">
        <f t="shared" si="264"/>
        <v>0</v>
      </c>
      <c r="W233" s="52">
        <f t="shared" si="204"/>
        <v>0</v>
      </c>
      <c r="X233" s="57">
        <f t="shared" si="216"/>
        <v>0</v>
      </c>
      <c r="Y233" s="59">
        <f t="shared" si="202"/>
        <v>0</v>
      </c>
      <c r="Z233" s="56">
        <f t="shared" si="243"/>
        <v>0</v>
      </c>
      <c r="AA233" s="57">
        <f t="shared" si="244"/>
        <v>0</v>
      </c>
      <c r="AB233" s="63">
        <f t="shared" si="265"/>
        <v>0</v>
      </c>
      <c r="AC233" s="74">
        <f t="shared" si="217"/>
        <v>0</v>
      </c>
      <c r="AD233" s="57">
        <f t="shared" si="245"/>
        <v>0</v>
      </c>
      <c r="AE233" s="59">
        <f t="shared" si="246"/>
        <v>0</v>
      </c>
      <c r="AF233" s="54">
        <f t="shared" si="247"/>
        <v>0</v>
      </c>
      <c r="AG233" s="57">
        <f t="shared" si="218"/>
        <v>0</v>
      </c>
      <c r="AH233" s="59">
        <f t="shared" si="248"/>
        <v>209275.12036158337</v>
      </c>
      <c r="AI233" s="54">
        <f t="shared" si="206"/>
        <v>13278.407201894084</v>
      </c>
      <c r="AJ233" s="57">
        <f t="shared" si="219"/>
        <v>871.97966817326403</v>
      </c>
      <c r="AK233" s="59">
        <f t="shared" si="203"/>
        <v>1089818.4140442661</v>
      </c>
      <c r="AL233" s="56">
        <f t="shared" si="205"/>
        <v>45689.143060268674</v>
      </c>
      <c r="AM233" s="75">
        <f t="shared" si="220"/>
        <v>4540.9100585177757</v>
      </c>
      <c r="AN233">
        <f t="shared" si="249"/>
        <v>3.9298388466424444E-2</v>
      </c>
      <c r="AO233" s="119">
        <f t="shared" si="221"/>
        <v>0</v>
      </c>
      <c r="AP233" s="119">
        <f t="shared" si="222"/>
        <v>0</v>
      </c>
      <c r="AQ233">
        <f t="shared" si="223"/>
        <v>0.31205362321574676</v>
      </c>
      <c r="AR233" s="41">
        <f t="shared" si="224"/>
        <v>0</v>
      </c>
      <c r="AS233" s="41">
        <f t="shared" si="225"/>
        <v>0</v>
      </c>
      <c r="AT233">
        <f t="shared" si="226"/>
        <v>0.30976207358768615</v>
      </c>
      <c r="AU233" s="41">
        <f t="shared" si="250"/>
        <v>0</v>
      </c>
      <c r="AV233" s="41">
        <f t="shared" si="251"/>
        <v>0</v>
      </c>
      <c r="AW233">
        <f t="shared" si="227"/>
        <v>0.31729646765144393</v>
      </c>
      <c r="AX233">
        <f t="shared" si="252"/>
        <v>0</v>
      </c>
      <c r="AY233" s="121">
        <f t="shared" si="253"/>
        <v>0</v>
      </c>
      <c r="AZ233">
        <f t="shared" si="228"/>
        <v>0.45116758838598942</v>
      </c>
      <c r="BA233" s="39">
        <f t="shared" si="254"/>
        <v>0</v>
      </c>
      <c r="BB233" s="39">
        <f t="shared" si="255"/>
        <v>0</v>
      </c>
      <c r="BC233">
        <f t="shared" si="229"/>
        <v>0.33135551034079891</v>
      </c>
      <c r="BD233" s="41">
        <f t="shared" si="256"/>
        <v>0</v>
      </c>
      <c r="BE233" s="41">
        <f t="shared" si="257"/>
        <v>0</v>
      </c>
      <c r="BF233">
        <f t="shared" si="230"/>
        <v>0.3166770665741474</v>
      </c>
      <c r="BG233" s="41">
        <f t="shared" si="258"/>
        <v>14150.386870067348</v>
      </c>
      <c r="BH233" s="41">
        <f t="shared" si="259"/>
        <v>2934527.9916185928</v>
      </c>
      <c r="BI233">
        <f t="shared" si="231"/>
        <v>0.34957451563064607</v>
      </c>
      <c r="BJ233">
        <f t="shared" si="260"/>
        <v>50230.053118786447</v>
      </c>
      <c r="BK233" s="121">
        <f t="shared" si="261"/>
        <v>10097300.616319377</v>
      </c>
      <c r="BL233">
        <f t="shared" si="232"/>
        <v>0.36352376645106071</v>
      </c>
      <c r="BM233" s="119">
        <f t="shared" si="262"/>
        <v>64380.439988853796</v>
      </c>
      <c r="BN233" s="119">
        <f t="shared" si="263"/>
        <v>12736990.856627155</v>
      </c>
      <c r="BO233">
        <f t="shared" si="233"/>
        <v>0.33538751089378049</v>
      </c>
    </row>
    <row r="234" spans="1:67">
      <c r="A234">
        <v>222</v>
      </c>
      <c r="B234" s="64">
        <v>217</v>
      </c>
      <c r="C234" s="56">
        <f t="shared" si="207"/>
        <v>1240125.9841436867</v>
      </c>
      <c r="D234" s="56">
        <f t="shared" si="234"/>
        <v>369731.97834949091</v>
      </c>
      <c r="E234" s="59">
        <f t="shared" si="235"/>
        <v>870394.00579419581</v>
      </c>
      <c r="F234" s="53">
        <f t="shared" si="236"/>
        <v>47964.535953536761</v>
      </c>
      <c r="G234" s="53">
        <f t="shared" si="208"/>
        <v>4037.1775302087449</v>
      </c>
      <c r="H234" s="66">
        <f t="shared" si="209"/>
        <v>43927.358423328013</v>
      </c>
      <c r="I234" s="54">
        <f t="shared" si="237"/>
        <v>0.18</v>
      </c>
      <c r="J234" s="67">
        <f t="shared" si="210"/>
        <v>1.6401583188387914E-2</v>
      </c>
      <c r="K234" s="68">
        <f t="shared" si="211"/>
        <v>13555.361469281348</v>
      </c>
      <c r="L234" s="68">
        <f t="shared" si="212"/>
        <v>61519.89742281811</v>
      </c>
      <c r="M234" s="55">
        <f t="shared" si="238"/>
        <v>57482.719892609362</v>
      </c>
      <c r="N234" s="55">
        <f t="shared" si="239"/>
        <v>12944.050726425576</v>
      </c>
      <c r="O234" s="55">
        <f t="shared" si="213"/>
        <v>44538.66916618379</v>
      </c>
      <c r="P234" s="65">
        <f t="shared" si="240"/>
        <v>0</v>
      </c>
      <c r="Q234" s="52">
        <f t="shared" si="201"/>
        <v>0</v>
      </c>
      <c r="R234" s="57">
        <f t="shared" si="241"/>
        <v>0</v>
      </c>
      <c r="S234" s="59">
        <f t="shared" si="242"/>
        <v>0</v>
      </c>
      <c r="T234" s="56">
        <f t="shared" si="214"/>
        <v>0</v>
      </c>
      <c r="U234" s="57">
        <f t="shared" si="215"/>
        <v>0</v>
      </c>
      <c r="V234" s="59">
        <f t="shared" si="264"/>
        <v>0</v>
      </c>
      <c r="W234" s="52">
        <f t="shared" si="204"/>
        <v>0</v>
      </c>
      <c r="X234" s="57">
        <f t="shared" si="216"/>
        <v>0</v>
      </c>
      <c r="Y234" s="59">
        <f t="shared" si="202"/>
        <v>0</v>
      </c>
      <c r="Z234" s="56">
        <f t="shared" si="243"/>
        <v>0</v>
      </c>
      <c r="AA234" s="57">
        <f t="shared" si="244"/>
        <v>0</v>
      </c>
      <c r="AB234" s="63">
        <f t="shared" si="265"/>
        <v>0</v>
      </c>
      <c r="AC234" s="74">
        <f t="shared" si="217"/>
        <v>0</v>
      </c>
      <c r="AD234" s="57">
        <f t="shared" si="245"/>
        <v>0</v>
      </c>
      <c r="AE234" s="59">
        <f t="shared" si="246"/>
        <v>0</v>
      </c>
      <c r="AF234" s="54">
        <f t="shared" si="247"/>
        <v>0</v>
      </c>
      <c r="AG234" s="57">
        <f t="shared" si="218"/>
        <v>0</v>
      </c>
      <c r="AH234" s="59">
        <f t="shared" si="248"/>
        <v>195996.71315968927</v>
      </c>
      <c r="AI234" s="54">
        <f t="shared" si="206"/>
        <v>12944.050726425576</v>
      </c>
      <c r="AJ234" s="57">
        <f t="shared" si="219"/>
        <v>816.65297149870526</v>
      </c>
      <c r="AK234" s="59">
        <f t="shared" si="203"/>
        <v>1044129.2709839974</v>
      </c>
      <c r="AL234" s="56">
        <f t="shared" si="205"/>
        <v>44538.66916618379</v>
      </c>
      <c r="AM234" s="75">
        <f t="shared" si="220"/>
        <v>4350.5386290999886</v>
      </c>
      <c r="AN234">
        <f t="shared" si="249"/>
        <v>3.9378795650431904E-2</v>
      </c>
      <c r="AO234" s="119">
        <f t="shared" si="221"/>
        <v>0</v>
      </c>
      <c r="AP234" s="119">
        <f t="shared" si="222"/>
        <v>0</v>
      </c>
      <c r="AQ234">
        <f t="shared" si="223"/>
        <v>0.30992714709133884</v>
      </c>
      <c r="AR234" s="41">
        <f t="shared" si="224"/>
        <v>0</v>
      </c>
      <c r="AS234" s="41">
        <f t="shared" si="225"/>
        <v>0</v>
      </c>
      <c r="AT234">
        <f t="shared" si="226"/>
        <v>0.30764073054280588</v>
      </c>
      <c r="AU234" s="41">
        <f t="shared" si="250"/>
        <v>0</v>
      </c>
      <c r="AV234" s="41">
        <f t="shared" si="251"/>
        <v>0</v>
      </c>
      <c r="AW234">
        <f t="shared" si="227"/>
        <v>0.31515853857763898</v>
      </c>
      <c r="AX234">
        <f t="shared" si="252"/>
        <v>0</v>
      </c>
      <c r="AY234" s="121">
        <f t="shared" si="253"/>
        <v>0</v>
      </c>
      <c r="AZ234">
        <f t="shared" si="228"/>
        <v>0.44885746524645659</v>
      </c>
      <c r="BA234" s="39">
        <f t="shared" si="254"/>
        <v>0</v>
      </c>
      <c r="BB234" s="39">
        <f t="shared" si="255"/>
        <v>0</v>
      </c>
      <c r="BC234">
        <f t="shared" si="229"/>
        <v>0.32918882431408736</v>
      </c>
      <c r="BD234" s="41">
        <f t="shared" si="256"/>
        <v>0</v>
      </c>
      <c r="BE234" s="41">
        <f t="shared" si="257"/>
        <v>0</v>
      </c>
      <c r="BF234">
        <f t="shared" si="230"/>
        <v>0.31454046963078686</v>
      </c>
      <c r="BG234" s="41">
        <f t="shared" si="258"/>
        <v>13760.70369792428</v>
      </c>
      <c r="BH234" s="41">
        <f t="shared" si="259"/>
        <v>2873579.2612664779</v>
      </c>
      <c r="BI234">
        <f t="shared" si="231"/>
        <v>0.34737464256892164</v>
      </c>
      <c r="BJ234">
        <f t="shared" si="260"/>
        <v>48889.207795283779</v>
      </c>
      <c r="BK234" s="121">
        <f t="shared" si="261"/>
        <v>9887584.5548928007</v>
      </c>
      <c r="BL234">
        <f t="shared" si="232"/>
        <v>0.36130145908344147</v>
      </c>
      <c r="BM234" s="119">
        <f t="shared" si="262"/>
        <v>62649.911493208056</v>
      </c>
      <c r="BN234" s="119">
        <f t="shared" si="263"/>
        <v>12473750.216696233</v>
      </c>
      <c r="BO234">
        <f t="shared" si="233"/>
        <v>0.33321309070914235</v>
      </c>
    </row>
    <row r="235" spans="1:67">
      <c r="A235">
        <v>223</v>
      </c>
      <c r="B235" s="58">
        <v>218</v>
      </c>
      <c r="C235" s="56">
        <f t="shared" si="207"/>
        <v>1182643.2642510773</v>
      </c>
      <c r="D235" s="56">
        <f t="shared" si="234"/>
        <v>369731.97834949091</v>
      </c>
      <c r="E235" s="59">
        <f t="shared" si="235"/>
        <v>812911.28590158641</v>
      </c>
      <c r="F235" s="53">
        <f t="shared" si="236"/>
        <v>47177.841627002395</v>
      </c>
      <c r="G235" s="53">
        <f t="shared" si="208"/>
        <v>3770.5535144401915</v>
      </c>
      <c r="H235" s="60">
        <f t="shared" si="209"/>
        <v>43407.288112562201</v>
      </c>
      <c r="I235" s="54">
        <f t="shared" si="237"/>
        <v>0.18</v>
      </c>
      <c r="J235" s="61">
        <f t="shared" si="210"/>
        <v>1.6401583188387914E-2</v>
      </c>
      <c r="K235" s="62">
        <f t="shared" si="211"/>
        <v>12621.08383353375</v>
      </c>
      <c r="L235" s="62">
        <f t="shared" si="212"/>
        <v>59798.925460536149</v>
      </c>
      <c r="M235" s="55">
        <f t="shared" si="238"/>
        <v>56028.371946095955</v>
      </c>
      <c r="N235" s="55">
        <f t="shared" si="239"/>
        <v>12616.558331690045</v>
      </c>
      <c r="O235" s="55">
        <f t="shared" si="213"/>
        <v>43411.81361440591</v>
      </c>
      <c r="P235" s="59">
        <f t="shared" si="240"/>
        <v>0</v>
      </c>
      <c r="Q235" s="52">
        <f t="shared" ref="Q235:Q252" si="266">MIN(IF(S235&gt;O235,0,MIN(P235,O235-S235))+IF(P235&gt;0,MIN(AA235,P235)),P235)</f>
        <v>0</v>
      </c>
      <c r="R235" s="57">
        <f t="shared" si="241"/>
        <v>0</v>
      </c>
      <c r="S235" s="59">
        <f t="shared" si="242"/>
        <v>0</v>
      </c>
      <c r="T235" s="56">
        <f t="shared" si="214"/>
        <v>0</v>
      </c>
      <c r="U235" s="57">
        <f t="shared" si="215"/>
        <v>0</v>
      </c>
      <c r="V235" s="59">
        <f t="shared" si="264"/>
        <v>0</v>
      </c>
      <c r="W235" s="52">
        <f t="shared" si="204"/>
        <v>0</v>
      </c>
      <c r="X235" s="57">
        <f t="shared" si="216"/>
        <v>0</v>
      </c>
      <c r="Y235" s="59">
        <f t="shared" si="202"/>
        <v>0</v>
      </c>
      <c r="Z235" s="56">
        <f t="shared" si="243"/>
        <v>0</v>
      </c>
      <c r="AA235" s="57">
        <f t="shared" si="244"/>
        <v>0</v>
      </c>
      <c r="AB235" s="63">
        <f t="shared" si="265"/>
        <v>0</v>
      </c>
      <c r="AC235" s="74">
        <f t="shared" si="217"/>
        <v>0</v>
      </c>
      <c r="AD235" s="57">
        <f t="shared" si="245"/>
        <v>0</v>
      </c>
      <c r="AE235" s="59">
        <f t="shared" si="246"/>
        <v>0</v>
      </c>
      <c r="AF235" s="54">
        <f t="shared" si="247"/>
        <v>0</v>
      </c>
      <c r="AG235" s="57">
        <f t="shared" si="218"/>
        <v>0</v>
      </c>
      <c r="AH235" s="59">
        <f t="shared" si="248"/>
        <v>183052.6624332637</v>
      </c>
      <c r="AI235" s="54">
        <f t="shared" si="206"/>
        <v>12616.558331690045</v>
      </c>
      <c r="AJ235" s="57">
        <f t="shared" si="219"/>
        <v>762.71942680526536</v>
      </c>
      <c r="AK235" s="59">
        <f t="shared" si="203"/>
        <v>999590.60181781359</v>
      </c>
      <c r="AL235" s="56">
        <f t="shared" si="205"/>
        <v>43411.81361440591</v>
      </c>
      <c r="AM235" s="75">
        <f t="shared" si="220"/>
        <v>4164.9608409075563</v>
      </c>
      <c r="AN235">
        <f t="shared" si="249"/>
        <v>3.9459202834439364E-2</v>
      </c>
      <c r="AO235" s="119">
        <f t="shared" si="221"/>
        <v>0</v>
      </c>
      <c r="AP235" s="119">
        <f t="shared" si="222"/>
        <v>0</v>
      </c>
      <c r="AQ235">
        <f t="shared" si="223"/>
        <v>0.30781106185850837</v>
      </c>
      <c r="AR235" s="41">
        <f t="shared" si="224"/>
        <v>0</v>
      </c>
      <c r="AS235" s="41">
        <f t="shared" si="225"/>
        <v>0</v>
      </c>
      <c r="AT235">
        <f t="shared" si="226"/>
        <v>0.30552984572168812</v>
      </c>
      <c r="AU235" s="41">
        <f t="shared" si="250"/>
        <v>0</v>
      </c>
      <c r="AV235" s="41">
        <f t="shared" si="251"/>
        <v>0</v>
      </c>
      <c r="AW235">
        <f t="shared" si="227"/>
        <v>0.31303084503637579</v>
      </c>
      <c r="AX235">
        <f t="shared" si="252"/>
        <v>0</v>
      </c>
      <c r="AY235" s="121">
        <f t="shared" si="253"/>
        <v>0</v>
      </c>
      <c r="AZ235">
        <f t="shared" si="228"/>
        <v>0.44655321266187176</v>
      </c>
      <c r="BA235" s="39">
        <f t="shared" si="254"/>
        <v>0</v>
      </c>
      <c r="BB235" s="39">
        <f t="shared" si="255"/>
        <v>0</v>
      </c>
      <c r="BC235">
        <f t="shared" si="229"/>
        <v>0.32703194882411579</v>
      </c>
      <c r="BD235" s="41">
        <f t="shared" si="256"/>
        <v>0</v>
      </c>
      <c r="BE235" s="41">
        <f t="shared" si="257"/>
        <v>0</v>
      </c>
      <c r="BF235">
        <f t="shared" si="230"/>
        <v>0.31241412666726737</v>
      </c>
      <c r="BG235" s="41">
        <f t="shared" si="258"/>
        <v>13379.277758495311</v>
      </c>
      <c r="BH235" s="41">
        <f t="shared" si="259"/>
        <v>2813492.5079668798</v>
      </c>
      <c r="BI235">
        <f t="shared" si="231"/>
        <v>0.34518401321827008</v>
      </c>
      <c r="BJ235">
        <f t="shared" si="260"/>
        <v>47576.774455313469</v>
      </c>
      <c r="BK235" s="121">
        <f t="shared" si="261"/>
        <v>9680834.4360125177</v>
      </c>
      <c r="BL235">
        <f t="shared" si="232"/>
        <v>0.3590879509588647</v>
      </c>
      <c r="BM235" s="119">
        <f t="shared" si="262"/>
        <v>60956.052213808784</v>
      </c>
      <c r="BN235" s="119">
        <f t="shared" si="263"/>
        <v>12214185.084248919</v>
      </c>
      <c r="BO235">
        <f t="shared" si="233"/>
        <v>0.33104835708823432</v>
      </c>
    </row>
    <row r="236" spans="1:67">
      <c r="A236">
        <v>224</v>
      </c>
      <c r="B236" s="64">
        <v>219</v>
      </c>
      <c r="C236" s="56">
        <f t="shared" si="207"/>
        <v>1126614.8923049814</v>
      </c>
      <c r="D236" s="56">
        <f t="shared" si="234"/>
        <v>369731.97834949091</v>
      </c>
      <c r="E236" s="59">
        <f t="shared" si="235"/>
        <v>756882.91395549045</v>
      </c>
      <c r="F236" s="53">
        <f t="shared" si="236"/>
        <v>46404.050332908526</v>
      </c>
      <c r="G236" s="53">
        <f t="shared" si="208"/>
        <v>3510.6752492302167</v>
      </c>
      <c r="H236" s="66">
        <f t="shared" si="209"/>
        <v>42893.375083678307</v>
      </c>
      <c r="I236" s="54">
        <f t="shared" si="237"/>
        <v>0.18</v>
      </c>
      <c r="J236" s="67">
        <f t="shared" si="210"/>
        <v>1.6401583188387914E-2</v>
      </c>
      <c r="K236" s="68">
        <f t="shared" si="211"/>
        <v>11710.558817444753</v>
      </c>
      <c r="L236" s="68">
        <f t="shared" si="212"/>
        <v>58114.609150353281</v>
      </c>
      <c r="M236" s="55">
        <f t="shared" si="238"/>
        <v>54603.933901123062</v>
      </c>
      <c r="N236" s="55">
        <f t="shared" si="239"/>
        <v>12295.801096381314</v>
      </c>
      <c r="O236" s="55">
        <f t="shared" si="213"/>
        <v>42308.132804741748</v>
      </c>
      <c r="P236" s="65">
        <f t="shared" si="240"/>
        <v>0</v>
      </c>
      <c r="Q236" s="52">
        <f t="shared" si="266"/>
        <v>0</v>
      </c>
      <c r="R236" s="57">
        <f t="shared" si="241"/>
        <v>0</v>
      </c>
      <c r="S236" s="59">
        <f t="shared" si="242"/>
        <v>0</v>
      </c>
      <c r="T236" s="56">
        <f t="shared" si="214"/>
        <v>0</v>
      </c>
      <c r="U236" s="57">
        <f t="shared" si="215"/>
        <v>0</v>
      </c>
      <c r="V236" s="59">
        <f t="shared" si="264"/>
        <v>0</v>
      </c>
      <c r="W236" s="52">
        <f t="shared" si="204"/>
        <v>0</v>
      </c>
      <c r="X236" s="57">
        <f t="shared" si="216"/>
        <v>0</v>
      </c>
      <c r="Y236" s="59">
        <f t="shared" si="202"/>
        <v>0</v>
      </c>
      <c r="Z236" s="56">
        <f t="shared" si="243"/>
        <v>0</v>
      </c>
      <c r="AA236" s="57">
        <f t="shared" si="244"/>
        <v>0</v>
      </c>
      <c r="AB236" s="63">
        <f t="shared" si="265"/>
        <v>0</v>
      </c>
      <c r="AC236" s="74">
        <f t="shared" si="217"/>
        <v>0</v>
      </c>
      <c r="AD236" s="57">
        <f t="shared" si="245"/>
        <v>0</v>
      </c>
      <c r="AE236" s="59">
        <f t="shared" si="246"/>
        <v>0</v>
      </c>
      <c r="AF236" s="54">
        <f t="shared" si="247"/>
        <v>0</v>
      </c>
      <c r="AG236" s="57">
        <f t="shared" si="218"/>
        <v>0</v>
      </c>
      <c r="AH236" s="59">
        <f t="shared" si="248"/>
        <v>170436.10410157364</v>
      </c>
      <c r="AI236" s="54">
        <f t="shared" si="206"/>
        <v>12295.801096381314</v>
      </c>
      <c r="AJ236" s="57">
        <f t="shared" si="219"/>
        <v>710.15043375655682</v>
      </c>
      <c r="AK236" s="59">
        <f t="shared" si="203"/>
        <v>956178.78820340766</v>
      </c>
      <c r="AL236" s="56">
        <f t="shared" si="205"/>
        <v>42308.132804741748</v>
      </c>
      <c r="AM236" s="75">
        <f t="shared" si="220"/>
        <v>3984.078284180865</v>
      </c>
      <c r="AN236">
        <f t="shared" si="249"/>
        <v>3.9539610018446823E-2</v>
      </c>
      <c r="AO236" s="119">
        <f t="shared" si="221"/>
        <v>0</v>
      </c>
      <c r="AP236" s="119">
        <f t="shared" si="222"/>
        <v>0</v>
      </c>
      <c r="AQ236">
        <f t="shared" si="223"/>
        <v>0.30570535278944355</v>
      </c>
      <c r="AR236" s="41">
        <f t="shared" si="224"/>
        <v>0</v>
      </c>
      <c r="AS236" s="41">
        <f t="shared" si="225"/>
        <v>0</v>
      </c>
      <c r="AT236">
        <f t="shared" si="226"/>
        <v>0.30342940344161756</v>
      </c>
      <c r="AU236" s="41">
        <f t="shared" si="250"/>
        <v>0</v>
      </c>
      <c r="AV236" s="41">
        <f t="shared" si="251"/>
        <v>0</v>
      </c>
      <c r="AW236">
        <f t="shared" si="227"/>
        <v>0.31091337445897843</v>
      </c>
      <c r="AX236">
        <f t="shared" si="252"/>
        <v>0</v>
      </c>
      <c r="AY236" s="121">
        <f t="shared" si="253"/>
        <v>0</v>
      </c>
      <c r="AZ236">
        <f t="shared" si="228"/>
        <v>0.44425486188362884</v>
      </c>
      <c r="BA236" s="39">
        <f t="shared" si="254"/>
        <v>0</v>
      </c>
      <c r="BB236" s="39">
        <f t="shared" si="255"/>
        <v>0</v>
      </c>
      <c r="BC236">
        <f t="shared" si="229"/>
        <v>0.32488487691852402</v>
      </c>
      <c r="BD236" s="41">
        <f t="shared" si="256"/>
        <v>0</v>
      </c>
      <c r="BE236" s="41">
        <f t="shared" si="257"/>
        <v>0</v>
      </c>
      <c r="BF236">
        <f t="shared" si="230"/>
        <v>0.31029802486166108</v>
      </c>
      <c r="BG236" s="41">
        <f t="shared" si="258"/>
        <v>13005.951530137871</v>
      </c>
      <c r="BH236" s="41">
        <f t="shared" si="259"/>
        <v>2754259.4455894143</v>
      </c>
      <c r="BI236">
        <f t="shared" si="231"/>
        <v>0.34300262753329325</v>
      </c>
      <c r="BJ236">
        <f t="shared" si="260"/>
        <v>46292.211088922617</v>
      </c>
      <c r="BK236" s="121">
        <f t="shared" si="261"/>
        <v>9477021.7482621521</v>
      </c>
      <c r="BL236">
        <f t="shared" si="232"/>
        <v>0.35688324704225077</v>
      </c>
      <c r="BM236" s="119">
        <f t="shared" si="262"/>
        <v>59298.162619060487</v>
      </c>
      <c r="BN236" s="119">
        <f t="shared" si="263"/>
        <v>11958261.524345951</v>
      </c>
      <c r="BO236">
        <f t="shared" si="233"/>
        <v>0.32889330464309358</v>
      </c>
    </row>
    <row r="237" spans="1:67">
      <c r="A237">
        <v>225</v>
      </c>
      <c r="B237" s="58">
        <v>220</v>
      </c>
      <c r="C237" s="56">
        <f t="shared" si="207"/>
        <v>1072010.9584038584</v>
      </c>
      <c r="D237" s="56">
        <f t="shared" si="234"/>
        <v>369731.97834949091</v>
      </c>
      <c r="E237" s="59">
        <f t="shared" si="235"/>
        <v>702278.98005436745</v>
      </c>
      <c r="F237" s="53">
        <f t="shared" si="236"/>
        <v>45642.950441095192</v>
      </c>
      <c r="G237" s="53">
        <f t="shared" si="208"/>
        <v>3257.4040024855076</v>
      </c>
      <c r="H237" s="60">
        <f t="shared" si="209"/>
        <v>42385.546438609686</v>
      </c>
      <c r="I237" s="54">
        <f t="shared" si="237"/>
        <v>0.18</v>
      </c>
      <c r="J237" s="61">
        <f t="shared" si="210"/>
        <v>1.6401583188387914E-2</v>
      </c>
      <c r="K237" s="62">
        <f t="shared" si="211"/>
        <v>10823.297046919788</v>
      </c>
      <c r="L237" s="62">
        <f t="shared" si="212"/>
        <v>56466.247488014982</v>
      </c>
      <c r="M237" s="55">
        <f t="shared" si="238"/>
        <v>53208.843485529476</v>
      </c>
      <c r="N237" s="55">
        <f t="shared" si="239"/>
        <v>11981.652407155574</v>
      </c>
      <c r="O237" s="55">
        <f t="shared" si="213"/>
        <v>41227.1910783739</v>
      </c>
      <c r="P237" s="59">
        <f t="shared" si="240"/>
        <v>0</v>
      </c>
      <c r="Q237" s="52">
        <f t="shared" si="266"/>
        <v>0</v>
      </c>
      <c r="R237" s="57">
        <f t="shared" si="241"/>
        <v>0</v>
      </c>
      <c r="S237" s="59">
        <f t="shared" si="242"/>
        <v>0</v>
      </c>
      <c r="T237" s="56">
        <f t="shared" si="214"/>
        <v>0</v>
      </c>
      <c r="U237" s="57">
        <f t="shared" si="215"/>
        <v>0</v>
      </c>
      <c r="V237" s="59">
        <f t="shared" si="264"/>
        <v>0</v>
      </c>
      <c r="W237" s="52">
        <f t="shared" si="204"/>
        <v>0</v>
      </c>
      <c r="X237" s="57">
        <f t="shared" si="216"/>
        <v>0</v>
      </c>
      <c r="Y237" s="59">
        <f t="shared" si="202"/>
        <v>0</v>
      </c>
      <c r="Z237" s="56">
        <f t="shared" si="243"/>
        <v>0</v>
      </c>
      <c r="AA237" s="57">
        <f t="shared" si="244"/>
        <v>0</v>
      </c>
      <c r="AB237" s="63">
        <f t="shared" si="265"/>
        <v>0</v>
      </c>
      <c r="AC237" s="74">
        <f t="shared" si="217"/>
        <v>0</v>
      </c>
      <c r="AD237" s="57">
        <f t="shared" si="245"/>
        <v>0</v>
      </c>
      <c r="AE237" s="59">
        <f t="shared" si="246"/>
        <v>0</v>
      </c>
      <c r="AF237" s="54">
        <f t="shared" si="247"/>
        <v>0</v>
      </c>
      <c r="AG237" s="57">
        <f t="shared" si="218"/>
        <v>0</v>
      </c>
      <c r="AH237" s="59">
        <f t="shared" si="248"/>
        <v>158140.30300519231</v>
      </c>
      <c r="AI237" s="54">
        <f t="shared" si="206"/>
        <v>11981.652407155574</v>
      </c>
      <c r="AJ237" s="57">
        <f t="shared" si="219"/>
        <v>658.91792918830129</v>
      </c>
      <c r="AK237" s="59">
        <f t="shared" si="203"/>
        <v>913870.65539866593</v>
      </c>
      <c r="AL237" s="56">
        <f t="shared" si="205"/>
        <v>41227.1910783739</v>
      </c>
      <c r="AM237" s="75">
        <f t="shared" si="220"/>
        <v>3807.7943974944415</v>
      </c>
      <c r="AN237">
        <f t="shared" si="249"/>
        <v>3.9620017202454283E-2</v>
      </c>
      <c r="AO237" s="119">
        <f t="shared" si="221"/>
        <v>0</v>
      </c>
      <c r="AP237" s="119">
        <f t="shared" si="222"/>
        <v>0</v>
      </c>
      <c r="AQ237">
        <f t="shared" si="223"/>
        <v>0.30361000484291256</v>
      </c>
      <c r="AR237" s="41">
        <f t="shared" si="224"/>
        <v>0</v>
      </c>
      <c r="AS237" s="41">
        <f t="shared" si="225"/>
        <v>0</v>
      </c>
      <c r="AT237">
        <f t="shared" si="226"/>
        <v>0.30133938771096236</v>
      </c>
      <c r="AU237" s="41">
        <f t="shared" si="250"/>
        <v>0</v>
      </c>
      <c r="AV237" s="41">
        <f t="shared" si="251"/>
        <v>0</v>
      </c>
      <c r="AW237">
        <f t="shared" si="227"/>
        <v>0.30880611395374763</v>
      </c>
      <c r="AX237">
        <f t="shared" si="252"/>
        <v>0</v>
      </c>
      <c r="AY237" s="121">
        <f t="shared" si="253"/>
        <v>0</v>
      </c>
      <c r="AZ237">
        <f t="shared" si="228"/>
        <v>0.44196244376597599</v>
      </c>
      <c r="BA237" s="39">
        <f t="shared" si="254"/>
        <v>0</v>
      </c>
      <c r="BB237" s="39">
        <f t="shared" si="255"/>
        <v>0</v>
      </c>
      <c r="BC237">
        <f t="shared" si="229"/>
        <v>0.32274760129914148</v>
      </c>
      <c r="BD237" s="41">
        <f t="shared" si="256"/>
        <v>0</v>
      </c>
      <c r="BE237" s="41">
        <f t="shared" si="257"/>
        <v>0</v>
      </c>
      <c r="BF237">
        <f t="shared" si="230"/>
        <v>0.308192151070104</v>
      </c>
      <c r="BG237" s="41">
        <f t="shared" si="258"/>
        <v>12640.570336343875</v>
      </c>
      <c r="BH237" s="41">
        <f t="shared" si="259"/>
        <v>2695871.7916100044</v>
      </c>
      <c r="BI237">
        <f t="shared" si="231"/>
        <v>0.34083048509956426</v>
      </c>
      <c r="BJ237">
        <f t="shared" si="260"/>
        <v>45034.985475868343</v>
      </c>
      <c r="BK237" s="121">
        <f t="shared" si="261"/>
        <v>9276117.9926341269</v>
      </c>
      <c r="BL237">
        <f t="shared" si="232"/>
        <v>0.35468735191618728</v>
      </c>
      <c r="BM237" s="119">
        <f t="shared" si="262"/>
        <v>57675.555812212217</v>
      </c>
      <c r="BN237" s="119">
        <f t="shared" si="263"/>
        <v>11705945.566816485</v>
      </c>
      <c r="BO237">
        <f t="shared" si="233"/>
        <v>0.32674792763428678</v>
      </c>
    </row>
    <row r="238" spans="1:67">
      <c r="A238">
        <v>226</v>
      </c>
      <c r="B238" s="64">
        <v>221</v>
      </c>
      <c r="C238" s="56">
        <f t="shared" si="207"/>
        <v>1018802.1149183287</v>
      </c>
      <c r="D238" s="56">
        <f t="shared" si="234"/>
        <v>369731.97834949079</v>
      </c>
      <c r="E238" s="59">
        <f t="shared" si="235"/>
        <v>649070.13656883792</v>
      </c>
      <c r="F238" s="53">
        <f t="shared" si="236"/>
        <v>44894.333792472105</v>
      </c>
      <c r="G238" s="53">
        <f t="shared" si="208"/>
        <v>3010.6036501184603</v>
      </c>
      <c r="H238" s="66">
        <f t="shared" si="209"/>
        <v>41883.730142353648</v>
      </c>
      <c r="I238" s="54">
        <f t="shared" si="237"/>
        <v>0.18</v>
      </c>
      <c r="J238" s="67">
        <f t="shared" si="210"/>
        <v>1.6401583188387914E-2</v>
      </c>
      <c r="K238" s="68">
        <f t="shared" si="211"/>
        <v>9958.818355862295</v>
      </c>
      <c r="L238" s="68">
        <f t="shared" si="212"/>
        <v>54853.152148334397</v>
      </c>
      <c r="M238" s="55">
        <f t="shared" si="238"/>
        <v>51842.54849821594</v>
      </c>
      <c r="N238" s="55">
        <f t="shared" si="239"/>
        <v>11673.987918486846</v>
      </c>
      <c r="O238" s="55">
        <f t="shared" si="213"/>
        <v>40168.560579729092</v>
      </c>
      <c r="P238" s="65">
        <f t="shared" si="240"/>
        <v>0</v>
      </c>
      <c r="Q238" s="52">
        <f t="shared" si="266"/>
        <v>0</v>
      </c>
      <c r="R238" s="57">
        <f t="shared" si="241"/>
        <v>0</v>
      </c>
      <c r="S238" s="59">
        <f t="shared" si="242"/>
        <v>0</v>
      </c>
      <c r="T238" s="56">
        <f t="shared" si="214"/>
        <v>0</v>
      </c>
      <c r="U238" s="57">
        <f t="shared" si="215"/>
        <v>0</v>
      </c>
      <c r="V238" s="59">
        <f t="shared" si="264"/>
        <v>0</v>
      </c>
      <c r="W238" s="52">
        <f t="shared" si="204"/>
        <v>0</v>
      </c>
      <c r="X238" s="57">
        <f t="shared" si="216"/>
        <v>0</v>
      </c>
      <c r="Y238" s="59">
        <f t="shared" ref="Y238:Y252" si="267">IF(V237&gt;O237,(IF(V237&gt;AA237+O237+AM237,Y237+AA237,Y237+AA237-((AA237+O237+AM237)-V237))),Y237-Z237)</f>
        <v>0</v>
      </c>
      <c r="Z238" s="56">
        <f t="shared" si="243"/>
        <v>0</v>
      </c>
      <c r="AA238" s="57">
        <f t="shared" si="244"/>
        <v>0</v>
      </c>
      <c r="AB238" s="63">
        <f t="shared" si="265"/>
        <v>0</v>
      </c>
      <c r="AC238" s="74">
        <f t="shared" si="217"/>
        <v>0</v>
      </c>
      <c r="AD238" s="57">
        <f t="shared" si="245"/>
        <v>0</v>
      </c>
      <c r="AE238" s="59">
        <f t="shared" si="246"/>
        <v>0</v>
      </c>
      <c r="AF238" s="54">
        <f t="shared" si="247"/>
        <v>0</v>
      </c>
      <c r="AG238" s="57">
        <f t="shared" si="218"/>
        <v>0</v>
      </c>
      <c r="AH238" s="59">
        <f t="shared" si="248"/>
        <v>146158.65059803674</v>
      </c>
      <c r="AI238" s="54">
        <f t="shared" si="206"/>
        <v>11673.987918486846</v>
      </c>
      <c r="AJ238" s="57">
        <f t="shared" si="219"/>
        <v>608.99437749181971</v>
      </c>
      <c r="AK238" s="59">
        <f t="shared" si="203"/>
        <v>872643.464320292</v>
      </c>
      <c r="AL238" s="56">
        <f t="shared" si="205"/>
        <v>40168.560579729092</v>
      </c>
      <c r="AM238" s="75">
        <f t="shared" si="220"/>
        <v>3636.0144346678831</v>
      </c>
      <c r="AN238">
        <f t="shared" si="249"/>
        <v>3.970042438646175E-2</v>
      </c>
      <c r="AO238" s="119">
        <f t="shared" si="221"/>
        <v>0</v>
      </c>
      <c r="AP238" s="119">
        <f t="shared" si="222"/>
        <v>0</v>
      </c>
      <c r="AQ238">
        <f t="shared" si="223"/>
        <v>0.30152500266726839</v>
      </c>
      <c r="AR238" s="41">
        <f t="shared" si="224"/>
        <v>0</v>
      </c>
      <c r="AS238" s="41">
        <f t="shared" si="225"/>
        <v>0</v>
      </c>
      <c r="AT238">
        <f t="shared" si="226"/>
        <v>0.29925978223212946</v>
      </c>
      <c r="AU238" s="41">
        <f t="shared" si="250"/>
        <v>0</v>
      </c>
      <c r="AV238" s="41">
        <f t="shared" si="251"/>
        <v>0</v>
      </c>
      <c r="AW238">
        <f t="shared" si="227"/>
        <v>0.30670905030878742</v>
      </c>
      <c r="AX238">
        <f t="shared" si="252"/>
        <v>0</v>
      </c>
      <c r="AY238" s="121">
        <f t="shared" si="253"/>
        <v>0</v>
      </c>
      <c r="AZ238">
        <f t="shared" si="228"/>
        <v>0.43967598876635916</v>
      </c>
      <c r="BA238" s="39">
        <f t="shared" si="254"/>
        <v>0</v>
      </c>
      <c r="BB238" s="39">
        <f t="shared" si="255"/>
        <v>0</v>
      </c>
      <c r="BC238">
        <f t="shared" si="229"/>
        <v>0.32062011432465659</v>
      </c>
      <c r="BD238" s="41">
        <f t="shared" si="256"/>
        <v>0</v>
      </c>
      <c r="BE238" s="41">
        <f t="shared" si="257"/>
        <v>0</v>
      </c>
      <c r="BF238">
        <f t="shared" si="230"/>
        <v>0.30609649182968435</v>
      </c>
      <c r="BG238" s="41">
        <f t="shared" si="258"/>
        <v>12282.982295978665</v>
      </c>
      <c r="BH238" s="41">
        <f t="shared" si="259"/>
        <v>2638321.2695780271</v>
      </c>
      <c r="BI238">
        <f t="shared" si="231"/>
        <v>0.33866758513607931</v>
      </c>
      <c r="BJ238">
        <f t="shared" si="260"/>
        <v>43804.575014396978</v>
      </c>
      <c r="BK238" s="121">
        <f t="shared" si="261"/>
        <v>9078094.6910187751</v>
      </c>
      <c r="BL238">
        <f t="shared" si="232"/>
        <v>0.35250026978312604</v>
      </c>
      <c r="BM238" s="119">
        <f t="shared" si="262"/>
        <v>56087.557310375647</v>
      </c>
      <c r="BN238" s="119">
        <f t="shared" si="263"/>
        <v>11457203.218105722</v>
      </c>
      <c r="BO238">
        <f t="shared" si="233"/>
        <v>0.3246122199733964</v>
      </c>
    </row>
    <row r="239" spans="1:67">
      <c r="A239">
        <v>227</v>
      </c>
      <c r="B239" s="58">
        <v>222</v>
      </c>
      <c r="C239" s="56">
        <f t="shared" si="207"/>
        <v>966959.56642011285</v>
      </c>
      <c r="D239" s="56">
        <f t="shared" si="234"/>
        <v>369731.97834949091</v>
      </c>
      <c r="E239" s="59">
        <f t="shared" si="235"/>
        <v>597227.58807062195</v>
      </c>
      <c r="F239" s="53">
        <f t="shared" si="236"/>
        <v>44157.995642087619</v>
      </c>
      <c r="G239" s="53">
        <f t="shared" si="208"/>
        <v>2770.1406293342347</v>
      </c>
      <c r="H239" s="60">
        <f t="shared" si="209"/>
        <v>41387.855012753382</v>
      </c>
      <c r="I239" s="54">
        <f t="shared" si="237"/>
        <v>0.18</v>
      </c>
      <c r="J239" s="61">
        <f t="shared" si="210"/>
        <v>1.6401583188387914E-2</v>
      </c>
      <c r="K239" s="62">
        <f t="shared" si="211"/>
        <v>9116.6516211599628</v>
      </c>
      <c r="L239" s="62">
        <f t="shared" si="212"/>
        <v>53274.647263247585</v>
      </c>
      <c r="M239" s="55">
        <f t="shared" si="238"/>
        <v>50504.506633913348</v>
      </c>
      <c r="N239" s="55">
        <f t="shared" si="239"/>
        <v>11372.685513207993</v>
      </c>
      <c r="O239" s="55">
        <f t="shared" si="213"/>
        <v>39131.821120705354</v>
      </c>
      <c r="P239" s="59">
        <f t="shared" si="240"/>
        <v>0</v>
      </c>
      <c r="Q239" s="52">
        <f t="shared" si="266"/>
        <v>0</v>
      </c>
      <c r="R239" s="57">
        <f t="shared" si="241"/>
        <v>0</v>
      </c>
      <c r="S239" s="59">
        <f t="shared" si="242"/>
        <v>0</v>
      </c>
      <c r="T239" s="56">
        <f t="shared" si="214"/>
        <v>0</v>
      </c>
      <c r="U239" s="57">
        <f t="shared" si="215"/>
        <v>0</v>
      </c>
      <c r="V239" s="59">
        <f t="shared" si="264"/>
        <v>0</v>
      </c>
      <c r="W239" s="52">
        <f t="shared" si="204"/>
        <v>0</v>
      </c>
      <c r="X239" s="57">
        <f t="shared" si="216"/>
        <v>0</v>
      </c>
      <c r="Y239" s="59">
        <f t="shared" si="267"/>
        <v>0</v>
      </c>
      <c r="Z239" s="56">
        <f t="shared" si="243"/>
        <v>0</v>
      </c>
      <c r="AA239" s="57">
        <f t="shared" si="244"/>
        <v>0</v>
      </c>
      <c r="AB239" s="63">
        <f t="shared" si="265"/>
        <v>0</v>
      </c>
      <c r="AC239" s="74">
        <f t="shared" si="217"/>
        <v>0</v>
      </c>
      <c r="AD239" s="57">
        <f t="shared" si="245"/>
        <v>0</v>
      </c>
      <c r="AE239" s="59">
        <f t="shared" si="246"/>
        <v>0</v>
      </c>
      <c r="AF239" s="54">
        <f t="shared" si="247"/>
        <v>0</v>
      </c>
      <c r="AG239" s="57">
        <f t="shared" si="218"/>
        <v>0</v>
      </c>
      <c r="AH239" s="59">
        <f t="shared" si="248"/>
        <v>134484.66267954989</v>
      </c>
      <c r="AI239" s="54">
        <f t="shared" si="206"/>
        <v>11372.685513207993</v>
      </c>
      <c r="AJ239" s="57">
        <f t="shared" si="219"/>
        <v>560.35276116479122</v>
      </c>
      <c r="AK239" s="59">
        <f t="shared" si="203"/>
        <v>832474.90374056296</v>
      </c>
      <c r="AL239" s="56">
        <f t="shared" si="205"/>
        <v>39131.821120705354</v>
      </c>
      <c r="AM239" s="75">
        <f t="shared" si="220"/>
        <v>3468.6454322523455</v>
      </c>
      <c r="AN239">
        <f t="shared" si="249"/>
        <v>3.9780831570469202E-2</v>
      </c>
      <c r="AO239" s="119">
        <f t="shared" si="221"/>
        <v>0</v>
      </c>
      <c r="AP239" s="119">
        <f t="shared" si="222"/>
        <v>0</v>
      </c>
      <c r="AQ239">
        <f t="shared" si="223"/>
        <v>0.29945033060340515</v>
      </c>
      <c r="AR239" s="41">
        <f t="shared" si="224"/>
        <v>0</v>
      </c>
      <c r="AS239" s="41">
        <f t="shared" si="225"/>
        <v>0</v>
      </c>
      <c r="AT239">
        <f t="shared" si="226"/>
        <v>0.29719057040454111</v>
      </c>
      <c r="AU239" s="41">
        <f t="shared" si="250"/>
        <v>0</v>
      </c>
      <c r="AV239" s="41">
        <f t="shared" si="251"/>
        <v>0</v>
      </c>
      <c r="AW239">
        <f t="shared" si="227"/>
        <v>0.3046221699949257</v>
      </c>
      <c r="AX239">
        <f t="shared" si="252"/>
        <v>0</v>
      </c>
      <c r="AY239" s="121">
        <f t="shared" si="253"/>
        <v>0</v>
      </c>
      <c r="AZ239">
        <f t="shared" si="228"/>
        <v>0.43739552694588835</v>
      </c>
      <c r="BA239" s="39">
        <f t="shared" si="254"/>
        <v>0</v>
      </c>
      <c r="BB239" s="39">
        <f t="shared" si="255"/>
        <v>0</v>
      </c>
      <c r="BC239">
        <f t="shared" si="229"/>
        <v>0.31850240801329799</v>
      </c>
      <c r="BD239" s="41">
        <f t="shared" si="256"/>
        <v>0</v>
      </c>
      <c r="BE239" s="41">
        <f t="shared" si="257"/>
        <v>0</v>
      </c>
      <c r="BF239">
        <f t="shared" si="230"/>
        <v>0.30401103336135343</v>
      </c>
      <c r="BG239" s="41">
        <f t="shared" si="258"/>
        <v>11933.038274372784</v>
      </c>
      <c r="BH239" s="41">
        <f t="shared" si="259"/>
        <v>2581599.6114982143</v>
      </c>
      <c r="BI239">
        <f t="shared" si="231"/>
        <v>0.3365139264976168</v>
      </c>
      <c r="BJ239">
        <f t="shared" si="260"/>
        <v>42600.466552957696</v>
      </c>
      <c r="BK239" s="121">
        <f t="shared" si="261"/>
        <v>8882923.3944001161</v>
      </c>
      <c r="BL239">
        <f t="shared" si="232"/>
        <v>0.35032200446740119</v>
      </c>
      <c r="BM239" s="119">
        <f t="shared" si="262"/>
        <v>54533.504827330478</v>
      </c>
      <c r="BN239" s="119">
        <f t="shared" si="263"/>
        <v>11212000.472728763</v>
      </c>
      <c r="BO239">
        <f t="shared" si="233"/>
        <v>0.32248617522569817</v>
      </c>
    </row>
    <row r="240" spans="1:67">
      <c r="A240">
        <v>228</v>
      </c>
      <c r="B240" s="64">
        <v>223</v>
      </c>
      <c r="C240" s="56">
        <f t="shared" si="207"/>
        <v>916455.05978619948</v>
      </c>
      <c r="D240" s="56">
        <f t="shared" si="234"/>
        <v>369731.97834949091</v>
      </c>
      <c r="E240" s="59">
        <f t="shared" si="235"/>
        <v>546723.08143670857</v>
      </c>
      <c r="F240" s="53">
        <f t="shared" si="236"/>
        <v>43433.734603131437</v>
      </c>
      <c r="G240" s="53">
        <f t="shared" si="208"/>
        <v>2535.8838927306001</v>
      </c>
      <c r="H240" s="66">
        <f t="shared" si="209"/>
        <v>40897.850710400839</v>
      </c>
      <c r="I240" s="54">
        <f t="shared" si="237"/>
        <v>0.18</v>
      </c>
      <c r="J240" s="67">
        <f t="shared" si="210"/>
        <v>1.6401583188387914E-2</v>
      </c>
      <c r="K240" s="68">
        <f t="shared" si="211"/>
        <v>8296.3346005430467</v>
      </c>
      <c r="L240" s="68">
        <f t="shared" si="212"/>
        <v>51730.06920367448</v>
      </c>
      <c r="M240" s="55">
        <f t="shared" si="238"/>
        <v>49194.185310943882</v>
      </c>
      <c r="N240" s="55">
        <f t="shared" si="239"/>
        <v>11077.625263725704</v>
      </c>
      <c r="O240" s="55">
        <f t="shared" si="213"/>
        <v>38116.560047218176</v>
      </c>
      <c r="P240" s="65">
        <f t="shared" si="240"/>
        <v>0</v>
      </c>
      <c r="Q240" s="52">
        <f t="shared" si="266"/>
        <v>0</v>
      </c>
      <c r="R240" s="57">
        <f t="shared" si="241"/>
        <v>0</v>
      </c>
      <c r="S240" s="59">
        <f t="shared" si="242"/>
        <v>0</v>
      </c>
      <c r="T240" s="56">
        <f t="shared" si="214"/>
        <v>0</v>
      </c>
      <c r="U240" s="57">
        <f t="shared" si="215"/>
        <v>0</v>
      </c>
      <c r="V240" s="59">
        <f t="shared" si="264"/>
        <v>0</v>
      </c>
      <c r="W240" s="52">
        <f t="shared" si="204"/>
        <v>0</v>
      </c>
      <c r="X240" s="57">
        <f t="shared" si="216"/>
        <v>0</v>
      </c>
      <c r="Y240" s="59">
        <f t="shared" si="267"/>
        <v>0</v>
      </c>
      <c r="Z240" s="56">
        <f t="shared" si="243"/>
        <v>0</v>
      </c>
      <c r="AA240" s="57">
        <f t="shared" si="244"/>
        <v>0</v>
      </c>
      <c r="AB240" s="63">
        <f t="shared" si="265"/>
        <v>0</v>
      </c>
      <c r="AC240" s="74">
        <f t="shared" si="217"/>
        <v>0</v>
      </c>
      <c r="AD240" s="57">
        <f t="shared" si="245"/>
        <v>0</v>
      </c>
      <c r="AE240" s="59">
        <f t="shared" si="246"/>
        <v>0</v>
      </c>
      <c r="AF240" s="54">
        <f t="shared" si="247"/>
        <v>0</v>
      </c>
      <c r="AG240" s="57">
        <f t="shared" si="218"/>
        <v>0</v>
      </c>
      <c r="AH240" s="59">
        <f t="shared" si="248"/>
        <v>123111.97716634189</v>
      </c>
      <c r="AI240" s="54">
        <f t="shared" si="206"/>
        <v>11077.625263725704</v>
      </c>
      <c r="AJ240" s="57">
        <f t="shared" si="219"/>
        <v>512.96657152642456</v>
      </c>
      <c r="AK240" s="59">
        <f t="shared" si="203"/>
        <v>793343.08261985763</v>
      </c>
      <c r="AL240" s="56">
        <f t="shared" si="205"/>
        <v>38116.560047218176</v>
      </c>
      <c r="AM240" s="75">
        <f t="shared" si="220"/>
        <v>3305.59617758274</v>
      </c>
      <c r="AN240">
        <f t="shared" si="249"/>
        <v>3.9861238754476669E-2</v>
      </c>
      <c r="AO240" s="119">
        <f t="shared" si="221"/>
        <v>0</v>
      </c>
      <c r="AP240" s="119">
        <f t="shared" si="222"/>
        <v>0</v>
      </c>
      <c r="AQ240">
        <f t="shared" si="223"/>
        <v>0.29738597268767897</v>
      </c>
      <c r="AR240" s="41">
        <f t="shared" si="224"/>
        <v>0</v>
      </c>
      <c r="AS240" s="41">
        <f t="shared" si="225"/>
        <v>0</v>
      </c>
      <c r="AT240">
        <f t="shared" si="226"/>
        <v>0.29513173532763398</v>
      </c>
      <c r="AU240" s="41">
        <f t="shared" si="250"/>
        <v>0</v>
      </c>
      <c r="AV240" s="41">
        <f t="shared" si="251"/>
        <v>0</v>
      </c>
      <c r="AW240">
        <f t="shared" si="227"/>
        <v>0.30254545916859449</v>
      </c>
      <c r="AX240">
        <f t="shared" si="252"/>
        <v>0</v>
      </c>
      <c r="AY240" s="121">
        <f t="shared" si="253"/>
        <v>0</v>
      </c>
      <c r="AZ240">
        <f t="shared" si="228"/>
        <v>0.43512108796983812</v>
      </c>
      <c r="BA240" s="39">
        <f t="shared" si="254"/>
        <v>0</v>
      </c>
      <c r="BB240" s="39">
        <f t="shared" si="255"/>
        <v>0</v>
      </c>
      <c r="BC240">
        <f t="shared" si="229"/>
        <v>0.31639447404548343</v>
      </c>
      <c r="BD240" s="41">
        <f t="shared" si="256"/>
        <v>0</v>
      </c>
      <c r="BE240" s="41">
        <f t="shared" si="257"/>
        <v>0</v>
      </c>
      <c r="BF240">
        <f t="shared" si="230"/>
        <v>0.30193576157275853</v>
      </c>
      <c r="BG240" s="41">
        <f t="shared" si="258"/>
        <v>11590.591835252129</v>
      </c>
      <c r="BH240" s="41">
        <f t="shared" si="259"/>
        <v>2525698.5601294604</v>
      </c>
      <c r="BI240">
        <f t="shared" si="231"/>
        <v>0.33436950767707846</v>
      </c>
      <c r="BJ240">
        <f t="shared" si="260"/>
        <v>41422.156224800914</v>
      </c>
      <c r="BK240" s="121">
        <f t="shared" si="261"/>
        <v>8690575.6907657441</v>
      </c>
      <c r="BL240">
        <f t="shared" si="232"/>
        <v>0.34815255941750067</v>
      </c>
      <c r="BM240" s="119">
        <f t="shared" si="262"/>
        <v>53012.74806005304</v>
      </c>
      <c r="BN240" s="119">
        <f t="shared" si="263"/>
        <v>10970303.324340485</v>
      </c>
      <c r="BO240">
        <f t="shared" si="233"/>
        <v>0.32036978661276999</v>
      </c>
    </row>
    <row r="241" spans="1:67">
      <c r="A241">
        <v>229</v>
      </c>
      <c r="B241" s="58">
        <v>224</v>
      </c>
      <c r="C241" s="56">
        <f t="shared" si="207"/>
        <v>867260.87447525561</v>
      </c>
      <c r="D241" s="56">
        <f t="shared" si="234"/>
        <v>369731.97834949091</v>
      </c>
      <c r="E241" s="59">
        <f t="shared" si="235"/>
        <v>497528.8961257647</v>
      </c>
      <c r="F241" s="53">
        <f t="shared" si="236"/>
        <v>42721.352591855815</v>
      </c>
      <c r="G241" s="53">
        <f t="shared" si="208"/>
        <v>2307.7048631966722</v>
      </c>
      <c r="H241" s="60">
        <f t="shared" si="209"/>
        <v>40413.64772865914</v>
      </c>
      <c r="I241" s="54">
        <f t="shared" si="237"/>
        <v>0.18</v>
      </c>
      <c r="J241" s="61">
        <f t="shared" si="210"/>
        <v>1.6401583188387914E-2</v>
      </c>
      <c r="K241" s="62">
        <f t="shared" si="211"/>
        <v>7497.4137732657318</v>
      </c>
      <c r="L241" s="62">
        <f t="shared" si="212"/>
        <v>50218.766365121548</v>
      </c>
      <c r="M241" s="55">
        <f t="shared" si="238"/>
        <v>47911.061501924873</v>
      </c>
      <c r="N241" s="55">
        <f t="shared" si="239"/>
        <v>10788.689393898119</v>
      </c>
      <c r="O241" s="55">
        <f t="shared" si="213"/>
        <v>37122.372108026757</v>
      </c>
      <c r="P241" s="59">
        <f t="shared" si="240"/>
        <v>0</v>
      </c>
      <c r="Q241" s="52">
        <f t="shared" si="266"/>
        <v>0</v>
      </c>
      <c r="R241" s="57">
        <f t="shared" si="241"/>
        <v>0</v>
      </c>
      <c r="S241" s="59">
        <f t="shared" si="242"/>
        <v>0</v>
      </c>
      <c r="T241" s="56">
        <f t="shared" si="214"/>
        <v>0</v>
      </c>
      <c r="U241" s="57">
        <f t="shared" si="215"/>
        <v>0</v>
      </c>
      <c r="V241" s="59">
        <f t="shared" si="264"/>
        <v>0</v>
      </c>
      <c r="W241" s="52">
        <f t="shared" si="204"/>
        <v>0</v>
      </c>
      <c r="X241" s="57">
        <f t="shared" si="216"/>
        <v>0</v>
      </c>
      <c r="Y241" s="59">
        <f t="shared" si="267"/>
        <v>0</v>
      </c>
      <c r="Z241" s="56">
        <f t="shared" si="243"/>
        <v>0</v>
      </c>
      <c r="AA241" s="57">
        <f t="shared" si="244"/>
        <v>0</v>
      </c>
      <c r="AB241" s="63">
        <f t="shared" si="265"/>
        <v>0</v>
      </c>
      <c r="AC241" s="74">
        <f t="shared" si="217"/>
        <v>0</v>
      </c>
      <c r="AD241" s="57">
        <f t="shared" si="245"/>
        <v>0</v>
      </c>
      <c r="AE241" s="59">
        <f t="shared" si="246"/>
        <v>0</v>
      </c>
      <c r="AF241" s="54">
        <f t="shared" si="247"/>
        <v>0</v>
      </c>
      <c r="AG241" s="57">
        <f t="shared" si="218"/>
        <v>0</v>
      </c>
      <c r="AH241" s="59">
        <f t="shared" si="248"/>
        <v>112034.3519026162</v>
      </c>
      <c r="AI241" s="54">
        <f t="shared" si="206"/>
        <v>10788.689393898119</v>
      </c>
      <c r="AJ241" s="57">
        <f t="shared" si="219"/>
        <v>466.80979959423416</v>
      </c>
      <c r="AK241" s="59">
        <f t="shared" si="203"/>
        <v>755226.5225726394</v>
      </c>
      <c r="AL241" s="56">
        <f t="shared" si="205"/>
        <v>37122.372108026757</v>
      </c>
      <c r="AM241" s="75">
        <f t="shared" si="220"/>
        <v>3146.7771773859977</v>
      </c>
      <c r="AN241">
        <f t="shared" si="249"/>
        <v>3.9941645938484129E-2</v>
      </c>
      <c r="AO241" s="119">
        <f t="shared" si="221"/>
        <v>0</v>
      </c>
      <c r="AP241" s="119">
        <f t="shared" si="222"/>
        <v>0</v>
      </c>
      <c r="AQ241">
        <f t="shared" si="223"/>
        <v>0.29533191265489112</v>
      </c>
      <c r="AR241" s="41">
        <f t="shared" si="224"/>
        <v>0</v>
      </c>
      <c r="AS241" s="41">
        <f t="shared" si="225"/>
        <v>0</v>
      </c>
      <c r="AT241">
        <f t="shared" si="226"/>
        <v>0.29308325980385741</v>
      </c>
      <c r="AU241" s="41">
        <f t="shared" si="250"/>
        <v>0</v>
      </c>
      <c r="AV241" s="41">
        <f t="shared" si="251"/>
        <v>0</v>
      </c>
      <c r="AW241">
        <f t="shared" si="227"/>
        <v>0.30047890367469066</v>
      </c>
      <c r="AX241">
        <f t="shared" si="252"/>
        <v>0</v>
      </c>
      <c r="AY241" s="121">
        <f t="shared" si="253"/>
        <v>0</v>
      </c>
      <c r="AZ241">
        <f t="shared" si="228"/>
        <v>0.43285270110803292</v>
      </c>
      <c r="BA241" s="39">
        <f t="shared" si="254"/>
        <v>0</v>
      </c>
      <c r="BB241" s="39">
        <f t="shared" si="255"/>
        <v>0</v>
      </c>
      <c r="BC241">
        <f t="shared" si="229"/>
        <v>0.31429630376653478</v>
      </c>
      <c r="BD241" s="41">
        <f t="shared" si="256"/>
        <v>0</v>
      </c>
      <c r="BE241" s="41">
        <f t="shared" si="257"/>
        <v>0</v>
      </c>
      <c r="BF241">
        <f t="shared" si="230"/>
        <v>0.29987066206116403</v>
      </c>
      <c r="BG241" s="41">
        <f t="shared" si="258"/>
        <v>11255.499193492353</v>
      </c>
      <c r="BH241" s="41">
        <f t="shared" si="259"/>
        <v>2470609.8712026691</v>
      </c>
      <c r="BI241">
        <f t="shared" si="231"/>
        <v>0.33223432680788545</v>
      </c>
      <c r="BJ241">
        <f t="shared" si="260"/>
        <v>40269.149285412757</v>
      </c>
      <c r="BK241" s="121">
        <f t="shared" si="261"/>
        <v>8501023.2127381265</v>
      </c>
      <c r="BL241">
        <f t="shared" si="232"/>
        <v>0.34599193770806264</v>
      </c>
      <c r="BM241" s="119">
        <f t="shared" si="262"/>
        <v>51524.64847890511</v>
      </c>
      <c r="BN241" s="119">
        <f t="shared" si="263"/>
        <v>10732077.776431171</v>
      </c>
      <c r="BO241">
        <f t="shared" si="233"/>
        <v>0.31826304701508984</v>
      </c>
    </row>
    <row r="242" spans="1:67">
      <c r="A242">
        <v>230</v>
      </c>
      <c r="B242" s="64">
        <v>225</v>
      </c>
      <c r="C242" s="56">
        <f t="shared" si="207"/>
        <v>819349.81297333073</v>
      </c>
      <c r="D242" s="56">
        <f t="shared" si="234"/>
        <v>369731.97834949091</v>
      </c>
      <c r="E242" s="59">
        <f t="shared" si="235"/>
        <v>449617.83462383982</v>
      </c>
      <c r="F242" s="53">
        <f t="shared" si="236"/>
        <v>42020.654773400049</v>
      </c>
      <c r="G242" s="53">
        <f t="shared" si="208"/>
        <v>2085.4773895969106</v>
      </c>
      <c r="H242" s="66">
        <f t="shared" si="209"/>
        <v>39935.177383803137</v>
      </c>
      <c r="I242" s="54">
        <f t="shared" si="237"/>
        <v>0.18</v>
      </c>
      <c r="J242" s="67">
        <f t="shared" si="210"/>
        <v>1.6401583188387914E-2</v>
      </c>
      <c r="K242" s="68">
        <f t="shared" si="211"/>
        <v>6719.4441835622738</v>
      </c>
      <c r="L242" s="68">
        <f t="shared" si="212"/>
        <v>48740.09895696232</v>
      </c>
      <c r="M242" s="55">
        <f t="shared" si="238"/>
        <v>46654.621567365408</v>
      </c>
      <c r="N242" s="55">
        <f t="shared" si="239"/>
        <v>10505.762241563849</v>
      </c>
      <c r="O242" s="55">
        <f t="shared" si="213"/>
        <v>36148.859325801561</v>
      </c>
      <c r="P242" s="65">
        <f t="shared" si="240"/>
        <v>0</v>
      </c>
      <c r="Q242" s="52">
        <f t="shared" si="266"/>
        <v>0</v>
      </c>
      <c r="R242" s="57">
        <f t="shared" si="241"/>
        <v>0</v>
      </c>
      <c r="S242" s="59">
        <f t="shared" si="242"/>
        <v>0</v>
      </c>
      <c r="T242" s="56">
        <f t="shared" si="214"/>
        <v>0</v>
      </c>
      <c r="U242" s="57">
        <f t="shared" si="215"/>
        <v>0</v>
      </c>
      <c r="V242" s="59">
        <f t="shared" si="264"/>
        <v>0</v>
      </c>
      <c r="W242" s="52">
        <f t="shared" si="204"/>
        <v>0</v>
      </c>
      <c r="X242" s="57">
        <f t="shared" si="216"/>
        <v>0</v>
      </c>
      <c r="Y242" s="59">
        <f t="shared" si="267"/>
        <v>0</v>
      </c>
      <c r="Z242" s="56">
        <f t="shared" si="243"/>
        <v>0</v>
      </c>
      <c r="AA242" s="57">
        <f t="shared" si="244"/>
        <v>0</v>
      </c>
      <c r="AB242" s="63">
        <f t="shared" si="265"/>
        <v>0</v>
      </c>
      <c r="AC242" s="74">
        <f t="shared" si="217"/>
        <v>0</v>
      </c>
      <c r="AD242" s="57">
        <f t="shared" si="245"/>
        <v>0</v>
      </c>
      <c r="AE242" s="59">
        <f t="shared" si="246"/>
        <v>0</v>
      </c>
      <c r="AF242" s="54">
        <f t="shared" si="247"/>
        <v>0</v>
      </c>
      <c r="AG242" s="57">
        <f t="shared" si="218"/>
        <v>0</v>
      </c>
      <c r="AH242" s="59">
        <f t="shared" si="248"/>
        <v>101245.66250871807</v>
      </c>
      <c r="AI242" s="54">
        <f t="shared" si="206"/>
        <v>10505.762241563849</v>
      </c>
      <c r="AJ242" s="57">
        <f t="shared" si="219"/>
        <v>421.85692711965862</v>
      </c>
      <c r="AK242" s="59">
        <f t="shared" si="203"/>
        <v>718104.15046461264</v>
      </c>
      <c r="AL242" s="56">
        <f t="shared" si="205"/>
        <v>36148.859325801561</v>
      </c>
      <c r="AM242" s="75">
        <f t="shared" si="220"/>
        <v>2992.1006269358859</v>
      </c>
      <c r="AN242">
        <f t="shared" si="249"/>
        <v>4.0022053122491588E-2</v>
      </c>
      <c r="AO242" s="119">
        <f t="shared" si="221"/>
        <v>0</v>
      </c>
      <c r="AP242" s="119">
        <f t="shared" si="222"/>
        <v>0</v>
      </c>
      <c r="AQ242">
        <f t="shared" si="223"/>
        <v>0.29328813394119696</v>
      </c>
      <c r="AR242" s="41">
        <f t="shared" si="224"/>
        <v>0</v>
      </c>
      <c r="AS242" s="41">
        <f t="shared" si="225"/>
        <v>0</v>
      </c>
      <c r="AT242">
        <f t="shared" si="226"/>
        <v>0.29104512634158375</v>
      </c>
      <c r="AU242" s="41">
        <f t="shared" si="250"/>
        <v>0</v>
      </c>
      <c r="AV242" s="41">
        <f t="shared" si="251"/>
        <v>0</v>
      </c>
      <c r="AW242">
        <f t="shared" si="227"/>
        <v>0.29842248904946567</v>
      </c>
      <c r="AX242">
        <f t="shared" si="252"/>
        <v>0</v>
      </c>
      <c r="AY242" s="121">
        <f t="shared" si="253"/>
        <v>0</v>
      </c>
      <c r="AZ242">
        <f t="shared" si="228"/>
        <v>0.43059039523538506</v>
      </c>
      <c r="BA242" s="39">
        <f t="shared" si="254"/>
        <v>0</v>
      </c>
      <c r="BB242" s="39">
        <f t="shared" si="255"/>
        <v>0</v>
      </c>
      <c r="BC242">
        <f t="shared" si="229"/>
        <v>0.31220788818934142</v>
      </c>
      <c r="BD242" s="41">
        <f t="shared" si="256"/>
        <v>0</v>
      </c>
      <c r="BE242" s="41">
        <f t="shared" si="257"/>
        <v>0</v>
      </c>
      <c r="BF242">
        <f t="shared" si="230"/>
        <v>0.29781572011639762</v>
      </c>
      <c r="BG242" s="41">
        <f t="shared" si="258"/>
        <v>10927.619168683508</v>
      </c>
      <c r="BH242" s="41">
        <f t="shared" si="259"/>
        <v>2416325.3155596852</v>
      </c>
      <c r="BI242">
        <f t="shared" si="231"/>
        <v>0.33010838166645201</v>
      </c>
      <c r="BJ242">
        <f t="shared" si="260"/>
        <v>39140.959952737445</v>
      </c>
      <c r="BK242" s="121">
        <f t="shared" si="261"/>
        <v>8314237.644934359</v>
      </c>
      <c r="BL242">
        <f t="shared" si="232"/>
        <v>0.34384014204213892</v>
      </c>
      <c r="BM242" s="119">
        <f t="shared" si="262"/>
        <v>50068.579121420953</v>
      </c>
      <c r="BN242" s="119">
        <f t="shared" si="263"/>
        <v>10497289.852657218</v>
      </c>
      <c r="BO242">
        <f t="shared" si="233"/>
        <v>0.31616594897467681</v>
      </c>
    </row>
    <row r="243" spans="1:67">
      <c r="A243">
        <v>231</v>
      </c>
      <c r="B243" s="58">
        <v>226</v>
      </c>
      <c r="C243" s="56">
        <f t="shared" si="207"/>
        <v>772695.19140596525</v>
      </c>
      <c r="D243" s="56">
        <f t="shared" si="234"/>
        <v>369731.97834949085</v>
      </c>
      <c r="E243" s="59">
        <f t="shared" si="235"/>
        <v>402963.2130564744</v>
      </c>
      <c r="F243" s="53">
        <f t="shared" si="236"/>
        <v>41331.449508503589</v>
      </c>
      <c r="G243" s="53">
        <f t="shared" si="208"/>
        <v>1869.0777032269471</v>
      </c>
      <c r="H243" s="60">
        <f t="shared" si="209"/>
        <v>39462.371805276642</v>
      </c>
      <c r="I243" s="54">
        <f t="shared" si="237"/>
        <v>0.18</v>
      </c>
      <c r="J243" s="61">
        <f t="shared" si="210"/>
        <v>1.6401583188387914E-2</v>
      </c>
      <c r="K243" s="62">
        <f t="shared" si="211"/>
        <v>5961.9892868305087</v>
      </c>
      <c r="L243" s="62">
        <f t="shared" si="212"/>
        <v>47293.438795334099</v>
      </c>
      <c r="M243" s="55">
        <f t="shared" si="238"/>
        <v>45424.361092107152</v>
      </c>
      <c r="N243" s="55">
        <f t="shared" si="239"/>
        <v>10228.730221711448</v>
      </c>
      <c r="O243" s="55">
        <f t="shared" si="213"/>
        <v>35195.630870395704</v>
      </c>
      <c r="P243" s="59">
        <f t="shared" si="240"/>
        <v>0</v>
      </c>
      <c r="Q243" s="52">
        <f t="shared" si="266"/>
        <v>0</v>
      </c>
      <c r="R243" s="57">
        <f t="shared" si="241"/>
        <v>0</v>
      </c>
      <c r="S243" s="59">
        <f t="shared" si="242"/>
        <v>0</v>
      </c>
      <c r="T243" s="56">
        <f t="shared" si="214"/>
        <v>0</v>
      </c>
      <c r="U243" s="57">
        <f t="shared" si="215"/>
        <v>0</v>
      </c>
      <c r="V243" s="59">
        <f t="shared" si="264"/>
        <v>0</v>
      </c>
      <c r="W243" s="52">
        <f t="shared" si="204"/>
        <v>0</v>
      </c>
      <c r="X243" s="57">
        <f t="shared" si="216"/>
        <v>0</v>
      </c>
      <c r="Y243" s="59">
        <f t="shared" si="267"/>
        <v>0</v>
      </c>
      <c r="Z243" s="56">
        <f t="shared" si="243"/>
        <v>0</v>
      </c>
      <c r="AA243" s="57">
        <f t="shared" si="244"/>
        <v>0</v>
      </c>
      <c r="AB243" s="63">
        <f t="shared" si="265"/>
        <v>0</v>
      </c>
      <c r="AC243" s="74">
        <f t="shared" si="217"/>
        <v>0</v>
      </c>
      <c r="AD243" s="57">
        <f t="shared" si="245"/>
        <v>0</v>
      </c>
      <c r="AE243" s="59">
        <f t="shared" si="246"/>
        <v>0</v>
      </c>
      <c r="AF243" s="54">
        <f t="shared" si="247"/>
        <v>0</v>
      </c>
      <c r="AG243" s="57">
        <f t="shared" si="218"/>
        <v>0</v>
      </c>
      <c r="AH243" s="59">
        <f t="shared" si="248"/>
        <v>90739.900267154226</v>
      </c>
      <c r="AI243" s="54">
        <f t="shared" si="206"/>
        <v>10228.730221711448</v>
      </c>
      <c r="AJ243" s="57">
        <f t="shared" si="219"/>
        <v>378.08291777980929</v>
      </c>
      <c r="AK243" s="59">
        <f t="shared" si="203"/>
        <v>681955.29113881104</v>
      </c>
      <c r="AL243" s="56">
        <f t="shared" si="205"/>
        <v>35195.630870395704</v>
      </c>
      <c r="AM243" s="75">
        <f t="shared" si="220"/>
        <v>2841.4803797450459</v>
      </c>
      <c r="AN243">
        <f t="shared" si="249"/>
        <v>4.0102460306499055E-2</v>
      </c>
      <c r="AO243" s="119">
        <f t="shared" si="221"/>
        <v>0</v>
      </c>
      <c r="AP243" s="119">
        <f t="shared" si="222"/>
        <v>0</v>
      </c>
      <c r="AQ243">
        <f t="shared" si="223"/>
        <v>0.29125461968713506</v>
      </c>
      <c r="AR243" s="41">
        <f t="shared" si="224"/>
        <v>0</v>
      </c>
      <c r="AS243" s="41">
        <f t="shared" si="225"/>
        <v>0</v>
      </c>
      <c r="AT243">
        <f t="shared" si="226"/>
        <v>0.28901731715812479</v>
      </c>
      <c r="AU243" s="41">
        <f t="shared" si="250"/>
        <v>0</v>
      </c>
      <c r="AV243" s="41">
        <f t="shared" si="251"/>
        <v>0</v>
      </c>
      <c r="AW243">
        <f t="shared" si="227"/>
        <v>0.29637620052346653</v>
      </c>
      <c r="AX243">
        <f t="shared" si="252"/>
        <v>0</v>
      </c>
      <c r="AY243" s="121">
        <f t="shared" si="253"/>
        <v>0</v>
      </c>
      <c r="AZ243">
        <f t="shared" si="228"/>
        <v>0.42833419883246526</v>
      </c>
      <c r="BA243" s="39">
        <f t="shared" si="254"/>
        <v>0</v>
      </c>
      <c r="BB243" s="39">
        <f t="shared" si="255"/>
        <v>0</v>
      </c>
      <c r="BC243">
        <f t="shared" si="229"/>
        <v>0.31012921799701937</v>
      </c>
      <c r="BD243" s="41">
        <f t="shared" si="256"/>
        <v>0</v>
      </c>
      <c r="BE243" s="41">
        <f t="shared" si="257"/>
        <v>0</v>
      </c>
      <c r="BF243">
        <f t="shared" si="230"/>
        <v>0.29577092072364841</v>
      </c>
      <c r="BG243" s="41">
        <f t="shared" si="258"/>
        <v>10606.813139491258</v>
      </c>
      <c r="BH243" s="41">
        <f t="shared" si="259"/>
        <v>2362836.6812153445</v>
      </c>
      <c r="BI243">
        <f t="shared" si="231"/>
        <v>0.3279916696744688</v>
      </c>
      <c r="BJ243">
        <f t="shared" si="260"/>
        <v>38037.111250140748</v>
      </c>
      <c r="BK243" s="121">
        <f t="shared" si="261"/>
        <v>8130190.7310614074</v>
      </c>
      <c r="BL243">
        <f t="shared" si="232"/>
        <v>0.34169717475331984</v>
      </c>
      <c r="BM243" s="119">
        <f t="shared" si="262"/>
        <v>48643.924389632004</v>
      </c>
      <c r="BN243" s="119">
        <f t="shared" si="263"/>
        <v>10265905.606816217</v>
      </c>
      <c r="BO243">
        <f t="shared" si="233"/>
        <v>0.31407848469774086</v>
      </c>
    </row>
    <row r="244" spans="1:67">
      <c r="A244">
        <v>232</v>
      </c>
      <c r="B244" s="64">
        <v>227</v>
      </c>
      <c r="C244" s="56">
        <f t="shared" si="207"/>
        <v>727270.83031385811</v>
      </c>
      <c r="D244" s="56">
        <f t="shared" si="234"/>
        <v>369731.97834949091</v>
      </c>
      <c r="E244" s="59">
        <f t="shared" si="235"/>
        <v>357538.8519643672</v>
      </c>
      <c r="F244" s="53">
        <f t="shared" si="236"/>
        <v>40653.548301093208</v>
      </c>
      <c r="G244" s="53">
        <f t="shared" si="208"/>
        <v>1658.3843750280566</v>
      </c>
      <c r="H244" s="66">
        <f t="shared" si="209"/>
        <v>38995.16392606515</v>
      </c>
      <c r="I244" s="54">
        <f t="shared" si="237"/>
        <v>0.18</v>
      </c>
      <c r="J244" s="67">
        <f t="shared" si="210"/>
        <v>1.6401583188387914E-2</v>
      </c>
      <c r="K244" s="68">
        <f t="shared" si="211"/>
        <v>5224.6207984960993</v>
      </c>
      <c r="L244" s="68">
        <f t="shared" si="212"/>
        <v>45878.169099589308</v>
      </c>
      <c r="M244" s="55">
        <f t="shared" si="238"/>
        <v>44219.78472456125</v>
      </c>
      <c r="N244" s="55">
        <f t="shared" si="239"/>
        <v>9957.481790278538</v>
      </c>
      <c r="O244" s="55">
        <f t="shared" si="213"/>
        <v>34262.302934282714</v>
      </c>
      <c r="P244" s="65">
        <f t="shared" si="240"/>
        <v>0</v>
      </c>
      <c r="Q244" s="52">
        <f t="shared" si="266"/>
        <v>0</v>
      </c>
      <c r="R244" s="57">
        <f t="shared" si="241"/>
        <v>0</v>
      </c>
      <c r="S244" s="59">
        <f t="shared" si="242"/>
        <v>0</v>
      </c>
      <c r="T244" s="56">
        <f t="shared" si="214"/>
        <v>0</v>
      </c>
      <c r="U244" s="57">
        <f t="shared" si="215"/>
        <v>0</v>
      </c>
      <c r="V244" s="59">
        <f t="shared" si="264"/>
        <v>0</v>
      </c>
      <c r="W244" s="52">
        <f t="shared" si="204"/>
        <v>0</v>
      </c>
      <c r="X244" s="57">
        <f t="shared" si="216"/>
        <v>0</v>
      </c>
      <c r="Y244" s="59">
        <f t="shared" si="267"/>
        <v>0</v>
      </c>
      <c r="Z244" s="56">
        <f t="shared" si="243"/>
        <v>0</v>
      </c>
      <c r="AA244" s="57">
        <f t="shared" si="244"/>
        <v>0</v>
      </c>
      <c r="AB244" s="63">
        <f t="shared" si="265"/>
        <v>0</v>
      </c>
      <c r="AC244" s="74">
        <f t="shared" si="217"/>
        <v>0</v>
      </c>
      <c r="AD244" s="57">
        <f t="shared" si="245"/>
        <v>0</v>
      </c>
      <c r="AE244" s="59">
        <f t="shared" si="246"/>
        <v>0</v>
      </c>
      <c r="AF244" s="54">
        <f t="shared" si="247"/>
        <v>0</v>
      </c>
      <c r="AG244" s="57">
        <f t="shared" si="218"/>
        <v>0</v>
      </c>
      <c r="AH244" s="59">
        <f t="shared" si="248"/>
        <v>80511.170045442777</v>
      </c>
      <c r="AI244" s="54">
        <f t="shared" si="206"/>
        <v>9957.481790278538</v>
      </c>
      <c r="AJ244" s="57">
        <f t="shared" si="219"/>
        <v>335.46320852267826</v>
      </c>
      <c r="AK244" s="59">
        <f t="shared" si="203"/>
        <v>646759.66026841535</v>
      </c>
      <c r="AL244" s="56">
        <f t="shared" si="205"/>
        <v>34262.302934282714</v>
      </c>
      <c r="AM244" s="75">
        <f t="shared" si="220"/>
        <v>2694.831917785064</v>
      </c>
      <c r="AN244">
        <f t="shared" si="249"/>
        <v>4.0182867490506508E-2</v>
      </c>
      <c r="AO244" s="119">
        <f t="shared" si="221"/>
        <v>0</v>
      </c>
      <c r="AP244" s="119">
        <f t="shared" si="222"/>
        <v>0</v>
      </c>
      <c r="AQ244">
        <f t="shared" si="223"/>
        <v>0.28923135274047812</v>
      </c>
      <c r="AR244" s="41">
        <f t="shared" si="224"/>
        <v>0</v>
      </c>
      <c r="AS244" s="41">
        <f t="shared" si="225"/>
        <v>0</v>
      </c>
      <c r="AT244">
        <f t="shared" si="226"/>
        <v>0.28699981418275367</v>
      </c>
      <c r="AU244" s="41">
        <f t="shared" si="250"/>
        <v>0</v>
      </c>
      <c r="AV244" s="41">
        <f t="shared" si="251"/>
        <v>0</v>
      </c>
      <c r="AW244">
        <f t="shared" si="227"/>
        <v>0.29434002302430423</v>
      </c>
      <c r="AX244">
        <f t="shared" si="252"/>
        <v>0</v>
      </c>
      <c r="AY244" s="121">
        <f t="shared" si="253"/>
        <v>0</v>
      </c>
      <c r="AZ244">
        <f t="shared" si="228"/>
        <v>0.42608413998601186</v>
      </c>
      <c r="BA244" s="39">
        <f t="shared" si="254"/>
        <v>0</v>
      </c>
      <c r="BB244" s="39">
        <f t="shared" si="255"/>
        <v>0</v>
      </c>
      <c r="BC244">
        <f t="shared" si="229"/>
        <v>0.30806028354568615</v>
      </c>
      <c r="BD244" s="41">
        <f t="shared" si="256"/>
        <v>0</v>
      </c>
      <c r="BE244" s="41">
        <f t="shared" si="257"/>
        <v>0</v>
      </c>
      <c r="BF244">
        <f t="shared" si="230"/>
        <v>0.29373624856639508</v>
      </c>
      <c r="BG244" s="41">
        <f t="shared" si="258"/>
        <v>10292.944998801217</v>
      </c>
      <c r="BH244" s="41">
        <f t="shared" si="259"/>
        <v>2310135.7753446209</v>
      </c>
      <c r="BI244">
        <f t="shared" si="231"/>
        <v>0.32588418790140289</v>
      </c>
      <c r="BJ244">
        <f t="shared" si="260"/>
        <v>36957.134852067778</v>
      </c>
      <c r="BK244" s="121">
        <f t="shared" si="261"/>
        <v>7948854.2807535892</v>
      </c>
      <c r="BL244">
        <f t="shared" si="232"/>
        <v>0.33956303780793706</v>
      </c>
      <c r="BM244" s="119">
        <f t="shared" si="262"/>
        <v>47250.079850868991</v>
      </c>
      <c r="BN244" s="119">
        <f t="shared" si="263"/>
        <v>10037891.132475404</v>
      </c>
      <c r="BO244">
        <f t="shared" si="233"/>
        <v>0.31200064605726885</v>
      </c>
    </row>
    <row r="245" spans="1:67">
      <c r="A245">
        <v>233</v>
      </c>
      <c r="B245" s="58">
        <v>228</v>
      </c>
      <c r="C245" s="56">
        <f t="shared" si="207"/>
        <v>683051.04558929685</v>
      </c>
      <c r="D245" s="56">
        <f t="shared" si="234"/>
        <v>369731.97834949091</v>
      </c>
      <c r="E245" s="59">
        <f t="shared" si="235"/>
        <v>313319.06723980594</v>
      </c>
      <c r="F245" s="53">
        <f t="shared" si="236"/>
        <v>39986.765746729681</v>
      </c>
      <c r="G245" s="53">
        <f t="shared" si="208"/>
        <v>1453.2782735472999</v>
      </c>
      <c r="H245" s="60">
        <f t="shared" si="209"/>
        <v>38533.48747318238</v>
      </c>
      <c r="I245" s="54">
        <f t="shared" si="237"/>
        <v>0.18</v>
      </c>
      <c r="J245" s="61">
        <f t="shared" si="210"/>
        <v>1.6401583188387914E-2</v>
      </c>
      <c r="K245" s="62">
        <f t="shared" si="211"/>
        <v>4506.9185455116794</v>
      </c>
      <c r="L245" s="62">
        <f t="shared" si="212"/>
        <v>44493.684292241363</v>
      </c>
      <c r="M245" s="55">
        <f t="shared" si="238"/>
        <v>43040.406018694062</v>
      </c>
      <c r="N245" s="55">
        <f t="shared" si="239"/>
        <v>9691.9074085698921</v>
      </c>
      <c r="O245" s="55">
        <f t="shared" si="213"/>
        <v>33348.498610124174</v>
      </c>
      <c r="P245" s="59">
        <f t="shared" si="240"/>
        <v>0</v>
      </c>
      <c r="Q245" s="52">
        <f t="shared" si="266"/>
        <v>0</v>
      </c>
      <c r="R245" s="57">
        <f t="shared" si="241"/>
        <v>0</v>
      </c>
      <c r="S245" s="59">
        <f t="shared" si="242"/>
        <v>0</v>
      </c>
      <c r="T245" s="56">
        <f t="shared" si="214"/>
        <v>0</v>
      </c>
      <c r="U245" s="57">
        <f t="shared" si="215"/>
        <v>0</v>
      </c>
      <c r="V245" s="59">
        <f t="shared" si="264"/>
        <v>0</v>
      </c>
      <c r="W245" s="52">
        <f t="shared" si="204"/>
        <v>0</v>
      </c>
      <c r="X245" s="57">
        <f t="shared" si="216"/>
        <v>0</v>
      </c>
      <c r="Y245" s="59">
        <f t="shared" si="267"/>
        <v>0</v>
      </c>
      <c r="Z245" s="56">
        <f t="shared" si="243"/>
        <v>0</v>
      </c>
      <c r="AA245" s="57">
        <f t="shared" si="244"/>
        <v>0</v>
      </c>
      <c r="AB245" s="63">
        <f t="shared" si="265"/>
        <v>0</v>
      </c>
      <c r="AC245" s="74">
        <f t="shared" si="217"/>
        <v>0</v>
      </c>
      <c r="AD245" s="57">
        <f t="shared" si="245"/>
        <v>0</v>
      </c>
      <c r="AE245" s="59">
        <f t="shared" si="246"/>
        <v>0</v>
      </c>
      <c r="AF245" s="54">
        <f t="shared" si="247"/>
        <v>0</v>
      </c>
      <c r="AG245" s="57">
        <f t="shared" si="218"/>
        <v>0</v>
      </c>
      <c r="AH245" s="59">
        <f t="shared" si="248"/>
        <v>70553.688255164234</v>
      </c>
      <c r="AI245" s="54">
        <f t="shared" si="206"/>
        <v>9691.9074085698921</v>
      </c>
      <c r="AJ245" s="57">
        <f t="shared" si="219"/>
        <v>293.97370106318431</v>
      </c>
      <c r="AK245" s="59">
        <f t="shared" si="203"/>
        <v>612497.35733413266</v>
      </c>
      <c r="AL245" s="56">
        <f t="shared" si="205"/>
        <v>33348.498610124174</v>
      </c>
      <c r="AM245" s="75">
        <f t="shared" si="220"/>
        <v>2552.0723222255529</v>
      </c>
      <c r="AN245">
        <f t="shared" si="249"/>
        <v>4.0263274674513974E-2</v>
      </c>
      <c r="AO245" s="119">
        <f t="shared" si="221"/>
        <v>0</v>
      </c>
      <c r="AP245" s="119">
        <f t="shared" si="222"/>
        <v>0</v>
      </c>
      <c r="AQ245">
        <f t="shared" si="223"/>
        <v>0.287218315659233</v>
      </c>
      <c r="AR245" s="41">
        <f t="shared" si="224"/>
        <v>0</v>
      </c>
      <c r="AS245" s="41">
        <f t="shared" si="225"/>
        <v>0</v>
      </c>
      <c r="AT245">
        <f t="shared" si="226"/>
        <v>0.28499259905959073</v>
      </c>
      <c r="AU245" s="41">
        <f t="shared" si="250"/>
        <v>0</v>
      </c>
      <c r="AV245" s="41">
        <f t="shared" si="251"/>
        <v>0</v>
      </c>
      <c r="AW245">
        <f t="shared" si="227"/>
        <v>0.29231394117965154</v>
      </c>
      <c r="AX245">
        <f t="shared" si="252"/>
        <v>0</v>
      </c>
      <c r="AY245" s="121">
        <f t="shared" si="253"/>
        <v>0</v>
      </c>
      <c r="AZ245">
        <f t="shared" si="228"/>
        <v>0.42384024638948176</v>
      </c>
      <c r="BA245" s="39">
        <f t="shared" si="254"/>
        <v>0</v>
      </c>
      <c r="BB245" s="39">
        <f t="shared" si="255"/>
        <v>0</v>
      </c>
      <c r="BC245">
        <f t="shared" si="229"/>
        <v>0.30600107486707284</v>
      </c>
      <c r="BD245" s="41">
        <f t="shared" si="256"/>
        <v>0</v>
      </c>
      <c r="BE245" s="41">
        <f t="shared" si="257"/>
        <v>0</v>
      </c>
      <c r="BF245">
        <f t="shared" si="230"/>
        <v>0.29171168802933323</v>
      </c>
      <c r="BG245" s="41">
        <f t="shared" si="258"/>
        <v>9985.8811096330755</v>
      </c>
      <c r="BH245" s="41">
        <f t="shared" si="259"/>
        <v>2258214.4261967847</v>
      </c>
      <c r="BI245">
        <f t="shared" si="231"/>
        <v>0.32378593306689019</v>
      </c>
      <c r="BJ245">
        <f t="shared" si="260"/>
        <v>35900.570932349729</v>
      </c>
      <c r="BK245" s="121">
        <f t="shared" si="261"/>
        <v>7770200.176158933</v>
      </c>
      <c r="BL245">
        <f t="shared" si="232"/>
        <v>0.33743773280722916</v>
      </c>
      <c r="BM245" s="119">
        <f t="shared" si="262"/>
        <v>45886.452041982804</v>
      </c>
      <c r="BN245" s="119">
        <f t="shared" si="263"/>
        <v>9813212.5722622462</v>
      </c>
      <c r="BO245">
        <f t="shared" si="233"/>
        <v>0.30993242459567744</v>
      </c>
    </row>
    <row r="246" spans="1:67">
      <c r="A246">
        <v>234</v>
      </c>
      <c r="B246" s="64">
        <v>229</v>
      </c>
      <c r="C246" s="56">
        <f t="shared" si="207"/>
        <v>640010.6395706028</v>
      </c>
      <c r="D246" s="56">
        <f t="shared" si="234"/>
        <v>369731.97834949091</v>
      </c>
      <c r="E246" s="59">
        <f t="shared" si="235"/>
        <v>270278.66122111189</v>
      </c>
      <c r="F246" s="53">
        <f t="shared" si="236"/>
        <v>39330.91948190012</v>
      </c>
      <c r="G246" s="53">
        <f t="shared" si="208"/>
        <v>1253.6425236305906</v>
      </c>
      <c r="H246" s="66">
        <f t="shared" si="209"/>
        <v>38077.276958269533</v>
      </c>
      <c r="I246" s="54">
        <f t="shared" si="237"/>
        <v>0.18</v>
      </c>
      <c r="J246" s="67">
        <f t="shared" si="210"/>
        <v>1.6401583188387914E-2</v>
      </c>
      <c r="K246" s="68">
        <f t="shared" si="211"/>
        <v>3808.4703204458369</v>
      </c>
      <c r="L246" s="68">
        <f t="shared" si="212"/>
        <v>43139.389802345955</v>
      </c>
      <c r="M246" s="55">
        <f t="shared" si="238"/>
        <v>41885.747278715367</v>
      </c>
      <c r="N246" s="55">
        <f t="shared" si="239"/>
        <v>9431.8995082840793</v>
      </c>
      <c r="O246" s="55">
        <f t="shared" si="213"/>
        <v>32453.84777043129</v>
      </c>
      <c r="P246" s="65">
        <f t="shared" si="240"/>
        <v>0</v>
      </c>
      <c r="Q246" s="52">
        <f t="shared" si="266"/>
        <v>0</v>
      </c>
      <c r="R246" s="57">
        <f t="shared" si="241"/>
        <v>0</v>
      </c>
      <c r="S246" s="59">
        <f t="shared" si="242"/>
        <v>0</v>
      </c>
      <c r="T246" s="56">
        <f t="shared" si="214"/>
        <v>0</v>
      </c>
      <c r="U246" s="57">
        <f t="shared" si="215"/>
        <v>0</v>
      </c>
      <c r="V246" s="59">
        <f t="shared" si="264"/>
        <v>0</v>
      </c>
      <c r="W246" s="52">
        <f t="shared" si="204"/>
        <v>0</v>
      </c>
      <c r="X246" s="57">
        <f t="shared" si="216"/>
        <v>0</v>
      </c>
      <c r="Y246" s="59">
        <f t="shared" si="267"/>
        <v>0</v>
      </c>
      <c r="Z246" s="56">
        <f t="shared" si="243"/>
        <v>0</v>
      </c>
      <c r="AA246" s="57">
        <f t="shared" si="244"/>
        <v>0</v>
      </c>
      <c r="AB246" s="63">
        <f t="shared" si="265"/>
        <v>0</v>
      </c>
      <c r="AC246" s="74">
        <f t="shared" si="217"/>
        <v>0</v>
      </c>
      <c r="AD246" s="57">
        <f t="shared" si="245"/>
        <v>0</v>
      </c>
      <c r="AE246" s="59">
        <f t="shared" si="246"/>
        <v>0</v>
      </c>
      <c r="AF246" s="54">
        <f t="shared" si="247"/>
        <v>0</v>
      </c>
      <c r="AG246" s="57">
        <f t="shared" si="218"/>
        <v>0</v>
      </c>
      <c r="AH246" s="59">
        <f t="shared" si="248"/>
        <v>60861.780846594338</v>
      </c>
      <c r="AI246" s="54">
        <f t="shared" si="206"/>
        <v>9431.8995082840793</v>
      </c>
      <c r="AJ246" s="57">
        <f t="shared" si="219"/>
        <v>253.59075352747641</v>
      </c>
      <c r="AK246" s="59">
        <f t="shared" si="203"/>
        <v>579148.85872400843</v>
      </c>
      <c r="AL246" s="56">
        <f t="shared" si="205"/>
        <v>32453.84777043129</v>
      </c>
      <c r="AM246" s="75">
        <f t="shared" si="220"/>
        <v>2413.1202446833686</v>
      </c>
      <c r="AN246">
        <f t="shared" si="249"/>
        <v>4.0343681858521427E-2</v>
      </c>
      <c r="AO246" s="119">
        <f t="shared" si="221"/>
        <v>0</v>
      </c>
      <c r="AP246" s="119">
        <f t="shared" si="222"/>
        <v>0</v>
      </c>
      <c r="AQ246">
        <f t="shared" si="223"/>
        <v>0.28521549071458979</v>
      </c>
      <c r="AR246" s="41">
        <f t="shared" si="224"/>
        <v>0</v>
      </c>
      <c r="AS246" s="41">
        <f t="shared" si="225"/>
        <v>0</v>
      </c>
      <c r="AT246">
        <f t="shared" si="226"/>
        <v>0.28299565315062786</v>
      </c>
      <c r="AU246" s="41">
        <f t="shared" si="250"/>
        <v>0</v>
      </c>
      <c r="AV246" s="41">
        <f t="shared" si="251"/>
        <v>0</v>
      </c>
      <c r="AW246">
        <f t="shared" si="227"/>
        <v>0.29029793932005593</v>
      </c>
      <c r="AX246">
        <f t="shared" si="252"/>
        <v>0</v>
      </c>
      <c r="AY246" s="121">
        <f t="shared" si="253"/>
        <v>0</v>
      </c>
      <c r="AZ246">
        <f t="shared" si="228"/>
        <v>0.42160254534372005</v>
      </c>
      <c r="BA246" s="39">
        <f t="shared" si="254"/>
        <v>0</v>
      </c>
      <c r="BB246" s="39">
        <f t="shared" si="255"/>
        <v>0</v>
      </c>
      <c r="BC246">
        <f t="shared" si="229"/>
        <v>0.30395158167126046</v>
      </c>
      <c r="BD246" s="41">
        <f t="shared" si="256"/>
        <v>0</v>
      </c>
      <c r="BE246" s="41">
        <f t="shared" si="257"/>
        <v>0</v>
      </c>
      <c r="BF246">
        <f t="shared" si="230"/>
        <v>0.28969722320121871</v>
      </c>
      <c r="BG246" s="41">
        <f t="shared" si="258"/>
        <v>9685.4902618115557</v>
      </c>
      <c r="BH246" s="41">
        <f t="shared" si="259"/>
        <v>2207064.4849384744</v>
      </c>
      <c r="BI246">
        <f t="shared" si="231"/>
        <v>0.32169690154316333</v>
      </c>
      <c r="BJ246">
        <f t="shared" si="260"/>
        <v>34866.96801511466</v>
      </c>
      <c r="BK246" s="121">
        <f t="shared" si="261"/>
        <v>7594200.3782809218</v>
      </c>
      <c r="BL246">
        <f t="shared" si="232"/>
        <v>0.33532126098954262</v>
      </c>
      <c r="BM246" s="119">
        <f t="shared" si="262"/>
        <v>44552.45827692622</v>
      </c>
      <c r="BN246" s="119">
        <f t="shared" si="263"/>
        <v>9591836.1268258188</v>
      </c>
      <c r="BO246">
        <f t="shared" si="233"/>
        <v>0.30787381152749438</v>
      </c>
    </row>
    <row r="247" spans="1:67">
      <c r="A247">
        <v>235</v>
      </c>
      <c r="B247" s="58">
        <v>230</v>
      </c>
      <c r="C247" s="56">
        <f t="shared" si="207"/>
        <v>598124.89229188743</v>
      </c>
      <c r="D247" s="56">
        <f t="shared" si="234"/>
        <v>369731.97834949091</v>
      </c>
      <c r="E247" s="59">
        <f t="shared" si="235"/>
        <v>228392.91394239652</v>
      </c>
      <c r="F247" s="53">
        <f t="shared" si="236"/>
        <v>38685.830134141943</v>
      </c>
      <c r="G247" s="53">
        <f t="shared" si="208"/>
        <v>1059.3624658361493</v>
      </c>
      <c r="H247" s="60">
        <f t="shared" si="209"/>
        <v>37626.467668305791</v>
      </c>
      <c r="I247" s="54">
        <f t="shared" si="237"/>
        <v>0.18</v>
      </c>
      <c r="J247" s="61">
        <f t="shared" si="210"/>
        <v>1.6401583188387914E-2</v>
      </c>
      <c r="K247" s="62">
        <f t="shared" si="211"/>
        <v>3128.8717381176325</v>
      </c>
      <c r="L247" s="62">
        <f t="shared" si="212"/>
        <v>41814.701872259575</v>
      </c>
      <c r="M247" s="55">
        <f t="shared" si="238"/>
        <v>40755.339406423423</v>
      </c>
      <c r="N247" s="55">
        <f t="shared" si="239"/>
        <v>9177.3524571383841</v>
      </c>
      <c r="O247" s="55">
        <f t="shared" si="213"/>
        <v>31577.986949285041</v>
      </c>
      <c r="P247" s="59">
        <f t="shared" si="240"/>
        <v>0</v>
      </c>
      <c r="Q247" s="52">
        <f t="shared" si="266"/>
        <v>0</v>
      </c>
      <c r="R247" s="57">
        <f t="shared" si="241"/>
        <v>0</v>
      </c>
      <c r="S247" s="59">
        <f t="shared" si="242"/>
        <v>0</v>
      </c>
      <c r="T247" s="56">
        <f t="shared" si="214"/>
        <v>0</v>
      </c>
      <c r="U247" s="57">
        <f t="shared" si="215"/>
        <v>0</v>
      </c>
      <c r="V247" s="59">
        <f t="shared" si="264"/>
        <v>0</v>
      </c>
      <c r="W247" s="52">
        <f t="shared" si="204"/>
        <v>0</v>
      </c>
      <c r="X247" s="57">
        <f t="shared" si="216"/>
        <v>0</v>
      </c>
      <c r="Y247" s="59">
        <f t="shared" si="267"/>
        <v>0</v>
      </c>
      <c r="Z247" s="56">
        <f t="shared" si="243"/>
        <v>0</v>
      </c>
      <c r="AA247" s="57">
        <f t="shared" si="244"/>
        <v>0</v>
      </c>
      <c r="AB247" s="63">
        <f t="shared" si="265"/>
        <v>0</v>
      </c>
      <c r="AC247" s="74">
        <f t="shared" si="217"/>
        <v>0</v>
      </c>
      <c r="AD247" s="57">
        <f t="shared" si="245"/>
        <v>0</v>
      </c>
      <c r="AE247" s="59">
        <f t="shared" si="246"/>
        <v>0</v>
      </c>
      <c r="AF247" s="54">
        <f t="shared" si="247"/>
        <v>0</v>
      </c>
      <c r="AG247" s="57">
        <f t="shared" si="218"/>
        <v>0</v>
      </c>
      <c r="AH247" s="59">
        <f t="shared" si="248"/>
        <v>51429.881338310261</v>
      </c>
      <c r="AI247" s="54">
        <f t="shared" si="206"/>
        <v>9177.3524571383841</v>
      </c>
      <c r="AJ247" s="57">
        <f t="shared" si="219"/>
        <v>214.29117224295942</v>
      </c>
      <c r="AK247" s="59">
        <f t="shared" si="203"/>
        <v>546695.01095357712</v>
      </c>
      <c r="AL247" s="56">
        <f t="shared" si="205"/>
        <v>31577.986949285041</v>
      </c>
      <c r="AM247" s="75">
        <f t="shared" si="220"/>
        <v>2277.8958789732378</v>
      </c>
      <c r="AN247">
        <f t="shared" si="249"/>
        <v>4.0424089042528893E-2</v>
      </c>
      <c r="AO247" s="119">
        <f t="shared" si="221"/>
        <v>0</v>
      </c>
      <c r="AP247" s="119">
        <f t="shared" si="222"/>
        <v>0</v>
      </c>
      <c r="AQ247">
        <f t="shared" si="223"/>
        <v>0.28322285989386997</v>
      </c>
      <c r="AR247" s="41">
        <f t="shared" si="224"/>
        <v>0</v>
      </c>
      <c r="AS247" s="41">
        <f t="shared" si="225"/>
        <v>0</v>
      </c>
      <c r="AT247">
        <f t="shared" si="226"/>
        <v>0.28100895753874594</v>
      </c>
      <c r="AU247" s="41">
        <f t="shared" si="250"/>
        <v>0</v>
      </c>
      <c r="AV247" s="41">
        <f t="shared" si="251"/>
        <v>0</v>
      </c>
      <c r="AW247">
        <f t="shared" si="227"/>
        <v>0.28829200148185824</v>
      </c>
      <c r="AX247">
        <f t="shared" si="252"/>
        <v>0</v>
      </c>
      <c r="AY247" s="121">
        <f t="shared" si="253"/>
        <v>0</v>
      </c>
      <c r="AZ247">
        <f t="shared" si="228"/>
        <v>0.41937106375754235</v>
      </c>
      <c r="BA247" s="39">
        <f t="shared" si="254"/>
        <v>0</v>
      </c>
      <c r="BB247" s="39">
        <f t="shared" si="255"/>
        <v>0</v>
      </c>
      <c r="BC247">
        <f t="shared" si="229"/>
        <v>0.3019117933494444</v>
      </c>
      <c r="BD247" s="41">
        <f t="shared" si="256"/>
        <v>0</v>
      </c>
      <c r="BE247" s="41">
        <f t="shared" si="257"/>
        <v>0</v>
      </c>
      <c r="BF247">
        <f t="shared" si="230"/>
        <v>0.2876928378777816</v>
      </c>
      <c r="BG247" s="41">
        <f t="shared" si="258"/>
        <v>9391.643629381344</v>
      </c>
      <c r="BH247" s="41">
        <f t="shared" si="259"/>
        <v>2156677.8274275204</v>
      </c>
      <c r="BI247">
        <f t="shared" si="231"/>
        <v>0.31961708935749034</v>
      </c>
      <c r="BJ247">
        <f t="shared" si="260"/>
        <v>33855.882828258276</v>
      </c>
      <c r="BK247" s="121">
        <f t="shared" si="261"/>
        <v>7420826.9330819845</v>
      </c>
      <c r="BL247">
        <f t="shared" si="232"/>
        <v>0.33321362323262699</v>
      </c>
      <c r="BM247" s="119">
        <f t="shared" si="262"/>
        <v>43247.526457639622</v>
      </c>
      <c r="BN247" s="119">
        <f t="shared" si="263"/>
        <v>9373728.0634773877</v>
      </c>
      <c r="BO247">
        <f t="shared" si="233"/>
        <v>0.30582479774195559</v>
      </c>
    </row>
    <row r="248" spans="1:67">
      <c r="A248">
        <v>236</v>
      </c>
      <c r="B248" s="64">
        <v>231</v>
      </c>
      <c r="C248" s="56">
        <f t="shared" si="207"/>
        <v>557369.55288546393</v>
      </c>
      <c r="D248" s="56">
        <f t="shared" si="234"/>
        <v>369731.97834949079</v>
      </c>
      <c r="E248" s="59">
        <f t="shared" si="235"/>
        <v>187637.57453597311</v>
      </c>
      <c r="F248" s="53">
        <f t="shared" si="236"/>
        <v>38051.321272984977</v>
      </c>
      <c r="G248" s="53">
        <f t="shared" si="208"/>
        <v>870.32561655602194</v>
      </c>
      <c r="H248" s="66">
        <f t="shared" si="209"/>
        <v>37180.995656428953</v>
      </c>
      <c r="I248" s="54">
        <f t="shared" si="237"/>
        <v>0.18</v>
      </c>
      <c r="J248" s="67">
        <f t="shared" si="210"/>
        <v>1.6401583188387914E-2</v>
      </c>
      <c r="K248" s="68">
        <f t="shared" si="211"/>
        <v>2467.7260947330915</v>
      </c>
      <c r="L248" s="68">
        <f t="shared" si="212"/>
        <v>40519.047367718071</v>
      </c>
      <c r="M248" s="55">
        <f t="shared" si="238"/>
        <v>39648.721751162047</v>
      </c>
      <c r="N248" s="55">
        <f t="shared" si="239"/>
        <v>8928.1625250818979</v>
      </c>
      <c r="O248" s="55">
        <f t="shared" si="213"/>
        <v>30720.55922608015</v>
      </c>
      <c r="P248" s="65">
        <f t="shared" si="240"/>
        <v>0</v>
      </c>
      <c r="Q248" s="52">
        <f t="shared" si="266"/>
        <v>0</v>
      </c>
      <c r="R248" s="57">
        <f t="shared" si="241"/>
        <v>0</v>
      </c>
      <c r="S248" s="59">
        <f t="shared" si="242"/>
        <v>0</v>
      </c>
      <c r="T248" s="56">
        <f t="shared" si="214"/>
        <v>0</v>
      </c>
      <c r="U248" s="57">
        <f t="shared" si="215"/>
        <v>0</v>
      </c>
      <c r="V248" s="59">
        <f t="shared" si="264"/>
        <v>0</v>
      </c>
      <c r="W248" s="52">
        <f t="shared" si="204"/>
        <v>0</v>
      </c>
      <c r="X248" s="57">
        <f t="shared" si="216"/>
        <v>0</v>
      </c>
      <c r="Y248" s="59">
        <f t="shared" si="267"/>
        <v>0</v>
      </c>
      <c r="Z248" s="56">
        <f t="shared" si="243"/>
        <v>0</v>
      </c>
      <c r="AA248" s="57">
        <f t="shared" si="244"/>
        <v>0</v>
      </c>
      <c r="AB248" s="63">
        <f t="shared" si="265"/>
        <v>0</v>
      </c>
      <c r="AC248" s="74">
        <f>MIN(IF(Y248&gt;O248,0,MIN(AB248,O248+AM248-Y248)))</f>
        <v>0</v>
      </c>
      <c r="AD248" s="57">
        <f t="shared" si="245"/>
        <v>0</v>
      </c>
      <c r="AE248" s="59">
        <f t="shared" si="246"/>
        <v>0</v>
      </c>
      <c r="AF248" s="54">
        <f t="shared" si="247"/>
        <v>0</v>
      </c>
      <c r="AG248" s="57">
        <f t="shared" si="218"/>
        <v>0</v>
      </c>
      <c r="AH248" s="59">
        <f t="shared" si="248"/>
        <v>42252.528881171878</v>
      </c>
      <c r="AI248" s="54">
        <f t="shared" si="206"/>
        <v>8928.1625250818979</v>
      </c>
      <c r="AJ248" s="57">
        <f t="shared" si="219"/>
        <v>176.05220367154948</v>
      </c>
      <c r="AK248" s="59">
        <f t="shared" si="203"/>
        <v>515117.02400429209</v>
      </c>
      <c r="AL248" s="56">
        <f t="shared" si="205"/>
        <v>30720.55922608015</v>
      </c>
      <c r="AM248" s="75">
        <f t="shared" si="220"/>
        <v>2146.3209333512168</v>
      </c>
      <c r="AN248">
        <f t="shared" si="249"/>
        <v>4.0504496226536353E-2</v>
      </c>
      <c r="AO248" s="119">
        <f t="shared" si="221"/>
        <v>0</v>
      </c>
      <c r="AP248" s="119">
        <f t="shared" si="222"/>
        <v>0</v>
      </c>
      <c r="AQ248">
        <f t="shared" si="223"/>
        <v>0.28124040490341828</v>
      </c>
      <c r="AR248" s="41">
        <f t="shared" si="224"/>
        <v>0</v>
      </c>
      <c r="AS248" s="41">
        <f t="shared" si="225"/>
        <v>0</v>
      </c>
      <c r="AT248">
        <f t="shared" si="226"/>
        <v>0.27903249303055533</v>
      </c>
      <c r="AU248" s="41">
        <f t="shared" si="250"/>
        <v>0</v>
      </c>
      <c r="AV248" s="41">
        <f t="shared" si="251"/>
        <v>0</v>
      </c>
      <c r="AW248">
        <f t="shared" si="227"/>
        <v>0.28629611141007427</v>
      </c>
      <c r="AX248">
        <f t="shared" si="252"/>
        <v>0</v>
      </c>
      <c r="AY248" s="121">
        <f t="shared" si="253"/>
        <v>0</v>
      </c>
      <c r="AZ248">
        <f t="shared" si="228"/>
        <v>0.41714582814832052</v>
      </c>
      <c r="BA248" s="39">
        <f t="shared" si="254"/>
        <v>0</v>
      </c>
      <c r="BB248" s="39">
        <f t="shared" si="255"/>
        <v>0</v>
      </c>
      <c r="BC248">
        <f t="shared" si="229"/>
        <v>0.29988169897651934</v>
      </c>
      <c r="BD248" s="41">
        <f t="shared" si="256"/>
        <v>0</v>
      </c>
      <c r="BE248" s="41">
        <f t="shared" si="257"/>
        <v>0</v>
      </c>
      <c r="BF248">
        <f t="shared" si="230"/>
        <v>0.28569851556465176</v>
      </c>
      <c r="BG248" s="41">
        <f t="shared" si="258"/>
        <v>9104.2147287534481</v>
      </c>
      <c r="BH248" s="41">
        <f t="shared" si="259"/>
        <v>2107046.3559193281</v>
      </c>
      <c r="BI248">
        <f t="shared" si="231"/>
        <v>0.3175464921946321</v>
      </c>
      <c r="BJ248">
        <f t="shared" si="260"/>
        <v>32866.88015943137</v>
      </c>
      <c r="BK248" s="121">
        <f t="shared" si="261"/>
        <v>7250051.9773549149</v>
      </c>
      <c r="BL248">
        <f t="shared" si="232"/>
        <v>0.3311148200557239</v>
      </c>
      <c r="BM248" s="119">
        <f t="shared" si="262"/>
        <v>41971.094888184816</v>
      </c>
      <c r="BN248" s="119">
        <f t="shared" si="263"/>
        <v>9158854.7245184332</v>
      </c>
      <c r="BO248">
        <f t="shared" si="233"/>
        <v>0.30378537380569803</v>
      </c>
    </row>
    <row r="249" spans="1:67">
      <c r="A249">
        <v>237</v>
      </c>
      <c r="B249" s="58">
        <v>232</v>
      </c>
      <c r="C249" s="56">
        <f t="shared" si="207"/>
        <v>517720.83113430196</v>
      </c>
      <c r="D249" s="56">
        <f t="shared" si="234"/>
        <v>369731.97834949091</v>
      </c>
      <c r="E249" s="59">
        <f t="shared" si="235"/>
        <v>147988.85278481108</v>
      </c>
      <c r="F249" s="53">
        <f t="shared" si="236"/>
        <v>37427.219361698051</v>
      </c>
      <c r="G249" s="53">
        <f t="shared" si="208"/>
        <v>686.42162883354877</v>
      </c>
      <c r="H249" s="60">
        <f t="shared" si="209"/>
        <v>36740.797732864499</v>
      </c>
      <c r="I249" s="54">
        <f t="shared" si="237"/>
        <v>0.18</v>
      </c>
      <c r="J249" s="61">
        <f t="shared" si="210"/>
        <v>1.6401583188387914E-2</v>
      </c>
      <c r="K249" s="62">
        <f t="shared" si="211"/>
        <v>1824.6442294808601</v>
      </c>
      <c r="L249" s="62">
        <f t="shared" si="212"/>
        <v>39251.86359117891</v>
      </c>
      <c r="M249" s="55">
        <f t="shared" si="238"/>
        <v>38565.441962345358</v>
      </c>
      <c r="N249" s="55">
        <f t="shared" si="239"/>
        <v>8684.2278510868073</v>
      </c>
      <c r="O249" s="55">
        <f t="shared" si="213"/>
        <v>29881.214111258552</v>
      </c>
      <c r="P249" s="59">
        <f t="shared" si="240"/>
        <v>0</v>
      </c>
      <c r="Q249" s="52">
        <f t="shared" si="266"/>
        <v>0</v>
      </c>
      <c r="R249" s="57">
        <f t="shared" si="241"/>
        <v>0</v>
      </c>
      <c r="S249" s="59">
        <f t="shared" si="242"/>
        <v>0</v>
      </c>
      <c r="T249" s="56">
        <f t="shared" si="214"/>
        <v>0</v>
      </c>
      <c r="U249" s="57">
        <f t="shared" si="215"/>
        <v>0</v>
      </c>
      <c r="V249" s="59">
        <f t="shared" si="264"/>
        <v>0</v>
      </c>
      <c r="W249" s="52">
        <f t="shared" si="204"/>
        <v>0</v>
      </c>
      <c r="X249" s="57">
        <f t="shared" si="216"/>
        <v>0</v>
      </c>
      <c r="Y249" s="59">
        <f t="shared" si="267"/>
        <v>0</v>
      </c>
      <c r="Z249" s="56">
        <f t="shared" si="243"/>
        <v>0</v>
      </c>
      <c r="AA249" s="57">
        <f t="shared" si="244"/>
        <v>0</v>
      </c>
      <c r="AB249" s="63">
        <f t="shared" si="265"/>
        <v>0</v>
      </c>
      <c r="AC249" s="74">
        <f t="shared" si="217"/>
        <v>0</v>
      </c>
      <c r="AD249" s="57">
        <f t="shared" si="245"/>
        <v>0</v>
      </c>
      <c r="AE249" s="59">
        <f t="shared" si="246"/>
        <v>0</v>
      </c>
      <c r="AF249" s="54">
        <f t="shared" si="247"/>
        <v>0</v>
      </c>
      <c r="AG249" s="57">
        <f t="shared" si="218"/>
        <v>0</v>
      </c>
      <c r="AH249" s="59">
        <f t="shared" si="248"/>
        <v>33324.36635608998</v>
      </c>
      <c r="AI249" s="54">
        <f t="shared" si="206"/>
        <v>8684.2278510868073</v>
      </c>
      <c r="AJ249" s="57">
        <f t="shared" si="219"/>
        <v>138.85152648370826</v>
      </c>
      <c r="AK249" s="59">
        <f t="shared" si="203"/>
        <v>484396.46477821196</v>
      </c>
      <c r="AL249" s="56">
        <f t="shared" si="205"/>
        <v>29881.214111258552</v>
      </c>
      <c r="AM249" s="75">
        <f t="shared" si="220"/>
        <v>2018.3186032425499</v>
      </c>
      <c r="AN249">
        <f t="shared" si="249"/>
        <v>4.0584903410543813E-2</v>
      </c>
      <c r="AO249" s="119">
        <f t="shared" si="221"/>
        <v>0</v>
      </c>
      <c r="AP249" s="119">
        <f t="shared" si="222"/>
        <v>0</v>
      </c>
      <c r="AQ249">
        <f t="shared" si="223"/>
        <v>0.27926810717165756</v>
      </c>
      <c r="AR249" s="41">
        <f t="shared" si="224"/>
        <v>0</v>
      </c>
      <c r="AS249" s="41">
        <f t="shared" si="225"/>
        <v>0</v>
      </c>
      <c r="AT249">
        <f t="shared" si="226"/>
        <v>0.27706624015949399</v>
      </c>
      <c r="AU249" s="41">
        <f t="shared" si="250"/>
        <v>0</v>
      </c>
      <c r="AV249" s="41">
        <f t="shared" si="251"/>
        <v>0</v>
      </c>
      <c r="AW249">
        <f t="shared" si="227"/>
        <v>0.28431025256125791</v>
      </c>
      <c r="AX249">
        <f t="shared" si="252"/>
        <v>0</v>
      </c>
      <c r="AY249" s="121">
        <f t="shared" si="253"/>
        <v>0</v>
      </c>
      <c r="AZ249">
        <f t="shared" si="228"/>
        <v>0.41492686464274381</v>
      </c>
      <c r="BA249" s="39">
        <f t="shared" si="254"/>
        <v>0</v>
      </c>
      <c r="BB249" s="39">
        <f t="shared" si="255"/>
        <v>0</v>
      </c>
      <c r="BC249">
        <f t="shared" si="229"/>
        <v>0.29786128731387568</v>
      </c>
      <c r="BD249" s="41">
        <f t="shared" si="256"/>
        <v>0</v>
      </c>
      <c r="BE249" s="41">
        <f t="shared" si="257"/>
        <v>0</v>
      </c>
      <c r="BF249">
        <f t="shared" si="230"/>
        <v>0.28371423948017799</v>
      </c>
      <c r="BG249" s="41">
        <f t="shared" si="258"/>
        <v>8823.0793775705151</v>
      </c>
      <c r="BH249" s="41">
        <f t="shared" si="259"/>
        <v>2058162.0007075733</v>
      </c>
      <c r="BI249">
        <f t="shared" si="231"/>
        <v>0.31548510539930735</v>
      </c>
      <c r="BJ249">
        <f t="shared" si="260"/>
        <v>31899.532714501103</v>
      </c>
      <c r="BK249" s="121">
        <f t="shared" si="261"/>
        <v>7081847.7443682766</v>
      </c>
      <c r="BL249">
        <f t="shared" si="232"/>
        <v>0.32902485162188694</v>
      </c>
      <c r="BM249" s="119">
        <f t="shared" si="262"/>
        <v>40722.61209207162</v>
      </c>
      <c r="BN249" s="119">
        <f t="shared" si="263"/>
        <v>8947182.5352641232</v>
      </c>
      <c r="BO249">
        <f t="shared" si="233"/>
        <v>0.30175552996536686</v>
      </c>
    </row>
    <row r="250" spans="1:67">
      <c r="A250">
        <v>238</v>
      </c>
      <c r="B250" s="64">
        <v>233</v>
      </c>
      <c r="C250" s="56">
        <f t="shared" si="207"/>
        <v>479155.38917195657</v>
      </c>
      <c r="D250" s="56">
        <f t="shared" si="234"/>
        <v>369731.97834949085</v>
      </c>
      <c r="E250" s="59">
        <f t="shared" si="235"/>
        <v>109423.41082246571</v>
      </c>
      <c r="F250" s="53">
        <f t="shared" si="236"/>
        <v>36813.353709827104</v>
      </c>
      <c r="G250" s="53">
        <f t="shared" si="208"/>
        <v>507.54225386487013</v>
      </c>
      <c r="H250" s="66">
        <f t="shared" si="209"/>
        <v>36305.811455962234</v>
      </c>
      <c r="I250" s="54">
        <f t="shared" si="237"/>
        <v>0.18</v>
      </c>
      <c r="J250" s="67">
        <f t="shared" si="210"/>
        <v>1.6401583188387914E-2</v>
      </c>
      <c r="K250" s="68">
        <f t="shared" si="211"/>
        <v>1199.2443885449261</v>
      </c>
      <c r="L250" s="68">
        <f t="shared" si="212"/>
        <v>38012.598098372029</v>
      </c>
      <c r="M250" s="55">
        <f t="shared" si="238"/>
        <v>37505.055844507158</v>
      </c>
      <c r="N250" s="55">
        <f t="shared" si="239"/>
        <v>8445.4484105081792</v>
      </c>
      <c r="O250" s="55">
        <f t="shared" si="213"/>
        <v>29059.607433998979</v>
      </c>
      <c r="P250" s="65">
        <f t="shared" si="240"/>
        <v>0</v>
      </c>
      <c r="Q250" s="52">
        <f t="shared" si="266"/>
        <v>0</v>
      </c>
      <c r="R250" s="57">
        <f t="shared" si="241"/>
        <v>0</v>
      </c>
      <c r="S250" s="59">
        <f t="shared" si="242"/>
        <v>0</v>
      </c>
      <c r="T250" s="56">
        <f t="shared" si="214"/>
        <v>0</v>
      </c>
      <c r="U250" s="57">
        <f t="shared" si="215"/>
        <v>0</v>
      </c>
      <c r="V250" s="59">
        <f t="shared" si="264"/>
        <v>0</v>
      </c>
      <c r="W250" s="52">
        <f t="shared" si="204"/>
        <v>0</v>
      </c>
      <c r="X250" s="57">
        <f t="shared" si="216"/>
        <v>0</v>
      </c>
      <c r="Y250" s="59">
        <f t="shared" si="267"/>
        <v>0</v>
      </c>
      <c r="Z250" s="56">
        <f t="shared" si="243"/>
        <v>0</v>
      </c>
      <c r="AA250" s="57">
        <f t="shared" si="244"/>
        <v>0</v>
      </c>
      <c r="AB250" s="63">
        <f t="shared" si="265"/>
        <v>0</v>
      </c>
      <c r="AC250" s="74">
        <f t="shared" si="217"/>
        <v>0</v>
      </c>
      <c r="AD250" s="57">
        <f t="shared" si="245"/>
        <v>0</v>
      </c>
      <c r="AE250" s="59">
        <f t="shared" si="246"/>
        <v>0</v>
      </c>
      <c r="AF250" s="54">
        <f t="shared" si="247"/>
        <v>0</v>
      </c>
      <c r="AG250" s="57">
        <f t="shared" si="218"/>
        <v>0</v>
      </c>
      <c r="AH250" s="59">
        <f t="shared" si="248"/>
        <v>24640.138505003175</v>
      </c>
      <c r="AI250" s="54">
        <f t="shared" si="206"/>
        <v>8445.4484105081792</v>
      </c>
      <c r="AJ250" s="57">
        <f t="shared" si="219"/>
        <v>102.66724377084655</v>
      </c>
      <c r="AK250" s="59">
        <f t="shared" si="203"/>
        <v>454515.25066695339</v>
      </c>
      <c r="AL250" s="56">
        <f t="shared" si="205"/>
        <v>29059.607433998979</v>
      </c>
      <c r="AM250" s="75">
        <f t="shared" si="220"/>
        <v>1893.8135444456391</v>
      </c>
      <c r="AN250">
        <f t="shared" si="249"/>
        <v>4.0665310594551279E-2</v>
      </c>
      <c r="AO250" s="119">
        <f t="shared" si="221"/>
        <v>0</v>
      </c>
      <c r="AP250" s="119">
        <f t="shared" si="222"/>
        <v>0</v>
      </c>
      <c r="AQ250">
        <f t="shared" si="223"/>
        <v>0.27730594785189072</v>
      </c>
      <c r="AR250" s="41">
        <f t="shared" si="224"/>
        <v>0</v>
      </c>
      <c r="AS250" s="41">
        <f t="shared" si="225"/>
        <v>0</v>
      </c>
      <c r="AT250">
        <f t="shared" si="226"/>
        <v>0.27511017918868519</v>
      </c>
      <c r="AU250" s="41">
        <f t="shared" si="250"/>
        <v>0</v>
      </c>
      <c r="AV250" s="41">
        <f t="shared" si="251"/>
        <v>0</v>
      </c>
      <c r="AW250">
        <f t="shared" si="227"/>
        <v>0.28233440810643678</v>
      </c>
      <c r="AX250">
        <f t="shared" si="252"/>
        <v>0</v>
      </c>
      <c r="AY250" s="121">
        <f t="shared" si="253"/>
        <v>0</v>
      </c>
      <c r="AZ250">
        <f t="shared" si="228"/>
        <v>0.41271419897743017</v>
      </c>
      <c r="BA250" s="39">
        <f t="shared" si="254"/>
        <v>0</v>
      </c>
      <c r="BB250" s="39">
        <f t="shared" si="255"/>
        <v>0</v>
      </c>
      <c r="BC250">
        <f t="shared" si="229"/>
        <v>0.29585054681209566</v>
      </c>
      <c r="BD250" s="41">
        <f t="shared" si="256"/>
        <v>0</v>
      </c>
      <c r="BE250" s="41">
        <f t="shared" si="257"/>
        <v>0</v>
      </c>
      <c r="BF250">
        <f t="shared" si="230"/>
        <v>0.28173999255837195</v>
      </c>
      <c r="BG250" s="41">
        <f t="shared" si="258"/>
        <v>8548.115654279025</v>
      </c>
      <c r="BH250" s="41">
        <f t="shared" si="259"/>
        <v>2010016.7217009466</v>
      </c>
      <c r="BI250">
        <f t="shared" si="231"/>
        <v>0.31343292397858097</v>
      </c>
      <c r="BJ250">
        <f t="shared" si="260"/>
        <v>30953.420978444618</v>
      </c>
      <c r="BK250" s="121">
        <f t="shared" si="261"/>
        <v>6916186.5692917574</v>
      </c>
      <c r="BL250">
        <f t="shared" si="232"/>
        <v>0.32694371774020436</v>
      </c>
      <c r="BM250" s="119">
        <f t="shared" si="262"/>
        <v>39501.536632723641</v>
      </c>
      <c r="BN250" s="119">
        <f t="shared" si="263"/>
        <v>8738678.0117701683</v>
      </c>
      <c r="BO250">
        <f t="shared" si="233"/>
        <v>0.29973525615036878</v>
      </c>
    </row>
    <row r="251" spans="1:67">
      <c r="A251">
        <v>239</v>
      </c>
      <c r="B251" s="58">
        <v>234</v>
      </c>
      <c r="C251" s="56">
        <f t="shared" si="207"/>
        <v>441650.33332744945</v>
      </c>
      <c r="D251" s="56">
        <f t="shared" si="234"/>
        <v>369731.97834949091</v>
      </c>
      <c r="E251" s="59">
        <f t="shared" si="235"/>
        <v>71918.354977958545</v>
      </c>
      <c r="F251" s="53">
        <f t="shared" si="236"/>
        <v>36209.55642651183</v>
      </c>
      <c r="G251" s="53">
        <f t="shared" si="208"/>
        <v>333.58130317276442</v>
      </c>
      <c r="H251" s="60">
        <f t="shared" si="209"/>
        <v>35875.975123339063</v>
      </c>
      <c r="I251" s="54">
        <f t="shared" si="237"/>
        <v>0.18</v>
      </c>
      <c r="J251" s="61">
        <f t="shared" si="210"/>
        <v>1.6401583188387914E-2</v>
      </c>
      <c r="K251" s="62">
        <f t="shared" si="211"/>
        <v>591.15209149301813</v>
      </c>
      <c r="L251" s="62">
        <f t="shared" si="212"/>
        <v>36800.708518004845</v>
      </c>
      <c r="M251" s="55">
        <f t="shared" si="238"/>
        <v>36467.127214832079</v>
      </c>
      <c r="N251" s="55">
        <f t="shared" si="239"/>
        <v>8211.7259830026051</v>
      </c>
      <c r="O251" s="55">
        <f t="shared" si="213"/>
        <v>28255.401231829474</v>
      </c>
      <c r="P251" s="59">
        <f t="shared" si="240"/>
        <v>0</v>
      </c>
      <c r="Q251" s="52">
        <f t="shared" si="266"/>
        <v>0</v>
      </c>
      <c r="R251" s="57">
        <f t="shared" si="241"/>
        <v>0</v>
      </c>
      <c r="S251" s="59">
        <f t="shared" si="242"/>
        <v>0</v>
      </c>
      <c r="T251" s="56">
        <f t="shared" si="214"/>
        <v>0</v>
      </c>
      <c r="U251" s="57">
        <f t="shared" si="215"/>
        <v>0</v>
      </c>
      <c r="V251" s="59">
        <f t="shared" si="264"/>
        <v>0</v>
      </c>
      <c r="W251" s="52">
        <f t="shared" si="204"/>
        <v>0</v>
      </c>
      <c r="X251" s="57">
        <f t="shared" si="216"/>
        <v>0</v>
      </c>
      <c r="Y251" s="59">
        <f t="shared" si="267"/>
        <v>0</v>
      </c>
      <c r="Z251" s="56">
        <f t="shared" si="243"/>
        <v>0</v>
      </c>
      <c r="AA251" s="57">
        <f t="shared" si="244"/>
        <v>0</v>
      </c>
      <c r="AB251" s="63">
        <f t="shared" si="265"/>
        <v>0</v>
      </c>
      <c r="AC251" s="74">
        <f t="shared" si="217"/>
        <v>0</v>
      </c>
      <c r="AD251" s="57">
        <f t="shared" si="245"/>
        <v>0</v>
      </c>
      <c r="AE251" s="59">
        <f t="shared" si="246"/>
        <v>0</v>
      </c>
      <c r="AF251" s="54">
        <f t="shared" si="247"/>
        <v>0</v>
      </c>
      <c r="AG251" s="57">
        <f t="shared" si="218"/>
        <v>0</v>
      </c>
      <c r="AH251" s="59">
        <f t="shared" si="248"/>
        <v>16194.690094494996</v>
      </c>
      <c r="AI251" s="54">
        <f t="shared" si="206"/>
        <v>8211.7259830026051</v>
      </c>
      <c r="AJ251" s="57">
        <f t="shared" si="219"/>
        <v>67.47787539372915</v>
      </c>
      <c r="AK251" s="59">
        <f t="shared" si="203"/>
        <v>425455.64323295443</v>
      </c>
      <c r="AL251" s="56">
        <f t="shared" si="205"/>
        <v>28255.401231829474</v>
      </c>
      <c r="AM251" s="75">
        <f t="shared" si="220"/>
        <v>1772.7318468039769</v>
      </c>
      <c r="AN251">
        <f t="shared" si="249"/>
        <v>4.0745717778558732E-2</v>
      </c>
      <c r="AO251" s="119">
        <f t="shared" si="221"/>
        <v>0</v>
      </c>
      <c r="AP251" s="119">
        <f t="shared" si="222"/>
        <v>0</v>
      </c>
      <c r="AQ251">
        <f t="shared" si="223"/>
        <v>0.27535390782533281</v>
      </c>
      <c r="AR251" s="41">
        <f t="shared" si="224"/>
        <v>0</v>
      </c>
      <c r="AS251" s="41">
        <f t="shared" si="225"/>
        <v>0</v>
      </c>
      <c r="AT251">
        <f t="shared" si="226"/>
        <v>0.27316429011399201</v>
      </c>
      <c r="AU251" s="41">
        <f t="shared" si="250"/>
        <v>0</v>
      </c>
      <c r="AV251" s="41">
        <f t="shared" si="251"/>
        <v>0</v>
      </c>
      <c r="AW251">
        <f t="shared" si="227"/>
        <v>0.28036856093392476</v>
      </c>
      <c r="AX251">
        <f t="shared" si="252"/>
        <v>0</v>
      </c>
      <c r="AY251" s="121">
        <f t="shared" si="253"/>
        <v>0</v>
      </c>
      <c r="AZ251">
        <f t="shared" si="228"/>
        <v>0.4105078564996924</v>
      </c>
      <c r="BA251" s="39">
        <f t="shared" si="254"/>
        <v>0</v>
      </c>
      <c r="BB251" s="39">
        <f t="shared" si="255"/>
        <v>0</v>
      </c>
      <c r="BC251">
        <f t="shared" si="229"/>
        <v>0.29384946561364894</v>
      </c>
      <c r="BD251" s="41">
        <f t="shared" si="256"/>
        <v>0</v>
      </c>
      <c r="BE251" s="41">
        <f t="shared" si="257"/>
        <v>0</v>
      </c>
      <c r="BF251">
        <f t="shared" si="230"/>
        <v>0.27977575745177091</v>
      </c>
      <c r="BG251" s="41">
        <f t="shared" si="258"/>
        <v>8279.2038583963349</v>
      </c>
      <c r="BH251" s="41">
        <f t="shared" si="259"/>
        <v>1962602.5099376226</v>
      </c>
      <c r="BI251">
        <f t="shared" si="231"/>
        <v>0.31138994260439862</v>
      </c>
      <c r="BJ251">
        <f t="shared" si="260"/>
        <v>30028.133078633451</v>
      </c>
      <c r="BK251" s="121">
        <f t="shared" si="261"/>
        <v>6753040.8944072444</v>
      </c>
      <c r="BL251">
        <f t="shared" si="232"/>
        <v>0.32487141786805263</v>
      </c>
      <c r="BM251" s="119">
        <f t="shared" si="262"/>
        <v>38307.336937029788</v>
      </c>
      <c r="BN251" s="119">
        <f t="shared" si="263"/>
        <v>8533307.7682707068</v>
      </c>
      <c r="BO251">
        <f t="shared" si="233"/>
        <v>0.29772454197541265</v>
      </c>
    </row>
    <row r="252" spans="1:67">
      <c r="A252">
        <v>240</v>
      </c>
      <c r="B252" s="69">
        <v>235</v>
      </c>
      <c r="C252" s="56">
        <f t="shared" si="207"/>
        <v>405183.20611261734</v>
      </c>
      <c r="D252" s="56">
        <f t="shared" si="234"/>
        <v>369731.97834949085</v>
      </c>
      <c r="E252" s="59">
        <f t="shared" si="235"/>
        <v>35451.227763126466</v>
      </c>
      <c r="F252" s="53">
        <f t="shared" si="236"/>
        <v>35615.662374567764</v>
      </c>
      <c r="G252" s="53">
        <f t="shared" si="208"/>
        <v>164.4346114413016</v>
      </c>
      <c r="H252" s="71">
        <f t="shared" si="209"/>
        <v>35451.227763126466</v>
      </c>
      <c r="I252" s="54">
        <f t="shared" si="237"/>
        <v>0.18</v>
      </c>
      <c r="J252" s="72">
        <f t="shared" si="210"/>
        <v>1.6401583188387914E-2</v>
      </c>
      <c r="K252" s="73">
        <f t="shared" si="211"/>
        <v>0</v>
      </c>
      <c r="L252" s="73">
        <f t="shared" si="212"/>
        <v>35615.662374567764</v>
      </c>
      <c r="M252" s="55">
        <f t="shared" si="238"/>
        <v>35451.227763126466</v>
      </c>
      <c r="N252" s="55">
        <f t="shared" si="239"/>
        <v>7982.964120996211</v>
      </c>
      <c r="O252" s="55">
        <f t="shared" si="213"/>
        <v>27468.263642130256</v>
      </c>
      <c r="P252" s="70">
        <f t="shared" si="240"/>
        <v>0</v>
      </c>
      <c r="Q252" s="52">
        <f t="shared" si="266"/>
        <v>0</v>
      </c>
      <c r="R252" s="57">
        <f t="shared" si="241"/>
        <v>0</v>
      </c>
      <c r="S252" s="59">
        <f t="shared" si="242"/>
        <v>0</v>
      </c>
      <c r="T252" s="56">
        <f t="shared" si="214"/>
        <v>0</v>
      </c>
      <c r="U252" s="57">
        <f t="shared" si="215"/>
        <v>0</v>
      </c>
      <c r="V252" s="59">
        <f t="shared" si="264"/>
        <v>0</v>
      </c>
      <c r="W252" s="52">
        <f t="shared" si="204"/>
        <v>0</v>
      </c>
      <c r="X252" s="57">
        <f t="shared" si="216"/>
        <v>0</v>
      </c>
      <c r="Y252" s="59">
        <f t="shared" si="267"/>
        <v>0</v>
      </c>
      <c r="Z252" s="56">
        <f t="shared" si="243"/>
        <v>0</v>
      </c>
      <c r="AA252" s="57">
        <f t="shared" si="244"/>
        <v>0</v>
      </c>
      <c r="AB252" s="63">
        <f t="shared" si="265"/>
        <v>0</v>
      </c>
      <c r="AC252" s="74">
        <f t="shared" si="217"/>
        <v>0</v>
      </c>
      <c r="AD252" s="57">
        <f t="shared" si="245"/>
        <v>0</v>
      </c>
      <c r="AE252" s="59">
        <f t="shared" si="246"/>
        <v>0</v>
      </c>
      <c r="AF252" s="54">
        <f t="shared" si="247"/>
        <v>0</v>
      </c>
      <c r="AG252" s="57">
        <f t="shared" si="218"/>
        <v>0</v>
      </c>
      <c r="AH252" s="59">
        <f t="shared" si="248"/>
        <v>7982.9641114923907</v>
      </c>
      <c r="AI252" s="54">
        <f t="shared" si="206"/>
        <v>7982.9641114923907</v>
      </c>
      <c r="AJ252" s="57">
        <f t="shared" si="219"/>
        <v>33.262350464551631</v>
      </c>
      <c r="AK252" s="59">
        <f t="shared" ref="AK252" si="268">IF(AL251=0,AK251+AM251,AK251-AL251)</f>
        <v>397200.24200112495</v>
      </c>
      <c r="AL252" s="56">
        <f t="shared" si="205"/>
        <v>27468.263642130256</v>
      </c>
      <c r="AM252" s="75">
        <f t="shared" si="220"/>
        <v>1655.0010083380205</v>
      </c>
      <c r="AN252">
        <f t="shared" si="249"/>
        <v>4.0826124962566199E-2</v>
      </c>
      <c r="AO252" s="119">
        <f t="shared" si="221"/>
        <v>0</v>
      </c>
      <c r="AP252" s="119">
        <f t="shared" si="222"/>
        <v>0</v>
      </c>
      <c r="AQ252">
        <f t="shared" si="223"/>
        <v>0.27341196770401832</v>
      </c>
      <c r="AR252" s="41">
        <f t="shared" si="224"/>
        <v>0</v>
      </c>
      <c r="AS252" s="41">
        <f t="shared" si="225"/>
        <v>0</v>
      </c>
      <c r="AT252">
        <f t="shared" si="226"/>
        <v>0.27122855266690177</v>
      </c>
      <c r="AU252" s="41">
        <f t="shared" si="250"/>
        <v>0</v>
      </c>
      <c r="AV252" s="41">
        <f t="shared" si="251"/>
        <v>0</v>
      </c>
      <c r="AW252">
        <f t="shared" si="227"/>
        <v>0.27841269365224186</v>
      </c>
      <c r="AX252">
        <f t="shared" si="252"/>
        <v>0</v>
      </c>
      <c r="AY252" s="121">
        <f t="shared" si="253"/>
        <v>0</v>
      </c>
      <c r="AZ252">
        <f t="shared" si="228"/>
        <v>0.40830786216826098</v>
      </c>
      <c r="BA252" s="39">
        <f t="shared" si="254"/>
        <v>0</v>
      </c>
      <c r="BB252" s="39">
        <f t="shared" si="255"/>
        <v>0</v>
      </c>
      <c r="BC252">
        <f t="shared" si="229"/>
        <v>0.29185803155563927</v>
      </c>
      <c r="BD252" s="41">
        <f t="shared" si="256"/>
        <v>0</v>
      </c>
      <c r="BE252" s="41">
        <f t="shared" si="257"/>
        <v>0</v>
      </c>
      <c r="BF252">
        <f t="shared" si="230"/>
        <v>0.27782151653435572</v>
      </c>
      <c r="BG252" s="41">
        <f t="shared" si="258"/>
        <v>8016.2264619569423</v>
      </c>
      <c r="BH252" s="41">
        <f t="shared" si="259"/>
        <v>1915911.3867581738</v>
      </c>
      <c r="BI252">
        <f t="shared" si="231"/>
        <v>0.30935615561603613</v>
      </c>
      <c r="BJ252">
        <f t="shared" si="260"/>
        <v>29123.264650468278</v>
      </c>
      <c r="BK252" s="121">
        <f t="shared" si="261"/>
        <v>6592383.2741112616</v>
      </c>
      <c r="BL252">
        <f t="shared" si="232"/>
        <v>0.32280795111333432</v>
      </c>
      <c r="BM252" s="119">
        <f t="shared" si="262"/>
        <v>37139.491112425218</v>
      </c>
      <c r="BN252" s="119">
        <f t="shared" si="263"/>
        <v>8331038.5243347194</v>
      </c>
      <c r="BO252">
        <f t="shared" si="233"/>
        <v>0.29572337674325583</v>
      </c>
    </row>
    <row r="253" spans="1:67">
      <c r="T253" s="56"/>
      <c r="AJ253" s="133" t="s">
        <v>100</v>
      </c>
      <c r="AK253" s="100">
        <f>AK252-AL252</f>
        <v>369731.9783589947</v>
      </c>
      <c r="AM253" s="102"/>
      <c r="AP253" s="119"/>
    </row>
  </sheetData>
  <mergeCells count="8">
    <mergeCell ref="BA1:BP1"/>
    <mergeCell ref="L3:M3"/>
    <mergeCell ref="BT10:CC10"/>
    <mergeCell ref="AH16:AJ16"/>
    <mergeCell ref="AK16:AM16"/>
    <mergeCell ref="BG16:BI16"/>
    <mergeCell ref="BJ16:BL16"/>
    <mergeCell ref="BM16:BO16"/>
  </mergeCells>
  <hyperlinks>
    <hyperlink ref="A1" r:id="rId1" xr:uid="{53A2896B-415F-413E-B6F8-BCD61BF27D3F}"/>
  </hyperlinks>
  <pageMargins left="0.7" right="0.7" top="0.75" bottom="0.75" header="0.3" footer="0.3"/>
  <pageSetup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AE56-AF61-FE4D-B39C-5D89EEDF883E}">
  <dimension ref="A1:CH253"/>
  <sheetViews>
    <sheetView topLeftCell="BO1" zoomScale="150" zoomScaleNormal="110" workbookViewId="0">
      <selection activeCell="BU18" sqref="BU18"/>
    </sheetView>
  </sheetViews>
  <sheetFormatPr defaultColWidth="8.85546875" defaultRowHeight="15"/>
  <cols>
    <col min="2" max="2" width="11" customWidth="1"/>
    <col min="3" max="4" width="15" customWidth="1"/>
    <col min="5" max="8" width="18.28515625" customWidth="1"/>
    <col min="9" max="9" width="15" customWidth="1"/>
    <col min="10" max="10" width="13.28515625" customWidth="1"/>
    <col min="11" max="11" width="21.85546875" customWidth="1"/>
    <col min="12" max="12" width="18.28515625" customWidth="1"/>
    <col min="13" max="15" width="19.140625" customWidth="1"/>
    <col min="16" max="16" width="17.28515625" customWidth="1"/>
    <col min="17" max="17" width="20.85546875" customWidth="1"/>
    <col min="18" max="18" width="13.140625" customWidth="1"/>
    <col min="19" max="19" width="14.28515625" customWidth="1"/>
    <col min="20" max="20" width="17.7109375" bestFit="1" customWidth="1"/>
    <col min="21" max="21" width="16.28515625" customWidth="1"/>
    <col min="22" max="22" width="14.7109375" customWidth="1"/>
    <col min="23" max="23" width="19.7109375" customWidth="1"/>
    <col min="24" max="24" width="13.7109375" customWidth="1"/>
    <col min="25" max="25" width="16.28515625" customWidth="1"/>
    <col min="26" max="26" width="16.85546875" bestFit="1" customWidth="1"/>
    <col min="27" max="27" width="16.7109375" customWidth="1"/>
    <col min="28" max="28" width="18.85546875" customWidth="1"/>
    <col min="29" max="29" width="19.7109375" customWidth="1"/>
    <col min="30" max="30" width="15.7109375" customWidth="1"/>
    <col min="31" max="31" width="15" customWidth="1"/>
    <col min="32" max="32" width="15.140625" customWidth="1"/>
    <col min="33" max="33" width="18.28515625" customWidth="1"/>
    <col min="34" max="34" width="16.28515625" bestFit="1" customWidth="1"/>
    <col min="35" max="35" width="15.85546875" customWidth="1"/>
    <col min="36" max="36" width="17.7109375" bestFit="1" customWidth="1"/>
    <col min="37" max="37" width="13.85546875" customWidth="1"/>
    <col min="38" max="38" width="16.28515625" bestFit="1" customWidth="1"/>
    <col min="39" max="39" width="15.7109375" customWidth="1"/>
    <col min="41" max="41" width="13.7109375" customWidth="1"/>
    <col min="42" max="42" width="17" customWidth="1"/>
    <col min="43" max="43" width="14.140625" customWidth="1"/>
    <col min="44" max="44" width="17.7109375" customWidth="1"/>
    <col min="45" max="45" width="14.7109375" customWidth="1"/>
    <col min="47" max="47" width="14.7109375" customWidth="1"/>
    <col min="48" max="48" width="16" customWidth="1"/>
    <col min="51" max="51" width="17.140625" style="121" customWidth="1"/>
    <col min="53" max="53" width="14.7109375" customWidth="1"/>
    <col min="54" max="54" width="19.140625" customWidth="1"/>
    <col min="55" max="55" width="16.140625" bestFit="1" customWidth="1"/>
    <col min="56" max="56" width="14" bestFit="1" customWidth="1"/>
    <col min="57" max="57" width="15.28515625" customWidth="1"/>
    <col min="58" max="58" width="13" customWidth="1"/>
    <col min="59" max="59" width="14.140625" customWidth="1"/>
    <col min="60" max="60" width="20" customWidth="1"/>
    <col min="61" max="61" width="16.140625" bestFit="1" customWidth="1"/>
    <col min="62" max="62" width="11.85546875" customWidth="1"/>
    <col min="63" max="63" width="18.140625" style="121" customWidth="1"/>
    <col min="64" max="64" width="12.85546875" customWidth="1"/>
    <col min="65" max="65" width="16.140625" bestFit="1" customWidth="1"/>
    <col min="66" max="66" width="20.7109375" customWidth="1"/>
    <col min="67" max="67" width="16.140625" bestFit="1" customWidth="1"/>
    <col min="68" max="68" width="13.7109375" customWidth="1"/>
    <col min="72" max="72" width="11.28515625" customWidth="1"/>
    <col min="73" max="73" width="10.7109375" bestFit="1" customWidth="1"/>
    <col min="74" max="74" width="12.28515625" customWidth="1"/>
    <col min="75" max="76" width="10.7109375" bestFit="1" customWidth="1"/>
    <col min="77" max="77" width="12.28515625" customWidth="1"/>
    <col min="78" max="78" width="17.140625" customWidth="1"/>
    <col min="79" max="79" width="11.7109375" bestFit="1" customWidth="1"/>
    <col min="80" max="80" width="9.7109375" bestFit="1" customWidth="1"/>
    <col min="81" max="81" width="13.28515625" customWidth="1"/>
  </cols>
  <sheetData>
    <row r="1" spans="1:86" ht="16.5" thickBot="1">
      <c r="A1" s="34" t="s">
        <v>0</v>
      </c>
      <c r="AB1" s="110" t="s">
        <v>1</v>
      </c>
      <c r="AC1" s="111" t="s">
        <v>2</v>
      </c>
      <c r="AD1" s="111" t="s">
        <v>3</v>
      </c>
      <c r="AE1" s="111" t="s">
        <v>4</v>
      </c>
      <c r="AF1" s="111" t="s">
        <v>5</v>
      </c>
      <c r="AG1" s="112" t="s">
        <v>6</v>
      </c>
      <c r="AL1" s="118" t="s">
        <v>7</v>
      </c>
      <c r="AM1" s="118">
        <v>1</v>
      </c>
      <c r="AN1" s="118">
        <v>2</v>
      </c>
      <c r="AO1" s="118">
        <v>3</v>
      </c>
      <c r="AP1" s="118">
        <v>4</v>
      </c>
      <c r="AQ1" s="118">
        <v>6</v>
      </c>
      <c r="AR1" s="118">
        <v>12</v>
      </c>
      <c r="AS1" s="118">
        <v>24</v>
      </c>
      <c r="AT1" s="118">
        <v>36</v>
      </c>
      <c r="AU1" s="118">
        <v>60</v>
      </c>
      <c r="AV1" s="118">
        <v>84</v>
      </c>
      <c r="AW1" s="118">
        <v>120</v>
      </c>
      <c r="AX1" s="118">
        <v>240</v>
      </c>
      <c r="AY1" s="123">
        <v>360</v>
      </c>
      <c r="BA1" s="163" t="s">
        <v>8</v>
      </c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5"/>
    </row>
    <row r="2" spans="1:86" ht="16.5" thickBot="1">
      <c r="B2" s="35"/>
      <c r="C2" s="35"/>
      <c r="D2" s="35"/>
      <c r="E2" s="25" t="s">
        <v>10</v>
      </c>
      <c r="F2" s="22" t="s">
        <v>11</v>
      </c>
      <c r="G2" s="23" t="s">
        <v>12</v>
      </c>
      <c r="H2" s="37" t="s">
        <v>13</v>
      </c>
      <c r="AB2" s="45">
        <v>1</v>
      </c>
      <c r="AC2" s="104">
        <f>F11</f>
        <v>206500000</v>
      </c>
      <c r="AD2" s="39">
        <f>PMT($K$4/12,$K$7-AB2+1,-AC2)</f>
        <v>1428195.9272029458</v>
      </c>
      <c r="AE2" s="100">
        <f>AC2*$K$4/12</f>
        <v>957815.83333333337</v>
      </c>
      <c r="AF2" s="39">
        <f>AD2-AE2</f>
        <v>470380.09386961244</v>
      </c>
      <c r="AG2" s="105">
        <f>AC2-AF2</f>
        <v>206029619.90613037</v>
      </c>
      <c r="AI2" s="113" t="s">
        <v>10</v>
      </c>
      <c r="AJ2" s="116" t="s">
        <v>14</v>
      </c>
      <c r="AL2" s="117">
        <v>39689</v>
      </c>
      <c r="AM2" s="129">
        <v>1.6299999999999999E-2</v>
      </c>
      <c r="AN2" s="129" t="s">
        <v>15</v>
      </c>
      <c r="AO2" s="129">
        <v>1.72E-2</v>
      </c>
      <c r="AP2" s="129" t="s">
        <v>15</v>
      </c>
      <c r="AQ2" s="129">
        <v>1.9699999999999999E-2</v>
      </c>
      <c r="AR2" s="129">
        <v>2.1700000000000001E-2</v>
      </c>
      <c r="AS2" s="129">
        <v>2.3599999999999999E-2</v>
      </c>
      <c r="AT2" s="129">
        <v>2.5999999999999999E-2</v>
      </c>
      <c r="AU2" s="129">
        <v>3.1E-2</v>
      </c>
      <c r="AV2" s="129">
        <v>3.4500000000000003E-2</v>
      </c>
      <c r="AW2" s="129">
        <v>3.8300000000000001E-2</v>
      </c>
      <c r="AX2" s="129">
        <v>4.4699999999999997E-2</v>
      </c>
      <c r="AY2" s="129">
        <v>4.4299999999999999E-2</v>
      </c>
      <c r="BA2" s="44" t="s">
        <v>16</v>
      </c>
      <c r="BB2" s="126" t="s">
        <v>17</v>
      </c>
      <c r="BC2" s="125" t="s">
        <v>16</v>
      </c>
      <c r="BD2" s="125" t="s">
        <v>18</v>
      </c>
      <c r="BE2" s="125" t="s">
        <v>16</v>
      </c>
      <c r="BF2" s="125" t="s">
        <v>19</v>
      </c>
      <c r="BG2" s="125" t="s">
        <v>16</v>
      </c>
      <c r="BH2" s="125" t="s">
        <v>20</v>
      </c>
      <c r="BI2" s="125" t="s">
        <v>16</v>
      </c>
      <c r="BJ2" s="125" t="s">
        <v>21</v>
      </c>
      <c r="BK2" s="125" t="s">
        <v>16</v>
      </c>
      <c r="BL2" s="125" t="s">
        <v>22</v>
      </c>
      <c r="BM2" s="125" t="s">
        <v>16</v>
      </c>
      <c r="BN2" s="125" t="s">
        <v>23</v>
      </c>
      <c r="BO2" s="125" t="s">
        <v>16</v>
      </c>
      <c r="BP2" s="126" t="s">
        <v>24</v>
      </c>
      <c r="BQ2" t="s">
        <v>16</v>
      </c>
      <c r="BR2" t="s">
        <v>25</v>
      </c>
      <c r="BT2" s="132"/>
      <c r="BU2" s="111" t="s">
        <v>26</v>
      </c>
      <c r="BV2" s="111" t="s">
        <v>27</v>
      </c>
      <c r="BW2" s="111" t="s">
        <v>28</v>
      </c>
      <c r="BX2" s="111" t="s">
        <v>29</v>
      </c>
      <c r="BY2" s="111" t="s">
        <v>30</v>
      </c>
      <c r="BZ2" s="111" t="s">
        <v>31</v>
      </c>
      <c r="CA2" s="111" t="s">
        <v>32</v>
      </c>
      <c r="CB2" s="111" t="s">
        <v>33</v>
      </c>
      <c r="CC2" s="112" t="s">
        <v>25</v>
      </c>
    </row>
    <row r="3" spans="1:86" ht="15.75" thickBot="1">
      <c r="B3" s="38"/>
      <c r="C3" s="38"/>
      <c r="D3" s="38"/>
      <c r="E3" s="26" t="s">
        <v>26</v>
      </c>
      <c r="F3" s="21">
        <v>32550000</v>
      </c>
      <c r="G3" s="24">
        <v>0.05</v>
      </c>
      <c r="H3" s="40">
        <f t="shared" ref="H3:H10" si="0">F3*G3</f>
        <v>1627500</v>
      </c>
      <c r="J3" s="28" t="s">
        <v>34</v>
      </c>
      <c r="K3" s="76"/>
      <c r="L3" s="171" t="s">
        <v>35</v>
      </c>
      <c r="M3" s="172"/>
      <c r="AB3" s="45">
        <v>2</v>
      </c>
      <c r="AC3" s="41">
        <f>AG2</f>
        <v>206029619.90613037</v>
      </c>
      <c r="AD3" s="39">
        <f>PMT($K$4/12,$K$7-AB3+1,-AC3)</f>
        <v>1428195.9272029456</v>
      </c>
      <c r="AE3" s="100">
        <f t="shared" ref="AE3:AE6" si="1">AC3*$K$4/12</f>
        <v>955634.05366460141</v>
      </c>
      <c r="AF3" s="39">
        <f t="shared" ref="AF3:AF6" si="2">AD3-AE3</f>
        <v>472561.87353834417</v>
      </c>
      <c r="AG3" s="105">
        <f t="shared" ref="AG3:AG6" si="3">AC3-AF3</f>
        <v>205557058.03259203</v>
      </c>
      <c r="AI3" s="114" t="s">
        <v>26</v>
      </c>
      <c r="AJ3" s="20">
        <f>SUM(BE18:BE252)/(12*F3)</f>
        <v>4.2294641544616294</v>
      </c>
      <c r="BA3" s="137">
        <v>0</v>
      </c>
      <c r="BB3" s="138">
        <f>AJ3</f>
        <v>4.2294641544616294</v>
      </c>
      <c r="BC3" s="135">
        <v>0</v>
      </c>
      <c r="BD3" s="135">
        <f>AJ4</f>
        <v>2.7577516181025494</v>
      </c>
      <c r="BE3" s="137">
        <v>0</v>
      </c>
      <c r="BF3" s="135">
        <f>AJ5</f>
        <v>5.2415728464115174</v>
      </c>
      <c r="BG3" s="137">
        <v>0</v>
      </c>
      <c r="BH3" s="135">
        <f>AJ6</f>
        <v>12.803595540948562</v>
      </c>
      <c r="BI3" s="137">
        <v>0</v>
      </c>
      <c r="BJ3" s="135">
        <f>AJ7</f>
        <v>13.623821711548658</v>
      </c>
      <c r="BK3" s="137">
        <v>0</v>
      </c>
      <c r="BL3" s="135">
        <f>AJ8</f>
        <v>6.7645783429908635</v>
      </c>
      <c r="BM3" s="137">
        <v>0</v>
      </c>
      <c r="BN3" s="135">
        <f>AJ9</f>
        <v>8.8796982224848708</v>
      </c>
      <c r="BO3" s="137">
        <v>0</v>
      </c>
      <c r="BP3" s="138">
        <f>AJ10</f>
        <v>2.2429547208095069</v>
      </c>
      <c r="BQ3">
        <v>0</v>
      </c>
      <c r="BR3">
        <f>AJ11</f>
        <v>6.3850369037437424</v>
      </c>
      <c r="BT3" s="130" t="s">
        <v>36</v>
      </c>
      <c r="BU3">
        <f>SUMPRODUCT(BD$18:BD$252,BF$18:BF$252)</f>
        <v>32549999.999999981</v>
      </c>
      <c r="BV3">
        <f>SUMPRODUCT(AR$18:AR$252,AT$18:AT$252)</f>
        <v>74800000.00000672</v>
      </c>
      <c r="BW3">
        <f>SUMPRODUCT(AU$18:AU$252,AW$18:AW$252)</f>
        <v>14000000.000018105</v>
      </c>
      <c r="BX3">
        <f>SUMPRODUCT(BG$18:BG$252,BI$18:BI$252)</f>
        <v>13950000.000000026</v>
      </c>
      <c r="BY3">
        <f>SUMPRODUCT(BL$18:BL$252,BJ$18:BJ$252)</f>
        <v>24000000.000456724</v>
      </c>
      <c r="BZ3">
        <f>SUMPRODUCT(AX$18:AX$252,AZ$18:AZ$252)</f>
        <v>23999999.999994211</v>
      </c>
      <c r="CA3">
        <f>SUMPRODUCT(BA$18:BA$252,BC$18:BC$252)</f>
        <v>20000000.000000056</v>
      </c>
      <c r="CB3">
        <f>SUMPRODUCT(AO$18:AO$252,AQ$18:AQ$252)</f>
        <v>5200000.0000387626</v>
      </c>
      <c r="CC3">
        <f>SUMPRODUCT(BM$18:BM$252,BO$18:BO$252)</f>
        <v>206500000.00000006</v>
      </c>
    </row>
    <row r="4" spans="1:86">
      <c r="B4" s="38"/>
      <c r="C4" s="38"/>
      <c r="D4" s="38"/>
      <c r="E4" s="26" t="s">
        <v>27</v>
      </c>
      <c r="F4" s="21">
        <v>74800000</v>
      </c>
      <c r="G4" s="24">
        <v>0.05</v>
      </c>
      <c r="H4" s="40">
        <f t="shared" si="0"/>
        <v>3740000</v>
      </c>
      <c r="J4" s="29" t="s">
        <v>37</v>
      </c>
      <c r="K4" s="98">
        <f>5.566%</f>
        <v>5.5660000000000001E-2</v>
      </c>
      <c r="L4" s="45" t="s">
        <v>38</v>
      </c>
      <c r="M4" s="78">
        <v>0.225181598063</v>
      </c>
      <c r="N4" t="s">
        <v>39</v>
      </c>
      <c r="AB4" s="45">
        <v>3</v>
      </c>
      <c r="AC4" s="41">
        <f t="shared" ref="AC4:AC6" si="4">AG3</f>
        <v>205557058.03259203</v>
      </c>
      <c r="AD4" s="39">
        <f>PMT($K$4/12,$K$7-AB4+1,-AC4)</f>
        <v>1428195.9272029456</v>
      </c>
      <c r="AE4" s="100">
        <f t="shared" si="1"/>
        <v>953442.15417450608</v>
      </c>
      <c r="AF4" s="39">
        <f t="shared" si="2"/>
        <v>474753.77302843949</v>
      </c>
      <c r="AG4" s="105">
        <f t="shared" si="3"/>
        <v>205082304.2595636</v>
      </c>
      <c r="AI4" s="114" t="s">
        <v>27</v>
      </c>
      <c r="AJ4" s="20">
        <f>SUM(AS18:AS252)/(12*F4)</f>
        <v>2.7577516181025494</v>
      </c>
      <c r="AY4" s="114" t="s">
        <v>26</v>
      </c>
      <c r="BA4" s="137">
        <v>100</v>
      </c>
      <c r="BB4" s="138">
        <f t="dataTable" ref="BB4:BB7" dt2D="0" dtr="0" r1="K5" ca="1"/>
        <v>5.6659898671702464</v>
      </c>
      <c r="BC4" s="135">
        <v>100</v>
      </c>
      <c r="BD4" s="135">
        <f t="dataTable" ref="BD4:BD7" dt2D="0" dtr="0" r1="K5"/>
        <v>3.512033616234894</v>
      </c>
      <c r="BE4" s="137">
        <v>100</v>
      </c>
      <c r="BF4" s="135">
        <f t="dataTable" ref="BF4:BF7" dt2D="0" dtr="0" r1="K5" ca="1"/>
        <v>6.6123423942851893</v>
      </c>
      <c r="BG4" s="137">
        <v>100</v>
      </c>
      <c r="BH4" s="135">
        <f t="dataTable" ref="BH4:BH7" dt2D="0" dtr="0" r1="K5" ca="1"/>
        <v>15.400691784251281</v>
      </c>
      <c r="BI4" s="137">
        <v>100</v>
      </c>
      <c r="BJ4" s="135">
        <f t="dataTable" ref="BJ4:BJ7" dt2D="0" dtr="0" r1="K5" ca="1"/>
        <v>15.711021385686207</v>
      </c>
      <c r="BK4" s="137">
        <v>100</v>
      </c>
      <c r="BL4" s="135">
        <f t="dataTable" ref="BL4:BL7" dt2D="0" dtr="0" r1="K5" ca="1"/>
        <v>8.7081094400816763</v>
      </c>
      <c r="BM4" s="137">
        <v>100</v>
      </c>
      <c r="BN4" s="135">
        <f t="dataTable" ref="BN4:BN7" dt2D="0" dtr="0" r1="K5" ca="1"/>
        <v>11.20244129823269</v>
      </c>
      <c r="BO4" s="137">
        <v>100</v>
      </c>
      <c r="BP4" s="138">
        <f t="dataTable" ref="BP4:BP7" dt2D="0" dtr="0" r1="K5" ca="1"/>
        <v>2.2429547208095069</v>
      </c>
      <c r="BQ4">
        <v>100</v>
      </c>
      <c r="BR4">
        <f t="dataTable" ref="BR4:BR7" dt2D="0" dtr="0" r1="K5" ca="1"/>
        <v>8.169733775630224</v>
      </c>
      <c r="BT4" s="130" t="s">
        <v>40</v>
      </c>
      <c r="BU4" s="100">
        <f>BU3-F3</f>
        <v>0</v>
      </c>
      <c r="BV4" s="100">
        <f>BV3-F4</f>
        <v>6.720423698425293E-6</v>
      </c>
      <c r="BW4" s="100">
        <f>BW3-F5</f>
        <v>1.8104910850524902E-5</v>
      </c>
      <c r="BX4" s="100">
        <f>BX3-F6</f>
        <v>2.6077032089233398E-8</v>
      </c>
      <c r="BY4" s="100">
        <f>BY3-F7</f>
        <v>4.5672431588172913E-4</v>
      </c>
      <c r="BZ4" s="100">
        <f>BZ3-F7</f>
        <v>-5.7891011238098145E-6</v>
      </c>
      <c r="CA4" s="100">
        <f>CA3-F9</f>
        <v>5.5879354476928711E-8</v>
      </c>
      <c r="CB4" s="100">
        <f>CB3-F10</f>
        <v>3.8762576878070831E-5</v>
      </c>
      <c r="CC4" s="134">
        <f>CC3-F11</f>
        <v>0</v>
      </c>
    </row>
    <row r="5" spans="1:86" ht="15.75" thickBot="1">
      <c r="B5" s="38"/>
      <c r="C5" s="38"/>
      <c r="D5" s="38"/>
      <c r="E5" s="26" t="s">
        <v>28</v>
      </c>
      <c r="F5" s="21">
        <v>14000000</v>
      </c>
      <c r="G5" s="24">
        <v>0.05</v>
      </c>
      <c r="H5" s="40">
        <f t="shared" si="0"/>
        <v>700000</v>
      </c>
      <c r="J5" s="30" t="s">
        <v>41</v>
      </c>
      <c r="K5" s="77">
        <v>183</v>
      </c>
      <c r="L5" s="47" t="s">
        <v>42</v>
      </c>
      <c r="M5" s="79">
        <v>0.77481840193700002</v>
      </c>
      <c r="N5" t="s">
        <v>43</v>
      </c>
      <c r="AB5" s="45">
        <v>4</v>
      </c>
      <c r="AC5" s="41">
        <f t="shared" si="4"/>
        <v>205082304.2595636</v>
      </c>
      <c r="AD5" s="39">
        <f>PMT($K$4/12,$K$7-AB5+1,-AC5)</f>
        <v>1428195.9272029456</v>
      </c>
      <c r="AE5" s="100">
        <f t="shared" si="1"/>
        <v>951240.08792394248</v>
      </c>
      <c r="AF5" s="39">
        <f t="shared" si="2"/>
        <v>476955.83927900309</v>
      </c>
      <c r="AG5" s="105">
        <f>AC5-AF5</f>
        <v>204605348.4202846</v>
      </c>
      <c r="AI5" s="114" t="s">
        <v>28</v>
      </c>
      <c r="AJ5" s="20">
        <f>SUM(AV18:AV252)/(12*F5)</f>
        <v>5.2415728464115174</v>
      </c>
      <c r="AY5" s="114" t="s">
        <v>27</v>
      </c>
      <c r="BA5" s="137">
        <v>183</v>
      </c>
      <c r="BB5" s="138">
        <v>4.2294641544616294</v>
      </c>
      <c r="BC5" s="135">
        <v>183</v>
      </c>
      <c r="BD5" s="135">
        <v>2.7577516181025494</v>
      </c>
      <c r="BE5" s="137">
        <v>183</v>
      </c>
      <c r="BF5" s="135">
        <v>5.2415728464115174</v>
      </c>
      <c r="BG5" s="137">
        <v>183</v>
      </c>
      <c r="BH5" s="135">
        <v>12.803595540948562</v>
      </c>
      <c r="BI5" s="137">
        <v>183</v>
      </c>
      <c r="BJ5" s="135">
        <v>13.623821711548658</v>
      </c>
      <c r="BK5" s="137">
        <v>183</v>
      </c>
      <c r="BL5" s="135">
        <v>6.7645783429908635</v>
      </c>
      <c r="BM5" s="137">
        <v>183</v>
      </c>
      <c r="BN5" s="135">
        <v>8.8796982224848708</v>
      </c>
      <c r="BO5" s="137">
        <v>183</v>
      </c>
      <c r="BP5" s="138">
        <v>2.2429547208095069</v>
      </c>
      <c r="BQ5">
        <v>183</v>
      </c>
      <c r="BR5">
        <v>6.3850369037437424</v>
      </c>
      <c r="BT5" s="131" t="s">
        <v>44</v>
      </c>
      <c r="BU5" s="127">
        <v>2.3516729463949844E-2</v>
      </c>
      <c r="BV5" s="127">
        <v>2.5345018240064531E-2</v>
      </c>
      <c r="BW5" s="127">
        <v>2.3591729028013826E-2</v>
      </c>
      <c r="BX5" s="127">
        <v>1.7086335759985517E-2</v>
      </c>
      <c r="BY5" s="127">
        <v>1.4918713995556932E-2</v>
      </c>
      <c r="BZ5" s="127">
        <v>8.0760900039294654E-3</v>
      </c>
      <c r="CA5" s="127">
        <v>2.0458943406668414E-2</v>
      </c>
      <c r="CB5" s="127">
        <v>2.5358489190307688E-2</v>
      </c>
      <c r="CC5" s="128">
        <v>2.0014572296909065E-2</v>
      </c>
    </row>
    <row r="6" spans="1:86" ht="15.75" thickBot="1">
      <c r="B6" s="38"/>
      <c r="C6" s="38"/>
      <c r="D6" s="38"/>
      <c r="E6" s="26" t="s">
        <v>29</v>
      </c>
      <c r="F6" s="21">
        <v>13950000</v>
      </c>
      <c r="G6" s="24">
        <v>0.05</v>
      </c>
      <c r="H6" s="40">
        <f t="shared" si="0"/>
        <v>697500</v>
      </c>
      <c r="J6" s="29" t="s">
        <v>45</v>
      </c>
      <c r="K6" s="31">
        <v>0.06</v>
      </c>
      <c r="AB6" s="47">
        <v>5</v>
      </c>
      <c r="AC6" s="106">
        <f t="shared" si="4"/>
        <v>204605348.4202846</v>
      </c>
      <c r="AD6" s="107">
        <f>PMT($K$4/12,$K$7-AB6+1,-AC6)</f>
        <v>1428195.9272029458</v>
      </c>
      <c r="AE6" s="108">
        <f t="shared" si="1"/>
        <v>949027.80775608681</v>
      </c>
      <c r="AF6" s="107">
        <f t="shared" si="2"/>
        <v>479168.119446859</v>
      </c>
      <c r="AG6" s="109">
        <f t="shared" si="3"/>
        <v>204126180.30083773</v>
      </c>
      <c r="AI6" s="114" t="s">
        <v>29</v>
      </c>
      <c r="AJ6" s="20">
        <f>SUM(BH18:BH252)/(12*F6)</f>
        <v>12.803595540948562</v>
      </c>
      <c r="AY6" s="114" t="s">
        <v>28</v>
      </c>
      <c r="BA6" s="137">
        <v>300</v>
      </c>
      <c r="BB6" s="138">
        <v>3.2045166674152923</v>
      </c>
      <c r="BC6" s="135">
        <v>300</v>
      </c>
      <c r="BD6" s="135">
        <v>2.2238213714243513</v>
      </c>
      <c r="BE6" s="137">
        <v>300</v>
      </c>
      <c r="BF6" s="135">
        <v>4.0695958584158909</v>
      </c>
      <c r="BG6" s="137">
        <v>300</v>
      </c>
      <c r="BH6" s="135">
        <v>9.8504400957358964</v>
      </c>
      <c r="BI6" s="137">
        <v>300</v>
      </c>
      <c r="BJ6" s="135">
        <v>10.938475712049319</v>
      </c>
      <c r="BK6" s="137">
        <v>300</v>
      </c>
      <c r="BL6" s="135">
        <v>5.164606081534675</v>
      </c>
      <c r="BM6" s="137">
        <v>300</v>
      </c>
      <c r="BN6" s="135">
        <v>6.7897130685054261</v>
      </c>
      <c r="BO6" s="137">
        <v>300</v>
      </c>
      <c r="BP6" s="138">
        <v>2.1231628060910674</v>
      </c>
      <c r="BQ6">
        <v>300</v>
      </c>
      <c r="BR6">
        <v>4.7816270292478249</v>
      </c>
    </row>
    <row r="7" spans="1:86" ht="15.75" thickBot="1">
      <c r="B7" s="38"/>
      <c r="C7" s="38"/>
      <c r="D7" s="38"/>
      <c r="E7" s="26" t="s">
        <v>30</v>
      </c>
      <c r="F7" s="21">
        <v>24000000</v>
      </c>
      <c r="G7" s="27">
        <v>0.05</v>
      </c>
      <c r="H7" s="40">
        <f t="shared" si="0"/>
        <v>1200000</v>
      </c>
      <c r="J7" s="32" t="s">
        <v>46</v>
      </c>
      <c r="K7" s="33">
        <v>240</v>
      </c>
      <c r="X7" s="119"/>
      <c r="AI7" s="114" t="s">
        <v>30</v>
      </c>
      <c r="AJ7" s="20">
        <f>SUM(BK18:BK252)/(12*AL12)</f>
        <v>13.623821711548658</v>
      </c>
      <c r="AY7" s="114" t="s">
        <v>29</v>
      </c>
      <c r="BA7" s="139">
        <v>400</v>
      </c>
      <c r="BB7" s="140">
        <v>2.7191158954205248</v>
      </c>
      <c r="BC7" s="136">
        <v>400</v>
      </c>
      <c r="BD7" s="136">
        <v>1.9634823358293576</v>
      </c>
      <c r="BE7" s="139">
        <v>400</v>
      </c>
      <c r="BF7" s="136">
        <v>3.4720980466380125</v>
      </c>
      <c r="BG7" s="139">
        <v>400</v>
      </c>
      <c r="BH7" s="136">
        <v>8.0637162346093891</v>
      </c>
      <c r="BI7" s="139">
        <v>400</v>
      </c>
      <c r="BJ7" s="136">
        <v>9.1532973158820017</v>
      </c>
      <c r="BK7" s="139">
        <v>400</v>
      </c>
      <c r="BL7" s="136">
        <v>4.3320605507717866</v>
      </c>
      <c r="BM7" s="139">
        <v>400</v>
      </c>
      <c r="BN7" s="136">
        <v>5.6467827128600989</v>
      </c>
      <c r="BO7" s="139">
        <v>400</v>
      </c>
      <c r="BP7" s="140">
        <v>1.9474083511392013</v>
      </c>
      <c r="BQ7">
        <v>400</v>
      </c>
      <c r="BR7">
        <v>3.9058293305137148</v>
      </c>
    </row>
    <row r="8" spans="1:86">
      <c r="B8" s="38"/>
      <c r="C8" s="38"/>
      <c r="D8" s="38"/>
      <c r="E8" s="26" t="s">
        <v>31</v>
      </c>
      <c r="F8" s="21">
        <v>22000000</v>
      </c>
      <c r="G8" s="27">
        <v>0.05</v>
      </c>
      <c r="H8" s="40">
        <f t="shared" si="0"/>
        <v>1100000</v>
      </c>
      <c r="J8" t="s">
        <v>47</v>
      </c>
      <c r="K8">
        <v>235</v>
      </c>
      <c r="AI8" s="114" t="s">
        <v>31</v>
      </c>
      <c r="AJ8" s="20">
        <f>SUM(AY18:AY252)/(12*AL11)</f>
        <v>6.7645783429908635</v>
      </c>
      <c r="AY8" s="114" t="s">
        <v>30</v>
      </c>
    </row>
    <row r="9" spans="1:86" ht="15.75" thickBot="1">
      <c r="B9" s="38"/>
      <c r="C9" s="38"/>
      <c r="D9" s="38"/>
      <c r="E9" s="26" t="s">
        <v>32</v>
      </c>
      <c r="F9" s="21">
        <v>20000000</v>
      </c>
      <c r="G9" s="27">
        <v>0.05</v>
      </c>
      <c r="H9" s="40">
        <f t="shared" si="0"/>
        <v>1000000</v>
      </c>
      <c r="AI9" s="114" t="s">
        <v>32</v>
      </c>
      <c r="AJ9" s="20">
        <f>SUM(BB18:BB252)/(12*F9)</f>
        <v>8.8796982224848708</v>
      </c>
      <c r="AY9" s="114" t="s">
        <v>31</v>
      </c>
    </row>
    <row r="10" spans="1:86">
      <c r="B10" s="38"/>
      <c r="C10" s="38"/>
      <c r="D10" s="38"/>
      <c r="E10" s="26" t="s">
        <v>33</v>
      </c>
      <c r="F10" s="21">
        <v>5200000</v>
      </c>
      <c r="G10" s="27">
        <v>0.05</v>
      </c>
      <c r="H10" s="40">
        <f t="shared" si="0"/>
        <v>260000</v>
      </c>
      <c r="J10" s="44"/>
      <c r="K10" s="48" t="s">
        <v>48</v>
      </c>
      <c r="AI10" s="114" t="s">
        <v>33</v>
      </c>
      <c r="AJ10" s="120">
        <f>SUM(AP18:AP252)/(12*F10)</f>
        <v>2.2429547208095069</v>
      </c>
      <c r="AY10" s="114" t="s">
        <v>32</v>
      </c>
      <c r="BS10" s="183"/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</row>
    <row r="11" spans="1:86" ht="15.75" thickBot="1">
      <c r="B11" s="38"/>
      <c r="C11" s="38"/>
      <c r="D11" s="38"/>
      <c r="E11" s="95" t="s">
        <v>50</v>
      </c>
      <c r="F11" s="96">
        <f>SUM(F3:F10)</f>
        <v>206500000</v>
      </c>
      <c r="G11" s="101">
        <v>0.05</v>
      </c>
      <c r="H11" s="97">
        <f>SUM(H3:H10)</f>
        <v>10325000</v>
      </c>
      <c r="I11" s="43"/>
      <c r="J11" s="45" t="s">
        <v>51</v>
      </c>
      <c r="K11" s="46">
        <v>206500000</v>
      </c>
      <c r="AI11" s="115" t="s">
        <v>25</v>
      </c>
      <c r="AJ11" s="120">
        <f>SUM(BN18:BN252)/(12*F11)</f>
        <v>6.3850369037437424</v>
      </c>
      <c r="AK11" t="s">
        <v>52</v>
      </c>
      <c r="AL11" s="100">
        <f>MAX(Y18:Y252)</f>
        <v>28469663.523187093</v>
      </c>
      <c r="AY11" s="114" t="s">
        <v>33</v>
      </c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</row>
    <row r="12" spans="1:86">
      <c r="H12" s="42"/>
      <c r="J12" s="45" t="s">
        <v>53</v>
      </c>
      <c r="K12" s="18">
        <v>235</v>
      </c>
      <c r="AK12" t="s">
        <v>54</v>
      </c>
      <c r="AL12" s="100">
        <f>MAX(AK18:AK252)</f>
        <v>38394298.697327405</v>
      </c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</row>
    <row r="13" spans="1:86" ht="15.75" thickBot="1">
      <c r="J13" s="47" t="s">
        <v>55</v>
      </c>
      <c r="K13" s="99">
        <v>5.5660000000000001E-2</v>
      </c>
      <c r="W13" s="41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</row>
    <row r="14" spans="1:86">
      <c r="I14" s="39"/>
      <c r="Q14" s="119">
        <f>SUM(Q18:Q252)</f>
        <v>5200000</v>
      </c>
      <c r="T14" s="100">
        <f>SUM(T18:T252)</f>
        <v>74800000.00000003</v>
      </c>
      <c r="W14" s="119">
        <f>SUM(W18:W252)</f>
        <v>14000000</v>
      </c>
      <c r="Z14" s="119">
        <f>SUM(Z18:Z252)</f>
        <v>28469663.523187101</v>
      </c>
      <c r="AC14" s="39">
        <f>SUM(AC18:AC252)</f>
        <v>20000000</v>
      </c>
      <c r="AF14" s="119">
        <f>SUM(AF18:AF252)</f>
        <v>32549999.999999993</v>
      </c>
      <c r="AI14" s="119">
        <f>SUM(AI18:AI252)</f>
        <v>13950000</v>
      </c>
      <c r="AL14" s="119">
        <f>SUM(AL18:AL252)</f>
        <v>38120709.324923128</v>
      </c>
      <c r="AP14" s="119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</row>
    <row r="15" spans="1:86" ht="15.75" thickBot="1">
      <c r="G15" s="41"/>
      <c r="H15" s="41"/>
      <c r="I15" s="41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</row>
    <row r="16" spans="1:86" ht="24.75" thickBot="1">
      <c r="F16" s="39"/>
      <c r="G16" s="41"/>
      <c r="H16" s="41"/>
      <c r="M16" s="1"/>
      <c r="N16" s="94" t="s">
        <v>57</v>
      </c>
      <c r="O16" s="93"/>
      <c r="P16" s="8"/>
      <c r="Q16" s="8" t="s">
        <v>24</v>
      </c>
      <c r="R16" s="9"/>
      <c r="S16" s="2"/>
      <c r="T16" s="3" t="s">
        <v>18</v>
      </c>
      <c r="U16" s="4"/>
      <c r="V16" s="11"/>
      <c r="W16" s="12" t="s">
        <v>19</v>
      </c>
      <c r="X16" s="13"/>
      <c r="Y16" s="14"/>
      <c r="Z16" s="5" t="s">
        <v>22</v>
      </c>
      <c r="AA16" s="6"/>
      <c r="AB16" s="15"/>
      <c r="AC16" s="16" t="s">
        <v>23</v>
      </c>
      <c r="AD16" s="17"/>
      <c r="AE16" s="10"/>
      <c r="AF16" s="7" t="s">
        <v>17</v>
      </c>
      <c r="AG16" s="36"/>
      <c r="AH16" s="173" t="s">
        <v>20</v>
      </c>
      <c r="AI16" s="174"/>
      <c r="AJ16" s="175"/>
      <c r="AK16" s="176" t="s">
        <v>21</v>
      </c>
      <c r="AL16" s="177"/>
      <c r="AM16" s="178"/>
      <c r="AN16" s="19" t="s">
        <v>58</v>
      </c>
      <c r="AO16" s="8"/>
      <c r="AP16" s="8" t="s">
        <v>24</v>
      </c>
      <c r="AQ16" s="9"/>
      <c r="AR16" s="2"/>
      <c r="AS16" s="3" t="s">
        <v>18</v>
      </c>
      <c r="AT16" s="4"/>
      <c r="AU16" s="11"/>
      <c r="AV16" s="12" t="s">
        <v>19</v>
      </c>
      <c r="AW16" s="13"/>
      <c r="AX16" s="14"/>
      <c r="AY16" s="124" t="s">
        <v>22</v>
      </c>
      <c r="AZ16" s="6"/>
      <c r="BA16" s="15"/>
      <c r="BB16" s="16" t="s">
        <v>23</v>
      </c>
      <c r="BC16" s="17"/>
      <c r="BD16" s="10"/>
      <c r="BE16" s="7" t="s">
        <v>17</v>
      </c>
      <c r="BF16" s="36"/>
      <c r="BG16" s="173" t="s">
        <v>20</v>
      </c>
      <c r="BH16" s="174"/>
      <c r="BI16" s="175"/>
      <c r="BJ16" s="176" t="s">
        <v>21</v>
      </c>
      <c r="BK16" s="177"/>
      <c r="BL16" s="178"/>
      <c r="BM16" s="179" t="s">
        <v>25</v>
      </c>
      <c r="BN16" s="180"/>
      <c r="BO16" s="181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</row>
    <row r="17" spans="1:86">
      <c r="A17" t="s">
        <v>59</v>
      </c>
      <c r="B17" s="49" t="s">
        <v>60</v>
      </c>
      <c r="C17" s="49" t="s">
        <v>61</v>
      </c>
      <c r="D17" s="49"/>
      <c r="E17" s="49" t="s">
        <v>62</v>
      </c>
      <c r="F17" s="49" t="s">
        <v>63</v>
      </c>
      <c r="G17" s="49" t="s">
        <v>64</v>
      </c>
      <c r="H17" s="49" t="s">
        <v>61</v>
      </c>
      <c r="I17" s="49" t="s">
        <v>45</v>
      </c>
      <c r="J17" s="49" t="s">
        <v>65</v>
      </c>
      <c r="K17" s="49" t="s">
        <v>66</v>
      </c>
      <c r="L17" s="49" t="s">
        <v>67</v>
      </c>
      <c r="M17" s="49" t="s">
        <v>68</v>
      </c>
      <c r="N17" s="92" t="s">
        <v>69</v>
      </c>
      <c r="O17" s="92" t="s">
        <v>70</v>
      </c>
      <c r="P17" s="49" t="s">
        <v>51</v>
      </c>
      <c r="Q17" s="49" t="s">
        <v>71</v>
      </c>
      <c r="R17" s="49" t="s">
        <v>72</v>
      </c>
      <c r="S17" s="49" t="s">
        <v>73</v>
      </c>
      <c r="T17" s="49" t="s">
        <v>74</v>
      </c>
      <c r="U17" s="49" t="s">
        <v>75</v>
      </c>
      <c r="V17" s="49" t="s">
        <v>76</v>
      </c>
      <c r="W17" s="49" t="s">
        <v>77</v>
      </c>
      <c r="X17" s="49" t="s">
        <v>72</v>
      </c>
      <c r="Y17" s="49" t="s">
        <v>78</v>
      </c>
      <c r="Z17" s="49" t="s">
        <v>79</v>
      </c>
      <c r="AA17" s="49" t="s">
        <v>80</v>
      </c>
      <c r="AB17" s="49" t="s">
        <v>81</v>
      </c>
      <c r="AC17" s="49" t="s">
        <v>82</v>
      </c>
      <c r="AD17" s="49" t="s">
        <v>83</v>
      </c>
      <c r="AE17" s="49" t="s">
        <v>84</v>
      </c>
      <c r="AF17" s="49" t="s">
        <v>85</v>
      </c>
      <c r="AG17" s="49" t="s">
        <v>86</v>
      </c>
      <c r="AH17" s="49" t="s">
        <v>87</v>
      </c>
      <c r="AI17" s="49" t="s">
        <v>88</v>
      </c>
      <c r="AJ17" s="49" t="s">
        <v>89</v>
      </c>
      <c r="AK17" s="49" t="s">
        <v>90</v>
      </c>
      <c r="AL17" s="49" t="s">
        <v>91</v>
      </c>
      <c r="AM17" s="50" t="s">
        <v>80</v>
      </c>
      <c r="AN17" s="103" t="s">
        <v>92</v>
      </c>
      <c r="AO17" s="103" t="s">
        <v>93</v>
      </c>
      <c r="AP17" s="103" t="s">
        <v>94</v>
      </c>
      <c r="AQ17" s="103" t="s">
        <v>95</v>
      </c>
      <c r="AR17" s="103" t="s">
        <v>93</v>
      </c>
      <c r="AS17" s="103" t="s">
        <v>94</v>
      </c>
      <c r="AT17" s="103" t="s">
        <v>95</v>
      </c>
      <c r="AU17" s="103" t="s">
        <v>93</v>
      </c>
      <c r="AV17" s="103" t="s">
        <v>94</v>
      </c>
      <c r="AW17" s="103" t="s">
        <v>95</v>
      </c>
      <c r="AX17" s="103" t="s">
        <v>93</v>
      </c>
      <c r="AY17" s="122" t="s">
        <v>94</v>
      </c>
      <c r="AZ17" s="103" t="s">
        <v>95</v>
      </c>
      <c r="BA17" s="103" t="s">
        <v>93</v>
      </c>
      <c r="BB17" s="103" t="s">
        <v>94</v>
      </c>
      <c r="BC17" s="103" t="s">
        <v>95</v>
      </c>
      <c r="BD17" s="103" t="s">
        <v>93</v>
      </c>
      <c r="BE17" s="103" t="s">
        <v>94</v>
      </c>
      <c r="BF17" s="103" t="s">
        <v>95</v>
      </c>
      <c r="BG17" s="103" t="s">
        <v>93</v>
      </c>
      <c r="BH17" s="103" t="s">
        <v>94</v>
      </c>
      <c r="BI17" s="103" t="s">
        <v>95</v>
      </c>
      <c r="BJ17" s="103" t="s">
        <v>93</v>
      </c>
      <c r="BK17" s="122" t="s">
        <v>94</v>
      </c>
      <c r="BL17" s="103" t="s">
        <v>95</v>
      </c>
      <c r="BM17" s="103" t="s">
        <v>93</v>
      </c>
      <c r="BN17" s="103" t="s">
        <v>94</v>
      </c>
      <c r="BO17" s="103" t="s">
        <v>95</v>
      </c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</row>
    <row r="18" spans="1:86">
      <c r="A18">
        <v>6</v>
      </c>
      <c r="B18" s="51">
        <v>1</v>
      </c>
      <c r="C18" s="56">
        <f t="shared" ref="C18:C81" si="5">P18+S18+V18+Y18+AB18+AE18+AH18+AK18</f>
        <v>206500000</v>
      </c>
      <c r="D18" s="56">
        <f>C18-E18</f>
        <v>0</v>
      </c>
      <c r="E18" s="52">
        <f>$F$11</f>
        <v>206500000</v>
      </c>
      <c r="F18" s="53">
        <f>PMT($K$13/12,$K$12-B18+1,-E18,0)</f>
        <v>1444804.6719571028</v>
      </c>
      <c r="G18" s="53">
        <f t="shared" ref="G18:G81" si="6">E18*$K$13/12</f>
        <v>957815.83333333337</v>
      </c>
      <c r="H18" s="53">
        <f t="shared" ref="H18:H81" si="7">F18-G18</f>
        <v>486988.83862376946</v>
      </c>
      <c r="I18" s="54">
        <f>IF(A18&lt;=(30-(240-$K$8)),((A18+(240-$K$7))/30)*$K$6,$K$6)*($K$5/100)</f>
        <v>2.196E-2</v>
      </c>
      <c r="J18" s="54">
        <f t="shared" ref="J18:J81" si="8">1-(1-I18)^(1/12)</f>
        <v>1.8486815782702282E-3</v>
      </c>
      <c r="K18" s="55">
        <f t="shared" ref="K18:K81" si="9">(E18-H18)*J18</f>
        <v>380852.45861801517</v>
      </c>
      <c r="L18" s="55">
        <f t="shared" ref="L18:L81" si="10">K18+H18+G18</f>
        <v>1825657.1305751181</v>
      </c>
      <c r="M18" s="55">
        <f>L18-G18</f>
        <v>867841.29724178475</v>
      </c>
      <c r="N18" s="55">
        <f>M18*$M$4</f>
        <v>195421.89017797209</v>
      </c>
      <c r="O18" s="55">
        <f t="shared" ref="O18:O81" si="11">M18*$M$5</f>
        <v>672419.40706381272</v>
      </c>
      <c r="P18" s="56">
        <f>$F$10</f>
        <v>5200000</v>
      </c>
      <c r="Q18" s="52">
        <f t="shared" ref="Q18:Q41" si="12">MIN(IF(S18&gt;O18,0,MIN(P18,O18-S18))+IF(P18&gt;0,MIN(AA18,P18)),P18)</f>
        <v>91666.666666666672</v>
      </c>
      <c r="R18" s="57">
        <f>P18*($G$10/12)</f>
        <v>21666.666666666668</v>
      </c>
      <c r="S18" s="56">
        <f>$F$4</f>
        <v>74800000</v>
      </c>
      <c r="T18" s="56">
        <f t="shared" ref="T18:T81" si="13">MIN(IF(S18&gt;O18,O18,S18)+IF(S18&gt;0,AM18,0),S18)</f>
        <v>772419.40706381272</v>
      </c>
      <c r="U18" s="57">
        <f t="shared" ref="U18:U81" si="14">S18*($G$4/12)</f>
        <v>311666.66666666669</v>
      </c>
      <c r="V18" s="56">
        <f>$F$5</f>
        <v>14000000</v>
      </c>
      <c r="W18" s="52">
        <f t="shared" ref="W18:W69" si="15">IF(T18+P18&lt;=O18+AM18+AA18,MIN(V18,O18-Q18+AA18-T18+AM18),0)</f>
        <v>0</v>
      </c>
      <c r="X18" s="57">
        <f t="shared" ref="X18:X81" si="16">V18*($G$5/12)</f>
        <v>58333.333333333336</v>
      </c>
      <c r="Y18" s="56">
        <f>$F$8</f>
        <v>22000000</v>
      </c>
      <c r="Z18" s="54">
        <f>IF(V18&gt;O18,0,MIN(Y18,O18-V18))</f>
        <v>0</v>
      </c>
      <c r="AA18" s="57">
        <f>Y18*($G$8/12)</f>
        <v>91666.666666666672</v>
      </c>
      <c r="AB18" s="56">
        <f>F9</f>
        <v>20000000</v>
      </c>
      <c r="AC18" s="74">
        <f t="shared" ref="AC18:AC81" si="17">MIN(IF(Y18&gt;O18,0,MIN(AB18,O18+AM18-Y18)))</f>
        <v>0</v>
      </c>
      <c r="AD18" s="57">
        <f>AB18*($G$9/12)</f>
        <v>83333.333333333328</v>
      </c>
      <c r="AE18" s="56">
        <f>F3</f>
        <v>32550000</v>
      </c>
      <c r="AF18" s="54">
        <f>IF(AE18&gt;N18,N18,AE18)</f>
        <v>195421.89017797209</v>
      </c>
      <c r="AG18" s="57">
        <f t="shared" ref="AG18:AG81" si="18">AE18*($G$3/12)</f>
        <v>135625</v>
      </c>
      <c r="AH18" s="56">
        <f>F6</f>
        <v>13950000</v>
      </c>
      <c r="AI18" s="54">
        <f t="shared" ref="AI18:AI81" si="19">IF(AE18&gt;N18,0,MIN(AH18,N18-AE18))</f>
        <v>0</v>
      </c>
      <c r="AJ18" s="57">
        <f t="shared" ref="AJ18:AJ81" si="20">AH18*($G$6/12)</f>
        <v>58125</v>
      </c>
      <c r="AK18" s="56">
        <f>F7</f>
        <v>24000000</v>
      </c>
      <c r="AL18" s="54">
        <f t="shared" ref="AL18" si="21">IF(AB18&gt;0,IF(AB18&gt;O18,0,MIN(AK18,O18-AB18)),O18)</f>
        <v>0</v>
      </c>
      <c r="AM18" s="75">
        <f t="shared" ref="AM18:AM81" si="22">AK18*($G$7/12)</f>
        <v>100000</v>
      </c>
      <c r="AN18">
        <f>FORECAST(B18, $AM$2:$AY$2,$AM$1:$AY$1)</f>
        <v>2.2010843904820377E-2</v>
      </c>
      <c r="AO18" s="119">
        <f t="shared" ref="AO18:AO81" si="23">Q18+R18</f>
        <v>113333.33333333334</v>
      </c>
      <c r="AP18" s="119">
        <f t="shared" ref="AP18:AP81" si="24">Q18*B18</f>
        <v>91666.666666666672</v>
      </c>
      <c r="AQ18">
        <f t="shared" ref="AQ18:AQ81" si="25">1/(1+(AN18+$CB$5)/12)^$B18</f>
        <v>0.99606807662441299</v>
      </c>
      <c r="AR18" s="41">
        <f t="shared" ref="AR18:AR81" si="26">T18+U18</f>
        <v>1084086.0737304795</v>
      </c>
      <c r="AS18" s="41">
        <f t="shared" ref="AS18:AS81" si="27">T18*A18</f>
        <v>4634516.4423828758</v>
      </c>
      <c r="AT18">
        <f t="shared" ref="AT18:AT81" si="28">1/(1+(AN18+$BV$5)/12)^$B18</f>
        <v>0.99606919039440966</v>
      </c>
      <c r="AU18" s="41">
        <f>W18+X18</f>
        <v>58333.333333333336</v>
      </c>
      <c r="AV18" s="41">
        <f>W18*A18</f>
        <v>0</v>
      </c>
      <c r="AW18">
        <f t="shared" ref="AW18:AW81" si="29">1/(1+(AN18+$BW$5)/12)^$B18</f>
        <v>0.99621417254498279</v>
      </c>
      <c r="AX18">
        <f>IF(Y19&gt;Y18,0,Z18+AA18)</f>
        <v>0</v>
      </c>
      <c r="AY18" s="121">
        <f>A18*Z18</f>
        <v>0</v>
      </c>
      <c r="AZ18">
        <f t="shared" ref="AZ18:AZ81" si="30">1/(1+(AN18+$BZ$5)/12)^$B18</f>
        <v>0.99749902606073892</v>
      </c>
      <c r="BA18" s="39">
        <f>AC18+AD18</f>
        <v>83333.333333333328</v>
      </c>
      <c r="BB18" s="39">
        <f>AC18*A18</f>
        <v>0</v>
      </c>
      <c r="BC18">
        <f t="shared" ref="BC18:BC81" si="31">1/(1+(AN18+$CA$5)/12)^$B18</f>
        <v>0.99647333245907443</v>
      </c>
      <c r="BD18" s="41">
        <f>AF18+AG18</f>
        <v>331046.89017797209</v>
      </c>
      <c r="BE18" s="41">
        <f>AF18*A18</f>
        <v>1172531.3410678324</v>
      </c>
      <c r="BF18">
        <f t="shared" ref="BF18:BF81" si="32">1/(1+(AN18+$BU$5)/12)^$B18</f>
        <v>0.99622037531428465</v>
      </c>
      <c r="BG18" s="41">
        <f>AI18+AJ18</f>
        <v>58125</v>
      </c>
      <c r="BH18" s="41">
        <f>AI18*A18</f>
        <v>0</v>
      </c>
      <c r="BI18">
        <f t="shared" ref="BI18:BI81" si="33">1/(1+(AN18+$BX$5)/12)^$B18</f>
        <v>0.99675248242610381</v>
      </c>
      <c r="BJ18">
        <f>IF(AK19&gt;AK18,0,AL18+AM18)</f>
        <v>0</v>
      </c>
      <c r="BK18" s="121">
        <f>A18*AL18</f>
        <v>0</v>
      </c>
      <c r="BL18">
        <f t="shared" ref="BL18:BL81" si="34">1/(1+(AN18+$BY$5)/12)^$B18</f>
        <v>0.99693197856457183</v>
      </c>
      <c r="BM18" s="119">
        <f>AO18+AR18+AU18+AX18+BA18+BD18+BG18+BJ18</f>
        <v>1728257.9639084514</v>
      </c>
      <c r="BN18" s="119">
        <f>M18*B18</f>
        <v>867841.29724178475</v>
      </c>
      <c r="BO18">
        <f t="shared" ref="BO18:BO81" si="35">1/(1+(AN18+$CC$5)/12)^$B18</f>
        <v>0.99651010401080964</v>
      </c>
    </row>
    <row r="19" spans="1:86">
      <c r="A19">
        <v>7</v>
      </c>
      <c r="B19" s="58">
        <v>2</v>
      </c>
      <c r="C19" s="56">
        <f t="shared" si="5"/>
        <v>205632158.70275822</v>
      </c>
      <c r="D19" s="56">
        <f t="shared" ref="D19:D82" si="36">C19-E19</f>
        <v>0</v>
      </c>
      <c r="E19" s="59">
        <f t="shared" ref="E19:E82" si="37">E18-H18-K18</f>
        <v>205632158.70275822</v>
      </c>
      <c r="F19" s="53">
        <f t="shared" ref="F19:F82" si="38">PMT($K$13/12,$K$12-B19+1,-E19,0)</f>
        <v>1442133.6881758571</v>
      </c>
      <c r="G19" s="53">
        <f t="shared" si="6"/>
        <v>953790.49611629359</v>
      </c>
      <c r="H19" s="60">
        <f t="shared" si="7"/>
        <v>488343.19205956347</v>
      </c>
      <c r="I19" s="54">
        <f t="shared" ref="I19:I82" si="39">IF(A19&lt;=(30-(240-$K$8)),((A19+(240-$K$7))/30)*$K$6,$K$6)*($K$5/100)</f>
        <v>2.562E-2</v>
      </c>
      <c r="J19" s="61">
        <f t="shared" si="8"/>
        <v>2.1604884186550155E-3</v>
      </c>
      <c r="K19" s="62">
        <f t="shared" si="9"/>
        <v>443210.83756956557</v>
      </c>
      <c r="L19" s="62">
        <f t="shared" si="10"/>
        <v>1885344.5257454226</v>
      </c>
      <c r="M19" s="55">
        <f t="shared" ref="M19:M82" si="40">L19-G19</f>
        <v>931554.02962912899</v>
      </c>
      <c r="N19" s="55">
        <f t="shared" ref="N19:N82" si="41">M19*$M$4</f>
        <v>209768.82507391452</v>
      </c>
      <c r="O19" s="55">
        <f t="shared" si="11"/>
        <v>721785.2045552145</v>
      </c>
      <c r="P19" s="59">
        <f t="shared" ref="P19:P82" si="42">P18-Q18</f>
        <v>5108333.333333333</v>
      </c>
      <c r="Q19" s="52">
        <f t="shared" si="12"/>
        <v>92048.611111111109</v>
      </c>
      <c r="R19" s="57">
        <f t="shared" ref="R19:R82" si="43">P19*($G$10/12)</f>
        <v>21284.722222222219</v>
      </c>
      <c r="S19" s="59">
        <f t="shared" ref="S19:S82" si="44">S18-T18</f>
        <v>74027580.592936188</v>
      </c>
      <c r="T19" s="56">
        <f t="shared" si="13"/>
        <v>822201.87122188113</v>
      </c>
      <c r="U19" s="57">
        <f t="shared" si="14"/>
        <v>308448.25247056747</v>
      </c>
      <c r="V19" s="59">
        <f>V18-W18</f>
        <v>14000000</v>
      </c>
      <c r="W19" s="52">
        <f t="shared" si="15"/>
        <v>0</v>
      </c>
      <c r="X19" s="57">
        <f t="shared" si="16"/>
        <v>58333.333333333336</v>
      </c>
      <c r="Y19" s="59">
        <f t="shared" ref="Y19:Y44" si="45">IF(V18&gt;O18,(IF(V18&gt;AA18+O18+AM18,Y18+AA18,Y18+AA18-((AA18+O18+AM18)-V18))),Y18-Z18)</f>
        <v>22091666.666666668</v>
      </c>
      <c r="Z19" s="56">
        <f t="shared" ref="Z19:Z82" si="46">MIN(IF(V19&gt;O19,0,MIN(Y19,O19-V19))+IF(AM18&gt;V18,AM18,0),Y19)</f>
        <v>0</v>
      </c>
      <c r="AA19" s="57">
        <f t="shared" ref="AA19:AA82" si="47">Y19*($G$8/12)</f>
        <v>92048.611111111109</v>
      </c>
      <c r="AB19" s="63">
        <f>AB18-AC18</f>
        <v>20000000</v>
      </c>
      <c r="AC19" s="74">
        <f t="shared" si="17"/>
        <v>0</v>
      </c>
      <c r="AD19" s="57">
        <f t="shared" ref="AD19:AD82" si="48">AB19*($G$9/12)</f>
        <v>83333.333333333328</v>
      </c>
      <c r="AE19" s="59">
        <f t="shared" ref="AE19:AE82" si="49">AE18-AF18</f>
        <v>32354578.109822027</v>
      </c>
      <c r="AF19" s="54">
        <f t="shared" ref="AF19:AF82" si="50">IF(AE19&gt;N19,N19,AE19)</f>
        <v>209768.82507391452</v>
      </c>
      <c r="AG19" s="57">
        <f t="shared" si="18"/>
        <v>134810.74212425845</v>
      </c>
      <c r="AH19" s="59">
        <f t="shared" ref="AH19:AH82" si="51">AH18-AI18</f>
        <v>13950000</v>
      </c>
      <c r="AI19" s="54">
        <f t="shared" si="19"/>
        <v>0</v>
      </c>
      <c r="AJ19" s="57">
        <f t="shared" si="20"/>
        <v>58125</v>
      </c>
      <c r="AK19" s="59">
        <f t="shared" ref="AK19:AK58" si="52">IF(AL18=0,AK18+AM18,AK18-AL18)</f>
        <v>24100000</v>
      </c>
      <c r="AL19" s="56">
        <f t="shared" ref="AL19:AL68" si="53">MIN(IF(AB19&gt;0,IF(AB19&gt;O19,0,MIN(AK19,O19-AB19)),O19),AK19)</f>
        <v>0</v>
      </c>
      <c r="AM19" s="75">
        <f t="shared" si="22"/>
        <v>100416.66666666667</v>
      </c>
      <c r="AN19">
        <f t="shared" ref="AN19:AN82" si="54">FORECAST(B19, $AM$2:$AY$2,$AM$1:$AY$1)</f>
        <v>2.209125108882784E-2</v>
      </c>
      <c r="AO19" s="119">
        <f t="shared" si="23"/>
        <v>113333.33333333333</v>
      </c>
      <c r="AP19" s="119">
        <f t="shared" si="24"/>
        <v>184097.22222222222</v>
      </c>
      <c r="AQ19">
        <f t="shared" si="25"/>
        <v>0.99213836966221913</v>
      </c>
      <c r="AR19" s="41">
        <f t="shared" si="26"/>
        <v>1130650.1236924487</v>
      </c>
      <c r="AS19" s="41">
        <f t="shared" si="27"/>
        <v>5755413.0985531677</v>
      </c>
      <c r="AT19">
        <f t="shared" si="28"/>
        <v>0.99214058840051067</v>
      </c>
      <c r="AU19" s="41">
        <f t="shared" ref="AU19:AU82" si="55">W19+X19</f>
        <v>58333.333333333336</v>
      </c>
      <c r="AV19" s="41">
        <f t="shared" ref="AV19:AV82" si="56">W19*A19</f>
        <v>0</v>
      </c>
      <c r="AW19">
        <f t="shared" si="29"/>
        <v>0.9924294281431868</v>
      </c>
      <c r="AX19">
        <f t="shared" ref="AX19:AX82" si="57">IF(Y20&gt;Y19,0,Z19+AA19)</f>
        <v>0</v>
      </c>
      <c r="AY19" s="121">
        <f t="shared" ref="AY19:AY82" si="58">A19*Z19</f>
        <v>0</v>
      </c>
      <c r="AZ19">
        <f t="shared" si="30"/>
        <v>0.99499100622501579</v>
      </c>
      <c r="BA19" s="39">
        <f t="shared" ref="BA19:BA82" si="59">AC19+AD19</f>
        <v>83333.333333333328</v>
      </c>
      <c r="BB19" s="39">
        <f t="shared" ref="BB19:BB82" si="60">AC19*A19</f>
        <v>0</v>
      </c>
      <c r="BC19">
        <f t="shared" si="31"/>
        <v>0.99294584252282425</v>
      </c>
      <c r="BD19" s="41">
        <f t="shared" ref="BD19:BD82" si="61">AF19+AG19</f>
        <v>344579.56719817297</v>
      </c>
      <c r="BE19" s="41">
        <f t="shared" ref="BE19:BE82" si="62">AF19*A19</f>
        <v>1468381.7755174015</v>
      </c>
      <c r="BF19">
        <f t="shared" si="32"/>
        <v>0.99244178650754877</v>
      </c>
      <c r="BG19" s="41">
        <f t="shared" ref="BG19:BG82" si="63">AI19+AJ19</f>
        <v>58125</v>
      </c>
      <c r="BH19" s="41">
        <f t="shared" ref="BH19:BH82" si="64">AI19*A19</f>
        <v>0</v>
      </c>
      <c r="BI19">
        <f t="shared" si="33"/>
        <v>0.9935022402965461</v>
      </c>
      <c r="BJ19">
        <f t="shared" ref="BJ19:BJ82" si="65">IF(AK20&gt;AK19,0,AL19+AM19)</f>
        <v>0</v>
      </c>
      <c r="BK19" s="121">
        <f t="shared" ref="BK19:BK82" si="66">A19*AL19</f>
        <v>0</v>
      </c>
      <c r="BL19">
        <f t="shared" si="34"/>
        <v>0.99386009178782742</v>
      </c>
      <c r="BM19" s="119">
        <f t="shared" ref="BM19:BM82" si="67">AO19+AR19+AU19+AX19+BA19+BD19+BG19+BJ19</f>
        <v>1788354.6908906214</v>
      </c>
      <c r="BN19" s="119">
        <f t="shared" ref="BN19:BN82" si="68">M19*B19</f>
        <v>1863108.059258258</v>
      </c>
      <c r="BO19">
        <f t="shared" si="35"/>
        <v>0.99301912614839205</v>
      </c>
    </row>
    <row r="20" spans="1:86">
      <c r="A20">
        <v>8</v>
      </c>
      <c r="B20" s="64">
        <v>3</v>
      </c>
      <c r="C20" s="56">
        <f t="shared" si="5"/>
        <v>204700604.67312908</v>
      </c>
      <c r="D20" s="56">
        <f t="shared" si="36"/>
        <v>0</v>
      </c>
      <c r="E20" s="59">
        <f t="shared" si="37"/>
        <v>204700604.67312908</v>
      </c>
      <c r="F20" s="53">
        <f t="shared" si="38"/>
        <v>1439017.9750444007</v>
      </c>
      <c r="G20" s="53">
        <f t="shared" si="6"/>
        <v>949469.63800886378</v>
      </c>
      <c r="H20" s="66">
        <f t="shared" si="7"/>
        <v>489548.33703553688</v>
      </c>
      <c r="I20" s="54">
        <f t="shared" si="39"/>
        <v>2.928E-2</v>
      </c>
      <c r="J20" s="67">
        <f t="shared" si="8"/>
        <v>2.4733707312504238E-3</v>
      </c>
      <c r="K20" s="68">
        <f t="shared" si="9"/>
        <v>505089.64973942516</v>
      </c>
      <c r="L20" s="68">
        <f t="shared" si="10"/>
        <v>1944107.6247838258</v>
      </c>
      <c r="M20" s="55">
        <f t="shared" si="40"/>
        <v>994637.98677496205</v>
      </c>
      <c r="N20" s="55">
        <f t="shared" si="41"/>
        <v>223974.17135615103</v>
      </c>
      <c r="O20" s="55">
        <f t="shared" si="11"/>
        <v>770663.81541881105</v>
      </c>
      <c r="P20" s="65">
        <f t="shared" si="42"/>
        <v>5016284.722222222</v>
      </c>
      <c r="Q20" s="52">
        <f t="shared" si="12"/>
        <v>92432.146990740745</v>
      </c>
      <c r="R20" s="57">
        <f t="shared" si="43"/>
        <v>20901.186342592591</v>
      </c>
      <c r="S20" s="59">
        <f t="shared" si="44"/>
        <v>73205378.721714303</v>
      </c>
      <c r="T20" s="56">
        <f t="shared" si="13"/>
        <v>871498.88486325555</v>
      </c>
      <c r="U20" s="57">
        <f t="shared" si="14"/>
        <v>305022.41134047625</v>
      </c>
      <c r="V20" s="59">
        <f t="shared" ref="V20:V83" si="69">V19-W19</f>
        <v>14000000</v>
      </c>
      <c r="W20" s="52">
        <f t="shared" si="15"/>
        <v>0</v>
      </c>
      <c r="X20" s="57">
        <f t="shared" si="16"/>
        <v>58333.333333333336</v>
      </c>
      <c r="Y20" s="59">
        <f t="shared" si="45"/>
        <v>22183715.27777778</v>
      </c>
      <c r="Z20" s="56">
        <f t="shared" si="46"/>
        <v>0</v>
      </c>
      <c r="AA20" s="57">
        <f t="shared" si="47"/>
        <v>92432.146990740745</v>
      </c>
      <c r="AB20" s="63">
        <f t="shared" ref="AB20:AB83" si="70">AB19-AC19</f>
        <v>20000000</v>
      </c>
      <c r="AC20" s="74">
        <f t="shared" si="17"/>
        <v>0</v>
      </c>
      <c r="AD20" s="57">
        <f t="shared" si="48"/>
        <v>83333.333333333328</v>
      </c>
      <c r="AE20" s="59">
        <f t="shared" si="49"/>
        <v>32144809.284748115</v>
      </c>
      <c r="AF20" s="54">
        <f t="shared" si="50"/>
        <v>223974.17135615103</v>
      </c>
      <c r="AG20" s="57">
        <f t="shared" si="18"/>
        <v>133936.70535311714</v>
      </c>
      <c r="AH20" s="59">
        <f t="shared" si="51"/>
        <v>13950000</v>
      </c>
      <c r="AI20" s="54">
        <f t="shared" si="19"/>
        <v>0</v>
      </c>
      <c r="AJ20" s="57">
        <f t="shared" si="20"/>
        <v>58125</v>
      </c>
      <c r="AK20" s="59">
        <f t="shared" si="52"/>
        <v>24200416.666666668</v>
      </c>
      <c r="AL20" s="56">
        <f t="shared" si="53"/>
        <v>0</v>
      </c>
      <c r="AM20" s="75">
        <f t="shared" si="22"/>
        <v>100835.06944444445</v>
      </c>
      <c r="AN20">
        <f t="shared" si="54"/>
        <v>2.21716582728353E-2</v>
      </c>
      <c r="AO20" s="119">
        <f t="shared" si="23"/>
        <v>113333.33333333334</v>
      </c>
      <c r="AP20" s="119">
        <f t="shared" si="24"/>
        <v>277296.44097222225</v>
      </c>
      <c r="AQ20">
        <f t="shared" si="25"/>
        <v>0.9882109752046685</v>
      </c>
      <c r="AR20" s="41">
        <f t="shared" si="26"/>
        <v>1176521.2962037318</v>
      </c>
      <c r="AS20" s="41">
        <f t="shared" si="27"/>
        <v>6971991.0789060444</v>
      </c>
      <c r="AT20">
        <f t="shared" si="28"/>
        <v>0.98821429011747219</v>
      </c>
      <c r="AU20" s="41">
        <f t="shared" si="55"/>
        <v>58333.333333333336</v>
      </c>
      <c r="AV20" s="41">
        <f t="shared" si="56"/>
        <v>0</v>
      </c>
      <c r="AW20">
        <f t="shared" si="29"/>
        <v>0.98864586367531748</v>
      </c>
      <c r="AX20">
        <f t="shared" si="57"/>
        <v>0</v>
      </c>
      <c r="AY20" s="121">
        <f t="shared" si="58"/>
        <v>0</v>
      </c>
      <c r="AZ20">
        <f t="shared" si="30"/>
        <v>0.9924760253092485</v>
      </c>
      <c r="BA20" s="39">
        <f t="shared" si="59"/>
        <v>83333.333333333328</v>
      </c>
      <c r="BB20" s="39">
        <f t="shared" si="60"/>
        <v>0</v>
      </c>
      <c r="BC20">
        <f t="shared" si="31"/>
        <v>0.98941762727888971</v>
      </c>
      <c r="BD20" s="41">
        <f t="shared" si="61"/>
        <v>357910.8767092682</v>
      </c>
      <c r="BE20" s="41">
        <f t="shared" si="62"/>
        <v>1791793.3708492082</v>
      </c>
      <c r="BF20">
        <f t="shared" si="32"/>
        <v>0.9886643304830417</v>
      </c>
      <c r="BG20" s="41">
        <f t="shared" si="63"/>
        <v>58125</v>
      </c>
      <c r="BH20" s="41">
        <f t="shared" si="64"/>
        <v>0</v>
      </c>
      <c r="BI20">
        <f t="shared" si="33"/>
        <v>0.99024936931708618</v>
      </c>
      <c r="BJ20">
        <f t="shared" si="65"/>
        <v>0</v>
      </c>
      <c r="BK20" s="121">
        <f t="shared" si="66"/>
        <v>0</v>
      </c>
      <c r="BL20">
        <f t="shared" si="34"/>
        <v>0.99078443366687041</v>
      </c>
      <c r="BM20" s="119">
        <f t="shared" si="67"/>
        <v>1847557.1729129998</v>
      </c>
      <c r="BN20" s="119">
        <f t="shared" si="68"/>
        <v>2983913.9603248863</v>
      </c>
      <c r="BO20">
        <f t="shared" si="35"/>
        <v>0.98952716341089986</v>
      </c>
    </row>
    <row r="21" spans="1:86">
      <c r="A21">
        <v>9</v>
      </c>
      <c r="B21" s="58">
        <v>4</v>
      </c>
      <c r="C21" s="56">
        <f t="shared" si="5"/>
        <v>203705966.6863541</v>
      </c>
      <c r="D21" s="56">
        <f t="shared" si="36"/>
        <v>0</v>
      </c>
      <c r="E21" s="59">
        <f t="shared" si="37"/>
        <v>203705966.68635413</v>
      </c>
      <c r="F21" s="53">
        <f t="shared" si="38"/>
        <v>1435458.7501031829</v>
      </c>
      <c r="G21" s="53">
        <f t="shared" si="6"/>
        <v>944856.17548020591</v>
      </c>
      <c r="H21" s="60">
        <f t="shared" si="7"/>
        <v>490602.57462297694</v>
      </c>
      <c r="I21" s="54">
        <f t="shared" si="39"/>
        <v>3.2939999999999997E-2</v>
      </c>
      <c r="J21" s="61">
        <f t="shared" si="8"/>
        <v>2.7873363015412655E-3</v>
      </c>
      <c r="K21" s="62">
        <f t="shared" si="9"/>
        <v>566429.56141955429</v>
      </c>
      <c r="L21" s="62">
        <f t="shared" si="10"/>
        <v>2001888.3115227371</v>
      </c>
      <c r="M21" s="55">
        <f t="shared" si="40"/>
        <v>1057032.1360425311</v>
      </c>
      <c r="N21" s="55">
        <f t="shared" si="41"/>
        <v>238024.18559800359</v>
      </c>
      <c r="O21" s="55">
        <f t="shared" si="11"/>
        <v>819007.95044452755</v>
      </c>
      <c r="P21" s="59">
        <f t="shared" si="42"/>
        <v>4923852.5752314813</v>
      </c>
      <c r="Q21" s="52">
        <f t="shared" si="12"/>
        <v>92817.280936535506</v>
      </c>
      <c r="R21" s="57">
        <f t="shared" si="43"/>
        <v>20516.052396797837</v>
      </c>
      <c r="S21" s="59">
        <f t="shared" si="44"/>
        <v>72333879.836851045</v>
      </c>
      <c r="T21" s="56">
        <f t="shared" si="13"/>
        <v>920263.16601165722</v>
      </c>
      <c r="U21" s="57">
        <f t="shared" si="14"/>
        <v>301391.16598687938</v>
      </c>
      <c r="V21" s="59">
        <f t="shared" si="69"/>
        <v>14000000</v>
      </c>
      <c r="W21" s="52">
        <f t="shared" si="15"/>
        <v>0</v>
      </c>
      <c r="X21" s="57">
        <f t="shared" si="16"/>
        <v>58333.333333333336</v>
      </c>
      <c r="Y21" s="59">
        <f t="shared" si="45"/>
        <v>22276147.424768522</v>
      </c>
      <c r="Z21" s="56">
        <f t="shared" si="46"/>
        <v>0</v>
      </c>
      <c r="AA21" s="57">
        <f t="shared" si="47"/>
        <v>92817.280936535506</v>
      </c>
      <c r="AB21" s="63">
        <f t="shared" si="70"/>
        <v>20000000</v>
      </c>
      <c r="AC21" s="74">
        <f t="shared" si="17"/>
        <v>0</v>
      </c>
      <c r="AD21" s="57">
        <f t="shared" si="48"/>
        <v>83333.333333333328</v>
      </c>
      <c r="AE21" s="59">
        <f t="shared" si="49"/>
        <v>31920835.113391962</v>
      </c>
      <c r="AF21" s="54">
        <f t="shared" si="50"/>
        <v>238024.18559800359</v>
      </c>
      <c r="AG21" s="57">
        <f t="shared" si="18"/>
        <v>133003.47963913318</v>
      </c>
      <c r="AH21" s="59">
        <f t="shared" si="51"/>
        <v>13950000</v>
      </c>
      <c r="AI21" s="54">
        <f t="shared" si="19"/>
        <v>0</v>
      </c>
      <c r="AJ21" s="57">
        <f t="shared" si="20"/>
        <v>58125</v>
      </c>
      <c r="AK21" s="59">
        <f t="shared" si="52"/>
        <v>24301251.736111112</v>
      </c>
      <c r="AL21" s="56">
        <f t="shared" si="53"/>
        <v>0</v>
      </c>
      <c r="AM21" s="75">
        <f t="shared" si="22"/>
        <v>101255.21556712964</v>
      </c>
      <c r="AN21">
        <f t="shared" si="54"/>
        <v>2.2252065456842759E-2</v>
      </c>
      <c r="AO21" s="119">
        <f t="shared" si="23"/>
        <v>113333.33333333334</v>
      </c>
      <c r="AP21" s="119">
        <f t="shared" si="24"/>
        <v>371269.12374614202</v>
      </c>
      <c r="AQ21">
        <f t="shared" si="25"/>
        <v>0.98428598886927876</v>
      </c>
      <c r="AR21" s="41">
        <f t="shared" si="26"/>
        <v>1221654.3319985366</v>
      </c>
      <c r="AS21" s="41">
        <f t="shared" si="27"/>
        <v>8282368.4941049153</v>
      </c>
      <c r="AT21">
        <f t="shared" si="28"/>
        <v>0.98429039117115802</v>
      </c>
      <c r="AU21" s="41">
        <f t="shared" si="55"/>
        <v>58333.333333333336</v>
      </c>
      <c r="AV21" s="41">
        <f t="shared" si="56"/>
        <v>0</v>
      </c>
      <c r="AW21">
        <f t="shared" si="29"/>
        <v>0.98486357560469051</v>
      </c>
      <c r="AX21">
        <f t="shared" si="57"/>
        <v>0</v>
      </c>
      <c r="AY21" s="121">
        <f t="shared" si="58"/>
        <v>0</v>
      </c>
      <c r="AZ21">
        <f t="shared" si="30"/>
        <v>0.98995416819382753</v>
      </c>
      <c r="BA21" s="39">
        <f t="shared" si="59"/>
        <v>83333.333333333328</v>
      </c>
      <c r="BB21" s="39">
        <f t="shared" si="60"/>
        <v>0</v>
      </c>
      <c r="BC21">
        <f t="shared" si="31"/>
        <v>0.98588878349816667</v>
      </c>
      <c r="BD21" s="41">
        <f t="shared" si="61"/>
        <v>371027.66523713677</v>
      </c>
      <c r="BE21" s="41">
        <f t="shared" si="62"/>
        <v>2142217.6703820322</v>
      </c>
      <c r="BF21">
        <f t="shared" si="32"/>
        <v>0.98488810372902547</v>
      </c>
      <c r="BG21" s="41">
        <f t="shared" si="63"/>
        <v>58125</v>
      </c>
      <c r="BH21" s="41">
        <f t="shared" si="64"/>
        <v>0</v>
      </c>
      <c r="BI21">
        <f t="shared" si="33"/>
        <v>0.98699396498463132</v>
      </c>
      <c r="BJ21">
        <f t="shared" si="65"/>
        <v>0</v>
      </c>
      <c r="BK21" s="121">
        <f t="shared" si="66"/>
        <v>0</v>
      </c>
      <c r="BL21">
        <f t="shared" si="34"/>
        <v>0.98770509805822693</v>
      </c>
      <c r="BM21" s="119">
        <f t="shared" si="67"/>
        <v>1905806.997235673</v>
      </c>
      <c r="BN21" s="119">
        <f t="shared" si="68"/>
        <v>4228128.5441701245</v>
      </c>
      <c r="BO21">
        <f t="shared" si="35"/>
        <v>0.98603431249402307</v>
      </c>
    </row>
    <row r="22" spans="1:86">
      <c r="A22">
        <v>10</v>
      </c>
      <c r="B22" s="64">
        <v>5</v>
      </c>
      <c r="C22" s="56">
        <f t="shared" si="5"/>
        <v>202648934.5503116</v>
      </c>
      <c r="D22" s="56">
        <f t="shared" si="36"/>
        <v>0</v>
      </c>
      <c r="E22" s="59">
        <f t="shared" si="37"/>
        <v>202648934.5503116</v>
      </c>
      <c r="F22" s="53">
        <f t="shared" si="38"/>
        <v>1431457.6438196551</v>
      </c>
      <c r="G22" s="53">
        <f t="shared" si="6"/>
        <v>939953.30808919528</v>
      </c>
      <c r="H22" s="66">
        <f t="shared" si="7"/>
        <v>491504.33573045977</v>
      </c>
      <c r="I22" s="54">
        <f t="shared" si="39"/>
        <v>3.6599999999999994E-2</v>
      </c>
      <c r="J22" s="67">
        <f t="shared" si="8"/>
        <v>3.1023930011032652E-3</v>
      </c>
      <c r="K22" s="68">
        <f t="shared" si="9"/>
        <v>627171.79661873821</v>
      </c>
      <c r="L22" s="68">
        <f t="shared" si="10"/>
        <v>2058629.4404383933</v>
      </c>
      <c r="M22" s="55">
        <f t="shared" si="40"/>
        <v>1118676.132349198</v>
      </c>
      <c r="N22" s="55">
        <f t="shared" si="41"/>
        <v>251905.27919732849</v>
      </c>
      <c r="O22" s="55">
        <f t="shared" si="11"/>
        <v>866770.85315186949</v>
      </c>
      <c r="P22" s="65">
        <f t="shared" si="42"/>
        <v>4831035.2942949459</v>
      </c>
      <c r="Q22" s="52">
        <f t="shared" si="12"/>
        <v>93204.019607104405</v>
      </c>
      <c r="R22" s="57">
        <f t="shared" si="43"/>
        <v>20129.313726228942</v>
      </c>
      <c r="S22" s="59">
        <f t="shared" si="44"/>
        <v>71413616.670839384</v>
      </c>
      <c r="T22" s="56">
        <f t="shared" si="13"/>
        <v>968447.96545052878</v>
      </c>
      <c r="U22" s="57">
        <f t="shared" si="14"/>
        <v>297556.7361284974</v>
      </c>
      <c r="V22" s="59">
        <f t="shared" si="69"/>
        <v>14000000</v>
      </c>
      <c r="W22" s="52">
        <f t="shared" si="15"/>
        <v>0</v>
      </c>
      <c r="X22" s="57">
        <f t="shared" si="16"/>
        <v>58333.333333333336</v>
      </c>
      <c r="Y22" s="59">
        <f t="shared" si="45"/>
        <v>22368964.705705058</v>
      </c>
      <c r="Z22" s="56">
        <f t="shared" si="46"/>
        <v>0</v>
      </c>
      <c r="AA22" s="57">
        <f t="shared" si="47"/>
        <v>93204.019607104405</v>
      </c>
      <c r="AB22" s="63">
        <f t="shared" si="70"/>
        <v>20000000</v>
      </c>
      <c r="AC22" s="74">
        <f t="shared" si="17"/>
        <v>0</v>
      </c>
      <c r="AD22" s="57">
        <f t="shared" si="48"/>
        <v>83333.333333333328</v>
      </c>
      <c r="AE22" s="59">
        <f t="shared" si="49"/>
        <v>31682810.927793957</v>
      </c>
      <c r="AF22" s="54">
        <f t="shared" si="50"/>
        <v>251905.27919732849</v>
      </c>
      <c r="AG22" s="57">
        <f t="shared" si="18"/>
        <v>132011.71219914148</v>
      </c>
      <c r="AH22" s="59">
        <f t="shared" si="51"/>
        <v>13950000</v>
      </c>
      <c r="AI22" s="54">
        <f t="shared" si="19"/>
        <v>0</v>
      </c>
      <c r="AJ22" s="57">
        <f t="shared" si="20"/>
        <v>58125</v>
      </c>
      <c r="AK22" s="59">
        <f t="shared" si="52"/>
        <v>24402506.951678243</v>
      </c>
      <c r="AL22" s="56">
        <f t="shared" si="53"/>
        <v>0</v>
      </c>
      <c r="AM22" s="75">
        <f t="shared" si="22"/>
        <v>101677.11229865934</v>
      </c>
      <c r="AN22">
        <f t="shared" si="54"/>
        <v>2.2332472640850223E-2</v>
      </c>
      <c r="AO22" s="119">
        <f t="shared" si="23"/>
        <v>113333.33333333334</v>
      </c>
      <c r="AP22" s="119">
        <f t="shared" si="24"/>
        <v>466020.09803552204</v>
      </c>
      <c r="AQ22">
        <f t="shared" si="25"/>
        <v>0.98036350579661646</v>
      </c>
      <c r="AR22" s="41">
        <f t="shared" si="26"/>
        <v>1266004.7015790262</v>
      </c>
      <c r="AS22" s="41">
        <f t="shared" si="27"/>
        <v>9684479.6545052882</v>
      </c>
      <c r="AT22">
        <f t="shared" si="28"/>
        <v>0.98036898671090467</v>
      </c>
      <c r="AU22" s="41">
        <f t="shared" si="55"/>
        <v>58333.333333333336</v>
      </c>
      <c r="AV22" s="41">
        <f t="shared" si="56"/>
        <v>0</v>
      </c>
      <c r="AW22">
        <f t="shared" si="29"/>
        <v>0.98108265997368393</v>
      </c>
      <c r="AX22">
        <f t="shared" si="57"/>
        <v>0</v>
      </c>
      <c r="AY22" s="121">
        <f t="shared" si="58"/>
        <v>0</v>
      </c>
      <c r="AZ22">
        <f t="shared" si="30"/>
        <v>0.98742551981841475</v>
      </c>
      <c r="BA22" s="39">
        <f t="shared" si="59"/>
        <v>83333.333333333328</v>
      </c>
      <c r="BB22" s="39">
        <f t="shared" si="60"/>
        <v>0</v>
      </c>
      <c r="BC22">
        <f t="shared" si="31"/>
        <v>0.98235940763077423</v>
      </c>
      <c r="BD22" s="41">
        <f t="shared" si="61"/>
        <v>383916.99139647</v>
      </c>
      <c r="BE22" s="41">
        <f t="shared" si="62"/>
        <v>2519052.7919732849</v>
      </c>
      <c r="BF22">
        <f t="shared" si="32"/>
        <v>0.98111320231521248</v>
      </c>
      <c r="BG22" s="41">
        <f t="shared" si="63"/>
        <v>58125</v>
      </c>
      <c r="BH22" s="41">
        <f t="shared" si="64"/>
        <v>0</v>
      </c>
      <c r="BI22">
        <f t="shared" si="33"/>
        <v>0.98373612258282994</v>
      </c>
      <c r="BJ22">
        <f t="shared" si="65"/>
        <v>0</v>
      </c>
      <c r="BK22" s="121">
        <f t="shared" si="66"/>
        <v>0</v>
      </c>
      <c r="BL22">
        <f t="shared" si="34"/>
        <v>0.98462217867327162</v>
      </c>
      <c r="BM22" s="119">
        <f t="shared" si="67"/>
        <v>1963046.6929754959</v>
      </c>
      <c r="BN22" s="119">
        <f t="shared" si="68"/>
        <v>5593380.6617459897</v>
      </c>
      <c r="BO22">
        <f t="shared" si="35"/>
        <v>0.98254066978689758</v>
      </c>
    </row>
    <row r="23" spans="1:86">
      <c r="A23">
        <v>11</v>
      </c>
      <c r="B23" s="58">
        <v>6</v>
      </c>
      <c r="C23" s="56">
        <f t="shared" si="5"/>
        <v>201530258.4179624</v>
      </c>
      <c r="D23" s="56">
        <f t="shared" si="36"/>
        <v>0</v>
      </c>
      <c r="E23" s="59">
        <f t="shared" si="37"/>
        <v>201530258.4179624</v>
      </c>
      <c r="F23" s="53">
        <f t="shared" si="38"/>
        <v>1427016.6996440932</v>
      </c>
      <c r="G23" s="53">
        <f t="shared" si="6"/>
        <v>934764.51529531565</v>
      </c>
      <c r="H23" s="60">
        <f t="shared" si="7"/>
        <v>492252.18434877752</v>
      </c>
      <c r="I23" s="54">
        <f t="shared" si="39"/>
        <v>4.0259999999999997E-2</v>
      </c>
      <c r="J23" s="61">
        <f t="shared" si="8"/>
        <v>3.4185487888859223E-3</v>
      </c>
      <c r="K23" s="62">
        <f t="shared" si="9"/>
        <v>687258.23272996035</v>
      </c>
      <c r="L23" s="62">
        <f t="shared" si="10"/>
        <v>2114274.9323740536</v>
      </c>
      <c r="M23" s="55">
        <f t="shared" si="40"/>
        <v>1179510.4170787381</v>
      </c>
      <c r="N23" s="55">
        <f t="shared" si="41"/>
        <v>265604.0406497459</v>
      </c>
      <c r="O23" s="55">
        <f t="shared" si="11"/>
        <v>913906.37642899225</v>
      </c>
      <c r="P23" s="59">
        <f t="shared" si="42"/>
        <v>4737831.2746878415</v>
      </c>
      <c r="Q23" s="52">
        <f t="shared" si="12"/>
        <v>93592.369688800682</v>
      </c>
      <c r="R23" s="57">
        <f t="shared" si="43"/>
        <v>19740.963644532672</v>
      </c>
      <c r="S23" s="59">
        <f t="shared" si="44"/>
        <v>70445168.705388859</v>
      </c>
      <c r="T23" s="56">
        <f t="shared" si="13"/>
        <v>1016007.1433622293</v>
      </c>
      <c r="U23" s="57">
        <f t="shared" si="14"/>
        <v>293521.53627245355</v>
      </c>
      <c r="V23" s="59">
        <f t="shared" si="69"/>
        <v>14000000</v>
      </c>
      <c r="W23" s="52">
        <f t="shared" si="15"/>
        <v>0</v>
      </c>
      <c r="X23" s="57">
        <f t="shared" si="16"/>
        <v>58333.333333333336</v>
      </c>
      <c r="Y23" s="59">
        <f t="shared" si="45"/>
        <v>22462168.725312162</v>
      </c>
      <c r="Z23" s="56">
        <f t="shared" si="46"/>
        <v>0</v>
      </c>
      <c r="AA23" s="57">
        <f t="shared" si="47"/>
        <v>93592.369688800682</v>
      </c>
      <c r="AB23" s="63">
        <f t="shared" si="70"/>
        <v>20000000</v>
      </c>
      <c r="AC23" s="74">
        <f t="shared" si="17"/>
        <v>0</v>
      </c>
      <c r="AD23" s="57">
        <f t="shared" si="48"/>
        <v>83333.333333333328</v>
      </c>
      <c r="AE23" s="59">
        <f t="shared" si="49"/>
        <v>31430905.64859663</v>
      </c>
      <c r="AF23" s="54">
        <f t="shared" si="50"/>
        <v>265604.0406497459</v>
      </c>
      <c r="AG23" s="57">
        <f t="shared" si="18"/>
        <v>130962.10686915262</v>
      </c>
      <c r="AH23" s="59">
        <f t="shared" si="51"/>
        <v>13950000</v>
      </c>
      <c r="AI23" s="54">
        <f t="shared" si="19"/>
        <v>0</v>
      </c>
      <c r="AJ23" s="57">
        <f t="shared" si="20"/>
        <v>58125</v>
      </c>
      <c r="AK23" s="59">
        <f t="shared" si="52"/>
        <v>24504184.063976903</v>
      </c>
      <c r="AL23" s="56">
        <f t="shared" si="53"/>
        <v>0</v>
      </c>
      <c r="AM23" s="75">
        <f t="shared" si="22"/>
        <v>102100.76693323709</v>
      </c>
      <c r="AN23">
        <f t="shared" si="54"/>
        <v>2.2412879824857682E-2</v>
      </c>
      <c r="AO23" s="119">
        <f t="shared" si="23"/>
        <v>113333.33333333336</v>
      </c>
      <c r="AP23" s="119">
        <f t="shared" si="24"/>
        <v>561554.21813280415</v>
      </c>
      <c r="AQ23">
        <f t="shared" si="25"/>
        <v>0.97644362064712253</v>
      </c>
      <c r="AR23" s="41">
        <f t="shared" si="26"/>
        <v>1309528.6796346828</v>
      </c>
      <c r="AS23" s="41">
        <f t="shared" si="27"/>
        <v>11176078.576984523</v>
      </c>
      <c r="AT23">
        <f t="shared" si="28"/>
        <v>0.97645017140634738</v>
      </c>
      <c r="AU23" s="41">
        <f t="shared" si="55"/>
        <v>58333.333333333336</v>
      </c>
      <c r="AV23" s="41">
        <f t="shared" si="56"/>
        <v>0</v>
      </c>
      <c r="AW23">
        <f t="shared" si="29"/>
        <v>0.97730321240022933</v>
      </c>
      <c r="AX23">
        <f t="shared" si="57"/>
        <v>0</v>
      </c>
      <c r="AY23" s="121">
        <f t="shared" si="58"/>
        <v>0</v>
      </c>
      <c r="AZ23">
        <f t="shared" si="30"/>
        <v>0.98489016517725358</v>
      </c>
      <c r="BA23" s="39">
        <f t="shared" si="59"/>
        <v>83333.333333333328</v>
      </c>
      <c r="BB23" s="39">
        <f t="shared" si="60"/>
        <v>0</v>
      </c>
      <c r="BC23">
        <f t="shared" si="31"/>
        <v>0.97882959580205542</v>
      </c>
      <c r="BD23" s="41">
        <f t="shared" si="61"/>
        <v>396566.14751889854</v>
      </c>
      <c r="BE23" s="41">
        <f t="shared" si="62"/>
        <v>2921644.447147205</v>
      </c>
      <c r="BF23">
        <f t="shared" si="32"/>
        <v>0.97733972188924578</v>
      </c>
      <c r="BG23" s="41">
        <f t="shared" si="63"/>
        <v>58125</v>
      </c>
      <c r="BH23" s="41">
        <f t="shared" si="64"/>
        <v>0</v>
      </c>
      <c r="BI23">
        <f t="shared" si="33"/>
        <v>0.98047593717768022</v>
      </c>
      <c r="BJ23">
        <f t="shared" si="65"/>
        <v>0</v>
      </c>
      <c r="BK23" s="121">
        <f t="shared" si="66"/>
        <v>0</v>
      </c>
      <c r="BL23">
        <f t="shared" si="34"/>
        <v>0.98153576907367346</v>
      </c>
      <c r="BM23" s="119">
        <f t="shared" si="67"/>
        <v>2019219.8271535812</v>
      </c>
      <c r="BN23" s="119">
        <f t="shared" si="68"/>
        <v>7077062.5024724286</v>
      </c>
      <c r="BO23">
        <f t="shared" si="35"/>
        <v>0.97904633136804298</v>
      </c>
    </row>
    <row r="24" spans="1:86">
      <c r="A24">
        <v>12</v>
      </c>
      <c r="B24" s="64">
        <v>7</v>
      </c>
      <c r="C24" s="56">
        <f t="shared" si="5"/>
        <v>200350748.00088367</v>
      </c>
      <c r="D24" s="56">
        <f t="shared" si="36"/>
        <v>0</v>
      </c>
      <c r="E24" s="59">
        <f t="shared" si="37"/>
        <v>200350748.00088364</v>
      </c>
      <c r="F24" s="53">
        <f t="shared" si="38"/>
        <v>1422138.3734338051</v>
      </c>
      <c r="G24" s="53">
        <f t="shared" si="6"/>
        <v>929293.55281076534</v>
      </c>
      <c r="H24" s="66">
        <f t="shared" si="7"/>
        <v>492844.82062303973</v>
      </c>
      <c r="I24" s="54">
        <f t="shared" si="39"/>
        <v>4.3920000000000001E-2</v>
      </c>
      <c r="J24" s="67">
        <f t="shared" si="8"/>
        <v>3.7358117125202428E-3</v>
      </c>
      <c r="K24" s="68">
        <f t="shared" si="9"/>
        <v>746631.49554055417</v>
      </c>
      <c r="L24" s="68">
        <f t="shared" si="10"/>
        <v>2168769.8689743592</v>
      </c>
      <c r="M24" s="55">
        <f t="shared" si="40"/>
        <v>1239476.3161635939</v>
      </c>
      <c r="N24" s="55">
        <f t="shared" si="41"/>
        <v>279107.25763495831</v>
      </c>
      <c r="O24" s="55">
        <f t="shared" si="11"/>
        <v>960369.05852863565</v>
      </c>
      <c r="P24" s="65">
        <f t="shared" si="42"/>
        <v>4644238.904999041</v>
      </c>
      <c r="Q24" s="52">
        <f t="shared" si="12"/>
        <v>93982.337895837351</v>
      </c>
      <c r="R24" s="57">
        <f t="shared" si="43"/>
        <v>19350.995437496003</v>
      </c>
      <c r="S24" s="59">
        <f t="shared" si="44"/>
        <v>69429161.562026635</v>
      </c>
      <c r="T24" s="56">
        <f t="shared" si="13"/>
        <v>1062895.2453240945</v>
      </c>
      <c r="U24" s="57">
        <f t="shared" si="14"/>
        <v>289288.17317511095</v>
      </c>
      <c r="V24" s="59">
        <f t="shared" si="69"/>
        <v>14000000</v>
      </c>
      <c r="W24" s="52">
        <f t="shared" si="15"/>
        <v>0</v>
      </c>
      <c r="X24" s="57">
        <f t="shared" si="16"/>
        <v>58333.333333333336</v>
      </c>
      <c r="Y24" s="59">
        <f t="shared" si="45"/>
        <v>22555761.095000964</v>
      </c>
      <c r="Z24" s="56">
        <f t="shared" si="46"/>
        <v>0</v>
      </c>
      <c r="AA24" s="57">
        <f t="shared" si="47"/>
        <v>93982.337895837351</v>
      </c>
      <c r="AB24" s="63">
        <f t="shared" si="70"/>
        <v>20000000</v>
      </c>
      <c r="AC24" s="74">
        <f t="shared" si="17"/>
        <v>0</v>
      </c>
      <c r="AD24" s="57">
        <f t="shared" si="48"/>
        <v>83333.333333333328</v>
      </c>
      <c r="AE24" s="59">
        <f t="shared" si="49"/>
        <v>31165301.607946884</v>
      </c>
      <c r="AF24" s="54">
        <f t="shared" si="50"/>
        <v>279107.25763495831</v>
      </c>
      <c r="AG24" s="57">
        <f t="shared" si="18"/>
        <v>129855.42336644535</v>
      </c>
      <c r="AH24" s="59">
        <f t="shared" si="51"/>
        <v>13950000</v>
      </c>
      <c r="AI24" s="54">
        <f t="shared" si="19"/>
        <v>0</v>
      </c>
      <c r="AJ24" s="57">
        <f t="shared" si="20"/>
        <v>58125</v>
      </c>
      <c r="AK24" s="59">
        <f t="shared" si="52"/>
        <v>24606284.830910139</v>
      </c>
      <c r="AL24" s="56">
        <f t="shared" si="53"/>
        <v>0</v>
      </c>
      <c r="AM24" s="75">
        <f t="shared" si="22"/>
        <v>102526.18679545891</v>
      </c>
      <c r="AN24">
        <f t="shared" si="54"/>
        <v>2.2493287008865142E-2</v>
      </c>
      <c r="AO24" s="119">
        <f t="shared" si="23"/>
        <v>113333.33333333336</v>
      </c>
      <c r="AP24" s="119">
        <f t="shared" si="24"/>
        <v>657876.36527086142</v>
      </c>
      <c r="AQ24">
        <f t="shared" si="25"/>
        <v>0.97252642759798535</v>
      </c>
      <c r="AR24" s="41">
        <f t="shared" si="26"/>
        <v>1352183.4184992055</v>
      </c>
      <c r="AS24" s="41">
        <f t="shared" si="27"/>
        <v>12754742.943889134</v>
      </c>
      <c r="AT24">
        <f t="shared" si="28"/>
        <v>0.97253403944428607</v>
      </c>
      <c r="AU24" s="41">
        <f t="shared" si="55"/>
        <v>58333.333333333336</v>
      </c>
      <c r="AV24" s="41">
        <f t="shared" si="56"/>
        <v>0</v>
      </c>
      <c r="AW24">
        <f t="shared" si="29"/>
        <v>0.97352532807434755</v>
      </c>
      <c r="AX24">
        <f t="shared" si="57"/>
        <v>0</v>
      </c>
      <c r="AY24" s="121">
        <f t="shared" si="58"/>
        <v>0</v>
      </c>
      <c r="AZ24">
        <f t="shared" si="30"/>
        <v>0.98234818931448331</v>
      </c>
      <c r="BA24" s="39">
        <f t="shared" si="59"/>
        <v>83333.333333333328</v>
      </c>
      <c r="BB24" s="39">
        <f t="shared" si="60"/>
        <v>0</v>
      </c>
      <c r="BC24">
        <f t="shared" si="31"/>
        <v>0.97529944380861144</v>
      </c>
      <c r="BD24" s="41">
        <f t="shared" si="61"/>
        <v>408962.68100140366</v>
      </c>
      <c r="BE24" s="41">
        <f t="shared" si="62"/>
        <v>3349287.0916195</v>
      </c>
      <c r="BF24">
        <f t="shared" si="32"/>
        <v>0.9735677576732199</v>
      </c>
      <c r="BG24" s="41">
        <f t="shared" si="63"/>
        <v>58125</v>
      </c>
      <c r="BH24" s="41">
        <f t="shared" si="64"/>
        <v>0</v>
      </c>
      <c r="BI24">
        <f t="shared" si="33"/>
        <v>0.97721350361318271</v>
      </c>
      <c r="BJ24">
        <f t="shared" si="65"/>
        <v>0</v>
      </c>
      <c r="BK24" s="121">
        <f t="shared" si="66"/>
        <v>0</v>
      </c>
      <c r="BL24">
        <f t="shared" si="34"/>
        <v>0.97844596266686912</v>
      </c>
      <c r="BM24" s="119">
        <f t="shared" si="67"/>
        <v>2074271.0995006089</v>
      </c>
      <c r="BN24" s="119">
        <f t="shared" si="68"/>
        <v>8676334.2131451573</v>
      </c>
      <c r="BO24">
        <f t="shared" si="35"/>
        <v>0.97555139300134519</v>
      </c>
    </row>
    <row r="25" spans="1:86">
      <c r="A25">
        <v>13</v>
      </c>
      <c r="B25" s="58">
        <v>8</v>
      </c>
      <c r="C25" s="56">
        <f t="shared" si="5"/>
        <v>199111271.68472007</v>
      </c>
      <c r="D25" s="56">
        <f t="shared" si="36"/>
        <v>0</v>
      </c>
      <c r="E25" s="59">
        <f t="shared" si="37"/>
        <v>199111271.68472004</v>
      </c>
      <c r="F25" s="53">
        <f t="shared" si="38"/>
        <v>1416825.532241506</v>
      </c>
      <c r="G25" s="53">
        <f t="shared" si="6"/>
        <v>923544.44849762646</v>
      </c>
      <c r="H25" s="60">
        <f t="shared" si="7"/>
        <v>493281.08374387957</v>
      </c>
      <c r="I25" s="54">
        <f t="shared" si="39"/>
        <v>4.7579999999999997E-2</v>
      </c>
      <c r="J25" s="61">
        <f t="shared" si="8"/>
        <v>4.0541899096504519E-3</v>
      </c>
      <c r="K25" s="62">
        <f t="shared" si="9"/>
        <v>805235.05336952594</v>
      </c>
      <c r="L25" s="62">
        <f t="shared" si="10"/>
        <v>2222060.5856110319</v>
      </c>
      <c r="M25" s="55">
        <f t="shared" si="40"/>
        <v>1298516.1371134054</v>
      </c>
      <c r="N25" s="55">
        <f t="shared" si="41"/>
        <v>292401.93886579026</v>
      </c>
      <c r="O25" s="55">
        <f t="shared" si="11"/>
        <v>1006114.1982476151</v>
      </c>
      <c r="P25" s="59">
        <f t="shared" si="42"/>
        <v>4550256.5671032034</v>
      </c>
      <c r="Q25" s="52">
        <f t="shared" si="12"/>
        <v>94373.930970403337</v>
      </c>
      <c r="R25" s="57">
        <f t="shared" si="43"/>
        <v>18959.402362930014</v>
      </c>
      <c r="S25" s="59">
        <f t="shared" si="44"/>
        <v>68366266.316702545</v>
      </c>
      <c r="T25" s="56">
        <f t="shared" si="13"/>
        <v>1109067.5774880552</v>
      </c>
      <c r="U25" s="57">
        <f t="shared" si="14"/>
        <v>284859.44298626058</v>
      </c>
      <c r="V25" s="59">
        <f t="shared" si="69"/>
        <v>14000000</v>
      </c>
      <c r="W25" s="52">
        <f t="shared" si="15"/>
        <v>0</v>
      </c>
      <c r="X25" s="57">
        <f t="shared" si="16"/>
        <v>58333.333333333336</v>
      </c>
      <c r="Y25" s="59">
        <f t="shared" si="45"/>
        <v>22649743.4328968</v>
      </c>
      <c r="Z25" s="56">
        <f t="shared" si="46"/>
        <v>0</v>
      </c>
      <c r="AA25" s="57">
        <f t="shared" si="47"/>
        <v>94373.930970403337</v>
      </c>
      <c r="AB25" s="63">
        <f t="shared" si="70"/>
        <v>20000000</v>
      </c>
      <c r="AC25" s="74">
        <f t="shared" si="17"/>
        <v>0</v>
      </c>
      <c r="AD25" s="57">
        <f t="shared" si="48"/>
        <v>83333.333333333328</v>
      </c>
      <c r="AE25" s="59">
        <f t="shared" si="49"/>
        <v>30886194.350311924</v>
      </c>
      <c r="AF25" s="54">
        <f t="shared" si="50"/>
        <v>292401.93886579026</v>
      </c>
      <c r="AG25" s="57">
        <f t="shared" si="18"/>
        <v>128692.47645963302</v>
      </c>
      <c r="AH25" s="59">
        <f t="shared" si="51"/>
        <v>13950000</v>
      </c>
      <c r="AI25" s="54">
        <f t="shared" si="19"/>
        <v>0</v>
      </c>
      <c r="AJ25" s="57">
        <f t="shared" si="20"/>
        <v>58125</v>
      </c>
      <c r="AK25" s="59">
        <f t="shared" si="52"/>
        <v>24708811.017705597</v>
      </c>
      <c r="AL25" s="56">
        <f t="shared" si="53"/>
        <v>0</v>
      </c>
      <c r="AM25" s="75">
        <f t="shared" si="22"/>
        <v>102953.37924043999</v>
      </c>
      <c r="AN25">
        <f t="shared" si="54"/>
        <v>2.2573694192872605E-2</v>
      </c>
      <c r="AO25" s="119">
        <f t="shared" si="23"/>
        <v>113333.33333333334</v>
      </c>
      <c r="AP25" s="119">
        <f t="shared" si="24"/>
        <v>754991.44776322669</v>
      </c>
      <c r="AQ25">
        <f t="shared" si="25"/>
        <v>0.96861202034005811</v>
      </c>
      <c r="AR25" s="41">
        <f t="shared" si="26"/>
        <v>1393927.0204743159</v>
      </c>
      <c r="AS25" s="41">
        <f t="shared" si="27"/>
        <v>14417878.507344717</v>
      </c>
      <c r="AT25">
        <f t="shared" si="28"/>
        <v>0.9686206845256019</v>
      </c>
      <c r="AU25" s="41">
        <f t="shared" si="55"/>
        <v>58333.333333333336</v>
      </c>
      <c r="AV25" s="41">
        <f t="shared" si="56"/>
        <v>0</v>
      </c>
      <c r="AW25">
        <f t="shared" si="29"/>
        <v>0.96974910175472673</v>
      </c>
      <c r="AX25">
        <f t="shared" si="57"/>
        <v>0</v>
      </c>
      <c r="AY25" s="121">
        <f t="shared" si="58"/>
        <v>0</v>
      </c>
      <c r="AZ25">
        <f t="shared" si="30"/>
        <v>0.97979967731946804</v>
      </c>
      <c r="BA25" s="39">
        <f t="shared" si="59"/>
        <v>83333.333333333328</v>
      </c>
      <c r="BB25" s="39">
        <f t="shared" si="60"/>
        <v>0</v>
      </c>
      <c r="BC25">
        <f t="shared" si="31"/>
        <v>0.97176904711437928</v>
      </c>
      <c r="BD25" s="41">
        <f t="shared" si="61"/>
        <v>421094.4153254233</v>
      </c>
      <c r="BE25" s="41">
        <f t="shared" si="62"/>
        <v>3801225.2052552733</v>
      </c>
      <c r="BF25">
        <f t="shared" si="32"/>
        <v>0.96979740446024221</v>
      </c>
      <c r="BG25" s="41">
        <f t="shared" si="63"/>
        <v>58125</v>
      </c>
      <c r="BH25" s="41">
        <f t="shared" si="64"/>
        <v>0</v>
      </c>
      <c r="BI25">
        <f t="shared" si="33"/>
        <v>0.97394891650701199</v>
      </c>
      <c r="BJ25">
        <f t="shared" si="65"/>
        <v>0</v>
      </c>
      <c r="BK25" s="121">
        <f t="shared" si="66"/>
        <v>0</v>
      </c>
      <c r="BL25">
        <f t="shared" si="34"/>
        <v>0.97535285270156002</v>
      </c>
      <c r="BM25" s="119">
        <f t="shared" si="67"/>
        <v>2128146.4357997389</v>
      </c>
      <c r="BN25" s="119">
        <f t="shared" si="68"/>
        <v>10388129.096907243</v>
      </c>
      <c r="BO25">
        <f t="shared" si="35"/>
        <v>0.97205595013206603</v>
      </c>
    </row>
    <row r="26" spans="1:86">
      <c r="A26">
        <v>14</v>
      </c>
      <c r="B26" s="64">
        <v>9</v>
      </c>
      <c r="C26" s="56">
        <f t="shared" si="5"/>
        <v>197812755.54760668</v>
      </c>
      <c r="D26" s="56">
        <f t="shared" si="36"/>
        <v>0</v>
      </c>
      <c r="E26" s="59">
        <f t="shared" si="37"/>
        <v>197812755.54760665</v>
      </c>
      <c r="F26" s="53">
        <f t="shared" si="38"/>
        <v>1411081.4524649577</v>
      </c>
      <c r="G26" s="53">
        <f t="shared" si="6"/>
        <v>917521.4978149822</v>
      </c>
      <c r="H26" s="66">
        <f t="shared" si="7"/>
        <v>493559.95464997552</v>
      </c>
      <c r="I26" s="54">
        <f t="shared" si="39"/>
        <v>5.1240000000000001E-2</v>
      </c>
      <c r="J26" s="67">
        <f t="shared" si="8"/>
        <v>4.3736916092912415E-3</v>
      </c>
      <c r="K26" s="68">
        <f t="shared" si="9"/>
        <v>863013.31011701189</v>
      </c>
      <c r="L26" s="68">
        <f t="shared" si="10"/>
        <v>2274094.7625819696</v>
      </c>
      <c r="M26" s="55">
        <f t="shared" si="40"/>
        <v>1356573.2647669874</v>
      </c>
      <c r="N26" s="55">
        <f t="shared" si="41"/>
        <v>305475.33564977144</v>
      </c>
      <c r="O26" s="55">
        <f t="shared" si="11"/>
        <v>1051097.929117216</v>
      </c>
      <c r="P26" s="65">
        <f t="shared" si="42"/>
        <v>4455882.6361328</v>
      </c>
      <c r="Q26" s="52">
        <f t="shared" si="12"/>
        <v>94767.155682780023</v>
      </c>
      <c r="R26" s="57">
        <f t="shared" si="43"/>
        <v>18566.177650553334</v>
      </c>
      <c r="S26" s="59">
        <f t="shared" si="44"/>
        <v>67257198.739214495</v>
      </c>
      <c r="T26" s="56">
        <f t="shared" si="13"/>
        <v>1154480.2807711579</v>
      </c>
      <c r="U26" s="57">
        <f t="shared" si="14"/>
        <v>280238.32808006037</v>
      </c>
      <c r="V26" s="59">
        <f t="shared" si="69"/>
        <v>14000000</v>
      </c>
      <c r="W26" s="52">
        <f t="shared" si="15"/>
        <v>0</v>
      </c>
      <c r="X26" s="57">
        <f t="shared" si="16"/>
        <v>58333.333333333336</v>
      </c>
      <c r="Y26" s="59">
        <f t="shared" si="45"/>
        <v>22744117.363867205</v>
      </c>
      <c r="Z26" s="56">
        <f t="shared" si="46"/>
        <v>0</v>
      </c>
      <c r="AA26" s="57">
        <f t="shared" si="47"/>
        <v>94767.155682780023</v>
      </c>
      <c r="AB26" s="63">
        <f t="shared" si="70"/>
        <v>20000000</v>
      </c>
      <c r="AC26" s="74">
        <f t="shared" si="17"/>
        <v>0</v>
      </c>
      <c r="AD26" s="57">
        <f t="shared" si="48"/>
        <v>83333.333333333328</v>
      </c>
      <c r="AE26" s="59">
        <f t="shared" si="49"/>
        <v>30593792.411446132</v>
      </c>
      <c r="AF26" s="54">
        <f t="shared" si="50"/>
        <v>305475.33564977144</v>
      </c>
      <c r="AG26" s="57">
        <f t="shared" si="18"/>
        <v>127474.13504769221</v>
      </c>
      <c r="AH26" s="59">
        <f t="shared" si="51"/>
        <v>13950000</v>
      </c>
      <c r="AI26" s="54">
        <f t="shared" si="19"/>
        <v>0</v>
      </c>
      <c r="AJ26" s="57">
        <f t="shared" si="20"/>
        <v>58125</v>
      </c>
      <c r="AK26" s="59">
        <f t="shared" si="52"/>
        <v>24811764.396946035</v>
      </c>
      <c r="AL26" s="56">
        <f t="shared" si="53"/>
        <v>0</v>
      </c>
      <c r="AM26" s="75">
        <f t="shared" si="22"/>
        <v>103382.35165394182</v>
      </c>
      <c r="AN26">
        <f t="shared" si="54"/>
        <v>2.2654101376880065E-2</v>
      </c>
      <c r="AO26" s="119">
        <f t="shared" si="23"/>
        <v>113333.33333333336</v>
      </c>
      <c r="AP26" s="119">
        <f t="shared" si="24"/>
        <v>852904.40114502027</v>
      </c>
      <c r="AQ26">
        <f t="shared" si="25"/>
        <v>0.96470049207481412</v>
      </c>
      <c r="AR26" s="41">
        <f t="shared" si="26"/>
        <v>1434718.6088512184</v>
      </c>
      <c r="AS26" s="41">
        <f t="shared" si="27"/>
        <v>16162723.930796212</v>
      </c>
      <c r="AT26">
        <f t="shared" si="28"/>
        <v>0.96471019986221429</v>
      </c>
      <c r="AU26" s="41">
        <f t="shared" si="55"/>
        <v>58333.333333333336</v>
      </c>
      <c r="AV26" s="41">
        <f t="shared" si="56"/>
        <v>0</v>
      </c>
      <c r="AW26">
        <f t="shared" si="29"/>
        <v>0.96597462776533727</v>
      </c>
      <c r="AX26">
        <f t="shared" si="57"/>
        <v>0</v>
      </c>
      <c r="AY26" s="121">
        <f t="shared" si="58"/>
        <v>0</v>
      </c>
      <c r="AZ26">
        <f t="shared" si="30"/>
        <v>0.97724471432212501</v>
      </c>
      <c r="BA26" s="39">
        <f t="shared" si="59"/>
        <v>83333.333333333328</v>
      </c>
      <c r="BB26" s="39">
        <f t="shared" si="60"/>
        <v>0</v>
      </c>
      <c r="BC26">
        <f t="shared" si="31"/>
        <v>0.96823850084674179</v>
      </c>
      <c r="BD26" s="41">
        <f t="shared" si="61"/>
        <v>432949.47069746366</v>
      </c>
      <c r="BE26" s="41">
        <f t="shared" si="62"/>
        <v>4276654.6990967998</v>
      </c>
      <c r="BF26">
        <f t="shared" si="32"/>
        <v>0.96602875661103882</v>
      </c>
      <c r="BG26" s="41">
        <f t="shared" si="63"/>
        <v>58125</v>
      </c>
      <c r="BH26" s="41">
        <f t="shared" si="64"/>
        <v>0</v>
      </c>
      <c r="BI26">
        <f t="shared" si="33"/>
        <v>0.97068227024622178</v>
      </c>
      <c r="BJ26">
        <f t="shared" si="65"/>
        <v>0</v>
      </c>
      <c r="BK26" s="121">
        <f t="shared" si="66"/>
        <v>0</v>
      </c>
      <c r="BL26">
        <f t="shared" si="34"/>
        <v>0.97225653226323538</v>
      </c>
      <c r="BM26" s="119">
        <f t="shared" si="67"/>
        <v>2180793.0795486816</v>
      </c>
      <c r="BN26" s="119">
        <f t="shared" si="68"/>
        <v>12209159.382902887</v>
      </c>
      <c r="BO26">
        <f t="shared" si="35"/>
        <v>0.96856009788289044</v>
      </c>
    </row>
    <row r="27" spans="1:86">
      <c r="A27">
        <v>15</v>
      </c>
      <c r="B27" s="58">
        <v>10</v>
      </c>
      <c r="C27" s="56">
        <f t="shared" si="5"/>
        <v>196456182.28283969</v>
      </c>
      <c r="D27" s="56">
        <f t="shared" si="36"/>
        <v>0</v>
      </c>
      <c r="E27" s="59">
        <f t="shared" si="37"/>
        <v>196456182.28283966</v>
      </c>
      <c r="F27" s="53">
        <f t="shared" si="38"/>
        <v>1404909.8173562854</v>
      </c>
      <c r="G27" s="53">
        <f t="shared" si="6"/>
        <v>911229.25882190466</v>
      </c>
      <c r="H27" s="60">
        <f t="shared" si="7"/>
        <v>493680.55853438075</v>
      </c>
      <c r="I27" s="54">
        <f t="shared" si="39"/>
        <v>5.4899999999999997E-2</v>
      </c>
      <c r="J27" s="61">
        <f t="shared" si="8"/>
        <v>4.6943251332106639E-3</v>
      </c>
      <c r="K27" s="62">
        <f t="shared" si="9"/>
        <v>919911.69701124425</v>
      </c>
      <c r="L27" s="62">
        <f t="shared" si="10"/>
        <v>2324821.5143675297</v>
      </c>
      <c r="M27" s="55">
        <f t="shared" si="40"/>
        <v>1413592.255545625</v>
      </c>
      <c r="N27" s="55">
        <f t="shared" si="41"/>
        <v>318314.96311324451</v>
      </c>
      <c r="O27" s="55">
        <f t="shared" si="11"/>
        <v>1095277.2924323806</v>
      </c>
      <c r="P27" s="59">
        <f t="shared" si="42"/>
        <v>4361115.4804500202</v>
      </c>
      <c r="Q27" s="52">
        <f t="shared" si="12"/>
        <v>95162.018831458263</v>
      </c>
      <c r="R27" s="57">
        <f t="shared" si="43"/>
        <v>18171.314501875084</v>
      </c>
      <c r="S27" s="59">
        <f t="shared" si="44"/>
        <v>66102718.458443336</v>
      </c>
      <c r="T27" s="56">
        <f t="shared" si="13"/>
        <v>1199090.4038848805</v>
      </c>
      <c r="U27" s="57">
        <f t="shared" si="14"/>
        <v>275427.99357684725</v>
      </c>
      <c r="V27" s="59">
        <f t="shared" si="69"/>
        <v>14000000</v>
      </c>
      <c r="W27" s="52">
        <f t="shared" si="15"/>
        <v>0</v>
      </c>
      <c r="X27" s="57">
        <f t="shared" si="16"/>
        <v>58333.333333333336</v>
      </c>
      <c r="Y27" s="59">
        <f t="shared" si="45"/>
        <v>22838884.519549984</v>
      </c>
      <c r="Z27" s="56">
        <f t="shared" si="46"/>
        <v>0</v>
      </c>
      <c r="AA27" s="57">
        <f t="shared" si="47"/>
        <v>95162.018831458263</v>
      </c>
      <c r="AB27" s="63">
        <f t="shared" si="70"/>
        <v>20000000</v>
      </c>
      <c r="AC27" s="74">
        <f t="shared" si="17"/>
        <v>0</v>
      </c>
      <c r="AD27" s="57">
        <f t="shared" si="48"/>
        <v>83333.333333333328</v>
      </c>
      <c r="AE27" s="59">
        <f t="shared" si="49"/>
        <v>30288317.075796362</v>
      </c>
      <c r="AF27" s="54">
        <f t="shared" si="50"/>
        <v>318314.96311324451</v>
      </c>
      <c r="AG27" s="57">
        <f t="shared" si="18"/>
        <v>126201.32114915151</v>
      </c>
      <c r="AH27" s="59">
        <f t="shared" si="51"/>
        <v>13950000</v>
      </c>
      <c r="AI27" s="54">
        <f t="shared" si="19"/>
        <v>0</v>
      </c>
      <c r="AJ27" s="57">
        <f t="shared" si="20"/>
        <v>58125</v>
      </c>
      <c r="AK27" s="59">
        <f t="shared" si="52"/>
        <v>24915146.748599976</v>
      </c>
      <c r="AL27" s="56">
        <f t="shared" si="53"/>
        <v>0</v>
      </c>
      <c r="AM27" s="75">
        <f t="shared" si="22"/>
        <v>103813.1114524999</v>
      </c>
      <c r="AN27">
        <f t="shared" si="54"/>
        <v>2.2734508560887524E-2</v>
      </c>
      <c r="AO27" s="119">
        <f t="shared" si="23"/>
        <v>113333.33333333334</v>
      </c>
      <c r="AP27" s="119">
        <f t="shared" si="24"/>
        <v>951620.18831458269</v>
      </c>
      <c r="AQ27">
        <f t="shared" si="25"/>
        <v>0.96079193551136544</v>
      </c>
      <c r="AR27" s="41">
        <f t="shared" si="26"/>
        <v>1474518.3974617277</v>
      </c>
      <c r="AS27" s="41">
        <f t="shared" si="27"/>
        <v>17986356.058273207</v>
      </c>
      <c r="AT27">
        <f t="shared" si="28"/>
        <v>0.96080267817408582</v>
      </c>
      <c r="AU27" s="41">
        <f t="shared" si="55"/>
        <v>58333.333333333336</v>
      </c>
      <c r="AV27" s="41">
        <f t="shared" si="56"/>
        <v>0</v>
      </c>
      <c r="AW27">
        <f t="shared" si="29"/>
        <v>0.96220199999209521</v>
      </c>
      <c r="AX27">
        <f t="shared" si="57"/>
        <v>0</v>
      </c>
      <c r="AY27" s="121">
        <f t="shared" si="58"/>
        <v>0</v>
      </c>
      <c r="AZ27">
        <f t="shared" si="30"/>
        <v>0.97468338548827504</v>
      </c>
      <c r="BA27" s="39">
        <f t="shared" si="59"/>
        <v>83333.333333333328</v>
      </c>
      <c r="BB27" s="39">
        <f t="shared" si="60"/>
        <v>0</v>
      </c>
      <c r="BC27">
        <f t="shared" si="31"/>
        <v>0.96470789979266769</v>
      </c>
      <c r="BD27" s="41">
        <f t="shared" si="61"/>
        <v>444516.28426239605</v>
      </c>
      <c r="BE27" s="41">
        <f t="shared" si="62"/>
        <v>4774724.4466986675</v>
      </c>
      <c r="BF27">
        <f t="shared" si="32"/>
        <v>0.96226190805060707</v>
      </c>
      <c r="BG27" s="41">
        <f t="shared" si="63"/>
        <v>58125</v>
      </c>
      <c r="BH27" s="41">
        <f t="shared" si="64"/>
        <v>0</v>
      </c>
      <c r="BI27">
        <f t="shared" si="33"/>
        <v>0.96741365898297538</v>
      </c>
      <c r="BJ27">
        <f t="shared" si="65"/>
        <v>0</v>
      </c>
      <c r="BK27" s="121">
        <f t="shared" si="66"/>
        <v>0</v>
      </c>
      <c r="BL27">
        <f t="shared" si="34"/>
        <v>0.9691570942697173</v>
      </c>
      <c r="BM27" s="119">
        <f t="shared" si="67"/>
        <v>2232159.6817241237</v>
      </c>
      <c r="BN27" s="119">
        <f t="shared" si="68"/>
        <v>14135922.555456251</v>
      </c>
      <c r="BO27">
        <f t="shared" si="35"/>
        <v>0.96506393105001009</v>
      </c>
      <c r="BT27" s="100"/>
    </row>
    <row r="28" spans="1:86">
      <c r="A28">
        <v>16</v>
      </c>
      <c r="B28" s="64">
        <v>11</v>
      </c>
      <c r="C28" s="56">
        <f t="shared" si="5"/>
        <v>195042590.02729404</v>
      </c>
      <c r="D28" s="56">
        <f t="shared" si="36"/>
        <v>0</v>
      </c>
      <c r="E28" s="59">
        <f t="shared" si="37"/>
        <v>195042590.02729404</v>
      </c>
      <c r="F28" s="53">
        <f t="shared" si="38"/>
        <v>1398314.7138907753</v>
      </c>
      <c r="G28" s="53">
        <f t="shared" si="6"/>
        <v>904672.54674326547</v>
      </c>
      <c r="H28" s="66">
        <f t="shared" si="7"/>
        <v>493642.16714750987</v>
      </c>
      <c r="I28" s="54">
        <f t="shared" si="39"/>
        <v>5.8560000000000001E-2</v>
      </c>
      <c r="J28" s="67">
        <f t="shared" si="8"/>
        <v>5.0160988973396714E-3</v>
      </c>
      <c r="K28" s="68">
        <f t="shared" si="9"/>
        <v>975876.76283987425</v>
      </c>
      <c r="L28" s="68">
        <f t="shared" si="10"/>
        <v>2374191.4767306494</v>
      </c>
      <c r="M28" s="55">
        <f t="shared" si="40"/>
        <v>1469518.929987384</v>
      </c>
      <c r="N28" s="55">
        <f t="shared" si="41"/>
        <v>330908.62103838893</v>
      </c>
      <c r="O28" s="55">
        <f t="shared" si="11"/>
        <v>1138610.3089489951</v>
      </c>
      <c r="P28" s="65">
        <f t="shared" si="42"/>
        <v>4265953.4616185622</v>
      </c>
      <c r="Q28" s="52">
        <f t="shared" si="12"/>
        <v>95558.527243256016</v>
      </c>
      <c r="R28" s="57">
        <f t="shared" si="43"/>
        <v>17774.806090077342</v>
      </c>
      <c r="S28" s="59">
        <f t="shared" si="44"/>
        <v>64903628.054558456</v>
      </c>
      <c r="T28" s="56">
        <f t="shared" si="13"/>
        <v>1242855.975032547</v>
      </c>
      <c r="U28" s="57">
        <f t="shared" si="14"/>
        <v>270431.7835606602</v>
      </c>
      <c r="V28" s="59">
        <f t="shared" si="69"/>
        <v>14000000</v>
      </c>
      <c r="W28" s="52">
        <f t="shared" si="15"/>
        <v>0</v>
      </c>
      <c r="X28" s="57">
        <f t="shared" si="16"/>
        <v>58333.333333333336</v>
      </c>
      <c r="Y28" s="59">
        <f t="shared" si="45"/>
        <v>22934046.538381442</v>
      </c>
      <c r="Z28" s="56">
        <f t="shared" si="46"/>
        <v>0</v>
      </c>
      <c r="AA28" s="57">
        <f t="shared" si="47"/>
        <v>95558.527243256016</v>
      </c>
      <c r="AB28" s="63">
        <f t="shared" si="70"/>
        <v>20000000</v>
      </c>
      <c r="AC28" s="74">
        <f t="shared" si="17"/>
        <v>0</v>
      </c>
      <c r="AD28" s="57">
        <f t="shared" si="48"/>
        <v>83333.333333333328</v>
      </c>
      <c r="AE28" s="59">
        <f t="shared" si="49"/>
        <v>29970002.112683117</v>
      </c>
      <c r="AF28" s="54">
        <f t="shared" si="50"/>
        <v>330908.62103838893</v>
      </c>
      <c r="AG28" s="57">
        <f t="shared" si="18"/>
        <v>124875.00880284632</v>
      </c>
      <c r="AH28" s="59">
        <f t="shared" si="51"/>
        <v>13950000</v>
      </c>
      <c r="AI28" s="54">
        <f t="shared" si="19"/>
        <v>0</v>
      </c>
      <c r="AJ28" s="57">
        <f t="shared" si="20"/>
        <v>58125</v>
      </c>
      <c r="AK28" s="59">
        <f t="shared" si="52"/>
        <v>25018959.860052478</v>
      </c>
      <c r="AL28" s="56">
        <f t="shared" si="53"/>
        <v>0</v>
      </c>
      <c r="AM28" s="75">
        <f t="shared" si="22"/>
        <v>104245.66608355199</v>
      </c>
      <c r="AN28">
        <f t="shared" si="54"/>
        <v>2.2814915744894984E-2</v>
      </c>
      <c r="AO28" s="119">
        <f t="shared" si="23"/>
        <v>113333.33333333336</v>
      </c>
      <c r="AP28" s="119">
        <f t="shared" si="24"/>
        <v>1051143.7996758162</v>
      </c>
      <c r="AQ28">
        <f t="shared" si="25"/>
        <v>0.956886442863496</v>
      </c>
      <c r="AR28" s="41">
        <f t="shared" si="26"/>
        <v>1513287.7585932072</v>
      </c>
      <c r="AS28" s="41">
        <f t="shared" si="27"/>
        <v>19885695.600520752</v>
      </c>
      <c r="AT28">
        <f t="shared" si="28"/>
        <v>0.95689821168626477</v>
      </c>
      <c r="AU28" s="41">
        <f t="shared" si="55"/>
        <v>58333.333333333336</v>
      </c>
      <c r="AV28" s="41">
        <f t="shared" si="56"/>
        <v>0</v>
      </c>
      <c r="AW28">
        <f t="shared" si="29"/>
        <v>0.95843131187956132</v>
      </c>
      <c r="AX28">
        <f t="shared" si="57"/>
        <v>0</v>
      </c>
      <c r="AY28" s="121">
        <f t="shared" si="58"/>
        <v>0</v>
      </c>
      <c r="AZ28">
        <f t="shared" si="30"/>
        <v>0.97211577601499211</v>
      </c>
      <c r="BA28" s="39">
        <f t="shared" si="59"/>
        <v>83333.333333333328</v>
      </c>
      <c r="BB28" s="39">
        <f t="shared" si="60"/>
        <v>0</v>
      </c>
      <c r="BC28">
        <f t="shared" si="31"/>
        <v>0.96117733839490227</v>
      </c>
      <c r="BD28" s="41">
        <f t="shared" si="61"/>
        <v>455783.62984123523</v>
      </c>
      <c r="BE28" s="41">
        <f t="shared" si="62"/>
        <v>5294537.9366142228</v>
      </c>
      <c r="BF28">
        <f t="shared" si="32"/>
        <v>0.95849695226489307</v>
      </c>
      <c r="BG28" s="41">
        <f t="shared" si="63"/>
        <v>58125</v>
      </c>
      <c r="BH28" s="41">
        <f t="shared" si="64"/>
        <v>0</v>
      </c>
      <c r="BI28">
        <f t="shared" si="33"/>
        <v>0.96414317663032534</v>
      </c>
      <c r="BJ28">
        <f t="shared" si="65"/>
        <v>0</v>
      </c>
      <c r="BK28" s="121">
        <f t="shared" si="66"/>
        <v>0</v>
      </c>
      <c r="BL28">
        <f t="shared" si="34"/>
        <v>0.96605463146673387</v>
      </c>
      <c r="BM28" s="119">
        <f t="shared" si="67"/>
        <v>2282196.3884344422</v>
      </c>
      <c r="BN28" s="119">
        <f t="shared" si="68"/>
        <v>16164708.229861224</v>
      </c>
      <c r="BO28">
        <f t="shared" si="35"/>
        <v>0.96156754409924527</v>
      </c>
      <c r="BT28" s="100"/>
    </row>
    <row r="29" spans="1:86">
      <c r="A29">
        <v>17</v>
      </c>
      <c r="B29" s="58">
        <v>12</v>
      </c>
      <c r="C29" s="56">
        <f t="shared" si="5"/>
        <v>193573071.0973067</v>
      </c>
      <c r="D29" s="56">
        <f t="shared" si="36"/>
        <v>0</v>
      </c>
      <c r="E29" s="59">
        <f t="shared" si="37"/>
        <v>193573071.09730664</v>
      </c>
      <c r="F29" s="53">
        <f t="shared" si="38"/>
        <v>1391300.6289962938</v>
      </c>
      <c r="G29" s="53">
        <f t="shared" si="6"/>
        <v>897856.42810634058</v>
      </c>
      <c r="H29" s="60">
        <f t="shared" si="7"/>
        <v>493444.20088995318</v>
      </c>
      <c r="I29" s="54">
        <f t="shared" si="39"/>
        <v>6.2219999999999998E-2</v>
      </c>
      <c r="J29" s="61">
        <f t="shared" si="8"/>
        <v>5.3390214132086333E-3</v>
      </c>
      <c r="K29" s="62">
        <f t="shared" si="9"/>
        <v>1030856.2624543023</v>
      </c>
      <c r="L29" s="62">
        <f>K29+H29+G29</f>
        <v>2422156.891450596</v>
      </c>
      <c r="M29" s="55">
        <f t="shared" si="40"/>
        <v>1524300.4633442555</v>
      </c>
      <c r="N29" s="55">
        <f t="shared" si="41"/>
        <v>343244.41426403081</v>
      </c>
      <c r="O29" s="55">
        <f t="shared" si="11"/>
        <v>1181056.0490802247</v>
      </c>
      <c r="P29" s="59">
        <f t="shared" si="42"/>
        <v>4170394.9343753061</v>
      </c>
      <c r="Q29" s="52">
        <f t="shared" si="12"/>
        <v>95956.68777343625</v>
      </c>
      <c r="R29" s="57">
        <f t="shared" si="43"/>
        <v>17376.645559897108</v>
      </c>
      <c r="S29" s="59">
        <f t="shared" si="44"/>
        <v>63660772.07952591</v>
      </c>
      <c r="T29" s="56">
        <f t="shared" si="13"/>
        <v>1285736.0721057914</v>
      </c>
      <c r="U29" s="57">
        <f t="shared" si="14"/>
        <v>265253.21699802461</v>
      </c>
      <c r="V29" s="59">
        <f t="shared" si="69"/>
        <v>14000000</v>
      </c>
      <c r="W29" s="52">
        <f t="shared" si="15"/>
        <v>0</v>
      </c>
      <c r="X29" s="57">
        <f t="shared" si="16"/>
        <v>58333.333333333336</v>
      </c>
      <c r="Y29" s="59">
        <f t="shared" si="45"/>
        <v>23029605.065624699</v>
      </c>
      <c r="Z29" s="56">
        <f t="shared" si="46"/>
        <v>0</v>
      </c>
      <c r="AA29" s="57">
        <f t="shared" si="47"/>
        <v>95956.68777343625</v>
      </c>
      <c r="AB29" s="63">
        <f t="shared" si="70"/>
        <v>20000000</v>
      </c>
      <c r="AC29" s="74">
        <f t="shared" si="17"/>
        <v>0</v>
      </c>
      <c r="AD29" s="57">
        <f t="shared" si="48"/>
        <v>83333.333333333328</v>
      </c>
      <c r="AE29" s="59">
        <f t="shared" si="49"/>
        <v>29639093.491644729</v>
      </c>
      <c r="AF29" s="54">
        <f t="shared" si="50"/>
        <v>343244.41426403081</v>
      </c>
      <c r="AG29" s="57">
        <f t="shared" si="18"/>
        <v>123496.22288185304</v>
      </c>
      <c r="AH29" s="59">
        <f t="shared" si="51"/>
        <v>13950000</v>
      </c>
      <c r="AI29" s="54">
        <f t="shared" si="19"/>
        <v>0</v>
      </c>
      <c r="AJ29" s="57">
        <f t="shared" si="20"/>
        <v>58125</v>
      </c>
      <c r="AK29" s="59">
        <f t="shared" si="52"/>
        <v>25123205.52613603</v>
      </c>
      <c r="AL29" s="56">
        <f t="shared" si="53"/>
        <v>0</v>
      </c>
      <c r="AM29" s="75">
        <f t="shared" si="22"/>
        <v>104680.02302556678</v>
      </c>
      <c r="AN29">
        <f t="shared" si="54"/>
        <v>2.2895322928902447E-2</v>
      </c>
      <c r="AO29" s="119">
        <f t="shared" si="23"/>
        <v>113333.33333333336</v>
      </c>
      <c r="AP29" s="119">
        <f t="shared" si="24"/>
        <v>1151480.253281235</v>
      </c>
      <c r="AQ29">
        <f t="shared" si="25"/>
        <v>0.95298410584677451</v>
      </c>
      <c r="AR29" s="41">
        <f t="shared" si="26"/>
        <v>1550989.289103816</v>
      </c>
      <c r="AS29" s="41">
        <f t="shared" si="27"/>
        <v>21857513.225798454</v>
      </c>
      <c r="AT29">
        <f t="shared" si="28"/>
        <v>0.95299689212598526</v>
      </c>
      <c r="AU29" s="41">
        <f t="shared" si="55"/>
        <v>58333.333333333336</v>
      </c>
      <c r="AV29" s="41">
        <f t="shared" si="56"/>
        <v>0</v>
      </c>
      <c r="AW29">
        <f t="shared" si="29"/>
        <v>0.95466265642769355</v>
      </c>
      <c r="AX29">
        <f t="shared" si="57"/>
        <v>0</v>
      </c>
      <c r="AY29" s="121">
        <f t="shared" si="58"/>
        <v>0</v>
      </c>
      <c r="AZ29">
        <f t="shared" si="30"/>
        <v>0.96954197112596741</v>
      </c>
      <c r="BA29" s="39">
        <f t="shared" si="59"/>
        <v>83333.333333333328</v>
      </c>
      <c r="BB29" s="39">
        <f t="shared" si="60"/>
        <v>0</v>
      </c>
      <c r="BC29">
        <f t="shared" si="31"/>
        <v>0.95764691074818376</v>
      </c>
      <c r="BD29" s="41">
        <f t="shared" si="61"/>
        <v>466740.63714588387</v>
      </c>
      <c r="BE29" s="41">
        <f t="shared" si="62"/>
        <v>5835155.0424885238</v>
      </c>
      <c r="BF29">
        <f t="shared" si="32"/>
        <v>0.95473398229753159</v>
      </c>
      <c r="BG29" s="41">
        <f t="shared" si="63"/>
        <v>58125</v>
      </c>
      <c r="BH29" s="41">
        <f t="shared" si="64"/>
        <v>0</v>
      </c>
      <c r="BI29">
        <f t="shared" si="33"/>
        <v>0.96087091685798709</v>
      </c>
      <c r="BJ29">
        <f t="shared" si="65"/>
        <v>0</v>
      </c>
      <c r="BK29" s="121">
        <f t="shared" si="66"/>
        <v>0</v>
      </c>
      <c r="BL29">
        <f t="shared" si="34"/>
        <v>0.96294923642352237</v>
      </c>
      <c r="BM29" s="119">
        <f t="shared" si="67"/>
        <v>2330854.9262496997</v>
      </c>
      <c r="BN29" s="119">
        <f t="shared" si="68"/>
        <v>18291605.560131066</v>
      </c>
      <c r="BO29">
        <f t="shared" si="35"/>
        <v>0.95807103116219849</v>
      </c>
      <c r="BT29" s="100"/>
    </row>
    <row r="30" spans="1:86">
      <c r="A30">
        <v>18</v>
      </c>
      <c r="B30" s="64">
        <v>13</v>
      </c>
      <c r="C30" s="56">
        <f t="shared" si="5"/>
        <v>192048770.63396245</v>
      </c>
      <c r="D30" s="56">
        <f t="shared" si="36"/>
        <v>0</v>
      </c>
      <c r="E30" s="59">
        <f t="shared" si="37"/>
        <v>192048770.63396239</v>
      </c>
      <c r="F30" s="53">
        <f t="shared" si="38"/>
        <v>1383872.4451458722</v>
      </c>
      <c r="G30" s="53">
        <f t="shared" si="6"/>
        <v>890786.2144571956</v>
      </c>
      <c r="H30" s="66">
        <f t="shared" si="7"/>
        <v>493086.23068867659</v>
      </c>
      <c r="I30" s="54">
        <f t="shared" si="39"/>
        <v>6.5879999999999994E-2</v>
      </c>
      <c r="J30" s="67">
        <f t="shared" si="8"/>
        <v>5.6631012894109434E-3</v>
      </c>
      <c r="K30" s="68">
        <f t="shared" si="9"/>
        <v>1084799.2433381751</v>
      </c>
      <c r="L30" s="68">
        <f t="shared" si="10"/>
        <v>2468671.6884840475</v>
      </c>
      <c r="M30" s="55">
        <f t="shared" si="40"/>
        <v>1577885.4740268518</v>
      </c>
      <c r="N30" s="55">
        <f t="shared" si="41"/>
        <v>355310.77260176081</v>
      </c>
      <c r="O30" s="55">
        <f t="shared" si="11"/>
        <v>1222574.7014250911</v>
      </c>
      <c r="P30" s="65">
        <f t="shared" si="42"/>
        <v>4074438.2466018698</v>
      </c>
      <c r="Q30" s="52">
        <f t="shared" si="12"/>
        <v>96356.507305825566</v>
      </c>
      <c r="R30" s="57">
        <f t="shared" si="43"/>
        <v>16976.826027507792</v>
      </c>
      <c r="S30" s="59">
        <f t="shared" si="44"/>
        <v>62375036.007420123</v>
      </c>
      <c r="T30" s="56">
        <f t="shared" si="13"/>
        <v>1327690.8912132645</v>
      </c>
      <c r="U30" s="57">
        <f t="shared" si="14"/>
        <v>259895.98336425051</v>
      </c>
      <c r="V30" s="59">
        <f t="shared" si="69"/>
        <v>14000000</v>
      </c>
      <c r="W30" s="52">
        <f t="shared" si="15"/>
        <v>0</v>
      </c>
      <c r="X30" s="57">
        <f t="shared" si="16"/>
        <v>58333.333333333336</v>
      </c>
      <c r="Y30" s="59">
        <f t="shared" si="45"/>
        <v>23125561.753398135</v>
      </c>
      <c r="Z30" s="56">
        <f t="shared" si="46"/>
        <v>0</v>
      </c>
      <c r="AA30" s="57">
        <f t="shared" si="47"/>
        <v>96356.507305825566</v>
      </c>
      <c r="AB30" s="63">
        <f t="shared" si="70"/>
        <v>20000000</v>
      </c>
      <c r="AC30" s="74">
        <f t="shared" si="17"/>
        <v>0</v>
      </c>
      <c r="AD30" s="57">
        <f t="shared" si="48"/>
        <v>83333.333333333328</v>
      </c>
      <c r="AE30" s="59">
        <f t="shared" si="49"/>
        <v>29295849.077380698</v>
      </c>
      <c r="AF30" s="54">
        <f t="shared" si="50"/>
        <v>355310.77260176081</v>
      </c>
      <c r="AG30" s="57">
        <f t="shared" si="18"/>
        <v>122066.03782241957</v>
      </c>
      <c r="AH30" s="59">
        <f t="shared" si="51"/>
        <v>13950000</v>
      </c>
      <c r="AI30" s="54">
        <f t="shared" si="19"/>
        <v>0</v>
      </c>
      <c r="AJ30" s="57">
        <f t="shared" si="20"/>
        <v>58125</v>
      </c>
      <c r="AK30" s="59">
        <f t="shared" si="52"/>
        <v>25227885.549161598</v>
      </c>
      <c r="AL30" s="56">
        <f t="shared" si="53"/>
        <v>0</v>
      </c>
      <c r="AM30" s="75">
        <f t="shared" si="22"/>
        <v>105116.18978817332</v>
      </c>
      <c r="AN30">
        <f t="shared" si="54"/>
        <v>2.2975730112909907E-2</v>
      </c>
      <c r="AO30" s="119">
        <f t="shared" si="23"/>
        <v>113333.33333333336</v>
      </c>
      <c r="AP30" s="119">
        <f t="shared" si="24"/>
        <v>1252634.5949757323</v>
      </c>
      <c r="AQ30">
        <f t="shared" si="25"/>
        <v>0.94908501567568293</v>
      </c>
      <c r="AR30" s="41">
        <f t="shared" si="26"/>
        <v>1587586.8745775151</v>
      </c>
      <c r="AS30" s="41">
        <f t="shared" si="27"/>
        <v>23898436.041838761</v>
      </c>
      <c r="AT30">
        <f t="shared" si="28"/>
        <v>0.94909881071980318</v>
      </c>
      <c r="AU30" s="41">
        <f t="shared" si="55"/>
        <v>58333.333333333336</v>
      </c>
      <c r="AV30" s="41">
        <f t="shared" si="56"/>
        <v>0</v>
      </c>
      <c r="AW30">
        <f t="shared" si="29"/>
        <v>0.95089612618862596</v>
      </c>
      <c r="AX30">
        <f t="shared" si="57"/>
        <v>0</v>
      </c>
      <c r="AY30" s="121">
        <f t="shared" si="58"/>
        <v>0</v>
      </c>
      <c r="AZ30">
        <f t="shared" si="30"/>
        <v>0.96696205606688745</v>
      </c>
      <c r="BA30" s="39">
        <f t="shared" si="59"/>
        <v>83333.333333333328</v>
      </c>
      <c r="BB30" s="39">
        <f t="shared" si="60"/>
        <v>0</v>
      </c>
      <c r="BC30">
        <f t="shared" si="31"/>
        <v>0.95411671059549963</v>
      </c>
      <c r="BD30" s="41">
        <f t="shared" si="61"/>
        <v>477376.81042418035</v>
      </c>
      <c r="BE30" s="41">
        <f t="shared" si="62"/>
        <v>6395593.9068316948</v>
      </c>
      <c r="BF30">
        <f t="shared" si="32"/>
        <v>0.95097309074661851</v>
      </c>
      <c r="BG30" s="41">
        <f t="shared" si="63"/>
        <v>58125</v>
      </c>
      <c r="BH30" s="41">
        <f t="shared" si="64"/>
        <v>0</v>
      </c>
      <c r="BI30">
        <f t="shared" si="33"/>
        <v>0.95759697308817882</v>
      </c>
      <c r="BJ30">
        <f t="shared" si="65"/>
        <v>0</v>
      </c>
      <c r="BK30" s="121">
        <f t="shared" si="66"/>
        <v>0</v>
      </c>
      <c r="BL30">
        <f t="shared" si="34"/>
        <v>0.95984100152844576</v>
      </c>
      <c r="BM30" s="119">
        <f t="shared" si="67"/>
        <v>2378088.6850016951</v>
      </c>
      <c r="BN30" s="119">
        <f t="shared" si="68"/>
        <v>20512511.162349075</v>
      </c>
      <c r="BO30">
        <f t="shared" si="35"/>
        <v>0.95457448603244832</v>
      </c>
      <c r="BT30" s="100"/>
    </row>
    <row r="31" spans="1:86">
      <c r="A31">
        <v>19</v>
      </c>
      <c r="B31" s="58">
        <v>14</v>
      </c>
      <c r="C31" s="56">
        <f t="shared" si="5"/>
        <v>190470885.15993559</v>
      </c>
      <c r="D31" s="56">
        <f t="shared" si="36"/>
        <v>0</v>
      </c>
      <c r="E31" s="59">
        <f t="shared" si="37"/>
        <v>190470885.15993553</v>
      </c>
      <c r="F31" s="53">
        <f t="shared" si="38"/>
        <v>1376035.4353173859</v>
      </c>
      <c r="G31" s="53">
        <f t="shared" si="6"/>
        <v>883467.45566683437</v>
      </c>
      <c r="H31" s="60">
        <f t="shared" si="7"/>
        <v>492567.97965055157</v>
      </c>
      <c r="I31" s="54">
        <f t="shared" si="39"/>
        <v>6.9540000000000005E-2</v>
      </c>
      <c r="J31" s="61">
        <f t="shared" si="8"/>
        <v>5.9883472330951593E-3</v>
      </c>
      <c r="K31" s="62">
        <f t="shared" si="9"/>
        <v>1137656.1300346341</v>
      </c>
      <c r="L31" s="62">
        <f t="shared" si="10"/>
        <v>2513691.5653520203</v>
      </c>
      <c r="M31" s="55">
        <f t="shared" si="40"/>
        <v>1630224.1096851858</v>
      </c>
      <c r="N31" s="55">
        <f t="shared" si="41"/>
        <v>367096.47021974158</v>
      </c>
      <c r="O31" s="55">
        <f t="shared" si="11"/>
        <v>1263127.6394654443</v>
      </c>
      <c r="P31" s="59">
        <f t="shared" si="42"/>
        <v>3978081.7392960442</v>
      </c>
      <c r="Q31" s="52">
        <f t="shared" si="12"/>
        <v>96757.992752933176</v>
      </c>
      <c r="R31" s="57">
        <f t="shared" si="43"/>
        <v>16575.340580400185</v>
      </c>
      <c r="S31" s="59">
        <f t="shared" si="44"/>
        <v>61047345.116206855</v>
      </c>
      <c r="T31" s="56">
        <f t="shared" si="13"/>
        <v>1368681.813377735</v>
      </c>
      <c r="U31" s="57">
        <f t="shared" si="14"/>
        <v>254363.93798419522</v>
      </c>
      <c r="V31" s="59">
        <f t="shared" si="69"/>
        <v>14000000</v>
      </c>
      <c r="W31" s="52">
        <f t="shared" si="15"/>
        <v>0</v>
      </c>
      <c r="X31" s="57">
        <f t="shared" si="16"/>
        <v>58333.333333333336</v>
      </c>
      <c r="Y31" s="59">
        <f t="shared" si="45"/>
        <v>23221918.260703962</v>
      </c>
      <c r="Z31" s="56">
        <f t="shared" si="46"/>
        <v>0</v>
      </c>
      <c r="AA31" s="57">
        <f t="shared" si="47"/>
        <v>96757.992752933176</v>
      </c>
      <c r="AB31" s="63">
        <f t="shared" si="70"/>
        <v>20000000</v>
      </c>
      <c r="AC31" s="74">
        <f t="shared" si="17"/>
        <v>0</v>
      </c>
      <c r="AD31" s="57">
        <f t="shared" si="48"/>
        <v>83333.333333333328</v>
      </c>
      <c r="AE31" s="59">
        <f t="shared" si="49"/>
        <v>28940538.304778937</v>
      </c>
      <c r="AF31" s="54">
        <f t="shared" si="50"/>
        <v>367096.47021974158</v>
      </c>
      <c r="AG31" s="57">
        <f t="shared" si="18"/>
        <v>120585.57626991224</v>
      </c>
      <c r="AH31" s="59">
        <f t="shared" si="51"/>
        <v>13950000</v>
      </c>
      <c r="AI31" s="54">
        <f t="shared" si="19"/>
        <v>0</v>
      </c>
      <c r="AJ31" s="57">
        <f t="shared" si="20"/>
        <v>58125</v>
      </c>
      <c r="AK31" s="59">
        <f t="shared" si="52"/>
        <v>25333001.738949772</v>
      </c>
      <c r="AL31" s="56">
        <f t="shared" si="53"/>
        <v>0</v>
      </c>
      <c r="AM31" s="75">
        <f t="shared" si="22"/>
        <v>105554.17391229072</v>
      </c>
      <c r="AN31">
        <f t="shared" si="54"/>
        <v>2.3056137296917367E-2</v>
      </c>
      <c r="AO31" s="119">
        <f t="shared" si="23"/>
        <v>113333.33333333336</v>
      </c>
      <c r="AP31" s="119">
        <f t="shared" si="24"/>
        <v>1354611.8985410645</v>
      </c>
      <c r="AQ31">
        <f t="shared" si="25"/>
        <v>0.94518926306081308</v>
      </c>
      <c r="AR31" s="41">
        <f t="shared" si="26"/>
        <v>1623045.7513619303</v>
      </c>
      <c r="AS31" s="41">
        <f t="shared" si="27"/>
        <v>26004954.454176966</v>
      </c>
      <c r="AT31">
        <f t="shared" si="28"/>
        <v>0.9452040581907758</v>
      </c>
      <c r="AU31" s="41">
        <f t="shared" si="55"/>
        <v>58333.333333333336</v>
      </c>
      <c r="AV31" s="41">
        <f t="shared" si="56"/>
        <v>0</v>
      </c>
      <c r="AW31">
        <f t="shared" si="29"/>
        <v>0.94713181326351215</v>
      </c>
      <c r="AX31">
        <f t="shared" si="57"/>
        <v>0</v>
      </c>
      <c r="AY31" s="121">
        <f t="shared" si="58"/>
        <v>0</v>
      </c>
      <c r="AZ31">
        <f t="shared" si="30"/>
        <v>0.96437611610081031</v>
      </c>
      <c r="BA31" s="39">
        <f t="shared" si="59"/>
        <v>83333.333333333328</v>
      </c>
      <c r="BB31" s="39">
        <f t="shared" si="60"/>
        <v>0</v>
      </c>
      <c r="BC31">
        <f t="shared" si="31"/>
        <v>0.95058683132438226</v>
      </c>
      <c r="BD31" s="41">
        <f t="shared" si="61"/>
        <v>487682.04648965382</v>
      </c>
      <c r="BE31" s="41">
        <f t="shared" si="62"/>
        <v>6974832.9341750899</v>
      </c>
      <c r="BF31">
        <f t="shared" si="32"/>
        <v>0.94721436976152529</v>
      </c>
      <c r="BG31" s="41">
        <f t="shared" si="63"/>
        <v>58125</v>
      </c>
      <c r="BH31" s="41">
        <f t="shared" si="64"/>
        <v>0</v>
      </c>
      <c r="BI31">
        <f t="shared" si="33"/>
        <v>0.95432143849147033</v>
      </c>
      <c r="BJ31">
        <f t="shared" si="65"/>
        <v>0</v>
      </c>
      <c r="BK31" s="121">
        <f t="shared" si="66"/>
        <v>0</v>
      </c>
      <c r="BL31">
        <f t="shared" si="34"/>
        <v>0.9567300189846456</v>
      </c>
      <c r="BM31" s="119">
        <f t="shared" si="67"/>
        <v>2423852.7978515839</v>
      </c>
      <c r="BN31" s="119">
        <f t="shared" si="68"/>
        <v>22823137.535592601</v>
      </c>
      <c r="BO31">
        <f t="shared" si="35"/>
        <v>0.95107800216177396</v>
      </c>
    </row>
    <row r="32" spans="1:86">
      <c r="A32">
        <v>20</v>
      </c>
      <c r="B32" s="64">
        <v>15</v>
      </c>
      <c r="C32" s="56">
        <f t="shared" si="5"/>
        <v>188840661.05025038</v>
      </c>
      <c r="D32" s="56">
        <f t="shared" si="36"/>
        <v>0</v>
      </c>
      <c r="E32" s="59">
        <f t="shared" si="37"/>
        <v>188840661.05025035</v>
      </c>
      <c r="F32" s="53">
        <f t="shared" si="38"/>
        <v>1367795.2573256623</v>
      </c>
      <c r="G32" s="53">
        <f t="shared" si="6"/>
        <v>875905.93283807801</v>
      </c>
      <c r="H32" s="66">
        <f t="shared" si="7"/>
        <v>491889.32448758429</v>
      </c>
      <c r="I32" s="54">
        <f t="shared" si="39"/>
        <v>7.3199999999999987E-2</v>
      </c>
      <c r="J32" s="67">
        <f t="shared" si="8"/>
        <v>6.3147680514866744E-3</v>
      </c>
      <c r="K32" s="68">
        <f t="shared" si="9"/>
        <v>1189378.8062306033</v>
      </c>
      <c r="L32" s="68">
        <f t="shared" si="10"/>
        <v>2557174.0635562656</v>
      </c>
      <c r="M32" s="55">
        <f t="shared" si="40"/>
        <v>1681268.1307181874</v>
      </c>
      <c r="N32" s="55">
        <f t="shared" si="41"/>
        <v>378590.64444751421</v>
      </c>
      <c r="O32" s="55">
        <f t="shared" si="11"/>
        <v>1302677.4862706733</v>
      </c>
      <c r="P32" s="65">
        <f t="shared" si="42"/>
        <v>3881323.7465431113</v>
      </c>
      <c r="Q32" s="52">
        <f t="shared" si="12"/>
        <v>97161.15105607039</v>
      </c>
      <c r="R32" s="57">
        <f t="shared" si="43"/>
        <v>16172.182277262964</v>
      </c>
      <c r="S32" s="59">
        <f t="shared" si="44"/>
        <v>59678663.302829117</v>
      </c>
      <c r="T32" s="56">
        <f t="shared" si="13"/>
        <v>1408671.469240932</v>
      </c>
      <c r="U32" s="57">
        <f t="shared" si="14"/>
        <v>248661.09709512131</v>
      </c>
      <c r="V32" s="59">
        <f t="shared" si="69"/>
        <v>14000000</v>
      </c>
      <c r="W32" s="52">
        <f t="shared" si="15"/>
        <v>0</v>
      </c>
      <c r="X32" s="57">
        <f t="shared" si="16"/>
        <v>58333.333333333336</v>
      </c>
      <c r="Y32" s="59">
        <f t="shared" si="45"/>
        <v>23318676.253456894</v>
      </c>
      <c r="Z32" s="56">
        <f t="shared" si="46"/>
        <v>0</v>
      </c>
      <c r="AA32" s="57">
        <f t="shared" si="47"/>
        <v>97161.15105607039</v>
      </c>
      <c r="AB32" s="63">
        <f t="shared" si="70"/>
        <v>20000000</v>
      </c>
      <c r="AC32" s="74">
        <f t="shared" si="17"/>
        <v>0</v>
      </c>
      <c r="AD32" s="57">
        <f t="shared" si="48"/>
        <v>83333.333333333328</v>
      </c>
      <c r="AE32" s="59">
        <f t="shared" si="49"/>
        <v>28573441.834559195</v>
      </c>
      <c r="AF32" s="54">
        <f t="shared" si="50"/>
        <v>378590.64444751421</v>
      </c>
      <c r="AG32" s="57">
        <f t="shared" si="18"/>
        <v>119056.00764399664</v>
      </c>
      <c r="AH32" s="59">
        <f t="shared" si="51"/>
        <v>13950000</v>
      </c>
      <c r="AI32" s="54">
        <f t="shared" si="19"/>
        <v>0</v>
      </c>
      <c r="AJ32" s="57">
        <f t="shared" si="20"/>
        <v>58125</v>
      </c>
      <c r="AK32" s="59">
        <f t="shared" si="52"/>
        <v>25438555.912862062</v>
      </c>
      <c r="AL32" s="56">
        <f t="shared" si="53"/>
        <v>0</v>
      </c>
      <c r="AM32" s="75">
        <f t="shared" si="22"/>
        <v>105993.98297025858</v>
      </c>
      <c r="AN32">
        <f t="shared" si="54"/>
        <v>2.313654448092483E-2</v>
      </c>
      <c r="AO32" s="119">
        <f t="shared" si="23"/>
        <v>113333.33333333336</v>
      </c>
      <c r="AP32" s="119">
        <f t="shared" si="24"/>
        <v>1457417.2658410559</v>
      </c>
      <c r="AQ32">
        <f t="shared" si="25"/>
        <v>0.94129693820608562</v>
      </c>
      <c r="AR32" s="41">
        <f t="shared" si="26"/>
        <v>1657332.5663360534</v>
      </c>
      <c r="AS32" s="41">
        <f t="shared" si="27"/>
        <v>28173429.38481864</v>
      </c>
      <c r="AT32">
        <f t="shared" si="28"/>
        <v>0.9413127247556935</v>
      </c>
      <c r="AU32" s="41">
        <f t="shared" si="55"/>
        <v>58333.333333333336</v>
      </c>
      <c r="AV32" s="41">
        <f t="shared" si="56"/>
        <v>0</v>
      </c>
      <c r="AW32">
        <f t="shared" si="29"/>
        <v>0.94336980929938385</v>
      </c>
      <c r="AX32">
        <f t="shared" si="57"/>
        <v>0</v>
      </c>
      <c r="AY32" s="121">
        <f t="shared" si="58"/>
        <v>0</v>
      </c>
      <c r="AZ32">
        <f t="shared" si="30"/>
        <v>0.96178423650358058</v>
      </c>
      <c r="BA32" s="39">
        <f t="shared" si="59"/>
        <v>83333.333333333328</v>
      </c>
      <c r="BB32" s="39">
        <f t="shared" si="60"/>
        <v>0</v>
      </c>
      <c r="BC32">
        <f t="shared" si="31"/>
        <v>0.94705736596324908</v>
      </c>
      <c r="BD32" s="41">
        <f t="shared" si="61"/>
        <v>497646.65209151083</v>
      </c>
      <c r="BE32" s="41">
        <f t="shared" si="62"/>
        <v>7571812.8889502846</v>
      </c>
      <c r="BF32">
        <f t="shared" si="32"/>
        <v>0.94345791103975474</v>
      </c>
      <c r="BG32" s="41">
        <f t="shared" si="63"/>
        <v>58125</v>
      </c>
      <c r="BH32" s="41">
        <f t="shared" si="64"/>
        <v>0</v>
      </c>
      <c r="BI32">
        <f t="shared" si="33"/>
        <v>0.95104440598267548</v>
      </c>
      <c r="BJ32">
        <f t="shared" si="65"/>
        <v>0</v>
      </c>
      <c r="BK32" s="121">
        <f t="shared" si="66"/>
        <v>0</v>
      </c>
      <c r="BL32">
        <f t="shared" si="34"/>
        <v>0.95361638080571964</v>
      </c>
      <c r="BM32" s="119">
        <f t="shared" si="67"/>
        <v>2468104.218427564</v>
      </c>
      <c r="BN32" s="119">
        <f t="shared" si="68"/>
        <v>25219021.960772812</v>
      </c>
      <c r="BO32">
        <f t="shared" si="35"/>
        <v>0.94758167265643256</v>
      </c>
    </row>
    <row r="33" spans="1:67">
      <c r="A33">
        <v>21</v>
      </c>
      <c r="B33" s="58">
        <v>16</v>
      </c>
      <c r="C33" s="56">
        <f t="shared" si="5"/>
        <v>187159392.91953221</v>
      </c>
      <c r="D33" s="56">
        <f t="shared" si="36"/>
        <v>0</v>
      </c>
      <c r="E33" s="59">
        <f t="shared" si="37"/>
        <v>187159392.91953215</v>
      </c>
      <c r="F33" s="53">
        <f t="shared" si="38"/>
        <v>1359157.9475337269</v>
      </c>
      <c r="G33" s="53">
        <f t="shared" si="6"/>
        <v>868107.65082509664</v>
      </c>
      <c r="H33" s="60">
        <f t="shared" si="7"/>
        <v>491050.29670863028</v>
      </c>
      <c r="I33" s="54">
        <f t="shared" si="39"/>
        <v>7.6859999999999998E-2</v>
      </c>
      <c r="J33" s="61">
        <f t="shared" si="8"/>
        <v>6.6423726534379224E-3</v>
      </c>
      <c r="K33" s="62">
        <f t="shared" si="9"/>
        <v>1239920.6943004234</v>
      </c>
      <c r="L33" s="62">
        <f t="shared" si="10"/>
        <v>2599078.6418341505</v>
      </c>
      <c r="M33" s="55">
        <f t="shared" si="40"/>
        <v>1730970.9910090538</v>
      </c>
      <c r="N33" s="55">
        <f t="shared" si="41"/>
        <v>389782.81395611353</v>
      </c>
      <c r="O33" s="55">
        <f t="shared" si="11"/>
        <v>1341188.1770529402</v>
      </c>
      <c r="P33" s="59">
        <f t="shared" si="42"/>
        <v>3784162.5954870409</v>
      </c>
      <c r="Q33" s="52">
        <f t="shared" si="12"/>
        <v>97565.98918547068</v>
      </c>
      <c r="R33" s="57">
        <f t="shared" si="43"/>
        <v>15767.34414786267</v>
      </c>
      <c r="S33" s="59">
        <f t="shared" si="44"/>
        <v>58269991.833588183</v>
      </c>
      <c r="T33" s="56">
        <f t="shared" si="13"/>
        <v>1447623.8016189083</v>
      </c>
      <c r="U33" s="57">
        <f t="shared" si="14"/>
        <v>242791.63263995075</v>
      </c>
      <c r="V33" s="59">
        <f t="shared" si="69"/>
        <v>14000000</v>
      </c>
      <c r="W33" s="52">
        <f t="shared" si="15"/>
        <v>0</v>
      </c>
      <c r="X33" s="57">
        <f t="shared" si="16"/>
        <v>58333.333333333336</v>
      </c>
      <c r="Y33" s="59">
        <f t="shared" si="45"/>
        <v>23415837.404512964</v>
      </c>
      <c r="Z33" s="56">
        <f t="shared" si="46"/>
        <v>0</v>
      </c>
      <c r="AA33" s="57">
        <f t="shared" si="47"/>
        <v>97565.98918547068</v>
      </c>
      <c r="AB33" s="63">
        <f t="shared" si="70"/>
        <v>20000000</v>
      </c>
      <c r="AC33" s="74">
        <f t="shared" si="17"/>
        <v>0</v>
      </c>
      <c r="AD33" s="57">
        <f t="shared" si="48"/>
        <v>83333.333333333328</v>
      </c>
      <c r="AE33" s="59">
        <f t="shared" si="49"/>
        <v>28194851.190111682</v>
      </c>
      <c r="AF33" s="54">
        <f t="shared" si="50"/>
        <v>389782.81395611353</v>
      </c>
      <c r="AG33" s="57">
        <f t="shared" si="18"/>
        <v>117478.54662546534</v>
      </c>
      <c r="AH33" s="59">
        <f t="shared" si="51"/>
        <v>13950000</v>
      </c>
      <c r="AI33" s="54">
        <f t="shared" si="19"/>
        <v>0</v>
      </c>
      <c r="AJ33" s="57">
        <f t="shared" si="20"/>
        <v>58125</v>
      </c>
      <c r="AK33" s="59">
        <f t="shared" si="52"/>
        <v>25544549.895832323</v>
      </c>
      <c r="AL33" s="56">
        <f t="shared" si="53"/>
        <v>0</v>
      </c>
      <c r="AM33" s="75">
        <f t="shared" si="22"/>
        <v>106435.62456596801</v>
      </c>
      <c r="AN33">
        <f t="shared" si="54"/>
        <v>2.3216951664932289E-2</v>
      </c>
      <c r="AO33" s="119">
        <f t="shared" si="23"/>
        <v>113333.33333333334</v>
      </c>
      <c r="AP33" s="119">
        <f t="shared" si="24"/>
        <v>1561055.8269675309</v>
      </c>
      <c r="AQ33">
        <f t="shared" si="25"/>
        <v>0.93740813080604579</v>
      </c>
      <c r="AR33" s="41">
        <f t="shared" si="26"/>
        <v>1690415.4342588591</v>
      </c>
      <c r="AS33" s="41">
        <f t="shared" si="27"/>
        <v>30400099.833997075</v>
      </c>
      <c r="AT33">
        <f t="shared" si="28"/>
        <v>0.93742490012236335</v>
      </c>
      <c r="AU33" s="41">
        <f t="shared" si="55"/>
        <v>58333.333333333336</v>
      </c>
      <c r="AV33" s="41">
        <f t="shared" si="56"/>
        <v>0</v>
      </c>
      <c r="AW33">
        <f t="shared" si="29"/>
        <v>0.93961020548606944</v>
      </c>
      <c r="AX33">
        <f t="shared" si="57"/>
        <v>0</v>
      </c>
      <c r="AY33" s="121">
        <f t="shared" si="58"/>
        <v>0</v>
      </c>
      <c r="AZ33">
        <f t="shared" si="30"/>
        <v>0.95918650255921434</v>
      </c>
      <c r="BA33" s="39">
        <f t="shared" si="59"/>
        <v>83333.333333333328</v>
      </c>
      <c r="BB33" s="39">
        <f t="shared" si="60"/>
        <v>0</v>
      </c>
      <c r="BC33">
        <f t="shared" si="31"/>
        <v>0.94352840717775643</v>
      </c>
      <c r="BD33" s="41">
        <f t="shared" si="61"/>
        <v>507261.36058157886</v>
      </c>
      <c r="BE33" s="41">
        <f t="shared" si="62"/>
        <v>8185439.0930783842</v>
      </c>
      <c r="BF33">
        <f t="shared" si="32"/>
        <v>0.93970380582385582</v>
      </c>
      <c r="BG33" s="41">
        <f t="shared" si="63"/>
        <v>58125</v>
      </c>
      <c r="BH33" s="41">
        <f t="shared" si="64"/>
        <v>0</v>
      </c>
      <c r="BI33">
        <f t="shared" si="33"/>
        <v>0.94776596821676973</v>
      </c>
      <c r="BJ33">
        <f t="shared" si="65"/>
        <v>0</v>
      </c>
      <c r="BK33" s="121">
        <f t="shared" si="66"/>
        <v>0</v>
      </c>
      <c r="BL33">
        <f t="shared" si="34"/>
        <v>0.95050017881142623</v>
      </c>
      <c r="BM33" s="119">
        <f t="shared" si="67"/>
        <v>2510801.7948404378</v>
      </c>
      <c r="BN33" s="119">
        <f t="shared" si="68"/>
        <v>27695535.85614486</v>
      </c>
      <c r="BO33">
        <f t="shared" si="35"/>
        <v>0.94408559027344396</v>
      </c>
    </row>
    <row r="34" spans="1:67">
      <c r="A34">
        <v>22</v>
      </c>
      <c r="B34" s="64">
        <v>17</v>
      </c>
      <c r="C34" s="56">
        <f t="shared" si="5"/>
        <v>185428421.92852315</v>
      </c>
      <c r="D34" s="56">
        <f t="shared" si="36"/>
        <v>0</v>
      </c>
      <c r="E34" s="59">
        <f t="shared" si="37"/>
        <v>185428421.92852309</v>
      </c>
      <c r="F34" s="53">
        <f t="shared" si="38"/>
        <v>1350129.9139513262</v>
      </c>
      <c r="G34" s="53">
        <f t="shared" si="6"/>
        <v>860078.83037846629</v>
      </c>
      <c r="H34" s="66">
        <f t="shared" si="7"/>
        <v>490051.08357285988</v>
      </c>
      <c r="I34" s="54">
        <f t="shared" si="39"/>
        <v>8.0519999999999994E-2</v>
      </c>
      <c r="J34" s="67">
        <f t="shared" si="8"/>
        <v>6.9711700510097785E-3</v>
      </c>
      <c r="K34" s="68">
        <f t="shared" si="9"/>
        <v>1289236.8321168569</v>
      </c>
      <c r="L34" s="68">
        <f t="shared" si="10"/>
        <v>2639366.7460681833</v>
      </c>
      <c r="M34" s="55">
        <f t="shared" si="40"/>
        <v>1779287.915689717</v>
      </c>
      <c r="N34" s="55">
        <f t="shared" si="41"/>
        <v>400662.8962691949</v>
      </c>
      <c r="O34" s="55">
        <f t="shared" si="11"/>
        <v>1378625.0194205223</v>
      </c>
      <c r="P34" s="65">
        <f t="shared" si="42"/>
        <v>3686596.6063015703</v>
      </c>
      <c r="Q34" s="52">
        <f t="shared" si="12"/>
        <v>97972.514140410145</v>
      </c>
      <c r="R34" s="57">
        <f t="shared" si="43"/>
        <v>15360.819192923209</v>
      </c>
      <c r="S34" s="59">
        <f t="shared" si="44"/>
        <v>56822368.031969272</v>
      </c>
      <c r="T34" s="56">
        <f t="shared" si="13"/>
        <v>1485504.1257555152</v>
      </c>
      <c r="U34" s="57">
        <f t="shared" si="14"/>
        <v>236759.86679987196</v>
      </c>
      <c r="V34" s="59">
        <f t="shared" si="69"/>
        <v>14000000</v>
      </c>
      <c r="W34" s="52">
        <f t="shared" si="15"/>
        <v>0</v>
      </c>
      <c r="X34" s="57">
        <f t="shared" si="16"/>
        <v>58333.333333333336</v>
      </c>
      <c r="Y34" s="59">
        <f t="shared" si="45"/>
        <v>23513403.393698435</v>
      </c>
      <c r="Z34" s="56">
        <f t="shared" si="46"/>
        <v>0</v>
      </c>
      <c r="AA34" s="57">
        <f t="shared" si="47"/>
        <v>97972.514140410145</v>
      </c>
      <c r="AB34" s="63">
        <f t="shared" si="70"/>
        <v>20000000</v>
      </c>
      <c r="AC34" s="74">
        <f t="shared" si="17"/>
        <v>0</v>
      </c>
      <c r="AD34" s="57">
        <f t="shared" si="48"/>
        <v>83333.333333333328</v>
      </c>
      <c r="AE34" s="59">
        <f t="shared" si="49"/>
        <v>27805068.37615557</v>
      </c>
      <c r="AF34" s="54">
        <f t="shared" si="50"/>
        <v>400662.8962691949</v>
      </c>
      <c r="AG34" s="57">
        <f t="shared" si="18"/>
        <v>115854.45156731487</v>
      </c>
      <c r="AH34" s="59">
        <f t="shared" si="51"/>
        <v>13950000</v>
      </c>
      <c r="AI34" s="54">
        <f t="shared" si="19"/>
        <v>0</v>
      </c>
      <c r="AJ34" s="57">
        <f t="shared" si="20"/>
        <v>58125</v>
      </c>
      <c r="AK34" s="59">
        <f t="shared" si="52"/>
        <v>25650985.520398289</v>
      </c>
      <c r="AL34" s="56">
        <f t="shared" si="53"/>
        <v>0</v>
      </c>
      <c r="AM34" s="75">
        <f t="shared" si="22"/>
        <v>106879.10633499287</v>
      </c>
      <c r="AN34">
        <f t="shared" si="54"/>
        <v>2.3297358848939749E-2</v>
      </c>
      <c r="AO34" s="119">
        <f t="shared" si="23"/>
        <v>113333.33333333336</v>
      </c>
      <c r="AP34" s="119">
        <f t="shared" si="24"/>
        <v>1665532.7403869724</v>
      </c>
      <c r="AQ34">
        <f t="shared" si="25"/>
        <v>0.93352293004316433</v>
      </c>
      <c r="AR34" s="41">
        <f t="shared" si="26"/>
        <v>1722263.9925553871</v>
      </c>
      <c r="AS34" s="41">
        <f t="shared" si="27"/>
        <v>32681090.766621333</v>
      </c>
      <c r="AT34">
        <f t="shared" si="28"/>
        <v>0.93354067348690539</v>
      </c>
      <c r="AU34" s="41">
        <f t="shared" si="55"/>
        <v>58333.333333333336</v>
      </c>
      <c r="AV34" s="41">
        <f t="shared" si="56"/>
        <v>0</v>
      </c>
      <c r="AW34">
        <f t="shared" si="29"/>
        <v>0.9358530925531674</v>
      </c>
      <c r="AX34">
        <f t="shared" si="57"/>
        <v>0</v>
      </c>
      <c r="AY34" s="121">
        <f t="shared" si="58"/>
        <v>0</v>
      </c>
      <c r="AZ34">
        <f t="shared" si="30"/>
        <v>0.95658299955533421</v>
      </c>
      <c r="BA34" s="39">
        <f t="shared" si="59"/>
        <v>83333.333333333328</v>
      </c>
      <c r="BB34" s="39">
        <f t="shared" si="60"/>
        <v>0</v>
      </c>
      <c r="BC34">
        <f t="shared" si="31"/>
        <v>0.94000004726721753</v>
      </c>
      <c r="BD34" s="41">
        <f t="shared" si="61"/>
        <v>516517.34783650975</v>
      </c>
      <c r="BE34" s="41">
        <f t="shared" si="62"/>
        <v>8814583.7179222871</v>
      </c>
      <c r="BF34">
        <f t="shared" si="32"/>
        <v>0.93595214489834944</v>
      </c>
      <c r="BG34" s="41">
        <f t="shared" si="63"/>
        <v>58125</v>
      </c>
      <c r="BH34" s="41">
        <f t="shared" si="64"/>
        <v>0</v>
      </c>
      <c r="BI34">
        <f t="shared" si="33"/>
        <v>0.94448621758482976</v>
      </c>
      <c r="BJ34">
        <f t="shared" si="65"/>
        <v>0</v>
      </c>
      <c r="BK34" s="121">
        <f t="shared" si="66"/>
        <v>0</v>
      </c>
      <c r="BL34">
        <f t="shared" si="34"/>
        <v>0.94738150462341275</v>
      </c>
      <c r="BM34" s="119">
        <f t="shared" si="67"/>
        <v>2551906.3403918967</v>
      </c>
      <c r="BN34" s="119">
        <f t="shared" si="68"/>
        <v>30247894.566725191</v>
      </c>
      <c r="BO34">
        <f t="shared" si="35"/>
        <v>0.94058984741693896</v>
      </c>
    </row>
    <row r="35" spans="1:67">
      <c r="A35">
        <v>23</v>
      </c>
      <c r="B35" s="58">
        <v>18</v>
      </c>
      <c r="C35" s="56">
        <f t="shared" si="5"/>
        <v>183649134.01283342</v>
      </c>
      <c r="D35" s="56">
        <f t="shared" si="36"/>
        <v>0</v>
      </c>
      <c r="E35" s="59">
        <f t="shared" si="37"/>
        <v>183649134.01283339</v>
      </c>
      <c r="F35" s="53">
        <f t="shared" si="38"/>
        <v>1340717.9287302166</v>
      </c>
      <c r="G35" s="53">
        <f t="shared" si="6"/>
        <v>851825.89992952545</v>
      </c>
      <c r="H35" s="60">
        <f t="shared" si="7"/>
        <v>488892.02880069113</v>
      </c>
      <c r="I35" s="54">
        <f t="shared" si="39"/>
        <v>8.4180000000000005E-2</v>
      </c>
      <c r="J35" s="61">
        <f t="shared" si="8"/>
        <v>7.3011693610831596E-3</v>
      </c>
      <c r="K35" s="62">
        <f t="shared" si="9"/>
        <v>1337283.9469423969</v>
      </c>
      <c r="L35" s="62">
        <f t="shared" si="10"/>
        <v>2678001.8756726133</v>
      </c>
      <c r="M35" s="55">
        <f t="shared" si="40"/>
        <v>1826175.9757430879</v>
      </c>
      <c r="N35" s="55">
        <f t="shared" si="41"/>
        <v>411221.22456208686</v>
      </c>
      <c r="O35" s="55">
        <f t="shared" si="11"/>
        <v>1414954.7511810011</v>
      </c>
      <c r="P35" s="59">
        <f t="shared" si="42"/>
        <v>3588624.09216116</v>
      </c>
      <c r="Q35" s="52">
        <f t="shared" si="12"/>
        <v>98380.732949328521</v>
      </c>
      <c r="R35" s="57">
        <f t="shared" si="43"/>
        <v>14952.600384004832</v>
      </c>
      <c r="S35" s="59">
        <f t="shared" si="44"/>
        <v>55336863.906213753</v>
      </c>
      <c r="T35" s="56">
        <f t="shared" si="13"/>
        <v>1522279.1871257231</v>
      </c>
      <c r="U35" s="57">
        <f t="shared" si="14"/>
        <v>230570.26627589064</v>
      </c>
      <c r="V35" s="59">
        <f t="shared" si="69"/>
        <v>14000000</v>
      </c>
      <c r="W35" s="52">
        <f t="shared" si="15"/>
        <v>0</v>
      </c>
      <c r="X35" s="57">
        <f t="shared" si="16"/>
        <v>58333.333333333336</v>
      </c>
      <c r="Y35" s="59">
        <f t="shared" si="45"/>
        <v>23611375.907838844</v>
      </c>
      <c r="Z35" s="56">
        <f t="shared" si="46"/>
        <v>0</v>
      </c>
      <c r="AA35" s="57">
        <f t="shared" si="47"/>
        <v>98380.732949328521</v>
      </c>
      <c r="AB35" s="63">
        <f t="shared" si="70"/>
        <v>20000000</v>
      </c>
      <c r="AC35" s="74">
        <f t="shared" si="17"/>
        <v>0</v>
      </c>
      <c r="AD35" s="57">
        <f t="shared" si="48"/>
        <v>83333.333333333328</v>
      </c>
      <c r="AE35" s="59">
        <f t="shared" si="49"/>
        <v>27404405.479886375</v>
      </c>
      <c r="AF35" s="54">
        <f t="shared" si="50"/>
        <v>411221.22456208686</v>
      </c>
      <c r="AG35" s="57">
        <f t="shared" si="18"/>
        <v>114185.02283285989</v>
      </c>
      <c r="AH35" s="59">
        <f t="shared" si="51"/>
        <v>13950000</v>
      </c>
      <c r="AI35" s="54">
        <f t="shared" si="19"/>
        <v>0</v>
      </c>
      <c r="AJ35" s="57">
        <f t="shared" si="20"/>
        <v>58125</v>
      </c>
      <c r="AK35" s="59">
        <f t="shared" si="52"/>
        <v>25757864.626733281</v>
      </c>
      <c r="AL35" s="56">
        <f t="shared" si="53"/>
        <v>0</v>
      </c>
      <c r="AM35" s="75">
        <f t="shared" si="22"/>
        <v>107324.435944722</v>
      </c>
      <c r="AN35">
        <f t="shared" si="54"/>
        <v>2.3377766032947212E-2</v>
      </c>
      <c r="AO35" s="119">
        <f t="shared" si="23"/>
        <v>113333.33333333336</v>
      </c>
      <c r="AP35" s="119">
        <f t="shared" si="24"/>
        <v>1770853.1930879133</v>
      </c>
      <c r="AQ35">
        <f t="shared" si="25"/>
        <v>0.92964142458522014</v>
      </c>
      <c r="AR35" s="41">
        <f t="shared" si="26"/>
        <v>1752849.4534016137</v>
      </c>
      <c r="AS35" s="41">
        <f t="shared" si="27"/>
        <v>35012421.303891629</v>
      </c>
      <c r="AT35">
        <f t="shared" si="28"/>
        <v>0.92966013353113974</v>
      </c>
      <c r="AU35" s="41">
        <f t="shared" si="55"/>
        <v>58333.333333333336</v>
      </c>
      <c r="AV35" s="41">
        <f t="shared" si="56"/>
        <v>0</v>
      </c>
      <c r="AW35">
        <f t="shared" si="29"/>
        <v>0.93209856076702524</v>
      </c>
      <c r="AX35">
        <f t="shared" si="57"/>
        <v>0</v>
      </c>
      <c r="AY35" s="121">
        <f t="shared" si="58"/>
        <v>0</v>
      </c>
      <c r="AZ35">
        <f t="shared" si="30"/>
        <v>0.95397381277859616</v>
      </c>
      <c r="BA35" s="39">
        <f t="shared" si="59"/>
        <v>83333.333333333328</v>
      </c>
      <c r="BB35" s="39">
        <f t="shared" si="60"/>
        <v>0</v>
      </c>
      <c r="BC35">
        <f t="shared" si="31"/>
        <v>0.93647237816104723</v>
      </c>
      <c r="BD35" s="41">
        <f t="shared" si="61"/>
        <v>525406.24739494675</v>
      </c>
      <c r="BE35" s="41">
        <f t="shared" si="62"/>
        <v>9458088.1649279986</v>
      </c>
      <c r="BF35">
        <f t="shared" si="32"/>
        <v>0.93220301858672472</v>
      </c>
      <c r="BG35" s="41">
        <f t="shared" si="63"/>
        <v>58125</v>
      </c>
      <c r="BH35" s="41">
        <f t="shared" si="64"/>
        <v>0</v>
      </c>
      <c r="BI35">
        <f t="shared" si="33"/>
        <v>0.94120524621003598</v>
      </c>
      <c r="BJ35">
        <f t="shared" si="65"/>
        <v>0</v>
      </c>
      <c r="BK35" s="121">
        <f t="shared" si="66"/>
        <v>0</v>
      </c>
      <c r="BL35">
        <f t="shared" si="34"/>
        <v>0.94426044966098277</v>
      </c>
      <c r="BM35" s="119">
        <f t="shared" si="67"/>
        <v>2591380.7007965604</v>
      </c>
      <c r="BN35" s="119">
        <f t="shared" si="68"/>
        <v>32871167.563375585</v>
      </c>
      <c r="BO35">
        <f t="shared" si="35"/>
        <v>0.93709453613453775</v>
      </c>
    </row>
    <row r="36" spans="1:67">
      <c r="A36">
        <v>24</v>
      </c>
      <c r="B36" s="64">
        <v>19</v>
      </c>
      <c r="C36" s="56">
        <f t="shared" si="5"/>
        <v>181822958.03709033</v>
      </c>
      <c r="D36" s="56">
        <f t="shared" si="36"/>
        <v>0</v>
      </c>
      <c r="E36" s="59">
        <f t="shared" si="37"/>
        <v>181822958.0370903</v>
      </c>
      <c r="F36" s="53">
        <f t="shared" si="38"/>
        <v>1330929.1200671166</v>
      </c>
      <c r="G36" s="53">
        <f t="shared" si="6"/>
        <v>843355.48702870391</v>
      </c>
      <c r="H36" s="66">
        <f t="shared" si="7"/>
        <v>487573.63303841266</v>
      </c>
      <c r="I36" s="54">
        <f t="shared" si="39"/>
        <v>8.7840000000000001E-2</v>
      </c>
      <c r="J36" s="67">
        <f t="shared" si="8"/>
        <v>7.6323798070031534E-3</v>
      </c>
      <c r="K36" s="68">
        <f t="shared" si="9"/>
        <v>1384020.5262206402</v>
      </c>
      <c r="L36" s="68">
        <f t="shared" si="10"/>
        <v>2714949.646287757</v>
      </c>
      <c r="M36" s="55">
        <f t="shared" si="40"/>
        <v>1871594.1592590529</v>
      </c>
      <c r="N36" s="55">
        <f t="shared" si="41"/>
        <v>421448.5637073305</v>
      </c>
      <c r="O36" s="55">
        <f t="shared" si="11"/>
        <v>1450145.5955517225</v>
      </c>
      <c r="P36" s="65">
        <f t="shared" si="42"/>
        <v>3490243.3592118314</v>
      </c>
      <c r="Q36" s="52">
        <f t="shared" si="12"/>
        <v>98790.652669950709</v>
      </c>
      <c r="R36" s="57">
        <f t="shared" si="43"/>
        <v>14542.680663382631</v>
      </c>
      <c r="S36" s="59">
        <f t="shared" si="44"/>
        <v>53814584.719088033</v>
      </c>
      <c r="T36" s="56">
        <f t="shared" si="13"/>
        <v>1557917.216646214</v>
      </c>
      <c r="U36" s="57">
        <f t="shared" si="14"/>
        <v>224227.43632953346</v>
      </c>
      <c r="V36" s="59">
        <f t="shared" si="69"/>
        <v>14000000</v>
      </c>
      <c r="W36" s="52">
        <f t="shared" si="15"/>
        <v>0</v>
      </c>
      <c r="X36" s="57">
        <f t="shared" si="16"/>
        <v>58333.333333333336</v>
      </c>
      <c r="Y36" s="59">
        <f t="shared" si="45"/>
        <v>23709756.640788171</v>
      </c>
      <c r="Z36" s="56">
        <f t="shared" si="46"/>
        <v>0</v>
      </c>
      <c r="AA36" s="57">
        <f t="shared" si="47"/>
        <v>98790.652669950709</v>
      </c>
      <c r="AB36" s="63">
        <f t="shared" si="70"/>
        <v>20000000</v>
      </c>
      <c r="AC36" s="74">
        <f t="shared" si="17"/>
        <v>0</v>
      </c>
      <c r="AD36" s="57">
        <f t="shared" si="48"/>
        <v>83333.333333333328</v>
      </c>
      <c r="AE36" s="59">
        <f t="shared" si="49"/>
        <v>26993184.255324289</v>
      </c>
      <c r="AF36" s="54">
        <f t="shared" si="50"/>
        <v>421448.5637073305</v>
      </c>
      <c r="AG36" s="57">
        <f t="shared" si="18"/>
        <v>112471.60106385121</v>
      </c>
      <c r="AH36" s="59">
        <f t="shared" si="51"/>
        <v>13950000</v>
      </c>
      <c r="AI36" s="54">
        <f t="shared" si="19"/>
        <v>0</v>
      </c>
      <c r="AJ36" s="57">
        <f t="shared" si="20"/>
        <v>58125</v>
      </c>
      <c r="AK36" s="59">
        <f t="shared" si="52"/>
        <v>25865189.062678002</v>
      </c>
      <c r="AL36" s="56">
        <f t="shared" si="53"/>
        <v>0</v>
      </c>
      <c r="AM36" s="75">
        <f t="shared" si="22"/>
        <v>107771.62109449167</v>
      </c>
      <c r="AN36">
        <f t="shared" si="54"/>
        <v>2.3458173216954672E-2</v>
      </c>
      <c r="AO36" s="119">
        <f t="shared" si="23"/>
        <v>113333.33333333334</v>
      </c>
      <c r="AP36" s="119">
        <f t="shared" si="24"/>
        <v>1877022.4007290634</v>
      </c>
      <c r="AQ36">
        <f t="shared" si="25"/>
        <v>0.92576370258269935</v>
      </c>
      <c r="AR36" s="41">
        <f t="shared" si="26"/>
        <v>1782144.6529757474</v>
      </c>
      <c r="AS36" s="41">
        <f t="shared" si="27"/>
        <v>37390013.199509136</v>
      </c>
      <c r="AT36">
        <f t="shared" si="28"/>
        <v>0.92578336841997855</v>
      </c>
      <c r="AU36" s="41">
        <f t="shared" si="55"/>
        <v>58333.333333333336</v>
      </c>
      <c r="AV36" s="41">
        <f t="shared" si="56"/>
        <v>0</v>
      </c>
      <c r="AW36">
        <f t="shared" si="29"/>
        <v>0.92834669992779628</v>
      </c>
      <c r="AX36">
        <f t="shared" si="57"/>
        <v>0</v>
      </c>
      <c r="AY36" s="121">
        <f t="shared" si="58"/>
        <v>0</v>
      </c>
      <c r="AZ36">
        <f t="shared" si="30"/>
        <v>0.95135902751013635</v>
      </c>
      <c r="BA36" s="39">
        <f t="shared" si="59"/>
        <v>83333.333333333328</v>
      </c>
      <c r="BB36" s="39">
        <f t="shared" si="60"/>
        <v>0</v>
      </c>
      <c r="BC36">
        <f t="shared" si="31"/>
        <v>0.93294549141524297</v>
      </c>
      <c r="BD36" s="41">
        <f t="shared" si="61"/>
        <v>533920.16477118176</v>
      </c>
      <c r="BE36" s="41">
        <f t="shared" si="62"/>
        <v>10114765.528975932</v>
      </c>
      <c r="BF36">
        <f t="shared" si="32"/>
        <v>0.92845651674846796</v>
      </c>
      <c r="BG36" s="41">
        <f t="shared" si="63"/>
        <v>58125</v>
      </c>
      <c r="BH36" s="41">
        <f t="shared" si="64"/>
        <v>0</v>
      </c>
      <c r="BI36">
        <f t="shared" si="33"/>
        <v>0.93792314594366555</v>
      </c>
      <c r="BJ36">
        <f t="shared" si="65"/>
        <v>0</v>
      </c>
      <c r="BK36" s="121">
        <f t="shared" si="66"/>
        <v>0</v>
      </c>
      <c r="BL36">
        <f t="shared" si="34"/>
        <v>0.94113710513686422</v>
      </c>
      <c r="BM36" s="119">
        <f t="shared" si="67"/>
        <v>2629189.8177469289</v>
      </c>
      <c r="BN36" s="119">
        <f t="shared" si="68"/>
        <v>35560289.025922008</v>
      </c>
      <c r="BO36">
        <f t="shared" si="35"/>
        <v>0.93359974811375612</v>
      </c>
    </row>
    <row r="37" spans="1:67">
      <c r="A37">
        <v>25</v>
      </c>
      <c r="B37" s="58">
        <v>20</v>
      </c>
      <c r="C37" s="56">
        <f t="shared" si="5"/>
        <v>179951363.87783128</v>
      </c>
      <c r="D37" s="56">
        <f t="shared" si="36"/>
        <v>0</v>
      </c>
      <c r="E37" s="59">
        <f t="shared" si="37"/>
        <v>179951363.87783125</v>
      </c>
      <c r="F37" s="53">
        <f t="shared" si="38"/>
        <v>1320770.9635265637</v>
      </c>
      <c r="G37" s="53">
        <f t="shared" si="6"/>
        <v>834674.40945334069</v>
      </c>
      <c r="H37" s="60">
        <f t="shared" si="7"/>
        <v>486096.55407322303</v>
      </c>
      <c r="I37" s="54">
        <f t="shared" si="39"/>
        <v>9.1500000000000012E-2</v>
      </c>
      <c r="J37" s="61">
        <f t="shared" si="8"/>
        <v>7.9648107202547891E-3</v>
      </c>
      <c r="K37" s="62">
        <f t="shared" si="9"/>
        <v>1429406.8850936594</v>
      </c>
      <c r="L37" s="62">
        <f t="shared" si="10"/>
        <v>2750177.8486202233</v>
      </c>
      <c r="M37" s="55">
        <f t="shared" si="40"/>
        <v>1915503.4391668825</v>
      </c>
      <c r="N37" s="55">
        <f t="shared" si="41"/>
        <v>431336.12552677112</v>
      </c>
      <c r="O37" s="55">
        <f t="shared" si="11"/>
        <v>1484167.3136401114</v>
      </c>
      <c r="P37" s="59">
        <f t="shared" si="42"/>
        <v>3391452.7065418805</v>
      </c>
      <c r="Q37" s="52">
        <f t="shared" si="12"/>
        <v>99202.280389408843</v>
      </c>
      <c r="R37" s="57">
        <f t="shared" si="43"/>
        <v>14131.052943924502</v>
      </c>
      <c r="S37" s="59">
        <f t="shared" si="44"/>
        <v>52256667.502441816</v>
      </c>
      <c r="T37" s="56">
        <f t="shared" si="13"/>
        <v>1592387.9831558301</v>
      </c>
      <c r="U37" s="57">
        <f t="shared" si="14"/>
        <v>217736.11459350758</v>
      </c>
      <c r="V37" s="59">
        <f t="shared" si="69"/>
        <v>14000000</v>
      </c>
      <c r="W37" s="52">
        <f t="shared" si="15"/>
        <v>0</v>
      </c>
      <c r="X37" s="57">
        <f t="shared" si="16"/>
        <v>58333.333333333336</v>
      </c>
      <c r="Y37" s="59">
        <f t="shared" si="45"/>
        <v>23808547.293458123</v>
      </c>
      <c r="Z37" s="56">
        <f t="shared" si="46"/>
        <v>0</v>
      </c>
      <c r="AA37" s="57">
        <f t="shared" si="47"/>
        <v>99202.280389408843</v>
      </c>
      <c r="AB37" s="63">
        <f t="shared" si="70"/>
        <v>20000000</v>
      </c>
      <c r="AC37" s="74">
        <f t="shared" si="17"/>
        <v>0</v>
      </c>
      <c r="AD37" s="57">
        <f t="shared" si="48"/>
        <v>83333.333333333328</v>
      </c>
      <c r="AE37" s="59">
        <f t="shared" si="49"/>
        <v>26571735.69161696</v>
      </c>
      <c r="AF37" s="54">
        <f t="shared" si="50"/>
        <v>431336.12552677112</v>
      </c>
      <c r="AG37" s="57">
        <f t="shared" si="18"/>
        <v>110715.56538173732</v>
      </c>
      <c r="AH37" s="59">
        <f t="shared" si="51"/>
        <v>13950000</v>
      </c>
      <c r="AI37" s="54">
        <f t="shared" si="19"/>
        <v>0</v>
      </c>
      <c r="AJ37" s="57">
        <f t="shared" si="20"/>
        <v>58125</v>
      </c>
      <c r="AK37" s="59">
        <f t="shared" si="52"/>
        <v>25972960.683772493</v>
      </c>
      <c r="AL37" s="56">
        <f t="shared" si="53"/>
        <v>0</v>
      </c>
      <c r="AM37" s="75">
        <f t="shared" si="22"/>
        <v>108220.66951571872</v>
      </c>
      <c r="AN37">
        <f t="shared" si="54"/>
        <v>2.3538580400962131E-2</v>
      </c>
      <c r="AO37" s="119">
        <f t="shared" si="23"/>
        <v>113333.33333333334</v>
      </c>
      <c r="AP37" s="119">
        <f t="shared" si="24"/>
        <v>1984045.6077881767</v>
      </c>
      <c r="AQ37">
        <f t="shared" si="25"/>
        <v>0.92188985166626825</v>
      </c>
      <c r="AR37" s="41">
        <f t="shared" si="26"/>
        <v>1810124.0977493376</v>
      </c>
      <c r="AS37" s="41">
        <f t="shared" si="27"/>
        <v>39809699.578895755</v>
      </c>
      <c r="AT37">
        <f t="shared" si="28"/>
        <v>0.92191046579889402</v>
      </c>
      <c r="AU37" s="41">
        <f t="shared" si="55"/>
        <v>58333.333333333336</v>
      </c>
      <c r="AV37" s="41">
        <f t="shared" si="56"/>
        <v>0</v>
      </c>
      <c r="AW37">
        <f t="shared" si="29"/>
        <v>0.92459759936654062</v>
      </c>
      <c r="AX37">
        <f t="shared" si="57"/>
        <v>0</v>
      </c>
      <c r="AY37" s="121">
        <f t="shared" si="58"/>
        <v>0</v>
      </c>
      <c r="AZ37">
        <f t="shared" si="30"/>
        <v>0.94873872902102041</v>
      </c>
      <c r="BA37" s="39">
        <f t="shared" si="59"/>
        <v>83333.333333333328</v>
      </c>
      <c r="BB37" s="39">
        <f t="shared" si="60"/>
        <v>0</v>
      </c>
      <c r="BC37">
        <f t="shared" si="31"/>
        <v>0.92941947820890491</v>
      </c>
      <c r="BD37" s="41">
        <f t="shared" si="61"/>
        <v>542051.69090850849</v>
      </c>
      <c r="BE37" s="41">
        <f t="shared" si="62"/>
        <v>10783403.138169277</v>
      </c>
      <c r="BF37">
        <f t="shared" si="32"/>
        <v>0.92471272877613642</v>
      </c>
      <c r="BG37" s="41">
        <f t="shared" si="63"/>
        <v>58125</v>
      </c>
      <c r="BH37" s="41">
        <f t="shared" si="64"/>
        <v>0</v>
      </c>
      <c r="BI37">
        <f t="shared" si="33"/>
        <v>0.93464000836114458</v>
      </c>
      <c r="BJ37">
        <f t="shared" si="65"/>
        <v>0</v>
      </c>
      <c r="BK37" s="121">
        <f t="shared" si="66"/>
        <v>0</v>
      </c>
      <c r="BL37">
        <f t="shared" si="34"/>
        <v>0.93801156205303082</v>
      </c>
      <c r="BM37" s="119">
        <f t="shared" si="67"/>
        <v>2665300.7886578459</v>
      </c>
      <c r="BN37" s="119">
        <f t="shared" si="68"/>
        <v>38310068.783337653</v>
      </c>
      <c r="BO37">
        <f t="shared" si="35"/>
        <v>0.93010557467846089</v>
      </c>
    </row>
    <row r="38" spans="1:67">
      <c r="A38">
        <v>26</v>
      </c>
      <c r="B38" s="64">
        <v>21</v>
      </c>
      <c r="C38" s="56">
        <f t="shared" si="5"/>
        <v>178035860.43866438</v>
      </c>
      <c r="D38" s="56">
        <f t="shared" si="36"/>
        <v>0</v>
      </c>
      <c r="E38" s="59">
        <f t="shared" si="37"/>
        <v>178035860.43866438</v>
      </c>
      <c r="F38" s="53">
        <f t="shared" si="38"/>
        <v>1310251.2727972663</v>
      </c>
      <c r="G38" s="53">
        <f t="shared" si="6"/>
        <v>825789.6660013384</v>
      </c>
      <c r="H38" s="66">
        <f t="shared" si="7"/>
        <v>484461.60679592786</v>
      </c>
      <c r="I38" s="54">
        <f t="shared" si="39"/>
        <v>0.10979999999999999</v>
      </c>
      <c r="J38" s="67">
        <f t="shared" si="8"/>
        <v>9.6456066865724388E-3</v>
      </c>
      <c r="K38" s="68">
        <f t="shared" si="9"/>
        <v>1712590.9597829601</v>
      </c>
      <c r="L38" s="68">
        <f t="shared" si="10"/>
        <v>3022842.2325802264</v>
      </c>
      <c r="M38" s="55">
        <f t="shared" si="40"/>
        <v>2197052.5665788879</v>
      </c>
      <c r="N38" s="55">
        <f t="shared" si="41"/>
        <v>494735.80797064968</v>
      </c>
      <c r="O38" s="55">
        <f t="shared" si="11"/>
        <v>1702316.7586082383</v>
      </c>
      <c r="P38" s="65">
        <f t="shared" si="42"/>
        <v>3292250.4261524715</v>
      </c>
      <c r="Q38" s="52">
        <f t="shared" si="12"/>
        <v>99615.62322436471</v>
      </c>
      <c r="R38" s="57">
        <f t="shared" si="43"/>
        <v>13717.710108968631</v>
      </c>
      <c r="S38" s="59">
        <f t="shared" si="44"/>
        <v>50664279.519285984</v>
      </c>
      <c r="T38" s="56">
        <f t="shared" si="13"/>
        <v>1810988.3475802725</v>
      </c>
      <c r="U38" s="57">
        <f t="shared" si="14"/>
        <v>211101.1646636916</v>
      </c>
      <c r="V38" s="59">
        <f t="shared" si="69"/>
        <v>14000000</v>
      </c>
      <c r="W38" s="52">
        <f t="shared" si="15"/>
        <v>0</v>
      </c>
      <c r="X38" s="57">
        <f t="shared" si="16"/>
        <v>58333.333333333336</v>
      </c>
      <c r="Y38" s="59">
        <f t="shared" si="45"/>
        <v>23907749.573847532</v>
      </c>
      <c r="Z38" s="56">
        <f t="shared" si="46"/>
        <v>0</v>
      </c>
      <c r="AA38" s="57">
        <f t="shared" si="47"/>
        <v>99615.62322436471</v>
      </c>
      <c r="AB38" s="63">
        <f t="shared" si="70"/>
        <v>20000000</v>
      </c>
      <c r="AC38" s="74">
        <f t="shared" si="17"/>
        <v>0</v>
      </c>
      <c r="AD38" s="57">
        <f t="shared" si="48"/>
        <v>83333.333333333328</v>
      </c>
      <c r="AE38" s="59">
        <f t="shared" si="49"/>
        <v>26140399.566090189</v>
      </c>
      <c r="AF38" s="54">
        <f t="shared" si="50"/>
        <v>494735.80797064968</v>
      </c>
      <c r="AG38" s="57">
        <f t="shared" si="18"/>
        <v>108918.33152537579</v>
      </c>
      <c r="AH38" s="59">
        <f t="shared" si="51"/>
        <v>13950000</v>
      </c>
      <c r="AI38" s="54">
        <f t="shared" si="19"/>
        <v>0</v>
      </c>
      <c r="AJ38" s="57">
        <f t="shared" si="20"/>
        <v>58125</v>
      </c>
      <c r="AK38" s="59">
        <f t="shared" si="52"/>
        <v>26081181.353288211</v>
      </c>
      <c r="AL38" s="56">
        <f t="shared" si="53"/>
        <v>0</v>
      </c>
      <c r="AM38" s="75">
        <f t="shared" si="22"/>
        <v>108671.58897203421</v>
      </c>
      <c r="AN38">
        <f t="shared" si="54"/>
        <v>2.3618987584969595E-2</v>
      </c>
      <c r="AO38" s="119">
        <f t="shared" si="23"/>
        <v>113333.33333333334</v>
      </c>
      <c r="AP38" s="119">
        <f t="shared" si="24"/>
        <v>2091928.0877116588</v>
      </c>
      <c r="AQ38">
        <f t="shared" si="25"/>
        <v>0.91801995894426325</v>
      </c>
      <c r="AR38" s="41">
        <f t="shared" si="26"/>
        <v>2022089.512243964</v>
      </c>
      <c r="AS38" s="41">
        <f t="shared" si="27"/>
        <v>47085697.037087083</v>
      </c>
      <c r="AT38">
        <f t="shared" si="28"/>
        <v>0.918041512791407</v>
      </c>
      <c r="AU38" s="41">
        <f t="shared" si="55"/>
        <v>58333.333333333336</v>
      </c>
      <c r="AV38" s="41">
        <f t="shared" si="56"/>
        <v>0</v>
      </c>
      <c r="AW38">
        <f t="shared" si="29"/>
        <v>0.92085134794232149</v>
      </c>
      <c r="AX38">
        <f t="shared" si="57"/>
        <v>0</v>
      </c>
      <c r="AY38" s="121">
        <f t="shared" si="58"/>
        <v>0</v>
      </c>
      <c r="AZ38">
        <f t="shared" si="30"/>
        <v>0.94611300256774333</v>
      </c>
      <c r="BA38" s="39">
        <f t="shared" si="59"/>
        <v>83333.333333333328</v>
      </c>
      <c r="BB38" s="39">
        <f t="shared" si="60"/>
        <v>0</v>
      </c>
      <c r="BC38">
        <f t="shared" si="31"/>
        <v>0.92589442934079635</v>
      </c>
      <c r="BD38" s="41">
        <f t="shared" si="61"/>
        <v>603654.13949602551</v>
      </c>
      <c r="BE38" s="41">
        <f t="shared" si="62"/>
        <v>12863131.007236892</v>
      </c>
      <c r="BF38">
        <f t="shared" si="32"/>
        <v>0.92097174359246903</v>
      </c>
      <c r="BG38" s="41">
        <f t="shared" si="63"/>
        <v>58125</v>
      </c>
      <c r="BH38" s="41">
        <f t="shared" si="64"/>
        <v>0</v>
      </c>
      <c r="BI38">
        <f t="shared" si="33"/>
        <v>0.93135592475812756</v>
      </c>
      <c r="BJ38">
        <f t="shared" si="65"/>
        <v>0</v>
      </c>
      <c r="BK38" s="121">
        <f t="shared" si="66"/>
        <v>0</v>
      </c>
      <c r="BL38">
        <f t="shared" si="34"/>
        <v>0.93488391119655456</v>
      </c>
      <c r="BM38" s="119">
        <f t="shared" si="67"/>
        <v>2938868.6517399899</v>
      </c>
      <c r="BN38" s="119">
        <f t="shared" si="68"/>
        <v>46138103.898156643</v>
      </c>
      <c r="BO38">
        <f t="shared" si="35"/>
        <v>0.9266121067853661</v>
      </c>
    </row>
    <row r="39" spans="1:67">
      <c r="A39">
        <v>27</v>
      </c>
      <c r="B39" s="58">
        <v>22</v>
      </c>
      <c r="C39" s="56">
        <f t="shared" si="5"/>
        <v>175838807.87208548</v>
      </c>
      <c r="D39" s="56">
        <f t="shared" si="36"/>
        <v>0</v>
      </c>
      <c r="E39" s="59">
        <f t="shared" si="37"/>
        <v>175838807.87208548</v>
      </c>
      <c r="F39" s="53">
        <f t="shared" si="38"/>
        <v>1297613.1043592831</v>
      </c>
      <c r="G39" s="53">
        <f t="shared" si="6"/>
        <v>815599.00384668994</v>
      </c>
      <c r="H39" s="60">
        <f t="shared" si="7"/>
        <v>482014.10051259317</v>
      </c>
      <c r="I39" s="54">
        <f t="shared" si="39"/>
        <v>0.10979999999999999</v>
      </c>
      <c r="J39" s="61">
        <f t="shared" si="8"/>
        <v>9.6456066865724388E-3</v>
      </c>
      <c r="K39" s="62">
        <f t="shared" si="9"/>
        <v>1691422.6625389876</v>
      </c>
      <c r="L39" s="62">
        <f t="shared" si="10"/>
        <v>2989035.7668982707</v>
      </c>
      <c r="M39" s="55">
        <f t="shared" si="40"/>
        <v>2173436.7630515806</v>
      </c>
      <c r="N39" s="55">
        <f t="shared" si="41"/>
        <v>489417.96359282883</v>
      </c>
      <c r="O39" s="55">
        <f t="shared" si="11"/>
        <v>1684018.7994587519</v>
      </c>
      <c r="P39" s="59">
        <f t="shared" si="42"/>
        <v>3192634.8029281069</v>
      </c>
      <c r="Q39" s="52">
        <f t="shared" si="12"/>
        <v>100030.68832113291</v>
      </c>
      <c r="R39" s="57">
        <f t="shared" si="43"/>
        <v>13302.645012200444</v>
      </c>
      <c r="S39" s="59">
        <f t="shared" si="44"/>
        <v>48853291.171705715</v>
      </c>
      <c r="T39" s="56">
        <f t="shared" si="13"/>
        <v>1793143.1867181696</v>
      </c>
      <c r="U39" s="57">
        <f t="shared" si="14"/>
        <v>203555.37988210714</v>
      </c>
      <c r="V39" s="59">
        <f t="shared" si="69"/>
        <v>14000000</v>
      </c>
      <c r="W39" s="52">
        <f t="shared" si="15"/>
        <v>0</v>
      </c>
      <c r="X39" s="57">
        <f t="shared" si="16"/>
        <v>58333.333333333336</v>
      </c>
      <c r="Y39" s="59">
        <f t="shared" si="45"/>
        <v>24007365.197071899</v>
      </c>
      <c r="Z39" s="56">
        <f t="shared" si="46"/>
        <v>0</v>
      </c>
      <c r="AA39" s="57">
        <f t="shared" si="47"/>
        <v>100030.68832113291</v>
      </c>
      <c r="AB39" s="63">
        <f t="shared" si="70"/>
        <v>20000000</v>
      </c>
      <c r="AC39" s="74">
        <f t="shared" si="17"/>
        <v>0</v>
      </c>
      <c r="AD39" s="57">
        <f t="shared" si="48"/>
        <v>83333.333333333328</v>
      </c>
      <c r="AE39" s="59">
        <f t="shared" si="49"/>
        <v>25645663.758119538</v>
      </c>
      <c r="AF39" s="54">
        <f t="shared" si="50"/>
        <v>489417.96359282883</v>
      </c>
      <c r="AG39" s="57">
        <f t="shared" si="18"/>
        <v>106856.93232549807</v>
      </c>
      <c r="AH39" s="59">
        <f t="shared" si="51"/>
        <v>13950000</v>
      </c>
      <c r="AI39" s="54">
        <f t="shared" si="19"/>
        <v>0</v>
      </c>
      <c r="AJ39" s="57">
        <f t="shared" si="20"/>
        <v>58125</v>
      </c>
      <c r="AK39" s="59">
        <f t="shared" si="52"/>
        <v>26189852.942260247</v>
      </c>
      <c r="AL39" s="56">
        <f t="shared" si="53"/>
        <v>0</v>
      </c>
      <c r="AM39" s="75">
        <f t="shared" si="22"/>
        <v>109124.38725941769</v>
      </c>
      <c r="AN39">
        <f t="shared" si="54"/>
        <v>2.3699394768977054E-2</v>
      </c>
      <c r="AO39" s="119">
        <f t="shared" si="23"/>
        <v>113333.33333333336</v>
      </c>
      <c r="AP39" s="119">
        <f t="shared" si="24"/>
        <v>2200675.1430649241</v>
      </c>
      <c r="AQ39">
        <f t="shared" si="25"/>
        <v>0.91415411100024324</v>
      </c>
      <c r="AR39" s="41">
        <f t="shared" si="26"/>
        <v>1996698.5666002766</v>
      </c>
      <c r="AS39" s="41">
        <f t="shared" si="27"/>
        <v>48414866.041390583</v>
      </c>
      <c r="AT39">
        <f t="shared" si="28"/>
        <v>0.91417659599665246</v>
      </c>
      <c r="AU39" s="41">
        <f t="shared" si="55"/>
        <v>58333.333333333336</v>
      </c>
      <c r="AV39" s="41">
        <f t="shared" si="56"/>
        <v>0</v>
      </c>
      <c r="AW39">
        <f t="shared" si="29"/>
        <v>0.91710803403941155</v>
      </c>
      <c r="AX39">
        <f t="shared" si="57"/>
        <v>0</v>
      </c>
      <c r="AY39" s="121">
        <f t="shared" si="58"/>
        <v>0</v>
      </c>
      <c r="AZ39">
        <f t="shared" si="30"/>
        <v>0.94348193338766662</v>
      </c>
      <c r="BA39" s="39">
        <f t="shared" si="59"/>
        <v>83333.333333333328</v>
      </c>
      <c r="BB39" s="39">
        <f t="shared" si="60"/>
        <v>0</v>
      </c>
      <c r="BC39">
        <f t="shared" si="31"/>
        <v>0.92237043522595275</v>
      </c>
      <c r="BD39" s="41">
        <f t="shared" si="61"/>
        <v>596274.89591832692</v>
      </c>
      <c r="BE39" s="41">
        <f t="shared" si="62"/>
        <v>13214285.017006379</v>
      </c>
      <c r="BF39">
        <f t="shared" si="32"/>
        <v>0.91723364964755416</v>
      </c>
      <c r="BG39" s="41">
        <f t="shared" si="63"/>
        <v>58125</v>
      </c>
      <c r="BH39" s="41">
        <f t="shared" si="64"/>
        <v>0</v>
      </c>
      <c r="BI39">
        <f t="shared" si="33"/>
        <v>0.92807098614660566</v>
      </c>
      <c r="BJ39">
        <f t="shared" si="65"/>
        <v>0</v>
      </c>
      <c r="BK39" s="121">
        <f t="shared" si="66"/>
        <v>0</v>
      </c>
      <c r="BL39">
        <f t="shared" si="34"/>
        <v>0.93175424313545518</v>
      </c>
      <c r="BM39" s="119">
        <f t="shared" si="67"/>
        <v>2906098.462518604</v>
      </c>
      <c r="BN39" s="119">
        <f t="shared" si="68"/>
        <v>47815608.787134774</v>
      </c>
      <c r="BO39">
        <f t="shared" si="35"/>
        <v>0.92311943502054039</v>
      </c>
    </row>
    <row r="40" spans="1:67">
      <c r="A40">
        <v>28</v>
      </c>
      <c r="B40" s="64">
        <v>23</v>
      </c>
      <c r="C40" s="56">
        <f t="shared" si="5"/>
        <v>173665371.10903391</v>
      </c>
      <c r="D40" s="56">
        <f t="shared" si="36"/>
        <v>0</v>
      </c>
      <c r="E40" s="59">
        <f t="shared" si="37"/>
        <v>173665371.10903391</v>
      </c>
      <c r="F40" s="53">
        <f t="shared" si="38"/>
        <v>1285096.8387232912</v>
      </c>
      <c r="G40" s="53">
        <f t="shared" si="6"/>
        <v>805517.87966073572</v>
      </c>
      <c r="H40" s="66">
        <f t="shared" si="7"/>
        <v>479578.95906255546</v>
      </c>
      <c r="I40" s="54">
        <f t="shared" si="39"/>
        <v>0.10979999999999999</v>
      </c>
      <c r="J40" s="67">
        <f t="shared" si="8"/>
        <v>9.6456066865724388E-3</v>
      </c>
      <c r="K40" s="68">
        <f t="shared" si="9"/>
        <v>1670482.0347811084</v>
      </c>
      <c r="L40" s="68">
        <f t="shared" si="10"/>
        <v>2955578.8735043998</v>
      </c>
      <c r="M40" s="55">
        <f t="shared" si="40"/>
        <v>2150060.9938436639</v>
      </c>
      <c r="N40" s="55">
        <f t="shared" si="41"/>
        <v>484154.17052663828</v>
      </c>
      <c r="O40" s="55">
        <f t="shared" si="11"/>
        <v>1665906.8233170258</v>
      </c>
      <c r="P40" s="65">
        <f t="shared" si="42"/>
        <v>3092604.1146069737</v>
      </c>
      <c r="Q40" s="52">
        <f t="shared" si="12"/>
        <v>100447.48285580429</v>
      </c>
      <c r="R40" s="57">
        <f t="shared" si="43"/>
        <v>12885.850477529057</v>
      </c>
      <c r="S40" s="59">
        <f t="shared" si="44"/>
        <v>47060147.984987542</v>
      </c>
      <c r="T40" s="56">
        <f t="shared" si="13"/>
        <v>1775485.8955233577</v>
      </c>
      <c r="U40" s="57">
        <f t="shared" si="14"/>
        <v>196083.94993744808</v>
      </c>
      <c r="V40" s="59">
        <f t="shared" si="69"/>
        <v>14000000</v>
      </c>
      <c r="W40" s="52">
        <f t="shared" si="15"/>
        <v>0</v>
      </c>
      <c r="X40" s="57">
        <f t="shared" si="16"/>
        <v>58333.333333333336</v>
      </c>
      <c r="Y40" s="59">
        <f t="shared" si="45"/>
        <v>24107395.885393031</v>
      </c>
      <c r="Z40" s="56">
        <f t="shared" si="46"/>
        <v>0</v>
      </c>
      <c r="AA40" s="57">
        <f t="shared" si="47"/>
        <v>100447.48285580429</v>
      </c>
      <c r="AB40" s="63">
        <f t="shared" si="70"/>
        <v>20000000</v>
      </c>
      <c r="AC40" s="74">
        <f t="shared" si="17"/>
        <v>0</v>
      </c>
      <c r="AD40" s="57">
        <f t="shared" si="48"/>
        <v>83333.333333333328</v>
      </c>
      <c r="AE40" s="59">
        <f t="shared" si="49"/>
        <v>25156245.794526711</v>
      </c>
      <c r="AF40" s="54">
        <f t="shared" si="50"/>
        <v>484154.17052663828</v>
      </c>
      <c r="AG40" s="57">
        <f t="shared" si="18"/>
        <v>104817.69081052796</v>
      </c>
      <c r="AH40" s="59">
        <f t="shared" si="51"/>
        <v>13950000</v>
      </c>
      <c r="AI40" s="54">
        <f t="shared" si="19"/>
        <v>0</v>
      </c>
      <c r="AJ40" s="57">
        <f t="shared" si="20"/>
        <v>58125</v>
      </c>
      <c r="AK40" s="59">
        <f t="shared" si="52"/>
        <v>26298977.329519663</v>
      </c>
      <c r="AL40" s="56">
        <f t="shared" si="53"/>
        <v>0</v>
      </c>
      <c r="AM40" s="75">
        <f t="shared" si="22"/>
        <v>109579.07220633193</v>
      </c>
      <c r="AN40">
        <f t="shared" si="54"/>
        <v>2.3779801952984514E-2</v>
      </c>
      <c r="AO40" s="119">
        <f t="shared" si="23"/>
        <v>113333.33333333334</v>
      </c>
      <c r="AP40" s="119">
        <f t="shared" si="24"/>
        <v>2310292.1056834986</v>
      </c>
      <c r="AQ40">
        <f t="shared" si="25"/>
        <v>0.91029239389059891</v>
      </c>
      <c r="AR40" s="41">
        <f t="shared" si="26"/>
        <v>1971569.8454608058</v>
      </c>
      <c r="AS40" s="41">
        <f t="shared" si="27"/>
        <v>49713605.074654013</v>
      </c>
      <c r="AT40">
        <f t="shared" si="28"/>
        <v>0.91031580148693991</v>
      </c>
      <c r="AU40" s="41">
        <f t="shared" si="55"/>
        <v>58333.333333333336</v>
      </c>
      <c r="AV40" s="41">
        <f t="shared" si="56"/>
        <v>0</v>
      </c>
      <c r="AW40">
        <f t="shared" si="29"/>
        <v>0.91336774556448652</v>
      </c>
      <c r="AX40">
        <f t="shared" si="57"/>
        <v>0</v>
      </c>
      <c r="AY40" s="121">
        <f t="shared" si="58"/>
        <v>0</v>
      </c>
      <c r="AZ40">
        <f t="shared" si="30"/>
        <v>0.94084560669455186</v>
      </c>
      <c r="BA40" s="39">
        <f t="shared" si="59"/>
        <v>83333.333333333328</v>
      </c>
      <c r="BB40" s="39">
        <f t="shared" si="60"/>
        <v>0</v>
      </c>
      <c r="BC40">
        <f t="shared" si="31"/>
        <v>0.91884758589230153</v>
      </c>
      <c r="BD40" s="41">
        <f t="shared" si="61"/>
        <v>588971.86133716628</v>
      </c>
      <c r="BE40" s="41">
        <f t="shared" si="62"/>
        <v>13556316.774745872</v>
      </c>
      <c r="BF40">
        <f t="shared" si="32"/>
        <v>0.91349853491601984</v>
      </c>
      <c r="BG40" s="41">
        <f t="shared" si="63"/>
        <v>58125</v>
      </c>
      <c r="BH40" s="41">
        <f t="shared" si="64"/>
        <v>0</v>
      </c>
      <c r="BI40">
        <f t="shared" si="33"/>
        <v>0.9247852832510528</v>
      </c>
      <c r="BJ40">
        <f t="shared" si="65"/>
        <v>0</v>
      </c>
      <c r="BK40" s="121">
        <f t="shared" si="66"/>
        <v>0</v>
      </c>
      <c r="BL40">
        <f t="shared" si="34"/>
        <v>0.92862264821460638</v>
      </c>
      <c r="BM40" s="119">
        <f t="shared" si="67"/>
        <v>2873666.7067979723</v>
      </c>
      <c r="BN40" s="119">
        <f t="shared" si="68"/>
        <v>49451402.858404271</v>
      </c>
      <c r="BO40">
        <f t="shared" si="35"/>
        <v>0.91962764959598542</v>
      </c>
    </row>
    <row r="41" spans="1:67">
      <c r="A41">
        <v>29</v>
      </c>
      <c r="B41" s="58">
        <v>24</v>
      </c>
      <c r="C41" s="56">
        <f t="shared" si="5"/>
        <v>171515310.11519027</v>
      </c>
      <c r="D41" s="56">
        <f t="shared" si="36"/>
        <v>0</v>
      </c>
      <c r="E41" s="59">
        <f t="shared" si="37"/>
        <v>171515310.11519027</v>
      </c>
      <c r="F41" s="53">
        <f t="shared" si="38"/>
        <v>1272701.3000628089</v>
      </c>
      <c r="G41" s="53">
        <f t="shared" si="6"/>
        <v>795545.18008429091</v>
      </c>
      <c r="H41" s="60">
        <f t="shared" si="7"/>
        <v>477156.11997851799</v>
      </c>
      <c r="I41" s="54">
        <f t="shared" si="39"/>
        <v>0.10979999999999999</v>
      </c>
      <c r="J41" s="61">
        <f t="shared" si="8"/>
        <v>9.6456066865724388E-3</v>
      </c>
      <c r="K41" s="62">
        <f t="shared" si="9"/>
        <v>1649766.761835221</v>
      </c>
      <c r="L41" s="62">
        <f t="shared" si="10"/>
        <v>2922468.0618980299</v>
      </c>
      <c r="M41" s="55">
        <f t="shared" si="40"/>
        <v>2126922.881813739</v>
      </c>
      <c r="N41" s="55">
        <f t="shared" si="41"/>
        <v>478943.89348357904</v>
      </c>
      <c r="O41" s="55">
        <f t="shared" si="11"/>
        <v>1647978.98833016</v>
      </c>
      <c r="P41" s="59">
        <f t="shared" si="42"/>
        <v>2992156.6317511695</v>
      </c>
      <c r="Q41" s="52">
        <f t="shared" si="12"/>
        <v>100866.01403437015</v>
      </c>
      <c r="R41" s="57">
        <f t="shared" si="43"/>
        <v>12467.319298963206</v>
      </c>
      <c r="S41" s="59">
        <f t="shared" si="44"/>
        <v>45284662.089464188</v>
      </c>
      <c r="T41" s="56">
        <f t="shared" si="13"/>
        <v>1758014.6400040183</v>
      </c>
      <c r="U41" s="57">
        <f t="shared" si="14"/>
        <v>188686.09203943412</v>
      </c>
      <c r="V41" s="59">
        <f t="shared" si="69"/>
        <v>14000000</v>
      </c>
      <c r="W41" s="52">
        <f t="shared" si="15"/>
        <v>0</v>
      </c>
      <c r="X41" s="57">
        <f t="shared" si="16"/>
        <v>58333.333333333336</v>
      </c>
      <c r="Y41" s="59">
        <f t="shared" si="45"/>
        <v>24207843.368248835</v>
      </c>
      <c r="Z41" s="56">
        <f t="shared" si="46"/>
        <v>0</v>
      </c>
      <c r="AA41" s="57">
        <f t="shared" si="47"/>
        <v>100866.01403437015</v>
      </c>
      <c r="AB41" s="63">
        <f t="shared" si="70"/>
        <v>20000000</v>
      </c>
      <c r="AC41" s="74">
        <f t="shared" si="17"/>
        <v>0</v>
      </c>
      <c r="AD41" s="57">
        <f t="shared" si="48"/>
        <v>83333.333333333328</v>
      </c>
      <c r="AE41" s="59">
        <f t="shared" si="49"/>
        <v>24672091.624000072</v>
      </c>
      <c r="AF41" s="54">
        <f t="shared" si="50"/>
        <v>478943.89348357904</v>
      </c>
      <c r="AG41" s="57">
        <f t="shared" si="18"/>
        <v>102800.38176666696</v>
      </c>
      <c r="AH41" s="59">
        <f t="shared" si="51"/>
        <v>13950000</v>
      </c>
      <c r="AI41" s="54">
        <f t="shared" si="19"/>
        <v>0</v>
      </c>
      <c r="AJ41" s="57">
        <f t="shared" si="20"/>
        <v>58125</v>
      </c>
      <c r="AK41" s="59">
        <f t="shared" si="52"/>
        <v>26408556.401725996</v>
      </c>
      <c r="AL41" s="56">
        <f t="shared" si="53"/>
        <v>0</v>
      </c>
      <c r="AM41" s="75">
        <f t="shared" si="22"/>
        <v>110035.65167385832</v>
      </c>
      <c r="AN41">
        <f t="shared" si="54"/>
        <v>2.3860209136991977E-2</v>
      </c>
      <c r="AO41" s="119">
        <f t="shared" si="23"/>
        <v>113333.33333333336</v>
      </c>
      <c r="AP41" s="119">
        <f t="shared" si="24"/>
        <v>2420784.3368248837</v>
      </c>
      <c r="AQ41">
        <f t="shared" si="25"/>
        <v>0.90643489314215742</v>
      </c>
      <c r="AR41" s="41">
        <f t="shared" si="26"/>
        <v>1946700.7320434526</v>
      </c>
      <c r="AS41" s="41">
        <f t="shared" si="27"/>
        <v>50982424.560116529</v>
      </c>
      <c r="AT41">
        <f t="shared" si="28"/>
        <v>0.90645921480541547</v>
      </c>
      <c r="AU41" s="41">
        <f t="shared" si="55"/>
        <v>58333.333333333336</v>
      </c>
      <c r="AV41" s="41">
        <f t="shared" si="56"/>
        <v>0</v>
      </c>
      <c r="AW41">
        <f t="shared" si="29"/>
        <v>0.90963056994390679</v>
      </c>
      <c r="AX41">
        <f t="shared" si="57"/>
        <v>0</v>
      </c>
      <c r="AY41" s="121">
        <f t="shared" si="58"/>
        <v>0</v>
      </c>
      <c r="AZ41">
        <f t="shared" si="30"/>
        <v>0.93820410767406659</v>
      </c>
      <c r="BA41" s="39">
        <f t="shared" si="59"/>
        <v>83333.333333333328</v>
      </c>
      <c r="BB41" s="39">
        <f t="shared" si="60"/>
        <v>0</v>
      </c>
      <c r="BC41">
        <f t="shared" si="31"/>
        <v>0.91532597097734503</v>
      </c>
      <c r="BD41" s="41">
        <f t="shared" si="61"/>
        <v>581744.27525024605</v>
      </c>
      <c r="BE41" s="41">
        <f t="shared" si="62"/>
        <v>13889372.911023792</v>
      </c>
      <c r="BF41">
        <f t="shared" si="32"/>
        <v>0.9097664868942843</v>
      </c>
      <c r="BG41" s="41">
        <f t="shared" si="63"/>
        <v>58125</v>
      </c>
      <c r="BH41" s="41">
        <f t="shared" si="64"/>
        <v>0</v>
      </c>
      <c r="BI41">
        <f t="shared" si="33"/>
        <v>0.92149890650459687</v>
      </c>
      <c r="BJ41">
        <f t="shared" si="65"/>
        <v>0</v>
      </c>
      <c r="BK41" s="121">
        <f t="shared" si="66"/>
        <v>0</v>
      </c>
      <c r="BL41">
        <f t="shared" si="34"/>
        <v>0.92548921655167737</v>
      </c>
      <c r="BM41" s="119">
        <f t="shared" si="67"/>
        <v>2841570.0072936984</v>
      </c>
      <c r="BN41" s="119">
        <f t="shared" si="68"/>
        <v>51046149.163529739</v>
      </c>
      <c r="BO41">
        <f t="shared" si="35"/>
        <v>0.916136840346231</v>
      </c>
    </row>
    <row r="42" spans="1:67">
      <c r="A42">
        <v>30</v>
      </c>
      <c r="B42" s="64">
        <v>25</v>
      </c>
      <c r="C42" s="56">
        <f t="shared" si="5"/>
        <v>169388387.23337653</v>
      </c>
      <c r="D42" s="56">
        <f t="shared" si="36"/>
        <v>0</v>
      </c>
      <c r="E42" s="59">
        <f t="shared" si="37"/>
        <v>169388387.23337653</v>
      </c>
      <c r="F42" s="53">
        <f t="shared" si="38"/>
        <v>1260425.3238929135</v>
      </c>
      <c r="G42" s="53">
        <f t="shared" si="6"/>
        <v>785679.80278414488</v>
      </c>
      <c r="H42" s="66">
        <f t="shared" si="7"/>
        <v>474745.52110876865</v>
      </c>
      <c r="I42" s="54">
        <f t="shared" si="39"/>
        <v>0.10979999999999999</v>
      </c>
      <c r="J42" s="67">
        <f t="shared" si="8"/>
        <v>9.6456066865724388E-3</v>
      </c>
      <c r="K42" s="68">
        <f t="shared" si="9"/>
        <v>1629274.5519531511</v>
      </c>
      <c r="L42" s="68">
        <f t="shared" si="10"/>
        <v>2889699.8758460646</v>
      </c>
      <c r="M42" s="55">
        <f t="shared" si="40"/>
        <v>2104020.0730619198</v>
      </c>
      <c r="N42" s="55">
        <f t="shared" si="41"/>
        <v>473786.60240871314</v>
      </c>
      <c r="O42" s="55">
        <f t="shared" si="11"/>
        <v>1630233.4706532068</v>
      </c>
      <c r="P42" s="65">
        <f t="shared" si="42"/>
        <v>2891290.6177167995</v>
      </c>
      <c r="Q42" s="52">
        <f>MIN(IF(S42&gt;O42,0,MIN(P42,O42-S42))+IF(P42&gt;0,MIN(AA42,P42)),P42)</f>
        <v>101286.28909284669</v>
      </c>
      <c r="R42" s="57">
        <f t="shared" si="43"/>
        <v>12047.044240486664</v>
      </c>
      <c r="S42" s="59">
        <f t="shared" si="44"/>
        <v>43526647.449460171</v>
      </c>
      <c r="T42" s="56">
        <f t="shared" si="13"/>
        <v>1740727.6042090396</v>
      </c>
      <c r="U42" s="57">
        <f t="shared" si="14"/>
        <v>181361.03103941737</v>
      </c>
      <c r="V42" s="59">
        <f t="shared" si="69"/>
        <v>14000000</v>
      </c>
      <c r="W42" s="52">
        <f t="shared" si="15"/>
        <v>0</v>
      </c>
      <c r="X42" s="57">
        <f t="shared" si="16"/>
        <v>58333.333333333336</v>
      </c>
      <c r="Y42" s="59">
        <f t="shared" si="45"/>
        <v>24308709.382283207</v>
      </c>
      <c r="Z42" s="56">
        <f t="shared" si="46"/>
        <v>0</v>
      </c>
      <c r="AA42" s="57">
        <f t="shared" si="47"/>
        <v>101286.28909284669</v>
      </c>
      <c r="AB42" s="63">
        <f t="shared" si="70"/>
        <v>20000000</v>
      </c>
      <c r="AC42" s="74">
        <f t="shared" si="17"/>
        <v>0</v>
      </c>
      <c r="AD42" s="57">
        <f t="shared" si="48"/>
        <v>83333.333333333328</v>
      </c>
      <c r="AE42" s="59">
        <f t="shared" si="49"/>
        <v>24193147.730516493</v>
      </c>
      <c r="AF42" s="54">
        <f t="shared" si="50"/>
        <v>473786.60240871314</v>
      </c>
      <c r="AG42" s="57">
        <f t="shared" si="18"/>
        <v>100804.78221048538</v>
      </c>
      <c r="AH42" s="59">
        <f t="shared" si="51"/>
        <v>13950000</v>
      </c>
      <c r="AI42" s="54">
        <f t="shared" si="19"/>
        <v>0</v>
      </c>
      <c r="AJ42" s="57">
        <f t="shared" si="20"/>
        <v>58125</v>
      </c>
      <c r="AK42" s="59">
        <f t="shared" si="52"/>
        <v>26518592.053399853</v>
      </c>
      <c r="AL42" s="56">
        <f t="shared" si="53"/>
        <v>0</v>
      </c>
      <c r="AM42" s="75">
        <f t="shared" si="22"/>
        <v>110494.13355583273</v>
      </c>
      <c r="AN42">
        <f t="shared" si="54"/>
        <v>2.3940616320999437E-2</v>
      </c>
      <c r="AO42" s="119">
        <f t="shared" si="23"/>
        <v>113333.33333333336</v>
      </c>
      <c r="AP42" s="119">
        <f t="shared" si="24"/>
        <v>2532157.2273211675</v>
      </c>
      <c r="AQ42">
        <f t="shared" si="25"/>
        <v>0.9025816937499006</v>
      </c>
      <c r="AR42" s="41">
        <f t="shared" si="26"/>
        <v>1922088.6352484571</v>
      </c>
      <c r="AS42" s="41">
        <f t="shared" si="27"/>
        <v>52221828.126271188</v>
      </c>
      <c r="AT42">
        <f t="shared" si="28"/>
        <v>0.90260692096372785</v>
      </c>
      <c r="AU42" s="41">
        <f t="shared" si="55"/>
        <v>58333.333333333336</v>
      </c>
      <c r="AV42" s="41">
        <f t="shared" si="56"/>
        <v>0</v>
      </c>
      <c r="AW42">
        <f t="shared" si="29"/>
        <v>0.90589659412099688</v>
      </c>
      <c r="AX42">
        <f t="shared" si="57"/>
        <v>0</v>
      </c>
      <c r="AY42" s="121">
        <f t="shared" si="58"/>
        <v>0</v>
      </c>
      <c r="AZ42">
        <f t="shared" si="30"/>
        <v>0.93555752147930227</v>
      </c>
      <c r="BA42" s="39">
        <f t="shared" si="59"/>
        <v>83333.333333333328</v>
      </c>
      <c r="BB42" s="39">
        <f t="shared" si="60"/>
        <v>0</v>
      </c>
      <c r="BC42">
        <f t="shared" si="31"/>
        <v>0.91180567972487814</v>
      </c>
      <c r="BD42" s="41">
        <f t="shared" si="61"/>
        <v>574591.38461919851</v>
      </c>
      <c r="BE42" s="41">
        <f t="shared" si="62"/>
        <v>14213598.072261395</v>
      </c>
      <c r="BF42">
        <f t="shared" si="32"/>
        <v>0.90603759259784222</v>
      </c>
      <c r="BG42" s="41">
        <f t="shared" si="63"/>
        <v>58125</v>
      </c>
      <c r="BH42" s="41">
        <f t="shared" si="64"/>
        <v>0</v>
      </c>
      <c r="BI42">
        <f t="shared" si="33"/>
        <v>0.91821194604523171</v>
      </c>
      <c r="BJ42">
        <f t="shared" si="65"/>
        <v>0</v>
      </c>
      <c r="BK42" s="121">
        <f t="shared" si="66"/>
        <v>0</v>
      </c>
      <c r="BL42">
        <f t="shared" si="34"/>
        <v>0.92235403803305838</v>
      </c>
      <c r="BM42" s="119">
        <f t="shared" si="67"/>
        <v>2809805.0198676558</v>
      </c>
      <c r="BN42" s="119">
        <f t="shared" si="68"/>
        <v>52600501.826547995</v>
      </c>
      <c r="BO42">
        <f t="shared" si="35"/>
        <v>0.91264709672497735</v>
      </c>
    </row>
    <row r="43" spans="1:67">
      <c r="A43">
        <v>31</v>
      </c>
      <c r="B43" s="58">
        <v>26</v>
      </c>
      <c r="C43" s="56">
        <f t="shared" si="5"/>
        <v>167284367.16031459</v>
      </c>
      <c r="D43" s="56">
        <f t="shared" si="36"/>
        <v>0</v>
      </c>
      <c r="E43" s="59">
        <f t="shared" si="37"/>
        <v>167284367.16031462</v>
      </c>
      <c r="F43" s="53">
        <f t="shared" si="38"/>
        <v>1248267.7569608467</v>
      </c>
      <c r="G43" s="53">
        <f t="shared" si="6"/>
        <v>775920.6563452594</v>
      </c>
      <c r="H43" s="60">
        <f t="shared" si="7"/>
        <v>472347.10061558732</v>
      </c>
      <c r="I43" s="54">
        <f t="shared" si="39"/>
        <v>0.10979999999999999</v>
      </c>
      <c r="J43" s="61">
        <f t="shared" si="8"/>
        <v>9.6456066865724388E-3</v>
      </c>
      <c r="K43" s="62">
        <f t="shared" si="9"/>
        <v>1609003.1360884889</v>
      </c>
      <c r="L43" s="62">
        <f t="shared" si="10"/>
        <v>2857270.8930493356</v>
      </c>
      <c r="M43" s="55">
        <f t="shared" si="40"/>
        <v>2081350.2367040762</v>
      </c>
      <c r="N43" s="55">
        <f t="shared" si="41"/>
        <v>468681.77242982719</v>
      </c>
      <c r="O43" s="55">
        <f t="shared" si="11"/>
        <v>1612668.464274249</v>
      </c>
      <c r="P43" s="59">
        <f t="shared" si="42"/>
        <v>2790004.3286239528</v>
      </c>
      <c r="Q43" s="52">
        <f t="shared" ref="Q43:Q106" si="71">MIN(IF(S43&gt;O43,0,MIN(P43,O43-S43))+IF(P43&gt;0,MIN(AA43,P43)),P43)</f>
        <v>101708.31529740022</v>
      </c>
      <c r="R43" s="57">
        <f t="shared" si="43"/>
        <v>11625.018035933137</v>
      </c>
      <c r="S43" s="59">
        <f t="shared" si="44"/>
        <v>41785919.845251128</v>
      </c>
      <c r="T43" s="56">
        <f t="shared" si="13"/>
        <v>1723622.9900532311</v>
      </c>
      <c r="U43" s="57">
        <f t="shared" si="14"/>
        <v>174107.99935521302</v>
      </c>
      <c r="V43" s="59">
        <f t="shared" si="69"/>
        <v>14000000</v>
      </c>
      <c r="W43" s="52">
        <f t="shared" si="15"/>
        <v>0</v>
      </c>
      <c r="X43" s="57">
        <f t="shared" si="16"/>
        <v>58333.333333333336</v>
      </c>
      <c r="Y43" s="59">
        <f t="shared" si="45"/>
        <v>24409995.671376053</v>
      </c>
      <c r="Z43" s="56">
        <f t="shared" si="46"/>
        <v>0</v>
      </c>
      <c r="AA43" s="57">
        <f t="shared" si="47"/>
        <v>101708.31529740022</v>
      </c>
      <c r="AB43" s="63">
        <f t="shared" si="70"/>
        <v>20000000</v>
      </c>
      <c r="AC43" s="74">
        <f t="shared" si="17"/>
        <v>0</v>
      </c>
      <c r="AD43" s="57">
        <f t="shared" si="48"/>
        <v>83333.333333333328</v>
      </c>
      <c r="AE43" s="59">
        <f t="shared" si="49"/>
        <v>23719361.128107779</v>
      </c>
      <c r="AF43" s="54">
        <f t="shared" si="50"/>
        <v>468681.77242982719</v>
      </c>
      <c r="AG43" s="57">
        <f t="shared" si="18"/>
        <v>98830.671367115749</v>
      </c>
      <c r="AH43" s="59">
        <f t="shared" si="51"/>
        <v>13950000</v>
      </c>
      <c r="AI43" s="54">
        <f t="shared" si="19"/>
        <v>0</v>
      </c>
      <c r="AJ43" s="57">
        <f t="shared" si="20"/>
        <v>58125</v>
      </c>
      <c r="AK43" s="59">
        <f t="shared" si="52"/>
        <v>26629086.186955687</v>
      </c>
      <c r="AL43" s="56">
        <f t="shared" si="53"/>
        <v>0</v>
      </c>
      <c r="AM43" s="75">
        <f t="shared" si="22"/>
        <v>110954.52577898203</v>
      </c>
      <c r="AN43">
        <f t="shared" si="54"/>
        <v>2.4021023505006896E-2</v>
      </c>
      <c r="AO43" s="119">
        <f t="shared" si="23"/>
        <v>113333.33333333336</v>
      </c>
      <c r="AP43" s="119">
        <f t="shared" si="24"/>
        <v>2644416.1977324057</v>
      </c>
      <c r="AQ43">
        <f t="shared" si="25"/>
        <v>0.89873288017467745</v>
      </c>
      <c r="AR43" s="41">
        <f t="shared" si="26"/>
        <v>1897730.9894084441</v>
      </c>
      <c r="AS43" s="41">
        <f t="shared" si="27"/>
        <v>53432312.691650167</v>
      </c>
      <c r="AT43">
        <f t="shared" si="28"/>
        <v>0.89875900443976575</v>
      </c>
      <c r="AU43" s="41">
        <f t="shared" si="55"/>
        <v>58333.333333333336</v>
      </c>
      <c r="AV43" s="41">
        <f t="shared" si="56"/>
        <v>0</v>
      </c>
      <c r="AW43">
        <f t="shared" si="29"/>
        <v>0.90216590455340762</v>
      </c>
      <c r="AX43">
        <f t="shared" si="57"/>
        <v>0</v>
      </c>
      <c r="AY43" s="121">
        <f t="shared" si="58"/>
        <v>0</v>
      </c>
      <c r="AZ43">
        <f t="shared" si="30"/>
        <v>0.93290593322631588</v>
      </c>
      <c r="BA43" s="39">
        <f t="shared" si="59"/>
        <v>83333.333333333328</v>
      </c>
      <c r="BB43" s="39">
        <f t="shared" si="60"/>
        <v>0</v>
      </c>
      <c r="BC43">
        <f t="shared" si="31"/>
        <v>0.90828680098173853</v>
      </c>
      <c r="BD43" s="41">
        <f t="shared" si="61"/>
        <v>567512.44379694294</v>
      </c>
      <c r="BE43" s="41">
        <f t="shared" si="62"/>
        <v>14529134.945324643</v>
      </c>
      <c r="BF43">
        <f t="shared" si="32"/>
        <v>0.90231193855859704</v>
      </c>
      <c r="BG43" s="41">
        <f t="shared" si="63"/>
        <v>58125</v>
      </c>
      <c r="BH43" s="41">
        <f t="shared" si="64"/>
        <v>0</v>
      </c>
      <c r="BI43">
        <f t="shared" si="33"/>
        <v>0.91492449171205548</v>
      </c>
      <c r="BJ43">
        <f t="shared" si="65"/>
        <v>0</v>
      </c>
      <c r="BK43" s="121">
        <f t="shared" si="66"/>
        <v>0</v>
      </c>
      <c r="BL43">
        <f t="shared" si="34"/>
        <v>0.91921720230987425</v>
      </c>
      <c r="BM43" s="119">
        <f t="shared" si="67"/>
        <v>2778368.4332053871</v>
      </c>
      <c r="BN43" s="119">
        <f t="shared" si="68"/>
        <v>54115106.15430598</v>
      </c>
      <c r="BO43">
        <f t="shared" si="35"/>
        <v>0.90915850780177854</v>
      </c>
    </row>
    <row r="44" spans="1:67">
      <c r="A44">
        <v>32</v>
      </c>
      <c r="B44" s="64">
        <v>27</v>
      </c>
      <c r="C44" s="56">
        <f t="shared" si="5"/>
        <v>165203016.92361054</v>
      </c>
      <c r="D44" s="56">
        <f t="shared" si="36"/>
        <v>0</v>
      </c>
      <c r="E44" s="59">
        <f t="shared" si="37"/>
        <v>165203016.92361054</v>
      </c>
      <c r="F44" s="53">
        <f t="shared" si="38"/>
        <v>1236227.4571376725</v>
      </c>
      <c r="G44" s="53">
        <f t="shared" si="6"/>
        <v>766266.6601640135</v>
      </c>
      <c r="H44" s="66">
        <f t="shared" si="7"/>
        <v>469960.79697365896</v>
      </c>
      <c r="I44" s="54">
        <f t="shared" si="39"/>
        <v>0.10979999999999999</v>
      </c>
      <c r="J44" s="67">
        <f t="shared" si="8"/>
        <v>9.6456066865724388E-3</v>
      </c>
      <c r="K44" s="68">
        <f t="shared" si="9"/>
        <v>1588950.2676746016</v>
      </c>
      <c r="L44" s="68">
        <f t="shared" si="10"/>
        <v>2825177.7248122739</v>
      </c>
      <c r="M44" s="55">
        <f t="shared" si="40"/>
        <v>2058911.0646482604</v>
      </c>
      <c r="N44" s="55">
        <f t="shared" si="41"/>
        <v>463628.88380708796</v>
      </c>
      <c r="O44" s="55">
        <f t="shared" si="11"/>
        <v>1595282.1808411723</v>
      </c>
      <c r="P44" s="65">
        <f t="shared" si="42"/>
        <v>2688296.0133265527</v>
      </c>
      <c r="Q44" s="52">
        <f t="shared" si="71"/>
        <v>102132.09994447272</v>
      </c>
      <c r="R44" s="57">
        <f t="shared" si="43"/>
        <v>11201.233388860635</v>
      </c>
      <c r="S44" s="59">
        <f t="shared" si="44"/>
        <v>40062296.855197899</v>
      </c>
      <c r="T44" s="56">
        <f t="shared" si="13"/>
        <v>1706699.0171442335</v>
      </c>
      <c r="U44" s="57">
        <f t="shared" si="14"/>
        <v>166926.23689665791</v>
      </c>
      <c r="V44" s="59">
        <f t="shared" si="69"/>
        <v>14000000</v>
      </c>
      <c r="W44" s="52">
        <f t="shared" si="15"/>
        <v>0</v>
      </c>
      <c r="X44" s="57">
        <f t="shared" si="16"/>
        <v>58333.333333333336</v>
      </c>
      <c r="Y44" s="59">
        <f t="shared" si="45"/>
        <v>24511703.986673452</v>
      </c>
      <c r="Z44" s="56">
        <f t="shared" si="46"/>
        <v>0</v>
      </c>
      <c r="AA44" s="57">
        <f t="shared" si="47"/>
        <v>102132.09994447272</v>
      </c>
      <c r="AB44" s="63">
        <f t="shared" si="70"/>
        <v>20000000</v>
      </c>
      <c r="AC44" s="74">
        <f t="shared" si="17"/>
        <v>0</v>
      </c>
      <c r="AD44" s="57">
        <f t="shared" si="48"/>
        <v>83333.333333333328</v>
      </c>
      <c r="AE44" s="59">
        <f t="shared" si="49"/>
        <v>23250679.355677951</v>
      </c>
      <c r="AF44" s="54">
        <f t="shared" si="50"/>
        <v>463628.88380708796</v>
      </c>
      <c r="AG44" s="57">
        <f t="shared" si="18"/>
        <v>96877.830648658128</v>
      </c>
      <c r="AH44" s="59">
        <f t="shared" si="51"/>
        <v>13950000</v>
      </c>
      <c r="AI44" s="54">
        <f t="shared" si="19"/>
        <v>0</v>
      </c>
      <c r="AJ44" s="57">
        <f t="shared" si="20"/>
        <v>58125</v>
      </c>
      <c r="AK44" s="59">
        <f t="shared" si="52"/>
        <v>26740040.712734669</v>
      </c>
      <c r="AL44" s="56">
        <f t="shared" si="53"/>
        <v>0</v>
      </c>
      <c r="AM44" s="75">
        <f t="shared" si="22"/>
        <v>111416.83630306112</v>
      </c>
      <c r="AN44">
        <f t="shared" si="54"/>
        <v>2.410143068901436E-2</v>
      </c>
      <c r="AO44" s="119">
        <f t="shared" si="23"/>
        <v>113333.33333333336</v>
      </c>
      <c r="AP44" s="119">
        <f t="shared" si="24"/>
        <v>2757566.6985007636</v>
      </c>
      <c r="AQ44">
        <f t="shared" si="25"/>
        <v>0.89488853634097709</v>
      </c>
      <c r="AR44" s="41">
        <f t="shared" si="26"/>
        <v>1873625.2540408913</v>
      </c>
      <c r="AS44" s="41">
        <f t="shared" si="27"/>
        <v>54614368.548615471</v>
      </c>
      <c r="AT44">
        <f t="shared" si="28"/>
        <v>0.8949155491754246</v>
      </c>
      <c r="AU44" s="41">
        <f t="shared" si="55"/>
        <v>58333.333333333336</v>
      </c>
      <c r="AV44" s="41">
        <f t="shared" si="56"/>
        <v>0</v>
      </c>
      <c r="AW44">
        <f t="shared" si="29"/>
        <v>0.89843858721051795</v>
      </c>
      <c r="AX44">
        <f t="shared" si="57"/>
        <v>0</v>
      </c>
      <c r="AY44" s="121">
        <f t="shared" si="58"/>
        <v>0</v>
      </c>
      <c r="AZ44">
        <f t="shared" si="30"/>
        <v>0.93024942798971033</v>
      </c>
      <c r="BA44" s="39">
        <f t="shared" si="59"/>
        <v>83333.333333333328</v>
      </c>
      <c r="BB44" s="39">
        <f t="shared" si="60"/>
        <v>0</v>
      </c>
      <c r="BC44">
        <f t="shared" si="31"/>
        <v>0.90476942319458864</v>
      </c>
      <c r="BD44" s="41">
        <f t="shared" si="61"/>
        <v>560506.71445574611</v>
      </c>
      <c r="BE44" s="41">
        <f t="shared" si="62"/>
        <v>14836124.281826815</v>
      </c>
      <c r="BF44">
        <f t="shared" si="32"/>
        <v>0.89858961082223299</v>
      </c>
      <c r="BG44" s="41">
        <f t="shared" si="63"/>
        <v>58125</v>
      </c>
      <c r="BH44" s="41">
        <f t="shared" si="64"/>
        <v>0</v>
      </c>
      <c r="BI44">
        <f t="shared" si="33"/>
        <v>0.91163663304154452</v>
      </c>
      <c r="BJ44">
        <f t="shared" si="65"/>
        <v>0</v>
      </c>
      <c r="BK44" s="121">
        <f t="shared" si="66"/>
        <v>0</v>
      </c>
      <c r="BL44">
        <f t="shared" si="34"/>
        <v>0.91607879879397458</v>
      </c>
      <c r="BM44" s="119">
        <f t="shared" si="67"/>
        <v>2747256.9684966374</v>
      </c>
      <c r="BN44" s="119">
        <f t="shared" si="68"/>
        <v>55590598.745503031</v>
      </c>
      <c r="BO44">
        <f t="shared" si="35"/>
        <v>0.9056711622587521</v>
      </c>
    </row>
    <row r="45" spans="1:67">
      <c r="A45">
        <v>33</v>
      </c>
      <c r="B45" s="58">
        <v>28</v>
      </c>
      <c r="C45" s="56">
        <f t="shared" si="5"/>
        <v>163144105.85896227</v>
      </c>
      <c r="D45" s="56">
        <f t="shared" si="36"/>
        <v>0</v>
      </c>
      <c r="E45" s="59">
        <f t="shared" si="37"/>
        <v>163144105.8589623</v>
      </c>
      <c r="F45" s="53">
        <f t="shared" si="38"/>
        <v>1224303.2933109808</v>
      </c>
      <c r="G45" s="53">
        <f t="shared" si="6"/>
        <v>756716.74434248684</v>
      </c>
      <c r="H45" s="60">
        <f t="shared" si="7"/>
        <v>467586.54896849394</v>
      </c>
      <c r="I45" s="54">
        <f t="shared" si="39"/>
        <v>0.10979999999999999</v>
      </c>
      <c r="J45" s="61">
        <f t="shared" si="8"/>
        <v>9.6456066865724388E-3</v>
      </c>
      <c r="K45" s="62">
        <f t="shared" si="9"/>
        <v>1569113.7224048066</v>
      </c>
      <c r="L45" s="62">
        <f t="shared" si="10"/>
        <v>2793417.0157157872</v>
      </c>
      <c r="M45" s="55">
        <f t="shared" si="40"/>
        <v>2036700.2713733003</v>
      </c>
      <c r="N45" s="55">
        <f t="shared" si="41"/>
        <v>458627.42188318557</v>
      </c>
      <c r="O45" s="55">
        <f t="shared" si="11"/>
        <v>1578072.849490115</v>
      </c>
      <c r="P45" s="59">
        <f t="shared" si="42"/>
        <v>2586163.9133820799</v>
      </c>
      <c r="Q45" s="52">
        <f t="shared" si="71"/>
        <v>102557.65036090801</v>
      </c>
      <c r="R45" s="57">
        <f t="shared" si="43"/>
        <v>10775.682972425333</v>
      </c>
      <c r="S45" s="59">
        <f t="shared" si="44"/>
        <v>38355597.838053666</v>
      </c>
      <c r="T45" s="56">
        <f t="shared" si="13"/>
        <v>1689953.9226111055</v>
      </c>
      <c r="U45" s="57">
        <f t="shared" si="14"/>
        <v>159814.99099189028</v>
      </c>
      <c r="V45" s="59">
        <f t="shared" si="69"/>
        <v>14000000</v>
      </c>
      <c r="W45" s="52">
        <f t="shared" si="15"/>
        <v>0</v>
      </c>
      <c r="X45" s="57">
        <f t="shared" si="16"/>
        <v>58333.333333333336</v>
      </c>
      <c r="Y45" s="59">
        <f>IF(V44&gt;O44,(IF(V44&gt;AA44+O44+AM44,Y44+AA44,Y44+AA44-((AA44+O44+AM44)-V44))),Y44-Z44)</f>
        <v>24613836.086617924</v>
      </c>
      <c r="Z45" s="56">
        <f>MIN(IF(V45&gt;O45,0,MIN(Y45,O45-V45))+IF(AM44&gt;V44,AM44,0),Y45)</f>
        <v>0</v>
      </c>
      <c r="AA45" s="57">
        <f t="shared" si="47"/>
        <v>102557.65036090801</v>
      </c>
      <c r="AB45" s="63">
        <f t="shared" si="70"/>
        <v>20000000</v>
      </c>
      <c r="AC45" s="74">
        <f t="shared" si="17"/>
        <v>0</v>
      </c>
      <c r="AD45" s="57">
        <f t="shared" si="48"/>
        <v>83333.333333333328</v>
      </c>
      <c r="AE45" s="59">
        <f t="shared" si="49"/>
        <v>22787050.471870862</v>
      </c>
      <c r="AF45" s="54">
        <f t="shared" si="50"/>
        <v>458627.42188318557</v>
      </c>
      <c r="AG45" s="57">
        <f t="shared" si="18"/>
        <v>94946.043632795263</v>
      </c>
      <c r="AH45" s="59">
        <f t="shared" si="51"/>
        <v>13950000</v>
      </c>
      <c r="AI45" s="54">
        <f t="shared" si="19"/>
        <v>0</v>
      </c>
      <c r="AJ45" s="57">
        <f t="shared" si="20"/>
        <v>58125</v>
      </c>
      <c r="AK45" s="59">
        <f t="shared" si="52"/>
        <v>26851457.549037732</v>
      </c>
      <c r="AL45" s="56">
        <f t="shared" si="53"/>
        <v>0</v>
      </c>
      <c r="AM45" s="75">
        <f t="shared" si="22"/>
        <v>111881.07312099055</v>
      </c>
      <c r="AN45">
        <f t="shared" si="54"/>
        <v>2.4181837873021819E-2</v>
      </c>
      <c r="AO45" s="119">
        <f t="shared" si="23"/>
        <v>113333.33333333334</v>
      </c>
      <c r="AP45" s="119">
        <f t="shared" si="24"/>
        <v>2871614.2101054243</v>
      </c>
      <c r="AQ45">
        <f t="shared" si="25"/>
        <v>0.89104874563476411</v>
      </c>
      <c r="AR45" s="41">
        <f t="shared" si="26"/>
        <v>1849768.9136029957</v>
      </c>
      <c r="AS45" s="41">
        <f t="shared" si="27"/>
        <v>55768479.446166478</v>
      </c>
      <c r="AT45">
        <f t="shared" si="28"/>
        <v>0.89107663857441322</v>
      </c>
      <c r="AU45" s="41">
        <f t="shared" si="55"/>
        <v>58333.333333333336</v>
      </c>
      <c r="AV45" s="41">
        <f t="shared" si="56"/>
        <v>0</v>
      </c>
      <c r="AW45">
        <f t="shared" si="29"/>
        <v>0.89471472757083403</v>
      </c>
      <c r="AX45">
        <f t="shared" si="57"/>
        <v>0</v>
      </c>
      <c r="AY45" s="121">
        <f t="shared" si="58"/>
        <v>0</v>
      </c>
      <c r="AZ45">
        <f t="shared" si="30"/>
        <v>0.92758809079816784</v>
      </c>
      <c r="BA45" s="39">
        <f t="shared" si="59"/>
        <v>83333.333333333328</v>
      </c>
      <c r="BB45" s="39">
        <f t="shared" si="60"/>
        <v>0</v>
      </c>
      <c r="BC45">
        <f t="shared" si="31"/>
        <v>0.90125363440678086</v>
      </c>
      <c r="BD45" s="41">
        <f t="shared" si="61"/>
        <v>553573.46551598085</v>
      </c>
      <c r="BE45" s="41">
        <f t="shared" si="62"/>
        <v>15134704.922145125</v>
      </c>
      <c r="BF45">
        <f t="shared" si="32"/>
        <v>0.89487069494564941</v>
      </c>
      <c r="BG45" s="41">
        <f t="shared" si="63"/>
        <v>58125</v>
      </c>
      <c r="BH45" s="41">
        <f t="shared" si="64"/>
        <v>0</v>
      </c>
      <c r="BI45">
        <f t="shared" si="33"/>
        <v>0.90834845926387286</v>
      </c>
      <c r="BJ45">
        <f t="shared" si="65"/>
        <v>0</v>
      </c>
      <c r="BK45" s="121">
        <f t="shared" si="66"/>
        <v>0</v>
      </c>
      <c r="BL45">
        <f t="shared" si="34"/>
        <v>0.91293891665399363</v>
      </c>
      <c r="BM45" s="119">
        <f t="shared" si="67"/>
        <v>2716467.3791189766</v>
      </c>
      <c r="BN45" s="119">
        <f t="shared" si="68"/>
        <v>57027607.598452412</v>
      </c>
      <c r="BO45">
        <f t="shared" si="35"/>
        <v>0.9021851483873391</v>
      </c>
    </row>
    <row r="46" spans="1:67">
      <c r="A46">
        <v>34</v>
      </c>
      <c r="B46" s="64">
        <v>29</v>
      </c>
      <c r="C46" s="56">
        <f t="shared" si="5"/>
        <v>161107405.58758897</v>
      </c>
      <c r="D46" s="56">
        <f t="shared" si="36"/>
        <v>0</v>
      </c>
      <c r="E46" s="59">
        <f t="shared" si="37"/>
        <v>161107405.587589</v>
      </c>
      <c r="F46" s="53">
        <f t="shared" si="38"/>
        <v>1212494.1452786278</v>
      </c>
      <c r="G46" s="53">
        <f t="shared" si="6"/>
        <v>747269.84958376701</v>
      </c>
      <c r="H46" s="66">
        <f t="shared" si="7"/>
        <v>465224.29569486075</v>
      </c>
      <c r="I46" s="54">
        <f t="shared" si="39"/>
        <v>0.10979999999999999</v>
      </c>
      <c r="J46" s="67">
        <f t="shared" si="8"/>
        <v>9.6456066865724388E-3</v>
      </c>
      <c r="K46" s="68">
        <f t="shared" si="9"/>
        <v>1549491.298014676</v>
      </c>
      <c r="L46" s="68">
        <f t="shared" si="10"/>
        <v>2761985.4432933037</v>
      </c>
      <c r="M46" s="55">
        <f t="shared" si="40"/>
        <v>2014715.5937095368</v>
      </c>
      <c r="N46" s="55">
        <f t="shared" si="41"/>
        <v>453676.87703395932</v>
      </c>
      <c r="O46" s="55">
        <f t="shared" si="11"/>
        <v>1561038.7166755775</v>
      </c>
      <c r="P46" s="65">
        <f t="shared" si="42"/>
        <v>2483606.263021172</v>
      </c>
      <c r="Q46" s="52">
        <f t="shared" si="71"/>
        <v>102984.97390407846</v>
      </c>
      <c r="R46" s="57">
        <f t="shared" si="43"/>
        <v>10348.359429254884</v>
      </c>
      <c r="S46" s="59">
        <f t="shared" si="44"/>
        <v>36665643.915442564</v>
      </c>
      <c r="T46" s="56">
        <f t="shared" si="13"/>
        <v>1673385.9609345722</v>
      </c>
      <c r="U46" s="57">
        <f t="shared" si="14"/>
        <v>152773.51631434401</v>
      </c>
      <c r="V46" s="59">
        <f t="shared" si="69"/>
        <v>14000000</v>
      </c>
      <c r="W46" s="52">
        <f t="shared" si="15"/>
        <v>0</v>
      </c>
      <c r="X46" s="57">
        <f t="shared" si="16"/>
        <v>58333.333333333336</v>
      </c>
      <c r="Y46" s="59">
        <f t="shared" ref="Y46:Y109" si="72">IF(V45&gt;O45,(IF(V45&gt;AA45+O45+AM45,Y45+AA45,Y45+AA45-((AA45+O45+AM45)-V45))),Y45-Z45)</f>
        <v>24716393.736978833</v>
      </c>
      <c r="Z46" s="56">
        <f t="shared" si="46"/>
        <v>0</v>
      </c>
      <c r="AA46" s="57">
        <f t="shared" si="47"/>
        <v>102984.97390407846</v>
      </c>
      <c r="AB46" s="63">
        <f t="shared" si="70"/>
        <v>20000000</v>
      </c>
      <c r="AC46" s="74">
        <f t="shared" si="17"/>
        <v>0</v>
      </c>
      <c r="AD46" s="57">
        <f t="shared" si="48"/>
        <v>83333.333333333328</v>
      </c>
      <c r="AE46" s="59">
        <f t="shared" si="49"/>
        <v>22328423.049987677</v>
      </c>
      <c r="AF46" s="54">
        <f t="shared" si="50"/>
        <v>453676.87703395932</v>
      </c>
      <c r="AG46" s="57">
        <f t="shared" si="18"/>
        <v>93035.096041615325</v>
      </c>
      <c r="AH46" s="59">
        <f t="shared" si="51"/>
        <v>13950000</v>
      </c>
      <c r="AI46" s="54">
        <f t="shared" si="19"/>
        <v>0</v>
      </c>
      <c r="AJ46" s="57">
        <f t="shared" si="20"/>
        <v>58125</v>
      </c>
      <c r="AK46" s="59">
        <f t="shared" si="52"/>
        <v>26963338.622158721</v>
      </c>
      <c r="AL46" s="56">
        <f t="shared" si="53"/>
        <v>0</v>
      </c>
      <c r="AM46" s="75">
        <f t="shared" si="22"/>
        <v>112347.24425899467</v>
      </c>
      <c r="AN46">
        <f t="shared" si="54"/>
        <v>2.4262245057029279E-2</v>
      </c>
      <c r="AO46" s="119">
        <f t="shared" si="23"/>
        <v>113333.33333333334</v>
      </c>
      <c r="AP46" s="119">
        <f t="shared" si="24"/>
        <v>2986564.2432182753</v>
      </c>
      <c r="AQ46">
        <f t="shared" si="25"/>
        <v>0.88721359090133256</v>
      </c>
      <c r="AR46" s="41">
        <f t="shared" si="26"/>
        <v>1826159.4772489162</v>
      </c>
      <c r="AS46" s="41">
        <f t="shared" si="27"/>
        <v>56895122.671775453</v>
      </c>
      <c r="AT46">
        <f t="shared" si="28"/>
        <v>0.88724235550014652</v>
      </c>
      <c r="AU46" s="41">
        <f t="shared" si="55"/>
        <v>58333.333333333336</v>
      </c>
      <c r="AV46" s="41">
        <f t="shared" si="56"/>
        <v>0</v>
      </c>
      <c r="AW46">
        <f t="shared" si="29"/>
        <v>0.89099441061948914</v>
      </c>
      <c r="AX46">
        <f t="shared" si="57"/>
        <v>0</v>
      </c>
      <c r="AY46" s="121">
        <f t="shared" si="58"/>
        <v>0</v>
      </c>
      <c r="AZ46">
        <f t="shared" si="30"/>
        <v>0.92492200663007162</v>
      </c>
      <c r="BA46" s="39">
        <f t="shared" si="59"/>
        <v>83333.333333333328</v>
      </c>
      <c r="BB46" s="39">
        <f t="shared" si="60"/>
        <v>0</v>
      </c>
      <c r="BC46">
        <f t="shared" si="31"/>
        <v>0.89773952225518039</v>
      </c>
      <c r="BD46" s="41">
        <f t="shared" si="61"/>
        <v>546711.97307557461</v>
      </c>
      <c r="BE46" s="41">
        <f t="shared" si="62"/>
        <v>15425013.819154616</v>
      </c>
      <c r="BF46">
        <f t="shared" si="32"/>
        <v>0.89115527599438582</v>
      </c>
      <c r="BG46" s="41">
        <f t="shared" si="63"/>
        <v>58125</v>
      </c>
      <c r="BH46" s="41">
        <f t="shared" si="64"/>
        <v>0</v>
      </c>
      <c r="BI46">
        <f t="shared" si="33"/>
        <v>0.90506005929923927</v>
      </c>
      <c r="BJ46">
        <f t="shared" si="65"/>
        <v>0</v>
      </c>
      <c r="BK46" s="121">
        <f t="shared" si="66"/>
        <v>0</v>
      </c>
      <c r="BL46">
        <f t="shared" si="34"/>
        <v>0.90979764481142045</v>
      </c>
      <c r="BM46" s="119">
        <f t="shared" si="67"/>
        <v>2685996.4503244907</v>
      </c>
      <c r="BN46" s="119">
        <f t="shared" si="68"/>
        <v>58426752.217576571</v>
      </c>
      <c r="BO46">
        <f t="shared" si="35"/>
        <v>0.89870055408508454</v>
      </c>
    </row>
    <row r="47" spans="1:67">
      <c r="A47">
        <v>35</v>
      </c>
      <c r="B47" s="58">
        <v>30</v>
      </c>
      <c r="C47" s="56">
        <f t="shared" si="5"/>
        <v>159092689.99387941</v>
      </c>
      <c r="D47" s="56">
        <f t="shared" si="36"/>
        <v>0</v>
      </c>
      <c r="E47" s="59">
        <f t="shared" si="37"/>
        <v>159092689.99387947</v>
      </c>
      <c r="F47" s="53">
        <f t="shared" si="38"/>
        <v>1200798.9036434989</v>
      </c>
      <c r="G47" s="53">
        <f t="shared" si="6"/>
        <v>737924.92708827753</v>
      </c>
      <c r="H47" s="60">
        <f t="shared" si="7"/>
        <v>462873.97655522136</v>
      </c>
      <c r="I47" s="54">
        <f t="shared" si="39"/>
        <v>0.10979999999999999</v>
      </c>
      <c r="J47" s="61">
        <f t="shared" si="8"/>
        <v>9.6456066865724388E-3</v>
      </c>
      <c r="K47" s="62">
        <f t="shared" si="9"/>
        <v>1530080.8140664585</v>
      </c>
      <c r="L47" s="62">
        <f t="shared" si="10"/>
        <v>2730879.7177099572</v>
      </c>
      <c r="M47" s="55">
        <f t="shared" si="40"/>
        <v>1992954.7906216797</v>
      </c>
      <c r="N47" s="55">
        <f t="shared" si="41"/>
        <v>448776.74461950141</v>
      </c>
      <c r="O47" s="55">
        <f t="shared" si="11"/>
        <v>1544178.0460021785</v>
      </c>
      <c r="P47" s="59">
        <f t="shared" si="42"/>
        <v>2380621.2891170937</v>
      </c>
      <c r="Q47" s="52">
        <f t="shared" si="71"/>
        <v>103414.07796201212</v>
      </c>
      <c r="R47" s="57">
        <f t="shared" si="43"/>
        <v>9919.2553713212237</v>
      </c>
      <c r="S47" s="59">
        <f t="shared" si="44"/>
        <v>34992257.954507992</v>
      </c>
      <c r="T47" s="56">
        <f t="shared" si="13"/>
        <v>1656993.403778919</v>
      </c>
      <c r="U47" s="57">
        <f t="shared" si="14"/>
        <v>145801.07481044997</v>
      </c>
      <c r="V47" s="59">
        <f t="shared" si="69"/>
        <v>14000000</v>
      </c>
      <c r="W47" s="52">
        <f t="shared" si="15"/>
        <v>0</v>
      </c>
      <c r="X47" s="57">
        <f t="shared" si="16"/>
        <v>58333.333333333336</v>
      </c>
      <c r="Y47" s="59">
        <f t="shared" si="72"/>
        <v>24819378.71088291</v>
      </c>
      <c r="Z47" s="56">
        <f t="shared" si="46"/>
        <v>0</v>
      </c>
      <c r="AA47" s="57">
        <f t="shared" si="47"/>
        <v>103414.07796201212</v>
      </c>
      <c r="AB47" s="63">
        <f t="shared" si="70"/>
        <v>20000000</v>
      </c>
      <c r="AC47" s="74">
        <f t="shared" si="17"/>
        <v>0</v>
      </c>
      <c r="AD47" s="57">
        <f t="shared" si="48"/>
        <v>83333.333333333328</v>
      </c>
      <c r="AE47" s="59">
        <f t="shared" si="49"/>
        <v>21874746.172953717</v>
      </c>
      <c r="AF47" s="54">
        <f t="shared" si="50"/>
        <v>448776.74461950141</v>
      </c>
      <c r="AG47" s="57">
        <f t="shared" si="18"/>
        <v>91144.775720640493</v>
      </c>
      <c r="AH47" s="59">
        <f t="shared" si="51"/>
        <v>13950000</v>
      </c>
      <c r="AI47" s="54">
        <f t="shared" si="19"/>
        <v>0</v>
      </c>
      <c r="AJ47" s="57">
        <f t="shared" si="20"/>
        <v>58125</v>
      </c>
      <c r="AK47" s="59">
        <f t="shared" si="52"/>
        <v>27075685.866417717</v>
      </c>
      <c r="AL47" s="56">
        <f t="shared" si="53"/>
        <v>0</v>
      </c>
      <c r="AM47" s="75">
        <f t="shared" si="22"/>
        <v>112815.35777674049</v>
      </c>
      <c r="AN47">
        <f t="shared" si="54"/>
        <v>2.4342652241036739E-2</v>
      </c>
      <c r="AO47" s="119">
        <f t="shared" si="23"/>
        <v>113333.33333333334</v>
      </c>
      <c r="AP47" s="119">
        <f t="shared" si="24"/>
        <v>3102422.3388603637</v>
      </c>
      <c r="AQ47">
        <f t="shared" si="25"/>
        <v>0.88338315444322091</v>
      </c>
      <c r="AR47" s="41">
        <f t="shared" si="26"/>
        <v>1802794.478589369</v>
      </c>
      <c r="AS47" s="41">
        <f t="shared" si="27"/>
        <v>57994769.132262163</v>
      </c>
      <c r="AT47">
        <f t="shared" si="28"/>
        <v>0.88341278227362219</v>
      </c>
      <c r="AU47" s="41">
        <f t="shared" si="55"/>
        <v>58333.333333333336</v>
      </c>
      <c r="AV47" s="41">
        <f t="shared" si="56"/>
        <v>0</v>
      </c>
      <c r="AW47">
        <f t="shared" si="29"/>
        <v>0.88727772084576428</v>
      </c>
      <c r="AX47">
        <f t="shared" si="57"/>
        <v>0</v>
      </c>
      <c r="AY47" s="121">
        <f t="shared" si="58"/>
        <v>0</v>
      </c>
      <c r="AZ47">
        <f t="shared" si="30"/>
        <v>0.92225126040908556</v>
      </c>
      <c r="BA47" s="39">
        <f t="shared" si="59"/>
        <v>83333.333333333328</v>
      </c>
      <c r="BB47" s="39">
        <f t="shared" si="60"/>
        <v>0</v>
      </c>
      <c r="BC47">
        <f t="shared" si="31"/>
        <v>0.89422717396711537</v>
      </c>
      <c r="BD47" s="41">
        <f t="shared" si="61"/>
        <v>539921.52034014184</v>
      </c>
      <c r="BE47" s="41">
        <f t="shared" si="62"/>
        <v>15707186.061682548</v>
      </c>
      <c r="BF47">
        <f t="shared" si="32"/>
        <v>0.88744343854016139</v>
      </c>
      <c r="BG47" s="41">
        <f t="shared" si="63"/>
        <v>58125</v>
      </c>
      <c r="BH47" s="41">
        <f t="shared" si="64"/>
        <v>0</v>
      </c>
      <c r="BI47">
        <f t="shared" si="33"/>
        <v>0.90177152175426378</v>
      </c>
      <c r="BJ47">
        <f t="shared" si="65"/>
        <v>0</v>
      </c>
      <c r="BK47" s="121">
        <f t="shared" si="66"/>
        <v>0</v>
      </c>
      <c r="BL47">
        <f t="shared" si="34"/>
        <v>0.90665507193668937</v>
      </c>
      <c r="BM47" s="119">
        <f t="shared" si="67"/>
        <v>2655840.9989295108</v>
      </c>
      <c r="BN47" s="119">
        <f t="shared" si="68"/>
        <v>59788643.718650393</v>
      </c>
      <c r="BO47">
        <f t="shared" si="35"/>
        <v>0.8952174668524866</v>
      </c>
    </row>
    <row r="48" spans="1:67">
      <c r="A48">
        <v>36</v>
      </c>
      <c r="B48" s="64">
        <v>31</v>
      </c>
      <c r="C48" s="56">
        <f t="shared" si="5"/>
        <v>157099735.20325774</v>
      </c>
      <c r="D48" s="56">
        <f t="shared" si="36"/>
        <v>0</v>
      </c>
      <c r="E48" s="59">
        <f t="shared" si="37"/>
        <v>157099735.20325777</v>
      </c>
      <c r="F48" s="53">
        <f t="shared" si="38"/>
        <v>1189216.4697092858</v>
      </c>
      <c r="G48" s="53">
        <f t="shared" si="6"/>
        <v>728680.93845111073</v>
      </c>
      <c r="H48" s="66">
        <f t="shared" si="7"/>
        <v>460535.53125817503</v>
      </c>
      <c r="I48" s="54">
        <f t="shared" si="39"/>
        <v>0.10979999999999999</v>
      </c>
      <c r="J48" s="67">
        <f t="shared" si="8"/>
        <v>9.6456066865724388E-3</v>
      </c>
      <c r="K48" s="68">
        <f t="shared" si="9"/>
        <v>1510880.1117355947</v>
      </c>
      <c r="L48" s="68">
        <f t="shared" si="10"/>
        <v>2700096.5814448805</v>
      </c>
      <c r="M48" s="55">
        <f t="shared" si="40"/>
        <v>1971415.6429937696</v>
      </c>
      <c r="N48" s="55">
        <f t="shared" si="41"/>
        <v>443926.52493573376</v>
      </c>
      <c r="O48" s="55">
        <f t="shared" si="11"/>
        <v>1527489.1180580358</v>
      </c>
      <c r="P48" s="65">
        <f t="shared" si="42"/>
        <v>2277207.2111550816</v>
      </c>
      <c r="Q48" s="52">
        <f t="shared" si="71"/>
        <v>103844.9699535205</v>
      </c>
      <c r="R48" s="57">
        <f t="shared" si="43"/>
        <v>9488.3633798128394</v>
      </c>
      <c r="S48" s="59">
        <f t="shared" si="44"/>
        <v>33335264.550729074</v>
      </c>
      <c r="T48" s="56">
        <f t="shared" si="13"/>
        <v>1640774.5398255128</v>
      </c>
      <c r="U48" s="57">
        <f t="shared" si="14"/>
        <v>138896.93562803781</v>
      </c>
      <c r="V48" s="59">
        <f t="shared" si="69"/>
        <v>14000000</v>
      </c>
      <c r="W48" s="52">
        <f t="shared" si="15"/>
        <v>0</v>
      </c>
      <c r="X48" s="57">
        <f t="shared" si="16"/>
        <v>58333.333333333336</v>
      </c>
      <c r="Y48" s="59">
        <f t="shared" si="72"/>
        <v>24922792.788844921</v>
      </c>
      <c r="Z48" s="56">
        <f t="shared" si="46"/>
        <v>0</v>
      </c>
      <c r="AA48" s="57">
        <f t="shared" si="47"/>
        <v>103844.9699535205</v>
      </c>
      <c r="AB48" s="63">
        <f t="shared" si="70"/>
        <v>20000000</v>
      </c>
      <c r="AC48" s="74">
        <f t="shared" si="17"/>
        <v>0</v>
      </c>
      <c r="AD48" s="57">
        <f t="shared" si="48"/>
        <v>83333.333333333328</v>
      </c>
      <c r="AE48" s="59">
        <f t="shared" si="49"/>
        <v>21425969.428334218</v>
      </c>
      <c r="AF48" s="54">
        <f t="shared" si="50"/>
        <v>443926.52493573376</v>
      </c>
      <c r="AG48" s="57">
        <f t="shared" si="18"/>
        <v>89274.872618059235</v>
      </c>
      <c r="AH48" s="59">
        <f t="shared" si="51"/>
        <v>13950000</v>
      </c>
      <c r="AI48" s="54">
        <f t="shared" si="19"/>
        <v>0</v>
      </c>
      <c r="AJ48" s="57">
        <f t="shared" si="20"/>
        <v>58125</v>
      </c>
      <c r="AK48" s="59">
        <f t="shared" si="52"/>
        <v>27188501.224194456</v>
      </c>
      <c r="AL48" s="56">
        <f t="shared" si="53"/>
        <v>0</v>
      </c>
      <c r="AM48" s="75">
        <f t="shared" si="22"/>
        <v>113285.4217674769</v>
      </c>
      <c r="AN48">
        <f t="shared" si="54"/>
        <v>2.4423059425044202E-2</v>
      </c>
      <c r="AO48" s="119">
        <f t="shared" si="23"/>
        <v>113333.33333333334</v>
      </c>
      <c r="AP48" s="119">
        <f t="shared" si="24"/>
        <v>3219194.0685591353</v>
      </c>
      <c r="AQ48">
        <f t="shared" si="25"/>
        <v>0.87955751801815807</v>
      </c>
      <c r="AR48" s="41">
        <f t="shared" si="26"/>
        <v>1779671.4754535507</v>
      </c>
      <c r="AS48" s="41">
        <f t="shared" si="27"/>
        <v>59067883.433718458</v>
      </c>
      <c r="AT48">
        <f t="shared" si="28"/>
        <v>0.87958800067138776</v>
      </c>
      <c r="AU48" s="41">
        <f t="shared" si="55"/>
        <v>58333.333333333336</v>
      </c>
      <c r="AV48" s="41">
        <f t="shared" si="56"/>
        <v>0</v>
      </c>
      <c r="AW48">
        <f t="shared" si="29"/>
        <v>0.88356474224064296</v>
      </c>
      <c r="AX48">
        <f t="shared" si="57"/>
        <v>0</v>
      </c>
      <c r="AY48" s="121">
        <f t="shared" si="58"/>
        <v>0</v>
      </c>
      <c r="AZ48">
        <f t="shared" si="30"/>
        <v>0.91957593699979723</v>
      </c>
      <c r="BA48" s="39">
        <f t="shared" si="59"/>
        <v>83333.333333333328</v>
      </c>
      <c r="BB48" s="39">
        <f t="shared" si="60"/>
        <v>0</v>
      </c>
      <c r="BC48">
        <f t="shared" si="31"/>
        <v>0.89071667635730012</v>
      </c>
      <c r="BD48" s="41">
        <f t="shared" si="61"/>
        <v>533201.39755379304</v>
      </c>
      <c r="BE48" s="41">
        <f t="shared" si="62"/>
        <v>15981354.897686414</v>
      </c>
      <c r="BF48">
        <f t="shared" si="32"/>
        <v>0.88373526665839996</v>
      </c>
      <c r="BG48" s="41">
        <f t="shared" si="63"/>
        <v>58125</v>
      </c>
      <c r="BH48" s="41">
        <f t="shared" si="64"/>
        <v>0</v>
      </c>
      <c r="BI48">
        <f t="shared" si="33"/>
        <v>0.89848293491838116</v>
      </c>
      <c r="BJ48">
        <f t="shared" si="65"/>
        <v>0</v>
      </c>
      <c r="BK48" s="121">
        <f t="shared" si="66"/>
        <v>0</v>
      </c>
      <c r="BL48">
        <f t="shared" si="34"/>
        <v>0.90351128644535161</v>
      </c>
      <c r="BM48" s="119">
        <f t="shared" si="67"/>
        <v>2625997.8730073436</v>
      </c>
      <c r="BN48" s="119">
        <f t="shared" si="68"/>
        <v>61113884.932806857</v>
      </c>
      <c r="BO48">
        <f t="shared" si="35"/>
        <v>0.89173597378986391</v>
      </c>
    </row>
    <row r="49" spans="1:67">
      <c r="A49">
        <v>37</v>
      </c>
      <c r="B49" s="58">
        <v>32</v>
      </c>
      <c r="C49" s="56">
        <f t="shared" si="5"/>
        <v>155128319.56026399</v>
      </c>
      <c r="D49" s="56">
        <f t="shared" si="36"/>
        <v>0</v>
      </c>
      <c r="E49" s="59">
        <f t="shared" si="37"/>
        <v>155128319.56026402</v>
      </c>
      <c r="F49" s="53">
        <f t="shared" si="38"/>
        <v>1177745.7553772761</v>
      </c>
      <c r="G49" s="53">
        <f t="shared" si="6"/>
        <v>719536.85556035803</v>
      </c>
      <c r="H49" s="60">
        <f t="shared" si="7"/>
        <v>458208.89981691807</v>
      </c>
      <c r="I49" s="54">
        <f t="shared" si="39"/>
        <v>0.10979999999999999</v>
      </c>
      <c r="J49" s="61">
        <f t="shared" si="8"/>
        <v>9.6456066865724388E-3</v>
      </c>
      <c r="K49" s="62">
        <f t="shared" si="9"/>
        <v>1491887.0535993075</v>
      </c>
      <c r="L49" s="62">
        <f t="shared" si="10"/>
        <v>2669632.8089765836</v>
      </c>
      <c r="M49" s="55">
        <f t="shared" si="40"/>
        <v>1950095.9534162255</v>
      </c>
      <c r="N49" s="55">
        <f t="shared" si="41"/>
        <v>439125.72316645528</v>
      </c>
      <c r="O49" s="55">
        <f t="shared" si="11"/>
        <v>1510970.2302497702</v>
      </c>
      <c r="P49" s="59">
        <f t="shared" si="42"/>
        <v>2173362.2412015609</v>
      </c>
      <c r="Q49" s="52">
        <f t="shared" si="71"/>
        <v>104277.65732832684</v>
      </c>
      <c r="R49" s="57">
        <f t="shared" si="43"/>
        <v>9055.6760050065041</v>
      </c>
      <c r="S49" s="59">
        <f t="shared" si="44"/>
        <v>31694490.01090356</v>
      </c>
      <c r="T49" s="56">
        <f t="shared" si="13"/>
        <v>1624727.6746079449</v>
      </c>
      <c r="U49" s="57">
        <f t="shared" si="14"/>
        <v>132060.37504543149</v>
      </c>
      <c r="V49" s="59">
        <f t="shared" si="69"/>
        <v>14000000</v>
      </c>
      <c r="W49" s="52">
        <f t="shared" si="15"/>
        <v>0</v>
      </c>
      <c r="X49" s="57">
        <f t="shared" si="16"/>
        <v>58333.333333333336</v>
      </c>
      <c r="Y49" s="59">
        <f t="shared" si="72"/>
        <v>25026637.758798443</v>
      </c>
      <c r="Z49" s="56">
        <f t="shared" si="46"/>
        <v>0</v>
      </c>
      <c r="AA49" s="57">
        <f t="shared" si="47"/>
        <v>104277.65732832684</v>
      </c>
      <c r="AB49" s="63">
        <f t="shared" si="70"/>
        <v>20000000</v>
      </c>
      <c r="AC49" s="74">
        <f t="shared" si="17"/>
        <v>0</v>
      </c>
      <c r="AD49" s="57">
        <f t="shared" si="48"/>
        <v>83333.333333333328</v>
      </c>
      <c r="AE49" s="59">
        <f t="shared" si="49"/>
        <v>20982042.903398484</v>
      </c>
      <c r="AF49" s="54">
        <f t="shared" si="50"/>
        <v>439125.72316645528</v>
      </c>
      <c r="AG49" s="57">
        <f t="shared" si="18"/>
        <v>87425.178764160344</v>
      </c>
      <c r="AH49" s="59">
        <f t="shared" si="51"/>
        <v>13950000</v>
      </c>
      <c r="AI49" s="54">
        <f t="shared" si="19"/>
        <v>0</v>
      </c>
      <c r="AJ49" s="57">
        <f t="shared" si="20"/>
        <v>58125</v>
      </c>
      <c r="AK49" s="59">
        <f t="shared" si="52"/>
        <v>27301786.645961933</v>
      </c>
      <c r="AL49" s="56">
        <f t="shared" si="53"/>
        <v>0</v>
      </c>
      <c r="AM49" s="75">
        <f t="shared" si="22"/>
        <v>113757.44435817472</v>
      </c>
      <c r="AN49">
        <f t="shared" si="54"/>
        <v>2.4503466609051661E-2</v>
      </c>
      <c r="AO49" s="119">
        <f t="shared" si="23"/>
        <v>113333.33333333334</v>
      </c>
      <c r="AP49" s="119">
        <f t="shared" si="24"/>
        <v>3336885.0345064588</v>
      </c>
      <c r="AQ49">
        <f t="shared" si="25"/>
        <v>0.87573676283707924</v>
      </c>
      <c r="AR49" s="41">
        <f t="shared" si="26"/>
        <v>1756788.0496533765</v>
      </c>
      <c r="AS49" s="41">
        <f t="shared" si="27"/>
        <v>60114923.960493959</v>
      </c>
      <c r="AT49">
        <f t="shared" si="28"/>
        <v>0.87576809192353344</v>
      </c>
      <c r="AU49" s="41">
        <f t="shared" si="55"/>
        <v>58333.333333333336</v>
      </c>
      <c r="AV49" s="41">
        <f t="shared" si="56"/>
        <v>0</v>
      </c>
      <c r="AW49">
        <f t="shared" si="29"/>
        <v>0.87985555829441719</v>
      </c>
      <c r="AX49">
        <f t="shared" si="57"/>
        <v>0</v>
      </c>
      <c r="AY49" s="121">
        <f t="shared" si="58"/>
        <v>0</v>
      </c>
      <c r="AZ49">
        <f t="shared" si="30"/>
        <v>0.91689612120333575</v>
      </c>
      <c r="BA49" s="39">
        <f t="shared" si="59"/>
        <v>83333.333333333328</v>
      </c>
      <c r="BB49" s="39">
        <f t="shared" si="60"/>
        <v>0</v>
      </c>
      <c r="BC49">
        <f t="shared" si="31"/>
        <v>0.88720811582484349</v>
      </c>
      <c r="BD49" s="41">
        <f t="shared" si="61"/>
        <v>526550.90193061566</v>
      </c>
      <c r="BE49" s="41">
        <f t="shared" si="62"/>
        <v>16247651.757158846</v>
      </c>
      <c r="BF49">
        <f t="shared" si="32"/>
        <v>0.88003084392583819</v>
      </c>
      <c r="BG49" s="41">
        <f t="shared" si="63"/>
        <v>58125</v>
      </c>
      <c r="BH49" s="41">
        <f t="shared" si="64"/>
        <v>0</v>
      </c>
      <c r="BI49">
        <f t="shared" si="33"/>
        <v>0.89519438676028529</v>
      </c>
      <c r="BJ49">
        <f t="shared" si="65"/>
        <v>0</v>
      </c>
      <c r="BK49" s="121">
        <f t="shared" si="66"/>
        <v>0</v>
      </c>
      <c r="BL49">
        <f t="shared" si="34"/>
        <v>0.90036637649417983</v>
      </c>
      <c r="BM49" s="119">
        <f t="shared" si="67"/>
        <v>2596463.9515839918</v>
      </c>
      <c r="BN49" s="119">
        <f t="shared" si="68"/>
        <v>62403070.509319216</v>
      </c>
      <c r="BO49">
        <f t="shared" si="35"/>
        <v>0.88825616159425946</v>
      </c>
    </row>
    <row r="50" spans="1:67">
      <c r="A50">
        <v>38</v>
      </c>
      <c r="B50" s="64">
        <v>33</v>
      </c>
      <c r="C50" s="56">
        <f t="shared" si="5"/>
        <v>153178223.60684776</v>
      </c>
      <c r="D50" s="56">
        <f t="shared" si="36"/>
        <v>0</v>
      </c>
      <c r="E50" s="59">
        <f t="shared" si="37"/>
        <v>153178223.60684779</v>
      </c>
      <c r="F50" s="53">
        <f t="shared" si="38"/>
        <v>1166385.6830441265</v>
      </c>
      <c r="G50" s="53">
        <f t="shared" si="6"/>
        <v>710491.66049642907</v>
      </c>
      <c r="H50" s="66">
        <f t="shared" si="7"/>
        <v>455894.02254769742</v>
      </c>
      <c r="I50" s="54">
        <f t="shared" si="39"/>
        <v>0.10979999999999999</v>
      </c>
      <c r="J50" s="67">
        <f t="shared" si="8"/>
        <v>9.6456066865724388E-3</v>
      </c>
      <c r="K50" s="68">
        <f t="shared" si="9"/>
        <v>1473099.5234272447</v>
      </c>
      <c r="L50" s="68">
        <f t="shared" si="10"/>
        <v>2639485.2064713715</v>
      </c>
      <c r="M50" s="55">
        <f t="shared" si="40"/>
        <v>1928993.5459749424</v>
      </c>
      <c r="N50" s="55">
        <f t="shared" si="41"/>
        <v>434373.84933585062</v>
      </c>
      <c r="O50" s="55">
        <f t="shared" si="11"/>
        <v>1494619.6966390919</v>
      </c>
      <c r="P50" s="65">
        <f t="shared" si="42"/>
        <v>2069084.5838732342</v>
      </c>
      <c r="Q50" s="52">
        <f t="shared" si="71"/>
        <v>104712.14756719487</v>
      </c>
      <c r="R50" s="57">
        <f t="shared" si="43"/>
        <v>8621.1857661384765</v>
      </c>
      <c r="S50" s="59">
        <f t="shared" si="44"/>
        <v>30069762.336295616</v>
      </c>
      <c r="T50" s="56">
        <f t="shared" si="13"/>
        <v>1608851.130348759</v>
      </c>
      <c r="U50" s="57">
        <f t="shared" si="14"/>
        <v>125290.67640123173</v>
      </c>
      <c r="V50" s="59">
        <f t="shared" si="69"/>
        <v>14000000</v>
      </c>
      <c r="W50" s="52">
        <f t="shared" si="15"/>
        <v>0</v>
      </c>
      <c r="X50" s="57">
        <f t="shared" si="16"/>
        <v>58333.333333333336</v>
      </c>
      <c r="Y50" s="59">
        <f t="shared" si="72"/>
        <v>25130915.416126769</v>
      </c>
      <c r="Z50" s="56">
        <f t="shared" si="46"/>
        <v>0</v>
      </c>
      <c r="AA50" s="57">
        <f t="shared" si="47"/>
        <v>104712.14756719487</v>
      </c>
      <c r="AB50" s="63">
        <f t="shared" si="70"/>
        <v>20000000</v>
      </c>
      <c r="AC50" s="74">
        <f t="shared" si="17"/>
        <v>0</v>
      </c>
      <c r="AD50" s="57">
        <f t="shared" si="48"/>
        <v>83333.333333333328</v>
      </c>
      <c r="AE50" s="59">
        <f t="shared" si="49"/>
        <v>20542917.180232029</v>
      </c>
      <c r="AF50" s="54">
        <f t="shared" si="50"/>
        <v>434373.84933585062</v>
      </c>
      <c r="AG50" s="57">
        <f t="shared" si="18"/>
        <v>85595.488250966795</v>
      </c>
      <c r="AH50" s="59">
        <f t="shared" si="51"/>
        <v>13950000</v>
      </c>
      <c r="AI50" s="54">
        <f t="shared" si="19"/>
        <v>0</v>
      </c>
      <c r="AJ50" s="57">
        <f t="shared" si="20"/>
        <v>58125</v>
      </c>
      <c r="AK50" s="59">
        <f t="shared" si="52"/>
        <v>27415544.090320107</v>
      </c>
      <c r="AL50" s="56">
        <f t="shared" si="53"/>
        <v>0</v>
      </c>
      <c r="AM50" s="75">
        <f t="shared" si="22"/>
        <v>114231.43370966711</v>
      </c>
      <c r="AN50">
        <f t="shared" si="54"/>
        <v>2.4583873793059124E-2</v>
      </c>
      <c r="AO50" s="119">
        <f t="shared" si="23"/>
        <v>113333.33333333334</v>
      </c>
      <c r="AP50" s="119">
        <f t="shared" si="24"/>
        <v>3455500.8697174308</v>
      </c>
      <c r="AQ50">
        <f t="shared" si="25"/>
        <v>0.87192096956217036</v>
      </c>
      <c r="AR50" s="41">
        <f t="shared" si="26"/>
        <v>1734141.8067499907</v>
      </c>
      <c r="AS50" s="41">
        <f t="shared" si="27"/>
        <v>61136342.953252845</v>
      </c>
      <c r="AT50">
        <f t="shared" si="28"/>
        <v>0.87195313671174246</v>
      </c>
      <c r="AU50" s="41">
        <f t="shared" si="55"/>
        <v>58333.333333333336</v>
      </c>
      <c r="AV50" s="41">
        <f t="shared" si="56"/>
        <v>0</v>
      </c>
      <c r="AW50">
        <f t="shared" si="29"/>
        <v>0.87615025199436714</v>
      </c>
      <c r="AX50">
        <f t="shared" si="57"/>
        <v>0</v>
      </c>
      <c r="AY50" s="121">
        <f t="shared" si="58"/>
        <v>0</v>
      </c>
      <c r="AZ50">
        <f t="shared" si="30"/>
        <v>0.91421189775302825</v>
      </c>
      <c r="BA50" s="39">
        <f t="shared" si="59"/>
        <v>83333.333333333328</v>
      </c>
      <c r="BB50" s="39">
        <f t="shared" si="60"/>
        <v>0</v>
      </c>
      <c r="BC50">
        <f t="shared" si="31"/>
        <v>0.88370157835025431</v>
      </c>
      <c r="BD50" s="41">
        <f t="shared" si="61"/>
        <v>519969.33758681745</v>
      </c>
      <c r="BE50" s="41">
        <f t="shared" si="62"/>
        <v>16506206.274762323</v>
      </c>
      <c r="BF50">
        <f t="shared" si="32"/>
        <v>0.87633025341814053</v>
      </c>
      <c r="BG50" s="41">
        <f t="shared" si="63"/>
        <v>58125</v>
      </c>
      <c r="BH50" s="41">
        <f t="shared" si="64"/>
        <v>0</v>
      </c>
      <c r="BI50">
        <f t="shared" si="33"/>
        <v>0.8919059649244252</v>
      </c>
      <c r="BJ50">
        <f t="shared" si="65"/>
        <v>0</v>
      </c>
      <c r="BK50" s="121">
        <f t="shared" si="66"/>
        <v>0</v>
      </c>
      <c r="BL50">
        <f t="shared" si="34"/>
        <v>0.89722042997741958</v>
      </c>
      <c r="BM50" s="119">
        <f t="shared" si="67"/>
        <v>2567236.144336808</v>
      </c>
      <c r="BN50" s="119">
        <f t="shared" si="68"/>
        <v>63656787.017173097</v>
      </c>
      <c r="BO50">
        <f t="shared" si="35"/>
        <v>0.88477811655638405</v>
      </c>
    </row>
    <row r="51" spans="1:67">
      <c r="A51">
        <v>39</v>
      </c>
      <c r="B51" s="58">
        <v>34</v>
      </c>
      <c r="C51" s="56">
        <f t="shared" si="5"/>
        <v>151249230.06087282</v>
      </c>
      <c r="D51" s="56">
        <f t="shared" si="36"/>
        <v>0</v>
      </c>
      <c r="E51" s="59">
        <f t="shared" si="37"/>
        <v>151249230.06087285</v>
      </c>
      <c r="F51" s="53">
        <f t="shared" si="38"/>
        <v>1155135.1855006339</v>
      </c>
      <c r="G51" s="53">
        <f t="shared" si="6"/>
        <v>701544.34543234855</v>
      </c>
      <c r="H51" s="60">
        <f t="shared" si="7"/>
        <v>453590.84006828535</v>
      </c>
      <c r="I51" s="54">
        <f t="shared" si="39"/>
        <v>0.10979999999999999</v>
      </c>
      <c r="J51" s="61">
        <f t="shared" si="8"/>
        <v>9.6456066865724388E-3</v>
      </c>
      <c r="K51" s="62">
        <f t="shared" si="9"/>
        <v>1454515.4259741576</v>
      </c>
      <c r="L51" s="62">
        <f t="shared" si="10"/>
        <v>2609650.6114747915</v>
      </c>
      <c r="M51" s="55">
        <f t="shared" si="40"/>
        <v>1908106.266042443</v>
      </c>
      <c r="N51" s="55">
        <f t="shared" si="41"/>
        <v>429670.41826146113</v>
      </c>
      <c r="O51" s="55">
        <f t="shared" si="11"/>
        <v>1478435.8477809818</v>
      </c>
      <c r="P51" s="59">
        <f t="shared" si="42"/>
        <v>1964372.4363060393</v>
      </c>
      <c r="Q51" s="52">
        <f t="shared" si="71"/>
        <v>105148.44818205817</v>
      </c>
      <c r="R51" s="57">
        <f t="shared" si="43"/>
        <v>8184.8851512751635</v>
      </c>
      <c r="S51" s="59">
        <f t="shared" si="44"/>
        <v>28460911.205946855</v>
      </c>
      <c r="T51" s="56">
        <f t="shared" si="13"/>
        <v>1593143.2457977724</v>
      </c>
      <c r="U51" s="57">
        <f t="shared" si="14"/>
        <v>118587.13002477855</v>
      </c>
      <c r="V51" s="59">
        <f t="shared" si="69"/>
        <v>14000000</v>
      </c>
      <c r="W51" s="52">
        <f t="shared" si="15"/>
        <v>0</v>
      </c>
      <c r="X51" s="57">
        <f t="shared" si="16"/>
        <v>58333.333333333336</v>
      </c>
      <c r="Y51" s="59">
        <f t="shared" si="72"/>
        <v>25235627.563693963</v>
      </c>
      <c r="Z51" s="56">
        <f t="shared" si="46"/>
        <v>0</v>
      </c>
      <c r="AA51" s="57">
        <f t="shared" si="47"/>
        <v>105148.44818205817</v>
      </c>
      <c r="AB51" s="63">
        <f t="shared" si="70"/>
        <v>20000000</v>
      </c>
      <c r="AC51" s="74">
        <f t="shared" si="17"/>
        <v>0</v>
      </c>
      <c r="AD51" s="57">
        <f t="shared" si="48"/>
        <v>83333.333333333328</v>
      </c>
      <c r="AE51" s="59">
        <f t="shared" si="49"/>
        <v>20108543.33089618</v>
      </c>
      <c r="AF51" s="54">
        <f t="shared" si="50"/>
        <v>429670.41826146113</v>
      </c>
      <c r="AG51" s="57">
        <f t="shared" si="18"/>
        <v>83785.597212067412</v>
      </c>
      <c r="AH51" s="59">
        <f t="shared" si="51"/>
        <v>13950000</v>
      </c>
      <c r="AI51" s="54">
        <f t="shared" si="19"/>
        <v>0</v>
      </c>
      <c r="AJ51" s="57">
        <f t="shared" si="20"/>
        <v>58125</v>
      </c>
      <c r="AK51" s="59">
        <f t="shared" si="52"/>
        <v>27529775.524029773</v>
      </c>
      <c r="AL51" s="56">
        <f t="shared" si="53"/>
        <v>0</v>
      </c>
      <c r="AM51" s="75">
        <f t="shared" si="22"/>
        <v>114707.39801679071</v>
      </c>
      <c r="AN51">
        <f t="shared" si="54"/>
        <v>2.4664280977066584E-2</v>
      </c>
      <c r="AO51" s="119">
        <f t="shared" si="23"/>
        <v>113333.33333333333</v>
      </c>
      <c r="AP51" s="119">
        <f t="shared" si="24"/>
        <v>3575047.2381899776</v>
      </c>
      <c r="AQ51">
        <f t="shared" si="25"/>
        <v>0.86811021830493806</v>
      </c>
      <c r="AR51" s="41">
        <f t="shared" si="26"/>
        <v>1711730.3758225511</v>
      </c>
      <c r="AS51" s="41">
        <f t="shared" si="27"/>
        <v>62132586.586113125</v>
      </c>
      <c r="AT51">
        <f t="shared" si="28"/>
        <v>0.86814321516737014</v>
      </c>
      <c r="AU51" s="41">
        <f t="shared" si="55"/>
        <v>58333.333333333336</v>
      </c>
      <c r="AV51" s="41">
        <f t="shared" si="56"/>
        <v>0</v>
      </c>
      <c r="AW51">
        <f t="shared" si="29"/>
        <v>0.87244890582239765</v>
      </c>
      <c r="AX51">
        <f t="shared" si="57"/>
        <v>0</v>
      </c>
      <c r="AY51" s="121">
        <f t="shared" si="58"/>
        <v>0</v>
      </c>
      <c r="AZ51">
        <f t="shared" si="30"/>
        <v>0.91152335131009432</v>
      </c>
      <c r="BA51" s="39">
        <f t="shared" si="59"/>
        <v>83333.333333333328</v>
      </c>
      <c r="BB51" s="39">
        <f t="shared" si="60"/>
        <v>0</v>
      </c>
      <c r="BC51">
        <f t="shared" si="31"/>
        <v>0.88019714949254757</v>
      </c>
      <c r="BD51" s="41">
        <f t="shared" si="61"/>
        <v>513456.01547352853</v>
      </c>
      <c r="BE51" s="41">
        <f t="shared" si="62"/>
        <v>16757146.312196985</v>
      </c>
      <c r="BF51">
        <f t="shared" si="32"/>
        <v>0.87263357770759409</v>
      </c>
      <c r="BG51" s="41">
        <f t="shared" si="63"/>
        <v>58125</v>
      </c>
      <c r="BH51" s="41">
        <f t="shared" si="64"/>
        <v>0</v>
      </c>
      <c r="BI51">
        <f t="shared" si="33"/>
        <v>0.88861775672750776</v>
      </c>
      <c r="BJ51">
        <f t="shared" si="65"/>
        <v>0</v>
      </c>
      <c r="BK51" s="121">
        <f t="shared" si="66"/>
        <v>0</v>
      </c>
      <c r="BL51">
        <f t="shared" si="34"/>
        <v>0.89407353452297</v>
      </c>
      <c r="BM51" s="119">
        <f t="shared" si="67"/>
        <v>2538311.3912960794</v>
      </c>
      <c r="BN51" s="119">
        <f t="shared" si="68"/>
        <v>64875613.045443058</v>
      </c>
      <c r="BO51">
        <f t="shared" si="35"/>
        <v>0.88130192455763567</v>
      </c>
    </row>
    <row r="52" spans="1:67">
      <c r="A52">
        <v>40</v>
      </c>
      <c r="B52" s="64">
        <v>35</v>
      </c>
      <c r="C52" s="56">
        <f t="shared" si="5"/>
        <v>149341123.79483035</v>
      </c>
      <c r="D52" s="56">
        <f t="shared" si="36"/>
        <v>0</v>
      </c>
      <c r="E52" s="59">
        <f t="shared" si="37"/>
        <v>149341123.79483041</v>
      </c>
      <c r="F52" s="53">
        <f t="shared" si="38"/>
        <v>1143993.2058314739</v>
      </c>
      <c r="G52" s="53">
        <f t="shared" si="6"/>
        <v>692693.91253502166</v>
      </c>
      <c r="H52" s="66">
        <f t="shared" si="7"/>
        <v>451299.29329645226</v>
      </c>
      <c r="I52" s="54">
        <f t="shared" si="39"/>
        <v>0.10979999999999999</v>
      </c>
      <c r="J52" s="67">
        <f t="shared" si="8"/>
        <v>9.6456066865724388E-3</v>
      </c>
      <c r="K52" s="68">
        <f t="shared" si="9"/>
        <v>1436132.6867745928</v>
      </c>
      <c r="L52" s="68">
        <f t="shared" si="10"/>
        <v>2580125.8926060665</v>
      </c>
      <c r="M52" s="55">
        <f t="shared" si="40"/>
        <v>1887431.980071045</v>
      </c>
      <c r="N52" s="55">
        <f t="shared" si="41"/>
        <v>425014.94950761029</v>
      </c>
      <c r="O52" s="55">
        <f t="shared" si="11"/>
        <v>1462417.0305634348</v>
      </c>
      <c r="P52" s="65">
        <f t="shared" si="42"/>
        <v>1859223.9881239813</v>
      </c>
      <c r="Q52" s="52">
        <f t="shared" si="71"/>
        <v>105586.56671615009</v>
      </c>
      <c r="R52" s="57">
        <f t="shared" si="43"/>
        <v>7746.7666171832552</v>
      </c>
      <c r="S52" s="59">
        <f t="shared" si="44"/>
        <v>26867767.960149083</v>
      </c>
      <c r="T52" s="56">
        <f t="shared" si="13"/>
        <v>1577602.3760719621</v>
      </c>
      <c r="U52" s="57">
        <f t="shared" si="14"/>
        <v>111949.03316728784</v>
      </c>
      <c r="V52" s="59">
        <f t="shared" si="69"/>
        <v>14000000</v>
      </c>
      <c r="W52" s="52">
        <f t="shared" si="15"/>
        <v>0</v>
      </c>
      <c r="X52" s="57">
        <f t="shared" si="16"/>
        <v>58333.333333333336</v>
      </c>
      <c r="Y52" s="59">
        <f t="shared" si="72"/>
        <v>25340776.011876021</v>
      </c>
      <c r="Z52" s="56">
        <f t="shared" si="46"/>
        <v>0</v>
      </c>
      <c r="AA52" s="57">
        <f t="shared" si="47"/>
        <v>105586.56671615009</v>
      </c>
      <c r="AB52" s="63">
        <f t="shared" si="70"/>
        <v>20000000</v>
      </c>
      <c r="AC52" s="74">
        <f t="shared" si="17"/>
        <v>0</v>
      </c>
      <c r="AD52" s="57">
        <f t="shared" si="48"/>
        <v>83333.333333333328</v>
      </c>
      <c r="AE52" s="59">
        <f t="shared" si="49"/>
        <v>19678872.912634719</v>
      </c>
      <c r="AF52" s="54">
        <f t="shared" si="50"/>
        <v>425014.94950761029</v>
      </c>
      <c r="AG52" s="57">
        <f t="shared" si="18"/>
        <v>81995.303802644659</v>
      </c>
      <c r="AH52" s="59">
        <f t="shared" si="51"/>
        <v>13950000</v>
      </c>
      <c r="AI52" s="54">
        <f t="shared" si="19"/>
        <v>0</v>
      </c>
      <c r="AJ52" s="57">
        <f t="shared" si="20"/>
        <v>58125</v>
      </c>
      <c r="AK52" s="59">
        <f t="shared" si="52"/>
        <v>27644482.922046565</v>
      </c>
      <c r="AL52" s="56">
        <f t="shared" si="53"/>
        <v>0</v>
      </c>
      <c r="AM52" s="75">
        <f t="shared" si="22"/>
        <v>115185.34550852735</v>
      </c>
      <c r="AN52">
        <f t="shared" si="54"/>
        <v>2.4744688161074044E-2</v>
      </c>
      <c r="AO52" s="119">
        <f t="shared" si="23"/>
        <v>113333.33333333334</v>
      </c>
      <c r="AP52" s="119">
        <f t="shared" si="24"/>
        <v>3695529.8350652531</v>
      </c>
      <c r="AQ52">
        <f t="shared" si="25"/>
        <v>0.86430458862439485</v>
      </c>
      <c r="AR52" s="41">
        <f t="shared" si="26"/>
        <v>1689551.40923925</v>
      </c>
      <c r="AS52" s="41">
        <f t="shared" si="27"/>
        <v>63104095.042878479</v>
      </c>
      <c r="AT52">
        <f t="shared" si="28"/>
        <v>0.86433840686959362</v>
      </c>
      <c r="AU52" s="41">
        <f t="shared" si="55"/>
        <v>58333.333333333336</v>
      </c>
      <c r="AV52" s="41">
        <f t="shared" si="56"/>
        <v>0</v>
      </c>
      <c r="AW52">
        <f t="shared" si="29"/>
        <v>0.86875160175283117</v>
      </c>
      <c r="AX52">
        <f t="shared" si="57"/>
        <v>0</v>
      </c>
      <c r="AY52" s="121">
        <f t="shared" si="58"/>
        <v>0</v>
      </c>
      <c r="AZ52">
        <f t="shared" si="30"/>
        <v>0.90883056645930416</v>
      </c>
      <c r="BA52" s="39">
        <f t="shared" si="59"/>
        <v>83333.333333333328</v>
      </c>
      <c r="BB52" s="39">
        <f t="shared" si="60"/>
        <v>0</v>
      </c>
      <c r="BC52">
        <f t="shared" si="31"/>
        <v>0.87669491438631086</v>
      </c>
      <c r="BD52" s="41">
        <f t="shared" si="61"/>
        <v>507010.25331025495</v>
      </c>
      <c r="BE52" s="41">
        <f t="shared" si="62"/>
        <v>17000597.980304413</v>
      </c>
      <c r="BF52">
        <f t="shared" si="32"/>
        <v>0.86894089886082826</v>
      </c>
      <c r="BG52" s="41">
        <f t="shared" si="63"/>
        <v>58125</v>
      </c>
      <c r="BH52" s="41">
        <f t="shared" si="64"/>
        <v>0</v>
      </c>
      <c r="BI52">
        <f t="shared" si="33"/>
        <v>0.88532984915503099</v>
      </c>
      <c r="BJ52">
        <f t="shared" si="65"/>
        <v>0</v>
      </c>
      <c r="BK52" s="121">
        <f t="shared" si="66"/>
        <v>0</v>
      </c>
      <c r="BL52">
        <f t="shared" si="34"/>
        <v>0.89092577748868595</v>
      </c>
      <c r="BM52" s="119">
        <f t="shared" si="67"/>
        <v>2509686.6625495045</v>
      </c>
      <c r="BN52" s="119">
        <f t="shared" si="68"/>
        <v>66060119.302486576</v>
      </c>
      <c r="BO52">
        <f t="shared" si="35"/>
        <v>0.8778276710670827</v>
      </c>
    </row>
    <row r="53" spans="1:67">
      <c r="A53">
        <v>41</v>
      </c>
      <c r="B53" s="58">
        <v>36</v>
      </c>
      <c r="C53" s="56">
        <f t="shared" si="5"/>
        <v>147453691.81475931</v>
      </c>
      <c r="D53" s="56">
        <f t="shared" si="36"/>
        <v>0</v>
      </c>
      <c r="E53" s="59">
        <f t="shared" si="37"/>
        <v>147453691.81475937</v>
      </c>
      <c r="F53" s="53">
        <f t="shared" si="38"/>
        <v>1132958.6973159125</v>
      </c>
      <c r="G53" s="53">
        <f t="shared" si="6"/>
        <v>683939.3738674589</v>
      </c>
      <c r="H53" s="60">
        <f t="shared" si="7"/>
        <v>449019.32344845356</v>
      </c>
      <c r="I53" s="54">
        <f t="shared" si="39"/>
        <v>0.10979999999999999</v>
      </c>
      <c r="J53" s="61">
        <f t="shared" si="8"/>
        <v>9.6456066865724388E-3</v>
      </c>
      <c r="K53" s="62">
        <f t="shared" si="9"/>
        <v>1417949.2519395801</v>
      </c>
      <c r="L53" s="62">
        <f t="shared" si="10"/>
        <v>2550907.9492554925</v>
      </c>
      <c r="M53" s="55">
        <f t="shared" si="40"/>
        <v>1866968.5753880336</v>
      </c>
      <c r="N53" s="55">
        <f t="shared" si="41"/>
        <v>420406.96733927989</v>
      </c>
      <c r="O53" s="55">
        <f t="shared" si="11"/>
        <v>1446561.6080487538</v>
      </c>
      <c r="P53" s="59">
        <f t="shared" si="42"/>
        <v>1753637.4214078311</v>
      </c>
      <c r="Q53" s="52">
        <f t="shared" si="71"/>
        <v>106026.51074413404</v>
      </c>
      <c r="R53" s="57">
        <f t="shared" si="43"/>
        <v>7306.8225891992961</v>
      </c>
      <c r="S53" s="59">
        <f t="shared" si="44"/>
        <v>25290165.58407712</v>
      </c>
      <c r="T53" s="56">
        <f t="shared" si="13"/>
        <v>1562226.8924968999</v>
      </c>
      <c r="U53" s="57">
        <f t="shared" si="14"/>
        <v>105375.68993365466</v>
      </c>
      <c r="V53" s="59">
        <f t="shared" si="69"/>
        <v>14000000</v>
      </c>
      <c r="W53" s="52">
        <f t="shared" si="15"/>
        <v>0</v>
      </c>
      <c r="X53" s="57">
        <f t="shared" si="16"/>
        <v>58333.333333333336</v>
      </c>
      <c r="Y53" s="59">
        <f t="shared" si="72"/>
        <v>25446362.57859217</v>
      </c>
      <c r="Z53" s="56">
        <f t="shared" si="46"/>
        <v>0</v>
      </c>
      <c r="AA53" s="57">
        <f t="shared" si="47"/>
        <v>106026.51074413404</v>
      </c>
      <c r="AB53" s="63">
        <f t="shared" si="70"/>
        <v>20000000</v>
      </c>
      <c r="AC53" s="74">
        <f t="shared" si="17"/>
        <v>0</v>
      </c>
      <c r="AD53" s="57">
        <f t="shared" si="48"/>
        <v>83333.333333333328</v>
      </c>
      <c r="AE53" s="59">
        <f t="shared" si="49"/>
        <v>19253857.96312711</v>
      </c>
      <c r="AF53" s="54">
        <f t="shared" si="50"/>
        <v>420406.96733927989</v>
      </c>
      <c r="AG53" s="57">
        <f t="shared" si="18"/>
        <v>80224.408179696286</v>
      </c>
      <c r="AH53" s="59">
        <f t="shared" si="51"/>
        <v>13950000</v>
      </c>
      <c r="AI53" s="54">
        <f t="shared" si="19"/>
        <v>0</v>
      </c>
      <c r="AJ53" s="57">
        <f t="shared" si="20"/>
        <v>58125</v>
      </c>
      <c r="AK53" s="59">
        <f t="shared" si="52"/>
        <v>27759668.267555092</v>
      </c>
      <c r="AL53" s="56">
        <f t="shared" si="53"/>
        <v>0</v>
      </c>
      <c r="AM53" s="75">
        <f t="shared" si="22"/>
        <v>115665.28444814621</v>
      </c>
      <c r="AN53">
        <f t="shared" si="54"/>
        <v>2.4825095345081503E-2</v>
      </c>
      <c r="AO53" s="119">
        <f t="shared" si="23"/>
        <v>113333.33333333333</v>
      </c>
      <c r="AP53" s="119">
        <f t="shared" si="24"/>
        <v>3816954.3867888255</v>
      </c>
      <c r="AQ53">
        <f t="shared" si="25"/>
        <v>0.86050415952518322</v>
      </c>
      <c r="AR53" s="41">
        <f t="shared" si="26"/>
        <v>1667602.5824305546</v>
      </c>
      <c r="AS53" s="41">
        <f t="shared" si="27"/>
        <v>64051302.592372894</v>
      </c>
      <c r="AT53">
        <f t="shared" si="28"/>
        <v>0.86053879084357088</v>
      </c>
      <c r="AU53" s="41">
        <f t="shared" si="55"/>
        <v>58333.333333333336</v>
      </c>
      <c r="AV53" s="41">
        <f t="shared" si="56"/>
        <v>0</v>
      </c>
      <c r="AW53">
        <f t="shared" si="29"/>
        <v>0.86505842125015342</v>
      </c>
      <c r="AX53">
        <f t="shared" si="57"/>
        <v>0</v>
      </c>
      <c r="AY53" s="121">
        <f t="shared" si="58"/>
        <v>0</v>
      </c>
      <c r="AZ53">
        <f t="shared" si="30"/>
        <v>0.90613362770469408</v>
      </c>
      <c r="BA53" s="39">
        <f t="shared" si="59"/>
        <v>83333.333333333328</v>
      </c>
      <c r="BB53" s="39">
        <f t="shared" si="60"/>
        <v>0</v>
      </c>
      <c r="BC53">
        <f t="shared" si="31"/>
        <v>0.87319495773886957</v>
      </c>
      <c r="BD53" s="41">
        <f t="shared" si="61"/>
        <v>500631.37551897619</v>
      </c>
      <c r="BE53" s="41">
        <f t="shared" si="62"/>
        <v>17236685.660910476</v>
      </c>
      <c r="BF53">
        <f t="shared" si="32"/>
        <v>0.86525229843656581</v>
      </c>
      <c r="BG53" s="41">
        <f t="shared" si="63"/>
        <v>58125</v>
      </c>
      <c r="BH53" s="41">
        <f t="shared" si="64"/>
        <v>0</v>
      </c>
      <c r="BI53">
        <f t="shared" si="33"/>
        <v>0.882042328857915</v>
      </c>
      <c r="BJ53">
        <f t="shared" si="65"/>
        <v>0</v>
      </c>
      <c r="BK53" s="121">
        <f t="shared" si="66"/>
        <v>0</v>
      </c>
      <c r="BL53">
        <f t="shared" si="34"/>
        <v>0.88777724595861385</v>
      </c>
      <c r="BM53" s="119">
        <f t="shared" si="67"/>
        <v>2481358.9579495303</v>
      </c>
      <c r="BN53" s="119">
        <f t="shared" si="68"/>
        <v>67210868.713969216</v>
      </c>
      <c r="BO53">
        <f t="shared" si="35"/>
        <v>0.87435544113856078</v>
      </c>
    </row>
    <row r="54" spans="1:67">
      <c r="A54">
        <v>42</v>
      </c>
      <c r="B54" s="64">
        <v>37</v>
      </c>
      <c r="C54" s="56">
        <f t="shared" si="5"/>
        <v>145586723.2393713</v>
      </c>
      <c r="D54" s="56">
        <f t="shared" si="36"/>
        <v>0</v>
      </c>
      <c r="E54" s="59">
        <f t="shared" si="37"/>
        <v>145586723.23937133</v>
      </c>
      <c r="F54" s="53">
        <f t="shared" si="38"/>
        <v>1122030.6233294716</v>
      </c>
      <c r="G54" s="53">
        <f t="shared" si="6"/>
        <v>675279.7512919507</v>
      </c>
      <c r="H54" s="66">
        <f t="shared" si="7"/>
        <v>446750.87203752086</v>
      </c>
      <c r="I54" s="54">
        <f t="shared" si="39"/>
        <v>0.10979999999999999</v>
      </c>
      <c r="J54" s="67">
        <f t="shared" si="8"/>
        <v>9.6456066865724388E-3</v>
      </c>
      <c r="K54" s="68">
        <f t="shared" si="9"/>
        <v>1399963.0879552939</v>
      </c>
      <c r="L54" s="68">
        <f t="shared" si="10"/>
        <v>2521993.7112847655</v>
      </c>
      <c r="M54" s="55">
        <f t="shared" si="40"/>
        <v>1846713.9599928148</v>
      </c>
      <c r="N54" s="55">
        <f t="shared" si="41"/>
        <v>415846.00067643309</v>
      </c>
      <c r="O54" s="55">
        <f t="shared" si="11"/>
        <v>1430867.9593163817</v>
      </c>
      <c r="P54" s="65">
        <f t="shared" si="42"/>
        <v>1647610.9106636972</v>
      </c>
      <c r="Q54" s="52">
        <f t="shared" si="71"/>
        <v>106468.28787223461</v>
      </c>
      <c r="R54" s="57">
        <f t="shared" si="43"/>
        <v>6865.0454610987381</v>
      </c>
      <c r="S54" s="59">
        <f t="shared" si="44"/>
        <v>23727938.691580221</v>
      </c>
      <c r="T54" s="56">
        <f t="shared" si="13"/>
        <v>1547015.1824497285</v>
      </c>
      <c r="U54" s="57">
        <f t="shared" si="14"/>
        <v>98866.411214917593</v>
      </c>
      <c r="V54" s="59">
        <f t="shared" si="69"/>
        <v>14000000</v>
      </c>
      <c r="W54" s="52">
        <f t="shared" si="15"/>
        <v>0</v>
      </c>
      <c r="X54" s="57">
        <f t="shared" si="16"/>
        <v>58333.333333333336</v>
      </c>
      <c r="Y54" s="59">
        <f t="shared" si="72"/>
        <v>25552389.089336306</v>
      </c>
      <c r="Z54" s="56">
        <f t="shared" si="46"/>
        <v>0</v>
      </c>
      <c r="AA54" s="57">
        <f t="shared" si="47"/>
        <v>106468.28787223461</v>
      </c>
      <c r="AB54" s="63">
        <f t="shared" si="70"/>
        <v>20000000</v>
      </c>
      <c r="AC54" s="74">
        <f t="shared" si="17"/>
        <v>0</v>
      </c>
      <c r="AD54" s="57">
        <f t="shared" si="48"/>
        <v>83333.333333333328</v>
      </c>
      <c r="AE54" s="59">
        <f t="shared" si="49"/>
        <v>18833450.995787829</v>
      </c>
      <c r="AF54" s="54">
        <f t="shared" si="50"/>
        <v>415846.00067643309</v>
      </c>
      <c r="AG54" s="57">
        <f t="shared" si="18"/>
        <v>78472.712482449293</v>
      </c>
      <c r="AH54" s="59">
        <f t="shared" si="51"/>
        <v>13950000</v>
      </c>
      <c r="AI54" s="54">
        <f t="shared" si="19"/>
        <v>0</v>
      </c>
      <c r="AJ54" s="57">
        <f t="shared" si="20"/>
        <v>58125</v>
      </c>
      <c r="AK54" s="59">
        <f t="shared" si="52"/>
        <v>27875333.552003238</v>
      </c>
      <c r="AL54" s="56">
        <f t="shared" si="53"/>
        <v>0</v>
      </c>
      <c r="AM54" s="75">
        <f t="shared" si="22"/>
        <v>116147.22313334682</v>
      </c>
      <c r="AN54">
        <f t="shared" si="54"/>
        <v>2.4905502529088967E-2</v>
      </c>
      <c r="AO54" s="119">
        <f t="shared" si="23"/>
        <v>113333.33333333334</v>
      </c>
      <c r="AP54" s="119">
        <f t="shared" si="24"/>
        <v>3939326.6512726806</v>
      </c>
      <c r="AQ54">
        <f t="shared" si="25"/>
        <v>0.85670900945584083</v>
      </c>
      <c r="AR54" s="41">
        <f t="shared" si="26"/>
        <v>1645881.5936646461</v>
      </c>
      <c r="AS54" s="41">
        <f t="shared" si="27"/>
        <v>64974637.662888594</v>
      </c>
      <c r="AT54">
        <f t="shared" si="28"/>
        <v>0.85674444555867413</v>
      </c>
      <c r="AU54" s="41">
        <f t="shared" si="55"/>
        <v>58333.333333333336</v>
      </c>
      <c r="AV54" s="41">
        <f t="shared" si="56"/>
        <v>0</v>
      </c>
      <c r="AW54">
        <f t="shared" si="29"/>
        <v>0.86136944526685888</v>
      </c>
      <c r="AX54">
        <f t="shared" si="57"/>
        <v>0</v>
      </c>
      <c r="AY54" s="121">
        <f t="shared" si="58"/>
        <v>0</v>
      </c>
      <c r="AZ54">
        <f t="shared" si="30"/>
        <v>0.90343261946531106</v>
      </c>
      <c r="BA54" s="39">
        <f t="shared" si="59"/>
        <v>83333.333333333328</v>
      </c>
      <c r="BB54" s="39">
        <f t="shared" si="60"/>
        <v>0</v>
      </c>
      <c r="BC54">
        <f t="shared" si="31"/>
        <v>0.8696973638274812</v>
      </c>
      <c r="BD54" s="41">
        <f t="shared" si="61"/>
        <v>494318.7131588824</v>
      </c>
      <c r="BE54" s="41">
        <f t="shared" si="62"/>
        <v>17465532.028410189</v>
      </c>
      <c r="BF54">
        <f t="shared" si="32"/>
        <v>0.86156785748344256</v>
      </c>
      <c r="BG54" s="41">
        <f t="shared" si="63"/>
        <v>58125</v>
      </c>
      <c r="BH54" s="41">
        <f t="shared" si="64"/>
        <v>0</v>
      </c>
      <c r="BI54">
        <f t="shared" si="33"/>
        <v>0.87875528214907006</v>
      </c>
      <c r="BJ54">
        <f t="shared" si="65"/>
        <v>0</v>
      </c>
      <c r="BK54" s="121">
        <f t="shared" si="66"/>
        <v>0</v>
      </c>
      <c r="BL54">
        <f t="shared" si="34"/>
        <v>0.88462802673936669</v>
      </c>
      <c r="BM54" s="119">
        <f t="shared" si="67"/>
        <v>2453325.3068235284</v>
      </c>
      <c r="BN54" s="119">
        <f t="shared" si="68"/>
        <v>68328416.519734144</v>
      </c>
      <c r="BO54">
        <f t="shared" si="35"/>
        <v>0.87088531940776237</v>
      </c>
    </row>
    <row r="55" spans="1:67">
      <c r="A55">
        <v>43</v>
      </c>
      <c r="B55" s="58">
        <v>38</v>
      </c>
      <c r="C55" s="56">
        <f t="shared" si="5"/>
        <v>143740009.27937847</v>
      </c>
      <c r="D55" s="56">
        <f t="shared" si="36"/>
        <v>0</v>
      </c>
      <c r="E55" s="59">
        <f t="shared" si="37"/>
        <v>143740009.2793785</v>
      </c>
      <c r="F55" s="53">
        <f t="shared" si="38"/>
        <v>1111207.9572465457</v>
      </c>
      <c r="G55" s="53">
        <f t="shared" si="6"/>
        <v>666714.07637418399</v>
      </c>
      <c r="H55" s="60">
        <f t="shared" si="7"/>
        <v>444493.88087236171</v>
      </c>
      <c r="I55" s="54">
        <f t="shared" si="39"/>
        <v>0.10979999999999999</v>
      </c>
      <c r="J55" s="61">
        <f t="shared" si="8"/>
        <v>9.6456066865724388E-3</v>
      </c>
      <c r="K55" s="62">
        <f t="shared" si="9"/>
        <v>1382172.1814836746</v>
      </c>
      <c r="L55" s="62">
        <f t="shared" si="10"/>
        <v>2493380.13873022</v>
      </c>
      <c r="M55" s="55">
        <f t="shared" si="40"/>
        <v>1826666.0623560362</v>
      </c>
      <c r="N55" s="55">
        <f t="shared" si="41"/>
        <v>411331.58304877981</v>
      </c>
      <c r="O55" s="55">
        <f t="shared" si="11"/>
        <v>1415334.4793072564</v>
      </c>
      <c r="P55" s="59">
        <f t="shared" si="42"/>
        <v>1541142.6227914626</v>
      </c>
      <c r="Q55" s="52">
        <f t="shared" si="71"/>
        <v>106911.90573836892</v>
      </c>
      <c r="R55" s="57">
        <f t="shared" si="43"/>
        <v>6421.427594964427</v>
      </c>
      <c r="S55" s="59">
        <f t="shared" si="44"/>
        <v>22180923.509130493</v>
      </c>
      <c r="T55" s="56">
        <f t="shared" si="13"/>
        <v>1531965.6492036588</v>
      </c>
      <c r="U55" s="57">
        <f t="shared" si="14"/>
        <v>92420.514621377049</v>
      </c>
      <c r="V55" s="59">
        <f t="shared" si="69"/>
        <v>14000000</v>
      </c>
      <c r="W55" s="52">
        <f t="shared" si="15"/>
        <v>0</v>
      </c>
      <c r="X55" s="57">
        <f t="shared" si="16"/>
        <v>58333.333333333336</v>
      </c>
      <c r="Y55" s="59">
        <f t="shared" si="72"/>
        <v>25658857.377208542</v>
      </c>
      <c r="Z55" s="56">
        <f t="shared" si="46"/>
        <v>0</v>
      </c>
      <c r="AA55" s="57">
        <f t="shared" si="47"/>
        <v>106911.90573836892</v>
      </c>
      <c r="AB55" s="63">
        <f t="shared" si="70"/>
        <v>20000000</v>
      </c>
      <c r="AC55" s="74">
        <f t="shared" si="17"/>
        <v>0</v>
      </c>
      <c r="AD55" s="57">
        <f t="shared" si="48"/>
        <v>83333.333333333328</v>
      </c>
      <c r="AE55" s="59">
        <f t="shared" si="49"/>
        <v>18417604.995111395</v>
      </c>
      <c r="AF55" s="54">
        <f t="shared" si="50"/>
        <v>411331.58304877981</v>
      </c>
      <c r="AG55" s="57">
        <f t="shared" si="18"/>
        <v>76740.02081296414</v>
      </c>
      <c r="AH55" s="59">
        <f t="shared" si="51"/>
        <v>13950000</v>
      </c>
      <c r="AI55" s="54">
        <f t="shared" si="19"/>
        <v>0</v>
      </c>
      <c r="AJ55" s="57">
        <f t="shared" si="20"/>
        <v>58125</v>
      </c>
      <c r="AK55" s="59">
        <f t="shared" si="52"/>
        <v>27991480.775136586</v>
      </c>
      <c r="AL55" s="56">
        <f t="shared" si="53"/>
        <v>0</v>
      </c>
      <c r="AM55" s="75">
        <f t="shared" si="22"/>
        <v>116631.16989640244</v>
      </c>
      <c r="AN55">
        <f t="shared" si="54"/>
        <v>2.4985909713096426E-2</v>
      </c>
      <c r="AO55" s="119">
        <f t="shared" si="23"/>
        <v>113333.33333333334</v>
      </c>
      <c r="AP55" s="119">
        <f t="shared" si="24"/>
        <v>4062652.4180580191</v>
      </c>
      <c r="AQ55">
        <f t="shared" si="25"/>
        <v>0.85291921630705259</v>
      </c>
      <c r="AR55" s="41">
        <f t="shared" si="26"/>
        <v>1624386.1638250358</v>
      </c>
      <c r="AS55" s="41">
        <f t="shared" si="27"/>
        <v>65874522.915757328</v>
      </c>
      <c r="AT55">
        <f t="shared" si="28"/>
        <v>0.85295544892676012</v>
      </c>
      <c r="AU55" s="41">
        <f t="shared" si="55"/>
        <v>58333.333333333336</v>
      </c>
      <c r="AV55" s="41">
        <f t="shared" si="56"/>
        <v>0</v>
      </c>
      <c r="AW55">
        <f t="shared" si="29"/>
        <v>0.85768475424129653</v>
      </c>
      <c r="AX55">
        <f t="shared" si="57"/>
        <v>0</v>
      </c>
      <c r="AY55" s="121">
        <f t="shared" si="58"/>
        <v>0</v>
      </c>
      <c r="AZ55">
        <f t="shared" si="30"/>
        <v>0.90072762607091972</v>
      </c>
      <c r="BA55" s="39">
        <f t="shared" si="59"/>
        <v>83333.333333333328</v>
      </c>
      <c r="BB55" s="39">
        <f t="shared" si="60"/>
        <v>0</v>
      </c>
      <c r="BC55">
        <f t="shared" si="31"/>
        <v>0.86620221649655227</v>
      </c>
      <c r="BD55" s="41">
        <f t="shared" si="61"/>
        <v>488071.60386174393</v>
      </c>
      <c r="BE55" s="41">
        <f t="shared" si="62"/>
        <v>17687258.07109753</v>
      </c>
      <c r="BF55">
        <f t="shared" si="32"/>
        <v>0.85788765653784949</v>
      </c>
      <c r="BG55" s="41">
        <f t="shared" si="63"/>
        <v>58125</v>
      </c>
      <c r="BH55" s="41">
        <f t="shared" si="64"/>
        <v>0</v>
      </c>
      <c r="BI55">
        <f t="shared" si="33"/>
        <v>0.87546879500007491</v>
      </c>
      <c r="BJ55">
        <f t="shared" si="65"/>
        <v>0</v>
      </c>
      <c r="BK55" s="121">
        <f t="shared" si="66"/>
        <v>0</v>
      </c>
      <c r="BL55">
        <f t="shared" si="34"/>
        <v>0.88147820635642837</v>
      </c>
      <c r="BM55" s="119">
        <f t="shared" si="67"/>
        <v>2425582.7676867796</v>
      </c>
      <c r="BN55" s="119">
        <f t="shared" si="68"/>
        <v>69413310.369529366</v>
      </c>
      <c r="BO55">
        <f t="shared" si="35"/>
        <v>0.86741739008939944</v>
      </c>
    </row>
    <row r="56" spans="1:67">
      <c r="A56">
        <v>44</v>
      </c>
      <c r="B56" s="64">
        <v>39</v>
      </c>
      <c r="C56" s="56">
        <f t="shared" si="5"/>
        <v>141913343.21702245</v>
      </c>
      <c r="D56" s="56">
        <f t="shared" si="36"/>
        <v>0</v>
      </c>
      <c r="E56" s="59">
        <f t="shared" si="37"/>
        <v>141913343.21702245</v>
      </c>
      <c r="F56" s="53">
        <f t="shared" si="38"/>
        <v>1100489.6823439561</v>
      </c>
      <c r="G56" s="53">
        <f t="shared" si="6"/>
        <v>658241.39028828917</v>
      </c>
      <c r="H56" s="66">
        <f t="shared" si="7"/>
        <v>442248.29205566691</v>
      </c>
      <c r="I56" s="54">
        <f t="shared" si="39"/>
        <v>0.10979999999999999</v>
      </c>
      <c r="J56" s="67">
        <f t="shared" si="8"/>
        <v>9.6456066865724388E-3</v>
      </c>
      <c r="K56" s="68">
        <f t="shared" si="9"/>
        <v>1364574.5391649839</v>
      </c>
      <c r="L56" s="68">
        <f t="shared" si="10"/>
        <v>2465064.2215089398</v>
      </c>
      <c r="M56" s="55">
        <f t="shared" si="40"/>
        <v>1806822.8312206506</v>
      </c>
      <c r="N56" s="55">
        <f t="shared" si="41"/>
        <v>406863.25255098025</v>
      </c>
      <c r="O56" s="55">
        <f t="shared" si="11"/>
        <v>1399959.5786696705</v>
      </c>
      <c r="P56" s="65">
        <f t="shared" si="42"/>
        <v>1434230.7170530937</v>
      </c>
      <c r="Q56" s="52">
        <f t="shared" si="71"/>
        <v>107357.37201227879</v>
      </c>
      <c r="R56" s="57">
        <f t="shared" si="43"/>
        <v>5975.9613210545567</v>
      </c>
      <c r="S56" s="59">
        <f t="shared" si="44"/>
        <v>20648957.859926835</v>
      </c>
      <c r="T56" s="56">
        <f t="shared" si="13"/>
        <v>1517076.7117739746</v>
      </c>
      <c r="U56" s="57">
        <f t="shared" si="14"/>
        <v>86037.324416361807</v>
      </c>
      <c r="V56" s="59">
        <f t="shared" si="69"/>
        <v>14000000</v>
      </c>
      <c r="W56" s="52">
        <f t="shared" si="15"/>
        <v>0</v>
      </c>
      <c r="X56" s="57">
        <f t="shared" si="16"/>
        <v>58333.333333333336</v>
      </c>
      <c r="Y56" s="59">
        <f t="shared" si="72"/>
        <v>25765769.282946911</v>
      </c>
      <c r="Z56" s="56">
        <f t="shared" si="46"/>
        <v>0</v>
      </c>
      <c r="AA56" s="57">
        <f t="shared" si="47"/>
        <v>107357.37201227879</v>
      </c>
      <c r="AB56" s="63">
        <f t="shared" si="70"/>
        <v>20000000</v>
      </c>
      <c r="AC56" s="74">
        <f t="shared" si="17"/>
        <v>0</v>
      </c>
      <c r="AD56" s="57">
        <f t="shared" si="48"/>
        <v>83333.333333333328</v>
      </c>
      <c r="AE56" s="59">
        <f t="shared" si="49"/>
        <v>18006273.412062615</v>
      </c>
      <c r="AF56" s="54">
        <f t="shared" si="50"/>
        <v>406863.25255098025</v>
      </c>
      <c r="AG56" s="57">
        <f t="shared" si="18"/>
        <v>75026.139216927564</v>
      </c>
      <c r="AH56" s="59">
        <f t="shared" si="51"/>
        <v>13950000</v>
      </c>
      <c r="AI56" s="54">
        <f t="shared" si="19"/>
        <v>0</v>
      </c>
      <c r="AJ56" s="57">
        <f t="shared" si="20"/>
        <v>58125</v>
      </c>
      <c r="AK56" s="59">
        <f t="shared" si="52"/>
        <v>28108111.945032988</v>
      </c>
      <c r="AL56" s="56">
        <f t="shared" si="53"/>
        <v>0</v>
      </c>
      <c r="AM56" s="75">
        <f t="shared" si="22"/>
        <v>117117.13310430411</v>
      </c>
      <c r="AN56">
        <f t="shared" si="54"/>
        <v>2.5066316897103886E-2</v>
      </c>
      <c r="AO56" s="119">
        <f t="shared" si="23"/>
        <v>113333.33333333334</v>
      </c>
      <c r="AP56" s="119">
        <f t="shared" si="24"/>
        <v>4186937.5084788729</v>
      </c>
      <c r="AQ56">
        <f t="shared" si="25"/>
        <v>0.84913485740997519</v>
      </c>
      <c r="AR56" s="41">
        <f t="shared" si="26"/>
        <v>1603114.0361903363</v>
      </c>
      <c r="AS56" s="41">
        <f t="shared" si="27"/>
        <v>66751375.318054885</v>
      </c>
      <c r="AT56">
        <f t="shared" si="28"/>
        <v>0.84917187830047425</v>
      </c>
      <c r="AU56" s="41">
        <f t="shared" si="55"/>
        <v>58333.333333333336</v>
      </c>
      <c r="AV56" s="41">
        <f t="shared" si="56"/>
        <v>0</v>
      </c>
      <c r="AW56">
        <f t="shared" si="29"/>
        <v>0.8540044280956226</v>
      </c>
      <c r="AX56">
        <f t="shared" si="57"/>
        <v>0</v>
      </c>
      <c r="AY56" s="121">
        <f t="shared" si="58"/>
        <v>0</v>
      </c>
      <c r="AZ56">
        <f t="shared" si="30"/>
        <v>0.89801873175779334</v>
      </c>
      <c r="BA56" s="39">
        <f t="shared" si="59"/>
        <v>83333.333333333328</v>
      </c>
      <c r="BB56" s="39">
        <f t="shared" si="60"/>
        <v>0</v>
      </c>
      <c r="BC56">
        <f t="shared" si="31"/>
        <v>0.86270959915491763</v>
      </c>
      <c r="BD56" s="41">
        <f t="shared" si="61"/>
        <v>481889.39176790783</v>
      </c>
      <c r="BE56" s="41">
        <f t="shared" si="62"/>
        <v>17901983.112243131</v>
      </c>
      <c r="BF56">
        <f t="shared" si="32"/>
        <v>0.85421177562184247</v>
      </c>
      <c r="BG56" s="41">
        <f t="shared" si="63"/>
        <v>58125</v>
      </c>
      <c r="BH56" s="41">
        <f t="shared" si="64"/>
        <v>0</v>
      </c>
      <c r="BI56">
        <f t="shared" si="33"/>
        <v>0.87218295303785598</v>
      </c>
      <c r="BJ56">
        <f t="shared" si="65"/>
        <v>0</v>
      </c>
      <c r="BK56" s="121">
        <f t="shared" si="66"/>
        <v>0</v>
      </c>
      <c r="BL56">
        <f t="shared" si="34"/>
        <v>0.87832787105055876</v>
      </c>
      <c r="BM56" s="119">
        <f t="shared" si="67"/>
        <v>2398128.427958244</v>
      </c>
      <c r="BN56" s="119">
        <f t="shared" si="68"/>
        <v>70466090.41760537</v>
      </c>
      <c r="BO56">
        <f t="shared" si="35"/>
        <v>0.86395173697436423</v>
      </c>
    </row>
    <row r="57" spans="1:67">
      <c r="A57">
        <v>45</v>
      </c>
      <c r="B57" s="58">
        <v>40</v>
      </c>
      <c r="C57" s="56">
        <f t="shared" si="5"/>
        <v>140106520.38580179</v>
      </c>
      <c r="D57" s="56">
        <f t="shared" si="36"/>
        <v>0</v>
      </c>
      <c r="E57" s="59">
        <f t="shared" si="37"/>
        <v>140106520.38580179</v>
      </c>
      <c r="F57" s="53">
        <f t="shared" si="38"/>
        <v>1089874.7917054349</v>
      </c>
      <c r="G57" s="53">
        <f t="shared" si="6"/>
        <v>649860.74372281064</v>
      </c>
      <c r="H57" s="60">
        <f t="shared" si="7"/>
        <v>440014.04798262427</v>
      </c>
      <c r="I57" s="54">
        <f t="shared" si="39"/>
        <v>0.10979999999999999</v>
      </c>
      <c r="J57" s="61">
        <f t="shared" si="8"/>
        <v>9.6456066865724388E-3</v>
      </c>
      <c r="K57" s="62">
        <f t="shared" si="9"/>
        <v>1347168.1874222804</v>
      </c>
      <c r="L57" s="62">
        <f t="shared" si="10"/>
        <v>2437042.9791277153</v>
      </c>
      <c r="M57" s="55">
        <f t="shared" si="40"/>
        <v>1787182.2354049047</v>
      </c>
      <c r="N57" s="55">
        <f t="shared" si="41"/>
        <v>402440.55179828109</v>
      </c>
      <c r="O57" s="55">
        <f t="shared" si="11"/>
        <v>1384741.6836066237</v>
      </c>
      <c r="P57" s="59">
        <f t="shared" si="42"/>
        <v>1326873.345040815</v>
      </c>
      <c r="Q57" s="52">
        <f t="shared" si="71"/>
        <v>107804.69439566329</v>
      </c>
      <c r="R57" s="57">
        <f t="shared" si="43"/>
        <v>5528.6389376700627</v>
      </c>
      <c r="S57" s="59">
        <f t="shared" si="44"/>
        <v>19131881.148152862</v>
      </c>
      <c r="T57" s="56">
        <f t="shared" si="13"/>
        <v>1502346.804765529</v>
      </c>
      <c r="U57" s="57">
        <f t="shared" si="14"/>
        <v>79716.171450636917</v>
      </c>
      <c r="V57" s="59">
        <f t="shared" si="69"/>
        <v>14000000</v>
      </c>
      <c r="W57" s="52">
        <f t="shared" si="15"/>
        <v>0</v>
      </c>
      <c r="X57" s="57">
        <f t="shared" si="16"/>
        <v>58333.333333333336</v>
      </c>
      <c r="Y57" s="59">
        <f t="shared" si="72"/>
        <v>25873126.654959191</v>
      </c>
      <c r="Z57" s="56">
        <f t="shared" si="46"/>
        <v>0</v>
      </c>
      <c r="AA57" s="57">
        <f t="shared" si="47"/>
        <v>107804.69439566329</v>
      </c>
      <c r="AB57" s="63">
        <f t="shared" si="70"/>
        <v>20000000</v>
      </c>
      <c r="AC57" s="74">
        <f t="shared" si="17"/>
        <v>0</v>
      </c>
      <c r="AD57" s="57">
        <f t="shared" si="48"/>
        <v>83333.333333333328</v>
      </c>
      <c r="AE57" s="59">
        <f t="shared" si="49"/>
        <v>17599410.159511633</v>
      </c>
      <c r="AF57" s="54">
        <f t="shared" si="50"/>
        <v>402440.55179828109</v>
      </c>
      <c r="AG57" s="57">
        <f t="shared" si="18"/>
        <v>73330.875664631807</v>
      </c>
      <c r="AH57" s="59">
        <f t="shared" si="51"/>
        <v>13950000</v>
      </c>
      <c r="AI57" s="54">
        <f t="shared" si="19"/>
        <v>0</v>
      </c>
      <c r="AJ57" s="57">
        <f t="shared" si="20"/>
        <v>58125</v>
      </c>
      <c r="AK57" s="59">
        <f t="shared" si="52"/>
        <v>28225229.078137293</v>
      </c>
      <c r="AL57" s="56">
        <f t="shared" si="53"/>
        <v>0</v>
      </c>
      <c r="AM57" s="75">
        <f t="shared" si="22"/>
        <v>117605.12115890539</v>
      </c>
      <c r="AN57">
        <f t="shared" si="54"/>
        <v>2.5146724081111349E-2</v>
      </c>
      <c r="AO57" s="119">
        <f t="shared" si="23"/>
        <v>113333.33333333336</v>
      </c>
      <c r="AP57" s="119">
        <f t="shared" si="24"/>
        <v>4312187.7758265315</v>
      </c>
      <c r="AQ57">
        <f t="shared" si="25"/>
        <v>0.84535600953460088</v>
      </c>
      <c r="AR57" s="41">
        <f t="shared" si="26"/>
        <v>1582062.9762161658</v>
      </c>
      <c r="AS57" s="41">
        <f t="shared" si="27"/>
        <v>67605606.21444881</v>
      </c>
      <c r="AT57">
        <f t="shared" si="28"/>
        <v>0.84539381047161211</v>
      </c>
      <c r="AU57" s="41">
        <f t="shared" si="55"/>
        <v>58333.333333333336</v>
      </c>
      <c r="AV57" s="41">
        <f t="shared" si="56"/>
        <v>0</v>
      </c>
      <c r="AW57">
        <f t="shared" si="29"/>
        <v>0.85032854623369492</v>
      </c>
      <c r="AX57">
        <f t="shared" si="57"/>
        <v>0</v>
      </c>
      <c r="AY57" s="121">
        <f t="shared" si="58"/>
        <v>0</v>
      </c>
      <c r="AZ57">
        <f t="shared" si="30"/>
        <v>0.89530602066450649</v>
      </c>
      <c r="BA57" s="39">
        <f t="shared" si="59"/>
        <v>83333.333333333328</v>
      </c>
      <c r="BB57" s="39">
        <f t="shared" si="60"/>
        <v>0</v>
      </c>
      <c r="BC57">
        <f t="shared" si="31"/>
        <v>0.85921959477312315</v>
      </c>
      <c r="BD57" s="41">
        <f t="shared" si="61"/>
        <v>475771.42746291286</v>
      </c>
      <c r="BE57" s="41">
        <f t="shared" si="62"/>
        <v>18109824.830922648</v>
      </c>
      <c r="BF57">
        <f t="shared" si="32"/>
        <v>0.8505402942410546</v>
      </c>
      <c r="BG57" s="41">
        <f t="shared" si="63"/>
        <v>58125</v>
      </c>
      <c r="BH57" s="41">
        <f t="shared" si="64"/>
        <v>0</v>
      </c>
      <c r="BI57">
        <f t="shared" si="33"/>
        <v>0.86889784154143113</v>
      </c>
      <c r="BJ57">
        <f t="shared" si="65"/>
        <v>0</v>
      </c>
      <c r="BK57" s="121">
        <f t="shared" si="66"/>
        <v>0</v>
      </c>
      <c r="BL57">
        <f t="shared" si="34"/>
        <v>0.87517710677420402</v>
      </c>
      <c r="BM57" s="119">
        <f t="shared" si="67"/>
        <v>2370959.4036790784</v>
      </c>
      <c r="BN57" s="119">
        <f t="shared" si="68"/>
        <v>71487289.416196182</v>
      </c>
      <c r="BO57">
        <f t="shared" si="35"/>
        <v>0.86048844342698283</v>
      </c>
    </row>
    <row r="58" spans="1:67">
      <c r="A58">
        <v>46</v>
      </c>
      <c r="B58" s="64">
        <v>41</v>
      </c>
      <c r="C58" s="56">
        <f t="shared" si="5"/>
        <v>138319338.15039688</v>
      </c>
      <c r="D58" s="56">
        <f t="shared" si="36"/>
        <v>0</v>
      </c>
      <c r="E58" s="59">
        <f t="shared" si="37"/>
        <v>138319338.15039688</v>
      </c>
      <c r="F58" s="53">
        <f t="shared" si="38"/>
        <v>1079362.2881270342</v>
      </c>
      <c r="G58" s="53">
        <f t="shared" si="6"/>
        <v>641571.19678759086</v>
      </c>
      <c r="H58" s="66">
        <f t="shared" si="7"/>
        <v>437791.09133944334</v>
      </c>
      <c r="I58" s="54">
        <f t="shared" si="39"/>
        <v>0.10979999999999999</v>
      </c>
      <c r="J58" s="67">
        <f t="shared" si="8"/>
        <v>9.6456066865724388E-3</v>
      </c>
      <c r="K58" s="68">
        <f t="shared" si="9"/>
        <v>1329951.1722677969</v>
      </c>
      <c r="L58" s="68">
        <f t="shared" si="10"/>
        <v>2409313.4603948314</v>
      </c>
      <c r="M58" s="55">
        <f t="shared" si="40"/>
        <v>1767742.2636072405</v>
      </c>
      <c r="N58" s="55">
        <f t="shared" si="41"/>
        <v>398063.02788258344</v>
      </c>
      <c r="O58" s="55">
        <f t="shared" si="11"/>
        <v>1369679.2357246571</v>
      </c>
      <c r="P58" s="65">
        <f t="shared" si="42"/>
        <v>1219068.6506451517</v>
      </c>
      <c r="Q58" s="52">
        <f t="shared" si="71"/>
        <v>108253.8806223119</v>
      </c>
      <c r="R58" s="57">
        <f t="shared" si="43"/>
        <v>5079.4527110214658</v>
      </c>
      <c r="S58" s="59">
        <f t="shared" si="44"/>
        <v>17629534.343387332</v>
      </c>
      <c r="T58" s="56">
        <f t="shared" si="13"/>
        <v>1487774.3782217246</v>
      </c>
      <c r="U58" s="57">
        <f t="shared" si="14"/>
        <v>73456.393097447217</v>
      </c>
      <c r="V58" s="59">
        <f t="shared" si="69"/>
        <v>14000000</v>
      </c>
      <c r="W58" s="52">
        <f t="shared" si="15"/>
        <v>0</v>
      </c>
      <c r="X58" s="57">
        <f t="shared" si="16"/>
        <v>58333.333333333336</v>
      </c>
      <c r="Y58" s="59">
        <f t="shared" si="72"/>
        <v>25980931.349354856</v>
      </c>
      <c r="Z58" s="56">
        <f t="shared" si="46"/>
        <v>0</v>
      </c>
      <c r="AA58" s="57">
        <f t="shared" si="47"/>
        <v>108253.8806223119</v>
      </c>
      <c r="AB58" s="63">
        <f t="shared" si="70"/>
        <v>20000000</v>
      </c>
      <c r="AC58" s="74">
        <f t="shared" si="17"/>
        <v>0</v>
      </c>
      <c r="AD58" s="57">
        <f t="shared" si="48"/>
        <v>83333.333333333328</v>
      </c>
      <c r="AE58" s="59">
        <f t="shared" si="49"/>
        <v>17196969.607713353</v>
      </c>
      <c r="AF58" s="54">
        <f t="shared" si="50"/>
        <v>398063.02788258344</v>
      </c>
      <c r="AG58" s="57">
        <f t="shared" si="18"/>
        <v>71654.040032138975</v>
      </c>
      <c r="AH58" s="59">
        <f t="shared" si="51"/>
        <v>13950000</v>
      </c>
      <c r="AI58" s="54">
        <f t="shared" si="19"/>
        <v>0</v>
      </c>
      <c r="AJ58" s="57">
        <f t="shared" si="20"/>
        <v>58125</v>
      </c>
      <c r="AK58" s="59">
        <f t="shared" si="52"/>
        <v>28342834.199296199</v>
      </c>
      <c r="AL58" s="56">
        <f t="shared" si="53"/>
        <v>0</v>
      </c>
      <c r="AM58" s="75">
        <f t="shared" si="22"/>
        <v>118095.1424970675</v>
      </c>
      <c r="AN58">
        <f t="shared" si="54"/>
        <v>2.5227131265118809E-2</v>
      </c>
      <c r="AO58" s="119">
        <f t="shared" si="23"/>
        <v>113333.33333333337</v>
      </c>
      <c r="AP58" s="119">
        <f t="shared" si="24"/>
        <v>4438409.1055147881</v>
      </c>
      <c r="AQ58">
        <f t="shared" si="25"/>
        <v>0.84158274888817308</v>
      </c>
      <c r="AR58" s="41">
        <f t="shared" si="26"/>
        <v>1561230.7713191719</v>
      </c>
      <c r="AS58" s="41">
        <f t="shared" si="27"/>
        <v>68437621.398199335</v>
      </c>
      <c r="AT58">
        <f t="shared" si="28"/>
        <v>0.84162132166954429</v>
      </c>
      <c r="AU58" s="41">
        <f t="shared" si="55"/>
        <v>58333.333333333336</v>
      </c>
      <c r="AV58" s="41">
        <f t="shared" si="56"/>
        <v>0</v>
      </c>
      <c r="AW58">
        <f t="shared" si="29"/>
        <v>0.84665718753912245</v>
      </c>
      <c r="AX58">
        <f t="shared" si="57"/>
        <v>0</v>
      </c>
      <c r="AY58" s="121">
        <f t="shared" si="58"/>
        <v>0</v>
      </c>
      <c r="AZ58">
        <f t="shared" si="30"/>
        <v>0.89258957682768947</v>
      </c>
      <c r="BA58" s="39">
        <f t="shared" si="59"/>
        <v>83333.333333333328</v>
      </c>
      <c r="BB58" s="39">
        <f t="shared" si="60"/>
        <v>0</v>
      </c>
      <c r="BC58">
        <f t="shared" si="31"/>
        <v>0.85573228588082795</v>
      </c>
      <c r="BD58" s="41">
        <f t="shared" si="61"/>
        <v>469717.06791472243</v>
      </c>
      <c r="BE58" s="41">
        <f t="shared" si="62"/>
        <v>18310899.282598838</v>
      </c>
      <c r="BF58">
        <f t="shared" si="32"/>
        <v>0.84687329138271861</v>
      </c>
      <c r="BG58" s="41">
        <f t="shared" si="63"/>
        <v>58125</v>
      </c>
      <c r="BH58" s="41">
        <f t="shared" si="64"/>
        <v>0</v>
      </c>
      <c r="BI58">
        <f t="shared" si="33"/>
        <v>0.86561354543864599</v>
      </c>
      <c r="BJ58">
        <f t="shared" si="65"/>
        <v>0</v>
      </c>
      <c r="BK58" s="121">
        <f t="shared" si="66"/>
        <v>0</v>
      </c>
      <c r="BL58">
        <f t="shared" si="34"/>
        <v>0.87202599918794743</v>
      </c>
      <c r="BM58" s="119">
        <f t="shared" si="67"/>
        <v>2344072.8392338944</v>
      </c>
      <c r="BN58" s="119">
        <f t="shared" si="68"/>
        <v>72477432.807896867</v>
      </c>
      <c r="BO58">
        <f t="shared" si="35"/>
        <v>0.85702759238225268</v>
      </c>
    </row>
    <row r="59" spans="1:67">
      <c r="A59">
        <v>47</v>
      </c>
      <c r="B59" s="58">
        <v>42</v>
      </c>
      <c r="C59" s="56">
        <f t="shared" si="5"/>
        <v>136551595.88678965</v>
      </c>
      <c r="D59" s="56">
        <f t="shared" si="36"/>
        <v>0</v>
      </c>
      <c r="E59" s="59">
        <f t="shared" si="37"/>
        <v>136551595.88678965</v>
      </c>
      <c r="F59" s="53">
        <f t="shared" si="38"/>
        <v>1068951.1840234422</v>
      </c>
      <c r="G59" s="53">
        <f t="shared" si="6"/>
        <v>633371.81892155937</v>
      </c>
      <c r="H59" s="60">
        <f t="shared" si="7"/>
        <v>435579.36510188284</v>
      </c>
      <c r="I59" s="54">
        <f t="shared" si="39"/>
        <v>0.10979999999999999</v>
      </c>
      <c r="J59" s="61">
        <f t="shared" si="8"/>
        <v>9.6456066865724388E-3</v>
      </c>
      <c r="K59" s="62">
        <f t="shared" si="9"/>
        <v>1312921.5591111961</v>
      </c>
      <c r="L59" s="62">
        <f t="shared" si="10"/>
        <v>2381872.7431346383</v>
      </c>
      <c r="M59" s="55">
        <f t="shared" si="40"/>
        <v>1748500.9242130788</v>
      </c>
      <c r="N59" s="55">
        <f t="shared" si="41"/>
        <v>393730.23232893355</v>
      </c>
      <c r="O59" s="55">
        <f t="shared" si="11"/>
        <v>1354770.6918841454</v>
      </c>
      <c r="P59" s="59">
        <f t="shared" si="42"/>
        <v>1110814.7700228398</v>
      </c>
      <c r="Q59" s="52">
        <f t="shared" si="71"/>
        <v>108704.9384582382</v>
      </c>
      <c r="R59" s="57">
        <f t="shared" si="43"/>
        <v>4628.3948750951658</v>
      </c>
      <c r="S59" s="59">
        <f t="shared" si="44"/>
        <v>16141759.965165608</v>
      </c>
      <c r="T59" s="56">
        <f t="shared" si="13"/>
        <v>1473357.8974749506</v>
      </c>
      <c r="U59" s="57">
        <f t="shared" si="14"/>
        <v>67257.333188190038</v>
      </c>
      <c r="V59" s="59">
        <f t="shared" si="69"/>
        <v>14000000</v>
      </c>
      <c r="W59" s="52">
        <f t="shared" si="15"/>
        <v>0</v>
      </c>
      <c r="X59" s="57">
        <f t="shared" si="16"/>
        <v>58333.333333333336</v>
      </c>
      <c r="Y59" s="59">
        <f t="shared" si="72"/>
        <v>26089185.229977168</v>
      </c>
      <c r="Z59" s="56">
        <f t="shared" si="46"/>
        <v>0</v>
      </c>
      <c r="AA59" s="57">
        <f t="shared" si="47"/>
        <v>108704.9384582382</v>
      </c>
      <c r="AB59" s="63">
        <f t="shared" si="70"/>
        <v>20000000</v>
      </c>
      <c r="AC59" s="74">
        <f>MIN(IF(Y59&gt;O59,0,MIN(AB59,O59+AM59-Y59)))</f>
        <v>0</v>
      </c>
      <c r="AD59" s="57">
        <f t="shared" si="48"/>
        <v>83333.333333333328</v>
      </c>
      <c r="AE59" s="59">
        <f t="shared" si="49"/>
        <v>16798906.579830769</v>
      </c>
      <c r="AF59" s="54">
        <f t="shared" si="50"/>
        <v>393730.23232893355</v>
      </c>
      <c r="AG59" s="57">
        <f t="shared" si="18"/>
        <v>69995.444082628208</v>
      </c>
      <c r="AH59" s="59">
        <f t="shared" si="51"/>
        <v>13950000</v>
      </c>
      <c r="AI59" s="54">
        <f t="shared" si="19"/>
        <v>0</v>
      </c>
      <c r="AJ59" s="57">
        <f t="shared" si="20"/>
        <v>58125</v>
      </c>
      <c r="AK59" s="59">
        <f>IF(AL58=0,AK58+AM58,AK58-AL58)</f>
        <v>28460929.341793265</v>
      </c>
      <c r="AL59" s="56">
        <f t="shared" si="53"/>
        <v>0</v>
      </c>
      <c r="AM59" s="75">
        <f t="shared" si="22"/>
        <v>118587.20559080527</v>
      </c>
      <c r="AN59">
        <f t="shared" si="54"/>
        <v>2.5307538449126268E-2</v>
      </c>
      <c r="AO59" s="119">
        <f t="shared" si="23"/>
        <v>113333.33333333337</v>
      </c>
      <c r="AP59" s="119">
        <f t="shared" si="24"/>
        <v>4565607.4152460042</v>
      </c>
      <c r="AQ59">
        <f t="shared" si="25"/>
        <v>0.83781515111360205</v>
      </c>
      <c r="AR59" s="41">
        <f t="shared" si="26"/>
        <v>1540615.2306631408</v>
      </c>
      <c r="AS59" s="41">
        <f t="shared" si="27"/>
        <v>69247821.181322679</v>
      </c>
      <c r="AT59">
        <f t="shared" si="28"/>
        <v>0.837854487559623</v>
      </c>
      <c r="AU59" s="41">
        <f t="shared" si="55"/>
        <v>58333.333333333336</v>
      </c>
      <c r="AV59" s="41">
        <f t="shared" si="56"/>
        <v>0</v>
      </c>
      <c r="AW59">
        <f t="shared" si="29"/>
        <v>0.84299043037327459</v>
      </c>
      <c r="AX59">
        <f t="shared" si="57"/>
        <v>0</v>
      </c>
      <c r="AY59" s="121">
        <f t="shared" si="58"/>
        <v>0</v>
      </c>
      <c r="AZ59">
        <f t="shared" si="30"/>
        <v>0.88986948417788347</v>
      </c>
      <c r="BA59" s="39">
        <f t="shared" si="59"/>
        <v>83333.333333333328</v>
      </c>
      <c r="BB59" s="39">
        <f t="shared" si="60"/>
        <v>0</v>
      </c>
      <c r="BC59">
        <f t="shared" si="31"/>
        <v>0.85224775456412294</v>
      </c>
      <c r="BD59" s="41">
        <f t="shared" si="61"/>
        <v>463725.67641156178</v>
      </c>
      <c r="BE59" s="41">
        <f t="shared" si="62"/>
        <v>18505320.919459876</v>
      </c>
      <c r="BF59">
        <f t="shared" si="32"/>
        <v>0.84321084551364067</v>
      </c>
      <c r="BG59" s="41">
        <f t="shared" si="63"/>
        <v>58125</v>
      </c>
      <c r="BH59" s="41">
        <f t="shared" si="64"/>
        <v>0</v>
      </c>
      <c r="BI59">
        <f t="shared" si="33"/>
        <v>0.86233014930297403</v>
      </c>
      <c r="BJ59">
        <f t="shared" si="65"/>
        <v>0</v>
      </c>
      <c r="BK59" s="121">
        <f t="shared" si="66"/>
        <v>0</v>
      </c>
      <c r="BL59">
        <f t="shared" si="34"/>
        <v>0.86887463365696627</v>
      </c>
      <c r="BM59" s="119">
        <f t="shared" si="67"/>
        <v>2317465.9070747024</v>
      </c>
      <c r="BN59" s="119">
        <f t="shared" si="68"/>
        <v>73437038.816949308</v>
      </c>
      <c r="BO59">
        <f t="shared" si="35"/>
        <v>0.85356926634315333</v>
      </c>
    </row>
    <row r="60" spans="1:67">
      <c r="A60">
        <v>48</v>
      </c>
      <c r="B60" s="64">
        <v>43</v>
      </c>
      <c r="C60" s="56">
        <f t="shared" si="5"/>
        <v>134803094.9625766</v>
      </c>
      <c r="D60" s="56">
        <f t="shared" si="36"/>
        <v>0</v>
      </c>
      <c r="E60" s="59">
        <f t="shared" si="37"/>
        <v>134803094.96257657</v>
      </c>
      <c r="F60" s="53">
        <f t="shared" si="38"/>
        <v>1058640.5013352057</v>
      </c>
      <c r="G60" s="53">
        <f t="shared" si="6"/>
        <v>625261.68880141771</v>
      </c>
      <c r="H60" s="66">
        <f t="shared" si="7"/>
        <v>433378.81253378803</v>
      </c>
      <c r="I60" s="54">
        <f t="shared" si="39"/>
        <v>0.10979999999999999</v>
      </c>
      <c r="J60" s="67">
        <f t="shared" si="8"/>
        <v>9.6456066865724388E-3</v>
      </c>
      <c r="K60" s="68">
        <f t="shared" si="9"/>
        <v>1296077.4325696931</v>
      </c>
      <c r="L60" s="68">
        <f t="shared" si="10"/>
        <v>2354717.9339048988</v>
      </c>
      <c r="M60" s="55">
        <f t="shared" si="40"/>
        <v>1729456.2451034812</v>
      </c>
      <c r="N60" s="55">
        <f t="shared" si="41"/>
        <v>389441.72105243732</v>
      </c>
      <c r="O60" s="55">
        <f t="shared" si="11"/>
        <v>1340014.5240510439</v>
      </c>
      <c r="P60" s="65">
        <f t="shared" si="42"/>
        <v>1002109.8315646015</v>
      </c>
      <c r="Q60" s="52">
        <f t="shared" si="71"/>
        <v>109157.87570181419</v>
      </c>
      <c r="R60" s="57">
        <f t="shared" si="43"/>
        <v>4175.4576315191725</v>
      </c>
      <c r="S60" s="59">
        <f t="shared" si="44"/>
        <v>14668402.067690657</v>
      </c>
      <c r="T60" s="56">
        <f t="shared" si="13"/>
        <v>1459095.8429984776</v>
      </c>
      <c r="U60" s="57">
        <f t="shared" si="14"/>
        <v>61118.341948711073</v>
      </c>
      <c r="V60" s="59">
        <f t="shared" si="69"/>
        <v>14000000</v>
      </c>
      <c r="W60" s="52">
        <f t="shared" si="15"/>
        <v>0</v>
      </c>
      <c r="X60" s="57">
        <f t="shared" si="16"/>
        <v>58333.333333333336</v>
      </c>
      <c r="Y60" s="59">
        <f t="shared" si="72"/>
        <v>26197890.168435406</v>
      </c>
      <c r="Z60" s="56">
        <f t="shared" si="46"/>
        <v>0</v>
      </c>
      <c r="AA60" s="57">
        <f t="shared" si="47"/>
        <v>109157.87570181419</v>
      </c>
      <c r="AB60" s="63">
        <f t="shared" si="70"/>
        <v>20000000</v>
      </c>
      <c r="AC60" s="74">
        <f t="shared" si="17"/>
        <v>0</v>
      </c>
      <c r="AD60" s="57">
        <f t="shared" si="48"/>
        <v>83333.333333333328</v>
      </c>
      <c r="AE60" s="59">
        <f t="shared" si="49"/>
        <v>16405176.347501837</v>
      </c>
      <c r="AF60" s="54">
        <f t="shared" si="50"/>
        <v>389441.72105243732</v>
      </c>
      <c r="AG60" s="57">
        <f t="shared" si="18"/>
        <v>68354.90144792432</v>
      </c>
      <c r="AH60" s="59">
        <f t="shared" si="51"/>
        <v>13950000</v>
      </c>
      <c r="AI60" s="54">
        <f t="shared" si="19"/>
        <v>0</v>
      </c>
      <c r="AJ60" s="57">
        <f t="shared" si="20"/>
        <v>58125</v>
      </c>
      <c r="AK60" s="59">
        <f t="shared" ref="AK60:AK123" si="73">IF(AL59=0,AK59+AM59,AK59-AL59)</f>
        <v>28579516.547384072</v>
      </c>
      <c r="AL60" s="56">
        <f t="shared" si="53"/>
        <v>0</v>
      </c>
      <c r="AM60" s="75">
        <f t="shared" si="22"/>
        <v>119081.31894743362</v>
      </c>
      <c r="AN60">
        <f t="shared" si="54"/>
        <v>2.5387945633133732E-2</v>
      </c>
      <c r="AO60" s="119">
        <f t="shared" si="23"/>
        <v>113333.33333333336</v>
      </c>
      <c r="AP60" s="119">
        <f t="shared" si="24"/>
        <v>4693788.6551780105</v>
      </c>
      <c r="AQ60">
        <f t="shared" si="25"/>
        <v>0.83405329128799321</v>
      </c>
      <c r="AR60" s="41">
        <f t="shared" si="26"/>
        <v>1520214.1849471887</v>
      </c>
      <c r="AS60" s="41">
        <f t="shared" si="27"/>
        <v>70036600.463926926</v>
      </c>
      <c r="AT60">
        <f t="shared" si="28"/>
        <v>0.83409338324170301</v>
      </c>
      <c r="AU60" s="41">
        <f t="shared" si="55"/>
        <v>58333.333333333336</v>
      </c>
      <c r="AV60" s="41">
        <f t="shared" si="56"/>
        <v>0</v>
      </c>
      <c r="AW60">
        <f t="shared" si="29"/>
        <v>0.83932835257338445</v>
      </c>
      <c r="AX60">
        <f t="shared" si="57"/>
        <v>0</v>
      </c>
      <c r="AY60" s="121">
        <f t="shared" si="58"/>
        <v>0</v>
      </c>
      <c r="AZ60">
        <f t="shared" si="30"/>
        <v>0.88714582653537266</v>
      </c>
      <c r="BA60" s="39">
        <f t="shared" si="59"/>
        <v>83333.333333333328</v>
      </c>
      <c r="BB60" s="39">
        <f t="shared" si="60"/>
        <v>0</v>
      </c>
      <c r="BC60">
        <f t="shared" si="31"/>
        <v>0.848766082463</v>
      </c>
      <c r="BD60" s="41">
        <f t="shared" si="61"/>
        <v>457796.62250036164</v>
      </c>
      <c r="BE60" s="41">
        <f t="shared" si="62"/>
        <v>18693202.610516991</v>
      </c>
      <c r="BF60">
        <f t="shared" si="32"/>
        <v>0.8395530345783081</v>
      </c>
      <c r="BG60" s="41">
        <f t="shared" si="63"/>
        <v>58125</v>
      </c>
      <c r="BH60" s="41">
        <f t="shared" si="64"/>
        <v>0</v>
      </c>
      <c r="BI60">
        <f t="shared" si="33"/>
        <v>0.85904773735037765</v>
      </c>
      <c r="BJ60">
        <f t="shared" si="65"/>
        <v>0</v>
      </c>
      <c r="BK60" s="121">
        <f t="shared" si="66"/>
        <v>0</v>
      </c>
      <c r="BL60">
        <f t="shared" si="34"/>
        <v>0.86572309524759938</v>
      </c>
      <c r="BM60" s="119">
        <f t="shared" si="67"/>
        <v>2291135.8074475499</v>
      </c>
      <c r="BN60" s="119">
        <f t="shared" si="68"/>
        <v>74366618.539449692</v>
      </c>
      <c r="BO60">
        <f t="shared" si="35"/>
        <v>0.85011354737799827</v>
      </c>
    </row>
    <row r="61" spans="1:67">
      <c r="A61">
        <v>49</v>
      </c>
      <c r="B61" s="58">
        <v>44</v>
      </c>
      <c r="C61" s="56">
        <f t="shared" si="5"/>
        <v>133073638.7174731</v>
      </c>
      <c r="D61" s="56">
        <f t="shared" si="36"/>
        <v>0</v>
      </c>
      <c r="E61" s="59">
        <f t="shared" si="37"/>
        <v>133073638.71747307</v>
      </c>
      <c r="F61" s="53">
        <f t="shared" si="38"/>
        <v>1048429.2714368508</v>
      </c>
      <c r="G61" s="53">
        <f t="shared" si="6"/>
        <v>617239.89425121259</v>
      </c>
      <c r="H61" s="60">
        <f t="shared" si="7"/>
        <v>431189.37718563818</v>
      </c>
      <c r="I61" s="54">
        <f t="shared" si="39"/>
        <v>0.10979999999999999</v>
      </c>
      <c r="J61" s="61">
        <f t="shared" si="8"/>
        <v>9.6456066865724388E-3</v>
      </c>
      <c r="K61" s="62">
        <f t="shared" si="9"/>
        <v>1279416.8962800223</v>
      </c>
      <c r="L61" s="62">
        <f t="shared" si="10"/>
        <v>2327846.1677168729</v>
      </c>
      <c r="M61" s="55">
        <f t="shared" si="40"/>
        <v>1710606.2734656604</v>
      </c>
      <c r="N61" s="55">
        <f t="shared" si="41"/>
        <v>385197.05431559059</v>
      </c>
      <c r="O61" s="55">
        <f t="shared" si="11"/>
        <v>1325409.2191500699</v>
      </c>
      <c r="P61" s="59">
        <f t="shared" si="42"/>
        <v>892951.95586278732</v>
      </c>
      <c r="Q61" s="52">
        <f t="shared" si="71"/>
        <v>109612.70018390508</v>
      </c>
      <c r="R61" s="57">
        <f t="shared" si="43"/>
        <v>3720.6331494282804</v>
      </c>
      <c r="S61" s="59">
        <f t="shared" si="44"/>
        <v>13209306.224692181</v>
      </c>
      <c r="T61" s="56">
        <f t="shared" si="13"/>
        <v>1444986.7102597845</v>
      </c>
      <c r="U61" s="57">
        <f t="shared" si="14"/>
        <v>55038.775936217418</v>
      </c>
      <c r="V61" s="59">
        <f t="shared" si="69"/>
        <v>14000000</v>
      </c>
      <c r="W61" s="52">
        <f t="shared" si="15"/>
        <v>0</v>
      </c>
      <c r="X61" s="57">
        <f t="shared" si="16"/>
        <v>58333.333333333336</v>
      </c>
      <c r="Y61" s="59">
        <f t="shared" si="72"/>
        <v>26307048.044137221</v>
      </c>
      <c r="Z61" s="56">
        <f t="shared" si="46"/>
        <v>0</v>
      </c>
      <c r="AA61" s="57">
        <f t="shared" si="47"/>
        <v>109612.70018390508</v>
      </c>
      <c r="AB61" s="63">
        <f t="shared" si="70"/>
        <v>20000000</v>
      </c>
      <c r="AC61" s="74">
        <f t="shared" si="17"/>
        <v>0</v>
      </c>
      <c r="AD61" s="57">
        <f t="shared" si="48"/>
        <v>83333.333333333328</v>
      </c>
      <c r="AE61" s="59">
        <f t="shared" si="49"/>
        <v>16015734.626449399</v>
      </c>
      <c r="AF61" s="54">
        <f t="shared" si="50"/>
        <v>385197.05431559059</v>
      </c>
      <c r="AG61" s="57">
        <f t="shared" si="18"/>
        <v>66732.227610205824</v>
      </c>
      <c r="AH61" s="59">
        <f t="shared" si="51"/>
        <v>13950000</v>
      </c>
      <c r="AI61" s="54">
        <f t="shared" si="19"/>
        <v>0</v>
      </c>
      <c r="AJ61" s="57">
        <f t="shared" si="20"/>
        <v>58125</v>
      </c>
      <c r="AK61" s="59">
        <f t="shared" si="73"/>
        <v>28698597.866331507</v>
      </c>
      <c r="AL61" s="56">
        <f t="shared" si="53"/>
        <v>0</v>
      </c>
      <c r="AM61" s="75">
        <f t="shared" si="22"/>
        <v>119577.49110971461</v>
      </c>
      <c r="AN61">
        <f t="shared" si="54"/>
        <v>2.5468352817141191E-2</v>
      </c>
      <c r="AO61" s="119">
        <f t="shared" si="23"/>
        <v>113333.33333333336</v>
      </c>
      <c r="AP61" s="119">
        <f t="shared" si="24"/>
        <v>4822958.808091823</v>
      </c>
      <c r="AQ61">
        <f t="shared" si="25"/>
        <v>0.83029724392116966</v>
      </c>
      <c r="AR61" s="41">
        <f t="shared" si="26"/>
        <v>1500025.486196002</v>
      </c>
      <c r="AS61" s="41">
        <f t="shared" si="27"/>
        <v>70804348.802729443</v>
      </c>
      <c r="AT61">
        <f t="shared" si="28"/>
        <v>0.83033808324866698</v>
      </c>
      <c r="AU61" s="41">
        <f t="shared" si="55"/>
        <v>58333.333333333336</v>
      </c>
      <c r="AV61" s="41">
        <f t="shared" si="56"/>
        <v>0</v>
      </c>
      <c r="AW61">
        <f t="shared" si="29"/>
        <v>0.83567103145066268</v>
      </c>
      <c r="AX61">
        <f t="shared" si="57"/>
        <v>0</v>
      </c>
      <c r="AY61" s="121">
        <f t="shared" si="58"/>
        <v>0</v>
      </c>
      <c r="AZ61">
        <f t="shared" si="30"/>
        <v>0.88441868760604048</v>
      </c>
      <c r="BA61" s="39">
        <f t="shared" si="59"/>
        <v>83333.333333333328</v>
      </c>
      <c r="BB61" s="39">
        <f t="shared" si="60"/>
        <v>0</v>
      </c>
      <c r="BC61">
        <f t="shared" si="31"/>
        <v>0.84528735076882255</v>
      </c>
      <c r="BD61" s="41">
        <f t="shared" si="61"/>
        <v>451929.28192579641</v>
      </c>
      <c r="BE61" s="41">
        <f t="shared" si="62"/>
        <v>18874655.661463939</v>
      </c>
      <c r="BF61">
        <f t="shared" si="32"/>
        <v>0.83589993599698331</v>
      </c>
      <c r="BG61" s="41">
        <f t="shared" si="63"/>
        <v>58125</v>
      </c>
      <c r="BH61" s="41">
        <f t="shared" si="64"/>
        <v>0</v>
      </c>
      <c r="BI61">
        <f t="shared" si="33"/>
        <v>0.85576639343613892</v>
      </c>
      <c r="BJ61">
        <f t="shared" si="65"/>
        <v>0</v>
      </c>
      <c r="BK61" s="121">
        <f t="shared" si="66"/>
        <v>0</v>
      </c>
      <c r="BL61">
        <f t="shared" si="34"/>
        <v>0.86257146872382184</v>
      </c>
      <c r="BM61" s="119">
        <f t="shared" si="67"/>
        <v>2265079.7681217981</v>
      </c>
      <c r="BN61" s="119">
        <f t="shared" si="68"/>
        <v>75266676.032489061</v>
      </c>
      <c r="BO61">
        <f t="shared" si="35"/>
        <v>0.8466605171178091</v>
      </c>
    </row>
    <row r="62" spans="1:67">
      <c r="A62">
        <v>50</v>
      </c>
      <c r="B62" s="64">
        <v>45</v>
      </c>
      <c r="C62" s="56">
        <f t="shared" si="5"/>
        <v>131363032.44400743</v>
      </c>
      <c r="D62" s="56">
        <f t="shared" si="36"/>
        <v>0</v>
      </c>
      <c r="E62" s="59">
        <f t="shared" si="37"/>
        <v>131363032.44400741</v>
      </c>
      <c r="F62" s="53">
        <f t="shared" si="38"/>
        <v>1038316.5350458812</v>
      </c>
      <c r="G62" s="53">
        <f t="shared" si="6"/>
        <v>609305.53215278767</v>
      </c>
      <c r="H62" s="66">
        <f t="shared" si="7"/>
        <v>429011.00289309351</v>
      </c>
      <c r="I62" s="54">
        <f t="shared" si="39"/>
        <v>0.10979999999999999</v>
      </c>
      <c r="J62" s="67">
        <f t="shared" si="8"/>
        <v>9.6456066865724388E-3</v>
      </c>
      <c r="K62" s="68">
        <f t="shared" si="9"/>
        <v>1262938.0727122314</v>
      </c>
      <c r="L62" s="68">
        <f t="shared" si="10"/>
        <v>2301254.6077581127</v>
      </c>
      <c r="M62" s="55">
        <f t="shared" si="40"/>
        <v>1691949.0756053249</v>
      </c>
      <c r="N62" s="55">
        <f t="shared" si="41"/>
        <v>380995.79668602266</v>
      </c>
      <c r="O62" s="55">
        <f t="shared" si="11"/>
        <v>1310953.2789193024</v>
      </c>
      <c r="P62" s="65">
        <f t="shared" si="42"/>
        <v>783339.25567888224</v>
      </c>
      <c r="Q62" s="52">
        <f t="shared" si="71"/>
        <v>110069.41976800469</v>
      </c>
      <c r="R62" s="57">
        <f t="shared" si="43"/>
        <v>3263.9135653286758</v>
      </c>
      <c r="S62" s="59">
        <f t="shared" si="44"/>
        <v>11764319.514432397</v>
      </c>
      <c r="T62" s="56">
        <f t="shared" si="13"/>
        <v>1431029.0095753074</v>
      </c>
      <c r="U62" s="57">
        <f t="shared" si="14"/>
        <v>49017.997976801649</v>
      </c>
      <c r="V62" s="59">
        <f t="shared" si="69"/>
        <v>14000000</v>
      </c>
      <c r="W62" s="52">
        <f t="shared" si="15"/>
        <v>0</v>
      </c>
      <c r="X62" s="57">
        <f t="shared" si="16"/>
        <v>58333.333333333336</v>
      </c>
      <c r="Y62" s="59">
        <f t="shared" si="72"/>
        <v>26416660.744321126</v>
      </c>
      <c r="Z62" s="56">
        <f t="shared" si="46"/>
        <v>0</v>
      </c>
      <c r="AA62" s="57">
        <f t="shared" si="47"/>
        <v>110069.41976800469</v>
      </c>
      <c r="AB62" s="63">
        <f t="shared" si="70"/>
        <v>20000000</v>
      </c>
      <c r="AC62" s="74">
        <f t="shared" si="17"/>
        <v>0</v>
      </c>
      <c r="AD62" s="57">
        <f t="shared" si="48"/>
        <v>83333.333333333328</v>
      </c>
      <c r="AE62" s="59">
        <f t="shared" si="49"/>
        <v>15630537.572133807</v>
      </c>
      <c r="AF62" s="54">
        <f t="shared" si="50"/>
        <v>380995.79668602266</v>
      </c>
      <c r="AG62" s="57">
        <f t="shared" si="18"/>
        <v>65127.239883890863</v>
      </c>
      <c r="AH62" s="59">
        <f t="shared" si="51"/>
        <v>13950000</v>
      </c>
      <c r="AI62" s="54">
        <f t="shared" si="19"/>
        <v>0</v>
      </c>
      <c r="AJ62" s="57">
        <f t="shared" si="20"/>
        <v>58125</v>
      </c>
      <c r="AK62" s="59">
        <f t="shared" si="73"/>
        <v>28818175.35744122</v>
      </c>
      <c r="AL62" s="56">
        <f t="shared" si="53"/>
        <v>0</v>
      </c>
      <c r="AM62" s="75">
        <f t="shared" si="22"/>
        <v>120075.73065600508</v>
      </c>
      <c r="AN62">
        <f t="shared" si="54"/>
        <v>2.5548760001148651E-2</v>
      </c>
      <c r="AO62" s="119">
        <f t="shared" si="23"/>
        <v>113333.33333333337</v>
      </c>
      <c r="AP62" s="119">
        <f t="shared" si="24"/>
        <v>4953123.8895602114</v>
      </c>
      <c r="AQ62">
        <f t="shared" si="25"/>
        <v>0.82654708295426804</v>
      </c>
      <c r="AR62" s="41">
        <f t="shared" si="26"/>
        <v>1480047.007552109</v>
      </c>
      <c r="AS62" s="41">
        <f t="shared" si="27"/>
        <v>71551450.478765368</v>
      </c>
      <c r="AT62">
        <f t="shared" si="28"/>
        <v>0.8265886615450071</v>
      </c>
      <c r="AU62" s="41">
        <f t="shared" si="55"/>
        <v>58333.333333333336</v>
      </c>
      <c r="AV62" s="41">
        <f t="shared" si="56"/>
        <v>0</v>
      </c>
      <c r="AW62">
        <f t="shared" si="29"/>
        <v>0.83201854378849294</v>
      </c>
      <c r="AX62">
        <f t="shared" si="57"/>
        <v>0</v>
      </c>
      <c r="AY62" s="121">
        <f t="shared" si="58"/>
        <v>0</v>
      </c>
      <c r="AZ62">
        <f t="shared" si="30"/>
        <v>0.88168815097724573</v>
      </c>
      <c r="BA62" s="39">
        <f t="shared" si="59"/>
        <v>83333.333333333328</v>
      </c>
      <c r="BB62" s="39">
        <f t="shared" si="60"/>
        <v>0</v>
      </c>
      <c r="BC62">
        <f t="shared" si="31"/>
        <v>0.84181164022181454</v>
      </c>
      <c r="BD62" s="41">
        <f t="shared" si="61"/>
        <v>446123.0365699135</v>
      </c>
      <c r="BE62" s="41">
        <f t="shared" si="62"/>
        <v>19049789.834301133</v>
      </c>
      <c r="BF62">
        <f t="shared" si="32"/>
        <v>0.83225162666385211</v>
      </c>
      <c r="BG62" s="41">
        <f t="shared" si="63"/>
        <v>58125</v>
      </c>
      <c r="BH62" s="41">
        <f t="shared" si="64"/>
        <v>0</v>
      </c>
      <c r="BI62">
        <f t="shared" si="33"/>
        <v>0.85248620105177564</v>
      </c>
      <c r="BJ62">
        <f t="shared" si="65"/>
        <v>0</v>
      </c>
      <c r="BK62" s="121">
        <f t="shared" si="66"/>
        <v>0</v>
      </c>
      <c r="BL62">
        <f t="shared" si="34"/>
        <v>0.85941983854385684</v>
      </c>
      <c r="BM62" s="119">
        <f t="shared" si="67"/>
        <v>2239295.0441220221</v>
      </c>
      <c r="BN62" s="119">
        <f t="shared" si="68"/>
        <v>76137708.402239621</v>
      </c>
      <c r="BO62">
        <f t="shared" si="35"/>
        <v>0.84321025675373207</v>
      </c>
    </row>
    <row r="63" spans="1:67">
      <c r="A63">
        <v>51</v>
      </c>
      <c r="B63" s="58">
        <v>46</v>
      </c>
      <c r="C63" s="56">
        <f t="shared" si="5"/>
        <v>129671083.36840211</v>
      </c>
      <c r="D63" s="56">
        <f t="shared" si="36"/>
        <v>0</v>
      </c>
      <c r="E63" s="59">
        <f t="shared" si="37"/>
        <v>129671083.36840209</v>
      </c>
      <c r="F63" s="53">
        <f t="shared" si="38"/>
        <v>1028301.3421326636</v>
      </c>
      <c r="G63" s="53">
        <f t="shared" si="6"/>
        <v>601457.70835710503</v>
      </c>
      <c r="H63" s="60">
        <f t="shared" si="7"/>
        <v>426843.63377555856</v>
      </c>
      <c r="I63" s="54">
        <f t="shared" si="39"/>
        <v>0.10979999999999999</v>
      </c>
      <c r="J63" s="61">
        <f t="shared" si="8"/>
        <v>9.6456066865724388E-3</v>
      </c>
      <c r="K63" s="62">
        <f t="shared" si="9"/>
        <v>1246639.102985285</v>
      </c>
      <c r="L63" s="62">
        <f t="shared" si="10"/>
        <v>2274940.4451179486</v>
      </c>
      <c r="M63" s="55">
        <f t="shared" si="40"/>
        <v>1673482.7367608435</v>
      </c>
      <c r="N63" s="55">
        <f t="shared" si="41"/>
        <v>376837.51699464949</v>
      </c>
      <c r="O63" s="55">
        <f t="shared" si="11"/>
        <v>1296645.219766194</v>
      </c>
      <c r="P63" s="59">
        <f t="shared" si="42"/>
        <v>673269.83591087756</v>
      </c>
      <c r="Q63" s="52">
        <f t="shared" si="71"/>
        <v>110528.04235037138</v>
      </c>
      <c r="R63" s="57">
        <f t="shared" si="43"/>
        <v>2805.2909829619898</v>
      </c>
      <c r="S63" s="59">
        <f t="shared" si="44"/>
        <v>10333290.504857089</v>
      </c>
      <c r="T63" s="56">
        <f t="shared" si="13"/>
        <v>1417221.2659665991</v>
      </c>
      <c r="U63" s="57">
        <f t="shared" si="14"/>
        <v>43055.377103571205</v>
      </c>
      <c r="V63" s="59">
        <f t="shared" si="69"/>
        <v>14000000</v>
      </c>
      <c r="W63" s="52">
        <f t="shared" si="15"/>
        <v>0</v>
      </c>
      <c r="X63" s="57">
        <f t="shared" si="16"/>
        <v>58333.333333333336</v>
      </c>
      <c r="Y63" s="59">
        <f t="shared" si="72"/>
        <v>26526730.164089132</v>
      </c>
      <c r="Z63" s="56">
        <f t="shared" si="46"/>
        <v>0</v>
      </c>
      <c r="AA63" s="57">
        <f t="shared" si="47"/>
        <v>110528.04235037138</v>
      </c>
      <c r="AB63" s="63">
        <f t="shared" si="70"/>
        <v>20000000</v>
      </c>
      <c r="AC63" s="74">
        <f t="shared" si="17"/>
        <v>0</v>
      </c>
      <c r="AD63" s="57">
        <f t="shared" si="48"/>
        <v>83333.333333333328</v>
      </c>
      <c r="AE63" s="59">
        <f t="shared" si="49"/>
        <v>15249541.775447784</v>
      </c>
      <c r="AF63" s="54">
        <f t="shared" si="50"/>
        <v>376837.51699464949</v>
      </c>
      <c r="AG63" s="57">
        <f t="shared" si="18"/>
        <v>63539.757397699097</v>
      </c>
      <c r="AH63" s="59">
        <f t="shared" si="51"/>
        <v>13950000</v>
      </c>
      <c r="AI63" s="54">
        <f t="shared" si="19"/>
        <v>0</v>
      </c>
      <c r="AJ63" s="57">
        <f t="shared" si="20"/>
        <v>58125</v>
      </c>
      <c r="AK63" s="59">
        <f t="shared" si="73"/>
        <v>28938251.088097226</v>
      </c>
      <c r="AL63" s="56">
        <f t="shared" si="53"/>
        <v>0</v>
      </c>
      <c r="AM63" s="75">
        <f t="shared" si="22"/>
        <v>120576.04620040511</v>
      </c>
      <c r="AN63">
        <f t="shared" si="54"/>
        <v>2.5629167185156114E-2</v>
      </c>
      <c r="AO63" s="119">
        <f t="shared" si="23"/>
        <v>113333.33333333337</v>
      </c>
      <c r="AP63" s="119">
        <f t="shared" si="24"/>
        <v>5084289.9481170839</v>
      </c>
      <c r="AQ63">
        <f t="shared" si="25"/>
        <v>0.82280288175836391</v>
      </c>
      <c r="AR63" s="41">
        <f t="shared" si="26"/>
        <v>1460276.6430701704</v>
      </c>
      <c r="AS63" s="41">
        <f t="shared" si="27"/>
        <v>72278284.564296558</v>
      </c>
      <c r="AT63">
        <f t="shared" si="28"/>
        <v>0.82284519152545343</v>
      </c>
      <c r="AU63" s="41">
        <f t="shared" si="55"/>
        <v>58333.333333333336</v>
      </c>
      <c r="AV63" s="41">
        <f t="shared" si="56"/>
        <v>0</v>
      </c>
      <c r="AW63">
        <f t="shared" si="29"/>
        <v>0.82837096584061287</v>
      </c>
      <c r="AX63">
        <f t="shared" si="57"/>
        <v>0</v>
      </c>
      <c r="AY63" s="121">
        <f t="shared" si="58"/>
        <v>0</v>
      </c>
      <c r="AZ63">
        <f t="shared" si="30"/>
        <v>0.87895430011375397</v>
      </c>
      <c r="BA63" s="39">
        <f t="shared" si="59"/>
        <v>83333.333333333328</v>
      </c>
      <c r="BB63" s="39">
        <f t="shared" si="60"/>
        <v>0</v>
      </c>
      <c r="BC63">
        <f t="shared" si="31"/>
        <v>0.8383390311086214</v>
      </c>
      <c r="BD63" s="41">
        <f t="shared" si="61"/>
        <v>440377.2743923486</v>
      </c>
      <c r="BE63" s="41">
        <f t="shared" si="62"/>
        <v>19218713.366727125</v>
      </c>
      <c r="BF63">
        <f t="shared" si="32"/>
        <v>0.82860818294523342</v>
      </c>
      <c r="BG63" s="41">
        <f t="shared" si="63"/>
        <v>58125</v>
      </c>
      <c r="BH63" s="41">
        <f t="shared" si="64"/>
        <v>0</v>
      </c>
      <c r="BI63">
        <f t="shared" si="33"/>
        <v>0.84920724332197828</v>
      </c>
      <c r="BJ63">
        <f t="shared" si="65"/>
        <v>0</v>
      </c>
      <c r="BK63" s="121">
        <f t="shared" si="66"/>
        <v>0</v>
      </c>
      <c r="BL63">
        <f t="shared" si="34"/>
        <v>0.85626828885678885</v>
      </c>
      <c r="BM63" s="119">
        <f t="shared" si="67"/>
        <v>2213778.9174625189</v>
      </c>
      <c r="BN63" s="119">
        <f t="shared" si="68"/>
        <v>76980205.890998811</v>
      </c>
      <c r="BO63">
        <f t="shared" si="35"/>
        <v>0.83976284703453719</v>
      </c>
    </row>
    <row r="64" spans="1:67">
      <c r="A64">
        <v>52</v>
      </c>
      <c r="B64" s="64">
        <v>47</v>
      </c>
      <c r="C64" s="56">
        <f t="shared" si="5"/>
        <v>127997600.63164127</v>
      </c>
      <c r="D64" s="56">
        <f t="shared" si="36"/>
        <v>0</v>
      </c>
      <c r="E64" s="59">
        <f t="shared" si="37"/>
        <v>127997600.63164125</v>
      </c>
      <c r="F64" s="53">
        <f t="shared" si="38"/>
        <v>1018382.7518311777</v>
      </c>
      <c r="G64" s="53">
        <f t="shared" si="6"/>
        <v>593695.53759642935</v>
      </c>
      <c r="H64" s="66">
        <f t="shared" si="7"/>
        <v>424687.21423474839</v>
      </c>
      <c r="I64" s="54">
        <f t="shared" si="39"/>
        <v>0.10979999999999999</v>
      </c>
      <c r="J64" s="67">
        <f t="shared" si="8"/>
        <v>9.6456066865724388E-3</v>
      </c>
      <c r="K64" s="68">
        <f t="shared" si="9"/>
        <v>1230518.1466844629</v>
      </c>
      <c r="L64" s="68">
        <f t="shared" si="10"/>
        <v>2248900.8985156408</v>
      </c>
      <c r="M64" s="55">
        <f t="shared" si="40"/>
        <v>1655205.3609192115</v>
      </c>
      <c r="N64" s="55">
        <f t="shared" si="41"/>
        <v>372721.78829423274</v>
      </c>
      <c r="O64" s="55">
        <f t="shared" si="11"/>
        <v>1282483.5726249788</v>
      </c>
      <c r="P64" s="65">
        <f t="shared" si="42"/>
        <v>562741.79356050619</v>
      </c>
      <c r="Q64" s="52">
        <f t="shared" si="71"/>
        <v>110988.57586016459</v>
      </c>
      <c r="R64" s="57">
        <f t="shared" si="43"/>
        <v>2344.757473168776</v>
      </c>
      <c r="S64" s="59">
        <f t="shared" si="44"/>
        <v>8916069.2388904896</v>
      </c>
      <c r="T64" s="56">
        <f t="shared" si="13"/>
        <v>1403562.0190178857</v>
      </c>
      <c r="U64" s="57">
        <f t="shared" si="14"/>
        <v>37150.288495377041</v>
      </c>
      <c r="V64" s="59">
        <f t="shared" si="69"/>
        <v>14000000</v>
      </c>
      <c r="W64" s="52">
        <f t="shared" si="15"/>
        <v>0</v>
      </c>
      <c r="X64" s="57">
        <f t="shared" si="16"/>
        <v>58333.333333333336</v>
      </c>
      <c r="Y64" s="59">
        <f t="shared" si="72"/>
        <v>26637258.206439503</v>
      </c>
      <c r="Z64" s="56">
        <f t="shared" si="46"/>
        <v>0</v>
      </c>
      <c r="AA64" s="57">
        <f t="shared" si="47"/>
        <v>110988.57586016459</v>
      </c>
      <c r="AB64" s="63">
        <f t="shared" si="70"/>
        <v>20000000</v>
      </c>
      <c r="AC64" s="74">
        <f t="shared" si="17"/>
        <v>0</v>
      </c>
      <c r="AD64" s="57">
        <f t="shared" si="48"/>
        <v>83333.333333333328</v>
      </c>
      <c r="AE64" s="59">
        <f t="shared" si="49"/>
        <v>14872704.258453134</v>
      </c>
      <c r="AF64" s="54">
        <f t="shared" si="50"/>
        <v>372721.78829423274</v>
      </c>
      <c r="AG64" s="57">
        <f t="shared" si="18"/>
        <v>61969.601076888059</v>
      </c>
      <c r="AH64" s="59">
        <f t="shared" si="51"/>
        <v>13950000</v>
      </c>
      <c r="AI64" s="54">
        <f t="shared" si="19"/>
        <v>0</v>
      </c>
      <c r="AJ64" s="57">
        <f t="shared" si="20"/>
        <v>58125</v>
      </c>
      <c r="AK64" s="59">
        <f t="shared" si="73"/>
        <v>29058827.134297632</v>
      </c>
      <c r="AL64" s="56">
        <f t="shared" si="53"/>
        <v>0</v>
      </c>
      <c r="AM64" s="75">
        <f t="shared" si="22"/>
        <v>121078.4463929068</v>
      </c>
      <c r="AN64">
        <f t="shared" si="54"/>
        <v>2.5709574369163574E-2</v>
      </c>
      <c r="AO64" s="119">
        <f t="shared" si="23"/>
        <v>113333.33333333337</v>
      </c>
      <c r="AP64" s="119">
        <f t="shared" si="24"/>
        <v>5216463.0654277354</v>
      </c>
      <c r="AQ64">
        <f t="shared" si="25"/>
        <v>0.8190647131331168</v>
      </c>
      <c r="AR64" s="41">
        <f t="shared" si="26"/>
        <v>1440712.3075132626</v>
      </c>
      <c r="AS64" s="41">
        <f t="shared" si="27"/>
        <v>72985224.988930061</v>
      </c>
      <c r="AT64">
        <f t="shared" si="28"/>
        <v>0.81910774601365399</v>
      </c>
      <c r="AU64" s="41">
        <f t="shared" si="55"/>
        <v>58333.333333333336</v>
      </c>
      <c r="AV64" s="41">
        <f t="shared" si="56"/>
        <v>0</v>
      </c>
      <c r="AW64">
        <f t="shared" si="29"/>
        <v>0.82472837332938687</v>
      </c>
      <c r="AX64">
        <f t="shared" si="57"/>
        <v>0</v>
      </c>
      <c r="AY64" s="121">
        <f t="shared" si="58"/>
        <v>0</v>
      </c>
      <c r="AZ64">
        <f t="shared" si="30"/>
        <v>0.87621721835361788</v>
      </c>
      <c r="BA64" s="39">
        <f t="shared" si="59"/>
        <v>83333.333333333328</v>
      </c>
      <c r="BB64" s="39">
        <f t="shared" si="60"/>
        <v>0</v>
      </c>
      <c r="BC64">
        <f t="shared" si="31"/>
        <v>0.83486960325991522</v>
      </c>
      <c r="BD64" s="41">
        <f t="shared" si="61"/>
        <v>434691.38937112078</v>
      </c>
      <c r="BE64" s="41">
        <f t="shared" si="62"/>
        <v>19381532.991300102</v>
      </c>
      <c r="BF64">
        <f t="shared" si="32"/>
        <v>0.82496968067782717</v>
      </c>
      <c r="BG64" s="41">
        <f t="shared" si="63"/>
        <v>58125</v>
      </c>
      <c r="BH64" s="41">
        <f t="shared" si="64"/>
        <v>0</v>
      </c>
      <c r="BI64">
        <f t="shared" si="33"/>
        <v>0.84592960300160769</v>
      </c>
      <c r="BJ64">
        <f t="shared" si="65"/>
        <v>0</v>
      </c>
      <c r="BK64" s="121">
        <f t="shared" si="66"/>
        <v>0</v>
      </c>
      <c r="BL64">
        <f t="shared" si="34"/>
        <v>0.85311690349920277</v>
      </c>
      <c r="BM64" s="119">
        <f t="shared" si="67"/>
        <v>2188528.6968843834</v>
      </c>
      <c r="BN64" s="119">
        <f t="shared" si="68"/>
        <v>77794651.963202938</v>
      </c>
      <c r="BO64">
        <f t="shared" si="35"/>
        <v>0.83631836826406414</v>
      </c>
    </row>
    <row r="65" spans="1:67">
      <c r="A65">
        <v>53</v>
      </c>
      <c r="B65" s="58">
        <v>48</v>
      </c>
      <c r="C65" s="56">
        <f t="shared" si="5"/>
        <v>126342395.27072205</v>
      </c>
      <c r="D65" s="56">
        <f t="shared" si="36"/>
        <v>0</v>
      </c>
      <c r="E65" s="59">
        <f t="shared" si="37"/>
        <v>126342395.27072203</v>
      </c>
      <c r="F65" s="53">
        <f t="shared" si="38"/>
        <v>1008559.8323506246</v>
      </c>
      <c r="G65" s="53">
        <f t="shared" si="6"/>
        <v>586018.1433973657</v>
      </c>
      <c r="H65" s="60">
        <f t="shared" si="7"/>
        <v>422541.68895325891</v>
      </c>
      <c r="I65" s="54">
        <f t="shared" si="39"/>
        <v>0.10979999999999999</v>
      </c>
      <c r="J65" s="61">
        <f t="shared" si="8"/>
        <v>9.6456066865724388E-3</v>
      </c>
      <c r="K65" s="62">
        <f t="shared" si="9"/>
        <v>1214573.3816805312</v>
      </c>
      <c r="L65" s="62">
        <f t="shared" si="10"/>
        <v>2223133.2140311557</v>
      </c>
      <c r="M65" s="55">
        <f t="shared" si="40"/>
        <v>1637115.07063379</v>
      </c>
      <c r="N65" s="55">
        <f t="shared" si="41"/>
        <v>368648.18781833799</v>
      </c>
      <c r="O65" s="55">
        <f t="shared" si="11"/>
        <v>1268466.8828154521</v>
      </c>
      <c r="P65" s="59">
        <f t="shared" si="42"/>
        <v>451753.2177003416</v>
      </c>
      <c r="Q65" s="52">
        <f t="shared" si="71"/>
        <v>111451.02825958194</v>
      </c>
      <c r="R65" s="57">
        <f t="shared" si="43"/>
        <v>1882.3050737514234</v>
      </c>
      <c r="S65" s="59">
        <f t="shared" si="44"/>
        <v>7512507.2198726041</v>
      </c>
      <c r="T65" s="56">
        <f t="shared" si="13"/>
        <v>1390049.822734996</v>
      </c>
      <c r="U65" s="57">
        <f t="shared" si="14"/>
        <v>31302.11341613585</v>
      </c>
      <c r="V65" s="59">
        <f t="shared" si="69"/>
        <v>14000000</v>
      </c>
      <c r="W65" s="52">
        <f t="shared" si="15"/>
        <v>0</v>
      </c>
      <c r="X65" s="57">
        <f t="shared" si="16"/>
        <v>58333.333333333336</v>
      </c>
      <c r="Y65" s="59">
        <f t="shared" si="72"/>
        <v>26748246.782299668</v>
      </c>
      <c r="Z65" s="56">
        <f t="shared" si="46"/>
        <v>0</v>
      </c>
      <c r="AA65" s="57">
        <f t="shared" si="47"/>
        <v>111451.02825958194</v>
      </c>
      <c r="AB65" s="63">
        <f t="shared" si="70"/>
        <v>20000000</v>
      </c>
      <c r="AC65" s="74">
        <f t="shared" si="17"/>
        <v>0</v>
      </c>
      <c r="AD65" s="57">
        <f t="shared" si="48"/>
        <v>83333.333333333328</v>
      </c>
      <c r="AE65" s="59">
        <f t="shared" si="49"/>
        <v>14499982.470158901</v>
      </c>
      <c r="AF65" s="54">
        <f t="shared" si="50"/>
        <v>368648.18781833799</v>
      </c>
      <c r="AG65" s="57">
        <f t="shared" si="18"/>
        <v>60416.593625662084</v>
      </c>
      <c r="AH65" s="59">
        <f t="shared" si="51"/>
        <v>13950000</v>
      </c>
      <c r="AI65" s="54">
        <f t="shared" si="19"/>
        <v>0</v>
      </c>
      <c r="AJ65" s="57">
        <f t="shared" si="20"/>
        <v>58125</v>
      </c>
      <c r="AK65" s="59">
        <f t="shared" si="73"/>
        <v>29179905.580690537</v>
      </c>
      <c r="AL65" s="56">
        <f t="shared" si="53"/>
        <v>0</v>
      </c>
      <c r="AM65" s="75">
        <f t="shared" si="22"/>
        <v>121582.9399195439</v>
      </c>
      <c r="AN65">
        <f t="shared" si="54"/>
        <v>2.5789981553171033E-2</v>
      </c>
      <c r="AO65" s="119">
        <f t="shared" si="23"/>
        <v>113333.33333333337</v>
      </c>
      <c r="AP65" s="119">
        <f t="shared" si="24"/>
        <v>5349649.3564599333</v>
      </c>
      <c r="AQ65">
        <f t="shared" si="25"/>
        <v>0.81533264930554994</v>
      </c>
      <c r="AR65" s="41">
        <f t="shared" si="26"/>
        <v>1421351.9361511318</v>
      </c>
      <c r="AS65" s="41">
        <f t="shared" si="27"/>
        <v>73672640.604954794</v>
      </c>
      <c r="AT65">
        <f t="shared" si="28"/>
        <v>0.81537639726086741</v>
      </c>
      <c r="AU65" s="41">
        <f t="shared" si="55"/>
        <v>58333.333333333336</v>
      </c>
      <c r="AV65" s="41">
        <f t="shared" si="56"/>
        <v>0</v>
      </c>
      <c r="AW65">
        <f t="shared" si="29"/>
        <v>0.82109084144412325</v>
      </c>
      <c r="AX65">
        <f t="shared" si="57"/>
        <v>0</v>
      </c>
      <c r="AY65" s="121">
        <f t="shared" si="58"/>
        <v>0</v>
      </c>
      <c r="AZ65">
        <f t="shared" si="30"/>
        <v>0.87347698890412606</v>
      </c>
      <c r="BA65" s="39">
        <f t="shared" si="59"/>
        <v>83333.333333333328</v>
      </c>
      <c r="BB65" s="39">
        <f t="shared" si="60"/>
        <v>0</v>
      </c>
      <c r="BC65">
        <f t="shared" si="31"/>
        <v>0.83140343604799527</v>
      </c>
      <c r="BD65" s="41">
        <f t="shared" si="61"/>
        <v>429064.78144400008</v>
      </c>
      <c r="BE65" s="41">
        <f t="shared" si="62"/>
        <v>19538353.954371914</v>
      </c>
      <c r="BF65">
        <f t="shared" si="32"/>
        <v>0.8213361951669732</v>
      </c>
      <c r="BG65" s="41">
        <f t="shared" si="63"/>
        <v>58125</v>
      </c>
      <c r="BH65" s="41">
        <f t="shared" si="64"/>
        <v>0</v>
      </c>
      <c r="BI65">
        <f t="shared" si="33"/>
        <v>0.84265336247266365</v>
      </c>
      <c r="BJ65">
        <f t="shared" si="65"/>
        <v>0</v>
      </c>
      <c r="BK65" s="121">
        <f t="shared" si="66"/>
        <v>0</v>
      </c>
      <c r="BL65">
        <f t="shared" si="34"/>
        <v>0.84996576599183837</v>
      </c>
      <c r="BM65" s="119">
        <f t="shared" si="67"/>
        <v>2163541.7175951316</v>
      </c>
      <c r="BN65" s="119">
        <f t="shared" si="68"/>
        <v>78581523.390421927</v>
      </c>
      <c r="BO65">
        <f t="shared" si="35"/>
        <v>0.83287690029880068</v>
      </c>
    </row>
    <row r="66" spans="1:67">
      <c r="A66">
        <v>54</v>
      </c>
      <c r="B66" s="64">
        <v>49</v>
      </c>
      <c r="C66" s="56">
        <f t="shared" si="5"/>
        <v>124705280.20008825</v>
      </c>
      <c r="D66" s="56">
        <f t="shared" si="36"/>
        <v>0</v>
      </c>
      <c r="E66" s="59">
        <f t="shared" si="37"/>
        <v>124705280.20008823</v>
      </c>
      <c r="F66" s="53">
        <f t="shared" si="38"/>
        <v>998831.66088789504</v>
      </c>
      <c r="G66" s="53">
        <f t="shared" si="6"/>
        <v>578424.65799474262</v>
      </c>
      <c r="H66" s="66">
        <f t="shared" si="7"/>
        <v>420407.00289315241</v>
      </c>
      <c r="I66" s="54">
        <f t="shared" si="39"/>
        <v>0.10979999999999999</v>
      </c>
      <c r="J66" s="67">
        <f t="shared" si="8"/>
        <v>9.6456066865724388E-3</v>
      </c>
      <c r="K66" s="68">
        <f t="shared" si="9"/>
        <v>1198803.0039506725</v>
      </c>
      <c r="L66" s="68">
        <f t="shared" si="10"/>
        <v>2197634.6648385674</v>
      </c>
      <c r="M66" s="55">
        <f t="shared" si="40"/>
        <v>1619210.0068438249</v>
      </c>
      <c r="N66" s="55">
        <f t="shared" si="41"/>
        <v>364616.29694069363</v>
      </c>
      <c r="O66" s="55">
        <f t="shared" si="11"/>
        <v>1254593.7099031312</v>
      </c>
      <c r="P66" s="65">
        <f t="shared" si="42"/>
        <v>340302.18944075966</v>
      </c>
      <c r="Q66" s="52">
        <f t="shared" si="71"/>
        <v>111915.40754399687</v>
      </c>
      <c r="R66" s="57">
        <f t="shared" si="43"/>
        <v>1417.9257893364986</v>
      </c>
      <c r="S66" s="59">
        <f t="shared" si="44"/>
        <v>6122457.3971376084</v>
      </c>
      <c r="T66" s="56">
        <f t="shared" si="13"/>
        <v>1376683.2454056733</v>
      </c>
      <c r="U66" s="57">
        <f t="shared" si="14"/>
        <v>25510.239154740033</v>
      </c>
      <c r="V66" s="59">
        <f t="shared" si="69"/>
        <v>14000000</v>
      </c>
      <c r="W66" s="52">
        <f t="shared" si="15"/>
        <v>0</v>
      </c>
      <c r="X66" s="57">
        <f t="shared" si="16"/>
        <v>58333.333333333336</v>
      </c>
      <c r="Y66" s="59">
        <f t="shared" si="72"/>
        <v>26859697.81055925</v>
      </c>
      <c r="Z66" s="56">
        <f t="shared" si="46"/>
        <v>0</v>
      </c>
      <c r="AA66" s="57">
        <f t="shared" si="47"/>
        <v>111915.40754399687</v>
      </c>
      <c r="AB66" s="63">
        <f t="shared" si="70"/>
        <v>20000000</v>
      </c>
      <c r="AC66" s="74">
        <f t="shared" si="17"/>
        <v>0</v>
      </c>
      <c r="AD66" s="57">
        <f t="shared" si="48"/>
        <v>83333.333333333328</v>
      </c>
      <c r="AE66" s="59">
        <f t="shared" si="49"/>
        <v>14131334.282340564</v>
      </c>
      <c r="AF66" s="54">
        <f t="shared" si="50"/>
        <v>364616.29694069363</v>
      </c>
      <c r="AG66" s="57">
        <f t="shared" si="18"/>
        <v>58880.559509752347</v>
      </c>
      <c r="AH66" s="59">
        <f t="shared" si="51"/>
        <v>13950000</v>
      </c>
      <c r="AI66" s="54">
        <f t="shared" si="19"/>
        <v>0</v>
      </c>
      <c r="AJ66" s="57">
        <f t="shared" si="20"/>
        <v>58125</v>
      </c>
      <c r="AK66" s="59">
        <f t="shared" si="73"/>
        <v>29301488.520610079</v>
      </c>
      <c r="AL66" s="56">
        <f t="shared" si="53"/>
        <v>0</v>
      </c>
      <c r="AM66" s="75">
        <f t="shared" si="22"/>
        <v>122089.535502542</v>
      </c>
      <c r="AN66">
        <f t="shared" si="54"/>
        <v>2.5870388737178493E-2</v>
      </c>
      <c r="AO66" s="119">
        <f t="shared" si="23"/>
        <v>113333.33333333337</v>
      </c>
      <c r="AP66" s="119">
        <f t="shared" si="24"/>
        <v>5483854.9696558472</v>
      </c>
      <c r="AQ66">
        <f t="shared" si="25"/>
        <v>0.81160676192874814</v>
      </c>
      <c r="AR66" s="41">
        <f t="shared" si="26"/>
        <v>1402193.4845604133</v>
      </c>
      <c r="AS66" s="41">
        <f t="shared" si="27"/>
        <v>74340895.25190635</v>
      </c>
      <c r="AT66">
        <f t="shared" si="28"/>
        <v>0.8116512169447182</v>
      </c>
      <c r="AU66" s="41">
        <f t="shared" si="55"/>
        <v>58333.333333333336</v>
      </c>
      <c r="AV66" s="41">
        <f t="shared" si="56"/>
        <v>0</v>
      </c>
      <c r="AW66">
        <f t="shared" si="29"/>
        <v>0.81745844483938379</v>
      </c>
      <c r="AX66">
        <f t="shared" si="57"/>
        <v>0</v>
      </c>
      <c r="AY66" s="121">
        <f t="shared" si="58"/>
        <v>0</v>
      </c>
      <c r="AZ66">
        <f t="shared" si="30"/>
        <v>0.87073369483780227</v>
      </c>
      <c r="BA66" s="39">
        <f t="shared" si="59"/>
        <v>83333.333333333328</v>
      </c>
      <c r="BB66" s="39">
        <f t="shared" si="60"/>
        <v>0</v>
      </c>
      <c r="BC66">
        <f t="shared" si="31"/>
        <v>0.82794060838446815</v>
      </c>
      <c r="BD66" s="41">
        <f t="shared" si="61"/>
        <v>423496.85645044595</v>
      </c>
      <c r="BE66" s="41">
        <f t="shared" si="62"/>
        <v>19689280.034797456</v>
      </c>
      <c r="BF66">
        <f t="shared" si="32"/>
        <v>0.81770780118499597</v>
      </c>
      <c r="BG66" s="41">
        <f t="shared" si="63"/>
        <v>58125</v>
      </c>
      <c r="BH66" s="41">
        <f t="shared" si="64"/>
        <v>0</v>
      </c>
      <c r="BI66">
        <f t="shared" si="33"/>
        <v>0.83937860374139917</v>
      </c>
      <c r="BJ66">
        <f t="shared" si="65"/>
        <v>0</v>
      </c>
      <c r="BK66" s="121">
        <f t="shared" si="66"/>
        <v>0</v>
      </c>
      <c r="BL66">
        <f t="shared" si="34"/>
        <v>0.84681495953635455</v>
      </c>
      <c r="BM66" s="119">
        <f t="shared" si="67"/>
        <v>2138815.3410108592</v>
      </c>
      <c r="BN66" s="119">
        <f t="shared" si="68"/>
        <v>79341290.335347414</v>
      </c>
      <c r="BO66">
        <f t="shared" si="35"/>
        <v>0.82943852254547379</v>
      </c>
    </row>
    <row r="67" spans="1:67">
      <c r="A67">
        <v>55</v>
      </c>
      <c r="B67" s="58">
        <v>50</v>
      </c>
      <c r="C67" s="56">
        <f t="shared" si="5"/>
        <v>123086070.19324443</v>
      </c>
      <c r="D67" s="56">
        <f t="shared" si="36"/>
        <v>0</v>
      </c>
      <c r="E67" s="59">
        <f t="shared" si="37"/>
        <v>123086070.19324441</v>
      </c>
      <c r="F67" s="53">
        <f t="shared" si="38"/>
        <v>989197.32354087452</v>
      </c>
      <c r="G67" s="53">
        <f t="shared" si="6"/>
        <v>570914.22224633198</v>
      </c>
      <c r="H67" s="60">
        <f t="shared" si="7"/>
        <v>418283.10129454255</v>
      </c>
      <c r="I67" s="54">
        <f t="shared" si="39"/>
        <v>0.10979999999999999</v>
      </c>
      <c r="J67" s="61">
        <f t="shared" si="8"/>
        <v>9.6456066865724388E-3</v>
      </c>
      <c r="K67" s="62">
        <f t="shared" si="9"/>
        <v>1183205.227401156</v>
      </c>
      <c r="L67" s="62">
        <f t="shared" si="10"/>
        <v>2172402.5509420307</v>
      </c>
      <c r="M67" s="55">
        <f t="shared" si="40"/>
        <v>1601488.3286956986</v>
      </c>
      <c r="N67" s="55">
        <f t="shared" si="41"/>
        <v>360625.70113494043</v>
      </c>
      <c r="O67" s="55">
        <f t="shared" si="11"/>
        <v>1240862.6275607583</v>
      </c>
      <c r="P67" s="59">
        <f t="shared" si="42"/>
        <v>228386.78189676278</v>
      </c>
      <c r="Q67" s="52">
        <f t="shared" si="71"/>
        <v>112381.72174209687</v>
      </c>
      <c r="R67" s="57">
        <f t="shared" si="43"/>
        <v>951.61159123651157</v>
      </c>
      <c r="S67" s="59">
        <f t="shared" si="44"/>
        <v>4745774.1517319353</v>
      </c>
      <c r="T67" s="56">
        <f t="shared" si="13"/>
        <v>1363460.8694612274</v>
      </c>
      <c r="U67" s="57">
        <f t="shared" si="14"/>
        <v>19774.058965549732</v>
      </c>
      <c r="V67" s="59">
        <f t="shared" si="69"/>
        <v>14000000</v>
      </c>
      <c r="W67" s="52">
        <f t="shared" si="15"/>
        <v>0</v>
      </c>
      <c r="X67" s="57">
        <f t="shared" si="16"/>
        <v>58333.333333333336</v>
      </c>
      <c r="Y67" s="59">
        <f t="shared" si="72"/>
        <v>26971613.218103249</v>
      </c>
      <c r="Z67" s="56">
        <f t="shared" si="46"/>
        <v>0</v>
      </c>
      <c r="AA67" s="57">
        <f t="shared" si="47"/>
        <v>112381.72174209687</v>
      </c>
      <c r="AB67" s="63">
        <f t="shared" si="70"/>
        <v>20000000</v>
      </c>
      <c r="AC67" s="74">
        <f t="shared" si="17"/>
        <v>0</v>
      </c>
      <c r="AD67" s="57">
        <f t="shared" si="48"/>
        <v>83333.333333333328</v>
      </c>
      <c r="AE67" s="59">
        <f t="shared" si="49"/>
        <v>13766717.98539987</v>
      </c>
      <c r="AF67" s="54">
        <f t="shared" si="50"/>
        <v>360625.70113494043</v>
      </c>
      <c r="AG67" s="57">
        <f t="shared" si="18"/>
        <v>57361.324939166123</v>
      </c>
      <c r="AH67" s="59">
        <f t="shared" si="51"/>
        <v>13950000</v>
      </c>
      <c r="AI67" s="54">
        <f t="shared" si="19"/>
        <v>0</v>
      </c>
      <c r="AJ67" s="57">
        <f t="shared" si="20"/>
        <v>58125</v>
      </c>
      <c r="AK67" s="59">
        <f t="shared" si="73"/>
        <v>29423578.056112621</v>
      </c>
      <c r="AL67" s="56">
        <f t="shared" si="53"/>
        <v>0</v>
      </c>
      <c r="AM67" s="75">
        <f t="shared" si="22"/>
        <v>122598.24190046925</v>
      </c>
      <c r="AN67">
        <f t="shared" si="54"/>
        <v>2.5950795921185956E-2</v>
      </c>
      <c r="AO67" s="119">
        <f t="shared" si="23"/>
        <v>113333.33333333337</v>
      </c>
      <c r="AP67" s="119">
        <f t="shared" si="24"/>
        <v>5619086.087104843</v>
      </c>
      <c r="AQ67">
        <f t="shared" si="25"/>
        <v>0.80788712208069235</v>
      </c>
      <c r="AR67" s="41">
        <f t="shared" si="26"/>
        <v>1383234.9284267772</v>
      </c>
      <c r="AS67" s="41">
        <f t="shared" si="27"/>
        <v>74990347.820367515</v>
      </c>
      <c r="AT67">
        <f t="shared" si="28"/>
        <v>0.8079322761680221</v>
      </c>
      <c r="AU67" s="41">
        <f t="shared" si="55"/>
        <v>58333.333333333336</v>
      </c>
      <c r="AV67" s="41">
        <f t="shared" si="56"/>
        <v>0</v>
      </c>
      <c r="AW67">
        <f t="shared" si="29"/>
        <v>0.81383125763339548</v>
      </c>
      <c r="AX67">
        <f t="shared" si="57"/>
        <v>0</v>
      </c>
      <c r="AY67" s="121">
        <f t="shared" si="58"/>
        <v>0</v>
      </c>
      <c r="AZ67">
        <f t="shared" si="30"/>
        <v>0.86798741908836052</v>
      </c>
      <c r="BA67" s="39">
        <f t="shared" si="59"/>
        <v>83333.333333333328</v>
      </c>
      <c r="BB67" s="39">
        <f t="shared" si="60"/>
        <v>0</v>
      </c>
      <c r="BC67">
        <f t="shared" si="31"/>
        <v>0.82448119871796854</v>
      </c>
      <c r="BD67" s="41">
        <f t="shared" si="61"/>
        <v>417987.02607410657</v>
      </c>
      <c r="BE67" s="41">
        <f t="shared" si="62"/>
        <v>19834413.562421724</v>
      </c>
      <c r="BF67">
        <f t="shared" si="32"/>
        <v>0.8140845729695585</v>
      </c>
      <c r="BG67" s="41">
        <f t="shared" si="63"/>
        <v>58125</v>
      </c>
      <c r="BH67" s="41">
        <f t="shared" si="64"/>
        <v>0</v>
      </c>
      <c r="BI67">
        <f t="shared" si="33"/>
        <v>0.83610540843533809</v>
      </c>
      <c r="BJ67">
        <f t="shared" si="65"/>
        <v>0</v>
      </c>
      <c r="BK67" s="121">
        <f t="shared" si="66"/>
        <v>0</v>
      </c>
      <c r="BL67">
        <f t="shared" si="34"/>
        <v>0.84366456701200054</v>
      </c>
      <c r="BM67" s="119">
        <f t="shared" si="67"/>
        <v>2114346.9545008838</v>
      </c>
      <c r="BN67" s="119">
        <f t="shared" si="68"/>
        <v>80074416.434784934</v>
      </c>
      <c r="BO67">
        <f t="shared" si="35"/>
        <v>0.82600331395862425</v>
      </c>
    </row>
    <row r="68" spans="1:67">
      <c r="A68">
        <v>56</v>
      </c>
      <c r="B68" s="64">
        <v>51</v>
      </c>
      <c r="C68" s="56">
        <f t="shared" si="5"/>
        <v>121484581.86454874</v>
      </c>
      <c r="D68" s="56">
        <f t="shared" si="36"/>
        <v>0</v>
      </c>
      <c r="E68" s="59">
        <f t="shared" si="37"/>
        <v>121484581.86454871</v>
      </c>
      <c r="F68" s="53">
        <f t="shared" si="38"/>
        <v>979655.91522258893</v>
      </c>
      <c r="G68" s="53">
        <f t="shared" si="6"/>
        <v>563485.98554839846</v>
      </c>
      <c r="H68" s="66">
        <f t="shared" si="7"/>
        <v>416169.92967419047</v>
      </c>
      <c r="I68" s="54">
        <f t="shared" si="39"/>
        <v>0.10979999999999999</v>
      </c>
      <c r="J68" s="67">
        <f t="shared" si="8"/>
        <v>9.6456066865724388E-3</v>
      </c>
      <c r="K68" s="68">
        <f t="shared" si="9"/>
        <v>1167778.2836917322</v>
      </c>
      <c r="L68" s="68">
        <f t="shared" si="10"/>
        <v>2147434.1989143211</v>
      </c>
      <c r="M68" s="55">
        <f t="shared" si="40"/>
        <v>1583948.2133659227</v>
      </c>
      <c r="N68" s="55">
        <f t="shared" si="41"/>
        <v>356675.98993477219</v>
      </c>
      <c r="O68" s="55">
        <f t="shared" si="11"/>
        <v>1227272.2234311507</v>
      </c>
      <c r="P68" s="65">
        <f t="shared" si="42"/>
        <v>116005.06015466592</v>
      </c>
      <c r="Q68" s="52">
        <f t="shared" si="71"/>
        <v>112849.97891602227</v>
      </c>
      <c r="R68" s="57">
        <f t="shared" si="43"/>
        <v>483.35441731110797</v>
      </c>
      <c r="S68" s="59">
        <f t="shared" si="44"/>
        <v>3382313.2822707081</v>
      </c>
      <c r="T68" s="56">
        <f t="shared" si="13"/>
        <v>1350381.2913395385</v>
      </c>
      <c r="U68" s="57">
        <f t="shared" si="14"/>
        <v>14092.972009461284</v>
      </c>
      <c r="V68" s="59">
        <f t="shared" si="69"/>
        <v>14000000</v>
      </c>
      <c r="W68" s="52">
        <f t="shared" si="15"/>
        <v>0</v>
      </c>
      <c r="X68" s="57">
        <f t="shared" si="16"/>
        <v>58333.333333333336</v>
      </c>
      <c r="Y68" s="59">
        <f t="shared" si="72"/>
        <v>27083994.939845346</v>
      </c>
      <c r="Z68" s="56">
        <f t="shared" si="46"/>
        <v>0</v>
      </c>
      <c r="AA68" s="57">
        <f t="shared" si="47"/>
        <v>112849.97891602227</v>
      </c>
      <c r="AB68" s="63">
        <f t="shared" si="70"/>
        <v>20000000</v>
      </c>
      <c r="AC68" s="74">
        <f t="shared" si="17"/>
        <v>0</v>
      </c>
      <c r="AD68" s="57">
        <f t="shared" si="48"/>
        <v>83333.333333333328</v>
      </c>
      <c r="AE68" s="59">
        <f t="shared" si="49"/>
        <v>13406092.28426493</v>
      </c>
      <c r="AF68" s="54">
        <f t="shared" si="50"/>
        <v>356675.98993477219</v>
      </c>
      <c r="AG68" s="57">
        <f t="shared" si="18"/>
        <v>55858.717851103873</v>
      </c>
      <c r="AH68" s="59">
        <f t="shared" si="51"/>
        <v>13950000</v>
      </c>
      <c r="AI68" s="54">
        <f t="shared" si="19"/>
        <v>0</v>
      </c>
      <c r="AJ68" s="57">
        <f t="shared" si="20"/>
        <v>58125</v>
      </c>
      <c r="AK68" s="59">
        <f t="shared" si="73"/>
        <v>29546176.298013091</v>
      </c>
      <c r="AL68" s="56">
        <f t="shared" si="53"/>
        <v>0</v>
      </c>
      <c r="AM68" s="75">
        <f t="shared" si="22"/>
        <v>123109.06790838788</v>
      </c>
      <c r="AN68">
        <f t="shared" si="54"/>
        <v>2.6031203105193416E-2</v>
      </c>
      <c r="AO68" s="119">
        <f t="shared" si="23"/>
        <v>113333.33333333339</v>
      </c>
      <c r="AP68" s="119">
        <f t="shared" si="24"/>
        <v>5755348.9247171357</v>
      </c>
      <c r="AQ68">
        <f t="shared" si="25"/>
        <v>0.80417380026309815</v>
      </c>
      <c r="AR68" s="41">
        <f t="shared" si="26"/>
        <v>1364474.2633489999</v>
      </c>
      <c r="AS68" s="41">
        <f t="shared" si="27"/>
        <v>75621352.315014154</v>
      </c>
      <c r="AT68">
        <f t="shared" si="28"/>
        <v>0.8042196454576187</v>
      </c>
      <c r="AU68" s="41">
        <f t="shared" si="55"/>
        <v>58333.333333333336</v>
      </c>
      <c r="AV68" s="41">
        <f t="shared" si="56"/>
        <v>0</v>
      </c>
      <c r="AW68">
        <f t="shared" si="29"/>
        <v>0.81020935340646472</v>
      </c>
      <c r="AX68">
        <f t="shared" si="57"/>
        <v>0</v>
      </c>
      <c r="AY68" s="121">
        <f t="shared" si="58"/>
        <v>0</v>
      </c>
      <c r="AZ68">
        <f t="shared" si="30"/>
        <v>0.86523824444670416</v>
      </c>
      <c r="BA68" s="39">
        <f t="shared" si="59"/>
        <v>83333.333333333328</v>
      </c>
      <c r="BB68" s="39">
        <f t="shared" si="60"/>
        <v>0</v>
      </c>
      <c r="BC68">
        <f t="shared" si="31"/>
        <v>0.8210252850319042</v>
      </c>
      <c r="BD68" s="41">
        <f t="shared" si="61"/>
        <v>412534.70778587606</v>
      </c>
      <c r="BE68" s="41">
        <f t="shared" si="62"/>
        <v>19973855.436347242</v>
      </c>
      <c r="BF68">
        <f t="shared" si="32"/>
        <v>0.81046658422209661</v>
      </c>
      <c r="BG68" s="41">
        <f t="shared" si="63"/>
        <v>58125</v>
      </c>
      <c r="BH68" s="41">
        <f t="shared" si="64"/>
        <v>0</v>
      </c>
      <c r="BI68">
        <f t="shared" si="33"/>
        <v>0.83283385780043173</v>
      </c>
      <c r="BJ68">
        <f t="shared" si="65"/>
        <v>0</v>
      </c>
      <c r="BK68" s="121">
        <f t="shared" si="66"/>
        <v>0</v>
      </c>
      <c r="BL68">
        <f t="shared" si="34"/>
        <v>0.84051467097244503</v>
      </c>
      <c r="BM68" s="119">
        <f t="shared" si="67"/>
        <v>2090133.9711348759</v>
      </c>
      <c r="BN68" s="119">
        <f t="shared" si="68"/>
        <v>80781358.881662056</v>
      </c>
      <c r="BO68">
        <f t="shared" si="35"/>
        <v>0.82257135303832585</v>
      </c>
    </row>
    <row r="69" spans="1:67">
      <c r="A69">
        <v>57</v>
      </c>
      <c r="B69" s="58">
        <v>52</v>
      </c>
      <c r="C69" s="56">
        <f t="shared" si="5"/>
        <v>119900633.65118282</v>
      </c>
      <c r="D69" s="56">
        <f t="shared" si="36"/>
        <v>0</v>
      </c>
      <c r="E69" s="59">
        <f t="shared" si="37"/>
        <v>119900633.65118279</v>
      </c>
      <c r="F69" s="53">
        <f t="shared" si="38"/>
        <v>970206.53957617783</v>
      </c>
      <c r="G69" s="53">
        <f t="shared" si="6"/>
        <v>556139.1057520695</v>
      </c>
      <c r="H69" s="60">
        <f t="shared" si="7"/>
        <v>414067.43382410833</v>
      </c>
      <c r="I69" s="54">
        <f t="shared" si="39"/>
        <v>0.10979999999999999</v>
      </c>
      <c r="J69" s="61">
        <f t="shared" si="8"/>
        <v>9.6456066865724388E-3</v>
      </c>
      <c r="K69" s="62">
        <f t="shared" si="9"/>
        <v>1152520.4220617353</v>
      </c>
      <c r="L69" s="62">
        <f t="shared" si="10"/>
        <v>2122726.9616379132</v>
      </c>
      <c r="M69" s="55">
        <f t="shared" si="40"/>
        <v>1566587.8558858437</v>
      </c>
      <c r="N69" s="55">
        <f t="shared" si="41"/>
        <v>352766.75689446303</v>
      </c>
      <c r="O69" s="55">
        <f t="shared" si="11"/>
        <v>1213821.0989913808</v>
      </c>
      <c r="P69" s="59">
        <f t="shared" si="42"/>
        <v>3155.0812386436446</v>
      </c>
      <c r="Q69" s="52">
        <f t="shared" si="71"/>
        <v>3155.0812386436446</v>
      </c>
      <c r="R69" s="57">
        <f t="shared" si="43"/>
        <v>13.146171827681853</v>
      </c>
      <c r="S69" s="59">
        <f t="shared" si="44"/>
        <v>2031931.9909311696</v>
      </c>
      <c r="T69" s="56">
        <f t="shared" si="13"/>
        <v>1337443.1213493869</v>
      </c>
      <c r="U69" s="57">
        <f t="shared" si="14"/>
        <v>8466.3832955465405</v>
      </c>
      <c r="V69" s="59">
        <f t="shared" si="69"/>
        <v>14000000</v>
      </c>
      <c r="W69" s="52">
        <f t="shared" si="15"/>
        <v>110165.10592286201</v>
      </c>
      <c r="X69" s="57">
        <f t="shared" si="16"/>
        <v>58333.333333333336</v>
      </c>
      <c r="Y69" s="59">
        <f t="shared" si="72"/>
        <v>27196844.918761369</v>
      </c>
      <c r="Z69" s="56">
        <f t="shared" si="46"/>
        <v>0</v>
      </c>
      <c r="AA69" s="57">
        <f t="shared" si="47"/>
        <v>113320.1871615057</v>
      </c>
      <c r="AB69" s="63">
        <f t="shared" si="70"/>
        <v>20000000</v>
      </c>
      <c r="AC69" s="74">
        <f t="shared" si="17"/>
        <v>0</v>
      </c>
      <c r="AD69" s="57">
        <f t="shared" si="48"/>
        <v>83333.333333333328</v>
      </c>
      <c r="AE69" s="59">
        <f t="shared" si="49"/>
        <v>13049416.294330157</v>
      </c>
      <c r="AF69" s="54">
        <f t="shared" si="50"/>
        <v>352766.75689446303</v>
      </c>
      <c r="AG69" s="57">
        <f t="shared" si="18"/>
        <v>54372.567893042324</v>
      </c>
      <c r="AH69" s="59">
        <f t="shared" si="51"/>
        <v>13950000</v>
      </c>
      <c r="AI69" s="54">
        <f t="shared" si="19"/>
        <v>0</v>
      </c>
      <c r="AJ69" s="57">
        <f t="shared" si="20"/>
        <v>58125</v>
      </c>
      <c r="AK69" s="59">
        <f t="shared" si="73"/>
        <v>29669285.365921479</v>
      </c>
      <c r="AL69" s="56">
        <f>MIN(IF(AB69&gt;0,IF(AB69&gt;O69,0,MIN(AK69,O69-AB69)),O69),AK69)</f>
        <v>0</v>
      </c>
      <c r="AM69" s="75">
        <f t="shared" si="22"/>
        <v>123622.02235800616</v>
      </c>
      <c r="AN69">
        <f t="shared" si="54"/>
        <v>2.6111610289200879E-2</v>
      </c>
      <c r="AO69" s="119">
        <f t="shared" si="23"/>
        <v>3168.2274104713265</v>
      </c>
      <c r="AP69" s="119">
        <f t="shared" si="24"/>
        <v>164064.22440946952</v>
      </c>
      <c r="AQ69">
        <f t="shared" si="25"/>
        <v>0.80046686640031806</v>
      </c>
      <c r="AR69" s="41">
        <f t="shared" si="26"/>
        <v>1345909.5046449334</v>
      </c>
      <c r="AS69" s="41">
        <f t="shared" si="27"/>
        <v>76234257.916915059</v>
      </c>
      <c r="AT69">
        <f t="shared" si="28"/>
        <v>0.80051339476325145</v>
      </c>
      <c r="AU69" s="41">
        <f t="shared" si="55"/>
        <v>168498.43925619536</v>
      </c>
      <c r="AV69" s="41">
        <f t="shared" si="56"/>
        <v>6279411.0376031352</v>
      </c>
      <c r="AW69">
        <f t="shared" si="29"/>
        <v>0.80659280519949317</v>
      </c>
      <c r="AX69">
        <f t="shared" si="57"/>
        <v>0</v>
      </c>
      <c r="AY69" s="121">
        <f t="shared" si="58"/>
        <v>0</v>
      </c>
      <c r="AZ69">
        <f t="shared" si="30"/>
        <v>0.86248625355701469</v>
      </c>
      <c r="BA69" s="39">
        <f t="shared" si="59"/>
        <v>83333.333333333328</v>
      </c>
      <c r="BB69" s="39">
        <f t="shared" si="60"/>
        <v>0</v>
      </c>
      <c r="BC69">
        <f t="shared" si="31"/>
        <v>0.81757294484223342</v>
      </c>
      <c r="BD69" s="41">
        <f t="shared" si="61"/>
        <v>407139.32478750538</v>
      </c>
      <c r="BE69" s="41">
        <f t="shared" si="62"/>
        <v>20107705.142984394</v>
      </c>
      <c r="BF69">
        <f t="shared" si="32"/>
        <v>0.80685390810625546</v>
      </c>
      <c r="BG69" s="41">
        <f t="shared" si="63"/>
        <v>58125</v>
      </c>
      <c r="BH69" s="41">
        <f t="shared" si="64"/>
        <v>0</v>
      </c>
      <c r="BI69">
        <f t="shared" si="33"/>
        <v>0.82956403269821777</v>
      </c>
      <c r="BJ69">
        <f t="shared" si="65"/>
        <v>0</v>
      </c>
      <c r="BK69" s="121">
        <f t="shared" si="66"/>
        <v>0</v>
      </c>
      <c r="BL69">
        <f t="shared" si="34"/>
        <v>0.83736535364256204</v>
      </c>
      <c r="BM69" s="119">
        <f t="shared" si="67"/>
        <v>2066173.8294324388</v>
      </c>
      <c r="BN69" s="119">
        <f t="shared" si="68"/>
        <v>81462568.506063879</v>
      </c>
      <c r="BO69">
        <f t="shared" si="35"/>
        <v>0.81914271782786352</v>
      </c>
    </row>
    <row r="70" spans="1:67">
      <c r="A70">
        <v>58</v>
      </c>
      <c r="B70" s="64">
        <v>53</v>
      </c>
      <c r="C70" s="56">
        <f t="shared" si="5"/>
        <v>118334045.79529697</v>
      </c>
      <c r="D70" s="56">
        <f t="shared" si="36"/>
        <v>0</v>
      </c>
      <c r="E70" s="59">
        <f t="shared" si="37"/>
        <v>118334045.79529694</v>
      </c>
      <c r="F70" s="53">
        <f t="shared" si="38"/>
        <v>960848.30889068544</v>
      </c>
      <c r="G70" s="53">
        <f t="shared" si="6"/>
        <v>548872.74908051896</v>
      </c>
      <c r="H70" s="66">
        <f t="shared" si="7"/>
        <v>411975.55981016648</v>
      </c>
      <c r="I70" s="54">
        <f t="shared" si="39"/>
        <v>0.10979999999999999</v>
      </c>
      <c r="J70" s="67">
        <f t="shared" si="8"/>
        <v>9.6456066865724388E-3</v>
      </c>
      <c r="K70" s="68">
        <f t="shared" si="9"/>
        <v>1137429.9091578759</v>
      </c>
      <c r="L70" s="68">
        <f t="shared" si="10"/>
        <v>2098278.2180485614</v>
      </c>
      <c r="M70" s="55">
        <f t="shared" si="40"/>
        <v>1549405.4689680424</v>
      </c>
      <c r="N70" s="55">
        <f t="shared" si="41"/>
        <v>348897.59954977577</v>
      </c>
      <c r="O70" s="55">
        <f t="shared" si="11"/>
        <v>1200507.8694182667</v>
      </c>
      <c r="P70" s="65">
        <f t="shared" si="42"/>
        <v>0</v>
      </c>
      <c r="Q70" s="52">
        <f t="shared" si="71"/>
        <v>0</v>
      </c>
      <c r="R70" s="57">
        <f t="shared" si="43"/>
        <v>0</v>
      </c>
      <c r="S70" s="59">
        <f t="shared" si="44"/>
        <v>694488.86958178272</v>
      </c>
      <c r="T70" s="56">
        <f t="shared" si="13"/>
        <v>694488.86958178272</v>
      </c>
      <c r="U70" s="57">
        <f t="shared" si="14"/>
        <v>2893.7036232574278</v>
      </c>
      <c r="V70" s="59">
        <f t="shared" si="69"/>
        <v>13889834.894077137</v>
      </c>
      <c r="W70" s="52">
        <f t="shared" ref="W70:W133" si="74">IF(T70+P70&lt;=O70+AM70,MIN(V70,O70-Q70+AA70-T70+AM70),0)</f>
        <v>743948.46856232709</v>
      </c>
      <c r="X70" s="57">
        <f t="shared" si="16"/>
        <v>57874.312058654737</v>
      </c>
      <c r="Y70" s="59">
        <f t="shared" si="72"/>
        <v>27310165.105922874</v>
      </c>
      <c r="Z70" s="56">
        <f t="shared" si="46"/>
        <v>0</v>
      </c>
      <c r="AA70" s="57">
        <f t="shared" si="47"/>
        <v>113792.35460801197</v>
      </c>
      <c r="AB70" s="63">
        <f t="shared" si="70"/>
        <v>20000000</v>
      </c>
      <c r="AC70" s="74">
        <f t="shared" si="17"/>
        <v>0</v>
      </c>
      <c r="AD70" s="57">
        <f t="shared" si="48"/>
        <v>83333.333333333328</v>
      </c>
      <c r="AE70" s="59">
        <f t="shared" si="49"/>
        <v>12696649.537435694</v>
      </c>
      <c r="AF70" s="54">
        <f t="shared" si="50"/>
        <v>348897.59954977577</v>
      </c>
      <c r="AG70" s="57">
        <f t="shared" si="18"/>
        <v>52902.706405982055</v>
      </c>
      <c r="AH70" s="59">
        <f t="shared" si="51"/>
        <v>13950000</v>
      </c>
      <c r="AI70" s="54">
        <f t="shared" si="19"/>
        <v>0</v>
      </c>
      <c r="AJ70" s="57">
        <f t="shared" si="20"/>
        <v>58125</v>
      </c>
      <c r="AK70" s="59">
        <f t="shared" si="73"/>
        <v>29792907.388279486</v>
      </c>
      <c r="AL70" s="56">
        <f t="shared" ref="AL70:AL133" si="75">MIN(IF(AB70&gt;0,IF(AB70&gt;O70,0,MIN(AK70,O70-AB70)),O70),AK70)</f>
        <v>0</v>
      </c>
      <c r="AM70" s="75">
        <f t="shared" si="22"/>
        <v>124137.1141178312</v>
      </c>
      <c r="AN70">
        <f t="shared" si="54"/>
        <v>2.6192017473208339E-2</v>
      </c>
      <c r="AO70" s="119">
        <f t="shared" si="23"/>
        <v>0</v>
      </c>
      <c r="AP70" s="119">
        <f t="shared" si="24"/>
        <v>0</v>
      </c>
      <c r="AQ70">
        <f t="shared" si="25"/>
        <v>0.79676638983826142</v>
      </c>
      <c r="AR70" s="41">
        <f t="shared" si="26"/>
        <v>697382.57320504019</v>
      </c>
      <c r="AS70" s="41">
        <f t="shared" si="27"/>
        <v>40280354.435743399</v>
      </c>
      <c r="AT70">
        <f t="shared" si="28"/>
        <v>0.79681359345650415</v>
      </c>
      <c r="AU70" s="41">
        <f t="shared" si="55"/>
        <v>801822.78062098182</v>
      </c>
      <c r="AV70" s="41">
        <f t="shared" si="56"/>
        <v>43149011.17661497</v>
      </c>
      <c r="AW70">
        <f t="shared" si="29"/>
        <v>0.80298168551241123</v>
      </c>
      <c r="AX70">
        <f t="shared" si="57"/>
        <v>0</v>
      </c>
      <c r="AY70" s="121">
        <f t="shared" si="58"/>
        <v>0</v>
      </c>
      <c r="AZ70">
        <f t="shared" si="30"/>
        <v>0.85973152891272298</v>
      </c>
      <c r="BA70" s="39">
        <f t="shared" si="59"/>
        <v>83333.333333333328</v>
      </c>
      <c r="BB70" s="39">
        <f t="shared" si="60"/>
        <v>0</v>
      </c>
      <c r="BC70">
        <f t="shared" si="31"/>
        <v>0.81412425519535037</v>
      </c>
      <c r="BD70" s="41">
        <f t="shared" si="61"/>
        <v>401800.30595575785</v>
      </c>
      <c r="BE70" s="41">
        <f t="shared" si="62"/>
        <v>20236060.773886994</v>
      </c>
      <c r="BF70">
        <f t="shared" si="32"/>
        <v>0.80324661724639113</v>
      </c>
      <c r="BG70" s="41">
        <f t="shared" si="63"/>
        <v>58125</v>
      </c>
      <c r="BH70" s="41">
        <f t="shared" si="64"/>
        <v>0</v>
      </c>
      <c r="BI70">
        <f t="shared" si="33"/>
        <v>0.82629601360300464</v>
      </c>
      <c r="BJ70">
        <f t="shared" si="65"/>
        <v>0</v>
      </c>
      <c r="BK70" s="121">
        <f t="shared" si="66"/>
        <v>0</v>
      </c>
      <c r="BL70">
        <f t="shared" si="34"/>
        <v>0.83421669691528677</v>
      </c>
      <c r="BM70" s="119">
        <f t="shared" si="67"/>
        <v>2042463.9931151131</v>
      </c>
      <c r="BN70" s="119">
        <f t="shared" si="68"/>
        <v>82118489.855306253</v>
      </c>
      <c r="BO70">
        <f t="shared" si="35"/>
        <v>0.81571748591146087</v>
      </c>
    </row>
    <row r="71" spans="1:67">
      <c r="A71">
        <v>59</v>
      </c>
      <c r="B71" s="58">
        <v>54</v>
      </c>
      <c r="C71" s="56">
        <f t="shared" si="5"/>
        <v>116784640.32632892</v>
      </c>
      <c r="D71" s="56">
        <f t="shared" si="36"/>
        <v>0</v>
      </c>
      <c r="E71" s="59">
        <f t="shared" si="37"/>
        <v>116784640.3263289</v>
      </c>
      <c r="F71" s="53">
        <f t="shared" si="38"/>
        <v>951580.3440176677</v>
      </c>
      <c r="G71" s="53">
        <f t="shared" si="6"/>
        <v>541686.09004695562</v>
      </c>
      <c r="H71" s="60">
        <f t="shared" si="7"/>
        <v>409894.25397071207</v>
      </c>
      <c r="I71" s="54">
        <f t="shared" si="39"/>
        <v>0.10979999999999999</v>
      </c>
      <c r="J71" s="61">
        <f t="shared" si="8"/>
        <v>9.6456066865724388E-3</v>
      </c>
      <c r="K71" s="62">
        <f t="shared" si="9"/>
        <v>1122505.0288637078</v>
      </c>
      <c r="L71" s="62">
        <f t="shared" si="10"/>
        <v>2074085.3728813757</v>
      </c>
      <c r="M71" s="55">
        <f t="shared" si="40"/>
        <v>1532399.28283442</v>
      </c>
      <c r="N71" s="55">
        <f t="shared" si="41"/>
        <v>345068.11937924981</v>
      </c>
      <c r="O71" s="55">
        <f t="shared" si="11"/>
        <v>1187331.1634551701</v>
      </c>
      <c r="P71" s="59">
        <f t="shared" si="42"/>
        <v>0</v>
      </c>
      <c r="Q71" s="52">
        <f t="shared" si="71"/>
        <v>0</v>
      </c>
      <c r="R71" s="57">
        <f t="shared" si="43"/>
        <v>0</v>
      </c>
      <c r="S71" s="59">
        <f t="shared" si="44"/>
        <v>0</v>
      </c>
      <c r="T71" s="56">
        <f t="shared" si="13"/>
        <v>0</v>
      </c>
      <c r="U71" s="57">
        <f t="shared" si="14"/>
        <v>0</v>
      </c>
      <c r="V71" s="59">
        <f t="shared" si="69"/>
        <v>13145886.42551481</v>
      </c>
      <c r="W71" s="52">
        <f t="shared" si="74"/>
        <v>1426252.004967371</v>
      </c>
      <c r="X71" s="57">
        <f t="shared" si="16"/>
        <v>54774.526772978374</v>
      </c>
      <c r="Y71" s="59">
        <f t="shared" si="72"/>
        <v>27423957.460530885</v>
      </c>
      <c r="Z71" s="56">
        <f t="shared" si="46"/>
        <v>0</v>
      </c>
      <c r="AA71" s="57">
        <f t="shared" si="47"/>
        <v>114266.48941887869</v>
      </c>
      <c r="AB71" s="63">
        <f t="shared" si="70"/>
        <v>20000000</v>
      </c>
      <c r="AC71" s="74">
        <f t="shared" si="17"/>
        <v>0</v>
      </c>
      <c r="AD71" s="57">
        <f t="shared" si="48"/>
        <v>83333.333333333328</v>
      </c>
      <c r="AE71" s="59">
        <f t="shared" si="49"/>
        <v>12347751.937885918</v>
      </c>
      <c r="AF71" s="54">
        <f t="shared" si="50"/>
        <v>345068.11937924981</v>
      </c>
      <c r="AG71" s="57">
        <f t="shared" si="18"/>
        <v>51448.966407857988</v>
      </c>
      <c r="AH71" s="59">
        <f t="shared" si="51"/>
        <v>13950000</v>
      </c>
      <c r="AI71" s="54">
        <f t="shared" si="19"/>
        <v>0</v>
      </c>
      <c r="AJ71" s="57">
        <f t="shared" si="20"/>
        <v>58125</v>
      </c>
      <c r="AK71" s="59">
        <f t="shared" si="73"/>
        <v>29917044.502397317</v>
      </c>
      <c r="AL71" s="56">
        <f t="shared" si="75"/>
        <v>0</v>
      </c>
      <c r="AM71" s="75">
        <f t="shared" si="22"/>
        <v>124654.35209332216</v>
      </c>
      <c r="AN71">
        <f t="shared" si="54"/>
        <v>2.6272424657215798E-2</v>
      </c>
      <c r="AO71" s="119">
        <f t="shared" si="23"/>
        <v>0</v>
      </c>
      <c r="AP71" s="119">
        <f t="shared" si="24"/>
        <v>0</v>
      </c>
      <c r="AQ71">
        <f t="shared" si="25"/>
        <v>0.79307243934340665</v>
      </c>
      <c r="AR71" s="41">
        <f t="shared" si="26"/>
        <v>0</v>
      </c>
      <c r="AS71" s="41">
        <f t="shared" si="27"/>
        <v>0</v>
      </c>
      <c r="AT71">
        <f t="shared" si="28"/>
        <v>0.79312031032981245</v>
      </c>
      <c r="AU71" s="41">
        <f t="shared" si="55"/>
        <v>1481026.5317403495</v>
      </c>
      <c r="AV71" s="41">
        <f t="shared" si="56"/>
        <v>84148868.293074891</v>
      </c>
      <c r="AW71">
        <f t="shared" si="29"/>
        <v>0.79937606630281288</v>
      </c>
      <c r="AX71">
        <f t="shared" si="57"/>
        <v>0</v>
      </c>
      <c r="AY71" s="121">
        <f t="shared" si="58"/>
        <v>0</v>
      </c>
      <c r="AZ71">
        <f t="shared" si="30"/>
        <v>0.85697415285264078</v>
      </c>
      <c r="BA71" s="39">
        <f t="shared" si="59"/>
        <v>83333.333333333328</v>
      </c>
      <c r="BB71" s="39">
        <f t="shared" si="60"/>
        <v>0</v>
      </c>
      <c r="BC71">
        <f t="shared" si="31"/>
        <v>0.8106792926658799</v>
      </c>
      <c r="BD71" s="41">
        <f t="shared" si="61"/>
        <v>396517.08578710782</v>
      </c>
      <c r="BE71" s="41">
        <f t="shared" si="62"/>
        <v>20359019.043375738</v>
      </c>
      <c r="BF71">
        <f t="shared" si="32"/>
        <v>0.79964478372613024</v>
      </c>
      <c r="BG71" s="41">
        <f t="shared" si="63"/>
        <v>58125</v>
      </c>
      <c r="BH71" s="41">
        <f t="shared" si="64"/>
        <v>0</v>
      </c>
      <c r="BI71">
        <f t="shared" si="33"/>
        <v>0.82302988059911131</v>
      </c>
      <c r="BJ71">
        <f t="shared" si="65"/>
        <v>0</v>
      </c>
      <c r="BK71" s="121">
        <f t="shared" si="66"/>
        <v>0</v>
      </c>
      <c r="BL71">
        <f t="shared" si="34"/>
        <v>0.83106878234849302</v>
      </c>
      <c r="BM71" s="119">
        <f t="shared" si="67"/>
        <v>2019001.9508607904</v>
      </c>
      <c r="BN71" s="119">
        <f t="shared" si="68"/>
        <v>82749561.273058683</v>
      </c>
      <c r="BO71">
        <f t="shared" si="35"/>
        <v>0.8122957344120888</v>
      </c>
    </row>
    <row r="72" spans="1:67">
      <c r="A72">
        <v>60</v>
      </c>
      <c r="B72" s="64">
        <v>55</v>
      </c>
      <c r="C72" s="56">
        <f t="shared" si="5"/>
        <v>115252241.04349451</v>
      </c>
      <c r="D72" s="56">
        <f t="shared" si="36"/>
        <v>0</v>
      </c>
      <c r="E72" s="59">
        <f t="shared" si="37"/>
        <v>115252241.04349448</v>
      </c>
      <c r="F72" s="53">
        <f t="shared" si="38"/>
        <v>942401.77428860019</v>
      </c>
      <c r="G72" s="53">
        <f t="shared" si="6"/>
        <v>534578.31137340853</v>
      </c>
      <c r="H72" s="66">
        <f t="shared" si="7"/>
        <v>407823.46291519166</v>
      </c>
      <c r="I72" s="54">
        <f t="shared" si="39"/>
        <v>0.10979999999999999</v>
      </c>
      <c r="J72" s="67">
        <f t="shared" si="8"/>
        <v>9.6456066865724388E-3</v>
      </c>
      <c r="K72" s="68">
        <f t="shared" si="9"/>
        <v>1107744.082130753</v>
      </c>
      <c r="L72" s="68">
        <f t="shared" si="10"/>
        <v>2050145.8564193533</v>
      </c>
      <c r="M72" s="55">
        <f t="shared" si="40"/>
        <v>1515567.5450459449</v>
      </c>
      <c r="N72" s="55">
        <f t="shared" si="41"/>
        <v>341277.9217658636</v>
      </c>
      <c r="O72" s="55">
        <f t="shared" si="11"/>
        <v>1174289.6232800812</v>
      </c>
      <c r="P72" s="65">
        <f t="shared" si="42"/>
        <v>0</v>
      </c>
      <c r="Q72" s="52">
        <f t="shared" si="71"/>
        <v>0</v>
      </c>
      <c r="R72" s="57">
        <f t="shared" si="43"/>
        <v>0</v>
      </c>
      <c r="S72" s="59">
        <f t="shared" si="44"/>
        <v>0</v>
      </c>
      <c r="T72" s="56">
        <f t="shared" si="13"/>
        <v>0</v>
      </c>
      <c r="U72" s="57">
        <f t="shared" si="14"/>
        <v>0</v>
      </c>
      <c r="V72" s="59">
        <f t="shared" si="69"/>
        <v>11719634.420547439</v>
      </c>
      <c r="W72" s="52">
        <f t="shared" si="74"/>
        <v>1414205.9682985828</v>
      </c>
      <c r="X72" s="57">
        <f t="shared" si="16"/>
        <v>48831.810085614328</v>
      </c>
      <c r="Y72" s="59">
        <f t="shared" si="72"/>
        <v>27538223.949949764</v>
      </c>
      <c r="Z72" s="56">
        <f t="shared" si="46"/>
        <v>0</v>
      </c>
      <c r="AA72" s="57">
        <f t="shared" si="47"/>
        <v>114742.59979145735</v>
      </c>
      <c r="AB72" s="63">
        <f t="shared" si="70"/>
        <v>20000000</v>
      </c>
      <c r="AC72" s="74">
        <f t="shared" si="17"/>
        <v>0</v>
      </c>
      <c r="AD72" s="57">
        <f t="shared" si="48"/>
        <v>83333.333333333328</v>
      </c>
      <c r="AE72" s="59">
        <f t="shared" si="49"/>
        <v>12002683.818506667</v>
      </c>
      <c r="AF72" s="54">
        <f t="shared" si="50"/>
        <v>341277.9217658636</v>
      </c>
      <c r="AG72" s="57">
        <f t="shared" si="18"/>
        <v>50011.182577111111</v>
      </c>
      <c r="AH72" s="59">
        <f t="shared" si="51"/>
        <v>13950000</v>
      </c>
      <c r="AI72" s="54">
        <f t="shared" si="19"/>
        <v>0</v>
      </c>
      <c r="AJ72" s="57">
        <f t="shared" si="20"/>
        <v>58125</v>
      </c>
      <c r="AK72" s="59">
        <f t="shared" si="73"/>
        <v>30041698.854490638</v>
      </c>
      <c r="AL72" s="56">
        <f t="shared" si="75"/>
        <v>0</v>
      </c>
      <c r="AM72" s="75">
        <f t="shared" si="22"/>
        <v>125173.74522704432</v>
      </c>
      <c r="AN72">
        <f t="shared" si="54"/>
        <v>2.6352831841223258E-2</v>
      </c>
      <c r="AO72" s="119">
        <f t="shared" si="23"/>
        <v>0</v>
      </c>
      <c r="AP72" s="119">
        <f t="shared" si="24"/>
        <v>0</v>
      </c>
      <c r="AQ72">
        <f t="shared" si="25"/>
        <v>0.78938508310177413</v>
      </c>
      <c r="AR72" s="41">
        <f t="shared" si="26"/>
        <v>0</v>
      </c>
      <c r="AS72" s="41">
        <f t="shared" si="27"/>
        <v>0</v>
      </c>
      <c r="AT72">
        <f t="shared" si="28"/>
        <v>0.78943361359541597</v>
      </c>
      <c r="AU72" s="41">
        <f t="shared" si="55"/>
        <v>1463037.778384197</v>
      </c>
      <c r="AV72" s="41">
        <f t="shared" si="56"/>
        <v>84852358.097914964</v>
      </c>
      <c r="AW72">
        <f t="shared" si="29"/>
        <v>0.79577601898450701</v>
      </c>
      <c r="AX72">
        <f t="shared" si="57"/>
        <v>0</v>
      </c>
      <c r="AY72" s="121">
        <f t="shared" si="58"/>
        <v>0</v>
      </c>
      <c r="AZ72">
        <f t="shared" si="30"/>
        <v>0.85421420755705135</v>
      </c>
      <c r="BA72" s="39">
        <f t="shared" si="59"/>
        <v>83333.333333333328</v>
      </c>
      <c r="BB72" s="39">
        <f t="shared" si="60"/>
        <v>0</v>
      </c>
      <c r="BC72">
        <f t="shared" si="31"/>
        <v>0.80723813335465444</v>
      </c>
      <c r="BD72" s="41">
        <f t="shared" si="61"/>
        <v>391289.10434297472</v>
      </c>
      <c r="BE72" s="41">
        <f t="shared" si="62"/>
        <v>20476675.305951815</v>
      </c>
      <c r="BF72">
        <f t="shared" si="32"/>
        <v>0.79604847908692744</v>
      </c>
      <c r="BG72" s="41">
        <f t="shared" si="63"/>
        <v>58125</v>
      </c>
      <c r="BH72" s="41">
        <f t="shared" si="64"/>
        <v>0</v>
      </c>
      <c r="BI72">
        <f t="shared" si="33"/>
        <v>0.81976571337815163</v>
      </c>
      <c r="BJ72">
        <f t="shared" si="65"/>
        <v>0</v>
      </c>
      <c r="BK72" s="121">
        <f t="shared" si="66"/>
        <v>0</v>
      </c>
      <c r="BL72">
        <f t="shared" si="34"/>
        <v>0.82792169116189174</v>
      </c>
      <c r="BM72" s="119">
        <f t="shared" si="67"/>
        <v>1995785.216060505</v>
      </c>
      <c r="BN72" s="119">
        <f t="shared" si="68"/>
        <v>83356214.977526963</v>
      </c>
      <c r="BO72">
        <f t="shared" si="35"/>
        <v>0.80887753998926559</v>
      </c>
    </row>
    <row r="73" spans="1:67">
      <c r="A73">
        <v>61</v>
      </c>
      <c r="B73" s="58">
        <v>56</v>
      </c>
      <c r="C73" s="56">
        <f t="shared" si="5"/>
        <v>113736673.49844857</v>
      </c>
      <c r="D73" s="56">
        <f t="shared" si="36"/>
        <v>0</v>
      </c>
      <c r="E73" s="59">
        <f t="shared" si="37"/>
        <v>113736673.49844852</v>
      </c>
      <c r="F73" s="53">
        <f t="shared" si="38"/>
        <v>933311.73743308394</v>
      </c>
      <c r="G73" s="53">
        <f t="shared" si="6"/>
        <v>527548.60391030379</v>
      </c>
      <c r="H73" s="60">
        <f t="shared" si="7"/>
        <v>405763.13352278015</v>
      </c>
      <c r="I73" s="54">
        <f t="shared" si="39"/>
        <v>0.10979999999999999</v>
      </c>
      <c r="J73" s="61">
        <f t="shared" si="8"/>
        <v>9.6456066865724388E-3</v>
      </c>
      <c r="K73" s="62">
        <f t="shared" si="9"/>
        <v>1093145.3868112694</v>
      </c>
      <c r="L73" s="62">
        <f t="shared" si="10"/>
        <v>2026457.1242443533</v>
      </c>
      <c r="M73" s="55">
        <f t="shared" si="40"/>
        <v>1498908.5203340496</v>
      </c>
      <c r="N73" s="55">
        <f t="shared" si="41"/>
        <v>337526.615959068</v>
      </c>
      <c r="O73" s="55">
        <f t="shared" si="11"/>
        <v>1161381.9043749815</v>
      </c>
      <c r="P73" s="59">
        <f t="shared" si="42"/>
        <v>0</v>
      </c>
      <c r="Q73" s="52">
        <f t="shared" si="71"/>
        <v>0</v>
      </c>
      <c r="R73" s="57">
        <f t="shared" si="43"/>
        <v>0</v>
      </c>
      <c r="S73" s="59">
        <f t="shared" si="44"/>
        <v>0</v>
      </c>
      <c r="T73" s="56">
        <f t="shared" si="13"/>
        <v>0</v>
      </c>
      <c r="U73" s="57">
        <f t="shared" si="14"/>
        <v>0</v>
      </c>
      <c r="V73" s="59">
        <f t="shared" si="69"/>
        <v>10305428.452248856</v>
      </c>
      <c r="W73" s="52">
        <f t="shared" si="74"/>
        <v>1402297.9008310603</v>
      </c>
      <c r="X73" s="57">
        <f t="shared" si="16"/>
        <v>42939.285217703567</v>
      </c>
      <c r="Y73" s="59">
        <f t="shared" si="72"/>
        <v>27652966.54974122</v>
      </c>
      <c r="Z73" s="56">
        <f t="shared" si="46"/>
        <v>0</v>
      </c>
      <c r="AA73" s="57">
        <f t="shared" si="47"/>
        <v>115220.69395725508</v>
      </c>
      <c r="AB73" s="63">
        <f t="shared" si="70"/>
        <v>20000000</v>
      </c>
      <c r="AC73" s="74">
        <f t="shared" si="17"/>
        <v>0</v>
      </c>
      <c r="AD73" s="57">
        <f t="shared" si="48"/>
        <v>83333.333333333328</v>
      </c>
      <c r="AE73" s="59">
        <f t="shared" si="49"/>
        <v>11661405.896740803</v>
      </c>
      <c r="AF73" s="54">
        <f t="shared" si="50"/>
        <v>337526.615959068</v>
      </c>
      <c r="AG73" s="57">
        <f t="shared" si="18"/>
        <v>48589.191236420011</v>
      </c>
      <c r="AH73" s="59">
        <f t="shared" si="51"/>
        <v>13950000</v>
      </c>
      <c r="AI73" s="54">
        <f t="shared" si="19"/>
        <v>0</v>
      </c>
      <c r="AJ73" s="57">
        <f t="shared" si="20"/>
        <v>58125</v>
      </c>
      <c r="AK73" s="59">
        <f t="shared" si="73"/>
        <v>30166872.59971768</v>
      </c>
      <c r="AL73" s="56">
        <f t="shared" si="75"/>
        <v>0</v>
      </c>
      <c r="AM73" s="75">
        <f t="shared" si="22"/>
        <v>125695.30249882367</v>
      </c>
      <c r="AN73">
        <f t="shared" si="54"/>
        <v>2.6433239025230721E-2</v>
      </c>
      <c r="AO73" s="119">
        <f t="shared" si="23"/>
        <v>0</v>
      </c>
      <c r="AP73" s="119">
        <f t="shared" si="24"/>
        <v>0</v>
      </c>
      <c r="AQ73">
        <f t="shared" si="25"/>
        <v>0.78570438871804116</v>
      </c>
      <c r="AR73" s="41">
        <f t="shared" si="26"/>
        <v>0</v>
      </c>
      <c r="AS73" s="41">
        <f t="shared" si="27"/>
        <v>0</v>
      </c>
      <c r="AT73">
        <f t="shared" si="28"/>
        <v>0.78575357088447773</v>
      </c>
      <c r="AU73" s="41">
        <f t="shared" si="55"/>
        <v>1445237.1860487638</v>
      </c>
      <c r="AV73" s="41">
        <f t="shared" si="56"/>
        <v>85540171.95069468</v>
      </c>
      <c r="AW73">
        <f t="shared" si="29"/>
        <v>0.7921816144261884</v>
      </c>
      <c r="AX73">
        <f t="shared" si="57"/>
        <v>0</v>
      </c>
      <c r="AY73" s="121">
        <f t="shared" si="58"/>
        <v>0</v>
      </c>
      <c r="AZ73">
        <f t="shared" si="30"/>
        <v>0.85145177504380198</v>
      </c>
      <c r="BA73" s="39">
        <f t="shared" si="59"/>
        <v>83333.333333333328</v>
      </c>
      <c r="BB73" s="39">
        <f t="shared" si="60"/>
        <v>0</v>
      </c>
      <c r="BC73">
        <f t="shared" si="31"/>
        <v>0.80380085288662662</v>
      </c>
      <c r="BD73" s="41">
        <f t="shared" si="61"/>
        <v>386115.80719548801</v>
      </c>
      <c r="BE73" s="41">
        <f t="shared" si="62"/>
        <v>20589123.573503148</v>
      </c>
      <c r="BF73">
        <f t="shared" si="32"/>
        <v>0.79245777432668718</v>
      </c>
      <c r="BG73" s="41">
        <f t="shared" si="63"/>
        <v>58125</v>
      </c>
      <c r="BH73" s="41">
        <f t="shared" si="64"/>
        <v>0</v>
      </c>
      <c r="BI73">
        <f t="shared" si="33"/>
        <v>0.81650359123631111</v>
      </c>
      <c r="BJ73">
        <f t="shared" si="65"/>
        <v>0</v>
      </c>
      <c r="BK73" s="121">
        <f t="shared" si="66"/>
        <v>0</v>
      </c>
      <c r="BL73">
        <f t="shared" si="34"/>
        <v>0.82477550423401369</v>
      </c>
      <c r="BM73" s="119">
        <f t="shared" si="67"/>
        <v>1972811.3265775852</v>
      </c>
      <c r="BN73" s="119">
        <f t="shared" si="68"/>
        <v>83938877.138706774</v>
      </c>
      <c r="BO73">
        <f t="shared" si="35"/>
        <v>0.80546297883693563</v>
      </c>
    </row>
    <row r="74" spans="1:67">
      <c r="A74">
        <v>62</v>
      </c>
      <c r="B74" s="64">
        <v>57</v>
      </c>
      <c r="C74" s="56">
        <f t="shared" si="5"/>
        <v>112237764.97811452</v>
      </c>
      <c r="D74" s="56">
        <f t="shared" si="36"/>
        <v>0</v>
      </c>
      <c r="E74" s="59">
        <f t="shared" si="37"/>
        <v>112237764.97811447</v>
      </c>
      <c r="F74" s="53">
        <f t="shared" si="38"/>
        <v>924309.37949784286</v>
      </c>
      <c r="G74" s="53">
        <f t="shared" si="6"/>
        <v>520596.16655682097</v>
      </c>
      <c r="H74" s="66">
        <f t="shared" si="7"/>
        <v>403713.21294102189</v>
      </c>
      <c r="I74" s="54">
        <f t="shared" si="39"/>
        <v>0.10979999999999999</v>
      </c>
      <c r="J74" s="67">
        <f t="shared" si="8"/>
        <v>9.6456066865724388E-3</v>
      </c>
      <c r="K74" s="68">
        <f t="shared" si="9"/>
        <v>1078707.2774926452</v>
      </c>
      <c r="L74" s="68">
        <f t="shared" si="10"/>
        <v>2003016.6569904881</v>
      </c>
      <c r="M74" s="55">
        <f t="shared" si="40"/>
        <v>1482420.4904336671</v>
      </c>
      <c r="N74" s="55">
        <f t="shared" si="41"/>
        <v>333813.81503718934</v>
      </c>
      <c r="O74" s="55">
        <f t="shared" si="11"/>
        <v>1148606.6753964778</v>
      </c>
      <c r="P74" s="65">
        <f t="shared" si="42"/>
        <v>0</v>
      </c>
      <c r="Q74" s="52">
        <f t="shared" si="71"/>
        <v>0</v>
      </c>
      <c r="R74" s="57">
        <f t="shared" si="43"/>
        <v>0</v>
      </c>
      <c r="S74" s="59">
        <f t="shared" si="44"/>
        <v>0</v>
      </c>
      <c r="T74" s="56">
        <f t="shared" si="13"/>
        <v>0</v>
      </c>
      <c r="U74" s="57">
        <f t="shared" si="14"/>
        <v>0</v>
      </c>
      <c r="V74" s="59">
        <f t="shared" si="69"/>
        <v>8903130.5514177959</v>
      </c>
      <c r="W74" s="52">
        <f t="shared" si="74"/>
        <v>1390526.4885044571</v>
      </c>
      <c r="X74" s="57">
        <f t="shared" si="16"/>
        <v>37096.377297574152</v>
      </c>
      <c r="Y74" s="59">
        <f t="shared" si="72"/>
        <v>27768187.243698474</v>
      </c>
      <c r="Z74" s="56">
        <f t="shared" si="46"/>
        <v>0</v>
      </c>
      <c r="AA74" s="57">
        <f t="shared" si="47"/>
        <v>115700.78018207697</v>
      </c>
      <c r="AB74" s="63">
        <f t="shared" si="70"/>
        <v>20000000</v>
      </c>
      <c r="AC74" s="74">
        <f t="shared" si="17"/>
        <v>0</v>
      </c>
      <c r="AD74" s="57">
        <f t="shared" si="48"/>
        <v>83333.333333333328</v>
      </c>
      <c r="AE74" s="59">
        <f t="shared" si="49"/>
        <v>11323879.280781735</v>
      </c>
      <c r="AF74" s="54">
        <f t="shared" si="50"/>
        <v>333813.81503718934</v>
      </c>
      <c r="AG74" s="57">
        <f t="shared" si="18"/>
        <v>47182.830336590559</v>
      </c>
      <c r="AH74" s="59">
        <f t="shared" si="51"/>
        <v>13950000</v>
      </c>
      <c r="AI74" s="54">
        <f t="shared" si="19"/>
        <v>0</v>
      </c>
      <c r="AJ74" s="57">
        <f t="shared" si="20"/>
        <v>58125</v>
      </c>
      <c r="AK74" s="59">
        <f t="shared" si="73"/>
        <v>30292567.902216505</v>
      </c>
      <c r="AL74" s="56">
        <f t="shared" si="75"/>
        <v>0</v>
      </c>
      <c r="AM74" s="75">
        <f t="shared" si="22"/>
        <v>126219.03292590211</v>
      </c>
      <c r="AN74">
        <f t="shared" si="54"/>
        <v>2.6513646209238181E-2</v>
      </c>
      <c r="AO74" s="119">
        <f t="shared" si="23"/>
        <v>0</v>
      </c>
      <c r="AP74" s="119">
        <f t="shared" si="24"/>
        <v>0</v>
      </c>
      <c r="AQ74">
        <f t="shared" si="25"/>
        <v>0.78203042321461502</v>
      </c>
      <c r="AR74" s="41">
        <f t="shared" si="26"/>
        <v>0</v>
      </c>
      <c r="AS74" s="41">
        <f t="shared" si="27"/>
        <v>0</v>
      </c>
      <c r="AT74">
        <f t="shared" si="28"/>
        <v>0.78208024924615693</v>
      </c>
      <c r="AU74" s="41">
        <f t="shared" si="55"/>
        <v>1427622.8658020312</v>
      </c>
      <c r="AV74" s="41">
        <f t="shared" si="56"/>
        <v>86212642.287276343</v>
      </c>
      <c r="AW74">
        <f t="shared" si="29"/>
        <v>0.78859292295011096</v>
      </c>
      <c r="AX74">
        <f t="shared" si="57"/>
        <v>0</v>
      </c>
      <c r="AY74" s="121">
        <f t="shared" si="58"/>
        <v>0</v>
      </c>
      <c r="AZ74">
        <f t="shared" si="30"/>
        <v>0.84868693716449106</v>
      </c>
      <c r="BA74" s="39">
        <f t="shared" si="59"/>
        <v>83333.333333333328</v>
      </c>
      <c r="BB74" s="39">
        <f t="shared" si="60"/>
        <v>0</v>
      </c>
      <c r="BC74">
        <f t="shared" si="31"/>
        <v>0.80036752640889641</v>
      </c>
      <c r="BD74" s="41">
        <f t="shared" si="61"/>
        <v>380996.64537377993</v>
      </c>
      <c r="BE74" s="41">
        <f t="shared" si="62"/>
        <v>20696456.53230574</v>
      </c>
      <c r="BF74">
        <f t="shared" si="32"/>
        <v>0.78887273989846385</v>
      </c>
      <c r="BG74" s="41">
        <f t="shared" si="63"/>
        <v>58125</v>
      </c>
      <c r="BH74" s="41">
        <f t="shared" si="64"/>
        <v>0</v>
      </c>
      <c r="BI74">
        <f t="shared" si="33"/>
        <v>0.81324359307169769</v>
      </c>
      <c r="BJ74">
        <f t="shared" si="65"/>
        <v>0</v>
      </c>
      <c r="BK74" s="121">
        <f t="shared" si="66"/>
        <v>0</v>
      </c>
      <c r="BL74">
        <f t="shared" si="34"/>
        <v>0.82163030209913868</v>
      </c>
      <c r="BM74" s="119">
        <f t="shared" si="67"/>
        <v>1950077.8445091443</v>
      </c>
      <c r="BN74" s="119">
        <f t="shared" si="68"/>
        <v>84497967.954719022</v>
      </c>
      <c r="BO74">
        <f t="shared" si="35"/>
        <v>0.80205212668136616</v>
      </c>
    </row>
    <row r="75" spans="1:67">
      <c r="A75">
        <v>63</v>
      </c>
      <c r="B75" s="58">
        <v>58</v>
      </c>
      <c r="C75" s="56">
        <f t="shared" si="5"/>
        <v>110755344.48768085</v>
      </c>
      <c r="D75" s="56">
        <f t="shared" si="36"/>
        <v>0</v>
      </c>
      <c r="E75" s="59">
        <f t="shared" si="37"/>
        <v>110755344.48768081</v>
      </c>
      <c r="F75" s="53">
        <f t="shared" si="38"/>
        <v>915393.85476649692</v>
      </c>
      <c r="G75" s="53">
        <f t="shared" si="6"/>
        <v>513720.20618202613</v>
      </c>
      <c r="H75" s="60">
        <f t="shared" si="7"/>
        <v>401673.64858447079</v>
      </c>
      <c r="I75" s="54">
        <f t="shared" si="39"/>
        <v>0.10979999999999999</v>
      </c>
      <c r="J75" s="61">
        <f t="shared" si="8"/>
        <v>9.6456066865724388E-3</v>
      </c>
      <c r="K75" s="62">
        <f t="shared" si="9"/>
        <v>1064428.1053334016</v>
      </c>
      <c r="L75" s="62">
        <f t="shared" si="10"/>
        <v>1979821.9600998985</v>
      </c>
      <c r="M75" s="55">
        <f t="shared" si="40"/>
        <v>1466101.7539178724</v>
      </c>
      <c r="N75" s="55">
        <f t="shared" si="41"/>
        <v>330139.13587019371</v>
      </c>
      <c r="O75" s="55">
        <f t="shared" si="11"/>
        <v>1135962.6180476788</v>
      </c>
      <c r="P75" s="59">
        <f t="shared" si="42"/>
        <v>0</v>
      </c>
      <c r="Q75" s="52">
        <f t="shared" si="71"/>
        <v>0</v>
      </c>
      <c r="R75" s="57">
        <f t="shared" si="43"/>
        <v>0</v>
      </c>
      <c r="S75" s="59">
        <f t="shared" si="44"/>
        <v>0</v>
      </c>
      <c r="T75" s="56">
        <f t="shared" si="13"/>
        <v>0</v>
      </c>
      <c r="U75" s="57">
        <f t="shared" si="14"/>
        <v>0</v>
      </c>
      <c r="V75" s="59">
        <f t="shared" si="69"/>
        <v>7512604.0629133387</v>
      </c>
      <c r="W75" s="52">
        <f t="shared" si="74"/>
        <v>1378890.4303769411</v>
      </c>
      <c r="X75" s="57">
        <f t="shared" si="16"/>
        <v>31302.516928805577</v>
      </c>
      <c r="Y75" s="59">
        <f t="shared" si="72"/>
        <v>27883888.023880553</v>
      </c>
      <c r="Z75" s="56">
        <f t="shared" si="46"/>
        <v>0</v>
      </c>
      <c r="AA75" s="57">
        <f t="shared" si="47"/>
        <v>116182.86676616897</v>
      </c>
      <c r="AB75" s="63">
        <f t="shared" si="70"/>
        <v>20000000</v>
      </c>
      <c r="AC75" s="74">
        <f t="shared" si="17"/>
        <v>0</v>
      </c>
      <c r="AD75" s="57">
        <f t="shared" si="48"/>
        <v>83333.333333333328</v>
      </c>
      <c r="AE75" s="59">
        <f t="shared" si="49"/>
        <v>10990065.465744546</v>
      </c>
      <c r="AF75" s="54">
        <f t="shared" si="50"/>
        <v>330139.13587019371</v>
      </c>
      <c r="AG75" s="57">
        <f t="shared" si="18"/>
        <v>45791.939440602277</v>
      </c>
      <c r="AH75" s="59">
        <f t="shared" si="51"/>
        <v>13950000</v>
      </c>
      <c r="AI75" s="54">
        <f t="shared" si="19"/>
        <v>0</v>
      </c>
      <c r="AJ75" s="57">
        <f t="shared" si="20"/>
        <v>58125</v>
      </c>
      <c r="AK75" s="59">
        <f t="shared" si="73"/>
        <v>30418786.935142409</v>
      </c>
      <c r="AL75" s="56">
        <f t="shared" si="75"/>
        <v>0</v>
      </c>
      <c r="AM75" s="75">
        <f t="shared" si="22"/>
        <v>126744.94556309337</v>
      </c>
      <c r="AN75">
        <f t="shared" si="54"/>
        <v>2.659405339324564E-2</v>
      </c>
      <c r="AO75" s="119">
        <f t="shared" si="23"/>
        <v>0</v>
      </c>
      <c r="AP75" s="119">
        <f t="shared" si="24"/>
        <v>0</v>
      </c>
      <c r="AQ75">
        <f t="shared" si="25"/>
        <v>0.77836325303080256</v>
      </c>
      <c r="AR75" s="41">
        <f t="shared" si="26"/>
        <v>0</v>
      </c>
      <c r="AS75" s="41">
        <f t="shared" si="27"/>
        <v>0</v>
      </c>
      <c r="AT75">
        <f t="shared" si="28"/>
        <v>0.77841371514677959</v>
      </c>
      <c r="AU75" s="41">
        <f t="shared" si="55"/>
        <v>1410192.9473057466</v>
      </c>
      <c r="AV75" s="41">
        <f t="shared" si="56"/>
        <v>86870097.113747284</v>
      </c>
      <c r="AW75">
        <f t="shared" si="29"/>
        <v>0.78501001433084083</v>
      </c>
      <c r="AX75">
        <f t="shared" si="57"/>
        <v>0</v>
      </c>
      <c r="AY75" s="121">
        <f t="shared" si="58"/>
        <v>0</v>
      </c>
      <c r="AZ75">
        <f t="shared" si="30"/>
        <v>0.84591977560059217</v>
      </c>
      <c r="BA75" s="39">
        <f t="shared" si="59"/>
        <v>83333.333333333328</v>
      </c>
      <c r="BB75" s="39">
        <f t="shared" si="60"/>
        <v>0</v>
      </c>
      <c r="BC75">
        <f t="shared" si="31"/>
        <v>0.79693822858871532</v>
      </c>
      <c r="BD75" s="41">
        <f t="shared" si="61"/>
        <v>375931.07531079598</v>
      </c>
      <c r="BE75" s="41">
        <f t="shared" si="62"/>
        <v>20798765.559822205</v>
      </c>
      <c r="BF75">
        <f t="shared" si="32"/>
        <v>0.78529344570915027</v>
      </c>
      <c r="BG75" s="41">
        <f t="shared" si="63"/>
        <v>58125</v>
      </c>
      <c r="BH75" s="41">
        <f t="shared" si="64"/>
        <v>0</v>
      </c>
      <c r="BI75">
        <f t="shared" si="33"/>
        <v>0.80998579738174514</v>
      </c>
      <c r="BJ75">
        <f t="shared" si="65"/>
        <v>0</v>
      </c>
      <c r="BK75" s="121">
        <f t="shared" si="66"/>
        <v>0</v>
      </c>
      <c r="BL75">
        <f t="shared" si="34"/>
        <v>0.81848616494435034</v>
      </c>
      <c r="BM75" s="119">
        <f t="shared" si="67"/>
        <v>1927582.3559498759</v>
      </c>
      <c r="BN75" s="119">
        <f t="shared" si="68"/>
        <v>85033901.727236599</v>
      </c>
      <c r="BO75">
        <f t="shared" si="35"/>
        <v>0.79864505877907799</v>
      </c>
    </row>
    <row r="76" spans="1:67">
      <c r="A76">
        <v>64</v>
      </c>
      <c r="B76" s="64">
        <v>59</v>
      </c>
      <c r="C76" s="56">
        <f t="shared" si="5"/>
        <v>109289242.73376298</v>
      </c>
      <c r="D76" s="56">
        <f t="shared" si="36"/>
        <v>0</v>
      </c>
      <c r="E76" s="59">
        <f t="shared" si="37"/>
        <v>109289242.73376293</v>
      </c>
      <c r="F76" s="53">
        <f t="shared" si="38"/>
        <v>906564.32568011398</v>
      </c>
      <c r="G76" s="53">
        <f t="shared" si="6"/>
        <v>506919.93754677038</v>
      </c>
      <c r="H76" s="66">
        <f t="shared" si="7"/>
        <v>399644.3881333436</v>
      </c>
      <c r="I76" s="54">
        <f t="shared" si="39"/>
        <v>0.10979999999999999</v>
      </c>
      <c r="J76" s="67">
        <f t="shared" si="8"/>
        <v>9.6456066865724388E-3</v>
      </c>
      <c r="K76" s="68">
        <f t="shared" si="9"/>
        <v>1050306.2379007919</v>
      </c>
      <c r="L76" s="68">
        <f t="shared" si="10"/>
        <v>1956870.5635809058</v>
      </c>
      <c r="M76" s="55">
        <f t="shared" si="40"/>
        <v>1449950.6260341355</v>
      </c>
      <c r="N76" s="55">
        <f t="shared" si="41"/>
        <v>326502.19908281392</v>
      </c>
      <c r="O76" s="55">
        <f t="shared" si="11"/>
        <v>1123448.4269513215</v>
      </c>
      <c r="P76" s="65">
        <f t="shared" si="42"/>
        <v>0</v>
      </c>
      <c r="Q76" s="52">
        <f t="shared" si="71"/>
        <v>0</v>
      </c>
      <c r="R76" s="57">
        <f t="shared" si="43"/>
        <v>0</v>
      </c>
      <c r="S76" s="59">
        <f t="shared" si="44"/>
        <v>0</v>
      </c>
      <c r="T76" s="56">
        <f t="shared" si="13"/>
        <v>0</v>
      </c>
      <c r="U76" s="57">
        <f t="shared" si="14"/>
        <v>0</v>
      </c>
      <c r="V76" s="59">
        <f t="shared" si="69"/>
        <v>6133713.6325363973</v>
      </c>
      <c r="W76" s="52">
        <f t="shared" si="74"/>
        <v>1367388.4384986225</v>
      </c>
      <c r="X76" s="57">
        <f t="shared" si="16"/>
        <v>25557.140135568323</v>
      </c>
      <c r="Y76" s="59">
        <f t="shared" si="72"/>
        <v>28000070.890646722</v>
      </c>
      <c r="Z76" s="56">
        <f t="shared" si="46"/>
        <v>0</v>
      </c>
      <c r="AA76" s="57">
        <f t="shared" si="47"/>
        <v>116666.96204436134</v>
      </c>
      <c r="AB76" s="63">
        <f t="shared" si="70"/>
        <v>20000000</v>
      </c>
      <c r="AC76" s="74">
        <f t="shared" si="17"/>
        <v>0</v>
      </c>
      <c r="AD76" s="57">
        <f t="shared" si="48"/>
        <v>83333.333333333328</v>
      </c>
      <c r="AE76" s="59">
        <f t="shared" si="49"/>
        <v>10659926.329874352</v>
      </c>
      <c r="AF76" s="54">
        <f t="shared" si="50"/>
        <v>326502.19908281392</v>
      </c>
      <c r="AG76" s="57">
        <f t="shared" si="18"/>
        <v>44416.359707809796</v>
      </c>
      <c r="AH76" s="59">
        <f t="shared" si="51"/>
        <v>13950000</v>
      </c>
      <c r="AI76" s="54">
        <f t="shared" si="19"/>
        <v>0</v>
      </c>
      <c r="AJ76" s="57">
        <f t="shared" si="20"/>
        <v>58125</v>
      </c>
      <c r="AK76" s="59">
        <f t="shared" si="73"/>
        <v>30545531.880705502</v>
      </c>
      <c r="AL76" s="56">
        <f t="shared" si="75"/>
        <v>0</v>
      </c>
      <c r="AM76" s="75">
        <f t="shared" si="22"/>
        <v>127273.04950293958</v>
      </c>
      <c r="AN76">
        <f t="shared" si="54"/>
        <v>2.6674460577253103E-2</v>
      </c>
      <c r="AO76" s="119">
        <f t="shared" si="23"/>
        <v>0</v>
      </c>
      <c r="AP76" s="119">
        <f t="shared" si="24"/>
        <v>0</v>
      </c>
      <c r="AQ76">
        <f t="shared" si="25"/>
        <v>0.77470294402199702</v>
      </c>
      <c r="AR76" s="41">
        <f t="shared" si="26"/>
        <v>0</v>
      </c>
      <c r="AS76" s="41">
        <f t="shared" si="27"/>
        <v>0</v>
      </c>
      <c r="AT76">
        <f t="shared" si="28"/>
        <v>0.7747540344690117</v>
      </c>
      <c r="AU76" s="41">
        <f t="shared" si="55"/>
        <v>1392945.5786341908</v>
      </c>
      <c r="AV76" s="41">
        <f t="shared" si="56"/>
        <v>87512860.06391184</v>
      </c>
      <c r="AW76">
        <f t="shared" si="29"/>
        <v>0.78143295779396671</v>
      </c>
      <c r="AX76">
        <f t="shared" si="57"/>
        <v>0</v>
      </c>
      <c r="AY76" s="121">
        <f t="shared" si="58"/>
        <v>0</v>
      </c>
      <c r="AZ76">
        <f t="shared" si="30"/>
        <v>0.84315037185971053</v>
      </c>
      <c r="BA76" s="39">
        <f t="shared" si="59"/>
        <v>83333.333333333328</v>
      </c>
      <c r="BB76" s="39">
        <f t="shared" si="60"/>
        <v>0</v>
      </c>
      <c r="BC76">
        <f t="shared" si="31"/>
        <v>0.79351303361160053</v>
      </c>
      <c r="BD76" s="41">
        <f t="shared" si="61"/>
        <v>370918.55879062373</v>
      </c>
      <c r="BE76" s="41">
        <f t="shared" si="62"/>
        <v>20896140.741300091</v>
      </c>
      <c r="BF76">
        <f t="shared" si="32"/>
        <v>0.78171996111821085</v>
      </c>
      <c r="BG76" s="41">
        <f t="shared" si="63"/>
        <v>58125</v>
      </c>
      <c r="BH76" s="41">
        <f t="shared" si="64"/>
        <v>0</v>
      </c>
      <c r="BI76">
        <f t="shared" si="33"/>
        <v>0.80673028226061405</v>
      </c>
      <c r="BJ76">
        <f t="shared" si="65"/>
        <v>0</v>
      </c>
      <c r="BK76" s="121">
        <f t="shared" si="66"/>
        <v>0</v>
      </c>
      <c r="BL76">
        <f t="shared" si="34"/>
        <v>0.81534317260657396</v>
      </c>
      <c r="BM76" s="119">
        <f t="shared" si="67"/>
        <v>1905322.4707581478</v>
      </c>
      <c r="BN76" s="119">
        <f t="shared" si="68"/>
        <v>85547086.936013997</v>
      </c>
      <c r="BO76">
        <f t="shared" si="35"/>
        <v>0.79524184991487856</v>
      </c>
    </row>
    <row r="77" spans="1:67">
      <c r="A77">
        <v>65</v>
      </c>
      <c r="B77" s="58">
        <v>60</v>
      </c>
      <c r="C77" s="56">
        <f t="shared" si="5"/>
        <v>107839292.10772884</v>
      </c>
      <c r="D77" s="56">
        <f t="shared" si="36"/>
        <v>0</v>
      </c>
      <c r="E77" s="59">
        <f t="shared" si="37"/>
        <v>107839292.10772879</v>
      </c>
      <c r="F77" s="53">
        <f t="shared" si="38"/>
        <v>897819.96275852574</v>
      </c>
      <c r="G77" s="53">
        <f t="shared" si="6"/>
        <v>500194.58322634874</v>
      </c>
      <c r="H77" s="60">
        <f t="shared" si="7"/>
        <v>397625.379532177</v>
      </c>
      <c r="I77" s="54">
        <f t="shared" si="39"/>
        <v>0.10979999999999999</v>
      </c>
      <c r="J77" s="61">
        <f t="shared" si="8"/>
        <v>9.6456066865724388E-3</v>
      </c>
      <c r="K77" s="62">
        <f t="shared" si="9"/>
        <v>1036340.0590099809</v>
      </c>
      <c r="L77" s="62">
        <f t="shared" si="10"/>
        <v>1934160.0217685066</v>
      </c>
      <c r="M77" s="55">
        <f t="shared" si="40"/>
        <v>1433965.4385421579</v>
      </c>
      <c r="N77" s="55">
        <f t="shared" si="41"/>
        <v>322902.62901803374</v>
      </c>
      <c r="O77" s="55">
        <f t="shared" si="11"/>
        <v>1111062.8095241243</v>
      </c>
      <c r="P77" s="59">
        <f t="shared" si="42"/>
        <v>0</v>
      </c>
      <c r="Q77" s="52">
        <f t="shared" si="71"/>
        <v>0</v>
      </c>
      <c r="R77" s="57">
        <f t="shared" si="43"/>
        <v>0</v>
      </c>
      <c r="S77" s="59">
        <f t="shared" si="44"/>
        <v>0</v>
      </c>
      <c r="T77" s="56">
        <f t="shared" si="13"/>
        <v>0</v>
      </c>
      <c r="U77" s="57">
        <f t="shared" si="14"/>
        <v>0</v>
      </c>
      <c r="V77" s="59">
        <f t="shared" si="69"/>
        <v>4766325.1940377746</v>
      </c>
      <c r="W77" s="52">
        <f t="shared" si="74"/>
        <v>1356019.2377862055</v>
      </c>
      <c r="X77" s="57">
        <f t="shared" si="16"/>
        <v>19859.688308490728</v>
      </c>
      <c r="Y77" s="59">
        <f t="shared" si="72"/>
        <v>28116737.852691084</v>
      </c>
      <c r="Z77" s="56">
        <f t="shared" si="46"/>
        <v>0</v>
      </c>
      <c r="AA77" s="57">
        <f t="shared" si="47"/>
        <v>117153.07438621284</v>
      </c>
      <c r="AB77" s="63">
        <f t="shared" si="70"/>
        <v>20000000</v>
      </c>
      <c r="AC77" s="74">
        <f t="shared" si="17"/>
        <v>0</v>
      </c>
      <c r="AD77" s="57">
        <f t="shared" si="48"/>
        <v>83333.333333333328</v>
      </c>
      <c r="AE77" s="59">
        <f t="shared" si="49"/>
        <v>10333424.130791537</v>
      </c>
      <c r="AF77" s="54">
        <f t="shared" si="50"/>
        <v>322902.62901803374</v>
      </c>
      <c r="AG77" s="57">
        <f t="shared" si="18"/>
        <v>43055.93387829807</v>
      </c>
      <c r="AH77" s="59">
        <f t="shared" si="51"/>
        <v>13950000</v>
      </c>
      <c r="AI77" s="54">
        <f t="shared" si="19"/>
        <v>0</v>
      </c>
      <c r="AJ77" s="57">
        <f t="shared" si="20"/>
        <v>58125</v>
      </c>
      <c r="AK77" s="59">
        <f t="shared" si="73"/>
        <v>30672804.930208441</v>
      </c>
      <c r="AL77" s="56">
        <f t="shared" si="75"/>
        <v>0</v>
      </c>
      <c r="AM77" s="75">
        <f t="shared" si="22"/>
        <v>127803.3538758685</v>
      </c>
      <c r="AN77">
        <f t="shared" si="54"/>
        <v>2.6754867761260563E-2</v>
      </c>
      <c r="AO77" s="119">
        <f t="shared" si="23"/>
        <v>0</v>
      </c>
      <c r="AP77" s="119">
        <f t="shared" si="24"/>
        <v>0</v>
      </c>
      <c r="AQ77">
        <f t="shared" si="25"/>
        <v>0.7710495614589461</v>
      </c>
      <c r="AR77" s="41">
        <f t="shared" si="26"/>
        <v>0</v>
      </c>
      <c r="AS77" s="41">
        <f t="shared" si="27"/>
        <v>0</v>
      </c>
      <c r="AT77">
        <f t="shared" si="28"/>
        <v>0.77110127251111815</v>
      </c>
      <c r="AU77" s="41">
        <f t="shared" si="55"/>
        <v>1375878.9260946962</v>
      </c>
      <c r="AV77" s="41">
        <f t="shared" si="56"/>
        <v>88141250.456103355</v>
      </c>
      <c r="AW77">
        <f t="shared" si="29"/>
        <v>0.77786182201497944</v>
      </c>
      <c r="AX77">
        <f t="shared" si="57"/>
        <v>0</v>
      </c>
      <c r="AY77" s="121">
        <f t="shared" si="58"/>
        <v>0</v>
      </c>
      <c r="AZ77">
        <f t="shared" si="30"/>
        <v>0.84037880727171421</v>
      </c>
      <c r="BA77" s="39">
        <f t="shared" si="59"/>
        <v>83333.333333333328</v>
      </c>
      <c r="BB77" s="39">
        <f t="shared" si="60"/>
        <v>0</v>
      </c>
      <c r="BC77">
        <f t="shared" si="31"/>
        <v>0.79009201517940353</v>
      </c>
      <c r="BD77" s="41">
        <f t="shared" si="61"/>
        <v>365958.56289633183</v>
      </c>
      <c r="BE77" s="41">
        <f t="shared" si="62"/>
        <v>20988670.886172194</v>
      </c>
      <c r="BF77">
        <f t="shared" si="32"/>
        <v>0.77815235493654611</v>
      </c>
      <c r="BG77" s="41">
        <f t="shared" si="63"/>
        <v>58125</v>
      </c>
      <c r="BH77" s="41">
        <f t="shared" si="64"/>
        <v>0</v>
      </c>
      <c r="BI77">
        <f t="shared" si="33"/>
        <v>0.80347712539663518</v>
      </c>
      <c r="BJ77">
        <f t="shared" si="65"/>
        <v>0</v>
      </c>
      <c r="BK77" s="121">
        <f t="shared" si="66"/>
        <v>0</v>
      </c>
      <c r="BL77">
        <f t="shared" si="34"/>
        <v>0.8122014045696595</v>
      </c>
      <c r="BM77" s="119">
        <f t="shared" si="67"/>
        <v>1883295.8223243612</v>
      </c>
      <c r="BN77" s="119">
        <f t="shared" si="68"/>
        <v>86037926.312529474</v>
      </c>
      <c r="BO77">
        <f t="shared" si="35"/>
        <v>0.79184257439980976</v>
      </c>
    </row>
    <row r="78" spans="1:67">
      <c r="A78">
        <v>66</v>
      </c>
      <c r="B78" s="64">
        <v>61</v>
      </c>
      <c r="C78" s="56">
        <f t="shared" si="5"/>
        <v>106405326.66918668</v>
      </c>
      <c r="D78" s="56">
        <f t="shared" si="36"/>
        <v>0</v>
      </c>
      <c r="E78" s="59">
        <f t="shared" si="37"/>
        <v>106405326.66918664</v>
      </c>
      <c r="F78" s="53">
        <f t="shared" si="38"/>
        <v>889159.94452240376</v>
      </c>
      <c r="G78" s="53">
        <f t="shared" si="6"/>
        <v>493543.37353391066</v>
      </c>
      <c r="H78" s="66">
        <f t="shared" si="7"/>
        <v>395616.5709884931</v>
      </c>
      <c r="I78" s="54">
        <f t="shared" si="39"/>
        <v>0.10979999999999999</v>
      </c>
      <c r="J78" s="67">
        <f t="shared" si="8"/>
        <v>9.6456066865724388E-3</v>
      </c>
      <c r="K78" s="68">
        <f t="shared" si="9"/>
        <v>1022527.9685647858</v>
      </c>
      <c r="L78" s="68">
        <f t="shared" si="10"/>
        <v>1911687.9130871894</v>
      </c>
      <c r="M78" s="55">
        <f t="shared" si="40"/>
        <v>1418144.5395532788</v>
      </c>
      <c r="N78" s="55">
        <f t="shared" si="41"/>
        <v>319340.05370092462</v>
      </c>
      <c r="O78" s="55">
        <f t="shared" si="11"/>
        <v>1098804.4858523542</v>
      </c>
      <c r="P78" s="65">
        <f t="shared" si="42"/>
        <v>0</v>
      </c>
      <c r="Q78" s="52">
        <f t="shared" si="71"/>
        <v>0</v>
      </c>
      <c r="R78" s="57">
        <f t="shared" si="43"/>
        <v>0</v>
      </c>
      <c r="S78" s="59">
        <f t="shared" si="44"/>
        <v>0</v>
      </c>
      <c r="T78" s="56">
        <f t="shared" si="13"/>
        <v>0</v>
      </c>
      <c r="U78" s="57">
        <f t="shared" si="14"/>
        <v>0</v>
      </c>
      <c r="V78" s="59">
        <f t="shared" si="69"/>
        <v>3410305.9562515691</v>
      </c>
      <c r="W78" s="52">
        <f t="shared" si="74"/>
        <v>1344781.565898861</v>
      </c>
      <c r="X78" s="57">
        <f t="shared" si="16"/>
        <v>14209.608151048204</v>
      </c>
      <c r="Y78" s="59">
        <f t="shared" si="72"/>
        <v>28233890.927077297</v>
      </c>
      <c r="Z78" s="56">
        <f t="shared" si="46"/>
        <v>0</v>
      </c>
      <c r="AA78" s="57">
        <f t="shared" si="47"/>
        <v>117641.21219615541</v>
      </c>
      <c r="AB78" s="63">
        <f t="shared" si="70"/>
        <v>20000000</v>
      </c>
      <c r="AC78" s="74">
        <f t="shared" si="17"/>
        <v>0</v>
      </c>
      <c r="AD78" s="57">
        <f t="shared" si="48"/>
        <v>83333.333333333328</v>
      </c>
      <c r="AE78" s="59">
        <f t="shared" si="49"/>
        <v>10010521.501773505</v>
      </c>
      <c r="AF78" s="54">
        <f t="shared" si="50"/>
        <v>319340.05370092462</v>
      </c>
      <c r="AG78" s="57">
        <f t="shared" si="18"/>
        <v>41710.506257389599</v>
      </c>
      <c r="AH78" s="59">
        <f t="shared" si="51"/>
        <v>13950000</v>
      </c>
      <c r="AI78" s="54">
        <f t="shared" si="19"/>
        <v>0</v>
      </c>
      <c r="AJ78" s="57">
        <f t="shared" si="20"/>
        <v>58125</v>
      </c>
      <c r="AK78" s="59">
        <f t="shared" si="73"/>
        <v>30800608.284084309</v>
      </c>
      <c r="AL78" s="56">
        <f t="shared" si="75"/>
        <v>0</v>
      </c>
      <c r="AM78" s="75">
        <f t="shared" si="22"/>
        <v>128335.86785035128</v>
      </c>
      <c r="AN78">
        <f t="shared" si="54"/>
        <v>2.6835274945268023E-2</v>
      </c>
      <c r="AO78" s="119">
        <f t="shared" si="23"/>
        <v>0</v>
      </c>
      <c r="AP78" s="119">
        <f t="shared" si="24"/>
        <v>0</v>
      </c>
      <c r="AQ78">
        <f t="shared" si="25"/>
        <v>0.76740317002696545</v>
      </c>
      <c r="AR78" s="41">
        <f t="shared" si="26"/>
        <v>0</v>
      </c>
      <c r="AS78" s="41">
        <f t="shared" si="27"/>
        <v>0</v>
      </c>
      <c r="AT78">
        <f t="shared" si="28"/>
        <v>0.76745549398620805</v>
      </c>
      <c r="AU78" s="41">
        <f t="shared" si="55"/>
        <v>1358991.1740499092</v>
      </c>
      <c r="AV78" s="41">
        <f t="shared" si="56"/>
        <v>88755583.349324822</v>
      </c>
      <c r="AW78">
        <f t="shared" si="29"/>
        <v>0.77429667511807954</v>
      </c>
      <c r="AX78">
        <f t="shared" si="57"/>
        <v>0</v>
      </c>
      <c r="AY78" s="121">
        <f t="shared" si="58"/>
        <v>0</v>
      </c>
      <c r="AZ78">
        <f t="shared" si="30"/>
        <v>0.83760516298505261</v>
      </c>
      <c r="BA78" s="39">
        <f t="shared" si="59"/>
        <v>83333.333333333328</v>
      </c>
      <c r="BB78" s="39">
        <f t="shared" si="60"/>
        <v>0</v>
      </c>
      <c r="BC78">
        <f t="shared" si="31"/>
        <v>0.7866752465084984</v>
      </c>
      <c r="BD78" s="41">
        <f t="shared" si="61"/>
        <v>361050.55995831423</v>
      </c>
      <c r="BE78" s="41">
        <f t="shared" si="62"/>
        <v>21076443.544261023</v>
      </c>
      <c r="BF78">
        <f t="shared" si="32"/>
        <v>0.77459069542524328</v>
      </c>
      <c r="BG78" s="41">
        <f t="shared" si="63"/>
        <v>58125</v>
      </c>
      <c r="BH78" s="41">
        <f t="shared" si="64"/>
        <v>0</v>
      </c>
      <c r="BI78">
        <f t="shared" si="33"/>
        <v>0.8002264040698206</v>
      </c>
      <c r="BJ78">
        <f t="shared" si="65"/>
        <v>0</v>
      </c>
      <c r="BK78" s="121">
        <f t="shared" si="66"/>
        <v>0</v>
      </c>
      <c r="BL78">
        <f t="shared" si="34"/>
        <v>0.80906093996149364</v>
      </c>
      <c r="BM78" s="119">
        <f t="shared" si="67"/>
        <v>1861500.0673415568</v>
      </c>
      <c r="BN78" s="119">
        <f t="shared" si="68"/>
        <v>86506816.912750006</v>
      </c>
      <c r="BO78">
        <f t="shared" si="35"/>
        <v>0.78844730606926039</v>
      </c>
    </row>
    <row r="79" spans="1:67">
      <c r="A79">
        <v>67</v>
      </c>
      <c r="B79" s="58">
        <v>62</v>
      </c>
      <c r="C79" s="56">
        <f t="shared" si="5"/>
        <v>104987182.1296334</v>
      </c>
      <c r="D79" s="56">
        <f t="shared" si="36"/>
        <v>0</v>
      </c>
      <c r="E79" s="59">
        <f t="shared" si="37"/>
        <v>104987182.12963337</v>
      </c>
      <c r="F79" s="53">
        <f t="shared" si="38"/>
        <v>880583.45741608611</v>
      </c>
      <c r="G79" s="53">
        <f t="shared" si="6"/>
        <v>486965.54644461611</v>
      </c>
      <c r="H79" s="60">
        <f t="shared" si="7"/>
        <v>393617.91097147</v>
      </c>
      <c r="I79" s="54">
        <f t="shared" si="39"/>
        <v>0.10979999999999999</v>
      </c>
      <c r="J79" s="61">
        <f t="shared" si="8"/>
        <v>9.6456066865724388E-3</v>
      </c>
      <c r="K79" s="62">
        <f t="shared" si="9"/>
        <v>1008868.382399969</v>
      </c>
      <c r="L79" s="62">
        <f t="shared" si="10"/>
        <v>1889451.839816055</v>
      </c>
      <c r="M79" s="55">
        <f t="shared" si="40"/>
        <v>1402486.293371439</v>
      </c>
      <c r="N79" s="55">
        <f t="shared" si="41"/>
        <v>315814.1048028341</v>
      </c>
      <c r="O79" s="55">
        <f t="shared" si="11"/>
        <v>1086672.1885686049</v>
      </c>
      <c r="P79" s="59">
        <f t="shared" si="42"/>
        <v>0</v>
      </c>
      <c r="Q79" s="52">
        <f t="shared" si="71"/>
        <v>0</v>
      </c>
      <c r="R79" s="57">
        <f t="shared" si="43"/>
        <v>0</v>
      </c>
      <c r="S79" s="59">
        <f t="shared" si="44"/>
        <v>0</v>
      </c>
      <c r="T79" s="56">
        <f t="shared" si="13"/>
        <v>0</v>
      </c>
      <c r="U79" s="57">
        <f t="shared" si="14"/>
        <v>0</v>
      </c>
      <c r="V79" s="59">
        <f t="shared" si="69"/>
        <v>2065524.3903527081</v>
      </c>
      <c r="W79" s="52">
        <f t="shared" si="74"/>
        <v>1333674.1731153054</v>
      </c>
      <c r="X79" s="57">
        <f t="shared" si="16"/>
        <v>8606.3516264696173</v>
      </c>
      <c r="Y79" s="59">
        <f t="shared" si="72"/>
        <v>28351532.139273454</v>
      </c>
      <c r="Z79" s="56">
        <f t="shared" si="46"/>
        <v>0</v>
      </c>
      <c r="AA79" s="57">
        <f t="shared" si="47"/>
        <v>118131.38391363939</v>
      </c>
      <c r="AB79" s="63">
        <f t="shared" si="70"/>
        <v>20000000</v>
      </c>
      <c r="AC79" s="74">
        <f t="shared" si="17"/>
        <v>0</v>
      </c>
      <c r="AD79" s="57">
        <f t="shared" si="48"/>
        <v>83333.333333333328</v>
      </c>
      <c r="AE79" s="59">
        <f t="shared" si="49"/>
        <v>9691181.4480725806</v>
      </c>
      <c r="AF79" s="54">
        <f t="shared" si="50"/>
        <v>315814.1048028341</v>
      </c>
      <c r="AG79" s="57">
        <f t="shared" si="18"/>
        <v>40379.922700302421</v>
      </c>
      <c r="AH79" s="59">
        <f t="shared" si="51"/>
        <v>13950000</v>
      </c>
      <c r="AI79" s="54">
        <f t="shared" si="19"/>
        <v>0</v>
      </c>
      <c r="AJ79" s="57">
        <f t="shared" si="20"/>
        <v>58125</v>
      </c>
      <c r="AK79" s="59">
        <f t="shared" si="73"/>
        <v>30928944.151934661</v>
      </c>
      <c r="AL79" s="56">
        <f t="shared" si="75"/>
        <v>0</v>
      </c>
      <c r="AM79" s="75">
        <f t="shared" si="22"/>
        <v>128870.60063306108</v>
      </c>
      <c r="AN79">
        <f t="shared" si="54"/>
        <v>2.6915682129275482E-2</v>
      </c>
      <c r="AO79" s="119">
        <f t="shared" si="23"/>
        <v>0</v>
      </c>
      <c r="AP79" s="119">
        <f t="shared" si="24"/>
        <v>0</v>
      </c>
      <c r="AQ79">
        <f t="shared" si="25"/>
        <v>0.76376383382533031</v>
      </c>
      <c r="AR79" s="41">
        <f t="shared" si="26"/>
        <v>0</v>
      </c>
      <c r="AS79" s="41">
        <f t="shared" si="27"/>
        <v>0</v>
      </c>
      <c r="AT79">
        <f t="shared" si="28"/>
        <v>0.76381676302158119</v>
      </c>
      <c r="AU79" s="41">
        <f t="shared" si="55"/>
        <v>1342280.5247417749</v>
      </c>
      <c r="AV79" s="41">
        <f t="shared" si="56"/>
        <v>89356169.598725453</v>
      </c>
      <c r="AW79">
        <f t="shared" si="29"/>
        <v>0.77073758467510634</v>
      </c>
      <c r="AX79">
        <f t="shared" si="57"/>
        <v>0</v>
      </c>
      <c r="AY79" s="121">
        <f t="shared" si="58"/>
        <v>0</v>
      </c>
      <c r="AZ79">
        <f t="shared" si="30"/>
        <v>0.83482951996297183</v>
      </c>
      <c r="BA79" s="39">
        <f t="shared" si="59"/>
        <v>83333.333333333328</v>
      </c>
      <c r="BB79" s="39">
        <f t="shared" si="60"/>
        <v>0</v>
      </c>
      <c r="BC79">
        <f t="shared" si="31"/>
        <v>0.78326280032796369</v>
      </c>
      <c r="BD79" s="41">
        <f t="shared" si="61"/>
        <v>356194.02750313655</v>
      </c>
      <c r="BE79" s="41">
        <f t="shared" si="62"/>
        <v>21159545.021789886</v>
      </c>
      <c r="BF79">
        <f t="shared" si="32"/>
        <v>0.77103505029450792</v>
      </c>
      <c r="BG79" s="41">
        <f t="shared" si="63"/>
        <v>58125</v>
      </c>
      <c r="BH79" s="41">
        <f t="shared" si="64"/>
        <v>0</v>
      </c>
      <c r="BI79">
        <f t="shared" si="33"/>
        <v>0.79697819514941148</v>
      </c>
      <c r="BJ79">
        <f t="shared" si="65"/>
        <v>0</v>
      </c>
      <c r="BK79" s="121">
        <f t="shared" si="66"/>
        <v>0</v>
      </c>
      <c r="BL79">
        <f t="shared" si="34"/>
        <v>0.80592185755119738</v>
      </c>
      <c r="BM79" s="119">
        <f t="shared" si="67"/>
        <v>1839932.8855782447</v>
      </c>
      <c r="BN79" s="119">
        <f t="shared" si="68"/>
        <v>86954150.189029217</v>
      </c>
      <c r="BO79">
        <f t="shared" si="35"/>
        <v>0.78505611828106447</v>
      </c>
    </row>
    <row r="80" spans="1:67">
      <c r="A80">
        <v>68</v>
      </c>
      <c r="B80" s="64">
        <v>63</v>
      </c>
      <c r="C80" s="56">
        <f t="shared" si="5"/>
        <v>103584695.83626197</v>
      </c>
      <c r="D80" s="56">
        <f t="shared" si="36"/>
        <v>0</v>
      </c>
      <c r="E80" s="59">
        <f t="shared" si="37"/>
        <v>103584695.83626193</v>
      </c>
      <c r="F80" s="53">
        <f t="shared" si="38"/>
        <v>872089.69573114859</v>
      </c>
      <c r="G80" s="53">
        <f t="shared" si="6"/>
        <v>480460.3475205283</v>
      </c>
      <c r="H80" s="66">
        <f t="shared" si="7"/>
        <v>391629.34821062029</v>
      </c>
      <c r="I80" s="54">
        <f t="shared" si="39"/>
        <v>0.10979999999999999</v>
      </c>
      <c r="J80" s="67">
        <f t="shared" si="8"/>
        <v>9.6456066865724388E-3</v>
      </c>
      <c r="K80" s="68">
        <f t="shared" si="9"/>
        <v>995359.73212506203</v>
      </c>
      <c r="L80" s="68">
        <f t="shared" si="10"/>
        <v>1867449.4278562106</v>
      </c>
      <c r="M80" s="55">
        <f t="shared" si="40"/>
        <v>1386989.0803356823</v>
      </c>
      <c r="N80" s="55">
        <f t="shared" si="41"/>
        <v>312324.41760591965</v>
      </c>
      <c r="O80" s="55">
        <f t="shared" si="11"/>
        <v>1074664.6627297627</v>
      </c>
      <c r="P80" s="65">
        <f t="shared" si="42"/>
        <v>0</v>
      </c>
      <c r="Q80" s="52">
        <f t="shared" si="71"/>
        <v>0</v>
      </c>
      <c r="R80" s="57">
        <f t="shared" si="43"/>
        <v>0</v>
      </c>
      <c r="S80" s="59">
        <f t="shared" si="44"/>
        <v>0</v>
      </c>
      <c r="T80" s="56">
        <f t="shared" si="13"/>
        <v>0</v>
      </c>
      <c r="U80" s="57">
        <f t="shared" si="14"/>
        <v>0</v>
      </c>
      <c r="V80" s="59">
        <f t="shared" si="69"/>
        <v>731850.21723740268</v>
      </c>
      <c r="W80" s="52">
        <f t="shared" si="74"/>
        <v>731850.21723740268</v>
      </c>
      <c r="X80" s="57">
        <f t="shared" si="16"/>
        <v>3049.3759051558445</v>
      </c>
      <c r="Y80" s="59">
        <f t="shared" si="72"/>
        <v>28469663.523187093</v>
      </c>
      <c r="Z80" s="56">
        <f t="shared" si="46"/>
        <v>342814.44549236004</v>
      </c>
      <c r="AA80" s="57">
        <f t="shared" si="47"/>
        <v>118623.59801327955</v>
      </c>
      <c r="AB80" s="63">
        <f t="shared" si="70"/>
        <v>20000000</v>
      </c>
      <c r="AC80" s="74">
        <f t="shared" si="17"/>
        <v>0</v>
      </c>
      <c r="AD80" s="57">
        <f t="shared" si="48"/>
        <v>83333.333333333328</v>
      </c>
      <c r="AE80" s="59">
        <f t="shared" si="49"/>
        <v>9375367.3432697468</v>
      </c>
      <c r="AF80" s="54">
        <f t="shared" si="50"/>
        <v>312324.41760591965</v>
      </c>
      <c r="AG80" s="57">
        <f t="shared" si="18"/>
        <v>39064.03059695728</v>
      </c>
      <c r="AH80" s="59">
        <f t="shared" si="51"/>
        <v>13950000</v>
      </c>
      <c r="AI80" s="54">
        <f t="shared" si="19"/>
        <v>0</v>
      </c>
      <c r="AJ80" s="57">
        <f t="shared" si="20"/>
        <v>58125</v>
      </c>
      <c r="AK80" s="59">
        <f t="shared" si="73"/>
        <v>31057814.752567723</v>
      </c>
      <c r="AL80" s="56">
        <f t="shared" si="75"/>
        <v>0</v>
      </c>
      <c r="AM80" s="75">
        <f t="shared" si="22"/>
        <v>129407.56146903218</v>
      </c>
      <c r="AN80">
        <f t="shared" si="54"/>
        <v>2.6996089313282946E-2</v>
      </c>
      <c r="AO80" s="119">
        <f t="shared" si="23"/>
        <v>0</v>
      </c>
      <c r="AP80" s="119">
        <f t="shared" si="24"/>
        <v>0</v>
      </c>
      <c r="AQ80">
        <f t="shared" si="25"/>
        <v>0.76013161636660587</v>
      </c>
      <c r="AR80" s="41">
        <f t="shared" si="26"/>
        <v>0</v>
      </c>
      <c r="AS80" s="41">
        <f t="shared" si="27"/>
        <v>0</v>
      </c>
      <c r="AT80">
        <f t="shared" si="28"/>
        <v>0.76018514315806207</v>
      </c>
      <c r="AU80" s="41">
        <f t="shared" si="55"/>
        <v>734899.59314255859</v>
      </c>
      <c r="AV80" s="41">
        <f t="shared" si="56"/>
        <v>49765814.772143379</v>
      </c>
      <c r="AW80">
        <f t="shared" si="29"/>
        <v>0.76718461770444635</v>
      </c>
      <c r="AX80">
        <f t="shared" si="57"/>
        <v>461438.04350563959</v>
      </c>
      <c r="AY80" s="121">
        <f t="shared" si="58"/>
        <v>23311382.293480482</v>
      </c>
      <c r="AZ80">
        <f t="shared" si="30"/>
        <v>0.83205195897981998</v>
      </c>
      <c r="BA80" s="39">
        <f t="shared" si="59"/>
        <v>83333.333333333328</v>
      </c>
      <c r="BB80" s="39">
        <f t="shared" si="60"/>
        <v>0</v>
      </c>
      <c r="BC80">
        <f t="shared" si="31"/>
        <v>0.77985474887783468</v>
      </c>
      <c r="BD80" s="41">
        <f t="shared" si="61"/>
        <v>351388.44820287696</v>
      </c>
      <c r="BE80" s="41">
        <f t="shared" si="62"/>
        <v>21238060.397202536</v>
      </c>
      <c r="BF80">
        <f t="shared" si="32"/>
        <v>0.767485486702571</v>
      </c>
      <c r="BG80" s="41">
        <f t="shared" si="63"/>
        <v>58125</v>
      </c>
      <c r="BH80" s="41">
        <f t="shared" si="64"/>
        <v>0</v>
      </c>
      <c r="BI80">
        <f t="shared" si="33"/>
        <v>0.7937325750914046</v>
      </c>
      <c r="BJ80">
        <f t="shared" si="65"/>
        <v>0</v>
      </c>
      <c r="BK80" s="121">
        <f t="shared" si="66"/>
        <v>0</v>
      </c>
      <c r="BL80">
        <f t="shared" si="34"/>
        <v>0.80278423574625213</v>
      </c>
      <c r="BM80" s="119">
        <f t="shared" si="67"/>
        <v>1689184.4181844085</v>
      </c>
      <c r="BN80" s="119">
        <f t="shared" si="68"/>
        <v>87380312.061147988</v>
      </c>
      <c r="BO80">
        <f t="shared" si="35"/>
        <v>0.78166908391362411</v>
      </c>
    </row>
    <row r="81" spans="1:67">
      <c r="A81">
        <v>69</v>
      </c>
      <c r="B81" s="58">
        <v>64</v>
      </c>
      <c r="C81" s="56">
        <f t="shared" si="5"/>
        <v>102327114.31739531</v>
      </c>
      <c r="D81" s="56">
        <f t="shared" si="36"/>
        <v>129407.56146906316</v>
      </c>
      <c r="E81" s="59">
        <f t="shared" si="37"/>
        <v>102197706.75592625</v>
      </c>
      <c r="F81" s="53">
        <f t="shared" si="38"/>
        <v>863677.86153071339</v>
      </c>
      <c r="G81" s="53">
        <f t="shared" si="6"/>
        <v>474027.02983623795</v>
      </c>
      <c r="H81" s="60">
        <f t="shared" si="7"/>
        <v>389650.83169447543</v>
      </c>
      <c r="I81" s="54">
        <f t="shared" si="39"/>
        <v>0.10979999999999999</v>
      </c>
      <c r="J81" s="61">
        <f t="shared" si="8"/>
        <v>9.6456066865724388E-3</v>
      </c>
      <c r="K81" s="62">
        <f t="shared" si="9"/>
        <v>982000.46496971091</v>
      </c>
      <c r="L81" s="62">
        <f t="shared" si="10"/>
        <v>1845678.3265004242</v>
      </c>
      <c r="M81" s="55">
        <f t="shared" si="40"/>
        <v>1371651.2966641863</v>
      </c>
      <c r="N81" s="55">
        <f t="shared" si="41"/>
        <v>308870.63096802757</v>
      </c>
      <c r="O81" s="55">
        <f t="shared" si="11"/>
        <v>1062780.6656961588</v>
      </c>
      <c r="P81" s="59">
        <f t="shared" si="42"/>
        <v>0</v>
      </c>
      <c r="Q81" s="52">
        <f t="shared" si="71"/>
        <v>0</v>
      </c>
      <c r="R81" s="57">
        <f t="shared" si="43"/>
        <v>0</v>
      </c>
      <c r="S81" s="59">
        <f t="shared" si="44"/>
        <v>0</v>
      </c>
      <c r="T81" s="56">
        <f t="shared" si="13"/>
        <v>0</v>
      </c>
      <c r="U81" s="57">
        <f t="shared" si="14"/>
        <v>0</v>
      </c>
      <c r="V81" s="59">
        <f t="shared" si="69"/>
        <v>0</v>
      </c>
      <c r="W81" s="52">
        <f t="shared" si="74"/>
        <v>0</v>
      </c>
      <c r="X81" s="57">
        <f t="shared" si="16"/>
        <v>0</v>
      </c>
      <c r="Y81" s="59">
        <f t="shared" si="72"/>
        <v>28126849.077694733</v>
      </c>
      <c r="Z81" s="56">
        <f t="shared" si="46"/>
        <v>1062780.6656961588</v>
      </c>
      <c r="AA81" s="57">
        <f t="shared" si="47"/>
        <v>117195.20449039472</v>
      </c>
      <c r="AB81" s="63">
        <f t="shared" si="70"/>
        <v>20000000</v>
      </c>
      <c r="AC81" s="74">
        <f t="shared" si="17"/>
        <v>0</v>
      </c>
      <c r="AD81" s="57">
        <f t="shared" si="48"/>
        <v>83333.333333333328</v>
      </c>
      <c r="AE81" s="59">
        <f t="shared" si="49"/>
        <v>9063042.925663827</v>
      </c>
      <c r="AF81" s="54">
        <f t="shared" si="50"/>
        <v>308870.63096802757</v>
      </c>
      <c r="AG81" s="57">
        <f t="shared" si="18"/>
        <v>37762.678856932609</v>
      </c>
      <c r="AH81" s="59">
        <f t="shared" si="51"/>
        <v>13950000</v>
      </c>
      <c r="AI81" s="54">
        <f t="shared" si="19"/>
        <v>0</v>
      </c>
      <c r="AJ81" s="57">
        <f t="shared" si="20"/>
        <v>58125</v>
      </c>
      <c r="AK81" s="59">
        <f t="shared" si="73"/>
        <v>31187222.314036757</v>
      </c>
      <c r="AL81" s="56">
        <f t="shared" si="75"/>
        <v>0</v>
      </c>
      <c r="AM81" s="75">
        <f t="shared" si="22"/>
        <v>129946.75964181982</v>
      </c>
      <c r="AN81">
        <f t="shared" si="54"/>
        <v>2.7076496497290405E-2</v>
      </c>
      <c r="AO81" s="119">
        <f t="shared" si="23"/>
        <v>0</v>
      </c>
      <c r="AP81" s="119">
        <f t="shared" si="24"/>
        <v>0</v>
      </c>
      <c r="AQ81">
        <f t="shared" si="25"/>
        <v>0.75650658057606035</v>
      </c>
      <c r="AR81" s="41">
        <f t="shared" si="26"/>
        <v>0</v>
      </c>
      <c r="AS81" s="41">
        <f t="shared" si="27"/>
        <v>0</v>
      </c>
      <c r="AT81">
        <f t="shared" si="28"/>
        <v>0.75656069734943376</v>
      </c>
      <c r="AU81" s="41">
        <f t="shared" si="55"/>
        <v>0</v>
      </c>
      <c r="AV81" s="41">
        <f t="shared" si="56"/>
        <v>0</v>
      </c>
      <c r="AW81">
        <f t="shared" si="29"/>
        <v>0.76363784067005269</v>
      </c>
      <c r="AX81">
        <f t="shared" si="57"/>
        <v>1179975.8701865536</v>
      </c>
      <c r="AY81" s="121">
        <f t="shared" si="58"/>
        <v>73331865.933034956</v>
      </c>
      <c r="AZ81">
        <f t="shared" si="30"/>
        <v>0.82927256061736521</v>
      </c>
      <c r="BA81" s="39">
        <f t="shared" si="59"/>
        <v>83333.333333333328</v>
      </c>
      <c r="BB81" s="39">
        <f t="shared" si="60"/>
        <v>0</v>
      </c>
      <c r="BC81">
        <f t="shared" si="31"/>
        <v>0.7764511639073548</v>
      </c>
      <c r="BD81" s="41">
        <f t="shared" si="61"/>
        <v>346633.30982496019</v>
      </c>
      <c r="BE81" s="41">
        <f t="shared" si="62"/>
        <v>21312073.536793903</v>
      </c>
      <c r="BF81">
        <f t="shared" si="32"/>
        <v>0.76394207125465596</v>
      </c>
      <c r="BG81" s="41">
        <f t="shared" si="63"/>
        <v>58125</v>
      </c>
      <c r="BH81" s="41">
        <f t="shared" si="64"/>
        <v>0</v>
      </c>
      <c r="BI81">
        <f t="shared" si="33"/>
        <v>0.79048961993616851</v>
      </c>
      <c r="BJ81">
        <f t="shared" si="65"/>
        <v>0</v>
      </c>
      <c r="BK81" s="121">
        <f t="shared" si="66"/>
        <v>0</v>
      </c>
      <c r="BL81">
        <f t="shared" si="34"/>
        <v>0.79964815258975674</v>
      </c>
      <c r="BM81" s="119">
        <f t="shared" si="67"/>
        <v>1668067.5133448471</v>
      </c>
      <c r="BN81" s="119">
        <f t="shared" si="68"/>
        <v>87785682.986507922</v>
      </c>
      <c r="BO81">
        <f t="shared" si="35"/>
        <v>0.77828627536410744</v>
      </c>
    </row>
    <row r="82" spans="1:67">
      <c r="A82">
        <v>70</v>
      </c>
      <c r="B82" s="64">
        <v>65</v>
      </c>
      <c r="C82" s="56">
        <f t="shared" ref="C82:C145" si="76">P82+S82+V82+Y82+AB82+AE82+AH82+AK82</f>
        <v>101085409.78037295</v>
      </c>
      <c r="D82" s="56">
        <f t="shared" si="36"/>
        <v>259354.32111087441</v>
      </c>
      <c r="E82" s="59">
        <f t="shared" si="37"/>
        <v>100826055.45926207</v>
      </c>
      <c r="F82" s="53">
        <f t="shared" si="38"/>
        <v>855347.16457448807</v>
      </c>
      <c r="G82" s="53">
        <f t="shared" ref="G82:G145" si="77">E82*$K$13/12</f>
        <v>467664.85390521056</v>
      </c>
      <c r="H82" s="66">
        <f t="shared" ref="H82:H145" si="78">F82-G82</f>
        <v>387682.3106692775</v>
      </c>
      <c r="I82" s="54">
        <f t="shared" si="39"/>
        <v>0.10979999999999999</v>
      </c>
      <c r="J82" s="67">
        <f t="shared" ref="J82:J145" si="79">1-(1-I82)^(1/12)</f>
        <v>9.6456066865724388E-3</v>
      </c>
      <c r="K82" s="68">
        <f t="shared" ref="K82:K145" si="80">(E82-H82)*J82</f>
        <v>968789.04363052442</v>
      </c>
      <c r="L82" s="68">
        <f t="shared" ref="L82:L145" si="81">K82+H82+G82</f>
        <v>1824136.2082050124</v>
      </c>
      <c r="M82" s="55">
        <f t="shared" si="40"/>
        <v>1356471.3542998019</v>
      </c>
      <c r="N82" s="55">
        <f t="shared" si="41"/>
        <v>305452.38728791126</v>
      </c>
      <c r="O82" s="55">
        <f t="shared" ref="O82:O145" si="82">M82*$M$5</f>
        <v>1051018.9670118906</v>
      </c>
      <c r="P82" s="65">
        <f t="shared" si="42"/>
        <v>0</v>
      </c>
      <c r="Q82" s="52">
        <f t="shared" si="71"/>
        <v>0</v>
      </c>
      <c r="R82" s="57">
        <f t="shared" si="43"/>
        <v>0</v>
      </c>
      <c r="S82" s="59">
        <f t="shared" si="44"/>
        <v>0</v>
      </c>
      <c r="T82" s="56">
        <f t="shared" ref="T82:T145" si="83">MIN(IF(S82&gt;O82,O82,S82)+IF(S82&gt;0,AM82,0),S82)</f>
        <v>0</v>
      </c>
      <c r="U82" s="57">
        <f t="shared" ref="U82:U145" si="84">S82*($G$4/12)</f>
        <v>0</v>
      </c>
      <c r="V82" s="59">
        <f t="shared" si="69"/>
        <v>0</v>
      </c>
      <c r="W82" s="52">
        <f t="shared" si="74"/>
        <v>0</v>
      </c>
      <c r="X82" s="57">
        <f t="shared" ref="X82:X145" si="85">V82*($G$5/12)</f>
        <v>0</v>
      </c>
      <c r="Y82" s="59">
        <f t="shared" si="72"/>
        <v>27064068.411998574</v>
      </c>
      <c r="Z82" s="56">
        <f t="shared" si="46"/>
        <v>1180965.7266537105</v>
      </c>
      <c r="AA82" s="57">
        <f t="shared" si="47"/>
        <v>112766.95171666073</v>
      </c>
      <c r="AB82" s="63">
        <f t="shared" si="70"/>
        <v>20000000</v>
      </c>
      <c r="AC82" s="74">
        <f t="shared" ref="AC82:AC145" si="86">MIN(IF(Y82&gt;O82,0,MIN(AB82,O82+AM82-Y82)))</f>
        <v>0</v>
      </c>
      <c r="AD82" s="57">
        <f t="shared" si="48"/>
        <v>83333.333333333328</v>
      </c>
      <c r="AE82" s="59">
        <f t="shared" si="49"/>
        <v>8754172.2946958002</v>
      </c>
      <c r="AF82" s="54">
        <f t="shared" si="50"/>
        <v>305452.38728791126</v>
      </c>
      <c r="AG82" s="57">
        <f t="shared" ref="AG82:AG145" si="87">AE82*($G$3/12)</f>
        <v>36475.717894565831</v>
      </c>
      <c r="AH82" s="59">
        <f t="shared" si="51"/>
        <v>13950000</v>
      </c>
      <c r="AI82" s="54">
        <f t="shared" ref="AI82:AI145" si="88">IF(AE82&gt;N82,0,MIN(AH82,N82-AE82))</f>
        <v>0</v>
      </c>
      <c r="AJ82" s="57">
        <f t="shared" ref="AJ82:AJ145" si="89">AH82*($G$6/12)</f>
        <v>58125</v>
      </c>
      <c r="AK82" s="59">
        <f t="shared" si="73"/>
        <v>31317169.073678575</v>
      </c>
      <c r="AL82" s="56">
        <f t="shared" si="75"/>
        <v>0</v>
      </c>
      <c r="AM82" s="75">
        <f t="shared" ref="AM82:AM145" si="90">AK82*($G$7/12)</f>
        <v>130488.20447366073</v>
      </c>
      <c r="AN82">
        <f t="shared" si="54"/>
        <v>2.7156903681297868E-2</v>
      </c>
      <c r="AO82" s="119">
        <f t="shared" ref="AO82:AO145" si="91">Q82+R82</f>
        <v>0</v>
      </c>
      <c r="AP82" s="119">
        <f t="shared" ref="AP82:AP145" si="92">Q82*B82</f>
        <v>0</v>
      </c>
      <c r="AQ82">
        <f t="shared" ref="AQ82:AQ145" si="93">1/(1+(AN82+$CB$5)/12)^$B82</f>
        <v>0.75288878879109322</v>
      </c>
      <c r="AR82" s="41">
        <f t="shared" ref="AR82:AR145" si="94">T82+U82</f>
        <v>0</v>
      </c>
      <c r="AS82" s="41">
        <f t="shared" ref="AS82:AS145" si="95">T82*A82</f>
        <v>0</v>
      </c>
      <c r="AT82">
        <f t="shared" ref="AT82:AT145" si="96">1/(1+(AN82+$BV$5)/12)^$B82</f>
        <v>0.75294348796185484</v>
      </c>
      <c r="AU82" s="41">
        <f t="shared" si="55"/>
        <v>0</v>
      </c>
      <c r="AV82" s="41">
        <f t="shared" si="56"/>
        <v>0</v>
      </c>
      <c r="AW82">
        <f t="shared" ref="AW82:AW145" si="97">1/(1+(AN82+$BW$5)/12)^$B82</f>
        <v>0.76009731948041825</v>
      </c>
      <c r="AX82">
        <f t="shared" si="57"/>
        <v>1293732.6783703712</v>
      </c>
      <c r="AY82" s="121">
        <f t="shared" si="58"/>
        <v>82667600.86575973</v>
      </c>
      <c r="AZ82">
        <f t="shared" ref="AZ82:AZ145" si="98">1/(1+(AN82+$BZ$5)/12)^$B82</f>
        <v>0.82649140526116593</v>
      </c>
      <c r="BA82" s="39">
        <f t="shared" si="59"/>
        <v>83333.333333333328</v>
      </c>
      <c r="BB82" s="39">
        <f t="shared" si="60"/>
        <v>0</v>
      </c>
      <c r="BC82">
        <f t="shared" ref="BC82:BC145" si="99">1/(1+(AN82+$CA$5)/12)^$B82</f>
        <v>0.7730521166733022</v>
      </c>
      <c r="BD82" s="41">
        <f t="shared" si="61"/>
        <v>341928.1051824771</v>
      </c>
      <c r="BE82" s="41">
        <f t="shared" si="62"/>
        <v>21381667.110153787</v>
      </c>
      <c r="BF82">
        <f t="shared" ref="BF82:BF145" si="100">1/(1+(AN82+$BU$5)/12)^$B82</f>
        <v>0.76040487000196622</v>
      </c>
      <c r="BG82" s="41">
        <f t="shared" si="63"/>
        <v>58125</v>
      </c>
      <c r="BH82" s="41">
        <f t="shared" si="64"/>
        <v>0</v>
      </c>
      <c r="BI82">
        <f t="shared" ref="BI82:BI145" si="101">1/(1+(AN82+$BX$5)/12)^$B82</f>
        <v>0.78724940530611398</v>
      </c>
      <c r="BJ82">
        <f t="shared" si="65"/>
        <v>0</v>
      </c>
      <c r="BK82" s="121">
        <f t="shared" si="66"/>
        <v>0</v>
      </c>
      <c r="BL82">
        <f t="shared" ref="BL82:BL145" si="102">1/(1+(AN82+$BY$5)/12)^$B82</f>
        <v>0.79651368575771264</v>
      </c>
      <c r="BM82" s="119">
        <f t="shared" si="67"/>
        <v>1777119.1168861815</v>
      </c>
      <c r="BN82" s="119">
        <f t="shared" si="68"/>
        <v>88170638.029487118</v>
      </c>
      <c r="BO82">
        <f t="shared" ref="BO82:BO145" si="103">1/(1+(AN82+$CC$5)/12)^$B82</f>
        <v>0.77490776454669419</v>
      </c>
    </row>
    <row r="83" spans="1:67">
      <c r="A83">
        <v>71</v>
      </c>
      <c r="B83" s="58">
        <v>66</v>
      </c>
      <c r="C83" s="56">
        <f t="shared" si="76"/>
        <v>99729479.870904982</v>
      </c>
      <c r="D83" s="56">
        <f t="shared" ref="D83:D146" si="104">C83-E83</f>
        <v>259895.76594270766</v>
      </c>
      <c r="E83" s="59">
        <f t="shared" ref="E83:E146" si="105">E82-H82-K82</f>
        <v>99469584.104962274</v>
      </c>
      <c r="F83" s="53">
        <f t="shared" ref="F83:F146" si="106">PMT($K$13/12,$K$12-B83+1,-E83,0)</f>
        <v>847096.82224452763</v>
      </c>
      <c r="G83" s="53">
        <f t="shared" si="77"/>
        <v>461373.08760685002</v>
      </c>
      <c r="H83" s="60">
        <f t="shared" si="78"/>
        <v>385723.73463767761</v>
      </c>
      <c r="I83" s="54">
        <f t="shared" ref="I83:I146" si="107">IF(A83&lt;=(30-(240-$K$8)),((A83+(240-$K$7))/30)*$K$6,$K$6)*($K$5/100)</f>
        <v>0.10979999999999999</v>
      </c>
      <c r="J83" s="61">
        <f t="shared" si="79"/>
        <v>9.6456066865724388E-3</v>
      </c>
      <c r="K83" s="62">
        <f t="shared" si="80"/>
        <v>955723.94611941278</v>
      </c>
      <c r="L83" s="62">
        <f t="shared" si="81"/>
        <v>1802820.7683639405</v>
      </c>
      <c r="M83" s="55">
        <f t="shared" ref="M83:M146" si="108">L83-G83</f>
        <v>1341447.6807570904</v>
      </c>
      <c r="N83" s="55">
        <f t="shared" ref="N83:N146" si="109">M83*$M$4</f>
        <v>302069.3324707867</v>
      </c>
      <c r="O83" s="55">
        <f t="shared" si="82"/>
        <v>1039378.3482863038</v>
      </c>
      <c r="P83" s="59">
        <f t="shared" ref="P83:P146" si="110">P82-Q82</f>
        <v>0</v>
      </c>
      <c r="Q83" s="52">
        <f t="shared" si="71"/>
        <v>0</v>
      </c>
      <c r="R83" s="57">
        <f t="shared" ref="R83:R146" si="111">P83*($G$10/12)</f>
        <v>0</v>
      </c>
      <c r="S83" s="59">
        <f t="shared" ref="S83:S146" si="112">S82-T82</f>
        <v>0</v>
      </c>
      <c r="T83" s="56">
        <f t="shared" si="83"/>
        <v>0</v>
      </c>
      <c r="U83" s="57">
        <f t="shared" si="84"/>
        <v>0</v>
      </c>
      <c r="V83" s="59">
        <f t="shared" si="69"/>
        <v>0</v>
      </c>
      <c r="W83" s="52">
        <f t="shared" si="74"/>
        <v>0</v>
      </c>
      <c r="X83" s="57">
        <f t="shared" si="85"/>
        <v>0</v>
      </c>
      <c r="Y83" s="59">
        <f t="shared" si="72"/>
        <v>25883102.685344864</v>
      </c>
      <c r="Z83" s="56">
        <f t="shared" ref="Z83:Z146" si="113">MIN(IF(V83&gt;O83,0,MIN(Y83,O83-V83))+IF(AM82&gt;V82,AM82,0),Y83)</f>
        <v>1169866.5527599645</v>
      </c>
      <c r="AA83" s="57">
        <f t="shared" ref="AA83:AA146" si="114">Y83*($G$8/12)</f>
        <v>107846.26118893693</v>
      </c>
      <c r="AB83" s="63">
        <f t="shared" si="70"/>
        <v>20000000</v>
      </c>
      <c r="AC83" s="74">
        <f t="shared" si="86"/>
        <v>0</v>
      </c>
      <c r="AD83" s="57">
        <f t="shared" ref="AD83:AD146" si="115">AB83*($G$9/12)</f>
        <v>83333.333333333328</v>
      </c>
      <c r="AE83" s="59">
        <f t="shared" ref="AE83:AE146" si="116">AE82-AF82</f>
        <v>8448719.9074078891</v>
      </c>
      <c r="AF83" s="54">
        <f t="shared" ref="AF83:AF146" si="117">IF(AE83&gt;N83,N83,AE83)</f>
        <v>302069.3324707867</v>
      </c>
      <c r="AG83" s="57">
        <f t="shared" si="87"/>
        <v>35202.999614199536</v>
      </c>
      <c r="AH83" s="59">
        <f t="shared" ref="AH83:AH146" si="118">AH82-AI82</f>
        <v>13950000</v>
      </c>
      <c r="AI83" s="54">
        <f t="shared" si="88"/>
        <v>0</v>
      </c>
      <c r="AJ83" s="57">
        <f t="shared" si="89"/>
        <v>58125</v>
      </c>
      <c r="AK83" s="59">
        <f t="shared" si="73"/>
        <v>31447657.278152235</v>
      </c>
      <c r="AL83" s="56">
        <f t="shared" si="75"/>
        <v>0</v>
      </c>
      <c r="AM83" s="75">
        <f t="shared" si="90"/>
        <v>131031.9053256343</v>
      </c>
      <c r="AN83">
        <f t="shared" ref="AN83:AN146" si="119">FORECAST(B83, $AM$2:$AY$2,$AM$1:$AY$1)</f>
        <v>2.7237310865305328E-2</v>
      </c>
      <c r="AO83" s="119">
        <f t="shared" si="91"/>
        <v>0</v>
      </c>
      <c r="AP83" s="119">
        <f t="shared" si="92"/>
        <v>0</v>
      </c>
      <c r="AQ83">
        <f t="shared" si="93"/>
        <v>0.74927830276079699</v>
      </c>
      <c r="AR83" s="41">
        <f t="shared" si="94"/>
        <v>0</v>
      </c>
      <c r="AS83" s="41">
        <f t="shared" si="95"/>
        <v>0</v>
      </c>
      <c r="AT83">
        <f t="shared" si="96"/>
        <v>0.74933357677339218</v>
      </c>
      <c r="AU83" s="41">
        <f t="shared" ref="AU83:AU146" si="120">W83+X83</f>
        <v>0</v>
      </c>
      <c r="AV83" s="41">
        <f t="shared" ref="AV83:AV146" si="121">W83*A83</f>
        <v>0</v>
      </c>
      <c r="AW83">
        <f t="shared" si="97"/>
        <v>0.75656311948768584</v>
      </c>
      <c r="AX83">
        <f t="shared" ref="AX83:AX146" si="122">IF(Y84&gt;Y83,0,Z83+AA83)</f>
        <v>1277712.8139489014</v>
      </c>
      <c r="AY83" s="121">
        <f t="shared" ref="AY83:AY146" si="123">A83*Z83</f>
        <v>83060525.245957479</v>
      </c>
      <c r="AZ83">
        <f t="shared" si="98"/>
        <v>0.82370857309687595</v>
      </c>
      <c r="BA83" s="39">
        <f t="shared" ref="BA83:BA146" si="124">AC83+AD83</f>
        <v>83333.333333333328</v>
      </c>
      <c r="BB83" s="39">
        <f t="shared" ref="BB83:BB146" si="125">AC83*A83</f>
        <v>0</v>
      </c>
      <c r="BC83">
        <f t="shared" si="99"/>
        <v>0.76965767793840101</v>
      </c>
      <c r="BD83" s="41">
        <f t="shared" ref="BD83:BD146" si="126">AF83+AG83</f>
        <v>337272.33208498626</v>
      </c>
      <c r="BE83" s="41">
        <f t="shared" ref="BE83:BE146" si="127">AF83*A83</f>
        <v>21446922.605425857</v>
      </c>
      <c r="BF83">
        <f t="shared" si="100"/>
        <v>0.75687394844077516</v>
      </c>
      <c r="BG83" s="41">
        <f t="shared" ref="BG83:BG146" si="128">AI83+AJ83</f>
        <v>58125</v>
      </c>
      <c r="BH83" s="41">
        <f t="shared" ref="BH83:BH146" si="129">AI83*A83</f>
        <v>0</v>
      </c>
      <c r="BI83">
        <f t="shared" si="101"/>
        <v>0.78401200640334179</v>
      </c>
      <c r="BJ83">
        <f t="shared" ref="BJ83:BJ146" si="130">IF(AK84&gt;AK83,0,AL83+AM83)</f>
        <v>0</v>
      </c>
      <c r="BK83" s="121">
        <f t="shared" ref="BK83:BK146" si="131">A83*AL83</f>
        <v>0</v>
      </c>
      <c r="BL83">
        <f t="shared" si="102"/>
        <v>0.7933809125562582</v>
      </c>
      <c r="BM83" s="119">
        <f t="shared" ref="BM83:BM146" si="132">AO83+AR83+AU83+AX83+BA83+BD83+BG83+BJ83</f>
        <v>1756443.4793672208</v>
      </c>
      <c r="BN83" s="119">
        <f t="shared" ref="BN83:BN146" si="133">M83*B83</f>
        <v>88535546.92996797</v>
      </c>
      <c r="BO83">
        <f t="shared" si="103"/>
        <v>0.77153362289078919</v>
      </c>
    </row>
    <row r="84" spans="1:67">
      <c r="A84">
        <v>72</v>
      </c>
      <c r="B84" s="64">
        <v>67</v>
      </c>
      <c r="C84" s="56">
        <f t="shared" si="76"/>
        <v>98388575.890999869</v>
      </c>
      <c r="D84" s="56">
        <f t="shared" si="104"/>
        <v>260439.46679468453</v>
      </c>
      <c r="E84" s="59">
        <f t="shared" si="105"/>
        <v>98128136.424205184</v>
      </c>
      <c r="F84" s="53">
        <f t="shared" si="106"/>
        <v>838926.05947171175</v>
      </c>
      <c r="G84" s="53">
        <f t="shared" si="77"/>
        <v>455151.0061142717</v>
      </c>
      <c r="H84" s="66">
        <f t="shared" si="78"/>
        <v>383775.05335744005</v>
      </c>
      <c r="I84" s="54">
        <f t="shared" si="107"/>
        <v>0.10979999999999999</v>
      </c>
      <c r="J84" s="67">
        <f t="shared" si="79"/>
        <v>9.6456066865724388E-3</v>
      </c>
      <c r="K84" s="68">
        <f t="shared" si="80"/>
        <v>942803.6656134018</v>
      </c>
      <c r="L84" s="68">
        <f t="shared" si="81"/>
        <v>1781729.7250851134</v>
      </c>
      <c r="M84" s="55">
        <f t="shared" si="108"/>
        <v>1326578.7189708417</v>
      </c>
      <c r="N84" s="55">
        <f t="shared" si="109"/>
        <v>298721.11589422153</v>
      </c>
      <c r="O84" s="55">
        <f t="shared" si="82"/>
        <v>1027857.6030766203</v>
      </c>
      <c r="P84" s="65">
        <f t="shared" si="110"/>
        <v>0</v>
      </c>
      <c r="Q84" s="52">
        <f t="shared" si="71"/>
        <v>0</v>
      </c>
      <c r="R84" s="57">
        <f t="shared" si="111"/>
        <v>0</v>
      </c>
      <c r="S84" s="59">
        <f t="shared" si="112"/>
        <v>0</v>
      </c>
      <c r="T84" s="56">
        <f t="shared" si="83"/>
        <v>0</v>
      </c>
      <c r="U84" s="57">
        <f t="shared" si="84"/>
        <v>0</v>
      </c>
      <c r="V84" s="59">
        <f t="shared" ref="V84:V147" si="134">V83-W83</f>
        <v>0</v>
      </c>
      <c r="W84" s="52">
        <f t="shared" si="74"/>
        <v>0</v>
      </c>
      <c r="X84" s="57">
        <f t="shared" si="85"/>
        <v>0</v>
      </c>
      <c r="Y84" s="59">
        <f t="shared" si="72"/>
        <v>24713236.1325849</v>
      </c>
      <c r="Z84" s="56">
        <f t="shared" si="113"/>
        <v>1158889.5084022547</v>
      </c>
      <c r="AA84" s="57">
        <f t="shared" si="114"/>
        <v>102971.81721910374</v>
      </c>
      <c r="AB84" s="63">
        <f t="shared" ref="AB84:AB147" si="135">AB83-AC83</f>
        <v>20000000</v>
      </c>
      <c r="AC84" s="74">
        <f t="shared" si="86"/>
        <v>0</v>
      </c>
      <c r="AD84" s="57">
        <f t="shared" si="115"/>
        <v>83333.333333333328</v>
      </c>
      <c r="AE84" s="59">
        <f t="shared" si="116"/>
        <v>8146650.5749371024</v>
      </c>
      <c r="AF84" s="54">
        <f t="shared" si="117"/>
        <v>298721.11589422153</v>
      </c>
      <c r="AG84" s="57">
        <f t="shared" si="87"/>
        <v>33944.37739557126</v>
      </c>
      <c r="AH84" s="59">
        <f t="shared" si="118"/>
        <v>13950000</v>
      </c>
      <c r="AI84" s="54">
        <f t="shared" si="88"/>
        <v>0</v>
      </c>
      <c r="AJ84" s="57">
        <f t="shared" si="89"/>
        <v>58125</v>
      </c>
      <c r="AK84" s="59">
        <f t="shared" si="73"/>
        <v>31578689.183477867</v>
      </c>
      <c r="AL84" s="56">
        <f t="shared" si="75"/>
        <v>0</v>
      </c>
      <c r="AM84" s="75">
        <f t="shared" si="90"/>
        <v>131577.87159782444</v>
      </c>
      <c r="AN84">
        <f t="shared" si="119"/>
        <v>2.7317718049312788E-2</v>
      </c>
      <c r="AO84" s="119">
        <f t="shared" si="91"/>
        <v>0</v>
      </c>
      <c r="AP84" s="119">
        <f t="shared" si="92"/>
        <v>0</v>
      </c>
      <c r="AQ84">
        <f t="shared" si="93"/>
        <v>0.7456751836453922</v>
      </c>
      <c r="AR84" s="41">
        <f t="shared" si="94"/>
        <v>0</v>
      </c>
      <c r="AS84" s="41">
        <f t="shared" si="95"/>
        <v>0</v>
      </c>
      <c r="AT84">
        <f t="shared" si="96"/>
        <v>0.74573102497348898</v>
      </c>
      <c r="AU84" s="41">
        <f t="shared" si="120"/>
        <v>0</v>
      </c>
      <c r="AV84" s="41">
        <f t="shared" si="121"/>
        <v>0</v>
      </c>
      <c r="AW84">
        <f t="shared" si="97"/>
        <v>0.75303530548671804</v>
      </c>
      <c r="AX84">
        <f t="shared" si="122"/>
        <v>1261861.3256213584</v>
      </c>
      <c r="AY84" s="121">
        <f t="shared" si="123"/>
        <v>83440044.604962334</v>
      </c>
      <c r="AZ84">
        <f t="shared" si="98"/>
        <v>0.82092414410666537</v>
      </c>
      <c r="BA84" s="39">
        <f t="shared" si="124"/>
        <v>83333.333333333328</v>
      </c>
      <c r="BB84" s="39">
        <f t="shared" si="125"/>
        <v>0</v>
      </c>
      <c r="BC84">
        <f t="shared" si="99"/>
        <v>0.76626791796961624</v>
      </c>
      <c r="BD84" s="41">
        <f t="shared" si="126"/>
        <v>332665.49328979279</v>
      </c>
      <c r="BE84" s="41">
        <f t="shared" si="127"/>
        <v>21507920.344383951</v>
      </c>
      <c r="BF84">
        <f t="shared" si="100"/>
        <v>0.75334937151145398</v>
      </c>
      <c r="BG84" s="41">
        <f t="shared" si="128"/>
        <v>58125</v>
      </c>
      <c r="BH84" s="41">
        <f t="shared" si="129"/>
        <v>0</v>
      </c>
      <c r="BI84">
        <f t="shared" si="101"/>
        <v>0.78077749800736163</v>
      </c>
      <c r="BJ84">
        <f t="shared" si="130"/>
        <v>0</v>
      </c>
      <c r="BK84" s="121">
        <f t="shared" si="131"/>
        <v>0</v>
      </c>
      <c r="BL84">
        <f t="shared" si="102"/>
        <v>0.79024990991903887</v>
      </c>
      <c r="BM84" s="119">
        <f t="shared" si="132"/>
        <v>1735985.1522444845</v>
      </c>
      <c r="BN84" s="119">
        <f t="shared" si="133"/>
        <v>88880774.171046391</v>
      </c>
      <c r="BO84">
        <f t="shared" si="103"/>
        <v>0.76816392133935629</v>
      </c>
    </row>
    <row r="85" spans="1:67">
      <c r="A85">
        <v>73</v>
      </c>
      <c r="B85" s="58">
        <v>68</v>
      </c>
      <c r="C85" s="56">
        <f t="shared" si="76"/>
        <v>97062543.138301209</v>
      </c>
      <c r="D85" s="56">
        <f t="shared" si="104"/>
        <v>260985.43306685984</v>
      </c>
      <c r="E85" s="59">
        <f t="shared" si="105"/>
        <v>96801557.705234349</v>
      </c>
      <c r="F85" s="53">
        <f t="shared" si="106"/>
        <v>830834.10866293136</v>
      </c>
      <c r="G85" s="53">
        <f t="shared" si="77"/>
        <v>448997.89182277868</v>
      </c>
      <c r="H85" s="60">
        <f t="shared" si="78"/>
        <v>381836.21684015269</v>
      </c>
      <c r="I85" s="54">
        <f t="shared" si="107"/>
        <v>0.10979999999999999</v>
      </c>
      <c r="J85" s="61">
        <f t="shared" si="79"/>
        <v>9.6456066865724388E-3</v>
      </c>
      <c r="K85" s="62">
        <f t="shared" si="80"/>
        <v>930026.71030590741</v>
      </c>
      <c r="L85" s="62">
        <f t="shared" si="81"/>
        <v>1760860.8189688388</v>
      </c>
      <c r="M85" s="55">
        <f t="shared" si="108"/>
        <v>1311862.9271460602</v>
      </c>
      <c r="N85" s="55">
        <f t="shared" si="109"/>
        <v>295407.39037435479</v>
      </c>
      <c r="O85" s="55">
        <f t="shared" si="82"/>
        <v>1016455.5367717054</v>
      </c>
      <c r="P85" s="59">
        <f t="shared" si="110"/>
        <v>0</v>
      </c>
      <c r="Q85" s="52">
        <f t="shared" si="71"/>
        <v>0</v>
      </c>
      <c r="R85" s="57">
        <f t="shared" si="111"/>
        <v>0</v>
      </c>
      <c r="S85" s="59">
        <f t="shared" si="112"/>
        <v>0</v>
      </c>
      <c r="T85" s="56">
        <f t="shared" si="83"/>
        <v>0</v>
      </c>
      <c r="U85" s="57">
        <f t="shared" si="84"/>
        <v>0</v>
      </c>
      <c r="V85" s="59">
        <f t="shared" si="134"/>
        <v>0</v>
      </c>
      <c r="W85" s="52">
        <f t="shared" si="74"/>
        <v>0</v>
      </c>
      <c r="X85" s="57">
        <f t="shared" si="85"/>
        <v>0</v>
      </c>
      <c r="Y85" s="59">
        <f t="shared" si="72"/>
        <v>23554346.624182645</v>
      </c>
      <c r="Z85" s="56">
        <f t="shared" si="113"/>
        <v>1148033.4083695298</v>
      </c>
      <c r="AA85" s="57">
        <f t="shared" si="114"/>
        <v>98143.110934094351</v>
      </c>
      <c r="AB85" s="63">
        <f t="shared" si="135"/>
        <v>20000000</v>
      </c>
      <c r="AC85" s="74">
        <f t="shared" si="86"/>
        <v>0</v>
      </c>
      <c r="AD85" s="57">
        <f t="shared" si="115"/>
        <v>83333.333333333328</v>
      </c>
      <c r="AE85" s="59">
        <f t="shared" si="116"/>
        <v>7847929.4590428807</v>
      </c>
      <c r="AF85" s="54">
        <f t="shared" si="117"/>
        <v>295407.39037435479</v>
      </c>
      <c r="AG85" s="57">
        <f t="shared" si="87"/>
        <v>32699.706079345335</v>
      </c>
      <c r="AH85" s="59">
        <f t="shared" si="118"/>
        <v>13950000</v>
      </c>
      <c r="AI85" s="54">
        <f t="shared" si="88"/>
        <v>0</v>
      </c>
      <c r="AJ85" s="57">
        <f t="shared" si="89"/>
        <v>58125</v>
      </c>
      <c r="AK85" s="59">
        <f t="shared" si="73"/>
        <v>31710267.05507569</v>
      </c>
      <c r="AL85" s="56">
        <f t="shared" si="75"/>
        <v>0</v>
      </c>
      <c r="AM85" s="75">
        <f t="shared" si="90"/>
        <v>132126.11272948203</v>
      </c>
      <c r="AN85">
        <f t="shared" si="119"/>
        <v>2.7398125233320247E-2</v>
      </c>
      <c r="AO85" s="119">
        <f t="shared" si="91"/>
        <v>0</v>
      </c>
      <c r="AP85" s="119">
        <f t="shared" si="92"/>
        <v>0</v>
      </c>
      <c r="AQ85">
        <f t="shared" si="93"/>
        <v>0.7420794920158732</v>
      </c>
      <c r="AR85" s="41">
        <f t="shared" si="94"/>
        <v>0</v>
      </c>
      <c r="AS85" s="41">
        <f t="shared" si="95"/>
        <v>0</v>
      </c>
      <c r="AT85">
        <f t="shared" si="96"/>
        <v>0.74213589316258433</v>
      </c>
      <c r="AU85" s="41">
        <f t="shared" si="120"/>
        <v>0</v>
      </c>
      <c r="AV85" s="41">
        <f t="shared" si="121"/>
        <v>0</v>
      </c>
      <c r="AW85">
        <f t="shared" si="97"/>
        <v>0.74951394171425845</v>
      </c>
      <c r="AX85">
        <f t="shared" si="122"/>
        <v>1246176.5193036241</v>
      </c>
      <c r="AY85" s="121">
        <f t="shared" si="123"/>
        <v>83806438.810975671</v>
      </c>
      <c r="AZ85">
        <f t="shared" si="98"/>
        <v>0.81813819806564292</v>
      </c>
      <c r="BA85" s="39">
        <f t="shared" si="124"/>
        <v>83333.333333333328</v>
      </c>
      <c r="BB85" s="39">
        <f t="shared" si="125"/>
        <v>0</v>
      </c>
      <c r="BC85">
        <f t="shared" si="99"/>
        <v>0.76288290653666824</v>
      </c>
      <c r="BD85" s="41">
        <f t="shared" si="126"/>
        <v>328107.0964537001</v>
      </c>
      <c r="BE85" s="41">
        <f t="shared" si="127"/>
        <v>21564739.497327898</v>
      </c>
      <c r="BF85">
        <f t="shared" si="100"/>
        <v>0.74983120359763267</v>
      </c>
      <c r="BG85" s="41">
        <f t="shared" si="128"/>
        <v>58125</v>
      </c>
      <c r="BH85" s="41">
        <f t="shared" si="129"/>
        <v>0</v>
      </c>
      <c r="BI85">
        <f t="shared" si="101"/>
        <v>0.77754595447290298</v>
      </c>
      <c r="BJ85">
        <f t="shared" si="130"/>
        <v>0</v>
      </c>
      <c r="BK85" s="121">
        <f t="shared" si="131"/>
        <v>0</v>
      </c>
      <c r="BL85">
        <f t="shared" si="102"/>
        <v>0.78712075440460927</v>
      </c>
      <c r="BM85" s="119">
        <f t="shared" si="132"/>
        <v>1715741.9490906573</v>
      </c>
      <c r="BN85" s="119">
        <f t="shared" si="133"/>
        <v>89206679.045932084</v>
      </c>
      <c r="BO85">
        <f t="shared" si="103"/>
        <v>0.76479873034725887</v>
      </c>
    </row>
    <row r="86" spans="1:67">
      <c r="A86">
        <v>74</v>
      </c>
      <c r="B86" s="64">
        <v>69</v>
      </c>
      <c r="C86" s="56">
        <f t="shared" si="76"/>
        <v>95751228.45228681</v>
      </c>
      <c r="D86" s="56">
        <f t="shared" si="104"/>
        <v>261533.67419852316</v>
      </c>
      <c r="E86" s="59">
        <f t="shared" si="105"/>
        <v>95489694.778088287</v>
      </c>
      <c r="F86" s="53">
        <f t="shared" si="106"/>
        <v>822820.20962897991</v>
      </c>
      <c r="G86" s="53">
        <f t="shared" si="77"/>
        <v>442913.03427903284</v>
      </c>
      <c r="H86" s="66">
        <f t="shared" si="78"/>
        <v>379907.17534994707</v>
      </c>
      <c r="I86" s="54">
        <f t="shared" si="107"/>
        <v>0.10979999999999999</v>
      </c>
      <c r="J86" s="67">
        <f t="shared" si="79"/>
        <v>9.6456066865724388E-3</v>
      </c>
      <c r="K86" s="68">
        <f t="shared" si="80"/>
        <v>917391.60325945739</v>
      </c>
      <c r="L86" s="68">
        <f t="shared" si="81"/>
        <v>1740211.8128884372</v>
      </c>
      <c r="M86" s="55">
        <f t="shared" si="108"/>
        <v>1297298.7786094043</v>
      </c>
      <c r="N86" s="55">
        <f t="shared" si="109"/>
        <v>292127.81213244371</v>
      </c>
      <c r="O86" s="55">
        <f t="shared" si="82"/>
        <v>1005170.9664769607</v>
      </c>
      <c r="P86" s="65">
        <f t="shared" si="110"/>
        <v>0</v>
      </c>
      <c r="Q86" s="52">
        <f t="shared" si="71"/>
        <v>0</v>
      </c>
      <c r="R86" s="57">
        <f t="shared" si="111"/>
        <v>0</v>
      </c>
      <c r="S86" s="59">
        <f t="shared" si="112"/>
        <v>0</v>
      </c>
      <c r="T86" s="56">
        <f t="shared" si="83"/>
        <v>0</v>
      </c>
      <c r="U86" s="57">
        <f t="shared" si="84"/>
        <v>0</v>
      </c>
      <c r="V86" s="59">
        <f t="shared" si="134"/>
        <v>0</v>
      </c>
      <c r="W86" s="52">
        <f t="shared" si="74"/>
        <v>0</v>
      </c>
      <c r="X86" s="57">
        <f t="shared" si="85"/>
        <v>0</v>
      </c>
      <c r="Y86" s="59">
        <f t="shared" si="72"/>
        <v>22406313.215813115</v>
      </c>
      <c r="Z86" s="56">
        <f t="shared" si="113"/>
        <v>1137297.0792064427</v>
      </c>
      <c r="AA86" s="57">
        <f t="shared" si="114"/>
        <v>93359.638399221309</v>
      </c>
      <c r="AB86" s="63">
        <f t="shared" si="135"/>
        <v>20000000</v>
      </c>
      <c r="AC86" s="74">
        <f t="shared" si="86"/>
        <v>0</v>
      </c>
      <c r="AD86" s="57">
        <f t="shared" si="115"/>
        <v>83333.333333333328</v>
      </c>
      <c r="AE86" s="59">
        <f t="shared" si="116"/>
        <v>7552522.0686685257</v>
      </c>
      <c r="AF86" s="54">
        <f t="shared" si="117"/>
        <v>292127.81213244371</v>
      </c>
      <c r="AG86" s="57">
        <f t="shared" si="87"/>
        <v>31468.841952785522</v>
      </c>
      <c r="AH86" s="59">
        <f t="shared" si="118"/>
        <v>13950000</v>
      </c>
      <c r="AI86" s="54">
        <f t="shared" si="88"/>
        <v>0</v>
      </c>
      <c r="AJ86" s="57">
        <f t="shared" si="89"/>
        <v>58125</v>
      </c>
      <c r="AK86" s="59">
        <f t="shared" si="73"/>
        <v>31842393.167805173</v>
      </c>
      <c r="AL86" s="56">
        <f t="shared" si="75"/>
        <v>0</v>
      </c>
      <c r="AM86" s="75">
        <f t="shared" si="90"/>
        <v>132676.63819918822</v>
      </c>
      <c r="AN86">
        <f t="shared" si="119"/>
        <v>2.7478532417327711E-2</v>
      </c>
      <c r="AO86" s="119">
        <f t="shared" si="91"/>
        <v>0</v>
      </c>
      <c r="AP86" s="119">
        <f t="shared" si="92"/>
        <v>0</v>
      </c>
      <c r="AQ86">
        <f t="shared" si="93"/>
        <v>0.73849128785358154</v>
      </c>
      <c r="AR86" s="41">
        <f t="shared" si="94"/>
        <v>0</v>
      </c>
      <c r="AS86" s="41">
        <f t="shared" si="95"/>
        <v>0</v>
      </c>
      <c r="AT86">
        <f t="shared" si="96"/>
        <v>0.73854824135168728</v>
      </c>
      <c r="AU86" s="41">
        <f t="shared" si="120"/>
        <v>0</v>
      </c>
      <c r="AV86" s="41">
        <f t="shared" si="121"/>
        <v>0</v>
      </c>
      <c r="AW86">
        <f t="shared" si="97"/>
        <v>0.74599909184812674</v>
      </c>
      <c r="AX86">
        <f t="shared" si="122"/>
        <v>1230656.7176056639</v>
      </c>
      <c r="AY86" s="121">
        <f t="shared" si="123"/>
        <v>84159983.861276761</v>
      </c>
      <c r="AZ86">
        <f t="shared" si="98"/>
        <v>0.81535081453830671</v>
      </c>
      <c r="BA86" s="39">
        <f t="shared" si="124"/>
        <v>83333.333333333328</v>
      </c>
      <c r="BB86" s="39">
        <f t="shared" si="125"/>
        <v>0</v>
      </c>
      <c r="BC86">
        <f t="shared" si="99"/>
        <v>0.75950271291048521</v>
      </c>
      <c r="BD86" s="41">
        <f t="shared" si="126"/>
        <v>323596.65408522921</v>
      </c>
      <c r="BE86" s="41">
        <f t="shared" si="127"/>
        <v>21617458.097800836</v>
      </c>
      <c r="BF86">
        <f t="shared" si="100"/>
        <v>0.74631950852537932</v>
      </c>
      <c r="BG86" s="41">
        <f t="shared" si="128"/>
        <v>58125</v>
      </c>
      <c r="BH86" s="41">
        <f t="shared" si="129"/>
        <v>0</v>
      </c>
      <c r="BI86">
        <f t="shared" si="101"/>
        <v>0.77431744972761829</v>
      </c>
      <c r="BJ86">
        <f t="shared" si="130"/>
        <v>0</v>
      </c>
      <c r="BK86" s="121">
        <f t="shared" si="131"/>
        <v>0</v>
      </c>
      <c r="BL86">
        <f t="shared" si="102"/>
        <v>0.78399352219374374</v>
      </c>
      <c r="BM86" s="119">
        <f t="shared" si="132"/>
        <v>1695711.7050242263</v>
      </c>
      <c r="BN86" s="119">
        <f t="shared" si="133"/>
        <v>89513615.724048898</v>
      </c>
      <c r="BO86">
        <f t="shared" si="103"/>
        <v>0.76143811987964616</v>
      </c>
    </row>
    <row r="87" spans="1:67">
      <c r="A87">
        <v>75</v>
      </c>
      <c r="B87" s="58">
        <v>70</v>
      </c>
      <c r="C87" s="56">
        <f t="shared" si="76"/>
        <v>94454480.199147105</v>
      </c>
      <c r="D87" s="56">
        <f t="shared" si="104"/>
        <v>262084.19966822863</v>
      </c>
      <c r="E87" s="59">
        <f t="shared" si="105"/>
        <v>94192395.999478877</v>
      </c>
      <c r="F87" s="53">
        <f t="shared" si="106"/>
        <v>814883.60951313539</v>
      </c>
      <c r="G87" s="53">
        <f t="shared" si="77"/>
        <v>436895.73011091625</v>
      </c>
      <c r="H87" s="60">
        <f t="shared" si="78"/>
        <v>377987.87940221914</v>
      </c>
      <c r="I87" s="54">
        <f t="shared" si="107"/>
        <v>0.10979999999999999</v>
      </c>
      <c r="J87" s="61">
        <f t="shared" si="79"/>
        <v>9.6456066865724388E-3</v>
      </c>
      <c r="K87" s="62">
        <f t="shared" si="80"/>
        <v>904896.88225984713</v>
      </c>
      <c r="L87" s="62">
        <f t="shared" si="81"/>
        <v>1719780.4917729825</v>
      </c>
      <c r="M87" s="55">
        <f t="shared" si="108"/>
        <v>1282884.7616620662</v>
      </c>
      <c r="N87" s="55">
        <f t="shared" si="109"/>
        <v>288882.04076173494</v>
      </c>
      <c r="O87" s="55">
        <f t="shared" si="82"/>
        <v>994002.72090033127</v>
      </c>
      <c r="P87" s="59">
        <f t="shared" si="110"/>
        <v>0</v>
      </c>
      <c r="Q87" s="52">
        <f t="shared" si="71"/>
        <v>0</v>
      </c>
      <c r="R87" s="57">
        <f t="shared" si="111"/>
        <v>0</v>
      </c>
      <c r="S87" s="59">
        <f t="shared" si="112"/>
        <v>0</v>
      </c>
      <c r="T87" s="56">
        <f t="shared" si="83"/>
        <v>0</v>
      </c>
      <c r="U87" s="57">
        <f t="shared" si="84"/>
        <v>0</v>
      </c>
      <c r="V87" s="59">
        <f t="shared" si="134"/>
        <v>0</v>
      </c>
      <c r="W87" s="52">
        <f t="shared" si="74"/>
        <v>0</v>
      </c>
      <c r="X87" s="57">
        <f t="shared" si="85"/>
        <v>0</v>
      </c>
      <c r="Y87" s="59">
        <f t="shared" si="72"/>
        <v>21269016.136606671</v>
      </c>
      <c r="Z87" s="56">
        <f t="shared" si="113"/>
        <v>1126679.3590995194</v>
      </c>
      <c r="AA87" s="57">
        <f t="shared" si="114"/>
        <v>88620.900569194462</v>
      </c>
      <c r="AB87" s="63">
        <f t="shared" si="135"/>
        <v>20000000</v>
      </c>
      <c r="AC87" s="74">
        <f t="shared" si="86"/>
        <v>0</v>
      </c>
      <c r="AD87" s="57">
        <f t="shared" si="115"/>
        <v>83333.333333333328</v>
      </c>
      <c r="AE87" s="59">
        <f t="shared" si="116"/>
        <v>7260394.2565360824</v>
      </c>
      <c r="AF87" s="54">
        <f t="shared" si="117"/>
        <v>288882.04076173494</v>
      </c>
      <c r="AG87" s="57">
        <f t="shared" si="87"/>
        <v>30251.642735567009</v>
      </c>
      <c r="AH87" s="59">
        <f t="shared" si="118"/>
        <v>13950000</v>
      </c>
      <c r="AI87" s="54">
        <f t="shared" si="88"/>
        <v>0</v>
      </c>
      <c r="AJ87" s="57">
        <f t="shared" si="89"/>
        <v>58125</v>
      </c>
      <c r="AK87" s="59">
        <f t="shared" si="73"/>
        <v>31975069.80600436</v>
      </c>
      <c r="AL87" s="56">
        <f t="shared" si="75"/>
        <v>0</v>
      </c>
      <c r="AM87" s="75">
        <f t="shared" si="90"/>
        <v>133229.45752501817</v>
      </c>
      <c r="AN87">
        <f t="shared" si="119"/>
        <v>2.755893960133517E-2</v>
      </c>
      <c r="AO87" s="119">
        <f t="shared" si="91"/>
        <v>0</v>
      </c>
      <c r="AP87" s="119">
        <f t="shared" si="92"/>
        <v>0</v>
      </c>
      <c r="AQ87">
        <f t="shared" si="93"/>
        <v>0.73491063054990846</v>
      </c>
      <c r="AR87" s="41">
        <f t="shared" si="94"/>
        <v>0</v>
      </c>
      <c r="AS87" s="41">
        <f t="shared" si="95"/>
        <v>0</v>
      </c>
      <c r="AT87">
        <f t="shared" si="96"/>
        <v>0.73496812896206742</v>
      </c>
      <c r="AU87" s="41">
        <f t="shared" si="120"/>
        <v>0</v>
      </c>
      <c r="AV87" s="41">
        <f t="shared" si="121"/>
        <v>0</v>
      </c>
      <c r="AW87">
        <f t="shared" si="97"/>
        <v>0.74249081900641989</v>
      </c>
      <c r="AX87">
        <f t="shared" si="122"/>
        <v>1215300.2596687139</v>
      </c>
      <c r="AY87" s="121">
        <f t="shared" si="123"/>
        <v>84500951.932463959</v>
      </c>
      <c r="AZ87">
        <f t="shared" si="98"/>
        <v>0.81256207287497317</v>
      </c>
      <c r="BA87" s="39">
        <f t="shared" si="124"/>
        <v>83333.333333333328</v>
      </c>
      <c r="BB87" s="39">
        <f t="shared" si="125"/>
        <v>0</v>
      </c>
      <c r="BC87">
        <f t="shared" si="99"/>
        <v>0.75612740586172378</v>
      </c>
      <c r="BD87" s="41">
        <f t="shared" si="126"/>
        <v>319133.68349730194</v>
      </c>
      <c r="BE87" s="41">
        <f t="shared" si="127"/>
        <v>21666153.057130121</v>
      </c>
      <c r="BF87">
        <f t="shared" si="100"/>
        <v>0.74281434956238734</v>
      </c>
      <c r="BG87" s="41">
        <f t="shared" si="128"/>
        <v>58125</v>
      </c>
      <c r="BH87" s="41">
        <f t="shared" si="129"/>
        <v>0</v>
      </c>
      <c r="BI87">
        <f t="shared" si="101"/>
        <v>0.77109205726997798</v>
      </c>
      <c r="BJ87">
        <f t="shared" si="130"/>
        <v>0</v>
      </c>
      <c r="BK87" s="121">
        <f t="shared" si="131"/>
        <v>0</v>
      </c>
      <c r="BL87">
        <f t="shared" si="102"/>
        <v>0.78086828908693984</v>
      </c>
      <c r="BM87" s="119">
        <f t="shared" si="132"/>
        <v>1675892.2764993492</v>
      </c>
      <c r="BN87" s="119">
        <f t="shared" si="133"/>
        <v>89801933.316344634</v>
      </c>
      <c r="BO87">
        <f t="shared" si="103"/>
        <v>0.75808215941033796</v>
      </c>
    </row>
    <row r="88" spans="1:67">
      <c r="A88">
        <v>76</v>
      </c>
      <c r="B88" s="64">
        <v>71</v>
      </c>
      <c r="C88" s="56">
        <f t="shared" si="76"/>
        <v>93172148.256810889</v>
      </c>
      <c r="D88" s="56">
        <f t="shared" si="104"/>
        <v>262637.01899407804</v>
      </c>
      <c r="E88" s="59">
        <f t="shared" si="105"/>
        <v>92909511.237816811</v>
      </c>
      <c r="F88" s="53">
        <f t="shared" si="106"/>
        <v>807023.56272043742</v>
      </c>
      <c r="G88" s="53">
        <f t="shared" si="77"/>
        <v>430945.2829580736</v>
      </c>
      <c r="H88" s="66">
        <f t="shared" si="78"/>
        <v>376078.27976236382</v>
      </c>
      <c r="I88" s="54">
        <f t="shared" si="107"/>
        <v>0.10979999999999999</v>
      </c>
      <c r="J88" s="67">
        <f t="shared" si="79"/>
        <v>9.6456066865724388E-3</v>
      </c>
      <c r="K88" s="68">
        <f t="shared" si="80"/>
        <v>892541.09967171249</v>
      </c>
      <c r="L88" s="68">
        <f t="shared" si="81"/>
        <v>1699564.6623921499</v>
      </c>
      <c r="M88" s="55">
        <f t="shared" si="108"/>
        <v>1268619.3794340764</v>
      </c>
      <c r="N88" s="55">
        <f t="shared" si="109"/>
        <v>285669.73919465666</v>
      </c>
      <c r="O88" s="55">
        <f t="shared" si="82"/>
        <v>982949.64023941976</v>
      </c>
      <c r="P88" s="65">
        <f t="shared" si="110"/>
        <v>0</v>
      </c>
      <c r="Q88" s="52">
        <f t="shared" si="71"/>
        <v>0</v>
      </c>
      <c r="R88" s="57">
        <f t="shared" si="111"/>
        <v>0</v>
      </c>
      <c r="S88" s="59">
        <f t="shared" si="112"/>
        <v>0</v>
      </c>
      <c r="T88" s="56">
        <f t="shared" si="83"/>
        <v>0</v>
      </c>
      <c r="U88" s="57">
        <f t="shared" si="84"/>
        <v>0</v>
      </c>
      <c r="V88" s="59">
        <f t="shared" si="134"/>
        <v>0</v>
      </c>
      <c r="W88" s="52">
        <f t="shared" si="74"/>
        <v>0</v>
      </c>
      <c r="X88" s="57">
        <f t="shared" si="85"/>
        <v>0</v>
      </c>
      <c r="Y88" s="59">
        <f t="shared" si="72"/>
        <v>20142336.777507152</v>
      </c>
      <c r="Z88" s="56">
        <f t="shared" si="113"/>
        <v>1116179.097764438</v>
      </c>
      <c r="AA88" s="57">
        <f t="shared" si="114"/>
        <v>83926.403239613137</v>
      </c>
      <c r="AB88" s="63">
        <f t="shared" si="135"/>
        <v>20000000</v>
      </c>
      <c r="AC88" s="74">
        <f t="shared" si="86"/>
        <v>0</v>
      </c>
      <c r="AD88" s="57">
        <f t="shared" si="115"/>
        <v>83333.333333333328</v>
      </c>
      <c r="AE88" s="59">
        <f t="shared" si="116"/>
        <v>6971512.2157743471</v>
      </c>
      <c r="AF88" s="54">
        <f t="shared" si="117"/>
        <v>285669.73919465666</v>
      </c>
      <c r="AG88" s="57">
        <f t="shared" si="87"/>
        <v>29047.967565726445</v>
      </c>
      <c r="AH88" s="59">
        <f t="shared" si="118"/>
        <v>13950000</v>
      </c>
      <c r="AI88" s="54">
        <f t="shared" si="88"/>
        <v>0</v>
      </c>
      <c r="AJ88" s="57">
        <f t="shared" si="89"/>
        <v>58125</v>
      </c>
      <c r="AK88" s="59">
        <f t="shared" si="73"/>
        <v>32108299.263529379</v>
      </c>
      <c r="AL88" s="56">
        <f t="shared" si="75"/>
        <v>0</v>
      </c>
      <c r="AM88" s="75">
        <f t="shared" si="90"/>
        <v>133784.58026470576</v>
      </c>
      <c r="AN88">
        <f t="shared" si="119"/>
        <v>2.7639346785342633E-2</v>
      </c>
      <c r="AO88" s="119">
        <f t="shared" si="91"/>
        <v>0</v>
      </c>
      <c r="AP88" s="119">
        <f t="shared" si="92"/>
        <v>0</v>
      </c>
      <c r="AQ88">
        <f t="shared" si="93"/>
        <v>0.73133757890592255</v>
      </c>
      <c r="AR88" s="41">
        <f t="shared" si="94"/>
        <v>0</v>
      </c>
      <c r="AS88" s="41">
        <f t="shared" si="95"/>
        <v>0</v>
      </c>
      <c r="AT88">
        <f t="shared" si="96"/>
        <v>0.73139561482490933</v>
      </c>
      <c r="AU88" s="41">
        <f t="shared" si="120"/>
        <v>0</v>
      </c>
      <c r="AV88" s="41">
        <f t="shared" si="121"/>
        <v>0</v>
      </c>
      <c r="AW88">
        <f t="shared" si="97"/>
        <v>0.73898918574684236</v>
      </c>
      <c r="AX88">
        <f t="shared" si="122"/>
        <v>1200105.5010040512</v>
      </c>
      <c r="AY88" s="121">
        <f t="shared" si="123"/>
        <v>84829611.430097282</v>
      </c>
      <c r="AZ88">
        <f t="shared" si="98"/>
        <v>0.8097720522083468</v>
      </c>
      <c r="BA88" s="39">
        <f t="shared" si="124"/>
        <v>83333.333333333328</v>
      </c>
      <c r="BB88" s="39">
        <f t="shared" si="125"/>
        <v>0</v>
      </c>
      <c r="BC88">
        <f t="shared" si="99"/>
        <v>0.75275705365931578</v>
      </c>
      <c r="BD88" s="41">
        <f t="shared" si="126"/>
        <v>314717.70676038309</v>
      </c>
      <c r="BE88" s="41">
        <f t="shared" si="127"/>
        <v>21710900.178793907</v>
      </c>
      <c r="BF88">
        <f t="shared" si="100"/>
        <v>0.73931578941722997</v>
      </c>
      <c r="BG88" s="41">
        <f t="shared" si="128"/>
        <v>58125</v>
      </c>
      <c r="BH88" s="41">
        <f t="shared" si="129"/>
        <v>0</v>
      </c>
      <c r="BI88">
        <f t="shared" si="101"/>
        <v>0.7678698501671215</v>
      </c>
      <c r="BJ88">
        <f t="shared" si="130"/>
        <v>0</v>
      </c>
      <c r="BK88" s="121">
        <f t="shared" si="131"/>
        <v>0</v>
      </c>
      <c r="BL88">
        <f t="shared" si="102"/>
        <v>0.77774513050187677</v>
      </c>
      <c r="BM88" s="119">
        <f t="shared" si="132"/>
        <v>1656281.5410977677</v>
      </c>
      <c r="BN88" s="119">
        <f t="shared" si="133"/>
        <v>90071975.939819425</v>
      </c>
      <c r="BO88">
        <f t="shared" si="103"/>
        <v>0.75473091792037339</v>
      </c>
    </row>
    <row r="89" spans="1:67">
      <c r="A89">
        <v>77</v>
      </c>
      <c r="B89" s="58">
        <v>72</v>
      </c>
      <c r="C89" s="56">
        <f t="shared" si="76"/>
        <v>91904084.000116497</v>
      </c>
      <c r="D89" s="56">
        <f t="shared" si="104"/>
        <v>263192.1417337507</v>
      </c>
      <c r="E89" s="59">
        <f t="shared" si="105"/>
        <v>91640891.858382747</v>
      </c>
      <c r="F89" s="53">
        <f t="shared" si="106"/>
        <v>799239.33084763971</v>
      </c>
      <c r="G89" s="53">
        <f t="shared" si="77"/>
        <v>425061.00340313202</v>
      </c>
      <c r="H89" s="60">
        <f t="shared" si="78"/>
        <v>374178.32744450768</v>
      </c>
      <c r="I89" s="54">
        <f t="shared" si="107"/>
        <v>0.10979999999999999</v>
      </c>
      <c r="J89" s="61">
        <f t="shared" si="79"/>
        <v>9.6456066865724388E-3</v>
      </c>
      <c r="K89" s="62">
        <f t="shared" si="80"/>
        <v>880322.82229550916</v>
      </c>
      <c r="L89" s="62">
        <f t="shared" si="81"/>
        <v>1679562.1531431489</v>
      </c>
      <c r="M89" s="55">
        <f t="shared" si="108"/>
        <v>1254501.1497400168</v>
      </c>
      <c r="N89" s="55">
        <f t="shared" si="109"/>
        <v>282490.57367032784</v>
      </c>
      <c r="O89" s="55">
        <f t="shared" si="82"/>
        <v>972010.57606968901</v>
      </c>
      <c r="P89" s="59">
        <f t="shared" si="110"/>
        <v>0</v>
      </c>
      <c r="Q89" s="52">
        <f t="shared" si="71"/>
        <v>0</v>
      </c>
      <c r="R89" s="57">
        <f t="shared" si="111"/>
        <v>0</v>
      </c>
      <c r="S89" s="59">
        <f t="shared" si="112"/>
        <v>0</v>
      </c>
      <c r="T89" s="56">
        <f t="shared" si="83"/>
        <v>0</v>
      </c>
      <c r="U89" s="57">
        <f t="shared" si="84"/>
        <v>0</v>
      </c>
      <c r="V89" s="59">
        <f t="shared" si="134"/>
        <v>0</v>
      </c>
      <c r="W89" s="52">
        <f t="shared" si="74"/>
        <v>0</v>
      </c>
      <c r="X89" s="57">
        <f t="shared" si="85"/>
        <v>0</v>
      </c>
      <c r="Y89" s="59">
        <f t="shared" si="72"/>
        <v>19026157.679742716</v>
      </c>
      <c r="Z89" s="56">
        <f t="shared" si="113"/>
        <v>1105795.1563343948</v>
      </c>
      <c r="AA89" s="57">
        <f t="shared" si="114"/>
        <v>79275.656998927981</v>
      </c>
      <c r="AB89" s="63">
        <f t="shared" si="135"/>
        <v>20000000</v>
      </c>
      <c r="AC89" s="74">
        <f t="shared" si="86"/>
        <v>0</v>
      </c>
      <c r="AD89" s="57">
        <f t="shared" si="115"/>
        <v>83333.333333333328</v>
      </c>
      <c r="AE89" s="59">
        <f t="shared" si="116"/>
        <v>6685842.4765796904</v>
      </c>
      <c r="AF89" s="54">
        <f t="shared" si="117"/>
        <v>282490.57367032784</v>
      </c>
      <c r="AG89" s="57">
        <f t="shared" si="87"/>
        <v>27857.676985748709</v>
      </c>
      <c r="AH89" s="59">
        <f t="shared" si="118"/>
        <v>13950000</v>
      </c>
      <c r="AI89" s="54">
        <f t="shared" si="88"/>
        <v>0</v>
      </c>
      <c r="AJ89" s="57">
        <f t="shared" si="89"/>
        <v>58125</v>
      </c>
      <c r="AK89" s="59">
        <f t="shared" si="73"/>
        <v>32242083.843794085</v>
      </c>
      <c r="AL89" s="56">
        <f t="shared" si="75"/>
        <v>0</v>
      </c>
      <c r="AM89" s="75">
        <f t="shared" si="90"/>
        <v>134342.01601580868</v>
      </c>
      <c r="AN89">
        <f t="shared" si="119"/>
        <v>2.7719753969350093E-2</v>
      </c>
      <c r="AO89" s="119">
        <f t="shared" si="91"/>
        <v>0</v>
      </c>
      <c r="AP89" s="119">
        <f t="shared" si="92"/>
        <v>0</v>
      </c>
      <c r="AQ89">
        <f t="shared" si="93"/>
        <v>0.72777219113218017</v>
      </c>
      <c r="AR89" s="41">
        <f t="shared" si="94"/>
        <v>0</v>
      </c>
      <c r="AS89" s="41">
        <f t="shared" si="95"/>
        <v>0</v>
      </c>
      <c r="AT89">
        <f t="shared" si="96"/>
        <v>0.72783075718110923</v>
      </c>
      <c r="AU89" s="41">
        <f t="shared" si="120"/>
        <v>0</v>
      </c>
      <c r="AV89" s="41">
        <f t="shared" si="121"/>
        <v>0</v>
      </c>
      <c r="AW89">
        <f t="shared" si="97"/>
        <v>0.73549425406593316</v>
      </c>
      <c r="AX89">
        <f t="shared" si="122"/>
        <v>1185070.8133333228</v>
      </c>
      <c r="AY89" s="121">
        <f t="shared" si="123"/>
        <v>85146227.037748396</v>
      </c>
      <c r="AZ89">
        <f t="shared" si="98"/>
        <v>0.80698083144996502</v>
      </c>
      <c r="BA89" s="39">
        <f t="shared" si="124"/>
        <v>83333.333333333328</v>
      </c>
      <c r="BB89" s="39">
        <f t="shared" si="125"/>
        <v>0</v>
      </c>
      <c r="BC89">
        <f t="shared" si="99"/>
        <v>0.74939172406911925</v>
      </c>
      <c r="BD89" s="41">
        <f t="shared" si="126"/>
        <v>310348.25065607653</v>
      </c>
      <c r="BE89" s="41">
        <f t="shared" si="127"/>
        <v>21751774.172615245</v>
      </c>
      <c r="BF89">
        <f t="shared" si="100"/>
        <v>0.73582389023869488</v>
      </c>
      <c r="BG89" s="41">
        <f t="shared" si="128"/>
        <v>58125</v>
      </c>
      <c r="BH89" s="41">
        <f t="shared" si="129"/>
        <v>0</v>
      </c>
      <c r="BI89">
        <f t="shared" si="101"/>
        <v>0.76465090105275413</v>
      </c>
      <c r="BJ89">
        <f t="shared" si="130"/>
        <v>0</v>
      </c>
      <c r="BK89" s="121">
        <f t="shared" si="131"/>
        <v>0</v>
      </c>
      <c r="BL89">
        <f t="shared" si="102"/>
        <v>0.77462412147091786</v>
      </c>
      <c r="BM89" s="119">
        <f t="shared" si="132"/>
        <v>1636877.3973227325</v>
      </c>
      <c r="BN89" s="119">
        <f t="shared" si="133"/>
        <v>90324082.781281203</v>
      </c>
      <c r="BO89">
        <f t="shared" si="103"/>
        <v>0.7513844638964059</v>
      </c>
    </row>
    <row r="90" spans="1:67">
      <c r="A90">
        <v>78</v>
      </c>
      <c r="B90" s="64">
        <v>73</v>
      </c>
      <c r="C90" s="56">
        <f t="shared" si="76"/>
        <v>90650140.286127582</v>
      </c>
      <c r="D90" s="56">
        <f t="shared" si="104"/>
        <v>263749.57748484612</v>
      </c>
      <c r="E90" s="59">
        <f t="shared" si="105"/>
        <v>90386390.708642736</v>
      </c>
      <c r="F90" s="53">
        <f t="shared" si="106"/>
        <v>791530.18261384394</v>
      </c>
      <c r="G90" s="53">
        <f t="shared" si="77"/>
        <v>419242.20890358789</v>
      </c>
      <c r="H90" s="66">
        <f t="shared" si="78"/>
        <v>372287.97371025605</v>
      </c>
      <c r="I90" s="54">
        <f t="shared" si="107"/>
        <v>0.10979999999999999</v>
      </c>
      <c r="J90" s="67">
        <f t="shared" si="79"/>
        <v>9.6456066865724388E-3</v>
      </c>
      <c r="K90" s="68">
        <f t="shared" si="80"/>
        <v>868240.63122588315</v>
      </c>
      <c r="L90" s="68">
        <f t="shared" si="81"/>
        <v>1659770.8138397271</v>
      </c>
      <c r="M90" s="55">
        <f t="shared" si="108"/>
        <v>1240528.6049361392</v>
      </c>
      <c r="N90" s="55">
        <f t="shared" si="109"/>
        <v>279344.2137023838</v>
      </c>
      <c r="O90" s="55">
        <f t="shared" si="82"/>
        <v>961184.39123375539</v>
      </c>
      <c r="P90" s="65">
        <f t="shared" si="110"/>
        <v>0</v>
      </c>
      <c r="Q90" s="52">
        <f t="shared" si="71"/>
        <v>0</v>
      </c>
      <c r="R90" s="57">
        <f t="shared" si="111"/>
        <v>0</v>
      </c>
      <c r="S90" s="59">
        <f t="shared" si="112"/>
        <v>0</v>
      </c>
      <c r="T90" s="56">
        <f t="shared" si="83"/>
        <v>0</v>
      </c>
      <c r="U90" s="57">
        <f t="shared" si="84"/>
        <v>0</v>
      </c>
      <c r="V90" s="59">
        <f t="shared" si="134"/>
        <v>0</v>
      </c>
      <c r="W90" s="52">
        <f t="shared" si="74"/>
        <v>0</v>
      </c>
      <c r="X90" s="57">
        <f t="shared" si="85"/>
        <v>0</v>
      </c>
      <c r="Y90" s="59">
        <f t="shared" si="72"/>
        <v>17920362.52340832</v>
      </c>
      <c r="Z90" s="56">
        <f t="shared" si="113"/>
        <v>1095526.4072495641</v>
      </c>
      <c r="AA90" s="57">
        <f t="shared" si="114"/>
        <v>74668.177180867991</v>
      </c>
      <c r="AB90" s="63">
        <f t="shared" si="135"/>
        <v>20000000</v>
      </c>
      <c r="AC90" s="74">
        <f t="shared" si="86"/>
        <v>0</v>
      </c>
      <c r="AD90" s="57">
        <f t="shared" si="115"/>
        <v>83333.333333333328</v>
      </c>
      <c r="AE90" s="59">
        <f t="shared" si="116"/>
        <v>6403351.9029093627</v>
      </c>
      <c r="AF90" s="54">
        <f t="shared" si="117"/>
        <v>279344.2137023838</v>
      </c>
      <c r="AG90" s="57">
        <f t="shared" si="87"/>
        <v>26680.632928789011</v>
      </c>
      <c r="AH90" s="59">
        <f t="shared" si="118"/>
        <v>13950000</v>
      </c>
      <c r="AI90" s="54">
        <f t="shared" si="88"/>
        <v>0</v>
      </c>
      <c r="AJ90" s="57">
        <f t="shared" si="89"/>
        <v>58125</v>
      </c>
      <c r="AK90" s="59">
        <f t="shared" si="73"/>
        <v>32376425.859809894</v>
      </c>
      <c r="AL90" s="56">
        <f t="shared" si="75"/>
        <v>0</v>
      </c>
      <c r="AM90" s="75">
        <f t="shared" si="90"/>
        <v>134901.77441587456</v>
      </c>
      <c r="AN90">
        <f t="shared" si="119"/>
        <v>2.7800161153357553E-2</v>
      </c>
      <c r="AO90" s="119">
        <f t="shared" si="91"/>
        <v>0</v>
      </c>
      <c r="AP90" s="119">
        <f t="shared" si="92"/>
        <v>0</v>
      </c>
      <c r="AQ90">
        <f t="shared" si="93"/>
        <v>0.72421452484848248</v>
      </c>
      <c r="AR90" s="41">
        <f t="shared" si="94"/>
        <v>0</v>
      </c>
      <c r="AS90" s="41">
        <f t="shared" si="95"/>
        <v>0</v>
      </c>
      <c r="AT90">
        <f t="shared" si="96"/>
        <v>0.72427361368098042</v>
      </c>
      <c r="AU90" s="41">
        <f t="shared" si="120"/>
        <v>0</v>
      </c>
      <c r="AV90" s="41">
        <f t="shared" si="121"/>
        <v>0</v>
      </c>
      <c r="AW90">
        <f t="shared" si="97"/>
        <v>0.73200608539847378</v>
      </c>
      <c r="AX90">
        <f t="shared" si="122"/>
        <v>1170194.5844304319</v>
      </c>
      <c r="AY90" s="121">
        <f t="shared" si="123"/>
        <v>85451059.765466005</v>
      </c>
      <c r="AZ90">
        <f t="shared" si="98"/>
        <v>0.80418848928676723</v>
      </c>
      <c r="BA90" s="39">
        <f t="shared" si="124"/>
        <v>83333.333333333328</v>
      </c>
      <c r="BB90" s="39">
        <f t="shared" si="125"/>
        <v>0</v>
      </c>
      <c r="BC90">
        <f t="shared" si="99"/>
        <v>0.74603148435246058</v>
      </c>
      <c r="BD90" s="41">
        <f t="shared" si="126"/>
        <v>306024.84663117281</v>
      </c>
      <c r="BE90" s="41">
        <f t="shared" si="127"/>
        <v>21788848.668785937</v>
      </c>
      <c r="BF90">
        <f t="shared" si="100"/>
        <v>0.73233871361504743</v>
      </c>
      <c r="BG90" s="41">
        <f t="shared" si="128"/>
        <v>58125</v>
      </c>
      <c r="BH90" s="41">
        <f t="shared" si="129"/>
        <v>0</v>
      </c>
      <c r="BI90">
        <f t="shared" si="101"/>
        <v>0.76143528212510547</v>
      </c>
      <c r="BJ90">
        <f t="shared" si="130"/>
        <v>0</v>
      </c>
      <c r="BK90" s="121">
        <f t="shared" si="131"/>
        <v>0</v>
      </c>
      <c r="BL90">
        <f t="shared" si="102"/>
        <v>0.7715053366386434</v>
      </c>
      <c r="BM90" s="119">
        <f t="shared" si="132"/>
        <v>1617677.764394938</v>
      </c>
      <c r="BN90" s="119">
        <f t="shared" si="133"/>
        <v>90558588.160338163</v>
      </c>
      <c r="BO90">
        <f t="shared" si="103"/>
        <v>0.74804286532931774</v>
      </c>
    </row>
    <row r="91" spans="1:67">
      <c r="A91">
        <v>79</v>
      </c>
      <c r="B91" s="58">
        <v>74</v>
      </c>
      <c r="C91" s="56">
        <f t="shared" si="76"/>
        <v>89410171.439591497</v>
      </c>
      <c r="D91" s="56">
        <f t="shared" si="104"/>
        <v>264309.3358848989</v>
      </c>
      <c r="E91" s="59">
        <f t="shared" si="105"/>
        <v>89145862.103706598</v>
      </c>
      <c r="F91" s="53">
        <f t="shared" si="106"/>
        <v>783895.39379180025</v>
      </c>
      <c r="G91" s="53">
        <f t="shared" si="77"/>
        <v>413488.22372435912</v>
      </c>
      <c r="H91" s="60">
        <f t="shared" si="78"/>
        <v>370407.17006744113</v>
      </c>
      <c r="I91" s="54">
        <f t="shared" si="107"/>
        <v>0.10979999999999999</v>
      </c>
      <c r="J91" s="61">
        <f t="shared" si="79"/>
        <v>9.6456066865724388E-3</v>
      </c>
      <c r="K91" s="62">
        <f t="shared" si="80"/>
        <v>856293.12171142001</v>
      </c>
      <c r="L91" s="62">
        <f t="shared" si="81"/>
        <v>1640188.5155032203</v>
      </c>
      <c r="M91" s="55">
        <f t="shared" si="108"/>
        <v>1226700.2917788611</v>
      </c>
      <c r="N91" s="55">
        <f t="shared" si="109"/>
        <v>276230.33204711234</v>
      </c>
      <c r="O91" s="55">
        <f t="shared" si="82"/>
        <v>950469.95973174879</v>
      </c>
      <c r="P91" s="59">
        <f t="shared" si="110"/>
        <v>0</v>
      </c>
      <c r="Q91" s="52">
        <f t="shared" si="71"/>
        <v>0</v>
      </c>
      <c r="R91" s="57">
        <f t="shared" si="111"/>
        <v>0</v>
      </c>
      <c r="S91" s="59">
        <f t="shared" si="112"/>
        <v>0</v>
      </c>
      <c r="T91" s="56">
        <f t="shared" si="83"/>
        <v>0</v>
      </c>
      <c r="U91" s="57">
        <f t="shared" si="84"/>
        <v>0</v>
      </c>
      <c r="V91" s="59">
        <f t="shared" si="134"/>
        <v>0</v>
      </c>
      <c r="W91" s="52">
        <f t="shared" si="74"/>
        <v>0</v>
      </c>
      <c r="X91" s="57">
        <f t="shared" si="85"/>
        <v>0</v>
      </c>
      <c r="Y91" s="59">
        <f t="shared" si="72"/>
        <v>16824836.116158757</v>
      </c>
      <c r="Z91" s="56">
        <f t="shared" si="113"/>
        <v>1085371.7341476234</v>
      </c>
      <c r="AA91" s="57">
        <f t="shared" si="114"/>
        <v>70103.483817328161</v>
      </c>
      <c r="AB91" s="63">
        <f t="shared" si="135"/>
        <v>20000000</v>
      </c>
      <c r="AC91" s="74">
        <f t="shared" si="86"/>
        <v>0</v>
      </c>
      <c r="AD91" s="57">
        <f t="shared" si="115"/>
        <v>83333.333333333328</v>
      </c>
      <c r="AE91" s="59">
        <f t="shared" si="116"/>
        <v>6124007.6892069792</v>
      </c>
      <c r="AF91" s="54">
        <f t="shared" si="117"/>
        <v>276230.33204711234</v>
      </c>
      <c r="AG91" s="57">
        <f t="shared" si="87"/>
        <v>25516.698705029081</v>
      </c>
      <c r="AH91" s="59">
        <f t="shared" si="118"/>
        <v>13950000</v>
      </c>
      <c r="AI91" s="54">
        <f t="shared" si="88"/>
        <v>0</v>
      </c>
      <c r="AJ91" s="57">
        <f t="shared" si="89"/>
        <v>58125</v>
      </c>
      <c r="AK91" s="59">
        <f t="shared" si="73"/>
        <v>32511327.634225767</v>
      </c>
      <c r="AL91" s="56">
        <f t="shared" si="75"/>
        <v>0</v>
      </c>
      <c r="AM91" s="75">
        <f t="shared" si="90"/>
        <v>135463.86514260736</v>
      </c>
      <c r="AN91">
        <f t="shared" si="119"/>
        <v>2.7880568337365012E-2</v>
      </c>
      <c r="AO91" s="119">
        <f t="shared" si="91"/>
        <v>0</v>
      </c>
      <c r="AP91" s="119">
        <f t="shared" si="92"/>
        <v>0</v>
      </c>
      <c r="AQ91">
        <f t="shared" si="93"/>
        <v>0.7206646370836568</v>
      </c>
      <c r="AR91" s="41">
        <f t="shared" si="94"/>
        <v>0</v>
      </c>
      <c r="AS91" s="41">
        <f t="shared" si="95"/>
        <v>0</v>
      </c>
      <c r="AT91">
        <f t="shared" si="96"/>
        <v>0.72072424138409508</v>
      </c>
      <c r="AU91" s="41">
        <f t="shared" si="120"/>
        <v>0</v>
      </c>
      <c r="AV91" s="41">
        <f t="shared" si="121"/>
        <v>0</v>
      </c>
      <c r="AW91">
        <f t="shared" si="97"/>
        <v>0.72852474061686978</v>
      </c>
      <c r="AX91">
        <f t="shared" si="122"/>
        <v>1155475.2179649516</v>
      </c>
      <c r="AY91" s="121">
        <f t="shared" si="123"/>
        <v>85744366.997662246</v>
      </c>
      <c r="AZ91">
        <f t="shared" si="98"/>
        <v>0.80139510417772553</v>
      </c>
      <c r="BA91" s="39">
        <f t="shared" si="124"/>
        <v>83333.333333333328</v>
      </c>
      <c r="BB91" s="39">
        <f t="shared" si="125"/>
        <v>0</v>
      </c>
      <c r="BC91">
        <f t="shared" si="99"/>
        <v>0.74267640126489509</v>
      </c>
      <c r="BD91" s="41">
        <f t="shared" si="126"/>
        <v>301747.03075214144</v>
      </c>
      <c r="BE91" s="41">
        <f t="shared" si="127"/>
        <v>21822196.231721874</v>
      </c>
      <c r="BF91">
        <f t="shared" si="100"/>
        <v>0.72886032057345396</v>
      </c>
      <c r="BG91" s="41">
        <f t="shared" si="128"/>
        <v>58125</v>
      </c>
      <c r="BH91" s="41">
        <f t="shared" si="129"/>
        <v>0</v>
      </c>
      <c r="BI91">
        <f t="shared" si="101"/>
        <v>0.75822306514491178</v>
      </c>
      <c r="BJ91">
        <f t="shared" si="130"/>
        <v>0</v>
      </c>
      <c r="BK91" s="121">
        <f t="shared" si="131"/>
        <v>0</v>
      </c>
      <c r="BL91">
        <f t="shared" si="102"/>
        <v>0.76838885025947712</v>
      </c>
      <c r="BM91" s="119">
        <f t="shared" si="132"/>
        <v>1598680.5820504264</v>
      </c>
      <c r="BN91" s="119">
        <f t="shared" si="133"/>
        <v>90775821.591635719</v>
      </c>
      <c r="BO91">
        <f t="shared" si="103"/>
        <v>0.74470618971277414</v>
      </c>
    </row>
    <row r="92" spans="1:67">
      <c r="A92">
        <v>80</v>
      </c>
      <c r="B92" s="64">
        <v>75</v>
      </c>
      <c r="C92" s="56">
        <f t="shared" si="76"/>
        <v>88184033.238539368</v>
      </c>
      <c r="D92" s="56">
        <f t="shared" si="104"/>
        <v>264871.42661163211</v>
      </c>
      <c r="E92" s="59">
        <f t="shared" si="105"/>
        <v>87919161.811927736</v>
      </c>
      <c r="F92" s="53">
        <f t="shared" si="106"/>
        <v>776334.24713986868</v>
      </c>
      <c r="G92" s="53">
        <f t="shared" si="77"/>
        <v>407798.37887099152</v>
      </c>
      <c r="H92" s="66">
        <f t="shared" si="78"/>
        <v>368535.86826887715</v>
      </c>
      <c r="I92" s="54">
        <f t="shared" si="107"/>
        <v>0.10979999999999999</v>
      </c>
      <c r="J92" s="67">
        <f t="shared" si="79"/>
        <v>9.6456066865724388E-3</v>
      </c>
      <c r="K92" s="68">
        <f t="shared" si="80"/>
        <v>844478.90301575838</v>
      </c>
      <c r="L92" s="68">
        <f t="shared" si="81"/>
        <v>1620813.1501556272</v>
      </c>
      <c r="M92" s="55">
        <f t="shared" si="108"/>
        <v>1213014.7712846356</v>
      </c>
      <c r="N92" s="55">
        <f t="shared" si="109"/>
        <v>273148.60467189871</v>
      </c>
      <c r="O92" s="55">
        <f t="shared" si="82"/>
        <v>939866.166612737</v>
      </c>
      <c r="P92" s="65">
        <f t="shared" si="110"/>
        <v>0</v>
      </c>
      <c r="Q92" s="52">
        <f t="shared" si="71"/>
        <v>0</v>
      </c>
      <c r="R92" s="57">
        <f t="shared" si="111"/>
        <v>0</v>
      </c>
      <c r="S92" s="59">
        <f t="shared" si="112"/>
        <v>0</v>
      </c>
      <c r="T92" s="56">
        <f t="shared" si="83"/>
        <v>0</v>
      </c>
      <c r="U92" s="57">
        <f t="shared" si="84"/>
        <v>0</v>
      </c>
      <c r="V92" s="59">
        <f t="shared" si="134"/>
        <v>0</v>
      </c>
      <c r="W92" s="52">
        <f t="shared" si="74"/>
        <v>0</v>
      </c>
      <c r="X92" s="57">
        <f t="shared" si="85"/>
        <v>0</v>
      </c>
      <c r="Y92" s="59">
        <f t="shared" si="72"/>
        <v>15739464.382011134</v>
      </c>
      <c r="Z92" s="56">
        <f t="shared" si="113"/>
        <v>1075330.0317553445</v>
      </c>
      <c r="AA92" s="57">
        <f t="shared" si="114"/>
        <v>65581.101591713057</v>
      </c>
      <c r="AB92" s="63">
        <f t="shared" si="135"/>
        <v>20000000</v>
      </c>
      <c r="AC92" s="74">
        <f t="shared" si="86"/>
        <v>0</v>
      </c>
      <c r="AD92" s="57">
        <f t="shared" si="115"/>
        <v>83333.333333333328</v>
      </c>
      <c r="AE92" s="59">
        <f t="shared" si="116"/>
        <v>5847777.357159867</v>
      </c>
      <c r="AF92" s="54">
        <f t="shared" si="117"/>
        <v>273148.60467189871</v>
      </c>
      <c r="AG92" s="57">
        <f t="shared" si="87"/>
        <v>24365.738988166111</v>
      </c>
      <c r="AH92" s="59">
        <f t="shared" si="118"/>
        <v>13950000</v>
      </c>
      <c r="AI92" s="54">
        <f t="shared" si="88"/>
        <v>0</v>
      </c>
      <c r="AJ92" s="57">
        <f t="shared" si="89"/>
        <v>58125</v>
      </c>
      <c r="AK92" s="59">
        <f t="shared" si="73"/>
        <v>32646791.499368373</v>
      </c>
      <c r="AL92" s="56">
        <f t="shared" si="75"/>
        <v>0</v>
      </c>
      <c r="AM92" s="75">
        <f t="shared" si="90"/>
        <v>136028.29791403489</v>
      </c>
      <c r="AN92">
        <f t="shared" si="119"/>
        <v>2.7960975521372475E-2</v>
      </c>
      <c r="AO92" s="119">
        <f t="shared" si="91"/>
        <v>0</v>
      </c>
      <c r="AP92" s="119">
        <f t="shared" si="92"/>
        <v>0</v>
      </c>
      <c r="AQ92">
        <f t="shared" si="93"/>
        <v>0.71712258427546594</v>
      </c>
      <c r="AR92" s="41">
        <f t="shared" si="94"/>
        <v>0</v>
      </c>
      <c r="AS92" s="41">
        <f t="shared" si="95"/>
        <v>0</v>
      </c>
      <c r="AT92">
        <f t="shared" si="96"/>
        <v>0.71718269675915824</v>
      </c>
      <c r="AU92" s="41">
        <f t="shared" si="120"/>
        <v>0</v>
      </c>
      <c r="AV92" s="41">
        <f t="shared" si="121"/>
        <v>0</v>
      </c>
      <c r="AW92">
        <f t="shared" si="97"/>
        <v>0.72505028003056082</v>
      </c>
      <c r="AX92">
        <f t="shared" si="122"/>
        <v>1140911.1333470575</v>
      </c>
      <c r="AY92" s="121">
        <f t="shared" si="123"/>
        <v>86026402.540427566</v>
      </c>
      <c r="AZ92">
        <f t="shared" si="98"/>
        <v>0.79860075435035427</v>
      </c>
      <c r="BA92" s="39">
        <f t="shared" si="124"/>
        <v>83333.333333333328</v>
      </c>
      <c r="BB92" s="39">
        <f t="shared" si="125"/>
        <v>0</v>
      </c>
      <c r="BC92">
        <f t="shared" si="99"/>
        <v>0.73932654105487827</v>
      </c>
      <c r="BD92" s="41">
        <f t="shared" si="126"/>
        <v>297514.3436600648</v>
      </c>
      <c r="BE92" s="41">
        <f t="shared" si="127"/>
        <v>21851888.373751897</v>
      </c>
      <c r="BF92">
        <f t="shared" si="100"/>
        <v>0.72538877157939063</v>
      </c>
      <c r="BG92" s="41">
        <f t="shared" si="128"/>
        <v>58125</v>
      </c>
      <c r="BH92" s="41">
        <f t="shared" si="129"/>
        <v>0</v>
      </c>
      <c r="BI92">
        <f t="shared" si="101"/>
        <v>0.75501432143341418</v>
      </c>
      <c r="BJ92">
        <f t="shared" si="130"/>
        <v>0</v>
      </c>
      <c r="BK92" s="121">
        <f t="shared" si="131"/>
        <v>0</v>
      </c>
      <c r="BL92">
        <f t="shared" si="102"/>
        <v>0.76527473619524788</v>
      </c>
      <c r="BM92" s="119">
        <f t="shared" si="132"/>
        <v>1579883.8103404555</v>
      </c>
      <c r="BN92" s="119">
        <f t="shared" si="133"/>
        <v>90976107.846347675</v>
      </c>
      <c r="BO92">
        <f t="shared" si="103"/>
        <v>0.74137450404185345</v>
      </c>
    </row>
    <row r="93" spans="1:67">
      <c r="A93">
        <v>81</v>
      </c>
      <c r="B93" s="58">
        <v>76</v>
      </c>
      <c r="C93" s="56">
        <f t="shared" si="76"/>
        <v>86971582.900026172</v>
      </c>
      <c r="D93" s="56">
        <f t="shared" si="104"/>
        <v>265435.85938307643</v>
      </c>
      <c r="E93" s="59">
        <f t="shared" si="105"/>
        <v>86706147.040643096</v>
      </c>
      <c r="F93" s="53">
        <f t="shared" si="106"/>
        <v>768846.03233464097</v>
      </c>
      <c r="G93" s="53">
        <f t="shared" si="77"/>
        <v>402172.01202351623</v>
      </c>
      <c r="H93" s="60">
        <f t="shared" si="78"/>
        <v>366674.02031112474</v>
      </c>
      <c r="I93" s="54">
        <f t="shared" si="107"/>
        <v>0.10979999999999999</v>
      </c>
      <c r="J93" s="61">
        <f t="shared" si="79"/>
        <v>9.6456066865724388E-3</v>
      </c>
      <c r="K93" s="62">
        <f t="shared" si="80"/>
        <v>832796.59828005463</v>
      </c>
      <c r="L93" s="62">
        <f t="shared" si="81"/>
        <v>1601642.6306146956</v>
      </c>
      <c r="M93" s="55">
        <f t="shared" si="108"/>
        <v>1199470.6185911794</v>
      </c>
      <c r="N93" s="55">
        <f t="shared" si="109"/>
        <v>270098.71072397695</v>
      </c>
      <c r="O93" s="55">
        <f t="shared" si="82"/>
        <v>929371.90786720242</v>
      </c>
      <c r="P93" s="59">
        <f t="shared" si="110"/>
        <v>0</v>
      </c>
      <c r="Q93" s="52">
        <f t="shared" si="71"/>
        <v>0</v>
      </c>
      <c r="R93" s="57">
        <f t="shared" si="111"/>
        <v>0</v>
      </c>
      <c r="S93" s="59">
        <f t="shared" si="112"/>
        <v>0</v>
      </c>
      <c r="T93" s="56">
        <f t="shared" si="83"/>
        <v>0</v>
      </c>
      <c r="U93" s="57">
        <f t="shared" si="84"/>
        <v>0</v>
      </c>
      <c r="V93" s="59">
        <f t="shared" si="134"/>
        <v>0</v>
      </c>
      <c r="W93" s="52">
        <f t="shared" si="74"/>
        <v>0</v>
      </c>
      <c r="X93" s="57">
        <f t="shared" si="85"/>
        <v>0</v>
      </c>
      <c r="Y93" s="59">
        <f t="shared" si="72"/>
        <v>14664134.350255789</v>
      </c>
      <c r="Z93" s="56">
        <f t="shared" si="113"/>
        <v>1065400.2057812372</v>
      </c>
      <c r="AA93" s="57">
        <f t="shared" si="114"/>
        <v>61100.559792732456</v>
      </c>
      <c r="AB93" s="63">
        <f t="shared" si="135"/>
        <v>20000000</v>
      </c>
      <c r="AC93" s="74">
        <f t="shared" si="86"/>
        <v>0</v>
      </c>
      <c r="AD93" s="57">
        <f t="shared" si="115"/>
        <v>83333.333333333328</v>
      </c>
      <c r="AE93" s="59">
        <f t="shared" si="116"/>
        <v>5574628.7524879687</v>
      </c>
      <c r="AF93" s="54">
        <f t="shared" si="117"/>
        <v>270098.71072397695</v>
      </c>
      <c r="AG93" s="57">
        <f t="shared" si="87"/>
        <v>23227.619802033201</v>
      </c>
      <c r="AH93" s="59">
        <f t="shared" si="118"/>
        <v>13950000</v>
      </c>
      <c r="AI93" s="54">
        <f t="shared" si="88"/>
        <v>0</v>
      </c>
      <c r="AJ93" s="57">
        <f t="shared" si="89"/>
        <v>58125</v>
      </c>
      <c r="AK93" s="59">
        <f t="shared" si="73"/>
        <v>32782819.797282409</v>
      </c>
      <c r="AL93" s="56">
        <f t="shared" si="75"/>
        <v>0</v>
      </c>
      <c r="AM93" s="75">
        <f t="shared" si="90"/>
        <v>136595.08248867671</v>
      </c>
      <c r="AN93">
        <f t="shared" si="119"/>
        <v>2.8041382705379935E-2</v>
      </c>
      <c r="AO93" s="119">
        <f t="shared" si="91"/>
        <v>0</v>
      </c>
      <c r="AP93" s="119">
        <f t="shared" si="92"/>
        <v>0</v>
      </c>
      <c r="AQ93">
        <f t="shared" si="93"/>
        <v>0.71358842227047736</v>
      </c>
      <c r="AR93" s="41">
        <f t="shared" si="94"/>
        <v>0</v>
      </c>
      <c r="AS93" s="41">
        <f t="shared" si="95"/>
        <v>0</v>
      </c>
      <c r="AT93">
        <f t="shared" si="96"/>
        <v>0.71364903568389126</v>
      </c>
      <c r="AU93" s="41">
        <f t="shared" si="120"/>
        <v>0</v>
      </c>
      <c r="AV93" s="41">
        <f t="shared" si="121"/>
        <v>0</v>
      </c>
      <c r="AW93">
        <f t="shared" si="97"/>
        <v>0.72158276338552219</v>
      </c>
      <c r="AX93">
        <f t="shared" si="122"/>
        <v>1126500.7655739696</v>
      </c>
      <c r="AY93" s="121">
        <f t="shared" si="123"/>
        <v>86297416.668280214</v>
      </c>
      <c r="AZ93">
        <f t="shared" si="98"/>
        <v>0.79580551779744102</v>
      </c>
      <c r="BA93" s="39">
        <f t="shared" si="124"/>
        <v>83333.333333333328</v>
      </c>
      <c r="BB93" s="39">
        <f t="shared" si="125"/>
        <v>0</v>
      </c>
      <c r="BC93">
        <f t="shared" si="99"/>
        <v>0.7359819694625509</v>
      </c>
      <c r="BD93" s="41">
        <f t="shared" si="126"/>
        <v>293326.33052601013</v>
      </c>
      <c r="BE93" s="41">
        <f t="shared" si="127"/>
        <v>21877995.568642132</v>
      </c>
      <c r="BF93">
        <f t="shared" si="100"/>
        <v>0.72192412653606297</v>
      </c>
      <c r="BG93" s="41">
        <f t="shared" si="128"/>
        <v>58125</v>
      </c>
      <c r="BH93" s="41">
        <f t="shared" si="129"/>
        <v>0</v>
      </c>
      <c r="BI93">
        <f t="shared" si="101"/>
        <v>0.75180912187044135</v>
      </c>
      <c r="BJ93">
        <f t="shared" si="130"/>
        <v>0</v>
      </c>
      <c r="BK93" s="121">
        <f t="shared" si="131"/>
        <v>0</v>
      </c>
      <c r="BL93">
        <f t="shared" si="102"/>
        <v>0.76216306791285682</v>
      </c>
      <c r="BM93" s="119">
        <f t="shared" si="132"/>
        <v>1561285.429433313</v>
      </c>
      <c r="BN93" s="119">
        <f t="shared" si="133"/>
        <v>91159767.012929633</v>
      </c>
      <c r="BO93">
        <f t="shared" si="103"/>
        <v>0.73804787481168266</v>
      </c>
    </row>
    <row r="94" spans="1:67">
      <c r="A94">
        <v>82</v>
      </c>
      <c r="B94" s="64">
        <v>77</v>
      </c>
      <c r="C94" s="56">
        <f t="shared" si="76"/>
        <v>85772679.066009626</v>
      </c>
      <c r="D94" s="56">
        <f t="shared" si="104"/>
        <v>266002.64395771921</v>
      </c>
      <c r="E94" s="59">
        <f t="shared" si="105"/>
        <v>85506676.422051907</v>
      </c>
      <c r="F94" s="53">
        <f t="shared" si="106"/>
        <v>761430.04590420926</v>
      </c>
      <c r="G94" s="53">
        <f t="shared" si="77"/>
        <v>396608.46747095074</v>
      </c>
      <c r="H94" s="66">
        <f t="shared" si="78"/>
        <v>364821.57843325852</v>
      </c>
      <c r="I94" s="54">
        <f t="shared" si="107"/>
        <v>0.10979999999999999</v>
      </c>
      <c r="J94" s="67">
        <f t="shared" si="79"/>
        <v>9.6456066865724388E-3</v>
      </c>
      <c r="K94" s="68">
        <f t="shared" si="80"/>
        <v>821244.84438678797</v>
      </c>
      <c r="L94" s="68">
        <f t="shared" si="81"/>
        <v>1582674.8902909972</v>
      </c>
      <c r="M94" s="55">
        <f t="shared" si="108"/>
        <v>1186066.4228200465</v>
      </c>
      <c r="N94" s="55">
        <f t="shared" si="109"/>
        <v>267080.33249948395</v>
      </c>
      <c r="O94" s="55">
        <f t="shared" si="82"/>
        <v>918986.09032056259</v>
      </c>
      <c r="P94" s="65">
        <f t="shared" si="110"/>
        <v>0</v>
      </c>
      <c r="Q94" s="52">
        <f t="shared" si="71"/>
        <v>0</v>
      </c>
      <c r="R94" s="57">
        <f t="shared" si="111"/>
        <v>0</v>
      </c>
      <c r="S94" s="59">
        <f t="shared" si="112"/>
        <v>0</v>
      </c>
      <c r="T94" s="56">
        <f t="shared" si="83"/>
        <v>0</v>
      </c>
      <c r="U94" s="57">
        <f t="shared" si="84"/>
        <v>0</v>
      </c>
      <c r="V94" s="59">
        <f t="shared" si="134"/>
        <v>0</v>
      </c>
      <c r="W94" s="52">
        <f t="shared" si="74"/>
        <v>0</v>
      </c>
      <c r="X94" s="57">
        <f t="shared" si="85"/>
        <v>0</v>
      </c>
      <c r="Y94" s="59">
        <f t="shared" si="72"/>
        <v>13598734.144474551</v>
      </c>
      <c r="Z94" s="56">
        <f t="shared" si="113"/>
        <v>1055581.1728092392</v>
      </c>
      <c r="AA94" s="57">
        <f t="shared" si="114"/>
        <v>56661.392268643962</v>
      </c>
      <c r="AB94" s="63">
        <f t="shared" si="135"/>
        <v>20000000</v>
      </c>
      <c r="AC94" s="74">
        <f t="shared" si="86"/>
        <v>0</v>
      </c>
      <c r="AD94" s="57">
        <f t="shared" si="115"/>
        <v>83333.333333333328</v>
      </c>
      <c r="AE94" s="59">
        <f t="shared" si="116"/>
        <v>5304530.041763992</v>
      </c>
      <c r="AF94" s="54">
        <f t="shared" si="117"/>
        <v>267080.33249948395</v>
      </c>
      <c r="AG94" s="57">
        <f t="shared" si="87"/>
        <v>22102.208507349966</v>
      </c>
      <c r="AH94" s="59">
        <f t="shared" si="118"/>
        <v>13950000</v>
      </c>
      <c r="AI94" s="54">
        <f t="shared" si="88"/>
        <v>0</v>
      </c>
      <c r="AJ94" s="57">
        <f t="shared" si="89"/>
        <v>58125</v>
      </c>
      <c r="AK94" s="59">
        <f t="shared" si="73"/>
        <v>32919414.879771087</v>
      </c>
      <c r="AL94" s="56">
        <f t="shared" si="75"/>
        <v>0</v>
      </c>
      <c r="AM94" s="75">
        <f t="shared" si="90"/>
        <v>137164.22866571287</v>
      </c>
      <c r="AN94">
        <f t="shared" si="119"/>
        <v>2.8121789889387395E-2</v>
      </c>
      <c r="AO94" s="119">
        <f t="shared" si="91"/>
        <v>0</v>
      </c>
      <c r="AP94" s="119">
        <f t="shared" si="92"/>
        <v>0</v>
      </c>
      <c r="AQ94">
        <f t="shared" si="93"/>
        <v>0.71006220632401218</v>
      </c>
      <c r="AR94" s="41">
        <f t="shared" si="94"/>
        <v>0</v>
      </c>
      <c r="AS94" s="41">
        <f t="shared" si="95"/>
        <v>0</v>
      </c>
      <c r="AT94">
        <f t="shared" si="96"/>
        <v>0.71012331344496538</v>
      </c>
      <c r="AU94" s="41">
        <f t="shared" si="120"/>
        <v>0</v>
      </c>
      <c r="AV94" s="41">
        <f t="shared" si="121"/>
        <v>0</v>
      </c>
      <c r="AW94">
        <f t="shared" si="97"/>
        <v>0.71812224986377848</v>
      </c>
      <c r="AX94">
        <f t="shared" si="122"/>
        <v>1112242.5650778832</v>
      </c>
      <c r="AY94" s="121">
        <f t="shared" si="123"/>
        <v>86557656.170357615</v>
      </c>
      <c r="AZ94">
        <f t="shared" si="98"/>
        <v>0.79300947227360119</v>
      </c>
      <c r="BA94" s="39">
        <f t="shared" si="124"/>
        <v>83333.333333333328</v>
      </c>
      <c r="BB94" s="39">
        <f t="shared" si="125"/>
        <v>0</v>
      </c>
      <c r="BC94">
        <f t="shared" si="99"/>
        <v>0.73264275171850146</v>
      </c>
      <c r="BD94" s="41">
        <f t="shared" si="126"/>
        <v>289182.5410068339</v>
      </c>
      <c r="BE94" s="41">
        <f t="shared" si="127"/>
        <v>21900587.264957685</v>
      </c>
      <c r="BF94">
        <f t="shared" si="100"/>
        <v>0.71846644478396693</v>
      </c>
      <c r="BG94" s="41">
        <f t="shared" si="128"/>
        <v>58125</v>
      </c>
      <c r="BH94" s="41">
        <f t="shared" si="129"/>
        <v>0</v>
      </c>
      <c r="BI94">
        <f t="shared" si="101"/>
        <v>0.74860753689247339</v>
      </c>
      <c r="BJ94">
        <f t="shared" si="130"/>
        <v>0</v>
      </c>
      <c r="BK94" s="121">
        <f t="shared" si="131"/>
        <v>0</v>
      </c>
      <c r="BL94">
        <f t="shared" si="102"/>
        <v>0.7590539184819769</v>
      </c>
      <c r="BM94" s="119">
        <f t="shared" si="132"/>
        <v>1542883.4394180505</v>
      </c>
      <c r="BN94" s="119">
        <f t="shared" si="133"/>
        <v>91327114.557143584</v>
      </c>
      <c r="BO94">
        <f t="shared" si="103"/>
        <v>0.73472636801619517</v>
      </c>
    </row>
    <row r="95" spans="1:67">
      <c r="A95">
        <v>83</v>
      </c>
      <c r="B95" s="58">
        <v>78</v>
      </c>
      <c r="C95" s="56">
        <f t="shared" si="76"/>
        <v>84587181.789366618</v>
      </c>
      <c r="D95" s="56">
        <f t="shared" si="104"/>
        <v>266571.79013475776</v>
      </c>
      <c r="E95" s="59">
        <f t="shared" si="105"/>
        <v>84320609.99923186</v>
      </c>
      <c r="F95" s="53">
        <f t="shared" si="106"/>
        <v>754085.59116207855</v>
      </c>
      <c r="G95" s="53">
        <f t="shared" si="77"/>
        <v>391107.0960464371</v>
      </c>
      <c r="H95" s="60">
        <f t="shared" si="78"/>
        <v>362978.49511564145</v>
      </c>
      <c r="I95" s="54">
        <f t="shared" si="107"/>
        <v>0.10979999999999999</v>
      </c>
      <c r="J95" s="61">
        <f t="shared" si="79"/>
        <v>9.6456066865724388E-3</v>
      </c>
      <c r="K95" s="62">
        <f t="shared" si="80"/>
        <v>809822.29182488832</v>
      </c>
      <c r="L95" s="62">
        <f t="shared" si="81"/>
        <v>1563907.8829869668</v>
      </c>
      <c r="M95" s="55">
        <f t="shared" si="108"/>
        <v>1172800.7869405297</v>
      </c>
      <c r="N95" s="55">
        <f t="shared" si="109"/>
        <v>264093.15541281248</v>
      </c>
      <c r="O95" s="55">
        <f t="shared" si="82"/>
        <v>908707.63152771723</v>
      </c>
      <c r="P95" s="59">
        <f t="shared" si="110"/>
        <v>0</v>
      </c>
      <c r="Q95" s="52">
        <f t="shared" si="71"/>
        <v>0</v>
      </c>
      <c r="R95" s="57">
        <f t="shared" si="111"/>
        <v>0</v>
      </c>
      <c r="S95" s="59">
        <f t="shared" si="112"/>
        <v>0</v>
      </c>
      <c r="T95" s="56">
        <f t="shared" si="83"/>
        <v>0</v>
      </c>
      <c r="U95" s="57">
        <f t="shared" si="84"/>
        <v>0</v>
      </c>
      <c r="V95" s="59">
        <f t="shared" si="134"/>
        <v>0</v>
      </c>
      <c r="W95" s="52">
        <f t="shared" si="74"/>
        <v>0</v>
      </c>
      <c r="X95" s="57">
        <f t="shared" si="85"/>
        <v>0</v>
      </c>
      <c r="Y95" s="59">
        <f t="shared" si="72"/>
        <v>12543152.971665312</v>
      </c>
      <c r="Z95" s="56">
        <f t="shared" si="113"/>
        <v>1045871.8601934301</v>
      </c>
      <c r="AA95" s="57">
        <f t="shared" si="114"/>
        <v>52263.137381938795</v>
      </c>
      <c r="AB95" s="63">
        <f t="shared" si="135"/>
        <v>20000000</v>
      </c>
      <c r="AC95" s="74">
        <f t="shared" si="86"/>
        <v>0</v>
      </c>
      <c r="AD95" s="57">
        <f t="shared" si="115"/>
        <v>83333.333333333328</v>
      </c>
      <c r="AE95" s="59">
        <f t="shared" si="116"/>
        <v>5037449.7092645084</v>
      </c>
      <c r="AF95" s="54">
        <f t="shared" si="117"/>
        <v>264093.15541281248</v>
      </c>
      <c r="AG95" s="57">
        <f t="shared" si="87"/>
        <v>20989.373788602119</v>
      </c>
      <c r="AH95" s="59">
        <f t="shared" si="118"/>
        <v>13950000</v>
      </c>
      <c r="AI95" s="54">
        <f t="shared" si="88"/>
        <v>0</v>
      </c>
      <c r="AJ95" s="57">
        <f t="shared" si="89"/>
        <v>58125</v>
      </c>
      <c r="AK95" s="59">
        <f t="shared" si="73"/>
        <v>33056579.108436801</v>
      </c>
      <c r="AL95" s="56">
        <f t="shared" si="75"/>
        <v>0</v>
      </c>
      <c r="AM95" s="75">
        <f t="shared" si="90"/>
        <v>137735.74628515332</v>
      </c>
      <c r="AN95">
        <f t="shared" si="119"/>
        <v>2.8202197073394858E-2</v>
      </c>
      <c r="AO95" s="119">
        <f t="shared" si="91"/>
        <v>0</v>
      </c>
      <c r="AP95" s="119">
        <f t="shared" si="92"/>
        <v>0</v>
      </c>
      <c r="AQ95">
        <f t="shared" si="93"/>
        <v>0.70654399110011912</v>
      </c>
      <c r="AR95" s="41">
        <f t="shared" si="94"/>
        <v>0</v>
      </c>
      <c r="AS95" s="41">
        <f t="shared" si="95"/>
        <v>0</v>
      </c>
      <c r="AT95">
        <f t="shared" si="96"/>
        <v>0.70660558473796298</v>
      </c>
      <c r="AU95" s="41">
        <f t="shared" si="120"/>
        <v>0</v>
      </c>
      <c r="AV95" s="41">
        <f t="shared" si="121"/>
        <v>0</v>
      </c>
      <c r="AW95">
        <f t="shared" si="97"/>
        <v>0.71466879808292172</v>
      </c>
      <c r="AX95">
        <f t="shared" si="122"/>
        <v>1098134.997575369</v>
      </c>
      <c r="AY95" s="121">
        <f t="shared" si="123"/>
        <v>86807364.3960547</v>
      </c>
      <c r="AZ95">
        <f t="shared" si="98"/>
        <v>0.79021269529207339</v>
      </c>
      <c r="BA95" s="39">
        <f t="shared" si="124"/>
        <v>83333.333333333328</v>
      </c>
      <c r="BB95" s="39">
        <f t="shared" si="125"/>
        <v>0</v>
      </c>
      <c r="BC95">
        <f t="shared" si="99"/>
        <v>0.72930895254266481</v>
      </c>
      <c r="BD95" s="41">
        <f t="shared" si="126"/>
        <v>285082.52920141461</v>
      </c>
      <c r="BE95" s="41">
        <f t="shared" si="127"/>
        <v>21919731.899263438</v>
      </c>
      <c r="BF95">
        <f t="shared" si="100"/>
        <v>0.71501578510033015</v>
      </c>
      <c r="BG95" s="41">
        <f t="shared" si="128"/>
        <v>58125</v>
      </c>
      <c r="BH95" s="41">
        <f t="shared" si="129"/>
        <v>0</v>
      </c>
      <c r="BI95">
        <f t="shared" si="101"/>
        <v>0.74540963649081704</v>
      </c>
      <c r="BJ95">
        <f t="shared" si="130"/>
        <v>0</v>
      </c>
      <c r="BK95" s="121">
        <f t="shared" si="131"/>
        <v>0</v>
      </c>
      <c r="BL95">
        <f t="shared" si="102"/>
        <v>0.75594736057276446</v>
      </c>
      <c r="BM95" s="119">
        <f t="shared" si="132"/>
        <v>1524675.8601101169</v>
      </c>
      <c r="BN95" s="119">
        <f t="shared" si="133"/>
        <v>91478461.381361321</v>
      </c>
      <c r="BO95">
        <f t="shared" si="103"/>
        <v>0.73141004914680263</v>
      </c>
    </row>
    <row r="96" spans="1:67">
      <c r="A96">
        <v>84</v>
      </c>
      <c r="B96" s="64">
        <v>79</v>
      </c>
      <c r="C96" s="56">
        <f t="shared" si="76"/>
        <v>83414952.520045534</v>
      </c>
      <c r="D96" s="56">
        <f t="shared" si="104"/>
        <v>267143.30775420368</v>
      </c>
      <c r="E96" s="59">
        <f t="shared" si="105"/>
        <v>83147809.21229133</v>
      </c>
      <c r="F96" s="53">
        <f t="shared" si="106"/>
        <v>746811.97814171773</v>
      </c>
      <c r="G96" s="53">
        <f t="shared" si="77"/>
        <v>385667.25506301131</v>
      </c>
      <c r="H96" s="66">
        <f t="shared" si="78"/>
        <v>361144.72307870642</v>
      </c>
      <c r="I96" s="54">
        <f t="shared" si="107"/>
        <v>0.10979999999999999</v>
      </c>
      <c r="J96" s="67">
        <f t="shared" si="79"/>
        <v>9.6456066865724388E-3</v>
      </c>
      <c r="K96" s="68">
        <f t="shared" si="80"/>
        <v>798527.60455617832</v>
      </c>
      <c r="L96" s="68">
        <f t="shared" si="81"/>
        <v>1545339.5826978961</v>
      </c>
      <c r="M96" s="55">
        <f t="shared" si="108"/>
        <v>1159672.3276348847</v>
      </c>
      <c r="N96" s="55">
        <f t="shared" si="109"/>
        <v>261136.86796626227</v>
      </c>
      <c r="O96" s="55">
        <f t="shared" si="82"/>
        <v>898535.45966862247</v>
      </c>
      <c r="P96" s="65">
        <f t="shared" si="110"/>
        <v>0</v>
      </c>
      <c r="Q96" s="52">
        <f t="shared" si="71"/>
        <v>0</v>
      </c>
      <c r="R96" s="57">
        <f t="shared" si="111"/>
        <v>0</v>
      </c>
      <c r="S96" s="59">
        <f t="shared" si="112"/>
        <v>0</v>
      </c>
      <c r="T96" s="56">
        <f t="shared" si="83"/>
        <v>0</v>
      </c>
      <c r="U96" s="57">
        <f t="shared" si="84"/>
        <v>0</v>
      </c>
      <c r="V96" s="59">
        <f t="shared" si="134"/>
        <v>0</v>
      </c>
      <c r="W96" s="52">
        <f t="shared" si="74"/>
        <v>0</v>
      </c>
      <c r="X96" s="57">
        <f t="shared" si="85"/>
        <v>0</v>
      </c>
      <c r="Y96" s="59">
        <f t="shared" si="72"/>
        <v>11497281.111471882</v>
      </c>
      <c r="Z96" s="56">
        <f t="shared" si="113"/>
        <v>1036271.2059537758</v>
      </c>
      <c r="AA96" s="57">
        <f t="shared" si="114"/>
        <v>47905.337964466176</v>
      </c>
      <c r="AB96" s="63">
        <f t="shared" si="135"/>
        <v>20000000</v>
      </c>
      <c r="AC96" s="74">
        <f t="shared" si="86"/>
        <v>0</v>
      </c>
      <c r="AD96" s="57">
        <f t="shared" si="115"/>
        <v>83333.333333333328</v>
      </c>
      <c r="AE96" s="59">
        <f t="shared" si="116"/>
        <v>4773356.5538516957</v>
      </c>
      <c r="AF96" s="54">
        <f t="shared" si="117"/>
        <v>261136.86796626227</v>
      </c>
      <c r="AG96" s="57">
        <f t="shared" si="87"/>
        <v>19888.985641048734</v>
      </c>
      <c r="AH96" s="59">
        <f t="shared" si="118"/>
        <v>13950000</v>
      </c>
      <c r="AI96" s="54">
        <f t="shared" si="88"/>
        <v>0</v>
      </c>
      <c r="AJ96" s="57">
        <f t="shared" si="89"/>
        <v>58125</v>
      </c>
      <c r="AK96" s="59">
        <f t="shared" si="73"/>
        <v>33194314.854721952</v>
      </c>
      <c r="AL96" s="56">
        <f t="shared" si="75"/>
        <v>0</v>
      </c>
      <c r="AM96" s="75">
        <f t="shared" si="90"/>
        <v>138309.64522800813</v>
      </c>
      <c r="AN96">
        <f t="shared" si="119"/>
        <v>2.8282604257402318E-2</v>
      </c>
      <c r="AO96" s="119">
        <f t="shared" si="91"/>
        <v>0</v>
      </c>
      <c r="AP96" s="119">
        <f t="shared" si="92"/>
        <v>0</v>
      </c>
      <c r="AQ96">
        <f t="shared" si="93"/>
        <v>0.70303383067163661</v>
      </c>
      <c r="AR96" s="41">
        <f t="shared" si="94"/>
        <v>0</v>
      </c>
      <c r="AS96" s="41">
        <f t="shared" si="95"/>
        <v>0</v>
      </c>
      <c r="AT96">
        <f t="shared" si="96"/>
        <v>0.703095903667461</v>
      </c>
      <c r="AU96" s="41">
        <f t="shared" si="120"/>
        <v>0</v>
      </c>
      <c r="AV96" s="41">
        <f t="shared" si="121"/>
        <v>0</v>
      </c>
      <c r="AW96">
        <f t="shared" si="97"/>
        <v>0.71122246609573592</v>
      </c>
      <c r="AX96">
        <f t="shared" si="122"/>
        <v>1084176.543918242</v>
      </c>
      <c r="AY96" s="121">
        <f t="shared" si="123"/>
        <v>87046781.300117165</v>
      </c>
      <c r="AZ96">
        <f t="shared" si="98"/>
        <v>0.78741526412134977</v>
      </c>
      <c r="BA96" s="39">
        <f t="shared" si="124"/>
        <v>83333.333333333328</v>
      </c>
      <c r="BB96" s="39">
        <f t="shared" si="125"/>
        <v>0</v>
      </c>
      <c r="BC96">
        <f t="shared" si="99"/>
        <v>0.72598063614310937</v>
      </c>
      <c r="BD96" s="41">
        <f t="shared" si="126"/>
        <v>281025.85360731103</v>
      </c>
      <c r="BE96" s="41">
        <f t="shared" si="127"/>
        <v>21935496.909166031</v>
      </c>
      <c r="BF96">
        <f t="shared" si="100"/>
        <v>0.71157220569880641</v>
      </c>
      <c r="BG96" s="41">
        <f t="shared" si="128"/>
        <v>58125</v>
      </c>
      <c r="BH96" s="41">
        <f t="shared" si="129"/>
        <v>0</v>
      </c>
      <c r="BI96">
        <f t="shared" si="101"/>
        <v>0.74221549020971944</v>
      </c>
      <c r="BJ96">
        <f t="shared" si="130"/>
        <v>0</v>
      </c>
      <c r="BK96" s="121">
        <f t="shared" si="131"/>
        <v>0</v>
      </c>
      <c r="BL96">
        <f t="shared" si="102"/>
        <v>0.75284346645362621</v>
      </c>
      <c r="BM96" s="119">
        <f t="shared" si="132"/>
        <v>1506660.7308588861</v>
      </c>
      <c r="BN96" s="119">
        <f t="shared" si="133"/>
        <v>91614113.883155897</v>
      </c>
      <c r="BO96">
        <f t="shared" si="103"/>
        <v>0.72809898319119315</v>
      </c>
    </row>
    <row r="97" spans="1:67">
      <c r="A97">
        <v>85</v>
      </c>
      <c r="B97" s="58">
        <v>80</v>
      </c>
      <c r="C97" s="56">
        <f t="shared" si="76"/>
        <v>82255854.091353506</v>
      </c>
      <c r="D97" s="56">
        <f t="shared" si="104"/>
        <v>267717.20669706166</v>
      </c>
      <c r="E97" s="59">
        <f t="shared" si="105"/>
        <v>81988136.884656444</v>
      </c>
      <c r="F97" s="53">
        <f t="shared" si="106"/>
        <v>739608.52353174158</v>
      </c>
      <c r="G97" s="53">
        <f t="shared" si="77"/>
        <v>380288.30824999814</v>
      </c>
      <c r="H97" s="60">
        <f t="shared" si="78"/>
        <v>359320.21528174344</v>
      </c>
      <c r="I97" s="54">
        <f t="shared" si="107"/>
        <v>0.10979999999999999</v>
      </c>
      <c r="J97" s="61">
        <f t="shared" si="79"/>
        <v>9.6456066865724388E-3</v>
      </c>
      <c r="K97" s="62">
        <f t="shared" si="80"/>
        <v>787359.45988311642</v>
      </c>
      <c r="L97" s="62">
        <f t="shared" si="81"/>
        <v>1526967.9834148579</v>
      </c>
      <c r="M97" s="55">
        <f t="shared" si="108"/>
        <v>1146679.6751648597</v>
      </c>
      <c r="N97" s="55">
        <f t="shared" si="109"/>
        <v>258211.16171998484</v>
      </c>
      <c r="O97" s="55">
        <f t="shared" si="82"/>
        <v>888468.5134448749</v>
      </c>
      <c r="P97" s="59">
        <f t="shared" si="110"/>
        <v>0</v>
      </c>
      <c r="Q97" s="52">
        <f t="shared" si="71"/>
        <v>0</v>
      </c>
      <c r="R97" s="57">
        <f t="shared" si="111"/>
        <v>0</v>
      </c>
      <c r="S97" s="59">
        <f t="shared" si="112"/>
        <v>0</v>
      </c>
      <c r="T97" s="56">
        <f t="shared" si="83"/>
        <v>0</v>
      </c>
      <c r="U97" s="57">
        <f t="shared" si="84"/>
        <v>0</v>
      </c>
      <c r="V97" s="59">
        <f t="shared" si="134"/>
        <v>0</v>
      </c>
      <c r="W97" s="52">
        <f t="shared" si="74"/>
        <v>0</v>
      </c>
      <c r="X97" s="57">
        <f t="shared" si="85"/>
        <v>0</v>
      </c>
      <c r="Y97" s="59">
        <f t="shared" si="72"/>
        <v>10461009.905518107</v>
      </c>
      <c r="Z97" s="56">
        <f t="shared" si="113"/>
        <v>1026778.1586728831</v>
      </c>
      <c r="AA97" s="57">
        <f t="shared" si="114"/>
        <v>43587.541272992115</v>
      </c>
      <c r="AB97" s="63">
        <f t="shared" si="135"/>
        <v>20000000</v>
      </c>
      <c r="AC97" s="74">
        <f t="shared" si="86"/>
        <v>0</v>
      </c>
      <c r="AD97" s="57">
        <f t="shared" si="115"/>
        <v>83333.333333333328</v>
      </c>
      <c r="AE97" s="59">
        <f t="shared" si="116"/>
        <v>4512219.6858854331</v>
      </c>
      <c r="AF97" s="54">
        <f t="shared" si="117"/>
        <v>258211.16171998484</v>
      </c>
      <c r="AG97" s="57">
        <f t="shared" si="87"/>
        <v>18800.915357855971</v>
      </c>
      <c r="AH97" s="59">
        <f t="shared" si="118"/>
        <v>13950000</v>
      </c>
      <c r="AI97" s="54">
        <f t="shared" si="88"/>
        <v>0</v>
      </c>
      <c r="AJ97" s="57">
        <f t="shared" si="89"/>
        <v>58125</v>
      </c>
      <c r="AK97" s="59">
        <f t="shared" si="73"/>
        <v>33332624.499949962</v>
      </c>
      <c r="AL97" s="56">
        <f t="shared" si="75"/>
        <v>0</v>
      </c>
      <c r="AM97" s="75">
        <f t="shared" si="90"/>
        <v>138885.93541645817</v>
      </c>
      <c r="AN97">
        <f t="shared" si="119"/>
        <v>2.8363011441409777E-2</v>
      </c>
      <c r="AO97" s="119">
        <f t="shared" si="91"/>
        <v>0</v>
      </c>
      <c r="AP97" s="119">
        <f t="shared" si="92"/>
        <v>0</v>
      </c>
      <c r="AQ97">
        <f t="shared" si="93"/>
        <v>0.69953177852018011</v>
      </c>
      <c r="AR97" s="41">
        <f t="shared" si="94"/>
        <v>0</v>
      </c>
      <c r="AS97" s="41">
        <f t="shared" si="95"/>
        <v>0</v>
      </c>
      <c r="AT97">
        <f t="shared" si="96"/>
        <v>0.6995943237469846</v>
      </c>
      <c r="AU97" s="41">
        <f t="shared" si="120"/>
        <v>0</v>
      </c>
      <c r="AV97" s="41">
        <f t="shared" si="121"/>
        <v>0</v>
      </c>
      <c r="AW97">
        <f t="shared" si="97"/>
        <v>0.70778331138979722</v>
      </c>
      <c r="AX97">
        <f t="shared" si="122"/>
        <v>1070365.6999458752</v>
      </c>
      <c r="AY97" s="121">
        <f t="shared" si="123"/>
        <v>87276143.48719506</v>
      </c>
      <c r="AZ97">
        <f t="shared" si="98"/>
        <v>0.78461725578194441</v>
      </c>
      <c r="BA97" s="39">
        <f t="shared" si="124"/>
        <v>83333.333333333328</v>
      </c>
      <c r="BB97" s="39">
        <f t="shared" si="125"/>
        <v>0</v>
      </c>
      <c r="BC97">
        <f t="shared" si="99"/>
        <v>0.72265786621502803</v>
      </c>
      <c r="BD97" s="41">
        <f t="shared" si="126"/>
        <v>277012.0770778408</v>
      </c>
      <c r="BE97" s="41">
        <f t="shared" si="127"/>
        <v>21947948.74619871</v>
      </c>
      <c r="BF97">
        <f t="shared" si="100"/>
        <v>0.70813576422897606</v>
      </c>
      <c r="BG97" s="41">
        <f t="shared" si="128"/>
        <v>58125</v>
      </c>
      <c r="BH97" s="41">
        <f t="shared" si="129"/>
        <v>0</v>
      </c>
      <c r="BI97">
        <f t="shared" si="101"/>
        <v>0.73902516714464883</v>
      </c>
      <c r="BJ97">
        <f t="shared" si="130"/>
        <v>0</v>
      </c>
      <c r="BK97" s="121">
        <f t="shared" si="131"/>
        <v>0</v>
      </c>
      <c r="BL97">
        <f t="shared" si="102"/>
        <v>0.74974230798899877</v>
      </c>
      <c r="BM97" s="119">
        <f t="shared" si="132"/>
        <v>1488836.1103570494</v>
      </c>
      <c r="BN97" s="119">
        <f t="shared" si="133"/>
        <v>91734374.013188779</v>
      </c>
      <c r="BO97">
        <f t="shared" si="103"/>
        <v>0.7247932346321776</v>
      </c>
    </row>
    <row r="98" spans="1:67">
      <c r="A98">
        <v>86</v>
      </c>
      <c r="B98" s="64">
        <v>81</v>
      </c>
      <c r="C98" s="56">
        <f t="shared" si="76"/>
        <v>81109750.706377089</v>
      </c>
      <c r="D98" s="56">
        <f t="shared" si="104"/>
        <v>268293.4968855083</v>
      </c>
      <c r="E98" s="59">
        <f t="shared" si="105"/>
        <v>80841457.209491581</v>
      </c>
      <c r="F98" s="53">
        <f t="shared" si="106"/>
        <v>732474.55061171774</v>
      </c>
      <c r="G98" s="53">
        <f t="shared" si="77"/>
        <v>374969.6256900251</v>
      </c>
      <c r="H98" s="66">
        <f t="shared" si="78"/>
        <v>357504.92492169264</v>
      </c>
      <c r="I98" s="54">
        <f t="shared" si="107"/>
        <v>0.10979999999999999</v>
      </c>
      <c r="J98" s="67">
        <f t="shared" si="79"/>
        <v>9.6456066865724388E-3</v>
      </c>
      <c r="K98" s="68">
        <f t="shared" si="80"/>
        <v>776316.54831782449</v>
      </c>
      <c r="L98" s="68">
        <f t="shared" si="81"/>
        <v>1508791.0989295421</v>
      </c>
      <c r="M98" s="55">
        <f t="shared" si="108"/>
        <v>1133821.4732395171</v>
      </c>
      <c r="N98" s="55">
        <f t="shared" si="109"/>
        <v>255315.73126221946</v>
      </c>
      <c r="O98" s="55">
        <f t="shared" si="82"/>
        <v>878505.7419772977</v>
      </c>
      <c r="P98" s="65">
        <f t="shared" si="110"/>
        <v>0</v>
      </c>
      <c r="Q98" s="52">
        <f t="shared" si="71"/>
        <v>0</v>
      </c>
      <c r="R98" s="57">
        <f t="shared" si="111"/>
        <v>0</v>
      </c>
      <c r="S98" s="59">
        <f t="shared" si="112"/>
        <v>0</v>
      </c>
      <c r="T98" s="56">
        <f t="shared" si="83"/>
        <v>0</v>
      </c>
      <c r="U98" s="57">
        <f t="shared" si="84"/>
        <v>0</v>
      </c>
      <c r="V98" s="59">
        <f t="shared" si="134"/>
        <v>0</v>
      </c>
      <c r="W98" s="52">
        <f t="shared" si="74"/>
        <v>0</v>
      </c>
      <c r="X98" s="57">
        <f t="shared" si="85"/>
        <v>0</v>
      </c>
      <c r="Y98" s="59">
        <f t="shared" si="72"/>
        <v>9434231.7468452249</v>
      </c>
      <c r="Z98" s="56">
        <f t="shared" si="113"/>
        <v>1017391.6773937559</v>
      </c>
      <c r="AA98" s="57">
        <f t="shared" si="114"/>
        <v>39309.298945188435</v>
      </c>
      <c r="AB98" s="63">
        <f t="shared" si="135"/>
        <v>20000000</v>
      </c>
      <c r="AC98" s="74">
        <f t="shared" si="86"/>
        <v>0</v>
      </c>
      <c r="AD98" s="57">
        <f t="shared" si="115"/>
        <v>83333.333333333328</v>
      </c>
      <c r="AE98" s="59">
        <f t="shared" si="116"/>
        <v>4254008.5241654478</v>
      </c>
      <c r="AF98" s="54">
        <f t="shared" si="117"/>
        <v>255315.73126221946</v>
      </c>
      <c r="AG98" s="57">
        <f t="shared" si="87"/>
        <v>17725.035517356031</v>
      </c>
      <c r="AH98" s="59">
        <f t="shared" si="118"/>
        <v>13950000</v>
      </c>
      <c r="AI98" s="54">
        <f t="shared" si="88"/>
        <v>0</v>
      </c>
      <c r="AJ98" s="57">
        <f t="shared" si="89"/>
        <v>58125</v>
      </c>
      <c r="AK98" s="59">
        <f t="shared" si="73"/>
        <v>33471510.435366422</v>
      </c>
      <c r="AL98" s="56">
        <f t="shared" si="75"/>
        <v>0</v>
      </c>
      <c r="AM98" s="75">
        <f t="shared" si="90"/>
        <v>139464.62681402676</v>
      </c>
      <c r="AN98">
        <f t="shared" si="119"/>
        <v>2.844341862541724E-2</v>
      </c>
      <c r="AO98" s="119">
        <f t="shared" si="91"/>
        <v>0</v>
      </c>
      <c r="AP98" s="119">
        <f t="shared" si="92"/>
        <v>0</v>
      </c>
      <c r="AQ98">
        <f t="shared" si="93"/>
        <v>0.69603788753627116</v>
      </c>
      <c r="AR98" s="41">
        <f t="shared" si="94"/>
        <v>0</v>
      </c>
      <c r="AS98" s="41">
        <f t="shared" si="95"/>
        <v>0</v>
      </c>
      <c r="AT98">
        <f t="shared" si="96"/>
        <v>0.69610089789916763</v>
      </c>
      <c r="AU98" s="41">
        <f t="shared" si="120"/>
        <v>0</v>
      </c>
      <c r="AV98" s="41">
        <f t="shared" si="121"/>
        <v>0</v>
      </c>
      <c r="AW98">
        <f t="shared" si="97"/>
        <v>0.70435139088718091</v>
      </c>
      <c r="AX98">
        <f t="shared" si="122"/>
        <v>1056700.9763389444</v>
      </c>
      <c r="AY98" s="121">
        <f t="shared" si="123"/>
        <v>87495684.255863011</v>
      </c>
      <c r="AZ98">
        <f t="shared" si="98"/>
        <v>0.78181874704315046</v>
      </c>
      <c r="BA98" s="39">
        <f t="shared" si="124"/>
        <v>83333.333333333328</v>
      </c>
      <c r="BB98" s="39">
        <f t="shared" si="125"/>
        <v>0</v>
      </c>
      <c r="BC98">
        <f t="shared" si="99"/>
        <v>0.71934070593962041</v>
      </c>
      <c r="BD98" s="41">
        <f t="shared" si="126"/>
        <v>273040.7667795755</v>
      </c>
      <c r="BE98" s="41">
        <f t="shared" si="127"/>
        <v>21957152.888550874</v>
      </c>
      <c r="BF98">
        <f t="shared" si="100"/>
        <v>0.70470651777605853</v>
      </c>
      <c r="BG98" s="41">
        <f t="shared" si="128"/>
        <v>58125</v>
      </c>
      <c r="BH98" s="41">
        <f t="shared" si="129"/>
        <v>0</v>
      </c>
      <c r="BI98">
        <f t="shared" si="101"/>
        <v>0.73583873594047033</v>
      </c>
      <c r="BJ98">
        <f t="shared" si="130"/>
        <v>0</v>
      </c>
      <c r="BK98" s="121">
        <f t="shared" si="131"/>
        <v>0</v>
      </c>
      <c r="BL98">
        <f t="shared" si="102"/>
        <v>0.74664395663722605</v>
      </c>
      <c r="BM98" s="119">
        <f t="shared" si="132"/>
        <v>1471200.0764518532</v>
      </c>
      <c r="BN98" s="119">
        <f t="shared" si="133"/>
        <v>91839539.332400888</v>
      </c>
      <c r="BO98">
        <f t="shared" si="103"/>
        <v>0.72149286744649777</v>
      </c>
    </row>
    <row r="99" spans="1:67">
      <c r="A99">
        <v>87</v>
      </c>
      <c r="B99" s="58">
        <v>82</v>
      </c>
      <c r="C99" s="56">
        <f t="shared" si="76"/>
        <v>79976507.924535155</v>
      </c>
      <c r="D99" s="56">
        <f t="shared" si="104"/>
        <v>268872.18828308582</v>
      </c>
      <c r="E99" s="59">
        <f t="shared" si="105"/>
        <v>79707635.736252069</v>
      </c>
      <c r="F99" s="53">
        <f t="shared" si="106"/>
        <v>725409.38918859325</v>
      </c>
      <c r="G99" s="53">
        <f t="shared" si="77"/>
        <v>369710.58375664917</v>
      </c>
      <c r="H99" s="60">
        <f t="shared" si="78"/>
        <v>355698.80543194409</v>
      </c>
      <c r="I99" s="54">
        <f t="shared" si="107"/>
        <v>0.10979999999999999</v>
      </c>
      <c r="J99" s="61">
        <f t="shared" si="79"/>
        <v>9.6456066865724388E-3</v>
      </c>
      <c r="K99" s="62">
        <f t="shared" si="80"/>
        <v>765397.57345239306</v>
      </c>
      <c r="L99" s="62">
        <f t="shared" si="81"/>
        <v>1490806.9626409863</v>
      </c>
      <c r="M99" s="55">
        <f t="shared" si="108"/>
        <v>1121096.3788843371</v>
      </c>
      <c r="N99" s="55">
        <f t="shared" si="109"/>
        <v>252450.27417981758</v>
      </c>
      <c r="O99" s="55">
        <f t="shared" si="82"/>
        <v>868646.10470451962</v>
      </c>
      <c r="P99" s="59">
        <f t="shared" si="110"/>
        <v>0</v>
      </c>
      <c r="Q99" s="52">
        <f t="shared" si="71"/>
        <v>0</v>
      </c>
      <c r="R99" s="57">
        <f t="shared" si="111"/>
        <v>0</v>
      </c>
      <c r="S99" s="59">
        <f t="shared" si="112"/>
        <v>0</v>
      </c>
      <c r="T99" s="56">
        <f t="shared" si="83"/>
        <v>0</v>
      </c>
      <c r="U99" s="57">
        <f t="shared" si="84"/>
        <v>0</v>
      </c>
      <c r="V99" s="59">
        <f t="shared" si="134"/>
        <v>0</v>
      </c>
      <c r="W99" s="52">
        <f t="shared" si="74"/>
        <v>0</v>
      </c>
      <c r="X99" s="57">
        <f t="shared" si="85"/>
        <v>0</v>
      </c>
      <c r="Y99" s="59">
        <f t="shared" si="72"/>
        <v>8416840.0694514699</v>
      </c>
      <c r="Z99" s="56">
        <f t="shared" si="113"/>
        <v>1008110.7315185464</v>
      </c>
      <c r="AA99" s="57">
        <f t="shared" si="114"/>
        <v>35070.166956047789</v>
      </c>
      <c r="AB99" s="63">
        <f t="shared" si="135"/>
        <v>20000000</v>
      </c>
      <c r="AC99" s="74">
        <f t="shared" si="86"/>
        <v>0</v>
      </c>
      <c r="AD99" s="57">
        <f t="shared" si="115"/>
        <v>83333.333333333328</v>
      </c>
      <c r="AE99" s="59">
        <f t="shared" si="116"/>
        <v>3998692.7929032282</v>
      </c>
      <c r="AF99" s="54">
        <f t="shared" si="117"/>
        <v>252450.27417981758</v>
      </c>
      <c r="AG99" s="57">
        <f t="shared" si="87"/>
        <v>16661.219970430117</v>
      </c>
      <c r="AH99" s="59">
        <f t="shared" si="118"/>
        <v>13950000</v>
      </c>
      <c r="AI99" s="54">
        <f t="shared" si="88"/>
        <v>0</v>
      </c>
      <c r="AJ99" s="57">
        <f t="shared" si="89"/>
        <v>58125</v>
      </c>
      <c r="AK99" s="59">
        <f t="shared" si="73"/>
        <v>33610975.062180452</v>
      </c>
      <c r="AL99" s="56">
        <f t="shared" si="75"/>
        <v>0</v>
      </c>
      <c r="AM99" s="75">
        <f t="shared" si="90"/>
        <v>140045.7294257519</v>
      </c>
      <c r="AN99">
        <f t="shared" si="119"/>
        <v>2.85238258094247E-2</v>
      </c>
      <c r="AO99" s="119">
        <f t="shared" si="91"/>
        <v>0</v>
      </c>
      <c r="AP99" s="119">
        <f t="shared" si="92"/>
        <v>0</v>
      </c>
      <c r="AQ99">
        <f t="shared" si="93"/>
        <v>0.69255221001948941</v>
      </c>
      <c r="AR99" s="41">
        <f t="shared" si="94"/>
        <v>0</v>
      </c>
      <c r="AS99" s="41">
        <f t="shared" si="95"/>
        <v>0</v>
      </c>
      <c r="AT99">
        <f t="shared" si="96"/>
        <v>0.69261567845586514</v>
      </c>
      <c r="AU99" s="41">
        <f t="shared" si="120"/>
        <v>0</v>
      </c>
      <c r="AV99" s="41">
        <f t="shared" si="121"/>
        <v>0</v>
      </c>
      <c r="AW99">
        <f t="shared" si="97"/>
        <v>0.70092676094414774</v>
      </c>
      <c r="AX99">
        <f t="shared" si="122"/>
        <v>1043180.8984745941</v>
      </c>
      <c r="AY99" s="121">
        <f t="shared" si="123"/>
        <v>87705633.642113537</v>
      </c>
      <c r="AZ99">
        <f t="shared" si="98"/>
        <v>0.77901981441988311</v>
      </c>
      <c r="BA99" s="39">
        <f t="shared" si="124"/>
        <v>83333.333333333328</v>
      </c>
      <c r="BB99" s="39">
        <f t="shared" si="125"/>
        <v>0</v>
      </c>
      <c r="BC99">
        <f t="shared" si="99"/>
        <v>0.71602921798316521</v>
      </c>
      <c r="BD99" s="41">
        <f t="shared" si="126"/>
        <v>269111.49415024772</v>
      </c>
      <c r="BE99" s="41">
        <f t="shared" si="127"/>
        <v>21963173.853644129</v>
      </c>
      <c r="BF99">
        <f t="shared" si="100"/>
        <v>0.70128452286058784</v>
      </c>
      <c r="BG99" s="41">
        <f t="shared" si="128"/>
        <v>58125</v>
      </c>
      <c r="BH99" s="41">
        <f t="shared" si="129"/>
        <v>0</v>
      </c>
      <c r="BI99">
        <f t="shared" si="101"/>
        <v>0.73265626478976686</v>
      </c>
      <c r="BJ99">
        <f t="shared" si="130"/>
        <v>0</v>
      </c>
      <c r="BK99" s="121">
        <f t="shared" si="131"/>
        <v>0</v>
      </c>
      <c r="BL99">
        <f t="shared" si="102"/>
        <v>0.74354848344836333</v>
      </c>
      <c r="BM99" s="119">
        <f t="shared" si="132"/>
        <v>1453750.725958175</v>
      </c>
      <c r="BN99" s="119">
        <f t="shared" si="133"/>
        <v>91929903.068515643</v>
      </c>
      <c r="BO99">
        <f t="shared" si="103"/>
        <v>0.71819794510377388</v>
      </c>
    </row>
    <row r="100" spans="1:67">
      <c r="A100">
        <v>88</v>
      </c>
      <c r="B100" s="64">
        <v>83</v>
      </c>
      <c r="C100" s="56">
        <f t="shared" si="76"/>
        <v>78855992.648262531</v>
      </c>
      <c r="D100" s="56">
        <f t="shared" si="104"/>
        <v>269453.29089480639</v>
      </c>
      <c r="E100" s="59">
        <f t="shared" si="105"/>
        <v>78586539.357367724</v>
      </c>
      <c r="F100" s="53">
        <f t="shared" si="106"/>
        <v>718412.37553373328</v>
      </c>
      <c r="G100" s="53">
        <f t="shared" si="77"/>
        <v>364510.56505259062</v>
      </c>
      <c r="H100" s="66">
        <f t="shared" si="78"/>
        <v>353901.81048114266</v>
      </c>
      <c r="I100" s="54">
        <f t="shared" si="107"/>
        <v>0.10979999999999999</v>
      </c>
      <c r="J100" s="67">
        <f t="shared" si="79"/>
        <v>9.6456066865724388E-3</v>
      </c>
      <c r="K100" s="68">
        <f t="shared" si="80"/>
        <v>754601.25183044723</v>
      </c>
      <c r="L100" s="68">
        <f t="shared" si="81"/>
        <v>1473013.6273641805</v>
      </c>
      <c r="M100" s="55">
        <f t="shared" si="108"/>
        <v>1108503.06231159</v>
      </c>
      <c r="N100" s="55">
        <f t="shared" si="109"/>
        <v>249614.49102905311</v>
      </c>
      <c r="O100" s="55">
        <f t="shared" si="82"/>
        <v>858888.57128253684</v>
      </c>
      <c r="P100" s="65">
        <f t="shared" si="110"/>
        <v>0</v>
      </c>
      <c r="Q100" s="52">
        <f t="shared" si="71"/>
        <v>0</v>
      </c>
      <c r="R100" s="57">
        <f t="shared" si="111"/>
        <v>0</v>
      </c>
      <c r="S100" s="59">
        <f t="shared" si="112"/>
        <v>0</v>
      </c>
      <c r="T100" s="56">
        <f t="shared" si="83"/>
        <v>0</v>
      </c>
      <c r="U100" s="57">
        <f t="shared" si="84"/>
        <v>0</v>
      </c>
      <c r="V100" s="59">
        <f t="shared" si="134"/>
        <v>0</v>
      </c>
      <c r="W100" s="52">
        <f t="shared" si="74"/>
        <v>0</v>
      </c>
      <c r="X100" s="57">
        <f t="shared" si="85"/>
        <v>0</v>
      </c>
      <c r="Y100" s="59">
        <f t="shared" si="72"/>
        <v>7408729.3379329238</v>
      </c>
      <c r="Z100" s="56">
        <f t="shared" si="113"/>
        <v>998934.30070828879</v>
      </c>
      <c r="AA100" s="57">
        <f t="shared" si="114"/>
        <v>30869.705574720516</v>
      </c>
      <c r="AB100" s="63">
        <f t="shared" si="135"/>
        <v>20000000</v>
      </c>
      <c r="AC100" s="74">
        <f t="shared" si="86"/>
        <v>0</v>
      </c>
      <c r="AD100" s="57">
        <f t="shared" si="115"/>
        <v>83333.333333333328</v>
      </c>
      <c r="AE100" s="59">
        <f t="shared" si="116"/>
        <v>3746242.5187234106</v>
      </c>
      <c r="AF100" s="54">
        <f t="shared" si="117"/>
        <v>249614.49102905311</v>
      </c>
      <c r="AG100" s="57">
        <f t="shared" si="87"/>
        <v>15609.343828014211</v>
      </c>
      <c r="AH100" s="59">
        <f t="shared" si="118"/>
        <v>13950000</v>
      </c>
      <c r="AI100" s="54">
        <f t="shared" si="88"/>
        <v>0</v>
      </c>
      <c r="AJ100" s="57">
        <f t="shared" si="89"/>
        <v>58125</v>
      </c>
      <c r="AK100" s="59">
        <f t="shared" si="73"/>
        <v>33751020.791606203</v>
      </c>
      <c r="AL100" s="56">
        <f t="shared" si="75"/>
        <v>0</v>
      </c>
      <c r="AM100" s="75">
        <f t="shared" si="90"/>
        <v>140629.25329835917</v>
      </c>
      <c r="AN100">
        <f t="shared" si="119"/>
        <v>2.860423299343216E-2</v>
      </c>
      <c r="AO100" s="119">
        <f t="shared" si="91"/>
        <v>0</v>
      </c>
      <c r="AP100" s="119">
        <f t="shared" si="92"/>
        <v>0</v>
      </c>
      <c r="AQ100">
        <f t="shared" si="93"/>
        <v>0.68907479767862612</v>
      </c>
      <c r="AR100" s="41">
        <f t="shared" si="94"/>
        <v>0</v>
      </c>
      <c r="AS100" s="41">
        <f t="shared" si="95"/>
        <v>0</v>
      </c>
      <c r="AT100">
        <f t="shared" si="96"/>
        <v>0.68913871715835118</v>
      </c>
      <c r="AU100" s="41">
        <f t="shared" si="120"/>
        <v>0</v>
      </c>
      <c r="AV100" s="41">
        <f t="shared" si="121"/>
        <v>0</v>
      </c>
      <c r="AW100">
        <f t="shared" si="97"/>
        <v>0.69750947735092905</v>
      </c>
      <c r="AX100">
        <f t="shared" si="122"/>
        <v>1029804.0062830093</v>
      </c>
      <c r="AY100" s="121">
        <f t="shared" si="123"/>
        <v>87906218.462329417</v>
      </c>
      <c r="AZ100">
        <f t="shared" si="98"/>
        <v>0.77622053416943482</v>
      </c>
      <c r="BA100" s="39">
        <f t="shared" si="124"/>
        <v>83333.333333333328</v>
      </c>
      <c r="BB100" s="39">
        <f t="shared" si="125"/>
        <v>0</v>
      </c>
      <c r="BC100">
        <f t="shared" si="99"/>
        <v>0.71272346449599</v>
      </c>
      <c r="BD100" s="41">
        <f t="shared" si="126"/>
        <v>265223.83485706733</v>
      </c>
      <c r="BE100" s="41">
        <f t="shared" si="127"/>
        <v>21966075.210556675</v>
      </c>
      <c r="BF100">
        <f t="shared" si="100"/>
        <v>0.69786983543815295</v>
      </c>
      <c r="BG100" s="41">
        <f t="shared" si="128"/>
        <v>58125</v>
      </c>
      <c r="BH100" s="41">
        <f t="shared" si="129"/>
        <v>0</v>
      </c>
      <c r="BI100">
        <f t="shared" si="101"/>
        <v>0.72947782143113837</v>
      </c>
      <c r="BJ100">
        <f t="shared" si="130"/>
        <v>0</v>
      </c>
      <c r="BK100" s="121">
        <f t="shared" si="131"/>
        <v>0</v>
      </c>
      <c r="BL100">
        <f t="shared" si="102"/>
        <v>0.74045595906211148</v>
      </c>
      <c r="BM100" s="119">
        <f t="shared" si="132"/>
        <v>1436486.17447341</v>
      </c>
      <c r="BN100" s="119">
        <f t="shared" si="133"/>
        <v>92005754.171861961</v>
      </c>
      <c r="BO100">
        <f t="shared" si="103"/>
        <v>0.7149085305653724</v>
      </c>
    </row>
    <row r="101" spans="1:67">
      <c r="A101">
        <v>89</v>
      </c>
      <c r="B101" s="58">
        <v>84</v>
      </c>
      <c r="C101" s="56">
        <f t="shared" si="76"/>
        <v>77748073.109823555</v>
      </c>
      <c r="D101" s="56">
        <f t="shared" si="104"/>
        <v>270036.81476742029</v>
      </c>
      <c r="E101" s="59">
        <f t="shared" si="105"/>
        <v>77478036.295056134</v>
      </c>
      <c r="F101" s="53">
        <f t="shared" si="106"/>
        <v>711482.85232056852</v>
      </c>
      <c r="G101" s="53">
        <f t="shared" si="77"/>
        <v>359368.9583485687</v>
      </c>
      <c r="H101" s="60">
        <f t="shared" si="78"/>
        <v>352113.89397199982</v>
      </c>
      <c r="I101" s="54">
        <f t="shared" si="107"/>
        <v>0.10979999999999999</v>
      </c>
      <c r="J101" s="61">
        <f t="shared" si="79"/>
        <v>9.6456066865724388E-3</v>
      </c>
      <c r="K101" s="62">
        <f t="shared" si="80"/>
        <v>743926.31281996425</v>
      </c>
      <c r="L101" s="62">
        <f t="shared" si="81"/>
        <v>1455409.1651405329</v>
      </c>
      <c r="M101" s="55">
        <f t="shared" si="108"/>
        <v>1096040.2067919641</v>
      </c>
      <c r="N101" s="55">
        <f t="shared" si="109"/>
        <v>246808.08530671548</v>
      </c>
      <c r="O101" s="55">
        <f t="shared" si="82"/>
        <v>849232.12148524867</v>
      </c>
      <c r="P101" s="59">
        <f t="shared" si="110"/>
        <v>0</v>
      </c>
      <c r="Q101" s="52">
        <f t="shared" si="71"/>
        <v>0</v>
      </c>
      <c r="R101" s="57">
        <f t="shared" si="111"/>
        <v>0</v>
      </c>
      <c r="S101" s="59">
        <f t="shared" si="112"/>
        <v>0</v>
      </c>
      <c r="T101" s="56">
        <f t="shared" si="83"/>
        <v>0</v>
      </c>
      <c r="U101" s="57">
        <f t="shared" si="84"/>
        <v>0</v>
      </c>
      <c r="V101" s="59">
        <f t="shared" si="134"/>
        <v>0</v>
      </c>
      <c r="W101" s="52">
        <f t="shared" si="74"/>
        <v>0</v>
      </c>
      <c r="X101" s="57">
        <f t="shared" si="85"/>
        <v>0</v>
      </c>
      <c r="Y101" s="59">
        <f t="shared" si="72"/>
        <v>6409795.0372246355</v>
      </c>
      <c r="Z101" s="56">
        <f t="shared" si="113"/>
        <v>989861.3747836079</v>
      </c>
      <c r="AA101" s="57">
        <f t="shared" si="114"/>
        <v>26707.479321769315</v>
      </c>
      <c r="AB101" s="63">
        <f t="shared" si="135"/>
        <v>20000000</v>
      </c>
      <c r="AC101" s="74">
        <f t="shared" si="86"/>
        <v>0</v>
      </c>
      <c r="AD101" s="57">
        <f t="shared" si="115"/>
        <v>83333.333333333328</v>
      </c>
      <c r="AE101" s="59">
        <f t="shared" si="116"/>
        <v>3496628.0276943576</v>
      </c>
      <c r="AF101" s="54">
        <f t="shared" si="117"/>
        <v>246808.08530671548</v>
      </c>
      <c r="AG101" s="57">
        <f t="shared" si="87"/>
        <v>14569.28344872649</v>
      </c>
      <c r="AH101" s="59">
        <f t="shared" si="118"/>
        <v>13950000</v>
      </c>
      <c r="AI101" s="54">
        <f t="shared" si="88"/>
        <v>0</v>
      </c>
      <c r="AJ101" s="57">
        <f t="shared" si="89"/>
        <v>58125</v>
      </c>
      <c r="AK101" s="59">
        <f t="shared" si="73"/>
        <v>33891650.04490456</v>
      </c>
      <c r="AL101" s="56">
        <f t="shared" si="75"/>
        <v>0</v>
      </c>
      <c r="AM101" s="75">
        <f t="shared" si="90"/>
        <v>141215.20852043567</v>
      </c>
      <c r="AN101">
        <f t="shared" si="119"/>
        <v>2.8684640177439623E-2</v>
      </c>
      <c r="AO101" s="119">
        <f t="shared" si="91"/>
        <v>0</v>
      </c>
      <c r="AP101" s="119">
        <f t="shared" si="92"/>
        <v>0</v>
      </c>
      <c r="AQ101">
        <f t="shared" si="93"/>
        <v>0.68560570163190349</v>
      </c>
      <c r="AR101" s="41">
        <f t="shared" si="94"/>
        <v>0</v>
      </c>
      <c r="AS101" s="41">
        <f t="shared" si="95"/>
        <v>0</v>
      </c>
      <c r="AT101">
        <f t="shared" si="96"/>
        <v>0.6856700651574742</v>
      </c>
      <c r="AU101" s="41">
        <f t="shared" si="120"/>
        <v>0</v>
      </c>
      <c r="AV101" s="41">
        <f t="shared" si="121"/>
        <v>0</v>
      </c>
      <c r="AW101">
        <f t="shared" si="97"/>
        <v>0.69409959533144994</v>
      </c>
      <c r="AX101">
        <f t="shared" si="122"/>
        <v>1016568.8541053772</v>
      </c>
      <c r="AY101" s="121">
        <f t="shared" si="123"/>
        <v>88097662.355741099</v>
      </c>
      <c r="AZ101">
        <f t="shared" si="98"/>
        <v>0.77342098228840617</v>
      </c>
      <c r="BA101" s="39">
        <f t="shared" si="124"/>
        <v>83333.333333333328</v>
      </c>
      <c r="BB101" s="39">
        <f t="shared" si="125"/>
        <v>0</v>
      </c>
      <c r="BC101">
        <f t="shared" si="99"/>
        <v>0.70942350711155222</v>
      </c>
      <c r="BD101" s="41">
        <f t="shared" si="126"/>
        <v>261377.36875544197</v>
      </c>
      <c r="BE101" s="41">
        <f t="shared" si="127"/>
        <v>21965919.592297677</v>
      </c>
      <c r="BF101">
        <f t="shared" si="100"/>
        <v>0.6944625108991509</v>
      </c>
      <c r="BG101" s="41">
        <f t="shared" si="128"/>
        <v>58125</v>
      </c>
      <c r="BH101" s="41">
        <f t="shared" si="129"/>
        <v>0</v>
      </c>
      <c r="BI101">
        <f t="shared" si="101"/>
        <v>0.72630347314758104</v>
      </c>
      <c r="BJ101">
        <f t="shared" si="130"/>
        <v>0</v>
      </c>
      <c r="BK101" s="121">
        <f t="shared" si="131"/>
        <v>0</v>
      </c>
      <c r="BL101">
        <f t="shared" si="102"/>
        <v>0.7373664537057768</v>
      </c>
      <c r="BM101" s="119">
        <f t="shared" si="132"/>
        <v>1419404.5561941527</v>
      </c>
      <c r="BN101" s="119">
        <f t="shared" si="133"/>
        <v>92067377.370524988</v>
      </c>
      <c r="BO101">
        <f t="shared" si="103"/>
        <v>0.71162468628347875</v>
      </c>
    </row>
    <row r="102" spans="1:67">
      <c r="A102">
        <v>90</v>
      </c>
      <c r="B102" s="64">
        <v>85</v>
      </c>
      <c r="C102" s="56">
        <f t="shared" si="76"/>
        <v>76652618.858253658</v>
      </c>
      <c r="D102" s="56">
        <f t="shared" si="104"/>
        <v>270622.76998947561</v>
      </c>
      <c r="E102" s="59">
        <f t="shared" si="105"/>
        <v>76381996.088264182</v>
      </c>
      <c r="F102" s="53">
        <f t="shared" si="106"/>
        <v>704620.16856284381</v>
      </c>
      <c r="G102" s="53">
        <f t="shared" si="77"/>
        <v>354285.15852273203</v>
      </c>
      <c r="H102" s="66">
        <f t="shared" si="78"/>
        <v>350335.01004011178</v>
      </c>
      <c r="I102" s="54">
        <f t="shared" si="107"/>
        <v>0.10979999999999999</v>
      </c>
      <c r="J102" s="67">
        <f t="shared" si="79"/>
        <v>9.6456066865724388E-3</v>
      </c>
      <c r="K102" s="68">
        <f t="shared" si="80"/>
        <v>733371.4984873276</v>
      </c>
      <c r="L102" s="68">
        <f t="shared" si="81"/>
        <v>1437991.6670501714</v>
      </c>
      <c r="M102" s="55">
        <f t="shared" si="108"/>
        <v>1083706.5085274393</v>
      </c>
      <c r="N102" s="55">
        <f t="shared" si="109"/>
        <v>244030.76342148293</v>
      </c>
      <c r="O102" s="55">
        <f t="shared" si="82"/>
        <v>839675.74510595645</v>
      </c>
      <c r="P102" s="65">
        <f t="shared" si="110"/>
        <v>0</v>
      </c>
      <c r="Q102" s="52">
        <f t="shared" si="71"/>
        <v>0</v>
      </c>
      <c r="R102" s="57">
        <f t="shared" si="111"/>
        <v>0</v>
      </c>
      <c r="S102" s="59">
        <f t="shared" si="112"/>
        <v>0</v>
      </c>
      <c r="T102" s="56">
        <f t="shared" si="83"/>
        <v>0</v>
      </c>
      <c r="U102" s="57">
        <f t="shared" si="84"/>
        <v>0</v>
      </c>
      <c r="V102" s="59">
        <f t="shared" si="134"/>
        <v>0</v>
      </c>
      <c r="W102" s="52">
        <f t="shared" si="74"/>
        <v>0</v>
      </c>
      <c r="X102" s="57">
        <f t="shared" si="85"/>
        <v>0</v>
      </c>
      <c r="Y102" s="59">
        <f t="shared" si="72"/>
        <v>5419933.6624410274</v>
      </c>
      <c r="Z102" s="56">
        <f t="shared" si="113"/>
        <v>980890.95362639218</v>
      </c>
      <c r="AA102" s="57">
        <f t="shared" si="114"/>
        <v>22583.056926837613</v>
      </c>
      <c r="AB102" s="63">
        <f t="shared" si="135"/>
        <v>20000000</v>
      </c>
      <c r="AC102" s="74">
        <f t="shared" si="86"/>
        <v>0</v>
      </c>
      <c r="AD102" s="57">
        <f t="shared" si="115"/>
        <v>83333.333333333328</v>
      </c>
      <c r="AE102" s="59">
        <f t="shared" si="116"/>
        <v>3249819.9423876419</v>
      </c>
      <c r="AF102" s="54">
        <f t="shared" si="117"/>
        <v>244030.76342148293</v>
      </c>
      <c r="AG102" s="57">
        <f t="shared" si="87"/>
        <v>13540.916426615175</v>
      </c>
      <c r="AH102" s="59">
        <f t="shared" si="118"/>
        <v>13950000</v>
      </c>
      <c r="AI102" s="54">
        <f t="shared" si="88"/>
        <v>0</v>
      </c>
      <c r="AJ102" s="57">
        <f t="shared" si="89"/>
        <v>58125</v>
      </c>
      <c r="AK102" s="59">
        <f t="shared" si="73"/>
        <v>34032865.253424995</v>
      </c>
      <c r="AL102" s="56">
        <f t="shared" si="75"/>
        <v>0</v>
      </c>
      <c r="AM102" s="75">
        <f t="shared" si="90"/>
        <v>141803.60522260415</v>
      </c>
      <c r="AN102">
        <f t="shared" si="119"/>
        <v>2.8765047361447083E-2</v>
      </c>
      <c r="AO102" s="119">
        <f t="shared" si="91"/>
        <v>0</v>
      </c>
      <c r="AP102" s="119">
        <f t="shared" si="92"/>
        <v>0</v>
      </c>
      <c r="AQ102">
        <f t="shared" si="93"/>
        <v>0.68214497240725835</v>
      </c>
      <c r="AR102" s="41">
        <f t="shared" si="94"/>
        <v>0</v>
      </c>
      <c r="AS102" s="41">
        <f t="shared" si="95"/>
        <v>0</v>
      </c>
      <c r="AT102">
        <f t="shared" si="96"/>
        <v>0.68220977301397967</v>
      </c>
      <c r="AU102" s="41">
        <f t="shared" si="120"/>
        <v>0</v>
      </c>
      <c r="AV102" s="41">
        <f t="shared" si="121"/>
        <v>0</v>
      </c>
      <c r="AW102">
        <f t="shared" si="97"/>
        <v>0.69069716954319804</v>
      </c>
      <c r="AX102">
        <f t="shared" si="122"/>
        <v>1003474.0105532298</v>
      </c>
      <c r="AY102" s="121">
        <f t="shared" si="123"/>
        <v>88280185.826375291</v>
      </c>
      <c r="AZ102">
        <f t="shared" si="98"/>
        <v>0.77062123450954001</v>
      </c>
      <c r="BA102" s="39">
        <f t="shared" si="124"/>
        <v>83333.333333333328</v>
      </c>
      <c r="BB102" s="39">
        <f t="shared" si="125"/>
        <v>0</v>
      </c>
      <c r="BC102">
        <f t="shared" si="99"/>
        <v>0.70612940694559845</v>
      </c>
      <c r="BD102" s="41">
        <f t="shared" si="126"/>
        <v>257571.67984809811</v>
      </c>
      <c r="BE102" s="41">
        <f t="shared" si="127"/>
        <v>21962768.707933463</v>
      </c>
      <c r="BF102">
        <f t="shared" si="100"/>
        <v>0.69106260406865139</v>
      </c>
      <c r="BG102" s="41">
        <f t="shared" si="128"/>
        <v>58125</v>
      </c>
      <c r="BH102" s="41">
        <f t="shared" si="129"/>
        <v>0</v>
      </c>
      <c r="BI102">
        <f t="shared" si="101"/>
        <v>0.72313328676488486</v>
      </c>
      <c r="BJ102">
        <f t="shared" si="130"/>
        <v>0</v>
      </c>
      <c r="BK102" s="121">
        <f t="shared" si="131"/>
        <v>0</v>
      </c>
      <c r="BL102">
        <f t="shared" si="102"/>
        <v>0.73428003719218038</v>
      </c>
      <c r="BM102" s="119">
        <f t="shared" si="132"/>
        <v>1402504.0237346613</v>
      </c>
      <c r="BN102" s="119">
        <f t="shared" si="133"/>
        <v>92115053.224832341</v>
      </c>
      <c r="BO102">
        <f t="shared" si="103"/>
        <v>0.7083464742000023</v>
      </c>
    </row>
    <row r="103" spans="1:67">
      <c r="A103">
        <v>91</v>
      </c>
      <c r="B103" s="58">
        <v>86</v>
      </c>
      <c r="C103" s="56">
        <f t="shared" si="76"/>
        <v>75569500.7464284</v>
      </c>
      <c r="D103" s="56">
        <f t="shared" si="104"/>
        <v>271211.16669164598</v>
      </c>
      <c r="E103" s="59">
        <f t="shared" si="105"/>
        <v>75298289.579736754</v>
      </c>
      <c r="F103" s="53">
        <f t="shared" si="106"/>
        <v>697823.67955346021</v>
      </c>
      <c r="G103" s="53">
        <f t="shared" si="77"/>
        <v>349258.56650067895</v>
      </c>
      <c r="H103" s="60">
        <f t="shared" si="78"/>
        <v>348565.11305278126</v>
      </c>
      <c r="I103" s="54">
        <f t="shared" si="107"/>
        <v>0.10979999999999999</v>
      </c>
      <c r="J103" s="61">
        <f t="shared" si="79"/>
        <v>9.6456066865724388E-3</v>
      </c>
      <c r="K103" s="62">
        <f t="shared" si="80"/>
        <v>722935.5634726088</v>
      </c>
      <c r="L103" s="62">
        <f t="shared" si="81"/>
        <v>1420759.2430260689</v>
      </c>
      <c r="M103" s="55">
        <f t="shared" si="108"/>
        <v>1071500.67652539</v>
      </c>
      <c r="N103" s="55">
        <f t="shared" si="109"/>
        <v>241282.23466557296</v>
      </c>
      <c r="O103" s="55">
        <f t="shared" si="82"/>
        <v>830218.44185981713</v>
      </c>
      <c r="P103" s="59">
        <f t="shared" si="110"/>
        <v>0</v>
      </c>
      <c r="Q103" s="52">
        <f t="shared" si="71"/>
        <v>0</v>
      </c>
      <c r="R103" s="57">
        <f t="shared" si="111"/>
        <v>0</v>
      </c>
      <c r="S103" s="59">
        <f t="shared" si="112"/>
        <v>0</v>
      </c>
      <c r="T103" s="56">
        <f t="shared" si="83"/>
        <v>0</v>
      </c>
      <c r="U103" s="57">
        <f t="shared" si="84"/>
        <v>0</v>
      </c>
      <c r="V103" s="59">
        <f t="shared" si="134"/>
        <v>0</v>
      </c>
      <c r="W103" s="52">
        <f t="shared" si="74"/>
        <v>0</v>
      </c>
      <c r="X103" s="57">
        <f t="shared" si="85"/>
        <v>0</v>
      </c>
      <c r="Y103" s="59">
        <f t="shared" si="72"/>
        <v>4439042.7088146349</v>
      </c>
      <c r="Z103" s="56">
        <f t="shared" si="113"/>
        <v>972022.04708242125</v>
      </c>
      <c r="AA103" s="57">
        <f t="shared" si="114"/>
        <v>18496.011286727644</v>
      </c>
      <c r="AB103" s="63">
        <f t="shared" si="135"/>
        <v>20000000</v>
      </c>
      <c r="AC103" s="74">
        <f t="shared" si="86"/>
        <v>0</v>
      </c>
      <c r="AD103" s="57">
        <f t="shared" si="115"/>
        <v>83333.333333333328</v>
      </c>
      <c r="AE103" s="59">
        <f t="shared" si="116"/>
        <v>3005789.178966159</v>
      </c>
      <c r="AF103" s="54">
        <f t="shared" si="117"/>
        <v>241282.23466557296</v>
      </c>
      <c r="AG103" s="57">
        <f t="shared" si="87"/>
        <v>12524.121579025663</v>
      </c>
      <c r="AH103" s="59">
        <f t="shared" si="118"/>
        <v>13950000</v>
      </c>
      <c r="AI103" s="54">
        <f t="shared" si="88"/>
        <v>0</v>
      </c>
      <c r="AJ103" s="57">
        <f t="shared" si="89"/>
        <v>58125</v>
      </c>
      <c r="AK103" s="59">
        <f t="shared" si="73"/>
        <v>34174668.8586476</v>
      </c>
      <c r="AL103" s="56">
        <f t="shared" si="75"/>
        <v>0</v>
      </c>
      <c r="AM103" s="75">
        <f t="shared" si="90"/>
        <v>142394.45357769832</v>
      </c>
      <c r="AN103">
        <f t="shared" si="119"/>
        <v>2.8845454545454542E-2</v>
      </c>
      <c r="AO103" s="119">
        <f t="shared" si="91"/>
        <v>0</v>
      </c>
      <c r="AP103" s="119">
        <f t="shared" si="92"/>
        <v>0</v>
      </c>
      <c r="AQ103">
        <f t="shared" si="93"/>
        <v>0.67869265994255756</v>
      </c>
      <c r="AR103" s="41">
        <f t="shared" si="94"/>
        <v>0</v>
      </c>
      <c r="AS103" s="41">
        <f t="shared" si="95"/>
        <v>0</v>
      </c>
      <c r="AT103">
        <f t="shared" si="96"/>
        <v>0.67875789069872339</v>
      </c>
      <c r="AU103" s="41">
        <f t="shared" si="120"/>
        <v>0</v>
      </c>
      <c r="AV103" s="41">
        <f t="shared" si="121"/>
        <v>0</v>
      </c>
      <c r="AW103">
        <f t="shared" si="97"/>
        <v>0.68730225407711254</v>
      </c>
      <c r="AX103">
        <f t="shared" si="122"/>
        <v>990518.05836914887</v>
      </c>
      <c r="AY103" s="121">
        <f t="shared" si="123"/>
        <v>88454006.284500331</v>
      </c>
      <c r="AZ103">
        <f t="shared" si="98"/>
        <v>0.76782136629863362</v>
      </c>
      <c r="BA103" s="39">
        <f t="shared" si="124"/>
        <v>83333.333333333328</v>
      </c>
      <c r="BB103" s="39">
        <f t="shared" si="125"/>
        <v>0</v>
      </c>
      <c r="BC103">
        <f t="shared" si="99"/>
        <v>0.70284122459524012</v>
      </c>
      <c r="BD103" s="41">
        <f t="shared" si="126"/>
        <v>253806.35624459863</v>
      </c>
      <c r="BE103" s="41">
        <f t="shared" si="127"/>
        <v>21956683.35456714</v>
      </c>
      <c r="BF103">
        <f t="shared" si="100"/>
        <v>0.68767016920616131</v>
      </c>
      <c r="BG103" s="41">
        <f t="shared" si="128"/>
        <v>58125</v>
      </c>
      <c r="BH103" s="41">
        <f t="shared" si="129"/>
        <v>0</v>
      </c>
      <c r="BI103">
        <f t="shared" si="101"/>
        <v>0.71996732865001811</v>
      </c>
      <c r="BJ103">
        <f t="shared" si="130"/>
        <v>0</v>
      </c>
      <c r="BK103" s="121">
        <f t="shared" si="131"/>
        <v>0</v>
      </c>
      <c r="BL103">
        <f t="shared" si="102"/>
        <v>0.73119677891774859</v>
      </c>
      <c r="BM103" s="119">
        <f t="shared" si="132"/>
        <v>1385782.747947081</v>
      </c>
      <c r="BN103" s="119">
        <f t="shared" si="133"/>
        <v>92149058.181183547</v>
      </c>
      <c r="BO103">
        <f t="shared" si="103"/>
        <v>0.70507395574566012</v>
      </c>
    </row>
    <row r="104" spans="1:67">
      <c r="A104">
        <v>92</v>
      </c>
      <c r="B104" s="64">
        <v>87</v>
      </c>
      <c r="C104" s="56">
        <f t="shared" si="76"/>
        <v>74498590.918258101</v>
      </c>
      <c r="D104" s="56">
        <f t="shared" si="104"/>
        <v>271802.01504674554</v>
      </c>
      <c r="E104" s="59">
        <f t="shared" si="105"/>
        <v>74226788.903211355</v>
      </c>
      <c r="F104" s="53">
        <f t="shared" si="106"/>
        <v>691092.74680391082</v>
      </c>
      <c r="G104" s="53">
        <f t="shared" si="77"/>
        <v>344288.58919606201</v>
      </c>
      <c r="H104" s="66">
        <f t="shared" si="78"/>
        <v>346804.15760784881</v>
      </c>
      <c r="I104" s="54">
        <f t="shared" si="107"/>
        <v>0.10979999999999999</v>
      </c>
      <c r="J104" s="67">
        <f t="shared" si="79"/>
        <v>9.6456066865724388E-3</v>
      </c>
      <c r="K104" s="68">
        <f t="shared" si="80"/>
        <v>712617.27486606291</v>
      </c>
      <c r="L104" s="68">
        <f t="shared" si="81"/>
        <v>1403710.0216699736</v>
      </c>
      <c r="M104" s="55">
        <f t="shared" si="108"/>
        <v>1059421.4324739117</v>
      </c>
      <c r="N104" s="55">
        <f t="shared" si="109"/>
        <v>238562.21118666808</v>
      </c>
      <c r="O104" s="55">
        <f t="shared" si="82"/>
        <v>820859.22128724365</v>
      </c>
      <c r="P104" s="65">
        <f t="shared" si="110"/>
        <v>0</v>
      </c>
      <c r="Q104" s="52">
        <f t="shared" si="71"/>
        <v>0</v>
      </c>
      <c r="R104" s="57">
        <f t="shared" si="111"/>
        <v>0</v>
      </c>
      <c r="S104" s="59">
        <f t="shared" si="112"/>
        <v>0</v>
      </c>
      <c r="T104" s="56">
        <f t="shared" si="83"/>
        <v>0</v>
      </c>
      <c r="U104" s="57">
        <f t="shared" si="84"/>
        <v>0</v>
      </c>
      <c r="V104" s="59">
        <f t="shared" si="134"/>
        <v>0</v>
      </c>
      <c r="W104" s="52">
        <f t="shared" si="74"/>
        <v>0</v>
      </c>
      <c r="X104" s="57">
        <f t="shared" si="85"/>
        <v>0</v>
      </c>
      <c r="Y104" s="59">
        <f t="shared" si="72"/>
        <v>3467020.6617322136</v>
      </c>
      <c r="Z104" s="56">
        <f t="shared" si="113"/>
        <v>963253.67486494198</v>
      </c>
      <c r="AA104" s="57">
        <f t="shared" si="114"/>
        <v>14445.919423884223</v>
      </c>
      <c r="AB104" s="63">
        <f t="shared" si="135"/>
        <v>20000000</v>
      </c>
      <c r="AC104" s="74">
        <f t="shared" si="86"/>
        <v>0</v>
      </c>
      <c r="AD104" s="57">
        <f t="shared" si="115"/>
        <v>83333.333333333328</v>
      </c>
      <c r="AE104" s="59">
        <f t="shared" si="116"/>
        <v>2764506.9443005859</v>
      </c>
      <c r="AF104" s="54">
        <f t="shared" si="117"/>
        <v>238562.21118666808</v>
      </c>
      <c r="AG104" s="57">
        <f t="shared" si="87"/>
        <v>11518.778934585775</v>
      </c>
      <c r="AH104" s="59">
        <f t="shared" si="118"/>
        <v>13950000</v>
      </c>
      <c r="AI104" s="54">
        <f t="shared" si="88"/>
        <v>0</v>
      </c>
      <c r="AJ104" s="57">
        <f t="shared" si="89"/>
        <v>58125</v>
      </c>
      <c r="AK104" s="59">
        <f t="shared" si="73"/>
        <v>34317063.312225297</v>
      </c>
      <c r="AL104" s="56">
        <f t="shared" si="75"/>
        <v>0</v>
      </c>
      <c r="AM104" s="75">
        <f t="shared" si="90"/>
        <v>142987.76380093873</v>
      </c>
      <c r="AN104">
        <f t="shared" si="119"/>
        <v>2.8925861729462002E-2</v>
      </c>
      <c r="AO104" s="119">
        <f t="shared" si="91"/>
        <v>0</v>
      </c>
      <c r="AP104" s="119">
        <f t="shared" si="92"/>
        <v>0</v>
      </c>
      <c r="AQ104">
        <f t="shared" si="93"/>
        <v>0.67524881358599165</v>
      </c>
      <c r="AR104" s="41">
        <f t="shared" si="94"/>
        <v>0</v>
      </c>
      <c r="AS104" s="41">
        <f t="shared" si="95"/>
        <v>0</v>
      </c>
      <c r="AT104">
        <f t="shared" si="96"/>
        <v>0.67531446759303093</v>
      </c>
      <c r="AU104" s="41">
        <f t="shared" si="120"/>
        <v>0</v>
      </c>
      <c r="AV104" s="41">
        <f t="shared" si="121"/>
        <v>0</v>
      </c>
      <c r="AW104">
        <f t="shared" si="97"/>
        <v>0.68391490245743258</v>
      </c>
      <c r="AX104">
        <f t="shared" si="122"/>
        <v>977699.59428882622</v>
      </c>
      <c r="AY104" s="121">
        <f t="shared" si="123"/>
        <v>88619338.087574661</v>
      </c>
      <c r="AZ104">
        <f t="shared" si="98"/>
        <v>0.7650214528515058</v>
      </c>
      <c r="BA104" s="39">
        <f t="shared" si="124"/>
        <v>83333.333333333328</v>
      </c>
      <c r="BB104" s="39">
        <f t="shared" si="125"/>
        <v>0</v>
      </c>
      <c r="BC104">
        <f t="shared" si="99"/>
        <v>0.69955902013816496</v>
      </c>
      <c r="BD104" s="41">
        <f t="shared" si="126"/>
        <v>250080.99012125385</v>
      </c>
      <c r="BE104" s="41">
        <f t="shared" si="127"/>
        <v>21947723.429173462</v>
      </c>
      <c r="BF104">
        <f t="shared" si="100"/>
        <v>0.68428526000556833</v>
      </c>
      <c r="BG104" s="41">
        <f t="shared" si="128"/>
        <v>58125</v>
      </c>
      <c r="BH104" s="41">
        <f t="shared" si="129"/>
        <v>0</v>
      </c>
      <c r="BI104">
        <f t="shared" si="101"/>
        <v>0.71680566470968621</v>
      </c>
      <c r="BJ104">
        <f t="shared" si="130"/>
        <v>0</v>
      </c>
      <c r="BK104" s="121">
        <f t="shared" si="131"/>
        <v>0</v>
      </c>
      <c r="BL104">
        <f t="shared" si="102"/>
        <v>0.72811674786055114</v>
      </c>
      <c r="BM104" s="119">
        <f t="shared" si="132"/>
        <v>1369238.9177434132</v>
      </c>
      <c r="BN104" s="119">
        <f t="shared" si="133"/>
        <v>92169664.625230312</v>
      </c>
      <c r="BO104">
        <f t="shared" si="103"/>
        <v>0.70180719183911322</v>
      </c>
    </row>
    <row r="105" spans="1:67">
      <c r="A105">
        <v>93</v>
      </c>
      <c r="B105" s="58">
        <v>88</v>
      </c>
      <c r="C105" s="56">
        <f t="shared" si="76"/>
        <v>73439762.796007425</v>
      </c>
      <c r="D105" s="56">
        <f t="shared" si="104"/>
        <v>272395.32526998222</v>
      </c>
      <c r="E105" s="59">
        <f t="shared" si="105"/>
        <v>73167367.470737442</v>
      </c>
      <c r="F105" s="53">
        <f t="shared" si="106"/>
        <v>684426.73798429722</v>
      </c>
      <c r="G105" s="53">
        <f t="shared" si="77"/>
        <v>339374.63945177052</v>
      </c>
      <c r="H105" s="60">
        <f t="shared" si="78"/>
        <v>345052.0985325267</v>
      </c>
      <c r="I105" s="54">
        <f t="shared" si="107"/>
        <v>0.10979999999999999</v>
      </c>
      <c r="J105" s="61">
        <f t="shared" si="79"/>
        <v>9.6456066865724388E-3</v>
      </c>
      <c r="K105" s="62">
        <f t="shared" si="80"/>
        <v>702415.41208582663</v>
      </c>
      <c r="L105" s="62">
        <f t="shared" si="81"/>
        <v>1386842.1500701238</v>
      </c>
      <c r="M105" s="55">
        <f t="shared" si="108"/>
        <v>1047467.5106183533</v>
      </c>
      <c r="N105" s="55">
        <f t="shared" si="109"/>
        <v>235870.40796011323</v>
      </c>
      <c r="O105" s="55">
        <f t="shared" si="82"/>
        <v>811597.10265824012</v>
      </c>
      <c r="P105" s="59">
        <f t="shared" si="110"/>
        <v>0</v>
      </c>
      <c r="Q105" s="52">
        <f t="shared" si="71"/>
        <v>0</v>
      </c>
      <c r="R105" s="57">
        <f t="shared" si="111"/>
        <v>0</v>
      </c>
      <c r="S105" s="59">
        <f t="shared" si="112"/>
        <v>0</v>
      </c>
      <c r="T105" s="56">
        <f t="shared" si="83"/>
        <v>0</v>
      </c>
      <c r="U105" s="57">
        <f t="shared" si="84"/>
        <v>0</v>
      </c>
      <c r="V105" s="59">
        <f t="shared" si="134"/>
        <v>0</v>
      </c>
      <c r="W105" s="52">
        <f t="shared" si="74"/>
        <v>0</v>
      </c>
      <c r="X105" s="57">
        <f t="shared" si="85"/>
        <v>0</v>
      </c>
      <c r="Y105" s="59">
        <f t="shared" si="72"/>
        <v>2503766.9868672714</v>
      </c>
      <c r="Z105" s="56">
        <f t="shared" si="113"/>
        <v>954584.86645917885</v>
      </c>
      <c r="AA105" s="57">
        <f t="shared" si="114"/>
        <v>10432.362445280298</v>
      </c>
      <c r="AB105" s="63">
        <f t="shared" si="135"/>
        <v>20000000</v>
      </c>
      <c r="AC105" s="74">
        <f t="shared" si="86"/>
        <v>0</v>
      </c>
      <c r="AD105" s="57">
        <f t="shared" si="115"/>
        <v>83333.333333333328</v>
      </c>
      <c r="AE105" s="59">
        <f t="shared" si="116"/>
        <v>2525944.733113918</v>
      </c>
      <c r="AF105" s="54">
        <f t="shared" si="117"/>
        <v>235870.40796011323</v>
      </c>
      <c r="AG105" s="57">
        <f t="shared" si="87"/>
        <v>10524.769721307992</v>
      </c>
      <c r="AH105" s="59">
        <f t="shared" si="118"/>
        <v>13950000</v>
      </c>
      <c r="AI105" s="54">
        <f t="shared" si="88"/>
        <v>0</v>
      </c>
      <c r="AJ105" s="57">
        <f t="shared" si="89"/>
        <v>58125</v>
      </c>
      <c r="AK105" s="59">
        <f t="shared" si="73"/>
        <v>34460051.076026239</v>
      </c>
      <c r="AL105" s="56">
        <f t="shared" si="75"/>
        <v>0</v>
      </c>
      <c r="AM105" s="75">
        <f t="shared" si="90"/>
        <v>143583.54615010932</v>
      </c>
      <c r="AN105">
        <f t="shared" si="119"/>
        <v>2.9006268913469465E-2</v>
      </c>
      <c r="AO105" s="119">
        <f t="shared" si="91"/>
        <v>0</v>
      </c>
      <c r="AP105" s="119">
        <f t="shared" si="92"/>
        <v>0</v>
      </c>
      <c r="AQ105">
        <f t="shared" si="93"/>
        <v>0.67181348209641067</v>
      </c>
      <c r="AR105" s="41">
        <f t="shared" si="94"/>
        <v>0</v>
      </c>
      <c r="AS105" s="41">
        <f t="shared" si="95"/>
        <v>0</v>
      </c>
      <c r="AT105">
        <f t="shared" si="96"/>
        <v>0.6718795524890715</v>
      </c>
      <c r="AU105" s="41">
        <f t="shared" si="120"/>
        <v>0</v>
      </c>
      <c r="AV105" s="41">
        <f t="shared" si="121"/>
        <v>0</v>
      </c>
      <c r="AW105">
        <f t="shared" si="97"/>
        <v>0.68053516764165933</v>
      </c>
      <c r="AX105">
        <f t="shared" si="122"/>
        <v>965017.22890445916</v>
      </c>
      <c r="AY105" s="121">
        <f t="shared" si="123"/>
        <v>88776392.580703631</v>
      </c>
      <c r="AZ105">
        <f t="shared" si="98"/>
        <v>0.76222156909094851</v>
      </c>
      <c r="BA105" s="39">
        <f t="shared" si="124"/>
        <v>83333.333333333328</v>
      </c>
      <c r="BB105" s="39">
        <f t="shared" si="125"/>
        <v>0</v>
      </c>
      <c r="BC105">
        <f t="shared" si="99"/>
        <v>0.69628285313187754</v>
      </c>
      <c r="BD105" s="41">
        <f t="shared" si="126"/>
        <v>246395.17768142122</v>
      </c>
      <c r="BE105" s="41">
        <f t="shared" si="127"/>
        <v>21935947.940290529</v>
      </c>
      <c r="BF105">
        <f t="shared" si="100"/>
        <v>0.68090792959505331</v>
      </c>
      <c r="BG105" s="41">
        <f t="shared" si="128"/>
        <v>58125</v>
      </c>
      <c r="BH105" s="41">
        <f t="shared" si="129"/>
        <v>0</v>
      </c>
      <c r="BI105">
        <f t="shared" si="101"/>
        <v>0.71364836038875112</v>
      </c>
      <c r="BJ105">
        <f t="shared" si="130"/>
        <v>0</v>
      </c>
      <c r="BK105" s="121">
        <f t="shared" si="131"/>
        <v>0</v>
      </c>
      <c r="BL105">
        <f t="shared" si="102"/>
        <v>0.72504001257830841</v>
      </c>
      <c r="BM105" s="119">
        <f t="shared" si="132"/>
        <v>1352870.7399192138</v>
      </c>
      <c r="BN105" s="119">
        <f t="shared" si="133"/>
        <v>92177140.934415087</v>
      </c>
      <c r="BO105">
        <f t="shared" si="103"/>
        <v>0.69854624288602096</v>
      </c>
    </row>
    <row r="106" spans="1:67">
      <c r="A106">
        <v>94</v>
      </c>
      <c r="B106" s="64">
        <v>89</v>
      </c>
      <c r="C106" s="56">
        <f t="shared" si="76"/>
        <v>72392891.06773825</v>
      </c>
      <c r="D106" s="56">
        <f t="shared" si="104"/>
        <v>272991.10761916637</v>
      </c>
      <c r="E106" s="59">
        <f t="shared" si="105"/>
        <v>72119899.960119084</v>
      </c>
      <c r="F106" s="53">
        <f t="shared" si="106"/>
        <v>677825.02686392691</v>
      </c>
      <c r="G106" s="53">
        <f t="shared" si="77"/>
        <v>334516.13598168566</v>
      </c>
      <c r="H106" s="66">
        <f t="shared" si="78"/>
        <v>343308.89088224125</v>
      </c>
      <c r="I106" s="54">
        <f t="shared" si="107"/>
        <v>0.10979999999999999</v>
      </c>
      <c r="J106" s="67">
        <f t="shared" si="79"/>
        <v>9.6456066865724388E-3</v>
      </c>
      <c r="K106" s="68">
        <f t="shared" si="80"/>
        <v>692328.76675680652</v>
      </c>
      <c r="L106" s="68">
        <f t="shared" si="81"/>
        <v>1370153.7936207335</v>
      </c>
      <c r="M106" s="55">
        <f t="shared" si="108"/>
        <v>1035637.6576390478</v>
      </c>
      <c r="N106" s="55">
        <f t="shared" si="109"/>
        <v>233206.54276138288</v>
      </c>
      <c r="O106" s="55">
        <f t="shared" si="82"/>
        <v>802431.11487766495</v>
      </c>
      <c r="P106" s="65">
        <f t="shared" si="110"/>
        <v>0</v>
      </c>
      <c r="Q106" s="52">
        <f t="shared" si="71"/>
        <v>0</v>
      </c>
      <c r="R106" s="57">
        <f t="shared" si="111"/>
        <v>0</v>
      </c>
      <c r="S106" s="59">
        <f t="shared" si="112"/>
        <v>0</v>
      </c>
      <c r="T106" s="56">
        <f t="shared" si="83"/>
        <v>0</v>
      </c>
      <c r="U106" s="57">
        <f t="shared" si="84"/>
        <v>0</v>
      </c>
      <c r="V106" s="59">
        <f t="shared" si="134"/>
        <v>0</v>
      </c>
      <c r="W106" s="52">
        <f t="shared" si="74"/>
        <v>0</v>
      </c>
      <c r="X106" s="57">
        <f t="shared" si="85"/>
        <v>0</v>
      </c>
      <c r="Y106" s="59">
        <f t="shared" si="72"/>
        <v>1549182.1204080926</v>
      </c>
      <c r="Z106" s="56">
        <f t="shared" si="113"/>
        <v>946014.66102777421</v>
      </c>
      <c r="AA106" s="57">
        <f t="shared" si="114"/>
        <v>6454.9255017003861</v>
      </c>
      <c r="AB106" s="63">
        <f t="shared" si="135"/>
        <v>20000000</v>
      </c>
      <c r="AC106" s="74">
        <f t="shared" si="86"/>
        <v>0</v>
      </c>
      <c r="AD106" s="57">
        <f t="shared" si="115"/>
        <v>83333.333333333328</v>
      </c>
      <c r="AE106" s="59">
        <f t="shared" si="116"/>
        <v>2290074.3251538048</v>
      </c>
      <c r="AF106" s="54">
        <f t="shared" si="117"/>
        <v>233206.54276138288</v>
      </c>
      <c r="AG106" s="57">
        <f t="shared" si="87"/>
        <v>9541.9763548075207</v>
      </c>
      <c r="AH106" s="59">
        <f t="shared" si="118"/>
        <v>13950000</v>
      </c>
      <c r="AI106" s="54">
        <f t="shared" si="88"/>
        <v>0</v>
      </c>
      <c r="AJ106" s="57">
        <f t="shared" si="89"/>
        <v>58125</v>
      </c>
      <c r="AK106" s="59">
        <f t="shared" si="73"/>
        <v>34603634.622176349</v>
      </c>
      <c r="AL106" s="56">
        <f t="shared" si="75"/>
        <v>0</v>
      </c>
      <c r="AM106" s="75">
        <f t="shared" si="90"/>
        <v>144181.81092573478</v>
      </c>
      <c r="AN106">
        <f t="shared" si="119"/>
        <v>2.9086676097476925E-2</v>
      </c>
      <c r="AO106" s="119">
        <f t="shared" si="91"/>
        <v>0</v>
      </c>
      <c r="AP106" s="119">
        <f t="shared" si="92"/>
        <v>0</v>
      </c>
      <c r="AQ106">
        <f t="shared" si="93"/>
        <v>0.66838671364374891</v>
      </c>
      <c r="AR106" s="41">
        <f t="shared" si="94"/>
        <v>0</v>
      </c>
      <c r="AS106" s="41">
        <f t="shared" si="95"/>
        <v>0</v>
      </c>
      <c r="AT106">
        <f t="shared" si="96"/>
        <v>0.66845319359022992</v>
      </c>
      <c r="AU106" s="41">
        <f t="shared" si="120"/>
        <v>0</v>
      </c>
      <c r="AV106" s="41">
        <f t="shared" si="121"/>
        <v>0</v>
      </c>
      <c r="AW106">
        <f t="shared" si="97"/>
        <v>0.67716310202061347</v>
      </c>
      <c r="AX106">
        <f t="shared" si="122"/>
        <v>952469.58652947459</v>
      </c>
      <c r="AY106" s="121">
        <f t="shared" si="123"/>
        <v>88925378.136610776</v>
      </c>
      <c r="AZ106">
        <f t="shared" si="98"/>
        <v>0.75942178966372553</v>
      </c>
      <c r="BA106" s="39">
        <f t="shared" si="124"/>
        <v>83333.333333333328</v>
      </c>
      <c r="BB106" s="39">
        <f t="shared" si="125"/>
        <v>0</v>
      </c>
      <c r="BC106">
        <f t="shared" si="99"/>
        <v>0.69301278261296462</v>
      </c>
      <c r="BD106" s="41">
        <f t="shared" si="126"/>
        <v>242748.51911619041</v>
      </c>
      <c r="BE106" s="41">
        <f t="shared" si="127"/>
        <v>21921415.019569989</v>
      </c>
      <c r="BF106">
        <f t="shared" si="100"/>
        <v>0.67753823053704476</v>
      </c>
      <c r="BG106" s="41">
        <f t="shared" si="128"/>
        <v>58125</v>
      </c>
      <c r="BH106" s="41">
        <f t="shared" si="129"/>
        <v>0</v>
      </c>
      <c r="BI106">
        <f t="shared" si="101"/>
        <v>0.71049548066883128</v>
      </c>
      <c r="BJ106">
        <f t="shared" si="130"/>
        <v>0</v>
      </c>
      <c r="BK106" s="121">
        <f t="shared" si="131"/>
        <v>0</v>
      </c>
      <c r="BL106">
        <f t="shared" si="102"/>
        <v>0.72196664120659049</v>
      </c>
      <c r="BM106" s="119">
        <f t="shared" si="132"/>
        <v>1336676.4389789985</v>
      </c>
      <c r="BN106" s="119">
        <f t="shared" si="133"/>
        <v>92171751.529875264</v>
      </c>
      <c r="BO106">
        <f t="shared" si="103"/>
        <v>0.69529116877825914</v>
      </c>
    </row>
    <row r="107" spans="1:67">
      <c r="A107">
        <v>95</v>
      </c>
      <c r="B107" s="58">
        <v>90</v>
      </c>
      <c r="C107" s="56">
        <f t="shared" si="76"/>
        <v>71357851.674874827</v>
      </c>
      <c r="D107" s="56">
        <f t="shared" si="104"/>
        <v>273589.37239478528</v>
      </c>
      <c r="E107" s="59">
        <f t="shared" si="105"/>
        <v>71084262.302480042</v>
      </c>
      <c r="F107" s="53">
        <f t="shared" si="106"/>
        <v>671286.99325248215</v>
      </c>
      <c r="G107" s="53">
        <f t="shared" si="77"/>
        <v>329712.50331300328</v>
      </c>
      <c r="H107" s="60">
        <f t="shared" si="78"/>
        <v>341574.48993947887</v>
      </c>
      <c r="I107" s="54">
        <f t="shared" si="107"/>
        <v>0.10979999999999999</v>
      </c>
      <c r="J107" s="61">
        <f t="shared" si="79"/>
        <v>9.6456066865724388E-3</v>
      </c>
      <c r="K107" s="62">
        <f t="shared" si="80"/>
        <v>682356.1425907478</v>
      </c>
      <c r="L107" s="62">
        <f t="shared" si="81"/>
        <v>1353643.1358432299</v>
      </c>
      <c r="M107" s="55">
        <f t="shared" si="108"/>
        <v>1023930.6325302266</v>
      </c>
      <c r="N107" s="55">
        <f t="shared" si="109"/>
        <v>230570.33613881483</v>
      </c>
      <c r="O107" s="55">
        <f t="shared" si="82"/>
        <v>793360.2963914118</v>
      </c>
      <c r="P107" s="59">
        <f t="shared" si="110"/>
        <v>0</v>
      </c>
      <c r="Q107" s="52">
        <f t="shared" ref="Q107:Q170" si="136">MIN(IF(S107&gt;O107,0,MIN(P107,O107-S107))+IF(P107&gt;0,MIN(AA107,P107)),P107)</f>
        <v>0</v>
      </c>
      <c r="R107" s="57">
        <f t="shared" si="111"/>
        <v>0</v>
      </c>
      <c r="S107" s="59">
        <f t="shared" si="112"/>
        <v>0</v>
      </c>
      <c r="T107" s="56">
        <f t="shared" si="83"/>
        <v>0</v>
      </c>
      <c r="U107" s="57">
        <f t="shared" si="84"/>
        <v>0</v>
      </c>
      <c r="V107" s="59">
        <f t="shared" si="134"/>
        <v>0</v>
      </c>
      <c r="W107" s="52">
        <f t="shared" si="74"/>
        <v>0</v>
      </c>
      <c r="X107" s="57">
        <f t="shared" si="85"/>
        <v>0</v>
      </c>
      <c r="Y107" s="59">
        <f t="shared" si="72"/>
        <v>603167.45938031841</v>
      </c>
      <c r="Z107" s="56">
        <f t="shared" si="113"/>
        <v>603167.45938031841</v>
      </c>
      <c r="AA107" s="57">
        <f t="shared" si="114"/>
        <v>2513.1977474179935</v>
      </c>
      <c r="AB107" s="63">
        <f t="shared" si="135"/>
        <v>20000000</v>
      </c>
      <c r="AC107" s="74">
        <f t="shared" si="86"/>
        <v>334975.40548235201</v>
      </c>
      <c r="AD107" s="57">
        <f t="shared" si="115"/>
        <v>83333.333333333328</v>
      </c>
      <c r="AE107" s="59">
        <f t="shared" si="116"/>
        <v>2056867.782392422</v>
      </c>
      <c r="AF107" s="54">
        <f t="shared" si="117"/>
        <v>230570.33613881483</v>
      </c>
      <c r="AG107" s="57">
        <f t="shared" si="87"/>
        <v>8570.2824266350908</v>
      </c>
      <c r="AH107" s="59">
        <f t="shared" si="118"/>
        <v>13950000</v>
      </c>
      <c r="AI107" s="54">
        <f t="shared" si="88"/>
        <v>0</v>
      </c>
      <c r="AJ107" s="57">
        <f t="shared" si="89"/>
        <v>58125</v>
      </c>
      <c r="AK107" s="59">
        <f t="shared" si="73"/>
        <v>34747816.433102086</v>
      </c>
      <c r="AL107" s="56">
        <f t="shared" si="75"/>
        <v>0</v>
      </c>
      <c r="AM107" s="75">
        <f t="shared" si="90"/>
        <v>144782.56847125868</v>
      </c>
      <c r="AN107">
        <f t="shared" si="119"/>
        <v>2.9167083281484388E-2</v>
      </c>
      <c r="AO107" s="119">
        <f t="shared" si="91"/>
        <v>0</v>
      </c>
      <c r="AP107" s="119">
        <f t="shared" si="92"/>
        <v>0</v>
      </c>
      <c r="AQ107">
        <f t="shared" si="93"/>
        <v>0.66496855580942871</v>
      </c>
      <c r="AR107" s="41">
        <f t="shared" si="94"/>
        <v>0</v>
      </c>
      <c r="AS107" s="41">
        <f t="shared" si="95"/>
        <v>0</v>
      </c>
      <c r="AT107">
        <f t="shared" si="96"/>
        <v>0.66503543851154778</v>
      </c>
      <c r="AU107" s="41">
        <f t="shared" si="120"/>
        <v>0</v>
      </c>
      <c r="AV107" s="41">
        <f t="shared" si="121"/>
        <v>0</v>
      </c>
      <c r="AW107">
        <f t="shared" si="97"/>
        <v>0.67379875741829687</v>
      </c>
      <c r="AX107">
        <f t="shared" si="122"/>
        <v>605680.65712773637</v>
      </c>
      <c r="AY107" s="121">
        <f t="shared" si="123"/>
        <v>57300908.641130246</v>
      </c>
      <c r="AZ107">
        <f t="shared" si="98"/>
        <v>0.75662218893764388</v>
      </c>
      <c r="BA107" s="39">
        <f t="shared" si="124"/>
        <v>418308.73881568533</v>
      </c>
      <c r="BB107" s="39">
        <f t="shared" si="125"/>
        <v>31822663.520823441</v>
      </c>
      <c r="BC107">
        <f t="shared" si="99"/>
        <v>0.68974886709635819</v>
      </c>
      <c r="BD107" s="41">
        <f t="shared" si="126"/>
        <v>239140.61856544993</v>
      </c>
      <c r="BE107" s="41">
        <f t="shared" si="127"/>
        <v>21904181.93318741</v>
      </c>
      <c r="BF107">
        <f t="shared" si="100"/>
        <v>0.67417621482821355</v>
      </c>
      <c r="BG107" s="41">
        <f t="shared" si="128"/>
        <v>58125</v>
      </c>
      <c r="BH107" s="41">
        <f t="shared" si="129"/>
        <v>0</v>
      </c>
      <c r="BI107">
        <f t="shared" si="101"/>
        <v>0.70734709006685625</v>
      </c>
      <c r="BJ107">
        <f t="shared" si="130"/>
        <v>0</v>
      </c>
      <c r="BK107" s="121">
        <f t="shared" si="131"/>
        <v>0</v>
      </c>
      <c r="BL107">
        <f t="shared" si="102"/>
        <v>0.7188967014569505</v>
      </c>
      <c r="BM107" s="119">
        <f t="shared" si="132"/>
        <v>1321255.0145088716</v>
      </c>
      <c r="BN107" s="119">
        <f t="shared" si="133"/>
        <v>92153756.927720398</v>
      </c>
      <c r="BO107">
        <f t="shared" si="103"/>
        <v>0.6920420288931155</v>
      </c>
    </row>
    <row r="108" spans="1:67">
      <c r="A108">
        <v>96</v>
      </c>
      <c r="B108" s="64">
        <v>91</v>
      </c>
      <c r="C108" s="56">
        <f t="shared" si="76"/>
        <v>70333921.0423446</v>
      </c>
      <c r="D108" s="56">
        <f t="shared" si="104"/>
        <v>273589.37239478528</v>
      </c>
      <c r="E108" s="59">
        <f t="shared" si="105"/>
        <v>70060331.669949815</v>
      </c>
      <c r="F108" s="53">
        <f t="shared" si="106"/>
        <v>664812.02294175699</v>
      </c>
      <c r="G108" s="53">
        <f t="shared" si="77"/>
        <v>324963.17172911722</v>
      </c>
      <c r="H108" s="66">
        <f t="shared" si="78"/>
        <v>339848.85121263977</v>
      </c>
      <c r="I108" s="54">
        <f t="shared" si="107"/>
        <v>0.10979999999999999</v>
      </c>
      <c r="J108" s="67">
        <f t="shared" si="79"/>
        <v>9.6456066865724388E-3</v>
      </c>
      <c r="K108" s="68">
        <f t="shared" si="80"/>
        <v>672496.35526747012</v>
      </c>
      <c r="L108" s="68">
        <f t="shared" si="81"/>
        <v>1337308.378209227</v>
      </c>
      <c r="M108" s="55">
        <f t="shared" si="108"/>
        <v>1012345.2064801098</v>
      </c>
      <c r="N108" s="55">
        <f t="shared" si="109"/>
        <v>227961.51138660885</v>
      </c>
      <c r="O108" s="55">
        <f t="shared" si="82"/>
        <v>784383.69509350101</v>
      </c>
      <c r="P108" s="65">
        <f t="shared" si="110"/>
        <v>0</v>
      </c>
      <c r="Q108" s="52">
        <f t="shared" si="136"/>
        <v>0</v>
      </c>
      <c r="R108" s="57">
        <f t="shared" si="111"/>
        <v>0</v>
      </c>
      <c r="S108" s="59">
        <f t="shared" si="112"/>
        <v>0</v>
      </c>
      <c r="T108" s="56">
        <f t="shared" si="83"/>
        <v>0</v>
      </c>
      <c r="U108" s="57">
        <f t="shared" si="84"/>
        <v>0</v>
      </c>
      <c r="V108" s="59">
        <f t="shared" si="134"/>
        <v>0</v>
      </c>
      <c r="W108" s="52">
        <f t="shared" si="74"/>
        <v>0</v>
      </c>
      <c r="X108" s="57">
        <f t="shared" si="85"/>
        <v>0</v>
      </c>
      <c r="Y108" s="59">
        <f t="shared" si="72"/>
        <v>0</v>
      </c>
      <c r="Z108" s="56">
        <f t="shared" si="113"/>
        <v>0</v>
      </c>
      <c r="AA108" s="57">
        <f t="shared" si="114"/>
        <v>0</v>
      </c>
      <c r="AB108" s="63">
        <f t="shared" si="135"/>
        <v>19665024.594517648</v>
      </c>
      <c r="AC108" s="74">
        <f t="shared" si="86"/>
        <v>929769.52426672331</v>
      </c>
      <c r="AD108" s="57">
        <f t="shared" si="115"/>
        <v>81937.602477156863</v>
      </c>
      <c r="AE108" s="59">
        <f t="shared" si="116"/>
        <v>1826297.446253607</v>
      </c>
      <c r="AF108" s="54">
        <f t="shared" si="117"/>
        <v>227961.51138660885</v>
      </c>
      <c r="AG108" s="57">
        <f t="shared" si="87"/>
        <v>7609.5726927233627</v>
      </c>
      <c r="AH108" s="59">
        <f t="shared" si="118"/>
        <v>13950000</v>
      </c>
      <c r="AI108" s="54">
        <f t="shared" si="88"/>
        <v>0</v>
      </c>
      <c r="AJ108" s="57">
        <f t="shared" si="89"/>
        <v>58125</v>
      </c>
      <c r="AK108" s="59">
        <f t="shared" si="73"/>
        <v>34892599.001573347</v>
      </c>
      <c r="AL108" s="56">
        <f t="shared" si="75"/>
        <v>0</v>
      </c>
      <c r="AM108" s="75">
        <f t="shared" si="90"/>
        <v>145385.82917322227</v>
      </c>
      <c r="AN108">
        <f t="shared" si="119"/>
        <v>2.9247490465491847E-2</v>
      </c>
      <c r="AO108" s="119">
        <f t="shared" si="91"/>
        <v>0</v>
      </c>
      <c r="AP108" s="119">
        <f t="shared" si="92"/>
        <v>0</v>
      </c>
      <c r="AQ108">
        <f t="shared" si="93"/>
        <v>0.66155905558686723</v>
      </c>
      <c r="AR108" s="41">
        <f t="shared" si="94"/>
        <v>0</v>
      </c>
      <c r="AS108" s="41">
        <f t="shared" si="95"/>
        <v>0</v>
      </c>
      <c r="AT108">
        <f t="shared" si="96"/>
        <v>0.66162633428024287</v>
      </c>
      <c r="AU108" s="41">
        <f t="shared" si="120"/>
        <v>0</v>
      </c>
      <c r="AV108" s="41">
        <f t="shared" si="121"/>
        <v>0</v>
      </c>
      <c r="AW108">
        <f t="shared" si="97"/>
        <v>0.67044218509210562</v>
      </c>
      <c r="AX108">
        <f t="shared" si="122"/>
        <v>0</v>
      </c>
      <c r="AY108" s="121">
        <f t="shared" si="123"/>
        <v>0</v>
      </c>
      <c r="AZ108">
        <f t="shared" si="98"/>
        <v>0.75382284099855512</v>
      </c>
      <c r="BA108" s="39">
        <f t="shared" si="124"/>
        <v>1011707.1267438802</v>
      </c>
      <c r="BB108" s="39">
        <f t="shared" si="125"/>
        <v>89257874.32960543</v>
      </c>
      <c r="BC108">
        <f t="shared" si="99"/>
        <v>0.68649116457474124</v>
      </c>
      <c r="BD108" s="41">
        <f t="shared" si="126"/>
        <v>235571.08407933221</v>
      </c>
      <c r="BE108" s="41">
        <f t="shared" si="127"/>
        <v>21884305.093114451</v>
      </c>
      <c r="BF108">
        <f t="shared" si="100"/>
        <v>0.67082193389956646</v>
      </c>
      <c r="BG108" s="41">
        <f t="shared" si="128"/>
        <v>58125</v>
      </c>
      <c r="BH108" s="41">
        <f t="shared" si="129"/>
        <v>0</v>
      </c>
      <c r="BI108">
        <f t="shared" si="101"/>
        <v>0.70420325263370032</v>
      </c>
      <c r="BJ108">
        <f t="shared" si="130"/>
        <v>0</v>
      </c>
      <c r="BK108" s="121">
        <f t="shared" si="131"/>
        <v>0</v>
      </c>
      <c r="BL108">
        <f t="shared" si="102"/>
        <v>0.71583026061508992</v>
      </c>
      <c r="BM108" s="119">
        <f t="shared" si="132"/>
        <v>1305403.2108232125</v>
      </c>
      <c r="BN108" s="119">
        <f t="shared" si="133"/>
        <v>92123413.789689988</v>
      </c>
      <c r="BO108">
        <f t="shared" si="103"/>
        <v>0.68879888209250284</v>
      </c>
    </row>
    <row r="109" spans="1:67">
      <c r="A109">
        <v>97</v>
      </c>
      <c r="B109" s="58">
        <v>92</v>
      </c>
      <c r="C109" s="56">
        <f t="shared" si="76"/>
        <v>69321575.835864484</v>
      </c>
      <c r="D109" s="56">
        <f t="shared" si="104"/>
        <v>273589.37239477038</v>
      </c>
      <c r="E109" s="59">
        <f t="shared" si="105"/>
        <v>69047986.463469714</v>
      </c>
      <c r="F109" s="53">
        <f t="shared" si="106"/>
        <v>658399.50764795614</v>
      </c>
      <c r="G109" s="53">
        <f t="shared" si="77"/>
        <v>320267.57721306034</v>
      </c>
      <c r="H109" s="60">
        <f t="shared" si="78"/>
        <v>338131.9304348958</v>
      </c>
      <c r="I109" s="54">
        <f t="shared" si="107"/>
        <v>0.10979999999999999</v>
      </c>
      <c r="J109" s="61">
        <f t="shared" si="79"/>
        <v>9.6456066865724388E-3</v>
      </c>
      <c r="K109" s="62">
        <f t="shared" si="80"/>
        <v>662748.23231726023</v>
      </c>
      <c r="L109" s="62">
        <f t="shared" si="81"/>
        <v>1321147.7399652163</v>
      </c>
      <c r="M109" s="55">
        <f t="shared" si="108"/>
        <v>1000880.1627521559</v>
      </c>
      <c r="N109" s="55">
        <f t="shared" si="109"/>
        <v>225379.79451808601</v>
      </c>
      <c r="O109" s="55">
        <f t="shared" si="82"/>
        <v>775500.3682340699</v>
      </c>
      <c r="P109" s="59">
        <f t="shared" si="110"/>
        <v>0</v>
      </c>
      <c r="Q109" s="52">
        <f t="shared" si="136"/>
        <v>0</v>
      </c>
      <c r="R109" s="57">
        <f t="shared" si="111"/>
        <v>0</v>
      </c>
      <c r="S109" s="59">
        <f t="shared" si="112"/>
        <v>0</v>
      </c>
      <c r="T109" s="56">
        <f t="shared" si="83"/>
        <v>0</v>
      </c>
      <c r="U109" s="57">
        <f t="shared" si="84"/>
        <v>0</v>
      </c>
      <c r="V109" s="59">
        <f t="shared" si="134"/>
        <v>0</v>
      </c>
      <c r="W109" s="52">
        <f t="shared" si="74"/>
        <v>0</v>
      </c>
      <c r="X109" s="57">
        <f t="shared" si="85"/>
        <v>0</v>
      </c>
      <c r="Y109" s="59">
        <f t="shared" si="72"/>
        <v>0</v>
      </c>
      <c r="Z109" s="56">
        <f t="shared" si="113"/>
        <v>0</v>
      </c>
      <c r="AA109" s="57">
        <f t="shared" si="114"/>
        <v>0</v>
      </c>
      <c r="AB109" s="63">
        <f t="shared" si="135"/>
        <v>18735255.070250925</v>
      </c>
      <c r="AC109" s="74">
        <f t="shared" si="86"/>
        <v>921491.97169551393</v>
      </c>
      <c r="AD109" s="57">
        <f t="shared" si="115"/>
        <v>78063.562792712182</v>
      </c>
      <c r="AE109" s="59">
        <f t="shared" si="116"/>
        <v>1598335.9348669981</v>
      </c>
      <c r="AF109" s="54">
        <f t="shared" si="117"/>
        <v>225379.79451808601</v>
      </c>
      <c r="AG109" s="57">
        <f t="shared" si="87"/>
        <v>6659.7330619458253</v>
      </c>
      <c r="AH109" s="59">
        <f t="shared" si="118"/>
        <v>13950000</v>
      </c>
      <c r="AI109" s="54">
        <f t="shared" si="88"/>
        <v>0</v>
      </c>
      <c r="AJ109" s="57">
        <f t="shared" si="89"/>
        <v>58125</v>
      </c>
      <c r="AK109" s="59">
        <f t="shared" si="73"/>
        <v>35037984.830746569</v>
      </c>
      <c r="AL109" s="56">
        <f t="shared" si="75"/>
        <v>0</v>
      </c>
      <c r="AM109" s="75">
        <f t="shared" si="90"/>
        <v>145991.60346144403</v>
      </c>
      <c r="AN109">
        <f t="shared" si="119"/>
        <v>2.9327897649499307E-2</v>
      </c>
      <c r="AO109" s="119">
        <f t="shared" si="91"/>
        <v>0</v>
      </c>
      <c r="AP109" s="119">
        <f t="shared" si="92"/>
        <v>0</v>
      </c>
      <c r="AQ109">
        <f t="shared" si="93"/>
        <v>0.65815825938200267</v>
      </c>
      <c r="AR109" s="41">
        <f t="shared" si="94"/>
        <v>0</v>
      </c>
      <c r="AS109" s="41">
        <f t="shared" si="95"/>
        <v>0</v>
      </c>
      <c r="AT109">
        <f t="shared" si="96"/>
        <v>0.65822592733614416</v>
      </c>
      <c r="AU109" s="41">
        <f t="shared" si="120"/>
        <v>0</v>
      </c>
      <c r="AV109" s="41">
        <f t="shared" si="121"/>
        <v>0</v>
      </c>
      <c r="AW109">
        <f t="shared" si="97"/>
        <v>0.667093435732805</v>
      </c>
      <c r="AX109">
        <f t="shared" si="122"/>
        <v>0</v>
      </c>
      <c r="AY109" s="121">
        <f t="shared" si="123"/>
        <v>0</v>
      </c>
      <c r="AZ109">
        <f t="shared" si="98"/>
        <v>0.75102381964746401</v>
      </c>
      <c r="BA109" s="39">
        <f t="shared" si="124"/>
        <v>999555.53448822605</v>
      </c>
      <c r="BB109" s="39">
        <f t="shared" si="125"/>
        <v>89384721.25446485</v>
      </c>
      <c r="BC109">
        <f t="shared" si="99"/>
        <v>0.68323973251785231</v>
      </c>
      <c r="BD109" s="41">
        <f t="shared" si="126"/>
        <v>232039.52758003183</v>
      </c>
      <c r="BE109" s="41">
        <f t="shared" si="127"/>
        <v>21861840.068254344</v>
      </c>
      <c r="BF109">
        <f t="shared" si="100"/>
        <v>0.66747543861644132</v>
      </c>
      <c r="BG109" s="41">
        <f t="shared" si="128"/>
        <v>58125</v>
      </c>
      <c r="BH109" s="41">
        <f t="shared" si="129"/>
        <v>0</v>
      </c>
      <c r="BI109">
        <f t="shared" si="101"/>
        <v>0.70106403195283973</v>
      </c>
      <c r="BJ109">
        <f t="shared" si="130"/>
        <v>0</v>
      </c>
      <c r="BK109" s="121">
        <f t="shared" si="131"/>
        <v>0</v>
      </c>
      <c r="BL109">
        <f t="shared" si="102"/>
        <v>0.71276738553912256</v>
      </c>
      <c r="BM109" s="119">
        <f t="shared" si="132"/>
        <v>1289720.0620682579</v>
      </c>
      <c r="BN109" s="119">
        <f t="shared" si="133"/>
        <v>92080974.973198339</v>
      </c>
      <c r="BO109">
        <f t="shared" si="103"/>
        <v>0.68556178672226142</v>
      </c>
    </row>
    <row r="110" spans="1:67">
      <c r="A110">
        <v>98</v>
      </c>
      <c r="B110" s="64">
        <v>93</v>
      </c>
      <c r="C110" s="56">
        <f t="shared" si="76"/>
        <v>68320695.673112333</v>
      </c>
      <c r="D110" s="56">
        <f t="shared" si="104"/>
        <v>273589.37239477038</v>
      </c>
      <c r="E110" s="59">
        <f t="shared" si="105"/>
        <v>68047106.300717562</v>
      </c>
      <c r="F110" s="53">
        <f t="shared" si="106"/>
        <v>652048.8449545512</v>
      </c>
      <c r="G110" s="53">
        <f t="shared" si="77"/>
        <v>315625.16139149497</v>
      </c>
      <c r="H110" s="66">
        <f t="shared" si="78"/>
        <v>336423.68356305623</v>
      </c>
      <c r="I110" s="54">
        <f t="shared" si="107"/>
        <v>0.10979999999999999</v>
      </c>
      <c r="J110" s="67">
        <f t="shared" si="79"/>
        <v>9.6456066865724388E-3</v>
      </c>
      <c r="K110" s="68">
        <f t="shared" si="80"/>
        <v>653110.61300440971</v>
      </c>
      <c r="L110" s="68">
        <f t="shared" si="81"/>
        <v>1305159.4579589609</v>
      </c>
      <c r="M110" s="55">
        <f t="shared" si="108"/>
        <v>989534.29656746588</v>
      </c>
      <c r="N110" s="55">
        <f t="shared" si="109"/>
        <v>222824.91423920853</v>
      </c>
      <c r="O110" s="55">
        <f t="shared" si="82"/>
        <v>766709.38232825731</v>
      </c>
      <c r="P110" s="65">
        <f t="shared" si="110"/>
        <v>0</v>
      </c>
      <c r="Q110" s="52">
        <f t="shared" si="136"/>
        <v>0</v>
      </c>
      <c r="R110" s="57">
        <f t="shared" si="111"/>
        <v>0</v>
      </c>
      <c r="S110" s="59">
        <f t="shared" si="112"/>
        <v>0</v>
      </c>
      <c r="T110" s="56">
        <f t="shared" si="83"/>
        <v>0</v>
      </c>
      <c r="U110" s="57">
        <f t="shared" si="84"/>
        <v>0</v>
      </c>
      <c r="V110" s="59">
        <f t="shared" si="134"/>
        <v>0</v>
      </c>
      <c r="W110" s="52">
        <f t="shared" si="74"/>
        <v>0</v>
      </c>
      <c r="X110" s="57">
        <f t="shared" si="85"/>
        <v>0</v>
      </c>
      <c r="Y110" s="59">
        <f t="shared" ref="Y110:Y173" si="137">IF(V109&gt;O109,(IF(V109&gt;AA109+O109+AM109,Y109+AA109,Y109+AA109-((AA109+O109+AM109)-V109))),Y109-Z109)</f>
        <v>0</v>
      </c>
      <c r="Z110" s="56">
        <f t="shared" si="113"/>
        <v>0</v>
      </c>
      <c r="AA110" s="57">
        <f t="shared" si="114"/>
        <v>0</v>
      </c>
      <c r="AB110" s="63">
        <f t="shared" si="135"/>
        <v>17813763.098555412</v>
      </c>
      <c r="AC110" s="74">
        <f t="shared" si="86"/>
        <v>913309.28413745738</v>
      </c>
      <c r="AD110" s="57">
        <f t="shared" si="115"/>
        <v>74224.012910647551</v>
      </c>
      <c r="AE110" s="59">
        <f t="shared" si="116"/>
        <v>1372956.1403489122</v>
      </c>
      <c r="AF110" s="54">
        <f t="shared" si="117"/>
        <v>222824.91423920853</v>
      </c>
      <c r="AG110" s="57">
        <f t="shared" si="87"/>
        <v>5720.650584787134</v>
      </c>
      <c r="AH110" s="59">
        <f t="shared" si="118"/>
        <v>13950000</v>
      </c>
      <c r="AI110" s="54">
        <f t="shared" si="88"/>
        <v>0</v>
      </c>
      <c r="AJ110" s="57">
        <f t="shared" si="89"/>
        <v>58125</v>
      </c>
      <c r="AK110" s="59">
        <f t="shared" si="73"/>
        <v>35183976.434208013</v>
      </c>
      <c r="AL110" s="56">
        <f t="shared" si="75"/>
        <v>0</v>
      </c>
      <c r="AM110" s="75">
        <f t="shared" si="90"/>
        <v>146599.90180920006</v>
      </c>
      <c r="AN110">
        <f t="shared" si="119"/>
        <v>2.9408304833506767E-2</v>
      </c>
      <c r="AO110" s="119">
        <f t="shared" si="91"/>
        <v>0</v>
      </c>
      <c r="AP110" s="119">
        <f t="shared" si="92"/>
        <v>0</v>
      </c>
      <c r="AQ110">
        <f t="shared" si="93"/>
        <v>0.65476621301379667</v>
      </c>
      <c r="AR110" s="41">
        <f t="shared" si="94"/>
        <v>0</v>
      </c>
      <c r="AS110" s="41">
        <f t="shared" si="95"/>
        <v>0</v>
      </c>
      <c r="AT110">
        <f t="shared" si="96"/>
        <v>0.65483426353228558</v>
      </c>
      <c r="AU110" s="41">
        <f t="shared" si="120"/>
        <v>0</v>
      </c>
      <c r="AV110" s="41">
        <f t="shared" si="121"/>
        <v>0</v>
      </c>
      <c r="AW110">
        <f t="shared" si="97"/>
        <v>0.66375255946475276</v>
      </c>
      <c r="AX110">
        <f t="shared" si="122"/>
        <v>0</v>
      </c>
      <c r="AY110" s="121">
        <f t="shared" si="123"/>
        <v>0</v>
      </c>
      <c r="AZ110">
        <f t="shared" si="98"/>
        <v>0.74822519839766366</v>
      </c>
      <c r="BA110" s="39">
        <f t="shared" si="124"/>
        <v>987533.29704810493</v>
      </c>
      <c r="BB110" s="39">
        <f t="shared" si="125"/>
        <v>89504309.845470816</v>
      </c>
      <c r="BC110">
        <f t="shared" si="99"/>
        <v>0.67999462787193898</v>
      </c>
      <c r="BD110" s="41">
        <f t="shared" si="126"/>
        <v>228545.56482399566</v>
      </c>
      <c r="BE110" s="41">
        <f t="shared" si="127"/>
        <v>21836841.595442437</v>
      </c>
      <c r="BF110">
        <f t="shared" si="100"/>
        <v>0.66413677927866099</v>
      </c>
      <c r="BG110" s="41">
        <f t="shared" si="128"/>
        <v>58125</v>
      </c>
      <c r="BH110" s="41">
        <f t="shared" si="129"/>
        <v>0</v>
      </c>
      <c r="BI110">
        <f t="shared" si="101"/>
        <v>0.697929491139057</v>
      </c>
      <c r="BJ110">
        <f t="shared" si="130"/>
        <v>0</v>
      </c>
      <c r="BK110" s="121">
        <f t="shared" si="131"/>
        <v>0</v>
      </c>
      <c r="BL110">
        <f t="shared" si="102"/>
        <v>0.70970814265787319</v>
      </c>
      <c r="BM110" s="119">
        <f t="shared" si="132"/>
        <v>1274203.8618721005</v>
      </c>
      <c r="BN110" s="119">
        <f t="shared" si="133"/>
        <v>92026689.580774322</v>
      </c>
      <c r="BO110">
        <f t="shared" si="103"/>
        <v>0.68233080061145668</v>
      </c>
    </row>
    <row r="111" spans="1:67">
      <c r="A111">
        <v>99</v>
      </c>
      <c r="B111" s="58">
        <v>94</v>
      </c>
      <c r="C111" s="56">
        <f t="shared" si="76"/>
        <v>67331161.376544863</v>
      </c>
      <c r="D111" s="56">
        <f t="shared" si="104"/>
        <v>273589.37239476293</v>
      </c>
      <c r="E111" s="59">
        <f t="shared" si="105"/>
        <v>67057572.0041501</v>
      </c>
      <c r="F111" s="53">
        <f t="shared" si="106"/>
        <v>645759.43825568585</v>
      </c>
      <c r="G111" s="53">
        <f t="shared" si="77"/>
        <v>311035.37147924956</v>
      </c>
      <c r="H111" s="60">
        <f t="shared" si="78"/>
        <v>334724.06677643629</v>
      </c>
      <c r="I111" s="54">
        <f t="shared" si="107"/>
        <v>0.10979999999999999</v>
      </c>
      <c r="J111" s="61">
        <f t="shared" si="79"/>
        <v>9.6456066865724388E-3</v>
      </c>
      <c r="K111" s="62">
        <f t="shared" si="80"/>
        <v>643582.34821188741</v>
      </c>
      <c r="L111" s="62">
        <f t="shared" si="81"/>
        <v>1289341.7864675731</v>
      </c>
      <c r="M111" s="55">
        <f t="shared" si="108"/>
        <v>978306.41498832358</v>
      </c>
      <c r="N111" s="55">
        <f t="shared" si="109"/>
        <v>220296.60192235516</v>
      </c>
      <c r="O111" s="55">
        <f t="shared" si="82"/>
        <v>758009.81306596845</v>
      </c>
      <c r="P111" s="59">
        <f t="shared" si="110"/>
        <v>0</v>
      </c>
      <c r="Q111" s="52">
        <f t="shared" si="136"/>
        <v>0</v>
      </c>
      <c r="R111" s="57">
        <f t="shared" si="111"/>
        <v>0</v>
      </c>
      <c r="S111" s="59">
        <f t="shared" si="112"/>
        <v>0</v>
      </c>
      <c r="T111" s="56">
        <f t="shared" si="83"/>
        <v>0</v>
      </c>
      <c r="U111" s="57">
        <f t="shared" si="84"/>
        <v>0</v>
      </c>
      <c r="V111" s="59">
        <f t="shared" si="134"/>
        <v>0</v>
      </c>
      <c r="W111" s="52">
        <f t="shared" si="74"/>
        <v>0</v>
      </c>
      <c r="X111" s="57">
        <f t="shared" si="85"/>
        <v>0</v>
      </c>
      <c r="Y111" s="59">
        <f t="shared" si="137"/>
        <v>0</v>
      </c>
      <c r="Z111" s="56">
        <f t="shared" si="113"/>
        <v>0</v>
      </c>
      <c r="AA111" s="57">
        <f t="shared" si="114"/>
        <v>0</v>
      </c>
      <c r="AB111" s="63">
        <f t="shared" si="135"/>
        <v>16900453.814417955</v>
      </c>
      <c r="AC111" s="74">
        <f t="shared" si="86"/>
        <v>905220.54779937351</v>
      </c>
      <c r="AD111" s="57">
        <f t="shared" si="115"/>
        <v>70418.557560074812</v>
      </c>
      <c r="AE111" s="59">
        <f t="shared" si="116"/>
        <v>1150131.2261097038</v>
      </c>
      <c r="AF111" s="54">
        <f t="shared" si="117"/>
        <v>220296.60192235516</v>
      </c>
      <c r="AG111" s="57">
        <f t="shared" si="87"/>
        <v>4792.2134421237661</v>
      </c>
      <c r="AH111" s="59">
        <f t="shared" si="118"/>
        <v>13950000</v>
      </c>
      <c r="AI111" s="54">
        <f t="shared" si="88"/>
        <v>0</v>
      </c>
      <c r="AJ111" s="57">
        <f t="shared" si="89"/>
        <v>58125</v>
      </c>
      <c r="AK111" s="59">
        <f t="shared" si="73"/>
        <v>35330576.336017214</v>
      </c>
      <c r="AL111" s="56">
        <f t="shared" si="75"/>
        <v>0</v>
      </c>
      <c r="AM111" s="75">
        <f t="shared" si="90"/>
        <v>147210.73473340506</v>
      </c>
      <c r="AN111">
        <f t="shared" si="119"/>
        <v>2.948871201751423E-2</v>
      </c>
      <c r="AO111" s="119">
        <f t="shared" si="91"/>
        <v>0</v>
      </c>
      <c r="AP111" s="119">
        <f t="shared" si="92"/>
        <v>0</v>
      </c>
      <c r="AQ111">
        <f t="shared" si="93"/>
        <v>0.65138296171485743</v>
      </c>
      <c r="AR111" s="41">
        <f t="shared" si="94"/>
        <v>0</v>
      </c>
      <c r="AS111" s="41">
        <f t="shared" si="95"/>
        <v>0</v>
      </c>
      <c r="AT111">
        <f t="shared" si="96"/>
        <v>0.65145138813548176</v>
      </c>
      <c r="AU111" s="41">
        <f t="shared" si="120"/>
        <v>0</v>
      </c>
      <c r="AV111" s="41">
        <f t="shared" si="121"/>
        <v>0</v>
      </c>
      <c r="AW111">
        <f t="shared" si="97"/>
        <v>0.66041960584599502</v>
      </c>
      <c r="AX111">
        <f t="shared" si="122"/>
        <v>0</v>
      </c>
      <c r="AY111" s="121">
        <f t="shared" si="123"/>
        <v>0</v>
      </c>
      <c r="AZ111">
        <f t="shared" si="98"/>
        <v>0.74542705047187052</v>
      </c>
      <c r="BA111" s="39">
        <f t="shared" si="124"/>
        <v>975639.10535944835</v>
      </c>
      <c r="BB111" s="39">
        <f t="shared" si="125"/>
        <v>89616834.232137978</v>
      </c>
      <c r="BC111">
        <f t="shared" si="99"/>
        <v>0.67675590705920008</v>
      </c>
      <c r="BD111" s="41">
        <f t="shared" si="126"/>
        <v>225088.81536447891</v>
      </c>
      <c r="BE111" s="41">
        <f t="shared" si="127"/>
        <v>21809363.590313159</v>
      </c>
      <c r="BF111">
        <f t="shared" si="100"/>
        <v>0.6608060056207008</v>
      </c>
      <c r="BG111" s="41">
        <f t="shared" si="128"/>
        <v>58125</v>
      </c>
      <c r="BH111" s="41">
        <f t="shared" si="129"/>
        <v>0</v>
      </c>
      <c r="BI111">
        <f t="shared" si="101"/>
        <v>0.69479969283714882</v>
      </c>
      <c r="BJ111">
        <f t="shared" si="130"/>
        <v>0</v>
      </c>
      <c r="BK111" s="121">
        <f t="shared" si="131"/>
        <v>0</v>
      </c>
      <c r="BL111">
        <f t="shared" si="102"/>
        <v>0.70665259796905799</v>
      </c>
      <c r="BM111" s="119">
        <f t="shared" si="132"/>
        <v>1258852.9207239272</v>
      </c>
      <c r="BN111" s="119">
        <f t="shared" si="133"/>
        <v>91960803.008902416</v>
      </c>
      <c r="BO111">
        <f t="shared" si="103"/>
        <v>0.67910598107176556</v>
      </c>
    </row>
    <row r="112" spans="1:67">
      <c r="A112">
        <v>100</v>
      </c>
      <c r="B112" s="64">
        <v>95</v>
      </c>
      <c r="C112" s="56">
        <f t="shared" si="76"/>
        <v>66352854.961556546</v>
      </c>
      <c r="D112" s="56">
        <f t="shared" si="104"/>
        <v>273589.37239477038</v>
      </c>
      <c r="E112" s="59">
        <f t="shared" si="105"/>
        <v>66079265.589161776</v>
      </c>
      <c r="F112" s="53">
        <f t="shared" si="106"/>
        <v>639530.69670012954</v>
      </c>
      <c r="G112" s="53">
        <f t="shared" si="77"/>
        <v>306497.6602243954</v>
      </c>
      <c r="H112" s="66">
        <f t="shared" si="78"/>
        <v>333033.03647573414</v>
      </c>
      <c r="I112" s="54">
        <f t="shared" si="107"/>
        <v>0.10979999999999999</v>
      </c>
      <c r="J112" s="67">
        <f t="shared" si="79"/>
        <v>9.6456066865724388E-3</v>
      </c>
      <c r="K112" s="68">
        <f t="shared" si="80"/>
        <v>634162.30032713502</v>
      </c>
      <c r="L112" s="68">
        <f t="shared" si="81"/>
        <v>1273692.9970272644</v>
      </c>
      <c r="M112" s="55">
        <f t="shared" si="108"/>
        <v>967195.3368028691</v>
      </c>
      <c r="N112" s="55">
        <f t="shared" si="109"/>
        <v>217794.59158035158</v>
      </c>
      <c r="O112" s="55">
        <f t="shared" si="82"/>
        <v>749400.74522251752</v>
      </c>
      <c r="P112" s="65">
        <f t="shared" si="110"/>
        <v>0</v>
      </c>
      <c r="Q112" s="52">
        <f t="shared" si="136"/>
        <v>0</v>
      </c>
      <c r="R112" s="57">
        <f t="shared" si="111"/>
        <v>0</v>
      </c>
      <c r="S112" s="59">
        <f t="shared" si="112"/>
        <v>0</v>
      </c>
      <c r="T112" s="56">
        <f t="shared" si="83"/>
        <v>0</v>
      </c>
      <c r="U112" s="57">
        <f t="shared" si="84"/>
        <v>0</v>
      </c>
      <c r="V112" s="59">
        <f t="shared" si="134"/>
        <v>0</v>
      </c>
      <c r="W112" s="52">
        <f t="shared" si="74"/>
        <v>0</v>
      </c>
      <c r="X112" s="57">
        <f t="shared" si="85"/>
        <v>0</v>
      </c>
      <c r="Y112" s="59">
        <f t="shared" si="137"/>
        <v>0</v>
      </c>
      <c r="Z112" s="56">
        <f t="shared" si="113"/>
        <v>0</v>
      </c>
      <c r="AA112" s="57">
        <f t="shared" si="114"/>
        <v>0</v>
      </c>
      <c r="AB112" s="63">
        <f t="shared" si="135"/>
        <v>15995233.266618581</v>
      </c>
      <c r="AC112" s="74">
        <f t="shared" si="86"/>
        <v>897224.85801731178</v>
      </c>
      <c r="AD112" s="57">
        <f t="shared" si="115"/>
        <v>66646.805277577427</v>
      </c>
      <c r="AE112" s="59">
        <f t="shared" si="116"/>
        <v>929834.62418734864</v>
      </c>
      <c r="AF112" s="54">
        <f t="shared" si="117"/>
        <v>217794.59158035158</v>
      </c>
      <c r="AG112" s="57">
        <f t="shared" si="87"/>
        <v>3874.3109341139525</v>
      </c>
      <c r="AH112" s="59">
        <f t="shared" si="118"/>
        <v>13950000</v>
      </c>
      <c r="AI112" s="54">
        <f t="shared" si="88"/>
        <v>0</v>
      </c>
      <c r="AJ112" s="57">
        <f t="shared" si="89"/>
        <v>58125</v>
      </c>
      <c r="AK112" s="59">
        <f t="shared" si="73"/>
        <v>35477787.070750616</v>
      </c>
      <c r="AL112" s="56">
        <f t="shared" si="75"/>
        <v>0</v>
      </c>
      <c r="AM112" s="75">
        <f t="shared" si="90"/>
        <v>147824.11279479423</v>
      </c>
      <c r="AN112">
        <f t="shared" si="119"/>
        <v>2.956911920152169E-2</v>
      </c>
      <c r="AO112" s="119">
        <f t="shared" si="91"/>
        <v>0</v>
      </c>
      <c r="AP112" s="119">
        <f t="shared" si="92"/>
        <v>0</v>
      </c>
      <c r="AQ112">
        <f t="shared" si="93"/>
        <v>0.64800855013204461</v>
      </c>
      <c r="AR112" s="41">
        <f t="shared" si="94"/>
        <v>0</v>
      </c>
      <c r="AS112" s="41">
        <f t="shared" si="95"/>
        <v>0</v>
      </c>
      <c r="AT112">
        <f t="shared" si="96"/>
        <v>0.64807734582694854</v>
      </c>
      <c r="AU112" s="41">
        <f t="shared" si="120"/>
        <v>0</v>
      </c>
      <c r="AV112" s="41">
        <f t="shared" si="121"/>
        <v>0</v>
      </c>
      <c r="AW112">
        <f t="shared" si="97"/>
        <v>0.65709462386850059</v>
      </c>
      <c r="AX112">
        <f t="shared" si="122"/>
        <v>0</v>
      </c>
      <c r="AY112" s="121">
        <f t="shared" si="123"/>
        <v>0</v>
      </c>
      <c r="AZ112">
        <f t="shared" si="98"/>
        <v>0.74262944879938619</v>
      </c>
      <c r="BA112" s="39">
        <f t="shared" si="124"/>
        <v>963871.66329488927</v>
      </c>
      <c r="BB112" s="39">
        <f t="shared" si="125"/>
        <v>89722485.801731184</v>
      </c>
      <c r="BC112">
        <f t="shared" si="99"/>
        <v>0.67352362597728543</v>
      </c>
      <c r="BD112" s="41">
        <f t="shared" si="126"/>
        <v>221668.90251446553</v>
      </c>
      <c r="BE112" s="41">
        <f t="shared" si="127"/>
        <v>21779459.158035159</v>
      </c>
      <c r="BF112">
        <f t="shared" si="100"/>
        <v>0.65748316681183661</v>
      </c>
      <c r="BG112" s="41">
        <f t="shared" si="128"/>
        <v>58125</v>
      </c>
      <c r="BH112" s="41">
        <f t="shared" si="129"/>
        <v>0</v>
      </c>
      <c r="BI112">
        <f t="shared" si="101"/>
        <v>0.69167469922069813</v>
      </c>
      <c r="BJ112">
        <f t="shared" si="130"/>
        <v>0</v>
      </c>
      <c r="BK112" s="121">
        <f t="shared" si="131"/>
        <v>0</v>
      </c>
      <c r="BL112">
        <f t="shared" si="102"/>
        <v>0.70360081703774846</v>
      </c>
      <c r="BM112" s="119">
        <f t="shared" si="132"/>
        <v>1243665.5658093549</v>
      </c>
      <c r="BN112" s="119">
        <f t="shared" si="133"/>
        <v>91883556.996272564</v>
      </c>
      <c r="BO112">
        <f t="shared" si="103"/>
        <v>0.67588738489681666</v>
      </c>
    </row>
    <row r="113" spans="1:67">
      <c r="A113">
        <v>101</v>
      </c>
      <c r="B113" s="58">
        <v>96</v>
      </c>
      <c r="C113" s="56">
        <f t="shared" si="76"/>
        <v>65385659.624753676</v>
      </c>
      <c r="D113" s="56">
        <f t="shared" si="104"/>
        <v>273589.37239477038</v>
      </c>
      <c r="E113" s="59">
        <f t="shared" si="105"/>
        <v>65112070.252358906</v>
      </c>
      <c r="F113" s="53">
        <f t="shared" si="106"/>
        <v>633362.03513577033</v>
      </c>
      <c r="G113" s="53">
        <f t="shared" si="77"/>
        <v>302011.48585385806</v>
      </c>
      <c r="H113" s="60">
        <f t="shared" si="78"/>
        <v>331350.54928191227</v>
      </c>
      <c r="I113" s="54">
        <f t="shared" si="107"/>
        <v>0.10979999999999999</v>
      </c>
      <c r="J113" s="61">
        <f t="shared" si="79"/>
        <v>9.6456066865724388E-3</v>
      </c>
      <c r="K113" s="62">
        <f t="shared" si="80"/>
        <v>624849.34312897443</v>
      </c>
      <c r="L113" s="62">
        <f t="shared" si="81"/>
        <v>1258211.3782647448</v>
      </c>
      <c r="M113" s="55">
        <f t="shared" si="108"/>
        <v>956199.89241088671</v>
      </c>
      <c r="N113" s="55">
        <f t="shared" si="109"/>
        <v>215318.61984075213</v>
      </c>
      <c r="O113" s="55">
        <f t="shared" si="82"/>
        <v>740881.27257013461</v>
      </c>
      <c r="P113" s="59">
        <f t="shared" si="110"/>
        <v>0</v>
      </c>
      <c r="Q113" s="52">
        <f t="shared" si="136"/>
        <v>0</v>
      </c>
      <c r="R113" s="57">
        <f t="shared" si="111"/>
        <v>0</v>
      </c>
      <c r="S113" s="59">
        <f t="shared" si="112"/>
        <v>0</v>
      </c>
      <c r="T113" s="56">
        <f t="shared" si="83"/>
        <v>0</v>
      </c>
      <c r="U113" s="57">
        <f t="shared" si="84"/>
        <v>0</v>
      </c>
      <c r="V113" s="59">
        <f t="shared" si="134"/>
        <v>0</v>
      </c>
      <c r="W113" s="52">
        <f t="shared" si="74"/>
        <v>0</v>
      </c>
      <c r="X113" s="57">
        <f t="shared" si="85"/>
        <v>0</v>
      </c>
      <c r="Y113" s="59">
        <f t="shared" si="137"/>
        <v>0</v>
      </c>
      <c r="Z113" s="56">
        <f t="shared" si="113"/>
        <v>0</v>
      </c>
      <c r="AA113" s="57">
        <f t="shared" si="114"/>
        <v>0</v>
      </c>
      <c r="AB113" s="63">
        <f t="shared" si="135"/>
        <v>15098008.408601269</v>
      </c>
      <c r="AC113" s="74">
        <f t="shared" si="86"/>
        <v>889321.31916824053</v>
      </c>
      <c r="AD113" s="57">
        <f t="shared" si="115"/>
        <v>62908.368369171956</v>
      </c>
      <c r="AE113" s="59">
        <f t="shared" si="116"/>
        <v>712040.03260699706</v>
      </c>
      <c r="AF113" s="54">
        <f t="shared" si="117"/>
        <v>215318.61984075213</v>
      </c>
      <c r="AG113" s="57">
        <f t="shared" si="87"/>
        <v>2966.8334691958212</v>
      </c>
      <c r="AH113" s="59">
        <f t="shared" si="118"/>
        <v>13950000</v>
      </c>
      <c r="AI113" s="54">
        <f t="shared" si="88"/>
        <v>0</v>
      </c>
      <c r="AJ113" s="57">
        <f t="shared" si="89"/>
        <v>58125</v>
      </c>
      <c r="AK113" s="59">
        <f t="shared" si="73"/>
        <v>35625611.183545411</v>
      </c>
      <c r="AL113" s="56">
        <f t="shared" si="75"/>
        <v>0</v>
      </c>
      <c r="AM113" s="75">
        <f t="shared" si="90"/>
        <v>148440.04659810587</v>
      </c>
      <c r="AN113">
        <f t="shared" si="119"/>
        <v>2.9649526385529153E-2</v>
      </c>
      <c r="AO113" s="119">
        <f t="shared" si="91"/>
        <v>0</v>
      </c>
      <c r="AP113" s="119">
        <f t="shared" si="92"/>
        <v>0</v>
      </c>
      <c r="AQ113">
        <f t="shared" si="93"/>
        <v>0.64464302232713744</v>
      </c>
      <c r="AR113" s="41">
        <f t="shared" si="94"/>
        <v>0</v>
      </c>
      <c r="AS113" s="41">
        <f t="shared" si="95"/>
        <v>0</v>
      </c>
      <c r="AT113">
        <f t="shared" si="96"/>
        <v>0.64471218070294789</v>
      </c>
      <c r="AU113" s="41">
        <f t="shared" si="120"/>
        <v>0</v>
      </c>
      <c r="AV113" s="41">
        <f t="shared" si="121"/>
        <v>0</v>
      </c>
      <c r="AW113">
        <f t="shared" si="97"/>
        <v>0.65377766195844766</v>
      </c>
      <c r="AX113">
        <f t="shared" si="122"/>
        <v>0</v>
      </c>
      <c r="AY113" s="121">
        <f t="shared" si="123"/>
        <v>0</v>
      </c>
      <c r="AZ113">
        <f t="shared" si="98"/>
        <v>0.73983246601337671</v>
      </c>
      <c r="BA113" s="39">
        <f t="shared" si="124"/>
        <v>952229.68753741251</v>
      </c>
      <c r="BB113" s="39">
        <f t="shared" si="125"/>
        <v>89821453.235992298</v>
      </c>
      <c r="BC113">
        <f t="shared" si="99"/>
        <v>0.67029783999881076</v>
      </c>
      <c r="BD113" s="41">
        <f t="shared" si="126"/>
        <v>218285.45330994794</v>
      </c>
      <c r="BE113" s="41">
        <f t="shared" si="127"/>
        <v>21747180.603915963</v>
      </c>
      <c r="BF113">
        <f t="shared" si="100"/>
        <v>0.65416831145638066</v>
      </c>
      <c r="BG113" s="41">
        <f t="shared" si="128"/>
        <v>58125</v>
      </c>
      <c r="BH113" s="41">
        <f t="shared" si="129"/>
        <v>0</v>
      </c>
      <c r="BI113">
        <f t="shared" si="101"/>
        <v>0.68855457199088843</v>
      </c>
      <c r="BJ113">
        <f t="shared" si="130"/>
        <v>0</v>
      </c>
      <c r="BK113" s="121">
        <f t="shared" si="131"/>
        <v>0</v>
      </c>
      <c r="BL113">
        <f t="shared" si="102"/>
        <v>0.70055286499465574</v>
      </c>
      <c r="BM113" s="119">
        <f t="shared" si="132"/>
        <v>1228640.1408473605</v>
      </c>
      <c r="BN113" s="119">
        <f t="shared" si="133"/>
        <v>91795189.671445131</v>
      </c>
      <c r="BO113">
        <f t="shared" si="103"/>
        <v>0.67267506836171409</v>
      </c>
    </row>
    <row r="114" spans="1:67">
      <c r="A114">
        <v>102</v>
      </c>
      <c r="B114" s="64">
        <v>97</v>
      </c>
      <c r="C114" s="56">
        <f t="shared" si="76"/>
        <v>64429459.732342795</v>
      </c>
      <c r="D114" s="56">
        <f t="shared" si="104"/>
        <v>273589.37239477038</v>
      </c>
      <c r="E114" s="59">
        <f t="shared" si="105"/>
        <v>64155870.359948024</v>
      </c>
      <c r="F114" s="53">
        <f t="shared" si="106"/>
        <v>627252.87405464367</v>
      </c>
      <c r="G114" s="53">
        <f t="shared" si="77"/>
        <v>297576.31201955891</v>
      </c>
      <c r="H114" s="66">
        <f t="shared" si="78"/>
        <v>329676.56203508476</v>
      </c>
      <c r="I114" s="54">
        <f t="shared" si="107"/>
        <v>0.10979999999999999</v>
      </c>
      <c r="J114" s="67">
        <f t="shared" si="79"/>
        <v>9.6456066865724388E-3</v>
      </c>
      <c r="K114" s="68">
        <f t="shared" si="80"/>
        <v>615642.3616756174</v>
      </c>
      <c r="L114" s="68">
        <f t="shared" si="81"/>
        <v>1242895.2357302611</v>
      </c>
      <c r="M114" s="55">
        <f t="shared" si="108"/>
        <v>945318.92371070222</v>
      </c>
      <c r="N114" s="55">
        <f t="shared" si="109"/>
        <v>212868.42592037111</v>
      </c>
      <c r="O114" s="55">
        <f t="shared" si="82"/>
        <v>732450.49779033114</v>
      </c>
      <c r="P114" s="65">
        <f t="shared" si="110"/>
        <v>0</v>
      </c>
      <c r="Q114" s="52">
        <f t="shared" si="136"/>
        <v>0</v>
      </c>
      <c r="R114" s="57">
        <f t="shared" si="111"/>
        <v>0</v>
      </c>
      <c r="S114" s="59">
        <f t="shared" si="112"/>
        <v>0</v>
      </c>
      <c r="T114" s="56">
        <f t="shared" si="83"/>
        <v>0</v>
      </c>
      <c r="U114" s="57">
        <f t="shared" si="84"/>
        <v>0</v>
      </c>
      <c r="V114" s="59">
        <f t="shared" si="134"/>
        <v>0</v>
      </c>
      <c r="W114" s="52">
        <f t="shared" si="74"/>
        <v>0</v>
      </c>
      <c r="X114" s="57">
        <f t="shared" si="85"/>
        <v>0</v>
      </c>
      <c r="Y114" s="59">
        <f t="shared" si="137"/>
        <v>0</v>
      </c>
      <c r="Z114" s="56">
        <f t="shared" si="113"/>
        <v>0</v>
      </c>
      <c r="AA114" s="57">
        <f t="shared" si="114"/>
        <v>0</v>
      </c>
      <c r="AB114" s="63">
        <f t="shared" si="135"/>
        <v>14208687.089433029</v>
      </c>
      <c r="AC114" s="74">
        <f t="shared" si="86"/>
        <v>881509.04458259582</v>
      </c>
      <c r="AD114" s="57">
        <f t="shared" si="115"/>
        <v>59202.862872637619</v>
      </c>
      <c r="AE114" s="59">
        <f t="shared" si="116"/>
        <v>496721.41276624496</v>
      </c>
      <c r="AF114" s="54">
        <f t="shared" si="117"/>
        <v>212868.42592037111</v>
      </c>
      <c r="AG114" s="57">
        <f t="shared" si="87"/>
        <v>2069.6725531926872</v>
      </c>
      <c r="AH114" s="59">
        <f t="shared" si="118"/>
        <v>13950000</v>
      </c>
      <c r="AI114" s="54">
        <f t="shared" si="88"/>
        <v>0</v>
      </c>
      <c r="AJ114" s="57">
        <f t="shared" si="89"/>
        <v>58125</v>
      </c>
      <c r="AK114" s="59">
        <f t="shared" si="73"/>
        <v>35774051.230143517</v>
      </c>
      <c r="AL114" s="56">
        <f t="shared" si="75"/>
        <v>0</v>
      </c>
      <c r="AM114" s="75">
        <f t="shared" si="90"/>
        <v>149058.54679226465</v>
      </c>
      <c r="AN114">
        <f t="shared" si="119"/>
        <v>2.9729933569536612E-2</v>
      </c>
      <c r="AO114" s="119">
        <f t="shared" si="91"/>
        <v>0</v>
      </c>
      <c r="AP114" s="119">
        <f t="shared" si="92"/>
        <v>0</v>
      </c>
      <c r="AQ114">
        <f t="shared" si="93"/>
        <v>0.64128642177751594</v>
      </c>
      <c r="AR114" s="41">
        <f t="shared" si="94"/>
        <v>0</v>
      </c>
      <c r="AS114" s="41">
        <f t="shared" si="95"/>
        <v>0</v>
      </c>
      <c r="AT114">
        <f t="shared" si="96"/>
        <v>0.64135593627547616</v>
      </c>
      <c r="AU114" s="41">
        <f t="shared" si="120"/>
        <v>0</v>
      </c>
      <c r="AV114" s="41">
        <f t="shared" si="121"/>
        <v>0</v>
      </c>
      <c r="AW114">
        <f t="shared" si="97"/>
        <v>0.65046876797641895</v>
      </c>
      <c r="AX114">
        <f t="shared" si="122"/>
        <v>0</v>
      </c>
      <c r="AY114" s="121">
        <f t="shared" si="123"/>
        <v>0</v>
      </c>
      <c r="AZ114">
        <f t="shared" si="98"/>
        <v>0.73703617444801295</v>
      </c>
      <c r="BA114" s="39">
        <f t="shared" si="124"/>
        <v>940711.90745523339</v>
      </c>
      <c r="BB114" s="39">
        <f t="shared" si="125"/>
        <v>89913922.547424778</v>
      </c>
      <c r="BC114">
        <f t="shared" si="99"/>
        <v>0.6670786039709683</v>
      </c>
      <c r="BD114" s="41">
        <f t="shared" si="126"/>
        <v>214938.09847356379</v>
      </c>
      <c r="BE114" s="41">
        <f t="shared" si="127"/>
        <v>21712579.443877853</v>
      </c>
      <c r="BF114">
        <f t="shared" si="100"/>
        <v>0.65086148759399942</v>
      </c>
      <c r="BG114" s="41">
        <f t="shared" si="128"/>
        <v>58125</v>
      </c>
      <c r="BH114" s="41">
        <f t="shared" si="129"/>
        <v>0</v>
      </c>
      <c r="BI114">
        <f t="shared" si="101"/>
        <v>0.68543937237536412</v>
      </c>
      <c r="BJ114">
        <f t="shared" si="130"/>
        <v>0</v>
      </c>
      <c r="BK114" s="121">
        <f t="shared" si="131"/>
        <v>0</v>
      </c>
      <c r="BL114">
        <f t="shared" si="102"/>
        <v>0.69750880653461789</v>
      </c>
      <c r="BM114" s="119">
        <f t="shared" si="132"/>
        <v>1213775.0059287972</v>
      </c>
      <c r="BN114" s="119">
        <f t="shared" si="133"/>
        <v>91695935.59993811</v>
      </c>
      <c r="BO114">
        <f t="shared" si="103"/>
        <v>0.66946908722238307</v>
      </c>
    </row>
    <row r="115" spans="1:67">
      <c r="A115">
        <v>103</v>
      </c>
      <c r="B115" s="58">
        <v>98</v>
      </c>
      <c r="C115" s="56">
        <f t="shared" si="76"/>
        <v>63484140.808632083</v>
      </c>
      <c r="D115" s="56">
        <f t="shared" si="104"/>
        <v>273589.37239476293</v>
      </c>
      <c r="E115" s="59">
        <f t="shared" si="105"/>
        <v>63210551.43623732</v>
      </c>
      <c r="F115" s="53">
        <f t="shared" si="106"/>
        <v>621202.63953849045</v>
      </c>
      <c r="G115" s="53">
        <f t="shared" si="77"/>
        <v>293191.60774508078</v>
      </c>
      <c r="H115" s="60">
        <f t="shared" si="78"/>
        <v>328011.03179340967</v>
      </c>
      <c r="I115" s="54">
        <f t="shared" si="107"/>
        <v>0.10979999999999999</v>
      </c>
      <c r="J115" s="61">
        <f t="shared" si="79"/>
        <v>9.6456066865724388E-3</v>
      </c>
      <c r="K115" s="62">
        <f t="shared" si="80"/>
        <v>606540.25219376571</v>
      </c>
      <c r="L115" s="62">
        <f t="shared" si="81"/>
        <v>1227742.8917322562</v>
      </c>
      <c r="M115" s="55">
        <f t="shared" si="108"/>
        <v>934551.28398717544</v>
      </c>
      <c r="N115" s="55">
        <f t="shared" si="109"/>
        <v>210443.7516000607</v>
      </c>
      <c r="O115" s="55">
        <f t="shared" si="82"/>
        <v>724107.53238711471</v>
      </c>
      <c r="P115" s="59">
        <f t="shared" si="110"/>
        <v>0</v>
      </c>
      <c r="Q115" s="52">
        <f t="shared" si="136"/>
        <v>0</v>
      </c>
      <c r="R115" s="57">
        <f t="shared" si="111"/>
        <v>0</v>
      </c>
      <c r="S115" s="59">
        <f t="shared" si="112"/>
        <v>0</v>
      </c>
      <c r="T115" s="56">
        <f t="shared" si="83"/>
        <v>0</v>
      </c>
      <c r="U115" s="57">
        <f t="shared" si="84"/>
        <v>0</v>
      </c>
      <c r="V115" s="59">
        <f t="shared" si="134"/>
        <v>0</v>
      </c>
      <c r="W115" s="52">
        <f t="shared" si="74"/>
        <v>0</v>
      </c>
      <c r="X115" s="57">
        <f t="shared" si="85"/>
        <v>0</v>
      </c>
      <c r="Y115" s="59">
        <f t="shared" si="137"/>
        <v>0</v>
      </c>
      <c r="Z115" s="56">
        <f t="shared" si="113"/>
        <v>0</v>
      </c>
      <c r="AA115" s="57">
        <f t="shared" si="114"/>
        <v>0</v>
      </c>
      <c r="AB115" s="63">
        <f t="shared" si="135"/>
        <v>13327178.044850433</v>
      </c>
      <c r="AC115" s="74">
        <f t="shared" si="86"/>
        <v>873787.15645768051</v>
      </c>
      <c r="AD115" s="57">
        <f t="shared" si="115"/>
        <v>55529.908520210134</v>
      </c>
      <c r="AE115" s="59">
        <f t="shared" si="116"/>
        <v>283852.98684587388</v>
      </c>
      <c r="AF115" s="54">
        <f t="shared" si="117"/>
        <v>210443.7516000607</v>
      </c>
      <c r="AG115" s="57">
        <f t="shared" si="87"/>
        <v>1182.7207785244746</v>
      </c>
      <c r="AH115" s="59">
        <f t="shared" si="118"/>
        <v>13950000</v>
      </c>
      <c r="AI115" s="54">
        <f t="shared" si="88"/>
        <v>0</v>
      </c>
      <c r="AJ115" s="57">
        <f t="shared" si="89"/>
        <v>58125</v>
      </c>
      <c r="AK115" s="59">
        <f t="shared" si="73"/>
        <v>35923109.776935779</v>
      </c>
      <c r="AL115" s="56">
        <f t="shared" si="75"/>
        <v>0</v>
      </c>
      <c r="AM115" s="75">
        <f t="shared" si="90"/>
        <v>149679.62407056574</v>
      </c>
      <c r="AN115">
        <f t="shared" si="119"/>
        <v>2.9810340753544072E-2</v>
      </c>
      <c r="AO115" s="119">
        <f t="shared" si="91"/>
        <v>0</v>
      </c>
      <c r="AP115" s="119">
        <f t="shared" si="92"/>
        <v>0</v>
      </c>
      <c r="AQ115">
        <f t="shared" si="93"/>
        <v>0.63793879137694387</v>
      </c>
      <c r="AR115" s="41">
        <f t="shared" si="94"/>
        <v>0</v>
      </c>
      <c r="AS115" s="41">
        <f t="shared" si="95"/>
        <v>0</v>
      </c>
      <c r="AT115">
        <f t="shared" si="96"/>
        <v>0.63800865547304397</v>
      </c>
      <c r="AU115" s="41">
        <f t="shared" si="120"/>
        <v>0</v>
      </c>
      <c r="AV115" s="41">
        <f t="shared" si="121"/>
        <v>0</v>
      </c>
      <c r="AW115">
        <f t="shared" si="97"/>
        <v>0.64716798921774987</v>
      </c>
      <c r="AX115">
        <f t="shared" si="122"/>
        <v>0</v>
      </c>
      <c r="AY115" s="121">
        <f t="shared" si="123"/>
        <v>0</v>
      </c>
      <c r="AZ115">
        <f t="shared" si="98"/>
        <v>0.73424064613580187</v>
      </c>
      <c r="BA115" s="39">
        <f t="shared" si="124"/>
        <v>929317.0649778907</v>
      </c>
      <c r="BB115" s="39">
        <f t="shared" si="125"/>
        <v>90000077.115141094</v>
      </c>
      <c r="BC115">
        <f t="shared" si="99"/>
        <v>0.66386597221503951</v>
      </c>
      <c r="BD115" s="41">
        <f t="shared" si="126"/>
        <v>211626.47237858517</v>
      </c>
      <c r="BE115" s="41">
        <f t="shared" si="127"/>
        <v>21675706.41480625</v>
      </c>
      <c r="BF115">
        <f t="shared" si="100"/>
        <v>0.64756274269990899</v>
      </c>
      <c r="BG115" s="41">
        <f t="shared" si="128"/>
        <v>58125</v>
      </c>
      <c r="BH115" s="41">
        <f t="shared" si="129"/>
        <v>0</v>
      </c>
      <c r="BI115">
        <f t="shared" si="101"/>
        <v>0.68232916112705977</v>
      </c>
      <c r="BJ115">
        <f t="shared" si="130"/>
        <v>0</v>
      </c>
      <c r="BK115" s="121">
        <f t="shared" si="131"/>
        <v>0</v>
      </c>
      <c r="BL115">
        <f t="shared" si="102"/>
        <v>0.69446870591496312</v>
      </c>
      <c r="BM115" s="119">
        <f t="shared" si="132"/>
        <v>1199068.5373564758</v>
      </c>
      <c r="BN115" s="119">
        <f t="shared" si="133"/>
        <v>91586025.830743194</v>
      </c>
      <c r="BO115">
        <f t="shared" si="103"/>
        <v>0.66626949671516356</v>
      </c>
    </row>
    <row r="116" spans="1:67">
      <c r="A116">
        <v>104</v>
      </c>
      <c r="B116" s="64">
        <v>99</v>
      </c>
      <c r="C116" s="56">
        <f t="shared" si="76"/>
        <v>62549589.524644904</v>
      </c>
      <c r="D116" s="56">
        <f t="shared" si="104"/>
        <v>273589.37239475548</v>
      </c>
      <c r="E116" s="59">
        <f t="shared" si="105"/>
        <v>62276000.152250148</v>
      </c>
      <c r="F116" s="53">
        <f t="shared" si="106"/>
        <v>615210.76320484153</v>
      </c>
      <c r="G116" s="53">
        <f t="shared" si="77"/>
        <v>288856.8473728536</v>
      </c>
      <c r="H116" s="66">
        <f t="shared" si="78"/>
        <v>326353.91583198792</v>
      </c>
      <c r="I116" s="54">
        <f t="shared" si="107"/>
        <v>0.10979999999999999</v>
      </c>
      <c r="J116" s="67">
        <f t="shared" si="79"/>
        <v>9.6456066865724388E-3</v>
      </c>
      <c r="K116" s="68">
        <f t="shared" si="80"/>
        <v>597541.9219687921</v>
      </c>
      <c r="L116" s="68">
        <f t="shared" si="81"/>
        <v>1212752.6851736337</v>
      </c>
      <c r="M116" s="55">
        <f t="shared" si="108"/>
        <v>923895.83780078008</v>
      </c>
      <c r="N116" s="55">
        <f t="shared" si="109"/>
        <v>208044.3411997339</v>
      </c>
      <c r="O116" s="55">
        <f t="shared" si="82"/>
        <v>715851.49660104618</v>
      </c>
      <c r="P116" s="65">
        <f t="shared" si="110"/>
        <v>0</v>
      </c>
      <c r="Q116" s="52">
        <f t="shared" si="136"/>
        <v>0</v>
      </c>
      <c r="R116" s="57">
        <f t="shared" si="111"/>
        <v>0</v>
      </c>
      <c r="S116" s="59">
        <f t="shared" si="112"/>
        <v>0</v>
      </c>
      <c r="T116" s="56">
        <f t="shared" si="83"/>
        <v>0</v>
      </c>
      <c r="U116" s="57">
        <f t="shared" si="84"/>
        <v>0</v>
      </c>
      <c r="V116" s="59">
        <f t="shared" si="134"/>
        <v>0</v>
      </c>
      <c r="W116" s="52">
        <f t="shared" si="74"/>
        <v>0</v>
      </c>
      <c r="X116" s="57">
        <f t="shared" si="85"/>
        <v>0</v>
      </c>
      <c r="Y116" s="59">
        <f t="shared" si="137"/>
        <v>0</v>
      </c>
      <c r="Z116" s="56">
        <f t="shared" si="113"/>
        <v>0</v>
      </c>
      <c r="AA116" s="57">
        <f t="shared" si="114"/>
        <v>0</v>
      </c>
      <c r="AB116" s="63">
        <f t="shared" si="135"/>
        <v>12453390.888392752</v>
      </c>
      <c r="AC116" s="74">
        <f t="shared" si="86"/>
        <v>866154.78577190591</v>
      </c>
      <c r="AD116" s="57">
        <f t="shared" si="115"/>
        <v>51889.128701636466</v>
      </c>
      <c r="AE116" s="59">
        <f t="shared" si="116"/>
        <v>73409.235245813179</v>
      </c>
      <c r="AF116" s="54">
        <f t="shared" si="117"/>
        <v>73409.235245813179</v>
      </c>
      <c r="AG116" s="57">
        <f t="shared" si="87"/>
        <v>305.87181352422158</v>
      </c>
      <c r="AH116" s="59">
        <f t="shared" si="118"/>
        <v>13950000</v>
      </c>
      <c r="AI116" s="54">
        <f t="shared" si="88"/>
        <v>134635.10595392072</v>
      </c>
      <c r="AJ116" s="57">
        <f t="shared" si="89"/>
        <v>58125</v>
      </c>
      <c r="AK116" s="59">
        <f t="shared" si="73"/>
        <v>36072789.401006341</v>
      </c>
      <c r="AL116" s="56">
        <f t="shared" si="75"/>
        <v>0</v>
      </c>
      <c r="AM116" s="75">
        <f t="shared" si="90"/>
        <v>150303.28917085976</v>
      </c>
      <c r="AN116">
        <f t="shared" si="119"/>
        <v>2.9890747937551532E-2</v>
      </c>
      <c r="AO116" s="119">
        <f t="shared" si="91"/>
        <v>0</v>
      </c>
      <c r="AP116" s="119">
        <f t="shared" si="92"/>
        <v>0</v>
      </c>
      <c r="AQ116">
        <f t="shared" si="93"/>
        <v>0.63460017343623687</v>
      </c>
      <c r="AR116" s="41">
        <f t="shared" si="94"/>
        <v>0</v>
      </c>
      <c r="AS116" s="41">
        <f t="shared" si="95"/>
        <v>0</v>
      </c>
      <c r="AT116">
        <f t="shared" si="96"/>
        <v>0.63467038064133607</v>
      </c>
      <c r="AU116" s="41">
        <f t="shared" si="120"/>
        <v>0</v>
      </c>
      <c r="AV116" s="41">
        <f t="shared" si="121"/>
        <v>0</v>
      </c>
      <c r="AW116">
        <f t="shared" si="97"/>
        <v>0.64387537241290504</v>
      </c>
      <c r="AX116">
        <f t="shared" si="122"/>
        <v>0</v>
      </c>
      <c r="AY116" s="121">
        <f t="shared" si="123"/>
        <v>0</v>
      </c>
      <c r="AZ116">
        <f t="shared" si="98"/>
        <v>0.73144595280487235</v>
      </c>
      <c r="BA116" s="39">
        <f t="shared" si="124"/>
        <v>918043.91447354236</v>
      </c>
      <c r="BB116" s="39">
        <f t="shared" si="125"/>
        <v>90080097.720278218</v>
      </c>
      <c r="BC116">
        <f t="shared" si="99"/>
        <v>0.66065999852611146</v>
      </c>
      <c r="BD116" s="41">
        <f t="shared" si="126"/>
        <v>73715.107059337402</v>
      </c>
      <c r="BE116" s="41">
        <f t="shared" si="127"/>
        <v>7634560.4655645704</v>
      </c>
      <c r="BF116">
        <f t="shared" si="100"/>
        <v>0.64427212368528808</v>
      </c>
      <c r="BG116" s="41">
        <f t="shared" si="128"/>
        <v>192760.10595392072</v>
      </c>
      <c r="BH116" s="41">
        <f t="shared" si="129"/>
        <v>14002051.019207755</v>
      </c>
      <c r="BI116">
        <f t="shared" si="101"/>
        <v>0.6792239985231906</v>
      </c>
      <c r="BJ116">
        <f t="shared" si="130"/>
        <v>0</v>
      </c>
      <c r="BK116" s="121">
        <f t="shared" si="131"/>
        <v>0</v>
      </c>
      <c r="BL116">
        <f t="shared" si="102"/>
        <v>0.69143262695403807</v>
      </c>
      <c r="BM116" s="119">
        <f t="shared" si="132"/>
        <v>1184519.1274868005</v>
      </c>
      <c r="BN116" s="119">
        <f t="shared" si="133"/>
        <v>91465687.942277223</v>
      </c>
      <c r="BO116">
        <f t="shared" si="103"/>
        <v>0.6630763515563044</v>
      </c>
    </row>
    <row r="117" spans="1:67">
      <c r="A117">
        <v>105</v>
      </c>
      <c r="B117" s="58">
        <v>100</v>
      </c>
      <c r="C117" s="56">
        <f t="shared" si="76"/>
        <v>61625693.686844125</v>
      </c>
      <c r="D117" s="56">
        <f t="shared" si="104"/>
        <v>273589.37239476293</v>
      </c>
      <c r="E117" s="59">
        <f t="shared" si="105"/>
        <v>61352104.314449362</v>
      </c>
      <c r="F117" s="53">
        <f t="shared" si="106"/>
        <v>609276.68215362157</v>
      </c>
      <c r="G117" s="53">
        <f t="shared" si="77"/>
        <v>284571.51051185431</v>
      </c>
      <c r="H117" s="60">
        <f t="shared" si="78"/>
        <v>324705.17164176726</v>
      </c>
      <c r="I117" s="54">
        <f t="shared" si="107"/>
        <v>0.10979999999999999</v>
      </c>
      <c r="J117" s="61">
        <f t="shared" si="79"/>
        <v>9.6456066865724388E-3</v>
      </c>
      <c r="K117" s="62">
        <f t="shared" si="80"/>
        <v>588646.28923599003</v>
      </c>
      <c r="L117" s="62">
        <f t="shared" si="81"/>
        <v>1197922.9713896117</v>
      </c>
      <c r="M117" s="55">
        <f t="shared" si="108"/>
        <v>913351.4608777574</v>
      </c>
      <c r="N117" s="55">
        <f t="shared" si="109"/>
        <v>205669.94155362903</v>
      </c>
      <c r="O117" s="55">
        <f t="shared" si="82"/>
        <v>707681.5193241284</v>
      </c>
      <c r="P117" s="59">
        <f t="shared" si="110"/>
        <v>0</v>
      </c>
      <c r="Q117" s="52">
        <f t="shared" si="136"/>
        <v>0</v>
      </c>
      <c r="R117" s="57">
        <f t="shared" si="111"/>
        <v>0</v>
      </c>
      <c r="S117" s="59">
        <f t="shared" si="112"/>
        <v>0</v>
      </c>
      <c r="T117" s="56">
        <f t="shared" si="83"/>
        <v>0</v>
      </c>
      <c r="U117" s="57">
        <f t="shared" si="84"/>
        <v>0</v>
      </c>
      <c r="V117" s="59">
        <f t="shared" si="134"/>
        <v>0</v>
      </c>
      <c r="W117" s="52">
        <f t="shared" si="74"/>
        <v>0</v>
      </c>
      <c r="X117" s="57">
        <f t="shared" si="85"/>
        <v>0</v>
      </c>
      <c r="Y117" s="59">
        <f t="shared" si="137"/>
        <v>0</v>
      </c>
      <c r="Z117" s="56">
        <f t="shared" si="113"/>
        <v>0</v>
      </c>
      <c r="AA117" s="57">
        <f t="shared" si="114"/>
        <v>0</v>
      </c>
      <c r="AB117" s="63">
        <f t="shared" si="135"/>
        <v>11587236.102620846</v>
      </c>
      <c r="AC117" s="74">
        <f t="shared" si="86"/>
        <v>858611.07219986676</v>
      </c>
      <c r="AD117" s="57">
        <f t="shared" si="115"/>
        <v>48280.150427586857</v>
      </c>
      <c r="AE117" s="59">
        <f t="shared" si="116"/>
        <v>0</v>
      </c>
      <c r="AF117" s="54">
        <f t="shared" si="117"/>
        <v>0</v>
      </c>
      <c r="AG117" s="57">
        <f t="shared" si="87"/>
        <v>0</v>
      </c>
      <c r="AH117" s="59">
        <f t="shared" si="118"/>
        <v>13815364.894046079</v>
      </c>
      <c r="AI117" s="54">
        <f t="shared" si="88"/>
        <v>205669.94155362903</v>
      </c>
      <c r="AJ117" s="57">
        <f t="shared" si="89"/>
        <v>57564.020391858663</v>
      </c>
      <c r="AK117" s="59">
        <f t="shared" si="73"/>
        <v>36223092.690177202</v>
      </c>
      <c r="AL117" s="56">
        <f t="shared" si="75"/>
        <v>0</v>
      </c>
      <c r="AM117" s="75">
        <f t="shared" si="90"/>
        <v>150929.55287573833</v>
      </c>
      <c r="AN117">
        <f t="shared" si="119"/>
        <v>2.9971155121558991E-2</v>
      </c>
      <c r="AO117" s="119">
        <f t="shared" si="91"/>
        <v>0</v>
      </c>
      <c r="AP117" s="119">
        <f t="shared" si="92"/>
        <v>0</v>
      </c>
      <c r="AQ117">
        <f t="shared" si="93"/>
        <v>0.63127060968413251</v>
      </c>
      <c r="AR117" s="41">
        <f t="shared" si="94"/>
        <v>0</v>
      </c>
      <c r="AS117" s="41">
        <f t="shared" si="95"/>
        <v>0</v>
      </c>
      <c r="AT117">
        <f t="shared" si="96"/>
        <v>0.63134115354409359</v>
      </c>
      <c r="AU117" s="41">
        <f t="shared" si="120"/>
        <v>0</v>
      </c>
      <c r="AV117" s="41">
        <f t="shared" si="121"/>
        <v>0</v>
      </c>
      <c r="AW117">
        <f t="shared" si="97"/>
        <v>0.64059096372783109</v>
      </c>
      <c r="AX117">
        <f t="shared" si="122"/>
        <v>0</v>
      </c>
      <c r="AY117" s="121">
        <f t="shared" si="123"/>
        <v>0</v>
      </c>
      <c r="AZ117">
        <f t="shared" si="98"/>
        <v>0.7286521658763162</v>
      </c>
      <c r="BA117" s="39">
        <f t="shared" si="124"/>
        <v>906891.22262745362</v>
      </c>
      <c r="BB117" s="39">
        <f t="shared" si="125"/>
        <v>90154162.580986008</v>
      </c>
      <c r="BC117">
        <f t="shared" si="99"/>
        <v>0.65746073617271084</v>
      </c>
      <c r="BD117" s="41">
        <f t="shared" si="126"/>
        <v>0</v>
      </c>
      <c r="BE117" s="41">
        <f t="shared" si="127"/>
        <v>0</v>
      </c>
      <c r="BF117">
        <f t="shared" si="100"/>
        <v>0.64098967689761022</v>
      </c>
      <c r="BG117" s="41">
        <f t="shared" si="128"/>
        <v>263233.96194548771</v>
      </c>
      <c r="BH117" s="41">
        <f t="shared" si="129"/>
        <v>21595343.86313105</v>
      </c>
      <c r="BI117">
        <f t="shared" si="101"/>
        <v>0.67612394436412249</v>
      </c>
      <c r="BJ117">
        <f t="shared" si="130"/>
        <v>0</v>
      </c>
      <c r="BK117" s="121">
        <f t="shared" si="131"/>
        <v>0</v>
      </c>
      <c r="BL117">
        <f t="shared" si="102"/>
        <v>0.68840063302976828</v>
      </c>
      <c r="BM117" s="119">
        <f t="shared" si="132"/>
        <v>1170125.1845729414</v>
      </c>
      <c r="BN117" s="119">
        <f t="shared" si="133"/>
        <v>91335146.087775737</v>
      </c>
      <c r="BO117">
        <f t="shared" si="103"/>
        <v>0.65988970594157448</v>
      </c>
    </row>
    <row r="118" spans="1:67">
      <c r="A118">
        <v>106</v>
      </c>
      <c r="B118" s="64">
        <v>101</v>
      </c>
      <c r="C118" s="56">
        <f t="shared" si="76"/>
        <v>60712342.225966364</v>
      </c>
      <c r="D118" s="56">
        <f t="shared" si="104"/>
        <v>273589.37239475548</v>
      </c>
      <c r="E118" s="59">
        <f t="shared" si="105"/>
        <v>60438752.853571609</v>
      </c>
      <c r="F118" s="53">
        <f t="shared" si="106"/>
        <v>603399.83891426784</v>
      </c>
      <c r="G118" s="53">
        <f t="shared" si="77"/>
        <v>280335.0819858163</v>
      </c>
      <c r="H118" s="66">
        <f t="shared" si="78"/>
        <v>323064.75692845153</v>
      </c>
      <c r="I118" s="54">
        <f t="shared" si="107"/>
        <v>0.10979999999999999</v>
      </c>
      <c r="J118" s="67">
        <f t="shared" si="79"/>
        <v>9.6456066865724388E-3</v>
      </c>
      <c r="K118" s="68">
        <f t="shared" si="80"/>
        <v>579852.28307288443</v>
      </c>
      <c r="L118" s="68">
        <f t="shared" si="81"/>
        <v>1183252.1219871524</v>
      </c>
      <c r="M118" s="55">
        <f t="shared" si="108"/>
        <v>902917.04000133602</v>
      </c>
      <c r="N118" s="55">
        <f t="shared" si="109"/>
        <v>203320.30198581456</v>
      </c>
      <c r="O118" s="55">
        <f t="shared" si="82"/>
        <v>699596.73801552155</v>
      </c>
      <c r="P118" s="65">
        <f t="shared" si="110"/>
        <v>0</v>
      </c>
      <c r="Q118" s="52">
        <f t="shared" si="136"/>
        <v>0</v>
      </c>
      <c r="R118" s="57">
        <f t="shared" si="111"/>
        <v>0</v>
      </c>
      <c r="S118" s="59">
        <f t="shared" si="112"/>
        <v>0</v>
      </c>
      <c r="T118" s="56">
        <f t="shared" si="83"/>
        <v>0</v>
      </c>
      <c r="U118" s="57">
        <f t="shared" si="84"/>
        <v>0</v>
      </c>
      <c r="V118" s="59">
        <f t="shared" si="134"/>
        <v>0</v>
      </c>
      <c r="W118" s="52">
        <f t="shared" si="74"/>
        <v>0</v>
      </c>
      <c r="X118" s="57">
        <f t="shared" si="85"/>
        <v>0</v>
      </c>
      <c r="Y118" s="59">
        <f t="shared" si="137"/>
        <v>0</v>
      </c>
      <c r="Z118" s="56">
        <f t="shared" si="113"/>
        <v>0</v>
      </c>
      <c r="AA118" s="57">
        <f t="shared" si="114"/>
        <v>0</v>
      </c>
      <c r="AB118" s="63">
        <f t="shared" si="135"/>
        <v>10728625.030420979</v>
      </c>
      <c r="AC118" s="74">
        <f t="shared" si="86"/>
        <v>851155.16402824211</v>
      </c>
      <c r="AD118" s="57">
        <f t="shared" si="115"/>
        <v>44702.604293420751</v>
      </c>
      <c r="AE118" s="59">
        <f t="shared" si="116"/>
        <v>0</v>
      </c>
      <c r="AF118" s="54">
        <f t="shared" si="117"/>
        <v>0</v>
      </c>
      <c r="AG118" s="57">
        <f t="shared" si="87"/>
        <v>0</v>
      </c>
      <c r="AH118" s="59">
        <f t="shared" si="118"/>
        <v>13609694.952492449</v>
      </c>
      <c r="AI118" s="54">
        <f t="shared" si="88"/>
        <v>203320.30198581456</v>
      </c>
      <c r="AJ118" s="57">
        <f t="shared" si="89"/>
        <v>56707.062302051869</v>
      </c>
      <c r="AK118" s="59">
        <f t="shared" si="73"/>
        <v>36374022.243052937</v>
      </c>
      <c r="AL118" s="56">
        <f t="shared" si="75"/>
        <v>0</v>
      </c>
      <c r="AM118" s="75">
        <f t="shared" si="90"/>
        <v>151558.42601272056</v>
      </c>
      <c r="AN118">
        <f t="shared" si="119"/>
        <v>3.0051562305566454E-2</v>
      </c>
      <c r="AO118" s="119">
        <f t="shared" si="91"/>
        <v>0</v>
      </c>
      <c r="AP118" s="119">
        <f t="shared" si="92"/>
        <v>0</v>
      </c>
      <c r="AQ118">
        <f t="shared" si="93"/>
        <v>0.62795014126810234</v>
      </c>
      <c r="AR118" s="41">
        <f t="shared" si="94"/>
        <v>0</v>
      </c>
      <c r="AS118" s="41">
        <f t="shared" si="95"/>
        <v>0</v>
      </c>
      <c r="AT118">
        <f t="shared" si="96"/>
        <v>0.62802101536389665</v>
      </c>
      <c r="AU118" s="41">
        <f t="shared" si="120"/>
        <v>0</v>
      </c>
      <c r="AV118" s="41">
        <f t="shared" si="121"/>
        <v>0</v>
      </c>
      <c r="AW118">
        <f t="shared" si="97"/>
        <v>0.63731480876438773</v>
      </c>
      <c r="AX118">
        <f t="shared" si="122"/>
        <v>0</v>
      </c>
      <c r="AY118" s="121">
        <f t="shared" si="123"/>
        <v>0</v>
      </c>
      <c r="AZ118">
        <f t="shared" si="98"/>
        <v>0.7258593564615341</v>
      </c>
      <c r="BA118" s="39">
        <f t="shared" si="124"/>
        <v>895857.76832166291</v>
      </c>
      <c r="BB118" s="39">
        <f t="shared" si="125"/>
        <v>90222447.386993662</v>
      </c>
      <c r="BC118">
        <f t="shared" si="99"/>
        <v>0.65426823789655264</v>
      </c>
      <c r="BD118" s="41">
        <f t="shared" si="126"/>
        <v>0</v>
      </c>
      <c r="BE118" s="41">
        <f t="shared" si="127"/>
        <v>0</v>
      </c>
      <c r="BF118">
        <f t="shared" si="100"/>
        <v>0.63771544812104641</v>
      </c>
      <c r="BG118" s="41">
        <f t="shared" si="128"/>
        <v>260027.36428786643</v>
      </c>
      <c r="BH118" s="41">
        <f t="shared" si="129"/>
        <v>21551952.010496344</v>
      </c>
      <c r="BI118">
        <f t="shared" si="101"/>
        <v>0.67302905797241719</v>
      </c>
      <c r="BJ118">
        <f t="shared" si="130"/>
        <v>0</v>
      </c>
      <c r="BK118" s="121">
        <f t="shared" si="131"/>
        <v>0</v>
      </c>
      <c r="BL118">
        <f t="shared" si="102"/>
        <v>0.68537278707807703</v>
      </c>
      <c r="BM118" s="119">
        <f t="shared" si="132"/>
        <v>1155885.1326095294</v>
      </c>
      <c r="BN118" s="119">
        <f t="shared" si="133"/>
        <v>91194621.040134937</v>
      </c>
      <c r="BO118">
        <f t="shared" si="103"/>
        <v>0.65670961354584612</v>
      </c>
    </row>
    <row r="119" spans="1:67">
      <c r="A119">
        <v>107</v>
      </c>
      <c r="B119" s="58">
        <v>102</v>
      </c>
      <c r="C119" s="56">
        <f t="shared" si="76"/>
        <v>59809425.185965024</v>
      </c>
      <c r="D119" s="56">
        <f t="shared" si="104"/>
        <v>273589.37239474803</v>
      </c>
      <c r="E119" s="59">
        <f t="shared" si="105"/>
        <v>59535835.813570276</v>
      </c>
      <c r="F119" s="53">
        <f t="shared" si="106"/>
        <v>597579.68139335967</v>
      </c>
      <c r="G119" s="53">
        <f t="shared" si="77"/>
        <v>276147.05178194348</v>
      </c>
      <c r="H119" s="60">
        <f t="shared" si="78"/>
        <v>321432.6296114162</v>
      </c>
      <c r="I119" s="54">
        <f t="shared" si="107"/>
        <v>0.10979999999999999</v>
      </c>
      <c r="J119" s="61">
        <f t="shared" si="79"/>
        <v>9.6456066865724388E-3</v>
      </c>
      <c r="K119" s="62">
        <f t="shared" si="80"/>
        <v>571158.84329258988</v>
      </c>
      <c r="L119" s="62">
        <f t="shared" si="81"/>
        <v>1168738.5246859496</v>
      </c>
      <c r="M119" s="55">
        <f t="shared" si="108"/>
        <v>892591.47290400602</v>
      </c>
      <c r="N119" s="55">
        <f t="shared" si="109"/>
        <v>200995.17428593105</v>
      </c>
      <c r="O119" s="55">
        <f t="shared" si="82"/>
        <v>691596.29861807497</v>
      </c>
      <c r="P119" s="59">
        <f t="shared" si="110"/>
        <v>0</v>
      </c>
      <c r="Q119" s="52">
        <f t="shared" si="136"/>
        <v>0</v>
      </c>
      <c r="R119" s="57">
        <f t="shared" si="111"/>
        <v>0</v>
      </c>
      <c r="S119" s="59">
        <f t="shared" si="112"/>
        <v>0</v>
      </c>
      <c r="T119" s="56">
        <f t="shared" si="83"/>
        <v>0</v>
      </c>
      <c r="U119" s="57">
        <f t="shared" si="84"/>
        <v>0</v>
      </c>
      <c r="V119" s="59">
        <f t="shared" si="134"/>
        <v>0</v>
      </c>
      <c r="W119" s="52">
        <f t="shared" si="74"/>
        <v>0</v>
      </c>
      <c r="X119" s="57">
        <f t="shared" si="85"/>
        <v>0</v>
      </c>
      <c r="Y119" s="59">
        <f t="shared" si="137"/>
        <v>0</v>
      </c>
      <c r="Z119" s="56">
        <f t="shared" si="113"/>
        <v>0</v>
      </c>
      <c r="AA119" s="57">
        <f t="shared" si="114"/>
        <v>0</v>
      </c>
      <c r="AB119" s="63">
        <f t="shared" si="135"/>
        <v>9877469.8663927373</v>
      </c>
      <c r="AC119" s="74">
        <f t="shared" si="86"/>
        <v>843786.21807251521</v>
      </c>
      <c r="AD119" s="57">
        <f t="shared" si="115"/>
        <v>41156.124443303073</v>
      </c>
      <c r="AE119" s="59">
        <f t="shared" si="116"/>
        <v>0</v>
      </c>
      <c r="AF119" s="54">
        <f t="shared" si="117"/>
        <v>0</v>
      </c>
      <c r="AG119" s="57">
        <f t="shared" si="87"/>
        <v>0</v>
      </c>
      <c r="AH119" s="59">
        <f t="shared" si="118"/>
        <v>13406374.650506634</v>
      </c>
      <c r="AI119" s="54">
        <f t="shared" si="88"/>
        <v>200995.17428593105</v>
      </c>
      <c r="AJ119" s="57">
        <f t="shared" si="89"/>
        <v>55859.894377110977</v>
      </c>
      <c r="AK119" s="59">
        <f t="shared" si="73"/>
        <v>36525580.669065654</v>
      </c>
      <c r="AL119" s="56">
        <f t="shared" si="75"/>
        <v>0</v>
      </c>
      <c r="AM119" s="75">
        <f t="shared" si="90"/>
        <v>152189.91945444021</v>
      </c>
      <c r="AN119">
        <f t="shared" si="119"/>
        <v>3.0131969489573918E-2</v>
      </c>
      <c r="AO119" s="119">
        <f t="shared" si="91"/>
        <v>0</v>
      </c>
      <c r="AP119" s="119">
        <f t="shared" si="92"/>
        <v>0</v>
      </c>
      <c r="AQ119">
        <f t="shared" si="93"/>
        <v>0.62463880875522404</v>
      </c>
      <c r="AR119" s="41">
        <f t="shared" si="94"/>
        <v>0</v>
      </c>
      <c r="AS119" s="41">
        <f t="shared" si="95"/>
        <v>0</v>
      </c>
      <c r="AT119">
        <f t="shared" si="96"/>
        <v>0.62471000670306676</v>
      </c>
      <c r="AU119" s="41">
        <f t="shared" si="120"/>
        <v>0</v>
      </c>
      <c r="AV119" s="41">
        <f t="shared" si="121"/>
        <v>0</v>
      </c>
      <c r="AW119">
        <f t="shared" si="97"/>
        <v>0.63404695256084309</v>
      </c>
      <c r="AX119">
        <f t="shared" si="122"/>
        <v>0</v>
      </c>
      <c r="AY119" s="121">
        <f t="shared" si="123"/>
        <v>0</v>
      </c>
      <c r="AZ119">
        <f t="shared" si="98"/>
        <v>0.72306759535960841</v>
      </c>
      <c r="BA119" s="39">
        <f t="shared" si="124"/>
        <v>884942.34251581831</v>
      </c>
      <c r="BB119" s="39">
        <f t="shared" si="125"/>
        <v>90285125.333759129</v>
      </c>
      <c r="BC119">
        <f t="shared" si="99"/>
        <v>0.65108255591224273</v>
      </c>
      <c r="BD119" s="41">
        <f t="shared" si="126"/>
        <v>0</v>
      </c>
      <c r="BE119" s="41">
        <f t="shared" si="127"/>
        <v>0</v>
      </c>
      <c r="BF119">
        <f t="shared" si="100"/>
        <v>0.63444948257693168</v>
      </c>
      <c r="BG119" s="41">
        <f t="shared" si="128"/>
        <v>256855.06866304204</v>
      </c>
      <c r="BH119" s="41">
        <f t="shared" si="129"/>
        <v>21506483.648594622</v>
      </c>
      <c r="BI119">
        <f t="shared" si="101"/>
        <v>0.66993939819183568</v>
      </c>
      <c r="BJ119">
        <f t="shared" si="130"/>
        <v>0</v>
      </c>
      <c r="BK119" s="121">
        <f t="shared" si="131"/>
        <v>0</v>
      </c>
      <c r="BL119">
        <f t="shared" si="102"/>
        <v>0.68234915159161613</v>
      </c>
      <c r="BM119" s="119">
        <f t="shared" si="132"/>
        <v>1141797.4111788603</v>
      </c>
      <c r="BN119" s="119">
        <f t="shared" si="133"/>
        <v>91044330.236208618</v>
      </c>
      <c r="BO119">
        <f t="shared" si="103"/>
        <v>0.65353612752274681</v>
      </c>
    </row>
    <row r="120" spans="1:67">
      <c r="A120">
        <v>108</v>
      </c>
      <c r="B120" s="64">
        <v>103</v>
      </c>
      <c r="C120" s="56">
        <f t="shared" si="76"/>
        <v>58916833.71306102</v>
      </c>
      <c r="D120" s="56">
        <f t="shared" si="104"/>
        <v>273589.37239474803</v>
      </c>
      <c r="E120" s="59">
        <f t="shared" si="105"/>
        <v>58643244.340666272</v>
      </c>
      <c r="F120" s="53">
        <f t="shared" si="106"/>
        <v>591815.66282275203</v>
      </c>
      <c r="G120" s="53">
        <f t="shared" si="77"/>
        <v>272006.91500012373</v>
      </c>
      <c r="H120" s="66">
        <f t="shared" si="78"/>
        <v>319808.7478226283</v>
      </c>
      <c r="I120" s="54">
        <f t="shared" si="107"/>
        <v>0.10979999999999999</v>
      </c>
      <c r="J120" s="67">
        <f t="shared" si="79"/>
        <v>9.6456066865724388E-3</v>
      </c>
      <c r="K120" s="68">
        <f t="shared" si="80"/>
        <v>562564.9203382096</v>
      </c>
      <c r="L120" s="68">
        <f t="shared" si="81"/>
        <v>1154380.5831609615</v>
      </c>
      <c r="M120" s="55">
        <f t="shared" si="108"/>
        <v>882373.66816083784</v>
      </c>
      <c r="N120" s="55">
        <f t="shared" si="109"/>
        <v>198694.31268516873</v>
      </c>
      <c r="O120" s="55">
        <f t="shared" si="82"/>
        <v>683679.35547566914</v>
      </c>
      <c r="P120" s="65">
        <f t="shared" si="110"/>
        <v>0</v>
      </c>
      <c r="Q120" s="52">
        <f t="shared" si="136"/>
        <v>0</v>
      </c>
      <c r="R120" s="57">
        <f t="shared" si="111"/>
        <v>0</v>
      </c>
      <c r="S120" s="59">
        <f t="shared" si="112"/>
        <v>0</v>
      </c>
      <c r="T120" s="56">
        <f t="shared" si="83"/>
        <v>0</v>
      </c>
      <c r="U120" s="57">
        <f t="shared" si="84"/>
        <v>0</v>
      </c>
      <c r="V120" s="59">
        <f t="shared" si="134"/>
        <v>0</v>
      </c>
      <c r="W120" s="52">
        <f t="shared" si="74"/>
        <v>0</v>
      </c>
      <c r="X120" s="57">
        <f t="shared" si="85"/>
        <v>0</v>
      </c>
      <c r="Y120" s="59">
        <f t="shared" si="137"/>
        <v>0</v>
      </c>
      <c r="Z120" s="56">
        <f t="shared" si="113"/>
        <v>0</v>
      </c>
      <c r="AA120" s="57">
        <f t="shared" si="114"/>
        <v>0</v>
      </c>
      <c r="AB120" s="63">
        <f t="shared" si="135"/>
        <v>9033683.6483202223</v>
      </c>
      <c r="AC120" s="74">
        <f t="shared" si="86"/>
        <v>836503.39959450287</v>
      </c>
      <c r="AD120" s="57">
        <f t="shared" si="115"/>
        <v>37640.348534667595</v>
      </c>
      <c r="AE120" s="59">
        <f t="shared" si="116"/>
        <v>0</v>
      </c>
      <c r="AF120" s="54">
        <f t="shared" si="117"/>
        <v>0</v>
      </c>
      <c r="AG120" s="57">
        <f t="shared" si="87"/>
        <v>0</v>
      </c>
      <c r="AH120" s="59">
        <f t="shared" si="118"/>
        <v>13205379.476220703</v>
      </c>
      <c r="AI120" s="54">
        <f t="shared" si="88"/>
        <v>198694.31268516873</v>
      </c>
      <c r="AJ120" s="57">
        <f t="shared" si="89"/>
        <v>55022.414484252928</v>
      </c>
      <c r="AK120" s="59">
        <f t="shared" si="73"/>
        <v>36677770.588520095</v>
      </c>
      <c r="AL120" s="56">
        <f t="shared" si="75"/>
        <v>0</v>
      </c>
      <c r="AM120" s="75">
        <f t="shared" si="90"/>
        <v>152824.04411883373</v>
      </c>
      <c r="AN120">
        <f t="shared" si="119"/>
        <v>3.0212376673581377E-2</v>
      </c>
      <c r="AO120" s="119">
        <f t="shared" si="91"/>
        <v>0</v>
      </c>
      <c r="AP120" s="119">
        <f t="shared" si="92"/>
        <v>0</v>
      </c>
      <c r="AQ120">
        <f t="shared" si="93"/>
        <v>0.62133665213307943</v>
      </c>
      <c r="AR120" s="41">
        <f t="shared" si="94"/>
        <v>0</v>
      </c>
      <c r="AS120" s="41">
        <f t="shared" si="95"/>
        <v>0</v>
      </c>
      <c r="AT120">
        <f t="shared" si="96"/>
        <v>0.62140816758451178</v>
      </c>
      <c r="AU120" s="41">
        <f t="shared" si="120"/>
        <v>0</v>
      </c>
      <c r="AV120" s="41">
        <f t="shared" si="121"/>
        <v>0</v>
      </c>
      <c r="AW120">
        <f t="shared" si="97"/>
        <v>0.63078743959228412</v>
      </c>
      <c r="AX120">
        <f t="shared" si="122"/>
        <v>0</v>
      </c>
      <c r="AY120" s="121">
        <f t="shared" si="123"/>
        <v>0</v>
      </c>
      <c r="AZ120">
        <f t="shared" si="98"/>
        <v>0.72027695305481254</v>
      </c>
      <c r="BA120" s="39">
        <f t="shared" si="124"/>
        <v>874143.7481291705</v>
      </c>
      <c r="BB120" s="39">
        <f t="shared" si="125"/>
        <v>90342367.15620631</v>
      </c>
      <c r="BC120">
        <f t="shared" si="99"/>
        <v>0.64790374190712008</v>
      </c>
      <c r="BD120" s="41">
        <f t="shared" si="126"/>
        <v>0</v>
      </c>
      <c r="BE120" s="41">
        <f t="shared" si="127"/>
        <v>0</v>
      </c>
      <c r="BF120">
        <f t="shared" si="100"/>
        <v>0.63119182492421844</v>
      </c>
      <c r="BG120" s="41">
        <f t="shared" si="128"/>
        <v>253716.72716942165</v>
      </c>
      <c r="BH120" s="41">
        <f t="shared" si="129"/>
        <v>21458985.769998223</v>
      </c>
      <c r="BI120">
        <f t="shared" si="101"/>
        <v>0.66685502338641311</v>
      </c>
      <c r="BJ120">
        <f t="shared" si="130"/>
        <v>0</v>
      </c>
      <c r="BK120" s="121">
        <f t="shared" si="131"/>
        <v>0</v>
      </c>
      <c r="BL120">
        <f t="shared" si="102"/>
        <v>0.67932978861831816</v>
      </c>
      <c r="BM120" s="119">
        <f t="shared" si="132"/>
        <v>1127860.4752985921</v>
      </c>
      <c r="BN120" s="119">
        <f t="shared" si="133"/>
        <v>90884487.820566297</v>
      </c>
      <c r="BO120">
        <f t="shared" si="103"/>
        <v>0.650369300504412</v>
      </c>
    </row>
    <row r="121" spans="1:67">
      <c r="A121">
        <v>109</v>
      </c>
      <c r="B121" s="58">
        <v>104</v>
      </c>
      <c r="C121" s="56">
        <f t="shared" si="76"/>
        <v>58034460.044900186</v>
      </c>
      <c r="D121" s="56">
        <f t="shared" si="104"/>
        <v>273589.37239474803</v>
      </c>
      <c r="E121" s="59">
        <f t="shared" si="105"/>
        <v>57760870.672505438</v>
      </c>
      <c r="F121" s="53">
        <f t="shared" si="106"/>
        <v>586107.2417082109</v>
      </c>
      <c r="G121" s="53">
        <f t="shared" si="77"/>
        <v>267914.17180263775</v>
      </c>
      <c r="H121" s="60">
        <f t="shared" si="78"/>
        <v>318193.06990557315</v>
      </c>
      <c r="I121" s="54">
        <f t="shared" si="107"/>
        <v>0.10979999999999999</v>
      </c>
      <c r="J121" s="61">
        <f t="shared" si="79"/>
        <v>9.6456066865724388E-3</v>
      </c>
      <c r="K121" s="62">
        <f t="shared" si="80"/>
        <v>554069.4751782621</v>
      </c>
      <c r="L121" s="62">
        <f t="shared" si="81"/>
        <v>1140176.7168864729</v>
      </c>
      <c r="M121" s="55">
        <f t="shared" si="108"/>
        <v>872262.54508383514</v>
      </c>
      <c r="N121" s="55">
        <f t="shared" si="109"/>
        <v>196417.47383247758</v>
      </c>
      <c r="O121" s="55">
        <f t="shared" si="82"/>
        <v>675845.07125135756</v>
      </c>
      <c r="P121" s="59">
        <f t="shared" si="110"/>
        <v>0</v>
      </c>
      <c r="Q121" s="52">
        <f t="shared" si="136"/>
        <v>0</v>
      </c>
      <c r="R121" s="57">
        <f t="shared" si="111"/>
        <v>0</v>
      </c>
      <c r="S121" s="59">
        <f t="shared" si="112"/>
        <v>0</v>
      </c>
      <c r="T121" s="56">
        <f t="shared" si="83"/>
        <v>0</v>
      </c>
      <c r="U121" s="57">
        <f t="shared" si="84"/>
        <v>0</v>
      </c>
      <c r="V121" s="59">
        <f t="shared" si="134"/>
        <v>0</v>
      </c>
      <c r="W121" s="52">
        <f t="shared" si="74"/>
        <v>0</v>
      </c>
      <c r="X121" s="57">
        <f t="shared" si="85"/>
        <v>0</v>
      </c>
      <c r="Y121" s="59">
        <f t="shared" si="137"/>
        <v>0</v>
      </c>
      <c r="Z121" s="56">
        <f t="shared" si="113"/>
        <v>0</v>
      </c>
      <c r="AA121" s="57">
        <f t="shared" si="114"/>
        <v>0</v>
      </c>
      <c r="AB121" s="63">
        <f t="shared" si="135"/>
        <v>8197180.2487257197</v>
      </c>
      <c r="AC121" s="74">
        <f t="shared" si="86"/>
        <v>829305.88222068641</v>
      </c>
      <c r="AD121" s="57">
        <f t="shared" si="115"/>
        <v>34154.917703023835</v>
      </c>
      <c r="AE121" s="59">
        <f t="shared" si="116"/>
        <v>0</v>
      </c>
      <c r="AF121" s="54">
        <f t="shared" si="117"/>
        <v>0</v>
      </c>
      <c r="AG121" s="57">
        <f t="shared" si="87"/>
        <v>0</v>
      </c>
      <c r="AH121" s="59">
        <f t="shared" si="118"/>
        <v>13006685.163535533</v>
      </c>
      <c r="AI121" s="54">
        <f t="shared" si="88"/>
        <v>196417.47383247758</v>
      </c>
      <c r="AJ121" s="57">
        <f t="shared" si="89"/>
        <v>54194.521514731387</v>
      </c>
      <c r="AK121" s="59">
        <f t="shared" si="73"/>
        <v>36830594.632638931</v>
      </c>
      <c r="AL121" s="56">
        <f t="shared" si="75"/>
        <v>0</v>
      </c>
      <c r="AM121" s="75">
        <f t="shared" si="90"/>
        <v>153460.81096932889</v>
      </c>
      <c r="AN121">
        <f t="shared" si="119"/>
        <v>3.0292783857588837E-2</v>
      </c>
      <c r="AO121" s="119">
        <f t="shared" si="91"/>
        <v>0</v>
      </c>
      <c r="AP121" s="119">
        <f t="shared" si="92"/>
        <v>0</v>
      </c>
      <c r="AQ121">
        <f t="shared" si="93"/>
        <v>0.61804371081070719</v>
      </c>
      <c r="AR121" s="41">
        <f t="shared" si="94"/>
        <v>0</v>
      </c>
      <c r="AS121" s="41">
        <f t="shared" si="95"/>
        <v>0</v>
      </c>
      <c r="AT121">
        <f t="shared" si="96"/>
        <v>0.61811553745274583</v>
      </c>
      <c r="AU121" s="41">
        <f t="shared" si="120"/>
        <v>0</v>
      </c>
      <c r="AV121" s="41">
        <f t="shared" si="121"/>
        <v>0</v>
      </c>
      <c r="AW121">
        <f t="shared" si="97"/>
        <v>0.62753631377121999</v>
      </c>
      <c r="AX121">
        <f t="shared" si="122"/>
        <v>0</v>
      </c>
      <c r="AY121" s="121">
        <f t="shared" si="123"/>
        <v>0</v>
      </c>
      <c r="AZ121">
        <f t="shared" si="98"/>
        <v>0.71748749971396608</v>
      </c>
      <c r="BA121" s="39">
        <f t="shared" si="124"/>
        <v>863460.79992371029</v>
      </c>
      <c r="BB121" s="39">
        <f t="shared" si="125"/>
        <v>90394341.162054822</v>
      </c>
      <c r="BC121">
        <f t="shared" si="99"/>
        <v>0.64473184704101971</v>
      </c>
      <c r="BD121" s="41">
        <f t="shared" si="126"/>
        <v>0</v>
      </c>
      <c r="BE121" s="41">
        <f t="shared" si="127"/>
        <v>0</v>
      </c>
      <c r="BF121">
        <f t="shared" si="100"/>
        <v>0.62794251926002254</v>
      </c>
      <c r="BG121" s="41">
        <f t="shared" si="128"/>
        <v>250611.99534720898</v>
      </c>
      <c r="BH121" s="41">
        <f t="shared" si="129"/>
        <v>21409504.647740055</v>
      </c>
      <c r="BI121">
        <f t="shared" si="101"/>
        <v>0.66377599143951671</v>
      </c>
      <c r="BJ121">
        <f t="shared" si="130"/>
        <v>0</v>
      </c>
      <c r="BK121" s="121">
        <f t="shared" si="131"/>
        <v>0</v>
      </c>
      <c r="BL121">
        <f t="shared" si="102"/>
        <v>0.6763147597600585</v>
      </c>
      <c r="BM121" s="119">
        <f t="shared" si="132"/>
        <v>1114072.7952709193</v>
      </c>
      <c r="BN121" s="119">
        <f t="shared" si="133"/>
        <v>90715304.688718855</v>
      </c>
      <c r="BO121">
        <f t="shared" si="103"/>
        <v>0.64720918460110732</v>
      </c>
    </row>
    <row r="122" spans="1:67">
      <c r="A122">
        <v>110</v>
      </c>
      <c r="B122" s="64">
        <v>105</v>
      </c>
      <c r="C122" s="56">
        <f t="shared" si="76"/>
        <v>57162197.499816351</v>
      </c>
      <c r="D122" s="56">
        <f t="shared" si="104"/>
        <v>273589.37239474803</v>
      </c>
      <c r="E122" s="59">
        <f t="shared" si="105"/>
        <v>56888608.127421603</v>
      </c>
      <c r="F122" s="53">
        <f t="shared" si="106"/>
        <v>580453.88177854137</v>
      </c>
      <c r="G122" s="53">
        <f t="shared" si="77"/>
        <v>263868.32736435719</v>
      </c>
      <c r="H122" s="66">
        <f t="shared" si="78"/>
        <v>316585.55441418418</v>
      </c>
      <c r="I122" s="54">
        <f t="shared" si="107"/>
        <v>0.10979999999999999</v>
      </c>
      <c r="J122" s="67">
        <f t="shared" si="79"/>
        <v>9.6456066865724388E-3</v>
      </c>
      <c r="K122" s="68">
        <f t="shared" si="80"/>
        <v>545671.47920312732</v>
      </c>
      <c r="L122" s="68">
        <f t="shared" si="81"/>
        <v>1126125.3609816688</v>
      </c>
      <c r="M122" s="55">
        <f t="shared" si="108"/>
        <v>862257.03361731162</v>
      </c>
      <c r="N122" s="55">
        <f t="shared" si="109"/>
        <v>194164.41677100814</v>
      </c>
      <c r="O122" s="55">
        <f t="shared" si="82"/>
        <v>668092.61684630346</v>
      </c>
      <c r="P122" s="65">
        <f t="shared" si="110"/>
        <v>0</v>
      </c>
      <c r="Q122" s="52">
        <f t="shared" si="136"/>
        <v>0</v>
      </c>
      <c r="R122" s="57">
        <f t="shared" si="111"/>
        <v>0</v>
      </c>
      <c r="S122" s="59">
        <f t="shared" si="112"/>
        <v>0</v>
      </c>
      <c r="T122" s="56">
        <f t="shared" si="83"/>
        <v>0</v>
      </c>
      <c r="U122" s="57">
        <f t="shared" si="84"/>
        <v>0</v>
      </c>
      <c r="V122" s="59">
        <f t="shared" si="134"/>
        <v>0</v>
      </c>
      <c r="W122" s="52">
        <f t="shared" si="74"/>
        <v>0</v>
      </c>
      <c r="X122" s="57">
        <f t="shared" si="85"/>
        <v>0</v>
      </c>
      <c r="Y122" s="59">
        <f t="shared" si="137"/>
        <v>0</v>
      </c>
      <c r="Z122" s="56">
        <f t="shared" si="113"/>
        <v>0</v>
      </c>
      <c r="AA122" s="57">
        <f t="shared" si="114"/>
        <v>0</v>
      </c>
      <c r="AB122" s="63">
        <f t="shared" si="135"/>
        <v>7367874.3665050333</v>
      </c>
      <c r="AC122" s="74">
        <f t="shared" si="86"/>
        <v>822192.84786133794</v>
      </c>
      <c r="AD122" s="57">
        <f t="shared" si="115"/>
        <v>30699.476527104303</v>
      </c>
      <c r="AE122" s="59">
        <f t="shared" si="116"/>
        <v>0</v>
      </c>
      <c r="AF122" s="54">
        <f t="shared" si="117"/>
        <v>0</v>
      </c>
      <c r="AG122" s="57">
        <f t="shared" si="87"/>
        <v>0</v>
      </c>
      <c r="AH122" s="59">
        <f t="shared" si="118"/>
        <v>12810267.689703057</v>
      </c>
      <c r="AI122" s="54">
        <f t="shared" si="88"/>
        <v>194164.41677100814</v>
      </c>
      <c r="AJ122" s="57">
        <f t="shared" si="89"/>
        <v>53376.115373762732</v>
      </c>
      <c r="AK122" s="59">
        <f t="shared" si="73"/>
        <v>36984055.443608262</v>
      </c>
      <c r="AL122" s="56">
        <f t="shared" si="75"/>
        <v>0</v>
      </c>
      <c r="AM122" s="75">
        <f t="shared" si="90"/>
        <v>154100.23101503443</v>
      </c>
      <c r="AN122">
        <f t="shared" si="119"/>
        <v>3.0373191041596297E-2</v>
      </c>
      <c r="AO122" s="119">
        <f t="shared" si="91"/>
        <v>0</v>
      </c>
      <c r="AP122" s="119">
        <f t="shared" si="92"/>
        <v>0</v>
      </c>
      <c r="AQ122">
        <f t="shared" si="93"/>
        <v>0.61476002361953985</v>
      </c>
      <c r="AR122" s="41">
        <f t="shared" si="94"/>
        <v>0</v>
      </c>
      <c r="AS122" s="41">
        <f t="shared" si="95"/>
        <v>0</v>
      </c>
      <c r="AT122">
        <f t="shared" si="96"/>
        <v>0.61483215517476819</v>
      </c>
      <c r="AU122" s="41">
        <f t="shared" si="120"/>
        <v>0</v>
      </c>
      <c r="AV122" s="41">
        <f t="shared" si="121"/>
        <v>0</v>
      </c>
      <c r="AW122">
        <f t="shared" si="97"/>
        <v>0.62429361844810605</v>
      </c>
      <c r="AX122">
        <f t="shared" si="122"/>
        <v>0</v>
      </c>
      <c r="AY122" s="121">
        <f t="shared" si="123"/>
        <v>0</v>
      </c>
      <c r="AZ122">
        <f t="shared" si="98"/>
        <v>0.71469930518394564</v>
      </c>
      <c r="BA122" s="39">
        <f t="shared" si="124"/>
        <v>852892.32438844221</v>
      </c>
      <c r="BB122" s="39">
        <f t="shared" si="125"/>
        <v>90441213.264747173</v>
      </c>
      <c r="BC122">
        <f t="shared" si="99"/>
        <v>0.64156692194617371</v>
      </c>
      <c r="BD122" s="41">
        <f t="shared" si="126"/>
        <v>0</v>
      </c>
      <c r="BE122" s="41">
        <f t="shared" si="127"/>
        <v>0</v>
      </c>
      <c r="BF122">
        <f t="shared" si="100"/>
        <v>0.62470160912009121</v>
      </c>
      <c r="BG122" s="41">
        <f t="shared" si="128"/>
        <v>247540.53214477087</v>
      </c>
      <c r="BH122" s="41">
        <f t="shared" si="129"/>
        <v>21358085.844810896</v>
      </c>
      <c r="BI122">
        <f t="shared" si="101"/>
        <v>0.66070235975307556</v>
      </c>
      <c r="BJ122">
        <f t="shared" si="130"/>
        <v>0</v>
      </c>
      <c r="BK122" s="121">
        <f t="shared" si="131"/>
        <v>0</v>
      </c>
      <c r="BL122">
        <f t="shared" si="102"/>
        <v>0.67330412617134205</v>
      </c>
      <c r="BM122" s="119">
        <f t="shared" si="132"/>
        <v>1100432.8565332131</v>
      </c>
      <c r="BN122" s="119">
        <f t="shared" si="133"/>
        <v>90536988.529817715</v>
      </c>
      <c r="BO122">
        <f t="shared" si="103"/>
        <v>0.64405583140106004</v>
      </c>
    </row>
    <row r="123" spans="1:67">
      <c r="A123">
        <v>111</v>
      </c>
      <c r="B123" s="58">
        <v>106</v>
      </c>
      <c r="C123" s="56">
        <f t="shared" si="76"/>
        <v>56299940.46619904</v>
      </c>
      <c r="D123" s="56">
        <f t="shared" si="104"/>
        <v>273589.37239474803</v>
      </c>
      <c r="E123" s="59">
        <f t="shared" si="105"/>
        <v>56026351.093804292</v>
      </c>
      <c r="F123" s="53">
        <f t="shared" si="106"/>
        <v>574855.05193521152</v>
      </c>
      <c r="G123" s="53">
        <f t="shared" si="77"/>
        <v>259868.89182342892</v>
      </c>
      <c r="H123" s="60">
        <f t="shared" si="78"/>
        <v>314986.16011178261</v>
      </c>
      <c r="I123" s="54">
        <f t="shared" si="107"/>
        <v>0.10979999999999999</v>
      </c>
      <c r="J123" s="61">
        <f t="shared" si="79"/>
        <v>9.6456066865724388E-3</v>
      </c>
      <c r="K123" s="62">
        <f t="shared" si="80"/>
        <v>537369.91412250174</v>
      </c>
      <c r="L123" s="62">
        <f t="shared" si="81"/>
        <v>1112224.9660577131</v>
      </c>
      <c r="M123" s="55">
        <f t="shared" si="108"/>
        <v>852356.07423428423</v>
      </c>
      <c r="N123" s="55">
        <f t="shared" si="109"/>
        <v>191934.90291478118</v>
      </c>
      <c r="O123" s="55">
        <f t="shared" si="82"/>
        <v>660421.1713195031</v>
      </c>
      <c r="P123" s="59">
        <f t="shared" si="110"/>
        <v>0</v>
      </c>
      <c r="Q123" s="52">
        <f t="shared" si="136"/>
        <v>0</v>
      </c>
      <c r="R123" s="57">
        <f t="shared" si="111"/>
        <v>0</v>
      </c>
      <c r="S123" s="59">
        <f t="shared" si="112"/>
        <v>0</v>
      </c>
      <c r="T123" s="56">
        <f t="shared" si="83"/>
        <v>0</v>
      </c>
      <c r="U123" s="57">
        <f t="shared" si="84"/>
        <v>0</v>
      </c>
      <c r="V123" s="59">
        <f t="shared" si="134"/>
        <v>0</v>
      </c>
      <c r="W123" s="52">
        <f t="shared" si="74"/>
        <v>0</v>
      </c>
      <c r="X123" s="57">
        <f t="shared" si="85"/>
        <v>0</v>
      </c>
      <c r="Y123" s="59">
        <f t="shared" si="137"/>
        <v>0</v>
      </c>
      <c r="Z123" s="56">
        <f t="shared" si="113"/>
        <v>0</v>
      </c>
      <c r="AA123" s="57">
        <f t="shared" si="114"/>
        <v>0</v>
      </c>
      <c r="AB123" s="63">
        <f t="shared" si="135"/>
        <v>6545681.5186436959</v>
      </c>
      <c r="AC123" s="74">
        <f t="shared" si="86"/>
        <v>815163.48663043347</v>
      </c>
      <c r="AD123" s="57">
        <f t="shared" si="115"/>
        <v>27273.672994348733</v>
      </c>
      <c r="AE123" s="59">
        <f t="shared" si="116"/>
        <v>0</v>
      </c>
      <c r="AF123" s="54">
        <f t="shared" si="117"/>
        <v>0</v>
      </c>
      <c r="AG123" s="57">
        <f t="shared" si="87"/>
        <v>0</v>
      </c>
      <c r="AH123" s="59">
        <f t="shared" si="118"/>
        <v>12616103.272932049</v>
      </c>
      <c r="AI123" s="54">
        <f t="shared" si="88"/>
        <v>191934.90291478118</v>
      </c>
      <c r="AJ123" s="57">
        <f t="shared" si="89"/>
        <v>52567.096970550199</v>
      </c>
      <c r="AK123" s="59">
        <f t="shared" si="73"/>
        <v>37138155.674623296</v>
      </c>
      <c r="AL123" s="56">
        <f t="shared" si="75"/>
        <v>0</v>
      </c>
      <c r="AM123" s="75">
        <f t="shared" si="90"/>
        <v>154742.3153109304</v>
      </c>
      <c r="AN123">
        <f t="shared" si="119"/>
        <v>3.0453598225603756E-2</v>
      </c>
      <c r="AO123" s="119">
        <f t="shared" si="91"/>
        <v>0</v>
      </c>
      <c r="AP123" s="119">
        <f t="shared" si="92"/>
        <v>0</v>
      </c>
      <c r="AQ123">
        <f t="shared" si="93"/>
        <v>0.6114856288144227</v>
      </c>
      <c r="AR123" s="41">
        <f t="shared" si="94"/>
        <v>0</v>
      </c>
      <c r="AS123" s="41">
        <f t="shared" si="95"/>
        <v>0</v>
      </c>
      <c r="AT123">
        <f t="shared" si="96"/>
        <v>0.61155805904108629</v>
      </c>
      <c r="AU123" s="41">
        <f t="shared" si="120"/>
        <v>0</v>
      </c>
      <c r="AV123" s="41">
        <f t="shared" si="121"/>
        <v>0</v>
      </c>
      <c r="AW123">
        <f t="shared" si="97"/>
        <v>0.62105939641195451</v>
      </c>
      <c r="AX123">
        <f t="shared" si="122"/>
        <v>0</v>
      </c>
      <c r="AY123" s="121">
        <f t="shared" si="123"/>
        <v>0</v>
      </c>
      <c r="AZ123">
        <f t="shared" si="98"/>
        <v>0.71191243898923506</v>
      </c>
      <c r="BA123" s="39">
        <f t="shared" si="124"/>
        <v>842437.15962478216</v>
      </c>
      <c r="BB123" s="39">
        <f t="shared" si="125"/>
        <v>90483147.015978113</v>
      </c>
      <c r="BC123">
        <f t="shared" si="99"/>
        <v>0.63840901672708372</v>
      </c>
      <c r="BD123" s="41">
        <f t="shared" si="126"/>
        <v>0</v>
      </c>
      <c r="BE123" s="41">
        <f t="shared" si="127"/>
        <v>0</v>
      </c>
      <c r="BF123">
        <f t="shared" si="100"/>
        <v>0.62146913747946664</v>
      </c>
      <c r="BG123" s="41">
        <f t="shared" si="128"/>
        <v>244501.99988533137</v>
      </c>
      <c r="BH123" s="41">
        <f t="shared" si="129"/>
        <v>21304774.223540712</v>
      </c>
      <c r="BI123">
        <f t="shared" si="101"/>
        <v>0.65763418524664696</v>
      </c>
      <c r="BJ123">
        <f t="shared" si="130"/>
        <v>0</v>
      </c>
      <c r="BK123" s="121">
        <f t="shared" si="131"/>
        <v>0</v>
      </c>
      <c r="BL123">
        <f t="shared" si="102"/>
        <v>0.67029794855811842</v>
      </c>
      <c r="BM123" s="119">
        <f t="shared" si="132"/>
        <v>1086939.1595101135</v>
      </c>
      <c r="BN123" s="119">
        <f t="shared" si="133"/>
        <v>90349743.868834123</v>
      </c>
      <c r="BO123">
        <f t="shared" si="103"/>
        <v>0.64090929197022373</v>
      </c>
    </row>
    <row r="124" spans="1:67">
      <c r="A124">
        <v>112</v>
      </c>
      <c r="B124" s="64">
        <v>107</v>
      </c>
      <c r="C124" s="56">
        <f t="shared" si="76"/>
        <v>55447584.391964763</v>
      </c>
      <c r="D124" s="56">
        <f t="shared" si="104"/>
        <v>273589.37239475548</v>
      </c>
      <c r="E124" s="59">
        <f t="shared" si="105"/>
        <v>55173995.019570008</v>
      </c>
      <c r="F124" s="53">
        <f t="shared" si="106"/>
        <v>569310.22620245523</v>
      </c>
      <c r="G124" s="53">
        <f t="shared" si="77"/>
        <v>255915.38023243891</v>
      </c>
      <c r="H124" s="66">
        <f t="shared" si="78"/>
        <v>313394.84597001632</v>
      </c>
      <c r="I124" s="54">
        <f t="shared" si="107"/>
        <v>0.10979999999999999</v>
      </c>
      <c r="J124" s="67">
        <f t="shared" si="79"/>
        <v>9.6456066865724388E-3</v>
      </c>
      <c r="K124" s="68">
        <f t="shared" si="80"/>
        <v>529163.77186385309</v>
      </c>
      <c r="L124" s="68">
        <f t="shared" si="81"/>
        <v>1098473.9980663084</v>
      </c>
      <c r="M124" s="55">
        <f t="shared" si="108"/>
        <v>842558.61783386953</v>
      </c>
      <c r="N124" s="55">
        <f t="shared" si="109"/>
        <v>189728.69602558322</v>
      </c>
      <c r="O124" s="55">
        <f t="shared" si="82"/>
        <v>652829.92180828634</v>
      </c>
      <c r="P124" s="65">
        <f t="shared" si="110"/>
        <v>0</v>
      </c>
      <c r="Q124" s="52">
        <f t="shared" si="136"/>
        <v>0</v>
      </c>
      <c r="R124" s="57">
        <f t="shared" si="111"/>
        <v>0</v>
      </c>
      <c r="S124" s="59">
        <f t="shared" si="112"/>
        <v>0</v>
      </c>
      <c r="T124" s="56">
        <f t="shared" si="83"/>
        <v>0</v>
      </c>
      <c r="U124" s="57">
        <f t="shared" si="84"/>
        <v>0</v>
      </c>
      <c r="V124" s="59">
        <f t="shared" si="134"/>
        <v>0</v>
      </c>
      <c r="W124" s="52">
        <f t="shared" si="74"/>
        <v>0</v>
      </c>
      <c r="X124" s="57">
        <f t="shared" si="85"/>
        <v>0</v>
      </c>
      <c r="Y124" s="59">
        <f t="shared" si="137"/>
        <v>0</v>
      </c>
      <c r="Z124" s="56">
        <f t="shared" si="113"/>
        <v>0</v>
      </c>
      <c r="AA124" s="57">
        <f t="shared" si="114"/>
        <v>0</v>
      </c>
      <c r="AB124" s="63">
        <f t="shared" si="135"/>
        <v>5730518.0320132626</v>
      </c>
      <c r="AC124" s="74">
        <f t="shared" si="86"/>
        <v>808216.99676634558</v>
      </c>
      <c r="AD124" s="57">
        <f t="shared" si="115"/>
        <v>23877.158466721929</v>
      </c>
      <c r="AE124" s="59">
        <f t="shared" si="116"/>
        <v>0</v>
      </c>
      <c r="AF124" s="54">
        <f t="shared" si="117"/>
        <v>0</v>
      </c>
      <c r="AG124" s="57">
        <f t="shared" si="87"/>
        <v>0</v>
      </c>
      <c r="AH124" s="59">
        <f t="shared" si="118"/>
        <v>12424168.370017268</v>
      </c>
      <c r="AI124" s="54">
        <f t="shared" si="88"/>
        <v>189728.69602558322</v>
      </c>
      <c r="AJ124" s="57">
        <f t="shared" si="89"/>
        <v>51767.368208405285</v>
      </c>
      <c r="AK124" s="59">
        <f t="shared" ref="AK124:AK187" si="138">IF(AL123=0,AK123+AM123,AK123-AL123)</f>
        <v>37292897.989934228</v>
      </c>
      <c r="AL124" s="56">
        <f t="shared" si="75"/>
        <v>0</v>
      </c>
      <c r="AM124" s="75">
        <f t="shared" si="90"/>
        <v>155387.0749580593</v>
      </c>
      <c r="AN124">
        <f t="shared" si="119"/>
        <v>3.0534005409611219E-2</v>
      </c>
      <c r="AO124" s="119">
        <f t="shared" si="91"/>
        <v>0</v>
      </c>
      <c r="AP124" s="119">
        <f t="shared" si="92"/>
        <v>0</v>
      </c>
      <c r="AQ124">
        <f t="shared" si="93"/>
        <v>0.60822056407466352</v>
      </c>
      <c r="AR124" s="41">
        <f t="shared" si="94"/>
        <v>0</v>
      </c>
      <c r="AS124" s="41">
        <f t="shared" si="95"/>
        <v>0</v>
      </c>
      <c r="AT124">
        <f t="shared" si="96"/>
        <v>0.6082932867667753</v>
      </c>
      <c r="AU124" s="41">
        <f t="shared" si="120"/>
        <v>0</v>
      </c>
      <c r="AV124" s="41">
        <f t="shared" si="121"/>
        <v>0</v>
      </c>
      <c r="AW124">
        <f t="shared" si="97"/>
        <v>0.61783368989094722</v>
      </c>
      <c r="AX124">
        <f t="shared" si="122"/>
        <v>0</v>
      </c>
      <c r="AY124" s="121">
        <f t="shared" si="123"/>
        <v>0</v>
      </c>
      <c r="AZ124">
        <f t="shared" si="98"/>
        <v>0.70912697032944894</v>
      </c>
      <c r="BA124" s="39">
        <f t="shared" si="124"/>
        <v>832094.15523306746</v>
      </c>
      <c r="BB124" s="39">
        <f t="shared" si="125"/>
        <v>90520303.637830704</v>
      </c>
      <c r="BC124">
        <f t="shared" si="99"/>
        <v>0.63525818096044706</v>
      </c>
      <c r="BD124" s="41">
        <f t="shared" si="126"/>
        <v>0</v>
      </c>
      <c r="BE124" s="41">
        <f t="shared" si="127"/>
        <v>0</v>
      </c>
      <c r="BF124">
        <f t="shared" si="100"/>
        <v>0.61824514675304321</v>
      </c>
      <c r="BG124" s="41">
        <f t="shared" si="128"/>
        <v>241496.06423398852</v>
      </c>
      <c r="BH124" s="41">
        <f t="shared" si="129"/>
        <v>21249613.954865322</v>
      </c>
      <c r="BI124">
        <f t="shared" si="101"/>
        <v>0.6545715243566762</v>
      </c>
      <c r="BJ124">
        <f t="shared" si="130"/>
        <v>0</v>
      </c>
      <c r="BK124" s="121">
        <f t="shared" si="131"/>
        <v>0</v>
      </c>
      <c r="BL124">
        <f t="shared" si="102"/>
        <v>0.66729628717643741</v>
      </c>
      <c r="BM124" s="119">
        <f t="shared" si="132"/>
        <v>1073590.219467056</v>
      </c>
      <c r="BN124" s="119">
        <f t="shared" si="133"/>
        <v>90153772.108224034</v>
      </c>
      <c r="BO124">
        <f t="shared" si="103"/>
        <v>0.63776961685212619</v>
      </c>
    </row>
    <row r="125" spans="1:67">
      <c r="A125">
        <v>113</v>
      </c>
      <c r="B125" s="58">
        <v>108</v>
      </c>
      <c r="C125" s="56">
        <f t="shared" si="76"/>
        <v>54605025.774130881</v>
      </c>
      <c r="D125" s="56">
        <f t="shared" si="104"/>
        <v>273589.37239474803</v>
      </c>
      <c r="E125" s="59">
        <f t="shared" si="105"/>
        <v>54331436.401736133</v>
      </c>
      <c r="F125" s="53">
        <f t="shared" si="106"/>
        <v>563818.8836778627</v>
      </c>
      <c r="G125" s="53">
        <f t="shared" si="77"/>
        <v>252007.31251005278</v>
      </c>
      <c r="H125" s="60">
        <f t="shared" si="78"/>
        <v>311811.57116780989</v>
      </c>
      <c r="I125" s="54">
        <f t="shared" si="107"/>
        <v>0.10979999999999999</v>
      </c>
      <c r="J125" s="61">
        <f t="shared" si="79"/>
        <v>9.6456066865724388E-3</v>
      </c>
      <c r="K125" s="62">
        <f t="shared" si="80"/>
        <v>521052.05447186437</v>
      </c>
      <c r="L125" s="62">
        <f t="shared" si="81"/>
        <v>1084870.9381497269</v>
      </c>
      <c r="M125" s="55">
        <f t="shared" si="108"/>
        <v>832863.62563967414</v>
      </c>
      <c r="N125" s="55">
        <f t="shared" si="109"/>
        <v>187545.562190086</v>
      </c>
      <c r="O125" s="55">
        <f t="shared" si="82"/>
        <v>645318.06344958814</v>
      </c>
      <c r="P125" s="59">
        <f t="shared" si="110"/>
        <v>0</v>
      </c>
      <c r="Q125" s="52">
        <f t="shared" si="136"/>
        <v>0</v>
      </c>
      <c r="R125" s="57">
        <f t="shared" si="111"/>
        <v>0</v>
      </c>
      <c r="S125" s="59">
        <f t="shared" si="112"/>
        <v>0</v>
      </c>
      <c r="T125" s="56">
        <f t="shared" si="83"/>
        <v>0</v>
      </c>
      <c r="U125" s="57">
        <f t="shared" si="84"/>
        <v>0</v>
      </c>
      <c r="V125" s="59">
        <f t="shared" si="134"/>
        <v>0</v>
      </c>
      <c r="W125" s="52">
        <f t="shared" si="74"/>
        <v>0</v>
      </c>
      <c r="X125" s="57">
        <f t="shared" si="85"/>
        <v>0</v>
      </c>
      <c r="Y125" s="59">
        <f t="shared" si="137"/>
        <v>0</v>
      </c>
      <c r="Z125" s="56">
        <f t="shared" si="113"/>
        <v>0</v>
      </c>
      <c r="AA125" s="57">
        <f t="shared" si="114"/>
        <v>0</v>
      </c>
      <c r="AB125" s="63">
        <f t="shared" si="135"/>
        <v>4922301.035246917</v>
      </c>
      <c r="AC125" s="74">
        <f t="shared" si="86"/>
        <v>801352.58455330599</v>
      </c>
      <c r="AD125" s="57">
        <f t="shared" si="115"/>
        <v>20509.587646862154</v>
      </c>
      <c r="AE125" s="59">
        <f t="shared" si="116"/>
        <v>0</v>
      </c>
      <c r="AF125" s="54">
        <f t="shared" si="117"/>
        <v>0</v>
      </c>
      <c r="AG125" s="57">
        <f t="shared" si="87"/>
        <v>0</v>
      </c>
      <c r="AH125" s="59">
        <f t="shared" si="118"/>
        <v>12234439.673991684</v>
      </c>
      <c r="AI125" s="54">
        <f t="shared" si="88"/>
        <v>187545.562190086</v>
      </c>
      <c r="AJ125" s="57">
        <f t="shared" si="89"/>
        <v>50976.831974965346</v>
      </c>
      <c r="AK125" s="59">
        <f t="shared" si="138"/>
        <v>37448285.064892285</v>
      </c>
      <c r="AL125" s="56">
        <f t="shared" si="75"/>
        <v>0</v>
      </c>
      <c r="AM125" s="75">
        <f t="shared" si="90"/>
        <v>156034.52110371785</v>
      </c>
      <c r="AN125">
        <f t="shared" si="119"/>
        <v>3.0614412593618679E-2</v>
      </c>
      <c r="AO125" s="119">
        <f t="shared" si="91"/>
        <v>0</v>
      </c>
      <c r="AP125" s="119">
        <f t="shared" si="92"/>
        <v>0</v>
      </c>
      <c r="AQ125">
        <f t="shared" si="93"/>
        <v>0.60496486650508019</v>
      </c>
      <c r="AR125" s="41">
        <f t="shared" si="94"/>
        <v>0</v>
      </c>
      <c r="AS125" s="41">
        <f t="shared" si="95"/>
        <v>0</v>
      </c>
      <c r="AT125">
        <f t="shared" si="96"/>
        <v>0.60503787549252253</v>
      </c>
      <c r="AU125" s="41">
        <f t="shared" si="120"/>
        <v>0</v>
      </c>
      <c r="AV125" s="41">
        <f t="shared" si="121"/>
        <v>0</v>
      </c>
      <c r="AW125">
        <f t="shared" si="97"/>
        <v>0.61461654055316461</v>
      </c>
      <c r="AX125">
        <f t="shared" si="122"/>
        <v>0</v>
      </c>
      <c r="AY125" s="121">
        <f t="shared" si="123"/>
        <v>0</v>
      </c>
      <c r="AZ125">
        <f t="shared" si="98"/>
        <v>0.70634296807689789</v>
      </c>
      <c r="BA125" s="39">
        <f t="shared" si="124"/>
        <v>821862.17220016813</v>
      </c>
      <c r="BB125" s="39">
        <f t="shared" si="125"/>
        <v>90552842.054523572</v>
      </c>
      <c r="BC125">
        <f t="shared" si="99"/>
        <v>0.63211446369514246</v>
      </c>
      <c r="BD125" s="41">
        <f t="shared" si="126"/>
        <v>0</v>
      </c>
      <c r="BE125" s="41">
        <f t="shared" si="127"/>
        <v>0</v>
      </c>
      <c r="BF125">
        <f t="shared" si="100"/>
        <v>0.61502967879625114</v>
      </c>
      <c r="BG125" s="41">
        <f t="shared" si="128"/>
        <v>238522.39416505134</v>
      </c>
      <c r="BH125" s="41">
        <f t="shared" si="129"/>
        <v>21192648.527479719</v>
      </c>
      <c r="BI125">
        <f t="shared" si="101"/>
        <v>0.65151443303570933</v>
      </c>
      <c r="BJ125">
        <f t="shared" si="130"/>
        <v>0</v>
      </c>
      <c r="BK125" s="121">
        <f t="shared" si="131"/>
        <v>0</v>
      </c>
      <c r="BL125">
        <f t="shared" si="102"/>
        <v>0.66429920183130176</v>
      </c>
      <c r="BM125" s="119">
        <f t="shared" si="132"/>
        <v>1060384.5663652194</v>
      </c>
      <c r="BN125" s="119">
        <f t="shared" si="133"/>
        <v>89949271.569084808</v>
      </c>
      <c r="BO125">
        <f t="shared" si="103"/>
        <v>0.6346368560677037</v>
      </c>
    </row>
    <row r="126" spans="1:67">
      <c r="A126">
        <v>114</v>
      </c>
      <c r="B126" s="64">
        <v>109</v>
      </c>
      <c r="C126" s="56">
        <f t="shared" si="76"/>
        <v>53772162.148491211</v>
      </c>
      <c r="D126" s="56">
        <f t="shared" si="104"/>
        <v>273589.37239475548</v>
      </c>
      <c r="E126" s="59">
        <f t="shared" si="105"/>
        <v>53498572.776096456</v>
      </c>
      <c r="F126" s="53">
        <f t="shared" si="106"/>
        <v>558380.50848344364</v>
      </c>
      <c r="G126" s="53">
        <f t="shared" si="77"/>
        <v>248144.2133931274</v>
      </c>
      <c r="H126" s="66">
        <f t="shared" si="78"/>
        <v>310236.29509031621</v>
      </c>
      <c r="I126" s="54">
        <f t="shared" si="107"/>
        <v>0.10979999999999999</v>
      </c>
      <c r="J126" s="67">
        <f t="shared" si="79"/>
        <v>9.6456066865724388E-3</v>
      </c>
      <c r="K126" s="68">
        <f t="shared" si="80"/>
        <v>513033.77400885761</v>
      </c>
      <c r="L126" s="68">
        <f t="shared" si="81"/>
        <v>1071414.2824923012</v>
      </c>
      <c r="M126" s="55">
        <f t="shared" si="108"/>
        <v>823270.06909917376</v>
      </c>
      <c r="N126" s="55">
        <f t="shared" si="109"/>
        <v>185385.26979718838</v>
      </c>
      <c r="O126" s="55">
        <f t="shared" si="82"/>
        <v>637884.79930198542</v>
      </c>
      <c r="P126" s="65">
        <f t="shared" si="110"/>
        <v>0</v>
      </c>
      <c r="Q126" s="52">
        <f t="shared" si="136"/>
        <v>0</v>
      </c>
      <c r="R126" s="57">
        <f t="shared" si="111"/>
        <v>0</v>
      </c>
      <c r="S126" s="59">
        <f t="shared" si="112"/>
        <v>0</v>
      </c>
      <c r="T126" s="56">
        <f t="shared" si="83"/>
        <v>0</v>
      </c>
      <c r="U126" s="57">
        <f t="shared" si="84"/>
        <v>0</v>
      </c>
      <c r="V126" s="59">
        <f t="shared" si="134"/>
        <v>0</v>
      </c>
      <c r="W126" s="52">
        <f t="shared" si="74"/>
        <v>0</v>
      </c>
      <c r="X126" s="57">
        <f t="shared" si="85"/>
        <v>0</v>
      </c>
      <c r="Y126" s="59">
        <f t="shared" si="137"/>
        <v>0</v>
      </c>
      <c r="Z126" s="56">
        <f t="shared" si="113"/>
        <v>0</v>
      </c>
      <c r="AA126" s="57">
        <f t="shared" si="114"/>
        <v>0</v>
      </c>
      <c r="AB126" s="63">
        <f t="shared" si="135"/>
        <v>4120948.4506936111</v>
      </c>
      <c r="AC126" s="74">
        <f t="shared" si="86"/>
        <v>794569.46424363542</v>
      </c>
      <c r="AD126" s="57">
        <f t="shared" si="115"/>
        <v>17170.618544556713</v>
      </c>
      <c r="AE126" s="59">
        <f t="shared" si="116"/>
        <v>0</v>
      </c>
      <c r="AF126" s="54">
        <f t="shared" si="117"/>
        <v>0</v>
      </c>
      <c r="AG126" s="57">
        <f t="shared" si="87"/>
        <v>0</v>
      </c>
      <c r="AH126" s="59">
        <f t="shared" si="118"/>
        <v>12046894.111801598</v>
      </c>
      <c r="AI126" s="54">
        <f t="shared" si="88"/>
        <v>185385.26979718838</v>
      </c>
      <c r="AJ126" s="57">
        <f t="shared" si="89"/>
        <v>50195.392132506662</v>
      </c>
      <c r="AK126" s="59">
        <f t="shared" si="138"/>
        <v>37604319.585996002</v>
      </c>
      <c r="AL126" s="56">
        <f t="shared" si="75"/>
        <v>0</v>
      </c>
      <c r="AM126" s="75">
        <f t="shared" si="90"/>
        <v>156684.66494165</v>
      </c>
      <c r="AN126">
        <f t="shared" si="119"/>
        <v>3.0694819777626142E-2</v>
      </c>
      <c r="AO126" s="119">
        <f t="shared" si="91"/>
        <v>0</v>
      </c>
      <c r="AP126" s="119">
        <f t="shared" si="92"/>
        <v>0</v>
      </c>
      <c r="AQ126">
        <f t="shared" si="93"/>
        <v>0.60171857263709394</v>
      </c>
      <c r="AR126" s="41">
        <f t="shared" si="94"/>
        <v>0</v>
      </c>
      <c r="AS126" s="41">
        <f t="shared" si="95"/>
        <v>0</v>
      </c>
      <c r="AT126">
        <f t="shared" si="96"/>
        <v>0.60179186178572275</v>
      </c>
      <c r="AU126" s="41">
        <f t="shared" si="120"/>
        <v>0</v>
      </c>
      <c r="AV126" s="41">
        <f t="shared" si="121"/>
        <v>0</v>
      </c>
      <c r="AW126">
        <f t="shared" si="97"/>
        <v>0.61140798950717801</v>
      </c>
      <c r="AX126">
        <f t="shared" si="122"/>
        <v>0</v>
      </c>
      <c r="AY126" s="121">
        <f t="shared" si="123"/>
        <v>0</v>
      </c>
      <c r="AZ126">
        <f t="shared" si="98"/>
        <v>0.70356050077425836</v>
      </c>
      <c r="BA126" s="39">
        <f t="shared" si="124"/>
        <v>811740.08278819208</v>
      </c>
      <c r="BB126" s="39">
        <f t="shared" si="125"/>
        <v>90580918.923774436</v>
      </c>
      <c r="BC126">
        <f t="shared" si="99"/>
        <v>0.62897791345219556</v>
      </c>
      <c r="BD126" s="41">
        <f t="shared" si="126"/>
        <v>0</v>
      </c>
      <c r="BE126" s="41">
        <f t="shared" si="127"/>
        <v>0</v>
      </c>
      <c r="BF126">
        <f t="shared" si="100"/>
        <v>0.61182277490570192</v>
      </c>
      <c r="BG126" s="41">
        <f t="shared" si="128"/>
        <v>235580.66192969505</v>
      </c>
      <c r="BH126" s="41">
        <f t="shared" si="129"/>
        <v>21133920.756879475</v>
      </c>
      <c r="BI126">
        <f t="shared" si="101"/>
        <v>0.64846296675172388</v>
      </c>
      <c r="BJ126">
        <f t="shared" si="130"/>
        <v>0</v>
      </c>
      <c r="BK126" s="121">
        <f t="shared" si="131"/>
        <v>0</v>
      </c>
      <c r="BL126">
        <f t="shared" si="102"/>
        <v>0.66130675187551036</v>
      </c>
      <c r="BM126" s="119">
        <f t="shared" si="132"/>
        <v>1047320.7447178871</v>
      </c>
      <c r="BN126" s="119">
        <f t="shared" si="133"/>
        <v>89736437.531809941</v>
      </c>
      <c r="BO126">
        <f t="shared" si="103"/>
        <v>0.63151105911529692</v>
      </c>
    </row>
    <row r="127" spans="1:67">
      <c r="A127">
        <v>115</v>
      </c>
      <c r="B127" s="58">
        <v>110</v>
      </c>
      <c r="C127" s="56">
        <f t="shared" si="76"/>
        <v>52948892.079392038</v>
      </c>
      <c r="D127" s="56">
        <f t="shared" si="104"/>
        <v>273589.37239475548</v>
      </c>
      <c r="E127" s="59">
        <f t="shared" si="105"/>
        <v>52675302.706997283</v>
      </c>
      <c r="F127" s="53">
        <f t="shared" si="106"/>
        <v>552994.58971716405</v>
      </c>
      <c r="G127" s="53">
        <f t="shared" si="77"/>
        <v>244325.61238928908</v>
      </c>
      <c r="H127" s="60">
        <f t="shared" si="78"/>
        <v>308668.97732787498</v>
      </c>
      <c r="I127" s="54">
        <f t="shared" si="107"/>
        <v>0.10979999999999999</v>
      </c>
      <c r="J127" s="61">
        <f t="shared" si="79"/>
        <v>9.6456066865724388E-3</v>
      </c>
      <c r="K127" s="62">
        <f t="shared" si="80"/>
        <v>505107.95245618903</v>
      </c>
      <c r="L127" s="62">
        <f t="shared" si="81"/>
        <v>1058102.542173353</v>
      </c>
      <c r="M127" s="55">
        <f t="shared" si="108"/>
        <v>813776.92978406395</v>
      </c>
      <c r="N127" s="55">
        <f t="shared" si="109"/>
        <v>183247.58951557727</v>
      </c>
      <c r="O127" s="55">
        <f t="shared" si="82"/>
        <v>630529.34026848676</v>
      </c>
      <c r="P127" s="59">
        <f t="shared" si="110"/>
        <v>0</v>
      </c>
      <c r="Q127" s="52">
        <f t="shared" si="136"/>
        <v>0</v>
      </c>
      <c r="R127" s="57">
        <f t="shared" si="111"/>
        <v>0</v>
      </c>
      <c r="S127" s="59">
        <f t="shared" si="112"/>
        <v>0</v>
      </c>
      <c r="T127" s="56">
        <f t="shared" si="83"/>
        <v>0</v>
      </c>
      <c r="U127" s="57">
        <f t="shared" si="84"/>
        <v>0</v>
      </c>
      <c r="V127" s="59">
        <f t="shared" si="134"/>
        <v>0</v>
      </c>
      <c r="W127" s="52">
        <f t="shared" si="74"/>
        <v>0</v>
      </c>
      <c r="X127" s="57">
        <f t="shared" si="85"/>
        <v>0</v>
      </c>
      <c r="Y127" s="59">
        <f t="shared" si="137"/>
        <v>0</v>
      </c>
      <c r="Z127" s="56">
        <f t="shared" si="113"/>
        <v>0</v>
      </c>
      <c r="AA127" s="57">
        <f t="shared" si="114"/>
        <v>0</v>
      </c>
      <c r="AB127" s="63">
        <f t="shared" si="135"/>
        <v>3326378.9864499755</v>
      </c>
      <c r="AC127" s="74">
        <f t="shared" si="86"/>
        <v>787866.85798072699</v>
      </c>
      <c r="AD127" s="57">
        <f t="shared" si="115"/>
        <v>13859.912443541565</v>
      </c>
      <c r="AE127" s="59">
        <f t="shared" si="116"/>
        <v>0</v>
      </c>
      <c r="AF127" s="54">
        <f t="shared" si="117"/>
        <v>0</v>
      </c>
      <c r="AG127" s="57">
        <f t="shared" si="87"/>
        <v>0</v>
      </c>
      <c r="AH127" s="59">
        <f t="shared" si="118"/>
        <v>11861508.842004409</v>
      </c>
      <c r="AI127" s="54">
        <f t="shared" si="88"/>
        <v>183247.58951557727</v>
      </c>
      <c r="AJ127" s="57">
        <f t="shared" si="89"/>
        <v>49422.953508351704</v>
      </c>
      <c r="AK127" s="59">
        <f t="shared" si="138"/>
        <v>37761004.250937656</v>
      </c>
      <c r="AL127" s="56">
        <f t="shared" si="75"/>
        <v>0</v>
      </c>
      <c r="AM127" s="75">
        <f t="shared" si="90"/>
        <v>157337.51771224022</v>
      </c>
      <c r="AN127">
        <f t="shared" si="119"/>
        <v>3.0775226961633602E-2</v>
      </c>
      <c r="AO127" s="119">
        <f t="shared" si="91"/>
        <v>0</v>
      </c>
      <c r="AP127" s="119">
        <f t="shared" si="92"/>
        <v>0</v>
      </c>
      <c r="AQ127">
        <f t="shared" si="93"/>
        <v>0.59848171842993514</v>
      </c>
      <c r="AR127" s="41">
        <f t="shared" si="94"/>
        <v>0</v>
      </c>
      <c r="AS127" s="41">
        <f t="shared" si="95"/>
        <v>0</v>
      </c>
      <c r="AT127">
        <f t="shared" si="96"/>
        <v>0.59855528164165017</v>
      </c>
      <c r="AU127" s="41">
        <f t="shared" si="120"/>
        <v>0</v>
      </c>
      <c r="AV127" s="41">
        <f t="shared" si="121"/>
        <v>0</v>
      </c>
      <c r="AW127">
        <f t="shared" si="97"/>
        <v>0.60820807730287585</v>
      </c>
      <c r="AX127">
        <f t="shared" si="122"/>
        <v>0</v>
      </c>
      <c r="AY127" s="121">
        <f t="shared" si="123"/>
        <v>0</v>
      </c>
      <c r="AZ127">
        <f t="shared" si="98"/>
        <v>0.70077963663214438</v>
      </c>
      <c r="BA127" s="39">
        <f t="shared" si="124"/>
        <v>801726.77042426856</v>
      </c>
      <c r="BB127" s="39">
        <f t="shared" si="125"/>
        <v>90604688.667783603</v>
      </c>
      <c r="BC127">
        <f t="shared" si="99"/>
        <v>0.62584857822487294</v>
      </c>
      <c r="BD127" s="41">
        <f t="shared" si="126"/>
        <v>0</v>
      </c>
      <c r="BE127" s="41">
        <f t="shared" si="127"/>
        <v>0</v>
      </c>
      <c r="BF127">
        <f t="shared" si="100"/>
        <v>0.60862447581998624</v>
      </c>
      <c r="BG127" s="41">
        <f t="shared" si="128"/>
        <v>232670.54302392897</v>
      </c>
      <c r="BH127" s="41">
        <f t="shared" si="129"/>
        <v>21073472.794291388</v>
      </c>
      <c r="BI127">
        <f t="shared" si="101"/>
        <v>0.64541718048739738</v>
      </c>
      <c r="BJ127">
        <f t="shared" si="130"/>
        <v>0</v>
      </c>
      <c r="BK127" s="121">
        <f t="shared" si="131"/>
        <v>0</v>
      </c>
      <c r="BL127">
        <f t="shared" si="102"/>
        <v>0.65831899620853196</v>
      </c>
      <c r="BM127" s="119">
        <f t="shared" si="132"/>
        <v>1034397.3134481976</v>
      </c>
      <c r="BN127" s="119">
        <f t="shared" si="133"/>
        <v>89515462.276247039</v>
      </c>
      <c r="BO127">
        <f t="shared" si="103"/>
        <v>0.62839227497045913</v>
      </c>
    </row>
    <row r="128" spans="1:67">
      <c r="A128">
        <v>116</v>
      </c>
      <c r="B128" s="64">
        <v>111</v>
      </c>
      <c r="C128" s="56">
        <f t="shared" si="76"/>
        <v>52135115.149607979</v>
      </c>
      <c r="D128" s="56">
        <f t="shared" si="104"/>
        <v>273589.37239476293</v>
      </c>
      <c r="E128" s="59">
        <f t="shared" si="105"/>
        <v>51861525.777213216</v>
      </c>
      <c r="F128" s="53">
        <f t="shared" si="106"/>
        <v>547660.62140494981</v>
      </c>
      <c r="G128" s="53">
        <f t="shared" si="77"/>
        <v>240551.04372997396</v>
      </c>
      <c r="H128" s="66">
        <f t="shared" si="78"/>
        <v>307109.57767497585</v>
      </c>
      <c r="I128" s="54">
        <f t="shared" si="107"/>
        <v>0.10979999999999999</v>
      </c>
      <c r="J128" s="67">
        <f t="shared" si="79"/>
        <v>9.6456066865724388E-3</v>
      </c>
      <c r="K128" s="68">
        <f t="shared" si="80"/>
        <v>497273.62161660451</v>
      </c>
      <c r="L128" s="68">
        <f t="shared" si="81"/>
        <v>1044934.2430215543</v>
      </c>
      <c r="M128" s="55">
        <f t="shared" si="108"/>
        <v>804383.19929158036</v>
      </c>
      <c r="N128" s="55">
        <f t="shared" si="109"/>
        <v>181132.29427150669</v>
      </c>
      <c r="O128" s="55">
        <f t="shared" si="82"/>
        <v>623250.90502007375</v>
      </c>
      <c r="P128" s="65">
        <f t="shared" si="110"/>
        <v>0</v>
      </c>
      <c r="Q128" s="52">
        <f t="shared" si="136"/>
        <v>0</v>
      </c>
      <c r="R128" s="57">
        <f t="shared" si="111"/>
        <v>0</v>
      </c>
      <c r="S128" s="59">
        <f t="shared" si="112"/>
        <v>0</v>
      </c>
      <c r="T128" s="56">
        <f t="shared" si="83"/>
        <v>0</v>
      </c>
      <c r="U128" s="57">
        <f t="shared" si="84"/>
        <v>0</v>
      </c>
      <c r="V128" s="59">
        <f t="shared" si="134"/>
        <v>0</v>
      </c>
      <c r="W128" s="52">
        <f t="shared" si="74"/>
        <v>0</v>
      </c>
      <c r="X128" s="57">
        <f t="shared" si="85"/>
        <v>0</v>
      </c>
      <c r="Y128" s="59">
        <f t="shared" si="137"/>
        <v>0</v>
      </c>
      <c r="Z128" s="56">
        <f t="shared" si="113"/>
        <v>0</v>
      </c>
      <c r="AA128" s="57">
        <f t="shared" si="114"/>
        <v>0</v>
      </c>
      <c r="AB128" s="63">
        <f t="shared" si="135"/>
        <v>2538512.1284692483</v>
      </c>
      <c r="AC128" s="74">
        <f t="shared" si="86"/>
        <v>781243.99572278163</v>
      </c>
      <c r="AD128" s="57">
        <f t="shared" si="115"/>
        <v>10577.133868621868</v>
      </c>
      <c r="AE128" s="59">
        <f t="shared" si="116"/>
        <v>0</v>
      </c>
      <c r="AF128" s="54">
        <f t="shared" si="117"/>
        <v>0</v>
      </c>
      <c r="AG128" s="57">
        <f t="shared" si="87"/>
        <v>0</v>
      </c>
      <c r="AH128" s="59">
        <f t="shared" si="118"/>
        <v>11678261.252488831</v>
      </c>
      <c r="AI128" s="54">
        <f t="shared" si="88"/>
        <v>181132.29427150669</v>
      </c>
      <c r="AJ128" s="57">
        <f t="shared" si="89"/>
        <v>48659.421885370131</v>
      </c>
      <c r="AK128" s="59">
        <f t="shared" si="138"/>
        <v>37918341.768649898</v>
      </c>
      <c r="AL128" s="56">
        <f t="shared" si="75"/>
        <v>0</v>
      </c>
      <c r="AM128" s="75">
        <f t="shared" si="90"/>
        <v>157993.09070270791</v>
      </c>
      <c r="AN128">
        <f t="shared" si="119"/>
        <v>3.0855634145641062E-2</v>
      </c>
      <c r="AO128" s="119">
        <f t="shared" si="91"/>
        <v>0</v>
      </c>
      <c r="AP128" s="119">
        <f t="shared" si="92"/>
        <v>0</v>
      </c>
      <c r="AQ128">
        <f t="shared" si="93"/>
        <v>0.59525433927169225</v>
      </c>
      <c r="AR128" s="41">
        <f t="shared" si="94"/>
        <v>0</v>
      </c>
      <c r="AS128" s="41">
        <f t="shared" si="95"/>
        <v>0</v>
      </c>
      <c r="AT128">
        <f t="shared" si="96"/>
        <v>0.59532817048455111</v>
      </c>
      <c r="AU128" s="41">
        <f t="shared" si="120"/>
        <v>0</v>
      </c>
      <c r="AV128" s="41">
        <f t="shared" si="121"/>
        <v>0</v>
      </c>
      <c r="AW128">
        <f t="shared" si="97"/>
        <v>0.6050168439321818</v>
      </c>
      <c r="AX128">
        <f t="shared" si="122"/>
        <v>0</v>
      </c>
      <c r="AY128" s="121">
        <f t="shared" si="123"/>
        <v>0</v>
      </c>
      <c r="AZ128">
        <f t="shared" si="98"/>
        <v>0.69800044352678769</v>
      </c>
      <c r="BA128" s="39">
        <f t="shared" si="124"/>
        <v>791821.12959140353</v>
      </c>
      <c r="BB128" s="39">
        <f t="shared" si="125"/>
        <v>90624303.503842667</v>
      </c>
      <c r="BC128">
        <f t="shared" si="99"/>
        <v>0.62272650547868003</v>
      </c>
      <c r="BD128" s="41">
        <f t="shared" si="126"/>
        <v>0</v>
      </c>
      <c r="BE128" s="41">
        <f t="shared" si="127"/>
        <v>0</v>
      </c>
      <c r="BF128">
        <f t="shared" si="100"/>
        <v>0.6054348217203025</v>
      </c>
      <c r="BG128" s="41">
        <f t="shared" si="128"/>
        <v>229791.71615687682</v>
      </c>
      <c r="BH128" s="41">
        <f t="shared" si="129"/>
        <v>21011346.135494776</v>
      </c>
      <c r="BI128">
        <f t="shared" si="101"/>
        <v>0.6423771287394322</v>
      </c>
      <c r="BJ128">
        <f t="shared" si="130"/>
        <v>0</v>
      </c>
      <c r="BK128" s="121">
        <f t="shared" si="131"/>
        <v>0</v>
      </c>
      <c r="BL128">
        <f t="shared" si="102"/>
        <v>0.65533599327537462</v>
      </c>
      <c r="BM128" s="119">
        <f t="shared" si="132"/>
        <v>1021612.8457482804</v>
      </c>
      <c r="BN128" s="119">
        <f t="shared" si="133"/>
        <v>89286535.121365413</v>
      </c>
      <c r="BO128">
        <f t="shared" si="103"/>
        <v>0.62528055208601263</v>
      </c>
    </row>
    <row r="129" spans="1:67">
      <c r="A129">
        <v>117</v>
      </c>
      <c r="B129" s="58">
        <v>112</v>
      </c>
      <c r="C129" s="56">
        <f t="shared" si="76"/>
        <v>51330731.950316399</v>
      </c>
      <c r="D129" s="56">
        <f t="shared" si="104"/>
        <v>273589.37239476293</v>
      </c>
      <c r="E129" s="59">
        <f t="shared" si="105"/>
        <v>51057142.577921636</v>
      </c>
      <c r="F129" s="53">
        <f t="shared" si="106"/>
        <v>542378.10245315381</v>
      </c>
      <c r="G129" s="53">
        <f t="shared" si="77"/>
        <v>236820.04632392654</v>
      </c>
      <c r="H129" s="60">
        <f t="shared" si="78"/>
        <v>305558.05612922728</v>
      </c>
      <c r="I129" s="54">
        <f t="shared" si="107"/>
        <v>0.10979999999999999</v>
      </c>
      <c r="J129" s="61">
        <f t="shared" si="79"/>
        <v>9.6456066865724388E-3</v>
      </c>
      <c r="K129" s="62">
        <f t="shared" si="80"/>
        <v>489529.8230175472</v>
      </c>
      <c r="L129" s="62">
        <f t="shared" si="81"/>
        <v>1031907.9254707011</v>
      </c>
      <c r="M129" s="55">
        <f t="shared" si="108"/>
        <v>795087.87914677453</v>
      </c>
      <c r="N129" s="55">
        <f t="shared" si="109"/>
        <v>179039.15922679211</v>
      </c>
      <c r="O129" s="55">
        <f t="shared" si="82"/>
        <v>616048.71991998248</v>
      </c>
      <c r="P129" s="59">
        <f t="shared" si="110"/>
        <v>0</v>
      </c>
      <c r="Q129" s="52">
        <f t="shared" si="136"/>
        <v>0</v>
      </c>
      <c r="R129" s="57">
        <f t="shared" si="111"/>
        <v>0</v>
      </c>
      <c r="S129" s="59">
        <f t="shared" si="112"/>
        <v>0</v>
      </c>
      <c r="T129" s="56">
        <f t="shared" si="83"/>
        <v>0</v>
      </c>
      <c r="U129" s="57">
        <f t="shared" si="84"/>
        <v>0</v>
      </c>
      <c r="V129" s="59">
        <f t="shared" si="134"/>
        <v>0</v>
      </c>
      <c r="W129" s="52">
        <f t="shared" si="74"/>
        <v>0</v>
      </c>
      <c r="X129" s="57">
        <f t="shared" si="85"/>
        <v>0</v>
      </c>
      <c r="Y129" s="59">
        <f t="shared" si="137"/>
        <v>0</v>
      </c>
      <c r="Z129" s="56">
        <f t="shared" si="113"/>
        <v>0</v>
      </c>
      <c r="AA129" s="57">
        <f t="shared" si="114"/>
        <v>0</v>
      </c>
      <c r="AB129" s="63">
        <f t="shared" si="135"/>
        <v>1757268.1327464667</v>
      </c>
      <c r="AC129" s="74">
        <f t="shared" si="86"/>
        <v>774700.11516728497</v>
      </c>
      <c r="AD129" s="57">
        <f t="shared" si="115"/>
        <v>7321.9505531102777</v>
      </c>
      <c r="AE129" s="59">
        <f t="shared" si="116"/>
        <v>0</v>
      </c>
      <c r="AF129" s="54">
        <f t="shared" si="117"/>
        <v>0</v>
      </c>
      <c r="AG129" s="57">
        <f t="shared" si="87"/>
        <v>0</v>
      </c>
      <c r="AH129" s="59">
        <f t="shared" si="118"/>
        <v>11497128.958217325</v>
      </c>
      <c r="AI129" s="54">
        <f t="shared" si="88"/>
        <v>179039.15922679211</v>
      </c>
      <c r="AJ129" s="57">
        <f t="shared" si="89"/>
        <v>47904.703992572184</v>
      </c>
      <c r="AK129" s="59">
        <f t="shared" si="138"/>
        <v>38076334.859352604</v>
      </c>
      <c r="AL129" s="56">
        <f t="shared" si="75"/>
        <v>0</v>
      </c>
      <c r="AM129" s="75">
        <f t="shared" si="90"/>
        <v>158651.39524730251</v>
      </c>
      <c r="AN129">
        <f t="shared" si="119"/>
        <v>3.0936041329648521E-2</v>
      </c>
      <c r="AO129" s="119">
        <f t="shared" si="91"/>
        <v>0</v>
      </c>
      <c r="AP129" s="119">
        <f t="shared" si="92"/>
        <v>0</v>
      </c>
      <c r="AQ129">
        <f t="shared" si="93"/>
        <v>0.59203646998059822</v>
      </c>
      <c r="AR129" s="41">
        <f t="shared" si="94"/>
        <v>0</v>
      </c>
      <c r="AS129" s="41">
        <f t="shared" si="95"/>
        <v>0</v>
      </c>
      <c r="AT129">
        <f t="shared" si="96"/>
        <v>0.59211056316887878</v>
      </c>
      <c r="AU129" s="41">
        <f t="shared" si="120"/>
        <v>0</v>
      </c>
      <c r="AV129" s="41">
        <f t="shared" si="121"/>
        <v>0</v>
      </c>
      <c r="AW129">
        <f t="shared" si="97"/>
        <v>0.60183432882986765</v>
      </c>
      <c r="AX129">
        <f t="shared" si="122"/>
        <v>0</v>
      </c>
      <c r="AY129" s="121">
        <f t="shared" si="123"/>
        <v>0</v>
      </c>
      <c r="AZ129">
        <f t="shared" si="98"/>
        <v>0.695222988997792</v>
      </c>
      <c r="BA129" s="39">
        <f t="shared" si="124"/>
        <v>782022.0657203953</v>
      </c>
      <c r="BB129" s="39">
        <f t="shared" si="125"/>
        <v>90639913.474572346</v>
      </c>
      <c r="BC129">
        <f t="shared" si="99"/>
        <v>0.61961174215152248</v>
      </c>
      <c r="BD129" s="41">
        <f t="shared" si="126"/>
        <v>0</v>
      </c>
      <c r="BE129" s="41">
        <f t="shared" si="127"/>
        <v>0</v>
      </c>
      <c r="BF129">
        <f t="shared" si="100"/>
        <v>0.60225385223132011</v>
      </c>
      <c r="BG129" s="41">
        <f t="shared" si="128"/>
        <v>226943.86321936428</v>
      </c>
      <c r="BH129" s="41">
        <f t="shared" si="129"/>
        <v>20947581.629534677</v>
      </c>
      <c r="BI129">
        <f t="shared" si="101"/>
        <v>0.63934286551804531</v>
      </c>
      <c r="BJ129">
        <f t="shared" si="130"/>
        <v>0</v>
      </c>
      <c r="BK129" s="121">
        <f t="shared" si="131"/>
        <v>0</v>
      </c>
      <c r="BL129">
        <f t="shared" si="102"/>
        <v>0.6523578010656178</v>
      </c>
      <c r="BM129" s="119">
        <f t="shared" si="132"/>
        <v>1008965.9289397596</v>
      </c>
      <c r="BN129" s="119">
        <f t="shared" si="133"/>
        <v>89049842.464438751</v>
      </c>
      <c r="BO129">
        <f t="shared" si="103"/>
        <v>0.62217593839204477</v>
      </c>
    </row>
    <row r="130" spans="1:67">
      <c r="A130">
        <v>118</v>
      </c>
      <c r="B130" s="64">
        <v>113</v>
      </c>
      <c r="C130" s="56">
        <f t="shared" si="76"/>
        <v>50535644.071169622</v>
      </c>
      <c r="D130" s="56">
        <f t="shared" si="104"/>
        <v>273589.37239475548</v>
      </c>
      <c r="E130" s="59">
        <f t="shared" si="105"/>
        <v>50262054.698774867</v>
      </c>
      <c r="F130" s="53">
        <f t="shared" si="106"/>
        <v>537146.53660148126</v>
      </c>
      <c r="G130" s="53">
        <f t="shared" si="77"/>
        <v>233132.16371115076</v>
      </c>
      <c r="H130" s="66">
        <f t="shared" si="78"/>
        <v>304014.3728903305</v>
      </c>
      <c r="I130" s="54">
        <f t="shared" si="107"/>
        <v>0.10979999999999999</v>
      </c>
      <c r="J130" s="67">
        <f t="shared" si="79"/>
        <v>9.6456066865724388E-3</v>
      </c>
      <c r="K130" s="68">
        <f t="shared" si="80"/>
        <v>481875.60781540739</v>
      </c>
      <c r="L130" s="68">
        <f t="shared" si="81"/>
        <v>1019022.1444168886</v>
      </c>
      <c r="M130" s="55">
        <f t="shared" si="108"/>
        <v>785889.98070573783</v>
      </c>
      <c r="N130" s="55">
        <f t="shared" si="109"/>
        <v>176967.96175701829</v>
      </c>
      <c r="O130" s="55">
        <f t="shared" si="82"/>
        <v>608922.0189487196</v>
      </c>
      <c r="P130" s="65">
        <f t="shared" si="110"/>
        <v>0</v>
      </c>
      <c r="Q130" s="52">
        <f t="shared" si="136"/>
        <v>0</v>
      </c>
      <c r="R130" s="57">
        <f t="shared" si="111"/>
        <v>0</v>
      </c>
      <c r="S130" s="59">
        <f t="shared" si="112"/>
        <v>0</v>
      </c>
      <c r="T130" s="56">
        <f t="shared" si="83"/>
        <v>0</v>
      </c>
      <c r="U130" s="57">
        <f t="shared" si="84"/>
        <v>0</v>
      </c>
      <c r="V130" s="59">
        <f t="shared" si="134"/>
        <v>0</v>
      </c>
      <c r="W130" s="52">
        <f t="shared" si="74"/>
        <v>0</v>
      </c>
      <c r="X130" s="57">
        <f t="shared" si="85"/>
        <v>0</v>
      </c>
      <c r="Y130" s="59">
        <f t="shared" si="137"/>
        <v>0</v>
      </c>
      <c r="Z130" s="56">
        <f t="shared" si="113"/>
        <v>0</v>
      </c>
      <c r="AA130" s="57">
        <f t="shared" si="114"/>
        <v>0</v>
      </c>
      <c r="AB130" s="63">
        <f t="shared" si="135"/>
        <v>982568.0175791817</v>
      </c>
      <c r="AC130" s="74">
        <f t="shared" si="86"/>
        <v>768234.46167621925</v>
      </c>
      <c r="AD130" s="57">
        <f t="shared" si="115"/>
        <v>4094.0334065799238</v>
      </c>
      <c r="AE130" s="59">
        <f t="shared" si="116"/>
        <v>0</v>
      </c>
      <c r="AF130" s="54">
        <f t="shared" si="117"/>
        <v>0</v>
      </c>
      <c r="AG130" s="57">
        <f t="shared" si="87"/>
        <v>0</v>
      </c>
      <c r="AH130" s="59">
        <f t="shared" si="118"/>
        <v>11318089.798990533</v>
      </c>
      <c r="AI130" s="54">
        <f t="shared" si="88"/>
        <v>176967.96175701829</v>
      </c>
      <c r="AJ130" s="57">
        <f t="shared" si="89"/>
        <v>47158.707495793889</v>
      </c>
      <c r="AK130" s="59">
        <f t="shared" si="138"/>
        <v>38234986.254599907</v>
      </c>
      <c r="AL130" s="56">
        <f t="shared" si="75"/>
        <v>0</v>
      </c>
      <c r="AM130" s="75">
        <f t="shared" si="90"/>
        <v>159312.44272749961</v>
      </c>
      <c r="AN130">
        <f t="shared" si="119"/>
        <v>3.1016448513655984E-2</v>
      </c>
      <c r="AO130" s="119">
        <f t="shared" si="91"/>
        <v>0</v>
      </c>
      <c r="AP130" s="119">
        <f t="shared" si="92"/>
        <v>0</v>
      </c>
      <c r="AQ130">
        <f t="shared" si="93"/>
        <v>0.58882814480622014</v>
      </c>
      <c r="AR130" s="41">
        <f t="shared" si="94"/>
        <v>0</v>
      </c>
      <c r="AS130" s="41">
        <f t="shared" si="95"/>
        <v>0</v>
      </c>
      <c r="AT130">
        <f t="shared" si="96"/>
        <v>0.58890249398053029</v>
      </c>
      <c r="AU130" s="41">
        <f t="shared" si="120"/>
        <v>0</v>
      </c>
      <c r="AV130" s="41">
        <f t="shared" si="121"/>
        <v>0</v>
      </c>
      <c r="AW130">
        <f t="shared" si="97"/>
        <v>0.59866057087437374</v>
      </c>
      <c r="AX130">
        <f t="shared" si="122"/>
        <v>0</v>
      </c>
      <c r="AY130" s="121">
        <f t="shared" si="123"/>
        <v>0</v>
      </c>
      <c r="AZ130">
        <f t="shared" si="98"/>
        <v>0.69244734024582333</v>
      </c>
      <c r="BA130" s="39">
        <f t="shared" si="124"/>
        <v>772328.49508279911</v>
      </c>
      <c r="BB130" s="39">
        <f t="shared" si="125"/>
        <v>90651666.477793872</v>
      </c>
      <c r="BC130">
        <f t="shared" si="99"/>
        <v>0.61650433465381282</v>
      </c>
      <c r="BD130" s="41">
        <f t="shared" si="126"/>
        <v>0</v>
      </c>
      <c r="BE130" s="41">
        <f t="shared" si="127"/>
        <v>0</v>
      </c>
      <c r="BF130">
        <f t="shared" si="100"/>
        <v>0.59908160642198005</v>
      </c>
      <c r="BG130" s="41">
        <f t="shared" si="128"/>
        <v>224126.66925281216</v>
      </c>
      <c r="BH130" s="41">
        <f t="shared" si="129"/>
        <v>20882219.487328157</v>
      </c>
      <c r="BI130">
        <f t="shared" si="101"/>
        <v>0.63631444434629003</v>
      </c>
      <c r="BJ130">
        <f t="shared" si="130"/>
        <v>0</v>
      </c>
      <c r="BK130" s="121">
        <f t="shared" si="131"/>
        <v>0</v>
      </c>
      <c r="BL130">
        <f t="shared" si="102"/>
        <v>0.64938447711228919</v>
      </c>
      <c r="BM130" s="119">
        <f t="shared" si="132"/>
        <v>996455.16433561128</v>
      </c>
      <c r="BN130" s="119">
        <f t="shared" si="133"/>
        <v>88805567.819748372</v>
      </c>
      <c r="BO130">
        <f t="shared" si="103"/>
        <v>0.61907848129592413</v>
      </c>
    </row>
    <row r="131" spans="1:67">
      <c r="A131">
        <v>119</v>
      </c>
      <c r="B131" s="58">
        <v>114</v>
      </c>
      <c r="C131" s="56">
        <f t="shared" si="76"/>
        <v>49749754.090463877</v>
      </c>
      <c r="D131" s="56">
        <f t="shared" si="104"/>
        <v>273589.37239474803</v>
      </c>
      <c r="E131" s="59">
        <f t="shared" si="105"/>
        <v>49476164.718069129</v>
      </c>
      <c r="F131" s="53">
        <f t="shared" si="106"/>
        <v>531965.4323763689</v>
      </c>
      <c r="G131" s="53">
        <f t="shared" si="77"/>
        <v>229486.94401731066</v>
      </c>
      <c r="H131" s="60">
        <f t="shared" si="78"/>
        <v>302478.48835905828</v>
      </c>
      <c r="I131" s="54">
        <f t="shared" si="107"/>
        <v>0.10979999999999999</v>
      </c>
      <c r="J131" s="61">
        <f t="shared" si="79"/>
        <v>9.6456066865724388E-3</v>
      </c>
      <c r="K131" s="62">
        <f t="shared" si="80"/>
        <v>474310.03670070652</v>
      </c>
      <c r="L131" s="62">
        <f t="shared" si="81"/>
        <v>1006275.4690770754</v>
      </c>
      <c r="M131" s="55">
        <f t="shared" si="108"/>
        <v>776788.52505976474</v>
      </c>
      <c r="N131" s="55">
        <f t="shared" si="109"/>
        <v>174918.48142995854</v>
      </c>
      <c r="O131" s="55">
        <f t="shared" si="82"/>
        <v>601870.04362980626</v>
      </c>
      <c r="P131" s="59">
        <f t="shared" si="110"/>
        <v>0</v>
      </c>
      <c r="Q131" s="52">
        <f t="shared" si="136"/>
        <v>0</v>
      </c>
      <c r="R131" s="57">
        <f t="shared" si="111"/>
        <v>0</v>
      </c>
      <c r="S131" s="59">
        <f t="shared" si="112"/>
        <v>0</v>
      </c>
      <c r="T131" s="56">
        <f t="shared" si="83"/>
        <v>0</v>
      </c>
      <c r="U131" s="57">
        <f t="shared" si="84"/>
        <v>0</v>
      </c>
      <c r="V131" s="59">
        <f t="shared" si="134"/>
        <v>0</v>
      </c>
      <c r="W131" s="52">
        <f t="shared" si="74"/>
        <v>0</v>
      </c>
      <c r="X131" s="57">
        <f t="shared" si="85"/>
        <v>0</v>
      </c>
      <c r="Y131" s="59">
        <f t="shared" si="137"/>
        <v>0</v>
      </c>
      <c r="Z131" s="56">
        <f t="shared" si="113"/>
        <v>0</v>
      </c>
      <c r="AA131" s="57">
        <f t="shared" si="114"/>
        <v>0</v>
      </c>
      <c r="AB131" s="63">
        <f t="shared" si="135"/>
        <v>214333.55590296246</v>
      </c>
      <c r="AC131" s="74">
        <f t="shared" si="86"/>
        <v>214333.55590296246</v>
      </c>
      <c r="AD131" s="57">
        <f t="shared" si="115"/>
        <v>893.05648292901026</v>
      </c>
      <c r="AE131" s="59">
        <f t="shared" si="116"/>
        <v>0</v>
      </c>
      <c r="AF131" s="54">
        <f t="shared" si="117"/>
        <v>0</v>
      </c>
      <c r="AG131" s="57">
        <f t="shared" si="87"/>
        <v>0</v>
      </c>
      <c r="AH131" s="59">
        <f t="shared" si="118"/>
        <v>11141121.837233514</v>
      </c>
      <c r="AI131" s="54">
        <f t="shared" si="88"/>
        <v>174918.48142995854</v>
      </c>
      <c r="AJ131" s="57">
        <f t="shared" si="89"/>
        <v>46421.34098847297</v>
      </c>
      <c r="AK131" s="59">
        <f t="shared" si="138"/>
        <v>38394298.697327405</v>
      </c>
      <c r="AL131" s="56">
        <f t="shared" si="75"/>
        <v>387536.4877268438</v>
      </c>
      <c r="AM131" s="75">
        <f t="shared" si="90"/>
        <v>159976.24457219752</v>
      </c>
      <c r="AN131">
        <f t="shared" si="119"/>
        <v>3.1096855697663444E-2</v>
      </c>
      <c r="AO131" s="119">
        <f t="shared" si="91"/>
        <v>0</v>
      </c>
      <c r="AP131" s="119">
        <f t="shared" si="92"/>
        <v>0</v>
      </c>
      <c r="AQ131">
        <f t="shared" si="93"/>
        <v>0.58562939743074582</v>
      </c>
      <c r="AR131" s="41">
        <f t="shared" si="94"/>
        <v>0</v>
      </c>
      <c r="AS131" s="41">
        <f t="shared" si="95"/>
        <v>0</v>
      </c>
      <c r="AT131">
        <f t="shared" si="96"/>
        <v>0.58570399663806538</v>
      </c>
      <c r="AU131" s="41">
        <f t="shared" si="120"/>
        <v>0</v>
      </c>
      <c r="AV131" s="41">
        <f t="shared" si="121"/>
        <v>0</v>
      </c>
      <c r="AW131">
        <f t="shared" si="97"/>
        <v>0.59549560838872606</v>
      </c>
      <c r="AX131">
        <f t="shared" si="122"/>
        <v>0</v>
      </c>
      <c r="AY131" s="121">
        <f t="shared" si="123"/>
        <v>0</v>
      </c>
      <c r="AZ131">
        <f t="shared" si="98"/>
        <v>0.68967356413039138</v>
      </c>
      <c r="BA131" s="39">
        <f t="shared" si="124"/>
        <v>215226.61238589147</v>
      </c>
      <c r="BB131" s="39">
        <f t="shared" si="125"/>
        <v>25505693.152452532</v>
      </c>
      <c r="BC131">
        <f t="shared" si="99"/>
        <v>0.61340432886865481</v>
      </c>
      <c r="BD131" s="41">
        <f t="shared" si="126"/>
        <v>0</v>
      </c>
      <c r="BE131" s="41">
        <f t="shared" si="127"/>
        <v>0</v>
      </c>
      <c r="BF131">
        <f t="shared" si="100"/>
        <v>0.59591812280635093</v>
      </c>
      <c r="BG131" s="41">
        <f t="shared" si="128"/>
        <v>221339.82241843152</v>
      </c>
      <c r="BH131" s="41">
        <f t="shared" si="129"/>
        <v>20815299.290165067</v>
      </c>
      <c r="BI131">
        <f t="shared" si="101"/>
        <v>0.63329191825953779</v>
      </c>
      <c r="BJ131">
        <f t="shared" si="130"/>
        <v>547512.73229904135</v>
      </c>
      <c r="BK131" s="121">
        <f t="shared" si="131"/>
        <v>46116842.03949441</v>
      </c>
      <c r="BL131">
        <f t="shared" si="102"/>
        <v>0.64641607849093941</v>
      </c>
      <c r="BM131" s="119">
        <f t="shared" si="132"/>
        <v>984079.16710336437</v>
      </c>
      <c r="BN131" s="119">
        <f t="shared" si="133"/>
        <v>88553891.856813177</v>
      </c>
      <c r="BO131">
        <f t="shared" si="103"/>
        <v>0.61598822768240813</v>
      </c>
    </row>
    <row r="132" spans="1:67">
      <c r="A132">
        <v>120</v>
      </c>
      <c r="B132" s="64">
        <v>115</v>
      </c>
      <c r="C132" s="56">
        <f t="shared" si="76"/>
        <v>48972965.565404117</v>
      </c>
      <c r="D132" s="56">
        <f t="shared" si="104"/>
        <v>273589.37239474803</v>
      </c>
      <c r="E132" s="59">
        <f t="shared" si="105"/>
        <v>48699376.193009369</v>
      </c>
      <c r="F132" s="53">
        <f t="shared" si="106"/>
        <v>526834.30304481403</v>
      </c>
      <c r="G132" s="53">
        <f t="shared" si="77"/>
        <v>225883.93990857512</v>
      </c>
      <c r="H132" s="66">
        <f t="shared" si="78"/>
        <v>300950.36313623888</v>
      </c>
      <c r="I132" s="54">
        <f t="shared" si="107"/>
        <v>0.10979999999999999</v>
      </c>
      <c r="J132" s="67">
        <f t="shared" si="79"/>
        <v>9.6456066865724388E-3</v>
      </c>
      <c r="K132" s="68">
        <f t="shared" si="80"/>
        <v>466832.1798042045</v>
      </c>
      <c r="L132" s="68">
        <f t="shared" si="81"/>
        <v>993666.48284901853</v>
      </c>
      <c r="M132" s="55">
        <f t="shared" si="108"/>
        <v>767782.54294044338</v>
      </c>
      <c r="N132" s="55">
        <f t="shared" si="109"/>
        <v>172890.49998420296</v>
      </c>
      <c r="O132" s="55">
        <f t="shared" si="82"/>
        <v>594892.04295624048</v>
      </c>
      <c r="P132" s="65">
        <f t="shared" si="110"/>
        <v>0</v>
      </c>
      <c r="Q132" s="52">
        <f t="shared" si="136"/>
        <v>0</v>
      </c>
      <c r="R132" s="57">
        <f t="shared" si="111"/>
        <v>0</v>
      </c>
      <c r="S132" s="59">
        <f t="shared" si="112"/>
        <v>0</v>
      </c>
      <c r="T132" s="56">
        <f t="shared" si="83"/>
        <v>0</v>
      </c>
      <c r="U132" s="57">
        <f t="shared" si="84"/>
        <v>0</v>
      </c>
      <c r="V132" s="59">
        <f t="shared" si="134"/>
        <v>0</v>
      </c>
      <c r="W132" s="52">
        <f t="shared" si="74"/>
        <v>0</v>
      </c>
      <c r="X132" s="57">
        <f t="shared" si="85"/>
        <v>0</v>
      </c>
      <c r="Y132" s="59">
        <f t="shared" si="137"/>
        <v>0</v>
      </c>
      <c r="Z132" s="56">
        <f t="shared" si="113"/>
        <v>0</v>
      </c>
      <c r="AA132" s="57">
        <f t="shared" si="114"/>
        <v>0</v>
      </c>
      <c r="AB132" s="63">
        <f t="shared" si="135"/>
        <v>0</v>
      </c>
      <c r="AC132" s="74">
        <f t="shared" si="86"/>
        <v>0</v>
      </c>
      <c r="AD132" s="57">
        <f t="shared" si="115"/>
        <v>0</v>
      </c>
      <c r="AE132" s="59">
        <f t="shared" si="116"/>
        <v>0</v>
      </c>
      <c r="AF132" s="54">
        <f t="shared" si="117"/>
        <v>0</v>
      </c>
      <c r="AG132" s="57">
        <f t="shared" si="87"/>
        <v>0</v>
      </c>
      <c r="AH132" s="59">
        <f t="shared" si="118"/>
        <v>10966203.355803555</v>
      </c>
      <c r="AI132" s="54">
        <f t="shared" si="88"/>
        <v>172890.49998420296</v>
      </c>
      <c r="AJ132" s="57">
        <f t="shared" si="89"/>
        <v>45692.513982514814</v>
      </c>
      <c r="AK132" s="59">
        <f t="shared" si="138"/>
        <v>38006762.20960056</v>
      </c>
      <c r="AL132" s="56">
        <f t="shared" si="75"/>
        <v>594892.04295624048</v>
      </c>
      <c r="AM132" s="75">
        <f t="shared" si="90"/>
        <v>158361.509206669</v>
      </c>
      <c r="AN132">
        <f t="shared" si="119"/>
        <v>3.1177262881670907E-2</v>
      </c>
      <c r="AO132" s="119">
        <f t="shared" si="91"/>
        <v>0</v>
      </c>
      <c r="AP132" s="119">
        <f t="shared" si="92"/>
        <v>0</v>
      </c>
      <c r="AQ132">
        <f t="shared" si="93"/>
        <v>0.58244026097023827</v>
      </c>
      <c r="AR132" s="41">
        <f t="shared" si="94"/>
        <v>0</v>
      </c>
      <c r="AS132" s="41">
        <f t="shared" si="95"/>
        <v>0</v>
      </c>
      <c r="AT132">
        <f t="shared" si="96"/>
        <v>0.58251510429401732</v>
      </c>
      <c r="AU132" s="41">
        <f t="shared" si="120"/>
        <v>0</v>
      </c>
      <c r="AV132" s="41">
        <f t="shared" si="121"/>
        <v>0</v>
      </c>
      <c r="AW132">
        <f t="shared" si="97"/>
        <v>0.59233947914135177</v>
      </c>
      <c r="AX132">
        <f t="shared" si="122"/>
        <v>0</v>
      </c>
      <c r="AY132" s="121">
        <f t="shared" si="123"/>
        <v>0</v>
      </c>
      <c r="AZ132">
        <f t="shared" si="98"/>
        <v>0.68690172716769859</v>
      </c>
      <c r="BA132" s="39">
        <f t="shared" si="124"/>
        <v>0</v>
      </c>
      <c r="BB132" s="39">
        <f t="shared" si="125"/>
        <v>0</v>
      </c>
      <c r="BC132">
        <f t="shared" si="99"/>
        <v>0.61031177015205151</v>
      </c>
      <c r="BD132" s="41">
        <f t="shared" si="126"/>
        <v>0</v>
      </c>
      <c r="BE132" s="41">
        <f t="shared" si="127"/>
        <v>0</v>
      </c>
      <c r="BF132">
        <f t="shared" si="100"/>
        <v>0.59276343934445563</v>
      </c>
      <c r="BG132" s="41">
        <f t="shared" si="128"/>
        <v>218583.01396671779</v>
      </c>
      <c r="BH132" s="41">
        <f t="shared" si="129"/>
        <v>20746859.998104356</v>
      </c>
      <c r="BI132">
        <f t="shared" si="101"/>
        <v>0.63027533980496808</v>
      </c>
      <c r="BJ132">
        <f t="shared" si="130"/>
        <v>753253.55216290941</v>
      </c>
      <c r="BK132" s="121">
        <f t="shared" si="131"/>
        <v>71387045.154748857</v>
      </c>
      <c r="BL132">
        <f t="shared" si="102"/>
        <v>0.64345266181867811</v>
      </c>
      <c r="BM132" s="119">
        <f t="shared" si="132"/>
        <v>971836.56612962717</v>
      </c>
      <c r="BN132" s="119">
        <f t="shared" si="133"/>
        <v>88294992.438150987</v>
      </c>
      <c r="BO132">
        <f t="shared" si="103"/>
        <v>0.61290522391377322</v>
      </c>
    </row>
    <row r="133" spans="1:67">
      <c r="A133">
        <v>121</v>
      </c>
      <c r="B133" s="58">
        <v>116</v>
      </c>
      <c r="C133" s="56">
        <f t="shared" si="76"/>
        <v>48205183.022463672</v>
      </c>
      <c r="D133" s="56">
        <f t="shared" si="104"/>
        <v>273589.37239474803</v>
      </c>
      <c r="E133" s="59">
        <f t="shared" si="105"/>
        <v>47931593.650068924</v>
      </c>
      <c r="F133" s="53">
        <f t="shared" si="106"/>
        <v>521752.66656864918</v>
      </c>
      <c r="G133" s="53">
        <f t="shared" si="77"/>
        <v>222322.70854690301</v>
      </c>
      <c r="H133" s="60">
        <f t="shared" si="78"/>
        <v>299429.95802174613</v>
      </c>
      <c r="I133" s="54">
        <f t="shared" si="107"/>
        <v>0.10979999999999999</v>
      </c>
      <c r="J133" s="61">
        <f t="shared" si="79"/>
        <v>9.6456066865724388E-3</v>
      </c>
      <c r="K133" s="62">
        <f t="shared" si="80"/>
        <v>459441.1166039232</v>
      </c>
      <c r="L133" s="62">
        <f t="shared" si="81"/>
        <v>981193.78317257226</v>
      </c>
      <c r="M133" s="55">
        <f t="shared" si="108"/>
        <v>758871.07462566928</v>
      </c>
      <c r="N133" s="55">
        <f t="shared" si="109"/>
        <v>170883.80130799435</v>
      </c>
      <c r="O133" s="55">
        <f t="shared" si="82"/>
        <v>587987.27331767499</v>
      </c>
      <c r="P133" s="59">
        <f t="shared" si="110"/>
        <v>0</v>
      </c>
      <c r="Q133" s="52">
        <f t="shared" si="136"/>
        <v>0</v>
      </c>
      <c r="R133" s="57">
        <f t="shared" si="111"/>
        <v>0</v>
      </c>
      <c r="S133" s="59">
        <f t="shared" si="112"/>
        <v>0</v>
      </c>
      <c r="T133" s="56">
        <f t="shared" si="83"/>
        <v>0</v>
      </c>
      <c r="U133" s="57">
        <f t="shared" si="84"/>
        <v>0</v>
      </c>
      <c r="V133" s="59">
        <f t="shared" si="134"/>
        <v>0</v>
      </c>
      <c r="W133" s="52">
        <f t="shared" si="74"/>
        <v>0</v>
      </c>
      <c r="X133" s="57">
        <f t="shared" si="85"/>
        <v>0</v>
      </c>
      <c r="Y133" s="59">
        <f t="shared" si="137"/>
        <v>0</v>
      </c>
      <c r="Z133" s="56">
        <f t="shared" si="113"/>
        <v>0</v>
      </c>
      <c r="AA133" s="57">
        <f t="shared" si="114"/>
        <v>0</v>
      </c>
      <c r="AB133" s="63">
        <f t="shared" si="135"/>
        <v>0</v>
      </c>
      <c r="AC133" s="74">
        <f t="shared" si="86"/>
        <v>0</v>
      </c>
      <c r="AD133" s="57">
        <f t="shared" si="115"/>
        <v>0</v>
      </c>
      <c r="AE133" s="59">
        <f t="shared" si="116"/>
        <v>0</v>
      </c>
      <c r="AF133" s="54">
        <f t="shared" si="117"/>
        <v>0</v>
      </c>
      <c r="AG133" s="57">
        <f t="shared" si="87"/>
        <v>0</v>
      </c>
      <c r="AH133" s="59">
        <f t="shared" si="118"/>
        <v>10793312.855819352</v>
      </c>
      <c r="AI133" s="54">
        <f t="shared" si="88"/>
        <v>170883.80130799435</v>
      </c>
      <c r="AJ133" s="57">
        <f t="shared" si="89"/>
        <v>44972.1368992473</v>
      </c>
      <c r="AK133" s="59">
        <f t="shared" si="138"/>
        <v>37411870.16664432</v>
      </c>
      <c r="AL133" s="56">
        <f t="shared" si="75"/>
        <v>587987.27331767499</v>
      </c>
      <c r="AM133" s="75">
        <f t="shared" si="90"/>
        <v>155882.79236101799</v>
      </c>
      <c r="AN133">
        <f t="shared" si="119"/>
        <v>3.1257670065678367E-2</v>
      </c>
      <c r="AO133" s="119">
        <f t="shared" si="91"/>
        <v>0</v>
      </c>
      <c r="AP133" s="119">
        <f t="shared" si="92"/>
        <v>0</v>
      </c>
      <c r="AQ133">
        <f t="shared" si="93"/>
        <v>0.57926076797598169</v>
      </c>
      <c r="AR133" s="41">
        <f t="shared" si="94"/>
        <v>0</v>
      </c>
      <c r="AS133" s="41">
        <f t="shared" si="95"/>
        <v>0</v>
      </c>
      <c r="AT133">
        <f t="shared" si="96"/>
        <v>0.57933584953625505</v>
      </c>
      <c r="AU133" s="41">
        <f t="shared" si="120"/>
        <v>0</v>
      </c>
      <c r="AV133" s="41">
        <f t="shared" si="121"/>
        <v>0</v>
      </c>
      <c r="AW133">
        <f t="shared" si="97"/>
        <v>0.58919222034705898</v>
      </c>
      <c r="AX133">
        <f t="shared" si="122"/>
        <v>0</v>
      </c>
      <c r="AY133" s="121">
        <f t="shared" si="123"/>
        <v>0</v>
      </c>
      <c r="AZ133">
        <f t="shared" si="98"/>
        <v>0.68413189552836096</v>
      </c>
      <c r="BA133" s="39">
        <f t="shared" si="124"/>
        <v>0</v>
      </c>
      <c r="BB133" s="39">
        <f t="shared" si="125"/>
        <v>0</v>
      </c>
      <c r="BC133">
        <f t="shared" si="99"/>
        <v>0.60722670333318762</v>
      </c>
      <c r="BD133" s="41">
        <f t="shared" si="126"/>
        <v>0</v>
      </c>
      <c r="BE133" s="41">
        <f t="shared" si="127"/>
        <v>0</v>
      </c>
      <c r="BF133">
        <f t="shared" si="100"/>
        <v>0.58961759344328402</v>
      </c>
      <c r="BG133" s="41">
        <f t="shared" si="128"/>
        <v>215855.93820724165</v>
      </c>
      <c r="BH133" s="41">
        <f t="shared" si="129"/>
        <v>20676939.958267316</v>
      </c>
      <c r="BI133">
        <f t="shared" si="101"/>
        <v>0.62726476104113138</v>
      </c>
      <c r="BJ133">
        <f t="shared" si="130"/>
        <v>743870.065678693</v>
      </c>
      <c r="BK133" s="121">
        <f t="shared" si="131"/>
        <v>71146460.07143867</v>
      </c>
      <c r="BL133">
        <f t="shared" si="102"/>
        <v>0.6404942832532533</v>
      </c>
      <c r="BM133" s="119">
        <f t="shared" si="132"/>
        <v>959726.0038859346</v>
      </c>
      <c r="BN133" s="119">
        <f t="shared" si="133"/>
        <v>88029044.656577632</v>
      </c>
      <c r="BO133">
        <f t="shared" si="103"/>
        <v>0.60982951582989087</v>
      </c>
    </row>
    <row r="134" spans="1:67">
      <c r="A134">
        <v>122</v>
      </c>
      <c r="B134" s="64">
        <v>117</v>
      </c>
      <c r="C134" s="56">
        <f t="shared" si="76"/>
        <v>47446311.947838008</v>
      </c>
      <c r="D134" s="56">
        <f t="shared" si="104"/>
        <v>273589.37239475548</v>
      </c>
      <c r="E134" s="59">
        <f t="shared" si="105"/>
        <v>47172722.575443253</v>
      </c>
      <c r="F134" s="53">
        <f t="shared" si="106"/>
        <v>516720.0455592575</v>
      </c>
      <c r="G134" s="53">
        <f t="shared" si="77"/>
        <v>218802.8115457643</v>
      </c>
      <c r="H134" s="66">
        <f t="shared" si="78"/>
        <v>297917.23401349317</v>
      </c>
      <c r="I134" s="54">
        <f t="shared" si="107"/>
        <v>0.10979999999999999</v>
      </c>
      <c r="J134" s="67">
        <f t="shared" si="79"/>
        <v>9.6456066865724388E-3</v>
      </c>
      <c r="K134" s="68">
        <f t="shared" si="80"/>
        <v>452135.93583307636</v>
      </c>
      <c r="L134" s="68">
        <f t="shared" si="81"/>
        <v>968855.98139233387</v>
      </c>
      <c r="M134" s="55">
        <f t="shared" si="108"/>
        <v>750053.16984656954</v>
      </c>
      <c r="N134" s="55">
        <f t="shared" si="109"/>
        <v>168898.17141826931</v>
      </c>
      <c r="O134" s="55">
        <f t="shared" si="82"/>
        <v>581154.99842830026</v>
      </c>
      <c r="P134" s="65">
        <f t="shared" si="110"/>
        <v>0</v>
      </c>
      <c r="Q134" s="52">
        <f t="shared" si="136"/>
        <v>0</v>
      </c>
      <c r="R134" s="57">
        <f t="shared" si="111"/>
        <v>0</v>
      </c>
      <c r="S134" s="59">
        <f t="shared" si="112"/>
        <v>0</v>
      </c>
      <c r="T134" s="56">
        <f t="shared" si="83"/>
        <v>0</v>
      </c>
      <c r="U134" s="57">
        <f t="shared" si="84"/>
        <v>0</v>
      </c>
      <c r="V134" s="59">
        <f t="shared" si="134"/>
        <v>0</v>
      </c>
      <c r="W134" s="52">
        <f t="shared" ref="W134:W197" si="139">IF(T134+P134&lt;=O134+AM134,MIN(V134,O134-Q134+AA134-T134+AM134),0)</f>
        <v>0</v>
      </c>
      <c r="X134" s="57">
        <f t="shared" si="85"/>
        <v>0</v>
      </c>
      <c r="Y134" s="59">
        <f t="shared" si="137"/>
        <v>0</v>
      </c>
      <c r="Z134" s="56">
        <f t="shared" si="113"/>
        <v>0</v>
      </c>
      <c r="AA134" s="57">
        <f t="shared" si="114"/>
        <v>0</v>
      </c>
      <c r="AB134" s="63">
        <f t="shared" si="135"/>
        <v>0</v>
      </c>
      <c r="AC134" s="74">
        <f t="shared" si="86"/>
        <v>0</v>
      </c>
      <c r="AD134" s="57">
        <f t="shared" si="115"/>
        <v>0</v>
      </c>
      <c r="AE134" s="59">
        <f t="shared" si="116"/>
        <v>0</v>
      </c>
      <c r="AF134" s="54">
        <f t="shared" si="117"/>
        <v>0</v>
      </c>
      <c r="AG134" s="57">
        <f t="shared" si="87"/>
        <v>0</v>
      </c>
      <c r="AH134" s="59">
        <f t="shared" si="118"/>
        <v>10622429.054511357</v>
      </c>
      <c r="AI134" s="54">
        <f t="shared" si="88"/>
        <v>168898.17141826931</v>
      </c>
      <c r="AJ134" s="57">
        <f t="shared" si="89"/>
        <v>44260.121060463985</v>
      </c>
      <c r="AK134" s="59">
        <f t="shared" si="138"/>
        <v>36823882.893326648</v>
      </c>
      <c r="AL134" s="56">
        <f t="shared" ref="AL134:AL197" si="140">MIN(IF(AB134&gt;0,IF(AB134&gt;O134,0,MIN(AK134,O134-AB134)),O134),AK134)</f>
        <v>581154.99842830026</v>
      </c>
      <c r="AM134" s="75">
        <f t="shared" si="90"/>
        <v>153432.84538886102</v>
      </c>
      <c r="AN134">
        <f t="shared" si="119"/>
        <v>3.1338077249685826E-2</v>
      </c>
      <c r="AO134" s="119">
        <f t="shared" si="91"/>
        <v>0</v>
      </c>
      <c r="AP134" s="119">
        <f t="shared" si="92"/>
        <v>0</v>
      </c>
      <c r="AQ134">
        <f t="shared" si="93"/>
        <v>0.57609095043586034</v>
      </c>
      <c r="AR134" s="41">
        <f t="shared" si="94"/>
        <v>0</v>
      </c>
      <c r="AS134" s="41">
        <f t="shared" si="95"/>
        <v>0</v>
      </c>
      <c r="AT134">
        <f t="shared" si="96"/>
        <v>0.57616626438923368</v>
      </c>
      <c r="AU134" s="41">
        <f t="shared" si="120"/>
        <v>0</v>
      </c>
      <c r="AV134" s="41">
        <f t="shared" si="121"/>
        <v>0</v>
      </c>
      <c r="AW134">
        <f t="shared" si="97"/>
        <v>0.58605386866800047</v>
      </c>
      <c r="AX134">
        <f t="shared" si="122"/>
        <v>0</v>
      </c>
      <c r="AY134" s="121">
        <f t="shared" si="123"/>
        <v>0</v>
      </c>
      <c r="AZ134">
        <f t="shared" si="98"/>
        <v>0.68136413503536952</v>
      </c>
      <c r="BA134" s="39">
        <f t="shared" si="124"/>
        <v>0</v>
      </c>
      <c r="BB134" s="39">
        <f t="shared" si="125"/>
        <v>0</v>
      </c>
      <c r="BC134">
        <f t="shared" si="99"/>
        <v>0.60414917271460977</v>
      </c>
      <c r="BD134" s="41">
        <f t="shared" si="126"/>
        <v>0</v>
      </c>
      <c r="BE134" s="41">
        <f t="shared" si="127"/>
        <v>0</v>
      </c>
      <c r="BF134">
        <f t="shared" si="100"/>
        <v>0.58648062195765138</v>
      </c>
      <c r="BG134" s="41">
        <f t="shared" si="128"/>
        <v>213158.29247873329</v>
      </c>
      <c r="BH134" s="41">
        <f t="shared" si="129"/>
        <v>20605576.913028855</v>
      </c>
      <c r="BI134">
        <f t="shared" si="101"/>
        <v>0.62426023353743143</v>
      </c>
      <c r="BJ134">
        <f t="shared" si="130"/>
        <v>734587.84381716128</v>
      </c>
      <c r="BK134" s="121">
        <f t="shared" si="131"/>
        <v>70900909.808252633</v>
      </c>
      <c r="BL134">
        <f t="shared" si="102"/>
        <v>0.63754099849216483</v>
      </c>
      <c r="BM134" s="119">
        <f t="shared" si="132"/>
        <v>947746.13629589463</v>
      </c>
      <c r="BN134" s="119">
        <f t="shared" si="133"/>
        <v>87756220.872048631</v>
      </c>
      <c r="BO134">
        <f t="shared" si="103"/>
        <v>0.60676114874846465</v>
      </c>
    </row>
    <row r="135" spans="1:67">
      <c r="A135">
        <v>123</v>
      </c>
      <c r="B135" s="58">
        <v>118</v>
      </c>
      <c r="C135" s="56">
        <f t="shared" si="76"/>
        <v>46696258.777991436</v>
      </c>
      <c r="D135" s="56">
        <f t="shared" si="104"/>
        <v>273589.37239474803</v>
      </c>
      <c r="E135" s="59">
        <f t="shared" si="105"/>
        <v>46422669.405596688</v>
      </c>
      <c r="F135" s="53">
        <f t="shared" si="106"/>
        <v>511735.96723272518</v>
      </c>
      <c r="G135" s="53">
        <f t="shared" si="77"/>
        <v>215323.81492629263</v>
      </c>
      <c r="H135" s="60">
        <f t="shared" si="78"/>
        <v>296412.15230643254</v>
      </c>
      <c r="I135" s="54">
        <f t="shared" si="107"/>
        <v>0.10979999999999999</v>
      </c>
      <c r="J135" s="61">
        <f t="shared" si="79"/>
        <v>9.6456066865724388E-3</v>
      </c>
      <c r="K135" s="62">
        <f t="shared" si="80"/>
        <v>444915.73538889695</v>
      </c>
      <c r="L135" s="62">
        <f t="shared" si="81"/>
        <v>956651.70262162213</v>
      </c>
      <c r="M135" s="55">
        <f t="shared" si="108"/>
        <v>741327.8876953295</v>
      </c>
      <c r="N135" s="55">
        <f t="shared" si="109"/>
        <v>166933.39843990249</v>
      </c>
      <c r="O135" s="55">
        <f t="shared" si="82"/>
        <v>574394.48925542703</v>
      </c>
      <c r="P135" s="59">
        <f t="shared" si="110"/>
        <v>0</v>
      </c>
      <c r="Q135" s="52">
        <f t="shared" si="136"/>
        <v>0</v>
      </c>
      <c r="R135" s="57">
        <f t="shared" si="111"/>
        <v>0</v>
      </c>
      <c r="S135" s="59">
        <f t="shared" si="112"/>
        <v>0</v>
      </c>
      <c r="T135" s="56">
        <f t="shared" si="83"/>
        <v>0</v>
      </c>
      <c r="U135" s="57">
        <f t="shared" si="84"/>
        <v>0</v>
      </c>
      <c r="V135" s="59">
        <f t="shared" si="134"/>
        <v>0</v>
      </c>
      <c r="W135" s="52">
        <f t="shared" si="139"/>
        <v>0</v>
      </c>
      <c r="X135" s="57">
        <f t="shared" si="85"/>
        <v>0</v>
      </c>
      <c r="Y135" s="59">
        <f t="shared" si="137"/>
        <v>0</v>
      </c>
      <c r="Z135" s="56">
        <f t="shared" si="113"/>
        <v>0</v>
      </c>
      <c r="AA135" s="57">
        <f t="shared" si="114"/>
        <v>0</v>
      </c>
      <c r="AB135" s="63">
        <f t="shared" si="135"/>
        <v>0</v>
      </c>
      <c r="AC135" s="74">
        <f t="shared" si="86"/>
        <v>0</v>
      </c>
      <c r="AD135" s="57">
        <f t="shared" si="115"/>
        <v>0</v>
      </c>
      <c r="AE135" s="59">
        <f t="shared" si="116"/>
        <v>0</v>
      </c>
      <c r="AF135" s="54">
        <f t="shared" si="117"/>
        <v>0</v>
      </c>
      <c r="AG135" s="57">
        <f t="shared" si="87"/>
        <v>0</v>
      </c>
      <c r="AH135" s="59">
        <f t="shared" si="118"/>
        <v>10453530.883093087</v>
      </c>
      <c r="AI135" s="54">
        <f t="shared" si="88"/>
        <v>166933.39843990249</v>
      </c>
      <c r="AJ135" s="57">
        <f t="shared" si="89"/>
        <v>43556.378679554531</v>
      </c>
      <c r="AK135" s="59">
        <f t="shared" si="138"/>
        <v>36242727.894898348</v>
      </c>
      <c r="AL135" s="56">
        <f t="shared" si="140"/>
        <v>574394.48925542703</v>
      </c>
      <c r="AM135" s="75">
        <f t="shared" si="90"/>
        <v>151011.36622874311</v>
      </c>
      <c r="AN135">
        <f t="shared" si="119"/>
        <v>3.1418484433693286E-2</v>
      </c>
      <c r="AO135" s="119">
        <f t="shared" si="91"/>
        <v>0</v>
      </c>
      <c r="AP135" s="119">
        <f t="shared" si="92"/>
        <v>0</v>
      </c>
      <c r="AQ135">
        <f t="shared" si="93"/>
        <v>0.57293083977567261</v>
      </c>
      <c r="AR135" s="41">
        <f t="shared" si="94"/>
        <v>0</v>
      </c>
      <c r="AS135" s="41">
        <f t="shared" si="95"/>
        <v>0</v>
      </c>
      <c r="AT135">
        <f t="shared" si="96"/>
        <v>0.57300638031545303</v>
      </c>
      <c r="AU135" s="41">
        <f t="shared" si="120"/>
        <v>0</v>
      </c>
      <c r="AV135" s="41">
        <f t="shared" si="121"/>
        <v>0</v>
      </c>
      <c r="AW135">
        <f t="shared" si="97"/>
        <v>0.58292446021465072</v>
      </c>
      <c r="AX135">
        <f t="shared" si="122"/>
        <v>0</v>
      </c>
      <c r="AY135" s="121">
        <f t="shared" si="123"/>
        <v>0</v>
      </c>
      <c r="AZ135">
        <f t="shared" si="98"/>
        <v>0.67859851116194192</v>
      </c>
      <c r="BA135" s="39">
        <f t="shared" si="124"/>
        <v>0</v>
      </c>
      <c r="BB135" s="39">
        <f t="shared" si="125"/>
        <v>0</v>
      </c>
      <c r="BC135">
        <f t="shared" si="99"/>
        <v>0.60107922207262265</v>
      </c>
      <c r="BD135" s="41">
        <f t="shared" si="126"/>
        <v>0</v>
      </c>
      <c r="BE135" s="41">
        <f t="shared" si="127"/>
        <v>0</v>
      </c>
      <c r="BF135">
        <f t="shared" si="100"/>
        <v>0.58335256119119749</v>
      </c>
      <c r="BG135" s="41">
        <f t="shared" si="128"/>
        <v>210489.77711945702</v>
      </c>
      <c r="BH135" s="41">
        <f t="shared" si="129"/>
        <v>20532808.008108005</v>
      </c>
      <c r="BI135">
        <f t="shared" si="101"/>
        <v>0.62126180837383538</v>
      </c>
      <c r="BJ135">
        <f t="shared" si="130"/>
        <v>725405.85548417014</v>
      </c>
      <c r="BK135" s="121">
        <f t="shared" si="131"/>
        <v>70650522.178417519</v>
      </c>
      <c r="BL135">
        <f t="shared" si="102"/>
        <v>0.634592862771858</v>
      </c>
      <c r="BM135" s="119">
        <f t="shared" si="132"/>
        <v>935895.63260362716</v>
      </c>
      <c r="BN135" s="119">
        <f t="shared" si="133"/>
        <v>87476690.748048887</v>
      </c>
      <c r="BO135">
        <f t="shared" si="103"/>
        <v>0.60370016746522948</v>
      </c>
    </row>
    <row r="136" spans="1:67">
      <c r="A136">
        <v>124</v>
      </c>
      <c r="B136" s="64">
        <v>119</v>
      </c>
      <c r="C136" s="56">
        <f t="shared" si="76"/>
        <v>45954930.890296102</v>
      </c>
      <c r="D136" s="56">
        <f t="shared" si="104"/>
        <v>273589.37239474058</v>
      </c>
      <c r="E136" s="59">
        <f t="shared" si="105"/>
        <v>45681341.517901361</v>
      </c>
      <c r="F136" s="53">
        <f t="shared" si="106"/>
        <v>506799.96336542565</v>
      </c>
      <c r="G136" s="53">
        <f t="shared" si="77"/>
        <v>211885.28907386583</v>
      </c>
      <c r="H136" s="66">
        <f t="shared" si="78"/>
        <v>294914.67429155984</v>
      </c>
      <c r="I136" s="54">
        <f t="shared" si="107"/>
        <v>0.10979999999999999</v>
      </c>
      <c r="J136" s="67">
        <f t="shared" si="79"/>
        <v>9.6456066865724388E-3</v>
      </c>
      <c r="K136" s="68">
        <f t="shared" si="80"/>
        <v>437779.62224235357</v>
      </c>
      <c r="L136" s="68">
        <f t="shared" si="81"/>
        <v>944579.58560777921</v>
      </c>
      <c r="M136" s="55">
        <f t="shared" si="108"/>
        <v>732694.29653391335</v>
      </c>
      <c r="N136" s="55">
        <f t="shared" si="109"/>
        <v>164989.27258515221</v>
      </c>
      <c r="O136" s="55">
        <f t="shared" si="82"/>
        <v>567705.02394876117</v>
      </c>
      <c r="P136" s="65">
        <f t="shared" si="110"/>
        <v>0</v>
      </c>
      <c r="Q136" s="52">
        <f t="shared" si="136"/>
        <v>0</v>
      </c>
      <c r="R136" s="57">
        <f t="shared" si="111"/>
        <v>0</v>
      </c>
      <c r="S136" s="59">
        <f t="shared" si="112"/>
        <v>0</v>
      </c>
      <c r="T136" s="56">
        <f t="shared" si="83"/>
        <v>0</v>
      </c>
      <c r="U136" s="57">
        <f t="shared" si="84"/>
        <v>0</v>
      </c>
      <c r="V136" s="59">
        <f t="shared" si="134"/>
        <v>0</v>
      </c>
      <c r="W136" s="52">
        <f t="shared" si="139"/>
        <v>0</v>
      </c>
      <c r="X136" s="57">
        <f t="shared" si="85"/>
        <v>0</v>
      </c>
      <c r="Y136" s="59">
        <f t="shared" si="137"/>
        <v>0</v>
      </c>
      <c r="Z136" s="56">
        <f t="shared" si="113"/>
        <v>0</v>
      </c>
      <c r="AA136" s="57">
        <f t="shared" si="114"/>
        <v>0</v>
      </c>
      <c r="AB136" s="63">
        <f t="shared" si="135"/>
        <v>0</v>
      </c>
      <c r="AC136" s="74">
        <f t="shared" si="86"/>
        <v>0</v>
      </c>
      <c r="AD136" s="57">
        <f t="shared" si="115"/>
        <v>0</v>
      </c>
      <c r="AE136" s="59">
        <f t="shared" si="116"/>
        <v>0</v>
      </c>
      <c r="AF136" s="54">
        <f t="shared" si="117"/>
        <v>0</v>
      </c>
      <c r="AG136" s="57">
        <f t="shared" si="87"/>
        <v>0</v>
      </c>
      <c r="AH136" s="59">
        <f t="shared" si="118"/>
        <v>10286597.484653184</v>
      </c>
      <c r="AI136" s="54">
        <f t="shared" si="88"/>
        <v>164989.27258515221</v>
      </c>
      <c r="AJ136" s="57">
        <f t="shared" si="89"/>
        <v>42860.822852721598</v>
      </c>
      <c r="AK136" s="59">
        <f t="shared" si="138"/>
        <v>35668333.405642919</v>
      </c>
      <c r="AL136" s="56">
        <f t="shared" si="140"/>
        <v>567705.02394876117</v>
      </c>
      <c r="AM136" s="75">
        <f t="shared" si="90"/>
        <v>148618.05585684549</v>
      </c>
      <c r="AN136">
        <f t="shared" si="119"/>
        <v>3.1498891617700746E-2</v>
      </c>
      <c r="AO136" s="119">
        <f t="shared" si="91"/>
        <v>0</v>
      </c>
      <c r="AP136" s="119">
        <f t="shared" si="92"/>
        <v>0</v>
      </c>
      <c r="AQ136">
        <f t="shared" si="93"/>
        <v>0.56978046686059092</v>
      </c>
      <c r="AR136" s="41">
        <f t="shared" si="94"/>
        <v>0</v>
      </c>
      <c r="AS136" s="41">
        <f t="shared" si="95"/>
        <v>0</v>
      </c>
      <c r="AT136">
        <f t="shared" si="96"/>
        <v>0.56985622821683413</v>
      </c>
      <c r="AU136" s="41">
        <f t="shared" si="120"/>
        <v>0</v>
      </c>
      <c r="AV136" s="41">
        <f t="shared" si="121"/>
        <v>0</v>
      </c>
      <c r="AW136">
        <f t="shared" si="97"/>
        <v>0.5798040305468255</v>
      </c>
      <c r="AX136">
        <f t="shared" si="122"/>
        <v>0</v>
      </c>
      <c r="AY136" s="121">
        <f t="shared" si="123"/>
        <v>0</v>
      </c>
      <c r="AZ136">
        <f t="shared" si="98"/>
        <v>0.67583508902947254</v>
      </c>
      <c r="BA136" s="39">
        <f t="shared" si="124"/>
        <v>0</v>
      </c>
      <c r="BB136" s="39">
        <f t="shared" si="125"/>
        <v>0</v>
      </c>
      <c r="BC136">
        <f t="shared" si="99"/>
        <v>0.59801689465761876</v>
      </c>
      <c r="BD136" s="41">
        <f t="shared" si="126"/>
        <v>0</v>
      </c>
      <c r="BE136" s="41">
        <f t="shared" si="127"/>
        <v>0</v>
      </c>
      <c r="BF136">
        <f t="shared" si="100"/>
        <v>0.58023344689740985</v>
      </c>
      <c r="BG136" s="41">
        <f t="shared" si="128"/>
        <v>207850.0954378738</v>
      </c>
      <c r="BH136" s="41">
        <f t="shared" si="129"/>
        <v>20458669.800558873</v>
      </c>
      <c r="BI136">
        <f t="shared" si="101"/>
        <v>0.61826953614039137</v>
      </c>
      <c r="BJ136">
        <f t="shared" si="130"/>
        <v>716323.07980560663</v>
      </c>
      <c r="BK136" s="121">
        <f t="shared" si="131"/>
        <v>70395422.969646379</v>
      </c>
      <c r="BL136">
        <f t="shared" si="102"/>
        <v>0.63164993086686561</v>
      </c>
      <c r="BM136" s="119">
        <f t="shared" si="132"/>
        <v>924173.17524348036</v>
      </c>
      <c r="BN136" s="119">
        <f t="shared" si="133"/>
        <v>87190621.287535682</v>
      </c>
      <c r="BO136">
        <f t="shared" si="103"/>
        <v>0.60064661625420668</v>
      </c>
    </row>
    <row r="137" spans="1:67">
      <c r="A137">
        <v>125</v>
      </c>
      <c r="B137" s="58">
        <v>120</v>
      </c>
      <c r="C137" s="56">
        <f t="shared" si="76"/>
        <v>45222236.593762189</v>
      </c>
      <c r="D137" s="56">
        <f t="shared" si="104"/>
        <v>273589.37239474058</v>
      </c>
      <c r="E137" s="59">
        <f t="shared" si="105"/>
        <v>44948647.221367449</v>
      </c>
      <c r="F137" s="53">
        <f t="shared" si="106"/>
        <v>501911.5702500334</v>
      </c>
      <c r="G137" s="53">
        <f t="shared" si="77"/>
        <v>208486.80869510936</v>
      </c>
      <c r="H137" s="60">
        <f t="shared" si="78"/>
        <v>293424.76155492407</v>
      </c>
      <c r="I137" s="54">
        <f t="shared" si="107"/>
        <v>0.10979999999999999</v>
      </c>
      <c r="J137" s="61">
        <f t="shared" si="79"/>
        <v>9.6456066865724388E-3</v>
      </c>
      <c r="K137" s="62">
        <f t="shared" si="80"/>
        <v>430726.71234874742</v>
      </c>
      <c r="L137" s="62">
        <f t="shared" si="81"/>
        <v>932638.28259878082</v>
      </c>
      <c r="M137" s="55">
        <f t="shared" si="108"/>
        <v>724151.47390367149</v>
      </c>
      <c r="N137" s="55">
        <f t="shared" si="109"/>
        <v>163065.58613330559</v>
      </c>
      <c r="O137" s="55">
        <f t="shared" si="82"/>
        <v>561085.88777036592</v>
      </c>
      <c r="P137" s="59">
        <f t="shared" si="110"/>
        <v>0</v>
      </c>
      <c r="Q137" s="52">
        <f t="shared" si="136"/>
        <v>0</v>
      </c>
      <c r="R137" s="57">
        <f t="shared" si="111"/>
        <v>0</v>
      </c>
      <c r="S137" s="59">
        <f t="shared" si="112"/>
        <v>0</v>
      </c>
      <c r="T137" s="56">
        <f t="shared" si="83"/>
        <v>0</v>
      </c>
      <c r="U137" s="57">
        <f t="shared" si="84"/>
        <v>0</v>
      </c>
      <c r="V137" s="59">
        <f t="shared" si="134"/>
        <v>0</v>
      </c>
      <c r="W137" s="52">
        <f t="shared" si="139"/>
        <v>0</v>
      </c>
      <c r="X137" s="57">
        <f t="shared" si="85"/>
        <v>0</v>
      </c>
      <c r="Y137" s="59">
        <f t="shared" si="137"/>
        <v>0</v>
      </c>
      <c r="Z137" s="56">
        <f t="shared" si="113"/>
        <v>0</v>
      </c>
      <c r="AA137" s="57">
        <f t="shared" si="114"/>
        <v>0</v>
      </c>
      <c r="AB137" s="63">
        <f t="shared" si="135"/>
        <v>0</v>
      </c>
      <c r="AC137" s="74">
        <f t="shared" si="86"/>
        <v>0</v>
      </c>
      <c r="AD137" s="57">
        <f t="shared" si="115"/>
        <v>0</v>
      </c>
      <c r="AE137" s="59">
        <f t="shared" si="116"/>
        <v>0</v>
      </c>
      <c r="AF137" s="54">
        <f t="shared" si="117"/>
        <v>0</v>
      </c>
      <c r="AG137" s="57">
        <f t="shared" si="87"/>
        <v>0</v>
      </c>
      <c r="AH137" s="59">
        <f t="shared" si="118"/>
        <v>10121608.212068032</v>
      </c>
      <c r="AI137" s="54">
        <f t="shared" si="88"/>
        <v>163065.58613330559</v>
      </c>
      <c r="AJ137" s="57">
        <f t="shared" si="89"/>
        <v>42173.367550283467</v>
      </c>
      <c r="AK137" s="59">
        <f t="shared" si="138"/>
        <v>35100628.38169416</v>
      </c>
      <c r="AL137" s="56">
        <f t="shared" si="140"/>
        <v>561085.88777036592</v>
      </c>
      <c r="AM137" s="75">
        <f t="shared" si="90"/>
        <v>146252.61825705899</v>
      </c>
      <c r="AN137">
        <f t="shared" si="119"/>
        <v>3.1579298801708205E-2</v>
      </c>
      <c r="AO137" s="119">
        <f t="shared" si="91"/>
        <v>0</v>
      </c>
      <c r="AP137" s="119">
        <f t="shared" si="92"/>
        <v>0</v>
      </c>
      <c r="AQ137">
        <f t="shared" si="93"/>
        <v>0.56663986199659178</v>
      </c>
      <c r="AR137" s="41">
        <f t="shared" si="94"/>
        <v>0</v>
      </c>
      <c r="AS137" s="41">
        <f t="shared" si="95"/>
        <v>0</v>
      </c>
      <c r="AT137">
        <f t="shared" si="96"/>
        <v>0.5667158384361668</v>
      </c>
      <c r="AU137" s="41">
        <f t="shared" si="120"/>
        <v>0</v>
      </c>
      <c r="AV137" s="41">
        <f t="shared" si="121"/>
        <v>0</v>
      </c>
      <c r="AW137">
        <f t="shared" si="97"/>
        <v>0.5766926146747331</v>
      </c>
      <c r="AX137">
        <f t="shared" si="122"/>
        <v>0</v>
      </c>
      <c r="AY137" s="121">
        <f t="shared" si="123"/>
        <v>0</v>
      </c>
      <c r="AZ137">
        <f t="shared" si="98"/>
        <v>0.67307393340545629</v>
      </c>
      <c r="BA137" s="39">
        <f t="shared" si="124"/>
        <v>0</v>
      </c>
      <c r="BB137" s="39">
        <f t="shared" si="125"/>
        <v>0</v>
      </c>
      <c r="BC137">
        <f t="shared" si="99"/>
        <v>0.59496223319441666</v>
      </c>
      <c r="BD137" s="41">
        <f t="shared" si="126"/>
        <v>0</v>
      </c>
      <c r="BE137" s="41">
        <f t="shared" si="127"/>
        <v>0</v>
      </c>
      <c r="BF137">
        <f t="shared" si="100"/>
        <v>0.57712331428066221</v>
      </c>
      <c r="BG137" s="41">
        <f t="shared" si="128"/>
        <v>205238.95368358906</v>
      </c>
      <c r="BH137" s="41">
        <f t="shared" si="129"/>
        <v>20383198.266663201</v>
      </c>
      <c r="BI137">
        <f t="shared" si="101"/>
        <v>0.61528346693694347</v>
      </c>
      <c r="BJ137">
        <f t="shared" si="130"/>
        <v>707338.50602742494</v>
      </c>
      <c r="BK137" s="121">
        <f t="shared" si="131"/>
        <v>70135735.971295744</v>
      </c>
      <c r="BL137">
        <f t="shared" si="102"/>
        <v>0.62871225708903133</v>
      </c>
      <c r="BM137" s="119">
        <f t="shared" si="132"/>
        <v>912577.45971101406</v>
      </c>
      <c r="BN137" s="119">
        <f t="shared" si="133"/>
        <v>86898176.868440583</v>
      </c>
      <c r="BO137">
        <f t="shared" si="103"/>
        <v>0.59760053886795428</v>
      </c>
    </row>
    <row r="138" spans="1:67">
      <c r="A138">
        <v>126</v>
      </c>
      <c r="B138" s="64">
        <v>121</v>
      </c>
      <c r="C138" s="56">
        <f t="shared" si="76"/>
        <v>44498085.119858526</v>
      </c>
      <c r="D138" s="56">
        <f t="shared" si="104"/>
        <v>273589.37239474803</v>
      </c>
      <c r="E138" s="59">
        <f t="shared" si="105"/>
        <v>44224495.747463778</v>
      </c>
      <c r="F138" s="53">
        <f t="shared" si="106"/>
        <v>497070.3286519617</v>
      </c>
      <c r="G138" s="53">
        <f t="shared" si="77"/>
        <v>205127.95277531949</v>
      </c>
      <c r="H138" s="66">
        <f t="shared" si="78"/>
        <v>291942.37587664218</v>
      </c>
      <c r="I138" s="54">
        <f t="shared" si="107"/>
        <v>0.10979999999999999</v>
      </c>
      <c r="J138" s="67">
        <f t="shared" si="79"/>
        <v>9.6456066865724388E-3</v>
      </c>
      <c r="K138" s="68">
        <f t="shared" si="80"/>
        <v>423756.13055918139</v>
      </c>
      <c r="L138" s="68">
        <f t="shared" si="81"/>
        <v>920826.45921114308</v>
      </c>
      <c r="M138" s="55">
        <f t="shared" si="108"/>
        <v>715698.50643582363</v>
      </c>
      <c r="N138" s="55">
        <f t="shared" si="109"/>
        <v>161162.13341052106</v>
      </c>
      <c r="O138" s="55">
        <f t="shared" si="82"/>
        <v>554536.37302530254</v>
      </c>
      <c r="P138" s="65">
        <f t="shared" si="110"/>
        <v>0</v>
      </c>
      <c r="Q138" s="52">
        <f t="shared" si="136"/>
        <v>0</v>
      </c>
      <c r="R138" s="57">
        <f t="shared" si="111"/>
        <v>0</v>
      </c>
      <c r="S138" s="59">
        <f t="shared" si="112"/>
        <v>0</v>
      </c>
      <c r="T138" s="56">
        <f t="shared" si="83"/>
        <v>0</v>
      </c>
      <c r="U138" s="57">
        <f t="shared" si="84"/>
        <v>0</v>
      </c>
      <c r="V138" s="59">
        <f t="shared" si="134"/>
        <v>0</v>
      </c>
      <c r="W138" s="52">
        <f t="shared" si="139"/>
        <v>0</v>
      </c>
      <c r="X138" s="57">
        <f t="shared" si="85"/>
        <v>0</v>
      </c>
      <c r="Y138" s="59">
        <f t="shared" si="137"/>
        <v>0</v>
      </c>
      <c r="Z138" s="56">
        <f t="shared" si="113"/>
        <v>0</v>
      </c>
      <c r="AA138" s="57">
        <f t="shared" si="114"/>
        <v>0</v>
      </c>
      <c r="AB138" s="63">
        <f t="shared" si="135"/>
        <v>0</v>
      </c>
      <c r="AC138" s="74">
        <f t="shared" si="86"/>
        <v>0</v>
      </c>
      <c r="AD138" s="57">
        <f t="shared" si="115"/>
        <v>0</v>
      </c>
      <c r="AE138" s="59">
        <f t="shared" si="116"/>
        <v>0</v>
      </c>
      <c r="AF138" s="54">
        <f t="shared" si="117"/>
        <v>0</v>
      </c>
      <c r="AG138" s="57">
        <f t="shared" si="87"/>
        <v>0</v>
      </c>
      <c r="AH138" s="59">
        <f t="shared" si="118"/>
        <v>9958542.6259347275</v>
      </c>
      <c r="AI138" s="54">
        <f t="shared" si="88"/>
        <v>161162.13341052106</v>
      </c>
      <c r="AJ138" s="57">
        <f t="shared" si="89"/>
        <v>41493.927608061364</v>
      </c>
      <c r="AK138" s="59">
        <f t="shared" si="138"/>
        <v>34539542.493923798</v>
      </c>
      <c r="AL138" s="56">
        <f t="shared" si="140"/>
        <v>554536.37302530254</v>
      </c>
      <c r="AM138" s="75">
        <f t="shared" si="90"/>
        <v>143914.76039134915</v>
      </c>
      <c r="AN138">
        <f t="shared" si="119"/>
        <v>3.1659705985715672E-2</v>
      </c>
      <c r="AO138" s="119">
        <f t="shared" si="91"/>
        <v>0</v>
      </c>
      <c r="AP138" s="119">
        <f t="shared" si="92"/>
        <v>0</v>
      </c>
      <c r="AQ138">
        <f t="shared" si="93"/>
        <v>0.56350905493193904</v>
      </c>
      <c r="AR138" s="41">
        <f t="shared" si="94"/>
        <v>0</v>
      </c>
      <c r="AS138" s="41">
        <f t="shared" si="95"/>
        <v>0</v>
      </c>
      <c r="AT138">
        <f t="shared" si="96"/>
        <v>0.56358524075856831</v>
      </c>
      <c r="AU138" s="41">
        <f t="shared" si="120"/>
        <v>0</v>
      </c>
      <c r="AV138" s="41">
        <f t="shared" si="121"/>
        <v>0</v>
      </c>
      <c r="AW138">
        <f t="shared" si="97"/>
        <v>0.57359024706015493</v>
      </c>
      <c r="AX138">
        <f t="shared" si="122"/>
        <v>0</v>
      </c>
      <c r="AY138" s="121">
        <f t="shared" si="123"/>
        <v>0</v>
      </c>
      <c r="AZ138">
        <f t="shared" si="98"/>
        <v>0.67031510870150313</v>
      </c>
      <c r="BA138" s="39">
        <f t="shared" si="124"/>
        <v>0</v>
      </c>
      <c r="BB138" s="39">
        <f t="shared" si="125"/>
        <v>0</v>
      </c>
      <c r="BC138">
        <f t="shared" si="99"/>
        <v>0.59191527988269188</v>
      </c>
      <c r="BD138" s="41">
        <f t="shared" si="126"/>
        <v>0</v>
      </c>
      <c r="BE138" s="41">
        <f t="shared" si="127"/>
        <v>0</v>
      </c>
      <c r="BF138">
        <f t="shared" si="100"/>
        <v>0.57402219799726062</v>
      </c>
      <c r="BG138" s="41">
        <f t="shared" si="128"/>
        <v>202656.06101858243</v>
      </c>
      <c r="BH138" s="41">
        <f t="shared" si="129"/>
        <v>20306428.809725653</v>
      </c>
      <c r="BI138">
        <f t="shared" si="101"/>
        <v>0.61230365037283385</v>
      </c>
      <c r="BJ138">
        <f t="shared" si="130"/>
        <v>698451.13341665175</v>
      </c>
      <c r="BK138" s="121">
        <f t="shared" si="131"/>
        <v>69871583.001188114</v>
      </c>
      <c r="BL138">
        <f t="shared" si="102"/>
        <v>0.62577989528680877</v>
      </c>
      <c r="BM138" s="119">
        <f t="shared" si="132"/>
        <v>901107.19443523418</v>
      </c>
      <c r="BN138" s="119">
        <f t="shared" si="133"/>
        <v>86599519.278734654</v>
      </c>
      <c r="BO138">
        <f t="shared" si="103"/>
        <v>0.59456197853796033</v>
      </c>
    </row>
    <row r="139" spans="1:67">
      <c r="A139">
        <v>127</v>
      </c>
      <c r="B139" s="58">
        <v>122</v>
      </c>
      <c r="C139" s="56">
        <f t="shared" si="76"/>
        <v>43782386.613422699</v>
      </c>
      <c r="D139" s="56">
        <f t="shared" si="104"/>
        <v>273589.37239474803</v>
      </c>
      <c r="E139" s="59">
        <f t="shared" si="105"/>
        <v>43508797.241027951</v>
      </c>
      <c r="F139" s="53">
        <f t="shared" si="106"/>
        <v>492275.78376621939</v>
      </c>
      <c r="G139" s="53">
        <f t="shared" si="77"/>
        <v>201808.30453630132</v>
      </c>
      <c r="H139" s="60">
        <f t="shared" si="78"/>
        <v>290467.4792299181</v>
      </c>
      <c r="I139" s="54">
        <f t="shared" si="107"/>
        <v>0.10979999999999999</v>
      </c>
      <c r="J139" s="61">
        <f t="shared" si="79"/>
        <v>9.6456066865724388E-3</v>
      </c>
      <c r="K139" s="62">
        <f t="shared" si="80"/>
        <v>416867.01053289173</v>
      </c>
      <c r="L139" s="62">
        <f t="shared" si="81"/>
        <v>909142.79429911112</v>
      </c>
      <c r="M139" s="55">
        <f t="shared" si="108"/>
        <v>707334.48976280983</v>
      </c>
      <c r="N139" s="55">
        <f t="shared" si="109"/>
        <v>159278.71076986624</v>
      </c>
      <c r="O139" s="55">
        <f t="shared" si="82"/>
        <v>548055.77899294358</v>
      </c>
      <c r="P139" s="59">
        <f t="shared" si="110"/>
        <v>0</v>
      </c>
      <c r="Q139" s="52">
        <f t="shared" si="136"/>
        <v>0</v>
      </c>
      <c r="R139" s="57">
        <f t="shared" si="111"/>
        <v>0</v>
      </c>
      <c r="S139" s="59">
        <f t="shared" si="112"/>
        <v>0</v>
      </c>
      <c r="T139" s="56">
        <f t="shared" si="83"/>
        <v>0</v>
      </c>
      <c r="U139" s="57">
        <f t="shared" si="84"/>
        <v>0</v>
      </c>
      <c r="V139" s="59">
        <f t="shared" si="134"/>
        <v>0</v>
      </c>
      <c r="W139" s="52">
        <f t="shared" si="139"/>
        <v>0</v>
      </c>
      <c r="X139" s="57">
        <f t="shared" si="85"/>
        <v>0</v>
      </c>
      <c r="Y139" s="59">
        <f t="shared" si="137"/>
        <v>0</v>
      </c>
      <c r="Z139" s="56">
        <f t="shared" si="113"/>
        <v>0</v>
      </c>
      <c r="AA139" s="57">
        <f t="shared" si="114"/>
        <v>0</v>
      </c>
      <c r="AB139" s="63">
        <f t="shared" si="135"/>
        <v>0</v>
      </c>
      <c r="AC139" s="74">
        <f t="shared" si="86"/>
        <v>0</v>
      </c>
      <c r="AD139" s="57">
        <f t="shared" si="115"/>
        <v>0</v>
      </c>
      <c r="AE139" s="59">
        <f t="shared" si="116"/>
        <v>0</v>
      </c>
      <c r="AF139" s="54">
        <f t="shared" si="117"/>
        <v>0</v>
      </c>
      <c r="AG139" s="57">
        <f t="shared" si="87"/>
        <v>0</v>
      </c>
      <c r="AH139" s="59">
        <f t="shared" si="118"/>
        <v>9797380.4925242066</v>
      </c>
      <c r="AI139" s="54">
        <f t="shared" si="88"/>
        <v>159278.71076986624</v>
      </c>
      <c r="AJ139" s="57">
        <f t="shared" si="89"/>
        <v>40822.418718850859</v>
      </c>
      <c r="AK139" s="59">
        <f t="shared" si="138"/>
        <v>33985006.120898493</v>
      </c>
      <c r="AL139" s="56">
        <f t="shared" si="140"/>
        <v>548055.77899294358</v>
      </c>
      <c r="AM139" s="75">
        <f t="shared" si="90"/>
        <v>141604.19217041039</v>
      </c>
      <c r="AN139">
        <f t="shared" si="119"/>
        <v>3.1740113169723132E-2</v>
      </c>
      <c r="AO139" s="119">
        <f t="shared" si="91"/>
        <v>0</v>
      </c>
      <c r="AP139" s="119">
        <f t="shared" si="92"/>
        <v>0</v>
      </c>
      <c r="AQ139">
        <f t="shared" si="93"/>
        <v>0.56038807485863573</v>
      </c>
      <c r="AR139" s="41">
        <f t="shared" si="94"/>
        <v>0</v>
      </c>
      <c r="AS139" s="41">
        <f t="shared" si="95"/>
        <v>0</v>
      </c>
      <c r="AT139">
        <f t="shared" si="96"/>
        <v>0.56046446441299747</v>
      </c>
      <c r="AU139" s="41">
        <f t="shared" si="120"/>
        <v>0</v>
      </c>
      <c r="AV139" s="41">
        <f t="shared" si="121"/>
        <v>0</v>
      </c>
      <c r="AW139">
        <f t="shared" si="97"/>
        <v>0.57049696161737773</v>
      </c>
      <c r="AX139">
        <f t="shared" si="122"/>
        <v>0</v>
      </c>
      <c r="AY139" s="121">
        <f t="shared" si="123"/>
        <v>0</v>
      </c>
      <c r="AZ139">
        <f t="shared" si="98"/>
        <v>0.66755867897140497</v>
      </c>
      <c r="BA139" s="39">
        <f t="shared" si="124"/>
        <v>0</v>
      </c>
      <c r="BB139" s="39">
        <f t="shared" si="125"/>
        <v>0</v>
      </c>
      <c r="BC139">
        <f t="shared" si="99"/>
        <v>0.58887607639746664</v>
      </c>
      <c r="BD139" s="41">
        <f t="shared" si="126"/>
        <v>0</v>
      </c>
      <c r="BE139" s="41">
        <f t="shared" si="127"/>
        <v>0</v>
      </c>
      <c r="BF139">
        <f t="shared" si="100"/>
        <v>0.57093013215656518</v>
      </c>
      <c r="BG139" s="41">
        <f t="shared" si="128"/>
        <v>200101.1294887171</v>
      </c>
      <c r="BH139" s="41">
        <f t="shared" si="129"/>
        <v>20228396.267773014</v>
      </c>
      <c r="BI139">
        <f t="shared" si="101"/>
        <v>0.60933013556662607</v>
      </c>
      <c r="BJ139">
        <f t="shared" si="130"/>
        <v>689659.971163354</v>
      </c>
      <c r="BK139" s="121">
        <f t="shared" si="131"/>
        <v>69603083.932103828</v>
      </c>
      <c r="BL139">
        <f t="shared" si="102"/>
        <v>0.62285289884451434</v>
      </c>
      <c r="BM139" s="119">
        <f t="shared" si="132"/>
        <v>889761.10065207107</v>
      </c>
      <c r="BN139" s="119">
        <f t="shared" si="133"/>
        <v>86294807.751062796</v>
      </c>
      <c r="BO139">
        <f t="shared" si="103"/>
        <v>0.59153097797488818</v>
      </c>
    </row>
    <row r="140" spans="1:67">
      <c r="A140">
        <v>128</v>
      </c>
      <c r="B140" s="64">
        <v>123</v>
      </c>
      <c r="C140" s="56">
        <f t="shared" si="76"/>
        <v>43075052.123659894</v>
      </c>
      <c r="D140" s="56">
        <f t="shared" si="104"/>
        <v>273589.37239475548</v>
      </c>
      <c r="E140" s="59">
        <f t="shared" si="105"/>
        <v>42801462.751265138</v>
      </c>
      <c r="F140" s="53">
        <f t="shared" si="106"/>
        <v>487527.48517468636</v>
      </c>
      <c r="G140" s="53">
        <f t="shared" si="77"/>
        <v>198527.45139461814</v>
      </c>
      <c r="H140" s="66">
        <f t="shared" si="78"/>
        <v>289000.03378006822</v>
      </c>
      <c r="I140" s="54">
        <f t="shared" si="107"/>
        <v>0.10979999999999999</v>
      </c>
      <c r="J140" s="67">
        <f t="shared" si="79"/>
        <v>9.6456066865724388E-3</v>
      </c>
      <c r="K140" s="68">
        <f t="shared" si="80"/>
        <v>410058.49465043552</v>
      </c>
      <c r="L140" s="68">
        <f t="shared" si="81"/>
        <v>897585.97982512193</v>
      </c>
      <c r="M140" s="55">
        <f t="shared" si="108"/>
        <v>699058.52843050379</v>
      </c>
      <c r="N140" s="55">
        <f t="shared" si="109"/>
        <v>157415.11657154997</v>
      </c>
      <c r="O140" s="55">
        <f t="shared" si="82"/>
        <v>541643.41185895388</v>
      </c>
      <c r="P140" s="65">
        <f t="shared" si="110"/>
        <v>0</v>
      </c>
      <c r="Q140" s="52">
        <f t="shared" si="136"/>
        <v>0</v>
      </c>
      <c r="R140" s="57">
        <f t="shared" si="111"/>
        <v>0</v>
      </c>
      <c r="S140" s="59">
        <f t="shared" si="112"/>
        <v>0</v>
      </c>
      <c r="T140" s="56">
        <f t="shared" si="83"/>
        <v>0</v>
      </c>
      <c r="U140" s="57">
        <f t="shared" si="84"/>
        <v>0</v>
      </c>
      <c r="V140" s="59">
        <f t="shared" si="134"/>
        <v>0</v>
      </c>
      <c r="W140" s="52">
        <f t="shared" si="139"/>
        <v>0</v>
      </c>
      <c r="X140" s="57">
        <f t="shared" si="85"/>
        <v>0</v>
      </c>
      <c r="Y140" s="59">
        <f t="shared" si="137"/>
        <v>0</v>
      </c>
      <c r="Z140" s="56">
        <f t="shared" si="113"/>
        <v>0</v>
      </c>
      <c r="AA140" s="57">
        <f t="shared" si="114"/>
        <v>0</v>
      </c>
      <c r="AB140" s="63">
        <f t="shared" si="135"/>
        <v>0</v>
      </c>
      <c r="AC140" s="74">
        <f t="shared" si="86"/>
        <v>0</v>
      </c>
      <c r="AD140" s="57">
        <f t="shared" si="115"/>
        <v>0</v>
      </c>
      <c r="AE140" s="59">
        <f t="shared" si="116"/>
        <v>0</v>
      </c>
      <c r="AF140" s="54">
        <f t="shared" si="117"/>
        <v>0</v>
      </c>
      <c r="AG140" s="57">
        <f t="shared" si="87"/>
        <v>0</v>
      </c>
      <c r="AH140" s="59">
        <f t="shared" si="118"/>
        <v>9638101.781754341</v>
      </c>
      <c r="AI140" s="54">
        <f t="shared" si="88"/>
        <v>157415.11657154997</v>
      </c>
      <c r="AJ140" s="57">
        <f t="shared" si="89"/>
        <v>40158.757423976422</v>
      </c>
      <c r="AK140" s="59">
        <f t="shared" si="138"/>
        <v>33436950.341905549</v>
      </c>
      <c r="AL140" s="56">
        <f t="shared" si="140"/>
        <v>541643.41185895388</v>
      </c>
      <c r="AM140" s="75">
        <f t="shared" si="90"/>
        <v>139320.62642460645</v>
      </c>
      <c r="AN140">
        <f t="shared" si="119"/>
        <v>3.1820520353730591E-2</v>
      </c>
      <c r="AO140" s="119">
        <f t="shared" si="91"/>
        <v>0</v>
      </c>
      <c r="AP140" s="119">
        <f t="shared" si="92"/>
        <v>0</v>
      </c>
      <c r="AQ140">
        <f t="shared" si="93"/>
        <v>0.55727695041405756</v>
      </c>
      <c r="AR140" s="41">
        <f t="shared" si="94"/>
        <v>0</v>
      </c>
      <c r="AS140" s="41">
        <f t="shared" si="95"/>
        <v>0</v>
      </c>
      <c r="AT140">
        <f t="shared" si="96"/>
        <v>0.55735353807377974</v>
      </c>
      <c r="AU140" s="41">
        <f t="shared" si="120"/>
        <v>0</v>
      </c>
      <c r="AV140" s="41">
        <f t="shared" si="121"/>
        <v>0</v>
      </c>
      <c r="AW140">
        <f t="shared" si="97"/>
        <v>0.56741279171452297</v>
      </c>
      <c r="AX140">
        <f t="shared" si="122"/>
        <v>0</v>
      </c>
      <c r="AY140" s="121">
        <f t="shared" si="123"/>
        <v>0</v>
      </c>
      <c r="AZ140">
        <f t="shared" si="98"/>
        <v>0.6648047079090813</v>
      </c>
      <c r="BA140" s="39">
        <f t="shared" si="124"/>
        <v>0</v>
      </c>
      <c r="BB140" s="39">
        <f t="shared" si="125"/>
        <v>0</v>
      </c>
      <c r="BC140">
        <f t="shared" si="99"/>
        <v>0.5858446638894983</v>
      </c>
      <c r="BD140" s="41">
        <f t="shared" si="126"/>
        <v>0</v>
      </c>
      <c r="BE140" s="41">
        <f t="shared" si="127"/>
        <v>0</v>
      </c>
      <c r="BF140">
        <f t="shared" si="100"/>
        <v>0.56784715032214961</v>
      </c>
      <c r="BG140" s="41">
        <f t="shared" si="128"/>
        <v>197573.8739955264</v>
      </c>
      <c r="BH140" s="41">
        <f t="shared" si="129"/>
        <v>20149134.921158396</v>
      </c>
      <c r="BI140">
        <f t="shared" si="101"/>
        <v>0.60636297114585846</v>
      </c>
      <c r="BJ140">
        <f t="shared" si="130"/>
        <v>680964.03828356031</v>
      </c>
      <c r="BK140" s="121">
        <f t="shared" si="131"/>
        <v>69330356.717946097</v>
      </c>
      <c r="BL140">
        <f t="shared" si="102"/>
        <v>0.61993132068166024</v>
      </c>
      <c r="BM140" s="119">
        <f t="shared" si="132"/>
        <v>878537.91227908665</v>
      </c>
      <c r="BN140" s="119">
        <f t="shared" si="133"/>
        <v>85984198.996951967</v>
      </c>
      <c r="BO140">
        <f t="shared" si="103"/>
        <v>0.58850757936902398</v>
      </c>
    </row>
    <row r="141" spans="1:67">
      <c r="A141">
        <v>129</v>
      </c>
      <c r="B141" s="58">
        <v>124</v>
      </c>
      <c r="C141" s="56">
        <f t="shared" si="76"/>
        <v>42375993.595229387</v>
      </c>
      <c r="D141" s="56">
        <f t="shared" si="104"/>
        <v>273589.37239475548</v>
      </c>
      <c r="E141" s="59">
        <f t="shared" si="105"/>
        <v>42102404.222834632</v>
      </c>
      <c r="F141" s="53">
        <f t="shared" si="106"/>
        <v>482824.98680379766</v>
      </c>
      <c r="G141" s="53">
        <f t="shared" si="77"/>
        <v>195284.98492024795</v>
      </c>
      <c r="H141" s="60">
        <f t="shared" si="78"/>
        <v>287540.00188354973</v>
      </c>
      <c r="I141" s="54">
        <f t="shared" si="107"/>
        <v>0.10979999999999999</v>
      </c>
      <c r="J141" s="61">
        <f t="shared" si="79"/>
        <v>9.6456066865724388E-3</v>
      </c>
      <c r="K141" s="62">
        <f t="shared" si="80"/>
        <v>403329.73392772436</v>
      </c>
      <c r="L141" s="62">
        <f t="shared" si="81"/>
        <v>886154.72073152196</v>
      </c>
      <c r="M141" s="55">
        <f t="shared" si="108"/>
        <v>690869.73581127403</v>
      </c>
      <c r="N141" s="55">
        <f t="shared" si="109"/>
        <v>155571.15116334532</v>
      </c>
      <c r="O141" s="55">
        <f t="shared" si="82"/>
        <v>535298.58464792871</v>
      </c>
      <c r="P141" s="59">
        <f t="shared" si="110"/>
        <v>0</v>
      </c>
      <c r="Q141" s="52">
        <f t="shared" si="136"/>
        <v>0</v>
      </c>
      <c r="R141" s="57">
        <f t="shared" si="111"/>
        <v>0</v>
      </c>
      <c r="S141" s="59">
        <f t="shared" si="112"/>
        <v>0</v>
      </c>
      <c r="T141" s="56">
        <f t="shared" si="83"/>
        <v>0</v>
      </c>
      <c r="U141" s="57">
        <f t="shared" si="84"/>
        <v>0</v>
      </c>
      <c r="V141" s="59">
        <f t="shared" si="134"/>
        <v>0</v>
      </c>
      <c r="W141" s="52">
        <f t="shared" si="139"/>
        <v>0</v>
      </c>
      <c r="X141" s="57">
        <f t="shared" si="85"/>
        <v>0</v>
      </c>
      <c r="Y141" s="59">
        <f t="shared" si="137"/>
        <v>0</v>
      </c>
      <c r="Z141" s="56">
        <f t="shared" si="113"/>
        <v>0</v>
      </c>
      <c r="AA141" s="57">
        <f t="shared" si="114"/>
        <v>0</v>
      </c>
      <c r="AB141" s="63">
        <f t="shared" si="135"/>
        <v>0</v>
      </c>
      <c r="AC141" s="74">
        <f t="shared" si="86"/>
        <v>0</v>
      </c>
      <c r="AD141" s="57">
        <f t="shared" si="115"/>
        <v>0</v>
      </c>
      <c r="AE141" s="59">
        <f t="shared" si="116"/>
        <v>0</v>
      </c>
      <c r="AF141" s="54">
        <f t="shared" si="117"/>
        <v>0</v>
      </c>
      <c r="AG141" s="57">
        <f t="shared" si="87"/>
        <v>0</v>
      </c>
      <c r="AH141" s="59">
        <f t="shared" si="118"/>
        <v>9480686.6651827917</v>
      </c>
      <c r="AI141" s="54">
        <f t="shared" si="88"/>
        <v>155571.15116334532</v>
      </c>
      <c r="AJ141" s="57">
        <f t="shared" si="89"/>
        <v>39502.861104928299</v>
      </c>
      <c r="AK141" s="59">
        <f t="shared" si="138"/>
        <v>32895306.930046596</v>
      </c>
      <c r="AL141" s="56">
        <f t="shared" si="140"/>
        <v>535298.58464792871</v>
      </c>
      <c r="AM141" s="75">
        <f t="shared" si="90"/>
        <v>137063.77887519414</v>
      </c>
      <c r="AN141">
        <f t="shared" si="119"/>
        <v>3.1900927537738051E-2</v>
      </c>
      <c r="AO141" s="119">
        <f t="shared" si="91"/>
        <v>0</v>
      </c>
      <c r="AP141" s="119">
        <f t="shared" si="92"/>
        <v>0</v>
      </c>
      <c r="AQ141">
        <f t="shared" si="93"/>
        <v>0.55417570968238494</v>
      </c>
      <c r="AR141" s="41">
        <f t="shared" si="94"/>
        <v>0</v>
      </c>
      <c r="AS141" s="41">
        <f t="shared" si="95"/>
        <v>0</v>
      </c>
      <c r="AT141">
        <f t="shared" si="96"/>
        <v>0.55425248986214604</v>
      </c>
      <c r="AU141" s="41">
        <f t="shared" si="120"/>
        <v>0</v>
      </c>
      <c r="AV141" s="41">
        <f t="shared" si="121"/>
        <v>0</v>
      </c>
      <c r="AW141">
        <f t="shared" si="97"/>
        <v>0.56433777017461151</v>
      </c>
      <c r="AX141">
        <f t="shared" si="122"/>
        <v>0</v>
      </c>
      <c r="AY141" s="121">
        <f t="shared" si="123"/>
        <v>0</v>
      </c>
      <c r="AZ141">
        <f t="shared" si="98"/>
        <v>0.66205325884675514</v>
      </c>
      <c r="BA141" s="39">
        <f t="shared" si="124"/>
        <v>0</v>
      </c>
      <c r="BB141" s="39">
        <f t="shared" si="125"/>
        <v>0</v>
      </c>
      <c r="BC141">
        <f t="shared" si="99"/>
        <v>0.58282108298584856</v>
      </c>
      <c r="BD141" s="41">
        <f t="shared" si="126"/>
        <v>0</v>
      </c>
      <c r="BE141" s="41">
        <f t="shared" si="127"/>
        <v>0</v>
      </c>
      <c r="BF141">
        <f t="shared" si="100"/>
        <v>0.56477328551290062</v>
      </c>
      <c r="BG141" s="41">
        <f t="shared" si="128"/>
        <v>195074.01226827363</v>
      </c>
      <c r="BH141" s="41">
        <f t="shared" si="129"/>
        <v>20068678.500071548</v>
      </c>
      <c r="BI141">
        <f t="shared" si="101"/>
        <v>0.60340220524689958</v>
      </c>
      <c r="BJ141">
        <f t="shared" si="130"/>
        <v>672362.36352312285</v>
      </c>
      <c r="BK141" s="121">
        <f t="shared" si="131"/>
        <v>69053517.419582799</v>
      </c>
      <c r="BL141">
        <f t="shared" si="102"/>
        <v>0.61701521325232889</v>
      </c>
      <c r="BM141" s="119">
        <f t="shared" si="132"/>
        <v>867436.37579139648</v>
      </c>
      <c r="BN141" s="119">
        <f t="shared" si="133"/>
        <v>85667847.240597978</v>
      </c>
      <c r="BO141">
        <f t="shared" si="103"/>
        <v>0.58549182439067882</v>
      </c>
    </row>
    <row r="142" spans="1:67">
      <c r="A142">
        <v>130</v>
      </c>
      <c r="B142" s="64">
        <v>125</v>
      </c>
      <c r="C142" s="56">
        <f t="shared" si="76"/>
        <v>41685123.859418117</v>
      </c>
      <c r="D142" s="56">
        <f t="shared" si="104"/>
        <v>273589.37239476293</v>
      </c>
      <c r="E142" s="59">
        <f t="shared" si="105"/>
        <v>41411534.487023354</v>
      </c>
      <c r="F142" s="53">
        <f t="shared" si="106"/>
        <v>478167.84688263852</v>
      </c>
      <c r="G142" s="53">
        <f t="shared" si="77"/>
        <v>192080.50079564331</v>
      </c>
      <c r="H142" s="66">
        <f t="shared" si="78"/>
        <v>286087.34608699521</v>
      </c>
      <c r="I142" s="54">
        <f t="shared" si="107"/>
        <v>0.10979999999999999</v>
      </c>
      <c r="J142" s="67">
        <f t="shared" si="79"/>
        <v>9.6456066865724388E-3</v>
      </c>
      <c r="K142" s="68">
        <f t="shared" si="80"/>
        <v>396679.88793089712</v>
      </c>
      <c r="L142" s="68">
        <f t="shared" si="81"/>
        <v>874847.73481353559</v>
      </c>
      <c r="M142" s="55">
        <f t="shared" si="108"/>
        <v>682767.23401789228</v>
      </c>
      <c r="N142" s="55">
        <f t="shared" si="109"/>
        <v>153746.61686120328</v>
      </c>
      <c r="O142" s="55">
        <f t="shared" si="82"/>
        <v>529020.61715668906</v>
      </c>
      <c r="P142" s="65">
        <f t="shared" si="110"/>
        <v>0</v>
      </c>
      <c r="Q142" s="52">
        <f t="shared" si="136"/>
        <v>0</v>
      </c>
      <c r="R142" s="57">
        <f t="shared" si="111"/>
        <v>0</v>
      </c>
      <c r="S142" s="59">
        <f t="shared" si="112"/>
        <v>0</v>
      </c>
      <c r="T142" s="56">
        <f t="shared" si="83"/>
        <v>0</v>
      </c>
      <c r="U142" s="57">
        <f t="shared" si="84"/>
        <v>0</v>
      </c>
      <c r="V142" s="59">
        <f t="shared" si="134"/>
        <v>0</v>
      </c>
      <c r="W142" s="52">
        <f t="shared" si="139"/>
        <v>0</v>
      </c>
      <c r="X142" s="57">
        <f t="shared" si="85"/>
        <v>0</v>
      </c>
      <c r="Y142" s="59">
        <f t="shared" si="137"/>
        <v>0</v>
      </c>
      <c r="Z142" s="56">
        <f t="shared" si="113"/>
        <v>0</v>
      </c>
      <c r="AA142" s="57">
        <f t="shared" si="114"/>
        <v>0</v>
      </c>
      <c r="AB142" s="63">
        <f t="shared" si="135"/>
        <v>0</v>
      </c>
      <c r="AC142" s="74">
        <f t="shared" si="86"/>
        <v>0</v>
      </c>
      <c r="AD142" s="57">
        <f t="shared" si="115"/>
        <v>0</v>
      </c>
      <c r="AE142" s="59">
        <f t="shared" si="116"/>
        <v>0</v>
      </c>
      <c r="AF142" s="54">
        <f t="shared" si="117"/>
        <v>0</v>
      </c>
      <c r="AG142" s="57">
        <f t="shared" si="87"/>
        <v>0</v>
      </c>
      <c r="AH142" s="59">
        <f t="shared" si="118"/>
        <v>9325115.5140194464</v>
      </c>
      <c r="AI142" s="54">
        <f t="shared" si="88"/>
        <v>153746.61686120328</v>
      </c>
      <c r="AJ142" s="57">
        <f t="shared" si="89"/>
        <v>38854.647975081025</v>
      </c>
      <c r="AK142" s="59">
        <f t="shared" si="138"/>
        <v>32360008.345398668</v>
      </c>
      <c r="AL142" s="56">
        <f t="shared" si="140"/>
        <v>529020.61715668906</v>
      </c>
      <c r="AM142" s="75">
        <f t="shared" si="90"/>
        <v>134833.36810582777</v>
      </c>
      <c r="AN142">
        <f t="shared" si="119"/>
        <v>3.1981334721745511E-2</v>
      </c>
      <c r="AO142" s="119">
        <f t="shared" si="91"/>
        <v>0</v>
      </c>
      <c r="AP142" s="119">
        <f t="shared" si="92"/>
        <v>0</v>
      </c>
      <c r="AQ142">
        <f t="shared" si="93"/>
        <v>0.55108438019625683</v>
      </c>
      <c r="AR142" s="41">
        <f t="shared" si="94"/>
        <v>0</v>
      </c>
      <c r="AS142" s="41">
        <f t="shared" si="95"/>
        <v>0</v>
      </c>
      <c r="AT142">
        <f t="shared" si="96"/>
        <v>0.55116134734779176</v>
      </c>
      <c r="AU142" s="41">
        <f t="shared" si="120"/>
        <v>0</v>
      </c>
      <c r="AV142" s="41">
        <f t="shared" si="121"/>
        <v>0</v>
      </c>
      <c r="AW142">
        <f t="shared" si="97"/>
        <v>0.56127192927681646</v>
      </c>
      <c r="AX142">
        <f t="shared" si="122"/>
        <v>0</v>
      </c>
      <c r="AY142" s="121">
        <f t="shared" si="123"/>
        <v>0</v>
      </c>
      <c r="AZ142">
        <f t="shared" si="98"/>
        <v>0.65930439475305824</v>
      </c>
      <c r="BA142" s="39">
        <f t="shared" si="124"/>
        <v>0</v>
      </c>
      <c r="BB142" s="39">
        <f t="shared" si="125"/>
        <v>0</v>
      </c>
      <c r="BC142">
        <f t="shared" si="99"/>
        <v>0.57980537379040564</v>
      </c>
      <c r="BD142" s="41">
        <f t="shared" si="126"/>
        <v>0</v>
      </c>
      <c r="BE142" s="41">
        <f t="shared" si="127"/>
        <v>0</v>
      </c>
      <c r="BF142">
        <f t="shared" si="100"/>
        <v>0.5617085702042468</v>
      </c>
      <c r="BG142" s="41">
        <f t="shared" si="128"/>
        <v>192601.2648362843</v>
      </c>
      <c r="BH142" s="41">
        <f t="shared" si="129"/>
        <v>19987060.191956427</v>
      </c>
      <c r="BI142">
        <f t="shared" si="101"/>
        <v>0.60044788551471862</v>
      </c>
      <c r="BJ142">
        <f t="shared" si="130"/>
        <v>663853.98526251689</v>
      </c>
      <c r="BK142" s="121">
        <f t="shared" si="131"/>
        <v>68772680.230369583</v>
      </c>
      <c r="BL142">
        <f t="shared" si="102"/>
        <v>0.61410462854458003</v>
      </c>
      <c r="BM142" s="119">
        <f t="shared" si="132"/>
        <v>856455.25009880122</v>
      </c>
      <c r="BN142" s="119">
        <f t="shared" si="133"/>
        <v>85345904.25223653</v>
      </c>
      <c r="BO142">
        <f t="shared" si="103"/>
        <v>0.58248375419060827</v>
      </c>
    </row>
    <row r="143" spans="1:67">
      <c r="A143">
        <v>131</v>
      </c>
      <c r="B143" s="58">
        <v>126</v>
      </c>
      <c r="C143" s="56">
        <f t="shared" si="76"/>
        <v>41002356.625400223</v>
      </c>
      <c r="D143" s="56">
        <f t="shared" si="104"/>
        <v>273589.37239476293</v>
      </c>
      <c r="E143" s="59">
        <f t="shared" si="105"/>
        <v>40728767.25300546</v>
      </c>
      <c r="F143" s="53">
        <f t="shared" si="106"/>
        <v>473555.62790144345</v>
      </c>
      <c r="G143" s="53">
        <f t="shared" si="77"/>
        <v>188913.59877519033</v>
      </c>
      <c r="H143" s="60">
        <f t="shared" si="78"/>
        <v>284642.0291262531</v>
      </c>
      <c r="I143" s="54">
        <f t="shared" si="107"/>
        <v>0.10979999999999999</v>
      </c>
      <c r="J143" s="61">
        <f t="shared" si="79"/>
        <v>9.6456066865724388E-3</v>
      </c>
      <c r="K143" s="62">
        <f t="shared" si="80"/>
        <v>390108.12469202228</v>
      </c>
      <c r="L143" s="62">
        <f t="shared" si="81"/>
        <v>863663.75259346562</v>
      </c>
      <c r="M143" s="55">
        <f t="shared" si="108"/>
        <v>674750.15381827531</v>
      </c>
      <c r="N143" s="55">
        <f t="shared" si="109"/>
        <v>151941.3179300543</v>
      </c>
      <c r="O143" s="55">
        <f t="shared" si="82"/>
        <v>522808.83588822105</v>
      </c>
      <c r="P143" s="59">
        <f t="shared" si="110"/>
        <v>0</v>
      </c>
      <c r="Q143" s="52">
        <f t="shared" si="136"/>
        <v>0</v>
      </c>
      <c r="R143" s="57">
        <f t="shared" si="111"/>
        <v>0</v>
      </c>
      <c r="S143" s="59">
        <f t="shared" si="112"/>
        <v>0</v>
      </c>
      <c r="T143" s="56">
        <f t="shared" si="83"/>
        <v>0</v>
      </c>
      <c r="U143" s="57">
        <f t="shared" si="84"/>
        <v>0</v>
      </c>
      <c r="V143" s="59">
        <f t="shared" si="134"/>
        <v>0</v>
      </c>
      <c r="W143" s="52">
        <f t="shared" si="139"/>
        <v>0</v>
      </c>
      <c r="X143" s="57">
        <f t="shared" si="85"/>
        <v>0</v>
      </c>
      <c r="Y143" s="59">
        <f t="shared" si="137"/>
        <v>0</v>
      </c>
      <c r="Z143" s="56">
        <f t="shared" si="113"/>
        <v>0</v>
      </c>
      <c r="AA143" s="57">
        <f t="shared" si="114"/>
        <v>0</v>
      </c>
      <c r="AB143" s="63">
        <f t="shared" si="135"/>
        <v>0</v>
      </c>
      <c r="AC143" s="74">
        <f t="shared" si="86"/>
        <v>0</v>
      </c>
      <c r="AD143" s="57">
        <f t="shared" si="115"/>
        <v>0</v>
      </c>
      <c r="AE143" s="59">
        <f t="shared" si="116"/>
        <v>0</v>
      </c>
      <c r="AF143" s="54">
        <f t="shared" si="117"/>
        <v>0</v>
      </c>
      <c r="AG143" s="57">
        <f t="shared" si="87"/>
        <v>0</v>
      </c>
      <c r="AH143" s="59">
        <f t="shared" si="118"/>
        <v>9171368.8971582428</v>
      </c>
      <c r="AI143" s="54">
        <f t="shared" si="88"/>
        <v>151941.3179300543</v>
      </c>
      <c r="AJ143" s="57">
        <f t="shared" si="89"/>
        <v>38214.037071492676</v>
      </c>
      <c r="AK143" s="59">
        <f t="shared" si="138"/>
        <v>31830987.72824198</v>
      </c>
      <c r="AL143" s="56">
        <f t="shared" si="140"/>
        <v>522808.83588822105</v>
      </c>
      <c r="AM143" s="75">
        <f t="shared" si="90"/>
        <v>132629.11553434157</v>
      </c>
      <c r="AN143">
        <f t="shared" si="119"/>
        <v>3.2061741905752977E-2</v>
      </c>
      <c r="AO143" s="119">
        <f t="shared" si="91"/>
        <v>0</v>
      </c>
      <c r="AP143" s="119">
        <f t="shared" si="92"/>
        <v>0</v>
      </c>
      <c r="AQ143">
        <f t="shared" si="93"/>
        <v>0.54800298893837729</v>
      </c>
      <c r="AR143" s="41">
        <f t="shared" si="94"/>
        <v>0</v>
      </c>
      <c r="AS143" s="41">
        <f t="shared" si="95"/>
        <v>0</v>
      </c>
      <c r="AT143">
        <f t="shared" si="96"/>
        <v>0.54808013755056662</v>
      </c>
      <c r="AU143" s="41">
        <f t="shared" si="120"/>
        <v>0</v>
      </c>
      <c r="AV143" s="41">
        <f t="shared" si="121"/>
        <v>0</v>
      </c>
      <c r="AW143">
        <f t="shared" si="97"/>
        <v>0.55821530075769643</v>
      </c>
      <c r="AX143">
        <f t="shared" si="122"/>
        <v>0</v>
      </c>
      <c r="AY143" s="121">
        <f t="shared" si="123"/>
        <v>0</v>
      </c>
      <c r="AZ143">
        <f t="shared" si="98"/>
        <v>0.6565581782311577</v>
      </c>
      <c r="BA143" s="39">
        <f t="shared" si="124"/>
        <v>0</v>
      </c>
      <c r="BB143" s="39">
        <f t="shared" si="125"/>
        <v>0</v>
      </c>
      <c r="BC143">
        <f t="shared" si="99"/>
        <v>0.57679757588445135</v>
      </c>
      <c r="BD143" s="41">
        <f t="shared" si="126"/>
        <v>0</v>
      </c>
      <c r="BE143" s="41">
        <f t="shared" si="127"/>
        <v>0</v>
      </c>
      <c r="BF143">
        <f t="shared" si="100"/>
        <v>0.55865303632937557</v>
      </c>
      <c r="BG143" s="41">
        <f t="shared" si="128"/>
        <v>190155.35500154697</v>
      </c>
      <c r="BH143" s="41">
        <f t="shared" si="129"/>
        <v>19904312.648837112</v>
      </c>
      <c r="BI143">
        <f t="shared" si="101"/>
        <v>0.59750005910276793</v>
      </c>
      <c r="BJ143">
        <f t="shared" si="130"/>
        <v>655437.95142256259</v>
      </c>
      <c r="BK143" s="121">
        <f t="shared" si="131"/>
        <v>68487957.501356959</v>
      </c>
      <c r="BL143">
        <f t="shared" si="102"/>
        <v>0.61119961807983902</v>
      </c>
      <c r="BM143" s="119">
        <f t="shared" si="132"/>
        <v>845593.3064241095</v>
      </c>
      <c r="BN143" s="119">
        <f t="shared" si="133"/>
        <v>85018519.381102696</v>
      </c>
      <c r="BO143">
        <f t="shared" si="103"/>
        <v>0.57948340940054099</v>
      </c>
    </row>
    <row r="144" spans="1:67">
      <c r="A144">
        <v>132</v>
      </c>
      <c r="B144" s="64">
        <v>127</v>
      </c>
      <c r="C144" s="56">
        <f t="shared" si="76"/>
        <v>40327606.471581951</v>
      </c>
      <c r="D144" s="56">
        <f t="shared" si="104"/>
        <v>273589.37239477038</v>
      </c>
      <c r="E144" s="59">
        <f t="shared" si="105"/>
        <v>40054017.09918718</v>
      </c>
      <c r="F144" s="53">
        <f t="shared" si="106"/>
        <v>468987.89657049306</v>
      </c>
      <c r="G144" s="53">
        <f t="shared" si="77"/>
        <v>185783.88264506322</v>
      </c>
      <c r="H144" s="66">
        <f t="shared" si="78"/>
        <v>283204.01392542984</v>
      </c>
      <c r="I144" s="54">
        <f t="shared" si="107"/>
        <v>0.10979999999999999</v>
      </c>
      <c r="J144" s="67">
        <f t="shared" si="79"/>
        <v>9.6456066865724388E-3</v>
      </c>
      <c r="K144" s="68">
        <f t="shared" si="80"/>
        <v>383613.62062562333</v>
      </c>
      <c r="L144" s="68">
        <f t="shared" si="81"/>
        <v>852601.51719611639</v>
      </c>
      <c r="M144" s="55">
        <f t="shared" si="108"/>
        <v>666817.63455105317</v>
      </c>
      <c r="N144" s="55">
        <f t="shared" si="109"/>
        <v>150155.06056479568</v>
      </c>
      <c r="O144" s="55">
        <f t="shared" si="82"/>
        <v>516662.57398625748</v>
      </c>
      <c r="P144" s="65">
        <f t="shared" si="110"/>
        <v>0</v>
      </c>
      <c r="Q144" s="52">
        <f t="shared" si="136"/>
        <v>0</v>
      </c>
      <c r="R144" s="57">
        <f t="shared" si="111"/>
        <v>0</v>
      </c>
      <c r="S144" s="59">
        <f t="shared" si="112"/>
        <v>0</v>
      </c>
      <c r="T144" s="56">
        <f t="shared" si="83"/>
        <v>0</v>
      </c>
      <c r="U144" s="57">
        <f t="shared" si="84"/>
        <v>0</v>
      </c>
      <c r="V144" s="59">
        <f t="shared" si="134"/>
        <v>0</v>
      </c>
      <c r="W144" s="52">
        <f t="shared" si="139"/>
        <v>0</v>
      </c>
      <c r="X144" s="57">
        <f t="shared" si="85"/>
        <v>0</v>
      </c>
      <c r="Y144" s="59">
        <f t="shared" si="137"/>
        <v>0</v>
      </c>
      <c r="Z144" s="56">
        <f t="shared" si="113"/>
        <v>0</v>
      </c>
      <c r="AA144" s="57">
        <f t="shared" si="114"/>
        <v>0</v>
      </c>
      <c r="AB144" s="63">
        <f t="shared" si="135"/>
        <v>0</v>
      </c>
      <c r="AC144" s="74">
        <f t="shared" si="86"/>
        <v>0</v>
      </c>
      <c r="AD144" s="57">
        <f t="shared" si="115"/>
        <v>0</v>
      </c>
      <c r="AE144" s="59">
        <f t="shared" si="116"/>
        <v>0</v>
      </c>
      <c r="AF144" s="54">
        <f t="shared" si="117"/>
        <v>0</v>
      </c>
      <c r="AG144" s="57">
        <f t="shared" si="87"/>
        <v>0</v>
      </c>
      <c r="AH144" s="59">
        <f t="shared" si="118"/>
        <v>9019427.5792281888</v>
      </c>
      <c r="AI144" s="54">
        <f t="shared" si="88"/>
        <v>150155.06056479568</v>
      </c>
      <c r="AJ144" s="57">
        <f t="shared" si="89"/>
        <v>37580.948246784123</v>
      </c>
      <c r="AK144" s="59">
        <f t="shared" si="138"/>
        <v>31308178.892353758</v>
      </c>
      <c r="AL144" s="56">
        <f t="shared" si="140"/>
        <v>516662.57398625748</v>
      </c>
      <c r="AM144" s="75">
        <f t="shared" si="90"/>
        <v>130450.74538480732</v>
      </c>
      <c r="AN144">
        <f t="shared" si="119"/>
        <v>3.214214908976043E-2</v>
      </c>
      <c r="AO144" s="119">
        <f t="shared" si="91"/>
        <v>0</v>
      </c>
      <c r="AP144" s="119">
        <f t="shared" si="92"/>
        <v>0</v>
      </c>
      <c r="AQ144">
        <f t="shared" si="93"/>
        <v>0.54493156234314299</v>
      </c>
      <c r="AR144" s="41">
        <f t="shared" si="94"/>
        <v>0</v>
      </c>
      <c r="AS144" s="41">
        <f t="shared" si="95"/>
        <v>0</v>
      </c>
      <c r="AT144">
        <f t="shared" si="96"/>
        <v>0.54500888694202532</v>
      </c>
      <c r="AU144" s="41">
        <f t="shared" si="120"/>
        <v>0</v>
      </c>
      <c r="AV144" s="41">
        <f t="shared" si="121"/>
        <v>0</v>
      </c>
      <c r="AW144">
        <f t="shared" si="97"/>
        <v>0.55516791581248759</v>
      </c>
      <c r="AX144">
        <f t="shared" si="122"/>
        <v>0</v>
      </c>
      <c r="AY144" s="121">
        <f t="shared" si="123"/>
        <v>0</v>
      </c>
      <c r="AZ144">
        <f t="shared" si="98"/>
        <v>0.65381467151692829</v>
      </c>
      <c r="BA144" s="39">
        <f t="shared" si="124"/>
        <v>0</v>
      </c>
      <c r="BB144" s="39">
        <f t="shared" si="125"/>
        <v>0</v>
      </c>
      <c r="BC144">
        <f t="shared" si="99"/>
        <v>0.57379772832727227</v>
      </c>
      <c r="BD144" s="41">
        <f t="shared" si="126"/>
        <v>0</v>
      </c>
      <c r="BE144" s="41">
        <f t="shared" si="127"/>
        <v>0</v>
      </c>
      <c r="BF144">
        <f t="shared" si="100"/>
        <v>0.55560671528048311</v>
      </c>
      <c r="BG144" s="41">
        <f t="shared" si="128"/>
        <v>187736.00881157981</v>
      </c>
      <c r="BH144" s="41">
        <f t="shared" si="129"/>
        <v>19820467.99455303</v>
      </c>
      <c r="BI144">
        <f t="shared" si="101"/>
        <v>0.59455877267291912</v>
      </c>
      <c r="BJ144">
        <f t="shared" si="130"/>
        <v>647113.31937106478</v>
      </c>
      <c r="BK144" s="121">
        <f t="shared" si="131"/>
        <v>68199459.766185984</v>
      </c>
      <c r="BL144">
        <f t="shared" si="102"/>
        <v>0.60830023291237167</v>
      </c>
      <c r="BM144" s="119">
        <f t="shared" si="132"/>
        <v>834849.32818264456</v>
      </c>
      <c r="BN144" s="119">
        <f t="shared" si="133"/>
        <v>84685839.587983757</v>
      </c>
      <c r="BO144">
        <f t="shared" si="103"/>
        <v>0.57649083013361868</v>
      </c>
    </row>
    <row r="145" spans="1:67">
      <c r="A145">
        <v>133</v>
      </c>
      <c r="B145" s="58">
        <v>128</v>
      </c>
      <c r="C145" s="56">
        <f t="shared" si="76"/>
        <v>39660788.837030895</v>
      </c>
      <c r="D145" s="56">
        <f t="shared" si="104"/>
        <v>273589.37239477038</v>
      </c>
      <c r="E145" s="59">
        <f t="shared" si="105"/>
        <v>39387199.464636125</v>
      </c>
      <c r="F145" s="53">
        <f t="shared" si="106"/>
        <v>464464.22377941117</v>
      </c>
      <c r="G145" s="53">
        <f t="shared" si="77"/>
        <v>182690.96018347054</v>
      </c>
      <c r="H145" s="60">
        <f t="shared" si="78"/>
        <v>281773.26359594066</v>
      </c>
      <c r="I145" s="54">
        <f t="shared" si="107"/>
        <v>0.10979999999999999</v>
      </c>
      <c r="J145" s="61">
        <f t="shared" si="79"/>
        <v>9.6456066865724388E-3</v>
      </c>
      <c r="K145" s="62">
        <f t="shared" si="80"/>
        <v>377195.56044601824</v>
      </c>
      <c r="L145" s="62">
        <f t="shared" si="81"/>
        <v>841659.78422542941</v>
      </c>
      <c r="M145" s="55">
        <f t="shared" si="108"/>
        <v>658968.8240419589</v>
      </c>
      <c r="N145" s="55">
        <f t="shared" si="109"/>
        <v>148387.65287146418</v>
      </c>
      <c r="O145" s="55">
        <f t="shared" si="82"/>
        <v>510581.17117049475</v>
      </c>
      <c r="P145" s="59">
        <f t="shared" si="110"/>
        <v>0</v>
      </c>
      <c r="Q145" s="52">
        <f t="shared" si="136"/>
        <v>0</v>
      </c>
      <c r="R145" s="57">
        <f t="shared" si="111"/>
        <v>0</v>
      </c>
      <c r="S145" s="59">
        <f t="shared" si="112"/>
        <v>0</v>
      </c>
      <c r="T145" s="56">
        <f t="shared" si="83"/>
        <v>0</v>
      </c>
      <c r="U145" s="57">
        <f t="shared" si="84"/>
        <v>0</v>
      </c>
      <c r="V145" s="59">
        <f t="shared" si="134"/>
        <v>0</v>
      </c>
      <c r="W145" s="52">
        <f t="shared" si="139"/>
        <v>0</v>
      </c>
      <c r="X145" s="57">
        <f t="shared" si="85"/>
        <v>0</v>
      </c>
      <c r="Y145" s="59">
        <f t="shared" si="137"/>
        <v>0</v>
      </c>
      <c r="Z145" s="56">
        <f t="shared" si="113"/>
        <v>0</v>
      </c>
      <c r="AA145" s="57">
        <f t="shared" si="114"/>
        <v>0</v>
      </c>
      <c r="AB145" s="63">
        <f t="shared" si="135"/>
        <v>0</v>
      </c>
      <c r="AC145" s="74">
        <f t="shared" si="86"/>
        <v>0</v>
      </c>
      <c r="AD145" s="57">
        <f t="shared" si="115"/>
        <v>0</v>
      </c>
      <c r="AE145" s="59">
        <f t="shared" si="116"/>
        <v>0</v>
      </c>
      <c r="AF145" s="54">
        <f t="shared" si="117"/>
        <v>0</v>
      </c>
      <c r="AG145" s="57">
        <f t="shared" si="87"/>
        <v>0</v>
      </c>
      <c r="AH145" s="59">
        <f t="shared" si="118"/>
        <v>8869272.5186633933</v>
      </c>
      <c r="AI145" s="54">
        <f t="shared" si="88"/>
        <v>148387.65287146418</v>
      </c>
      <c r="AJ145" s="57">
        <f t="shared" si="89"/>
        <v>36955.302161097468</v>
      </c>
      <c r="AK145" s="59">
        <f t="shared" si="138"/>
        <v>30791516.3183675</v>
      </c>
      <c r="AL145" s="56">
        <f t="shared" si="140"/>
        <v>510581.17117049475</v>
      </c>
      <c r="AM145" s="75">
        <f t="shared" si="90"/>
        <v>128297.98465986458</v>
      </c>
      <c r="AN145">
        <f t="shared" si="119"/>
        <v>3.2222556273767897E-2</v>
      </c>
      <c r="AO145" s="119">
        <f t="shared" si="91"/>
        <v>0</v>
      </c>
      <c r="AP145" s="119">
        <f t="shared" si="92"/>
        <v>0</v>
      </c>
      <c r="AQ145">
        <f t="shared" si="93"/>
        <v>0.54187012629832243</v>
      </c>
      <c r="AR145" s="41">
        <f t="shared" si="94"/>
        <v>0</v>
      </c>
      <c r="AS145" s="41">
        <f t="shared" si="95"/>
        <v>0</v>
      </c>
      <c r="AT145">
        <f t="shared" si="96"/>
        <v>0.54194762144712016</v>
      </c>
      <c r="AU145" s="41">
        <f t="shared" si="120"/>
        <v>0</v>
      </c>
      <c r="AV145" s="41">
        <f t="shared" si="121"/>
        <v>0</v>
      </c>
      <c r="AW145">
        <f t="shared" si="97"/>
        <v>0.55212980509633414</v>
      </c>
      <c r="AX145">
        <f t="shared" si="122"/>
        <v>0</v>
      </c>
      <c r="AY145" s="121">
        <f t="shared" si="123"/>
        <v>0</v>
      </c>
      <c r="AZ145">
        <f t="shared" si="98"/>
        <v>0.65107393647726119</v>
      </c>
      <c r="BA145" s="39">
        <f t="shared" si="124"/>
        <v>0</v>
      </c>
      <c r="BB145" s="39">
        <f t="shared" si="125"/>
        <v>0</v>
      </c>
      <c r="BC145">
        <f t="shared" si="99"/>
        <v>0.57080586965679192</v>
      </c>
      <c r="BD145" s="41">
        <f t="shared" si="126"/>
        <v>0</v>
      </c>
      <c r="BE145" s="41">
        <f t="shared" si="127"/>
        <v>0</v>
      </c>
      <c r="BF145">
        <f t="shared" si="100"/>
        <v>0.55256963791005831</v>
      </c>
      <c r="BG145" s="41">
        <f t="shared" si="128"/>
        <v>185342.95503256164</v>
      </c>
      <c r="BH145" s="41">
        <f t="shared" si="129"/>
        <v>19735557.831904735</v>
      </c>
      <c r="BI145">
        <f t="shared" si="101"/>
        <v>0.59162407239535242</v>
      </c>
      <c r="BJ145">
        <f t="shared" si="130"/>
        <v>638879.15583035932</v>
      </c>
      <c r="BK145" s="121">
        <f t="shared" si="131"/>
        <v>67907295.765675798</v>
      </c>
      <c r="BL145">
        <f t="shared" si="102"/>
        <v>0.60540652362880831</v>
      </c>
      <c r="BM145" s="119">
        <f t="shared" si="132"/>
        <v>824222.11086292099</v>
      </c>
      <c r="BN145" s="119">
        <f t="shared" si="133"/>
        <v>84348009.477370739</v>
      </c>
      <c r="BO145">
        <f t="shared" si="103"/>
        <v>0.57350605598505122</v>
      </c>
    </row>
    <row r="146" spans="1:67">
      <c r="A146">
        <v>134</v>
      </c>
      <c r="B146" s="64">
        <v>129</v>
      </c>
      <c r="C146" s="56">
        <f t="shared" ref="C146:C209" si="141">P146+S146+V146+Y146+AB146+AE146+AH146+AK146</f>
        <v>39001820.012988932</v>
      </c>
      <c r="D146" s="56">
        <f t="shared" si="104"/>
        <v>273589.37239476293</v>
      </c>
      <c r="E146" s="59">
        <f t="shared" si="105"/>
        <v>38728230.640594169</v>
      </c>
      <c r="F146" s="53">
        <f t="shared" si="106"/>
        <v>459984.18455685093</v>
      </c>
      <c r="G146" s="53">
        <f t="shared" ref="G146:G209" si="142">E146*$K$13/12</f>
        <v>179634.44312128928</v>
      </c>
      <c r="H146" s="66">
        <f t="shared" ref="H146:H209" si="143">F146-G146</f>
        <v>280349.74143556168</v>
      </c>
      <c r="I146" s="54">
        <f t="shared" si="107"/>
        <v>0.10979999999999999</v>
      </c>
      <c r="J146" s="67">
        <f t="shared" ref="J146:J209" si="144">1-(1-I146)^(1/12)</f>
        <v>9.6456066865724388E-3</v>
      </c>
      <c r="K146" s="68">
        <f t="shared" ref="K146:K209" si="145">(E146-H146)*J146</f>
        <v>370853.13708546496</v>
      </c>
      <c r="L146" s="68">
        <f t="shared" ref="L146:L209" si="146">K146+H146+G146</f>
        <v>830837.32164231583</v>
      </c>
      <c r="M146" s="55">
        <f t="shared" si="108"/>
        <v>651202.87852102658</v>
      </c>
      <c r="N146" s="55">
        <f t="shared" si="109"/>
        <v>146638.90484859043</v>
      </c>
      <c r="O146" s="55">
        <f t="shared" ref="O146:O209" si="147">M146*$M$5</f>
        <v>504563.97367243614</v>
      </c>
      <c r="P146" s="65">
        <f t="shared" si="110"/>
        <v>0</v>
      </c>
      <c r="Q146" s="52">
        <f t="shared" si="136"/>
        <v>0</v>
      </c>
      <c r="R146" s="57">
        <f t="shared" si="111"/>
        <v>0</v>
      </c>
      <c r="S146" s="59">
        <f t="shared" si="112"/>
        <v>0</v>
      </c>
      <c r="T146" s="56">
        <f t="shared" ref="T146:T209" si="148">MIN(IF(S146&gt;O146,O146,S146)+IF(S146&gt;0,AM146,0),S146)</f>
        <v>0</v>
      </c>
      <c r="U146" s="57">
        <f t="shared" ref="U146:U209" si="149">S146*($G$4/12)</f>
        <v>0</v>
      </c>
      <c r="V146" s="59">
        <f t="shared" si="134"/>
        <v>0</v>
      </c>
      <c r="W146" s="52">
        <f t="shared" si="139"/>
        <v>0</v>
      </c>
      <c r="X146" s="57">
        <f t="shared" ref="X146:X209" si="150">V146*($G$5/12)</f>
        <v>0</v>
      </c>
      <c r="Y146" s="59">
        <f t="shared" si="137"/>
        <v>0</v>
      </c>
      <c r="Z146" s="56">
        <f t="shared" si="113"/>
        <v>0</v>
      </c>
      <c r="AA146" s="57">
        <f t="shared" si="114"/>
        <v>0</v>
      </c>
      <c r="AB146" s="63">
        <f t="shared" si="135"/>
        <v>0</v>
      </c>
      <c r="AC146" s="74">
        <f t="shared" ref="AC146:AC209" si="151">MIN(IF(Y146&gt;O146,0,MIN(AB146,O146+AM146-Y146)))</f>
        <v>0</v>
      </c>
      <c r="AD146" s="57">
        <f t="shared" si="115"/>
        <v>0</v>
      </c>
      <c r="AE146" s="59">
        <f t="shared" si="116"/>
        <v>0</v>
      </c>
      <c r="AF146" s="54">
        <f t="shared" si="117"/>
        <v>0</v>
      </c>
      <c r="AG146" s="57">
        <f t="shared" ref="AG146:AG209" si="152">AE146*($G$3/12)</f>
        <v>0</v>
      </c>
      <c r="AH146" s="59">
        <f t="shared" si="118"/>
        <v>8720884.8657919299</v>
      </c>
      <c r="AI146" s="54">
        <f t="shared" ref="AI146:AI204" si="153">IF(AE146&gt;N146,0,MIN(AH146,N146-AE146))</f>
        <v>146638.90484859043</v>
      </c>
      <c r="AJ146" s="57">
        <f t="shared" ref="AJ146:AJ209" si="154">AH146*($G$6/12)</f>
        <v>36337.020274133043</v>
      </c>
      <c r="AK146" s="59">
        <f t="shared" si="138"/>
        <v>30280935.147197004</v>
      </c>
      <c r="AL146" s="56">
        <f t="shared" si="140"/>
        <v>504563.97367243614</v>
      </c>
      <c r="AM146" s="75">
        <f t="shared" ref="AM146:AM209" si="155">AK146*($G$7/12)</f>
        <v>126170.56311332085</v>
      </c>
      <c r="AN146">
        <f t="shared" si="119"/>
        <v>3.2302963457775356E-2</v>
      </c>
      <c r="AO146" s="119">
        <f t="shared" ref="AO146:AO209" si="156">Q146+R146</f>
        <v>0</v>
      </c>
      <c r="AP146" s="119">
        <f t="shared" ref="AP146:AP209" si="157">Q146*B146</f>
        <v>0</v>
      </c>
      <c r="AQ146">
        <f t="shared" ref="AQ146:AQ209" si="158">1/(1+(AN146+$CB$5)/12)^$B146</f>
        <v>0.53881870614676397</v>
      </c>
      <c r="AR146" s="41">
        <f t="shared" ref="AR146:AR209" si="159">T146+U146</f>
        <v>0</v>
      </c>
      <c r="AS146" s="41">
        <f t="shared" ref="AS146:AS209" si="160">T146*A146</f>
        <v>0</v>
      </c>
      <c r="AT146">
        <f t="shared" ref="AT146:AT209" si="161">1/(1+(AN146+$BV$5)/12)^$B146</f>
        <v>0.5388963664459796</v>
      </c>
      <c r="AU146" s="41">
        <f t="shared" si="120"/>
        <v>0</v>
      </c>
      <c r="AV146" s="41">
        <f t="shared" si="121"/>
        <v>0</v>
      </c>
      <c r="AW146">
        <f t="shared" ref="AW146:AW209" si="162">1/(1+(AN146+$BW$5)/12)^$B146</f>
        <v>0.5491009987256632</v>
      </c>
      <c r="AX146">
        <f t="shared" si="122"/>
        <v>0</v>
      </c>
      <c r="AY146" s="121">
        <f t="shared" si="123"/>
        <v>0</v>
      </c>
      <c r="AZ146">
        <f t="shared" ref="AZ146:AZ209" si="163">1/(1+(AN146+$BZ$5)/12)^$B146</f>
        <v>0.64833603460816303</v>
      </c>
      <c r="BA146" s="39">
        <f t="shared" si="124"/>
        <v>0</v>
      </c>
      <c r="BB146" s="39">
        <f t="shared" si="125"/>
        <v>0</v>
      </c>
      <c r="BC146">
        <f t="shared" ref="BC146:BC209" si="164">1/(1+(AN146+$CA$5)/12)^$B146</f>
        <v>0.56782203789028907</v>
      </c>
      <c r="BD146" s="41">
        <f t="shared" si="126"/>
        <v>0</v>
      </c>
      <c r="BE146" s="41">
        <f t="shared" si="127"/>
        <v>0</v>
      </c>
      <c r="BF146">
        <f t="shared" ref="BF146:BF209" si="165">1/(1+(AN146+$BU$5)/12)^$B146</f>
        <v>0.54954183453220207</v>
      </c>
      <c r="BG146" s="41">
        <f t="shared" si="128"/>
        <v>182975.92512272348</v>
      </c>
      <c r="BH146" s="41">
        <f t="shared" si="129"/>
        <v>19649613.249711119</v>
      </c>
      <c r="BI146">
        <f t="shared" ref="BI146:BI209" si="166">1/(1+(AN146+$BX$5)/12)^$B146</f>
        <v>0.58869600394855071</v>
      </c>
      <c r="BJ146">
        <f t="shared" si="130"/>
        <v>630734.53678575694</v>
      </c>
      <c r="BK146" s="121">
        <f t="shared" si="131"/>
        <v>67611572.472106442</v>
      </c>
      <c r="BL146">
        <f t="shared" ref="BL146:BL209" si="167">1/(1+(AN146+$BY$5)/12)^$B146</f>
        <v>0.60251854034763785</v>
      </c>
      <c r="BM146" s="119">
        <f t="shared" si="132"/>
        <v>813710.46190848039</v>
      </c>
      <c r="BN146" s="119">
        <f t="shared" si="133"/>
        <v>84005171.329212427</v>
      </c>
      <c r="BO146">
        <f t="shared" ref="BO146:BO209" si="168">1/(1+(AN146+$CC$5)/12)^$B146</f>
        <v>0.57052912603256511</v>
      </c>
    </row>
    <row r="147" spans="1:67">
      <c r="A147">
        <v>135</v>
      </c>
      <c r="B147" s="58">
        <v>130</v>
      </c>
      <c r="C147" s="56">
        <f t="shared" si="141"/>
        <v>38350617.134467907</v>
      </c>
      <c r="D147" s="56">
        <f t="shared" ref="D147:D210" si="169">C147-E147</f>
        <v>273589.37239477038</v>
      </c>
      <c r="E147" s="59">
        <f t="shared" ref="E147:E210" si="170">E146-H146-K146</f>
        <v>38077027.762073137</v>
      </c>
      <c r="F147" s="53">
        <f t="shared" ref="F147:F210" si="171">PMT($K$13/12,$K$12-B147+1,-E147,0)</f>
        <v>455547.35803057172</v>
      </c>
      <c r="G147" s="53">
        <f t="shared" si="142"/>
        <v>176613.94710308255</v>
      </c>
      <c r="H147" s="60">
        <f t="shared" si="143"/>
        <v>278933.41092748917</v>
      </c>
      <c r="I147" s="54">
        <f t="shared" ref="I147:I210" si="172">IF(A147&lt;=(30-(240-$K$8)),((A147+(240-$K$7))/30)*$K$6,$K$6)*($K$5/100)</f>
        <v>0.10979999999999999</v>
      </c>
      <c r="J147" s="61">
        <f t="shared" si="144"/>
        <v>9.6456066865724388E-3</v>
      </c>
      <c r="K147" s="62">
        <f t="shared" si="145"/>
        <v>364585.55161310639</v>
      </c>
      <c r="L147" s="62">
        <f t="shared" si="146"/>
        <v>820132.90964367811</v>
      </c>
      <c r="M147" s="55">
        <f t="shared" ref="M147:M210" si="173">L147-G147</f>
        <v>643518.96254059556</v>
      </c>
      <c r="N147" s="55">
        <f t="shared" ref="N147:N210" si="174">M147*$M$4</f>
        <v>144908.62836873514</v>
      </c>
      <c r="O147" s="55">
        <f t="shared" si="147"/>
        <v>498610.33417186042</v>
      </c>
      <c r="P147" s="59">
        <f t="shared" ref="P147:P210" si="175">P146-Q146</f>
        <v>0</v>
      </c>
      <c r="Q147" s="52">
        <f t="shared" si="136"/>
        <v>0</v>
      </c>
      <c r="R147" s="57">
        <f t="shared" ref="R147:R210" si="176">P147*($G$10/12)</f>
        <v>0</v>
      </c>
      <c r="S147" s="59">
        <f t="shared" ref="S147:S210" si="177">S146-T146</f>
        <v>0</v>
      </c>
      <c r="T147" s="56">
        <f t="shared" si="148"/>
        <v>0</v>
      </c>
      <c r="U147" s="57">
        <f t="shared" si="149"/>
        <v>0</v>
      </c>
      <c r="V147" s="59">
        <f t="shared" si="134"/>
        <v>0</v>
      </c>
      <c r="W147" s="52">
        <f t="shared" si="139"/>
        <v>0</v>
      </c>
      <c r="X147" s="57">
        <f t="shared" si="150"/>
        <v>0</v>
      </c>
      <c r="Y147" s="59">
        <f t="shared" si="137"/>
        <v>0</v>
      </c>
      <c r="Z147" s="56">
        <f t="shared" ref="Z147:Z210" si="178">MIN(IF(V147&gt;O147,0,MIN(Y147,O147-V147))+IF(AM146&gt;V146,AM146,0),Y147)</f>
        <v>0</v>
      </c>
      <c r="AA147" s="57">
        <f t="shared" ref="AA147:AA210" si="179">Y147*($G$8/12)</f>
        <v>0</v>
      </c>
      <c r="AB147" s="63">
        <f t="shared" si="135"/>
        <v>0</v>
      </c>
      <c r="AC147" s="74">
        <f t="shared" si="151"/>
        <v>0</v>
      </c>
      <c r="AD147" s="57">
        <f t="shared" ref="AD147:AD210" si="180">AB147*($G$9/12)</f>
        <v>0</v>
      </c>
      <c r="AE147" s="59">
        <f t="shared" ref="AE147:AE210" si="181">AE146-AF146</f>
        <v>0</v>
      </c>
      <c r="AF147" s="54">
        <f t="shared" ref="AF147:AF210" si="182">IF(AE147&gt;N147,N147,AE147)</f>
        <v>0</v>
      </c>
      <c r="AG147" s="57">
        <f t="shared" si="152"/>
        <v>0</v>
      </c>
      <c r="AH147" s="59">
        <f t="shared" ref="AH147:AH210" si="183">AH146-AI146</f>
        <v>8574245.9609433394</v>
      </c>
      <c r="AI147" s="54">
        <f t="shared" si="153"/>
        <v>144908.62836873514</v>
      </c>
      <c r="AJ147" s="57">
        <f t="shared" si="154"/>
        <v>35726.024837263911</v>
      </c>
      <c r="AK147" s="59">
        <f t="shared" si="138"/>
        <v>29776371.17352457</v>
      </c>
      <c r="AL147" s="56">
        <f t="shared" si="140"/>
        <v>498610.33417186042</v>
      </c>
      <c r="AM147" s="75">
        <f t="shared" si="155"/>
        <v>124068.21322301903</v>
      </c>
      <c r="AN147">
        <f t="shared" ref="AN147:AN210" si="184">FORECAST(B147, $AM$2:$AY$2,$AM$1:$AY$1)</f>
        <v>3.2383370641782816E-2</v>
      </c>
      <c r="AO147" s="119">
        <f t="shared" si="156"/>
        <v>0</v>
      </c>
      <c r="AP147" s="119">
        <f t="shared" si="157"/>
        <v>0</v>
      </c>
      <c r="AQ147">
        <f t="shared" si="158"/>
        <v>0.53577732668809197</v>
      </c>
      <c r="AR147" s="41">
        <f t="shared" si="159"/>
        <v>0</v>
      </c>
      <c r="AS147" s="41">
        <f t="shared" si="160"/>
        <v>0</v>
      </c>
      <c r="AT147">
        <f t="shared" si="161"/>
        <v>0.53585514677544921</v>
      </c>
      <c r="AU147" s="41">
        <f t="shared" ref="AU147:AU210" si="185">W147+X147</f>
        <v>0</v>
      </c>
      <c r="AV147" s="41">
        <f t="shared" ref="AV147:AV210" si="186">W147*A147</f>
        <v>0</v>
      </c>
      <c r="AW147">
        <f t="shared" si="162"/>
        <v>0.54608152627952844</v>
      </c>
      <c r="AX147">
        <f t="shared" ref="AX147:AX210" si="187">IF(Y148&gt;Y147,0,Z147+AA147)</f>
        <v>0</v>
      </c>
      <c r="AY147" s="121">
        <f t="shared" ref="AY147:AY210" si="188">A147*Z147</f>
        <v>0</v>
      </c>
      <c r="AZ147">
        <f t="shared" si="163"/>
        <v>0.64560102703316669</v>
      </c>
      <c r="BA147" s="39">
        <f t="shared" ref="BA147:BA210" si="189">AC147+AD147</f>
        <v>0</v>
      </c>
      <c r="BB147" s="39">
        <f t="shared" ref="BB147:BB210" si="190">AC147*A147</f>
        <v>0</v>
      </c>
      <c r="BC147">
        <f t="shared" si="164"/>
        <v>0.5648462705249746</v>
      </c>
      <c r="BD147" s="41">
        <f t="shared" ref="BD147:BD210" si="191">AF147+AG147</f>
        <v>0</v>
      </c>
      <c r="BE147" s="41">
        <f t="shared" ref="BE147:BE210" si="192">AF147*A147</f>
        <v>0</v>
      </c>
      <c r="BF147">
        <f t="shared" si="165"/>
        <v>0.54652333492394678</v>
      </c>
      <c r="BG147" s="41">
        <f t="shared" ref="BG147:BG210" si="193">AI147+AJ147</f>
        <v>180634.65320599906</v>
      </c>
      <c r="BH147" s="41">
        <f t="shared" ref="BH147:BH210" si="194">AI147*A147</f>
        <v>19562664.829779245</v>
      </c>
      <c r="BI147">
        <f t="shared" si="166"/>
        <v>0.58577461251929952</v>
      </c>
      <c r="BJ147">
        <f t="shared" ref="BJ147:BJ210" si="195">IF(AK148&gt;AK147,0,AL147+AM147)</f>
        <v>622678.5473948794</v>
      </c>
      <c r="BK147" s="121">
        <f t="shared" ref="BK147:BK210" si="196">A147*AL147</f>
        <v>67312395.113201156</v>
      </c>
      <c r="BL147">
        <f t="shared" si="167"/>
        <v>0.59963633271876871</v>
      </c>
      <c r="BM147" s="119">
        <f t="shared" ref="BM147:BM210" si="197">AO147+AR147+AU147+AX147+BA147+BD147+BG147+BJ147</f>
        <v>803313.20060087845</v>
      </c>
      <c r="BN147" s="119">
        <f t="shared" ref="BN147:BN210" si="198">M147*B147</f>
        <v>83657465.130277425</v>
      </c>
      <c r="BO147">
        <f t="shared" si="168"/>
        <v>0.56756007883706228</v>
      </c>
    </row>
    <row r="148" spans="1:67">
      <c r="A148">
        <v>136</v>
      </c>
      <c r="B148" s="64">
        <v>131</v>
      </c>
      <c r="C148" s="56">
        <f t="shared" si="141"/>
        <v>37707098.171927311</v>
      </c>
      <c r="D148" s="56">
        <f t="shared" si="169"/>
        <v>273589.37239477038</v>
      </c>
      <c r="E148" s="59">
        <f t="shared" si="170"/>
        <v>37433508.79953254</v>
      </c>
      <c r="F148" s="53">
        <f t="shared" si="171"/>
        <v>451153.32738790155</v>
      </c>
      <c r="G148" s="53">
        <f t="shared" si="142"/>
        <v>173629.09164849843</v>
      </c>
      <c r="H148" s="66">
        <f t="shared" si="143"/>
        <v>277524.23573940311</v>
      </c>
      <c r="I148" s="54">
        <f t="shared" si="172"/>
        <v>0.10979999999999999</v>
      </c>
      <c r="J148" s="67">
        <f t="shared" si="144"/>
        <v>9.6456066865724388E-3</v>
      </c>
      <c r="K148" s="68">
        <f t="shared" si="145"/>
        <v>358392.0131547054</v>
      </c>
      <c r="L148" s="68">
        <f t="shared" si="146"/>
        <v>809545.34054260689</v>
      </c>
      <c r="M148" s="55">
        <f t="shared" si="173"/>
        <v>635916.24889410846</v>
      </c>
      <c r="N148" s="55">
        <f t="shared" si="174"/>
        <v>143196.6371602038</v>
      </c>
      <c r="O148" s="55">
        <f t="shared" si="147"/>
        <v>492719.61173390469</v>
      </c>
      <c r="P148" s="65">
        <f t="shared" si="175"/>
        <v>0</v>
      </c>
      <c r="Q148" s="52">
        <f t="shared" si="136"/>
        <v>0</v>
      </c>
      <c r="R148" s="57">
        <f t="shared" si="176"/>
        <v>0</v>
      </c>
      <c r="S148" s="59">
        <f t="shared" si="177"/>
        <v>0</v>
      </c>
      <c r="T148" s="56">
        <f t="shared" si="148"/>
        <v>0</v>
      </c>
      <c r="U148" s="57">
        <f t="shared" si="149"/>
        <v>0</v>
      </c>
      <c r="V148" s="59">
        <f t="shared" ref="V148:V211" si="199">V147-W147</f>
        <v>0</v>
      </c>
      <c r="W148" s="52">
        <f t="shared" si="139"/>
        <v>0</v>
      </c>
      <c r="X148" s="57">
        <f t="shared" si="150"/>
        <v>0</v>
      </c>
      <c r="Y148" s="59">
        <f t="shared" si="137"/>
        <v>0</v>
      </c>
      <c r="Z148" s="56">
        <f t="shared" si="178"/>
        <v>0</v>
      </c>
      <c r="AA148" s="57">
        <f t="shared" si="179"/>
        <v>0</v>
      </c>
      <c r="AB148" s="63">
        <f t="shared" ref="AB148:AB211" si="200">AB147-AC147</f>
        <v>0</v>
      </c>
      <c r="AC148" s="74">
        <f t="shared" si="151"/>
        <v>0</v>
      </c>
      <c r="AD148" s="57">
        <f t="shared" si="180"/>
        <v>0</v>
      </c>
      <c r="AE148" s="59">
        <f t="shared" si="181"/>
        <v>0</v>
      </c>
      <c r="AF148" s="54">
        <f t="shared" si="182"/>
        <v>0</v>
      </c>
      <c r="AG148" s="57">
        <f t="shared" si="152"/>
        <v>0</v>
      </c>
      <c r="AH148" s="59">
        <f t="shared" si="183"/>
        <v>8429337.3325746041</v>
      </c>
      <c r="AI148" s="54">
        <f t="shared" si="153"/>
        <v>143196.6371602038</v>
      </c>
      <c r="AJ148" s="57">
        <f t="shared" si="154"/>
        <v>35122.238885727515</v>
      </c>
      <c r="AK148" s="59">
        <f t="shared" si="138"/>
        <v>29277760.839352708</v>
      </c>
      <c r="AL148" s="56">
        <f t="shared" si="140"/>
        <v>492719.61173390469</v>
      </c>
      <c r="AM148" s="75">
        <f t="shared" si="155"/>
        <v>121990.67016396961</v>
      </c>
      <c r="AN148">
        <f t="shared" si="184"/>
        <v>3.2463777825790276E-2</v>
      </c>
      <c r="AO148" s="119">
        <f t="shared" si="156"/>
        <v>0</v>
      </c>
      <c r="AP148" s="119">
        <f t="shared" si="157"/>
        <v>0</v>
      </c>
      <c r="AQ148">
        <f t="shared" si="158"/>
        <v>0.53274601218045037</v>
      </c>
      <c r="AR148" s="41">
        <f t="shared" si="159"/>
        <v>0</v>
      </c>
      <c r="AS148" s="41">
        <f t="shared" si="160"/>
        <v>0</v>
      </c>
      <c r="AT148">
        <f t="shared" si="161"/>
        <v>0.53282398673101439</v>
      </c>
      <c r="AU148" s="41">
        <f t="shared" si="185"/>
        <v>0</v>
      </c>
      <c r="AV148" s="41">
        <f t="shared" si="186"/>
        <v>0</v>
      </c>
      <c r="AW148">
        <f t="shared" si="162"/>
        <v>0.54307141680099735</v>
      </c>
      <c r="AX148">
        <f t="shared" si="187"/>
        <v>0</v>
      </c>
      <c r="AY148" s="121">
        <f t="shared" si="188"/>
        <v>0</v>
      </c>
      <c r="AZ148">
        <f t="shared" si="163"/>
        <v>0.64286897450156466</v>
      </c>
      <c r="BA148" s="39">
        <f t="shared" si="189"/>
        <v>0</v>
      </c>
      <c r="BB148" s="39">
        <f t="shared" si="190"/>
        <v>0</v>
      </c>
      <c r="BC148">
        <f t="shared" si="164"/>
        <v>0.5618786045388422</v>
      </c>
      <c r="BD148" s="41">
        <f t="shared" si="191"/>
        <v>0</v>
      </c>
      <c r="BE148" s="41">
        <f t="shared" si="192"/>
        <v>0</v>
      </c>
      <c r="BF148">
        <f t="shared" si="165"/>
        <v>0.54351416832659794</v>
      </c>
      <c r="BG148" s="41">
        <f t="shared" si="193"/>
        <v>178318.87604593131</v>
      </c>
      <c r="BH148" s="41">
        <f t="shared" si="194"/>
        <v>19474742.653787717</v>
      </c>
      <c r="BI148">
        <f t="shared" si="166"/>
        <v>0.5828599428027349</v>
      </c>
      <c r="BJ148">
        <f t="shared" si="195"/>
        <v>614710.28189787432</v>
      </c>
      <c r="BK148" s="121">
        <f t="shared" si="196"/>
        <v>67009867.195811041</v>
      </c>
      <c r="BL148">
        <f t="shared" si="167"/>
        <v>0.59675994992319514</v>
      </c>
      <c r="BM148" s="119">
        <f t="shared" si="197"/>
        <v>793029.15794380568</v>
      </c>
      <c r="BN148" s="119">
        <f t="shared" si="198"/>
        <v>83305028.605128214</v>
      </c>
      <c r="BO148">
        <f t="shared" si="168"/>
        <v>0.56459895244328717</v>
      </c>
    </row>
    <row r="149" spans="1:67">
      <c r="A149">
        <v>137</v>
      </c>
      <c r="B149" s="58">
        <v>132</v>
      </c>
      <c r="C149" s="56">
        <f t="shared" si="141"/>
        <v>37071181.9230332</v>
      </c>
      <c r="D149" s="56">
        <f t="shared" si="169"/>
        <v>273589.37239477038</v>
      </c>
      <c r="E149" s="59">
        <f t="shared" si="170"/>
        <v>36797592.55063843</v>
      </c>
      <c r="F149" s="53">
        <f t="shared" si="171"/>
        <v>446801.67983657937</v>
      </c>
      <c r="G149" s="53">
        <f t="shared" si="142"/>
        <v>170679.50011404458</v>
      </c>
      <c r="H149" s="60">
        <f t="shared" si="143"/>
        <v>276122.17972253478</v>
      </c>
      <c r="I149" s="54">
        <f t="shared" si="172"/>
        <v>0.10979999999999999</v>
      </c>
      <c r="J149" s="61">
        <f t="shared" si="144"/>
        <v>9.6456066865724388E-3</v>
      </c>
      <c r="K149" s="62">
        <f t="shared" si="145"/>
        <v>352271.7388131636</v>
      </c>
      <c r="L149" s="62">
        <f t="shared" si="146"/>
        <v>799073.41864974308</v>
      </c>
      <c r="M149" s="55">
        <f t="shared" si="173"/>
        <v>628393.91853569844</v>
      </c>
      <c r="N149" s="55">
        <f t="shared" si="174"/>
        <v>141502.74678893923</v>
      </c>
      <c r="O149" s="55">
        <f t="shared" si="147"/>
        <v>486891.17174675927</v>
      </c>
      <c r="P149" s="59">
        <f t="shared" si="175"/>
        <v>0</v>
      </c>
      <c r="Q149" s="52">
        <f t="shared" si="136"/>
        <v>0</v>
      </c>
      <c r="R149" s="57">
        <f t="shared" si="176"/>
        <v>0</v>
      </c>
      <c r="S149" s="59">
        <f t="shared" si="177"/>
        <v>0</v>
      </c>
      <c r="T149" s="56">
        <f t="shared" si="148"/>
        <v>0</v>
      </c>
      <c r="U149" s="57">
        <f t="shared" si="149"/>
        <v>0</v>
      </c>
      <c r="V149" s="59">
        <f t="shared" si="199"/>
        <v>0</v>
      </c>
      <c r="W149" s="52">
        <f t="shared" si="139"/>
        <v>0</v>
      </c>
      <c r="X149" s="57">
        <f t="shared" si="150"/>
        <v>0</v>
      </c>
      <c r="Y149" s="59">
        <f t="shared" si="137"/>
        <v>0</v>
      </c>
      <c r="Z149" s="56">
        <f t="shared" si="178"/>
        <v>0</v>
      </c>
      <c r="AA149" s="57">
        <f t="shared" si="179"/>
        <v>0</v>
      </c>
      <c r="AB149" s="63">
        <f t="shared" si="200"/>
        <v>0</v>
      </c>
      <c r="AC149" s="74">
        <f t="shared" si="151"/>
        <v>0</v>
      </c>
      <c r="AD149" s="57">
        <f t="shared" si="180"/>
        <v>0</v>
      </c>
      <c r="AE149" s="59">
        <f t="shared" si="181"/>
        <v>0</v>
      </c>
      <c r="AF149" s="54">
        <f t="shared" si="182"/>
        <v>0</v>
      </c>
      <c r="AG149" s="57">
        <f t="shared" si="152"/>
        <v>0</v>
      </c>
      <c r="AH149" s="59">
        <f t="shared" si="183"/>
        <v>8286140.6954144007</v>
      </c>
      <c r="AI149" s="54">
        <f t="shared" si="153"/>
        <v>141502.74678893923</v>
      </c>
      <c r="AJ149" s="57">
        <f t="shared" si="154"/>
        <v>34525.586230893336</v>
      </c>
      <c r="AK149" s="59">
        <f t="shared" si="138"/>
        <v>28785041.227618802</v>
      </c>
      <c r="AL149" s="56">
        <f t="shared" si="140"/>
        <v>486891.17174675927</v>
      </c>
      <c r="AM149" s="75">
        <f t="shared" si="155"/>
        <v>119937.67178174501</v>
      </c>
      <c r="AN149">
        <f t="shared" si="184"/>
        <v>3.2544185009797735E-2</v>
      </c>
      <c r="AO149" s="119">
        <f t="shared" si="156"/>
        <v>0</v>
      </c>
      <c r="AP149" s="119">
        <f t="shared" si="157"/>
        <v>0</v>
      </c>
      <c r="AQ149">
        <f t="shared" si="158"/>
        <v>0.52972478634230213</v>
      </c>
      <c r="AR149" s="41">
        <f t="shared" si="159"/>
        <v>0</v>
      </c>
      <c r="AS149" s="41">
        <f t="shared" si="160"/>
        <v>0</v>
      </c>
      <c r="AT149">
        <f t="shared" si="161"/>
        <v>0.52980291006845348</v>
      </c>
      <c r="AU149" s="41">
        <f t="shared" si="185"/>
        <v>0</v>
      </c>
      <c r="AV149" s="41">
        <f t="shared" si="186"/>
        <v>0</v>
      </c>
      <c r="AW149">
        <f t="shared" si="162"/>
        <v>0.54007069879853054</v>
      </c>
      <c r="AX149">
        <f t="shared" si="187"/>
        <v>0</v>
      </c>
      <c r="AY149" s="121">
        <f t="shared" si="188"/>
        <v>0</v>
      </c>
      <c r="AZ149">
        <f t="shared" si="163"/>
        <v>0.64013993738677133</v>
      </c>
      <c r="BA149" s="39">
        <f t="shared" si="189"/>
        <v>0</v>
      </c>
      <c r="BB149" s="39">
        <f t="shared" si="190"/>
        <v>0</v>
      </c>
      <c r="BC149">
        <f t="shared" si="164"/>
        <v>0.55891907639136951</v>
      </c>
      <c r="BD149" s="41">
        <f t="shared" si="191"/>
        <v>0</v>
      </c>
      <c r="BE149" s="41">
        <f t="shared" si="192"/>
        <v>0</v>
      </c>
      <c r="BF149">
        <f t="shared" si="165"/>
        <v>0.54051436344720893</v>
      </c>
      <c r="BG149" s="41">
        <f t="shared" si="193"/>
        <v>176028.33301983256</v>
      </c>
      <c r="BH149" s="41">
        <f t="shared" si="194"/>
        <v>19385876.310084675</v>
      </c>
      <c r="BI149">
        <f t="shared" si="166"/>
        <v>0.57995203900236392</v>
      </c>
      <c r="BJ149">
        <f t="shared" si="195"/>
        <v>606828.84352850425</v>
      </c>
      <c r="BK149" s="121">
        <f t="shared" si="196"/>
        <v>66704090.529306017</v>
      </c>
      <c r="BL149">
        <f t="shared" si="167"/>
        <v>0.59388944067254423</v>
      </c>
      <c r="BM149" s="119">
        <f t="shared" si="197"/>
        <v>782857.17654833687</v>
      </c>
      <c r="BN149" s="119">
        <f t="shared" si="198"/>
        <v>82947997.246712193</v>
      </c>
      <c r="BO149">
        <f t="shared" si="168"/>
        <v>0.56164578438045232</v>
      </c>
    </row>
    <row r="150" spans="1:67">
      <c r="A150">
        <v>138</v>
      </c>
      <c r="B150" s="64">
        <v>133</v>
      </c>
      <c r="C150" s="56">
        <f t="shared" si="141"/>
        <v>36442788.004497506</v>
      </c>
      <c r="D150" s="56">
        <f t="shared" si="169"/>
        <v>273589.37239477038</v>
      </c>
      <c r="E150" s="59">
        <f t="shared" si="170"/>
        <v>36169198.632102735</v>
      </c>
      <c r="F150" s="53">
        <f t="shared" si="171"/>
        <v>442492.00656597596</v>
      </c>
      <c r="G150" s="53">
        <f t="shared" si="142"/>
        <v>167764.79965523651</v>
      </c>
      <c r="H150" s="66">
        <f t="shared" si="143"/>
        <v>274727.20691073942</v>
      </c>
      <c r="I150" s="54">
        <f t="shared" si="172"/>
        <v>0.10979999999999999</v>
      </c>
      <c r="J150" s="67">
        <f t="shared" si="144"/>
        <v>9.6456066865724388E-3</v>
      </c>
      <c r="K150" s="68">
        <f t="shared" si="145"/>
        <v>346223.9535898153</v>
      </c>
      <c r="L150" s="68">
        <f t="shared" si="146"/>
        <v>788715.96015579125</v>
      </c>
      <c r="M150" s="55">
        <f t="shared" si="173"/>
        <v>620951.16050055472</v>
      </c>
      <c r="N150" s="55">
        <f t="shared" si="174"/>
        <v>139826.77464058931</v>
      </c>
      <c r="O150" s="55">
        <f t="shared" si="147"/>
        <v>481124.3858599654</v>
      </c>
      <c r="P150" s="65">
        <f t="shared" si="175"/>
        <v>0</v>
      </c>
      <c r="Q150" s="52">
        <f t="shared" si="136"/>
        <v>0</v>
      </c>
      <c r="R150" s="57">
        <f t="shared" si="176"/>
        <v>0</v>
      </c>
      <c r="S150" s="59">
        <f t="shared" si="177"/>
        <v>0</v>
      </c>
      <c r="T150" s="56">
        <f t="shared" si="148"/>
        <v>0</v>
      </c>
      <c r="U150" s="57">
        <f t="shared" si="149"/>
        <v>0</v>
      </c>
      <c r="V150" s="59">
        <f t="shared" si="199"/>
        <v>0</v>
      </c>
      <c r="W150" s="52">
        <f t="shared" si="139"/>
        <v>0</v>
      </c>
      <c r="X150" s="57">
        <f t="shared" si="150"/>
        <v>0</v>
      </c>
      <c r="Y150" s="59">
        <f t="shared" si="137"/>
        <v>0</v>
      </c>
      <c r="Z150" s="56">
        <f t="shared" si="178"/>
        <v>0</v>
      </c>
      <c r="AA150" s="57">
        <f t="shared" si="179"/>
        <v>0</v>
      </c>
      <c r="AB150" s="63">
        <f t="shared" si="200"/>
        <v>0</v>
      </c>
      <c r="AC150" s="74">
        <f t="shared" si="151"/>
        <v>0</v>
      </c>
      <c r="AD150" s="57">
        <f t="shared" si="180"/>
        <v>0</v>
      </c>
      <c r="AE150" s="59">
        <f t="shared" si="181"/>
        <v>0</v>
      </c>
      <c r="AF150" s="54">
        <f t="shared" si="182"/>
        <v>0</v>
      </c>
      <c r="AG150" s="57">
        <f t="shared" si="152"/>
        <v>0</v>
      </c>
      <c r="AH150" s="59">
        <f t="shared" si="183"/>
        <v>8144637.9486254612</v>
      </c>
      <c r="AI150" s="54">
        <f t="shared" si="153"/>
        <v>139826.77464058931</v>
      </c>
      <c r="AJ150" s="57">
        <f t="shared" si="154"/>
        <v>33935.991452606089</v>
      </c>
      <c r="AK150" s="59">
        <f t="shared" si="138"/>
        <v>28298150.055872042</v>
      </c>
      <c r="AL150" s="56">
        <f t="shared" si="140"/>
        <v>481124.3858599654</v>
      </c>
      <c r="AM150" s="75">
        <f t="shared" si="155"/>
        <v>117908.9585661335</v>
      </c>
      <c r="AN150">
        <f t="shared" si="184"/>
        <v>3.2624592193805202E-2</v>
      </c>
      <c r="AO150" s="119">
        <f t="shared" si="156"/>
        <v>0</v>
      </c>
      <c r="AP150" s="119">
        <f t="shared" si="157"/>
        <v>0</v>
      </c>
      <c r="AQ150">
        <f t="shared" si="158"/>
        <v>0.5267136723542083</v>
      </c>
      <c r="AR150" s="41">
        <f t="shared" si="159"/>
        <v>0</v>
      </c>
      <c r="AS150" s="41">
        <f t="shared" si="160"/>
        <v>0</v>
      </c>
      <c r="AT150">
        <f t="shared" si="161"/>
        <v>0.52679194000570562</v>
      </c>
      <c r="AU150" s="41">
        <f t="shared" si="185"/>
        <v>0</v>
      </c>
      <c r="AV150" s="41">
        <f t="shared" si="186"/>
        <v>0</v>
      </c>
      <c r="AW150">
        <f t="shared" si="162"/>
        <v>0.53707940024750223</v>
      </c>
      <c r="AX150">
        <f t="shared" si="187"/>
        <v>0</v>
      </c>
      <c r="AY150" s="121">
        <f t="shared" si="188"/>
        <v>0</v>
      </c>
      <c r="AZ150">
        <f t="shared" si="163"/>
        <v>0.63741397568470215</v>
      </c>
      <c r="BA150" s="39">
        <f t="shared" si="189"/>
        <v>0</v>
      </c>
      <c r="BB150" s="39">
        <f t="shared" si="190"/>
        <v>0</v>
      </c>
      <c r="BC150">
        <f t="shared" si="164"/>
        <v>0.55596772202430866</v>
      </c>
      <c r="BD150" s="41">
        <f t="shared" si="191"/>
        <v>0</v>
      </c>
      <c r="BE150" s="41">
        <f t="shared" si="192"/>
        <v>0</v>
      </c>
      <c r="BF150">
        <f t="shared" si="165"/>
        <v>0.53752394845992324</v>
      </c>
      <c r="BG150" s="41">
        <f t="shared" si="193"/>
        <v>173762.76609319542</v>
      </c>
      <c r="BH150" s="41">
        <f t="shared" si="194"/>
        <v>19296094.900401324</v>
      </c>
      <c r="BI150">
        <f t="shared" si="166"/>
        <v>0.5770509448301957</v>
      </c>
      <c r="BJ150">
        <f t="shared" si="195"/>
        <v>599033.34442609886</v>
      </c>
      <c r="BK150" s="121">
        <f t="shared" si="196"/>
        <v>66395165.248675227</v>
      </c>
      <c r="BL150">
        <f t="shared" si="167"/>
        <v>0.59102485320873599</v>
      </c>
      <c r="BM150" s="119">
        <f t="shared" si="197"/>
        <v>772796.11051929428</v>
      </c>
      <c r="BN150" s="119">
        <f t="shared" si="198"/>
        <v>82586504.34657377</v>
      </c>
      <c r="BO150">
        <f t="shared" si="168"/>
        <v>0.55870061166294716</v>
      </c>
    </row>
    <row r="151" spans="1:67">
      <c r="A151">
        <v>139</v>
      </c>
      <c r="B151" s="58">
        <v>134</v>
      </c>
      <c r="C151" s="56">
        <f t="shared" si="141"/>
        <v>35821836.843996949</v>
      </c>
      <c r="D151" s="56">
        <f t="shared" si="169"/>
        <v>273589.37239476293</v>
      </c>
      <c r="E151" s="59">
        <f t="shared" si="170"/>
        <v>35548247.471602187</v>
      </c>
      <c r="F151" s="53">
        <f t="shared" si="171"/>
        <v>438223.90270868846</v>
      </c>
      <c r="G151" s="53">
        <f t="shared" si="142"/>
        <v>164884.62118911481</v>
      </c>
      <c r="H151" s="60">
        <f t="shared" si="143"/>
        <v>273339.28151957365</v>
      </c>
      <c r="I151" s="54">
        <f t="shared" si="172"/>
        <v>0.10979999999999999</v>
      </c>
      <c r="J151" s="61">
        <f t="shared" si="144"/>
        <v>9.6456066865724388E-3</v>
      </c>
      <c r="K151" s="62">
        <f t="shared" si="145"/>
        <v>340247.89030648972</v>
      </c>
      <c r="L151" s="62">
        <f t="shared" si="146"/>
        <v>778471.79301517829</v>
      </c>
      <c r="M151" s="55">
        <f t="shared" si="173"/>
        <v>613587.17182606342</v>
      </c>
      <c r="N151" s="55">
        <f t="shared" si="174"/>
        <v>138168.53990274953</v>
      </c>
      <c r="O151" s="55">
        <f t="shared" si="147"/>
        <v>475418.63192331389</v>
      </c>
      <c r="P151" s="59">
        <f t="shared" si="175"/>
        <v>0</v>
      </c>
      <c r="Q151" s="52">
        <f t="shared" si="136"/>
        <v>0</v>
      </c>
      <c r="R151" s="57">
        <f t="shared" si="176"/>
        <v>0</v>
      </c>
      <c r="S151" s="59">
        <f t="shared" si="177"/>
        <v>0</v>
      </c>
      <c r="T151" s="56">
        <f t="shared" si="148"/>
        <v>0</v>
      </c>
      <c r="U151" s="57">
        <f t="shared" si="149"/>
        <v>0</v>
      </c>
      <c r="V151" s="59">
        <f t="shared" si="199"/>
        <v>0</v>
      </c>
      <c r="W151" s="52">
        <f t="shared" si="139"/>
        <v>0</v>
      </c>
      <c r="X151" s="57">
        <f t="shared" si="150"/>
        <v>0</v>
      </c>
      <c r="Y151" s="59">
        <f t="shared" si="137"/>
        <v>0</v>
      </c>
      <c r="Z151" s="56">
        <f t="shared" si="178"/>
        <v>0</v>
      </c>
      <c r="AA151" s="57">
        <f t="shared" si="179"/>
        <v>0</v>
      </c>
      <c r="AB151" s="63">
        <f t="shared" si="200"/>
        <v>0</v>
      </c>
      <c r="AC151" s="74">
        <f t="shared" si="151"/>
        <v>0</v>
      </c>
      <c r="AD151" s="57">
        <f t="shared" si="180"/>
        <v>0</v>
      </c>
      <c r="AE151" s="59">
        <f t="shared" si="181"/>
        <v>0</v>
      </c>
      <c r="AF151" s="54">
        <f t="shared" si="182"/>
        <v>0</v>
      </c>
      <c r="AG151" s="57">
        <f t="shared" si="152"/>
        <v>0</v>
      </c>
      <c r="AH151" s="59">
        <f t="shared" si="183"/>
        <v>8004811.1739848722</v>
      </c>
      <c r="AI151" s="54">
        <f t="shared" si="153"/>
        <v>138168.53990274953</v>
      </c>
      <c r="AJ151" s="57">
        <f t="shared" si="154"/>
        <v>33353.379891603632</v>
      </c>
      <c r="AK151" s="59">
        <f t="shared" si="138"/>
        <v>27817025.670012075</v>
      </c>
      <c r="AL151" s="56">
        <f t="shared" si="140"/>
        <v>475418.63192331389</v>
      </c>
      <c r="AM151" s="75">
        <f t="shared" si="155"/>
        <v>115904.27362505031</v>
      </c>
      <c r="AN151">
        <f t="shared" si="184"/>
        <v>3.2704999377812662E-2</v>
      </c>
      <c r="AO151" s="119">
        <f t="shared" si="156"/>
        <v>0</v>
      </c>
      <c r="AP151" s="119">
        <f t="shared" si="157"/>
        <v>0</v>
      </c>
      <c r="AQ151">
        <f t="shared" si="158"/>
        <v>0.52371269286069766</v>
      </c>
      <c r="AR151" s="41">
        <f t="shared" si="159"/>
        <v>0</v>
      </c>
      <c r="AS151" s="41">
        <f t="shared" si="160"/>
        <v>0</v>
      </c>
      <c r="AT151">
        <f t="shared" si="161"/>
        <v>0.52379109922462952</v>
      </c>
      <c r="AU151" s="41">
        <f t="shared" si="185"/>
        <v>0</v>
      </c>
      <c r="AV151" s="41">
        <f t="shared" si="186"/>
        <v>0</v>
      </c>
      <c r="AW151">
        <f t="shared" si="162"/>
        <v>0.53409754859155634</v>
      </c>
      <c r="AX151">
        <f t="shared" si="187"/>
        <v>0</v>
      </c>
      <c r="AY151" s="121">
        <f t="shared" si="188"/>
        <v>0</v>
      </c>
      <c r="AZ151">
        <f t="shared" si="163"/>
        <v>0.63469114901225931</v>
      </c>
      <c r="BA151" s="39">
        <f t="shared" si="189"/>
        <v>0</v>
      </c>
      <c r="BB151" s="39">
        <f t="shared" si="190"/>
        <v>0</v>
      </c>
      <c r="BC151">
        <f t="shared" si="164"/>
        <v>0.55302457686251227</v>
      </c>
      <c r="BD151" s="41">
        <f t="shared" si="191"/>
        <v>0</v>
      </c>
      <c r="BE151" s="41">
        <f t="shared" si="192"/>
        <v>0</v>
      </c>
      <c r="BF151">
        <f t="shared" si="165"/>
        <v>0.53454295100744054</v>
      </c>
      <c r="BG151" s="41">
        <f t="shared" si="193"/>
        <v>171521.91979435316</v>
      </c>
      <c r="BH151" s="41">
        <f t="shared" si="194"/>
        <v>19205427.046482183</v>
      </c>
      <c r="BI151">
        <f t="shared" si="166"/>
        <v>0.57415670350688586</v>
      </c>
      <c r="BJ151">
        <f t="shared" si="195"/>
        <v>591322.90554836416</v>
      </c>
      <c r="BK151" s="121">
        <f t="shared" si="196"/>
        <v>66083189.837340631</v>
      </c>
      <c r="BL151">
        <f t="shared" si="167"/>
        <v>0.58816623530376477</v>
      </c>
      <c r="BM151" s="119">
        <f t="shared" si="197"/>
        <v>762844.82534271735</v>
      </c>
      <c r="BN151" s="119">
        <f t="shared" si="198"/>
        <v>82220681.024692506</v>
      </c>
      <c r="BO151">
        <f t="shared" si="168"/>
        <v>0.55576347079111144</v>
      </c>
    </row>
    <row r="152" spans="1:67">
      <c r="A152">
        <v>140</v>
      </c>
      <c r="B152" s="64">
        <v>135</v>
      </c>
      <c r="C152" s="56">
        <f t="shared" si="141"/>
        <v>35208249.672170885</v>
      </c>
      <c r="D152" s="56">
        <f t="shared" si="169"/>
        <v>273589.37239476293</v>
      </c>
      <c r="E152" s="59">
        <f t="shared" si="170"/>
        <v>34934660.299776122</v>
      </c>
      <c r="F152" s="53">
        <f t="shared" si="171"/>
        <v>433996.96730250557</v>
      </c>
      <c r="G152" s="53">
        <f t="shared" si="142"/>
        <v>162038.59935712823</v>
      </c>
      <c r="H152" s="66">
        <f t="shared" si="143"/>
        <v>271958.36794537737</v>
      </c>
      <c r="I152" s="54">
        <f t="shared" si="172"/>
        <v>0.10979999999999999</v>
      </c>
      <c r="J152" s="67">
        <f t="shared" si="144"/>
        <v>9.6456066865724388E-3</v>
      </c>
      <c r="K152" s="68">
        <f t="shared" si="145"/>
        <v>334342.78952833399</v>
      </c>
      <c r="L152" s="68">
        <f t="shared" si="146"/>
        <v>768339.75683083956</v>
      </c>
      <c r="M152" s="55">
        <f t="shared" si="173"/>
        <v>606301.1574737113</v>
      </c>
      <c r="N152" s="55">
        <f t="shared" si="174"/>
        <v>136527.86354737694</v>
      </c>
      <c r="O152" s="55">
        <f t="shared" si="147"/>
        <v>469773.29392633436</v>
      </c>
      <c r="P152" s="65">
        <f t="shared" si="175"/>
        <v>0</v>
      </c>
      <c r="Q152" s="52">
        <f t="shared" si="136"/>
        <v>0</v>
      </c>
      <c r="R152" s="57">
        <f t="shared" si="176"/>
        <v>0</v>
      </c>
      <c r="S152" s="59">
        <f t="shared" si="177"/>
        <v>0</v>
      </c>
      <c r="T152" s="56">
        <f t="shared" si="148"/>
        <v>0</v>
      </c>
      <c r="U152" s="57">
        <f t="shared" si="149"/>
        <v>0</v>
      </c>
      <c r="V152" s="59">
        <f t="shared" si="199"/>
        <v>0</v>
      </c>
      <c r="W152" s="52">
        <f t="shared" si="139"/>
        <v>0</v>
      </c>
      <c r="X152" s="57">
        <f t="shared" si="150"/>
        <v>0</v>
      </c>
      <c r="Y152" s="59">
        <f t="shared" si="137"/>
        <v>0</v>
      </c>
      <c r="Z152" s="56">
        <f t="shared" si="178"/>
        <v>0</v>
      </c>
      <c r="AA152" s="57">
        <f t="shared" si="179"/>
        <v>0</v>
      </c>
      <c r="AB152" s="63">
        <f t="shared" si="200"/>
        <v>0</v>
      </c>
      <c r="AC152" s="74">
        <f t="shared" si="151"/>
        <v>0</v>
      </c>
      <c r="AD152" s="57">
        <f t="shared" si="180"/>
        <v>0</v>
      </c>
      <c r="AE152" s="59">
        <f t="shared" si="181"/>
        <v>0</v>
      </c>
      <c r="AF152" s="54">
        <f t="shared" si="182"/>
        <v>0</v>
      </c>
      <c r="AG152" s="57">
        <f t="shared" si="152"/>
        <v>0</v>
      </c>
      <c r="AH152" s="59">
        <f t="shared" si="183"/>
        <v>7866642.6340821227</v>
      </c>
      <c r="AI152" s="54">
        <f t="shared" si="153"/>
        <v>136527.86354737694</v>
      </c>
      <c r="AJ152" s="57">
        <f t="shared" si="154"/>
        <v>32777.677642008843</v>
      </c>
      <c r="AK152" s="59">
        <f t="shared" si="138"/>
        <v>27341607.038088761</v>
      </c>
      <c r="AL152" s="56">
        <f t="shared" si="140"/>
        <v>469773.29392633436</v>
      </c>
      <c r="AM152" s="75">
        <f t="shared" si="155"/>
        <v>113923.36265870318</v>
      </c>
      <c r="AN152">
        <f t="shared" si="184"/>
        <v>3.2785406561820121E-2</v>
      </c>
      <c r="AO152" s="119">
        <f t="shared" si="156"/>
        <v>0</v>
      </c>
      <c r="AP152" s="119">
        <f t="shared" si="157"/>
        <v>0</v>
      </c>
      <c r="AQ152">
        <f t="shared" si="158"/>
        <v>0.52072186997202075</v>
      </c>
      <c r="AR152" s="41">
        <f t="shared" si="159"/>
        <v>0</v>
      </c>
      <c r="AS152" s="41">
        <f t="shared" si="160"/>
        <v>0</v>
      </c>
      <c r="AT152">
        <f t="shared" si="161"/>
        <v>0.52080040987294218</v>
      </c>
      <c r="AU152" s="41">
        <f t="shared" si="185"/>
        <v>0</v>
      </c>
      <c r="AV152" s="41">
        <f t="shared" si="186"/>
        <v>0</v>
      </c>
      <c r="AW152">
        <f t="shared" si="162"/>
        <v>0.53112517074415933</v>
      </c>
      <c r="AX152">
        <f t="shared" si="187"/>
        <v>0</v>
      </c>
      <c r="AY152" s="121">
        <f t="shared" si="188"/>
        <v>0</v>
      </c>
      <c r="AZ152">
        <f t="shared" si="163"/>
        <v>0.6319715166055907</v>
      </c>
      <c r="BA152" s="39">
        <f t="shared" si="189"/>
        <v>0</v>
      </c>
      <c r="BB152" s="39">
        <f t="shared" si="190"/>
        <v>0</v>
      </c>
      <c r="BC152">
        <f t="shared" si="164"/>
        <v>0.55008967581486079</v>
      </c>
      <c r="BD152" s="41">
        <f t="shared" si="191"/>
        <v>0</v>
      </c>
      <c r="BE152" s="41">
        <f t="shared" si="192"/>
        <v>0</v>
      </c>
      <c r="BF152">
        <f t="shared" si="165"/>
        <v>0.53157139820257937</v>
      </c>
      <c r="BG152" s="41">
        <f t="shared" si="193"/>
        <v>169305.54118938578</v>
      </c>
      <c r="BH152" s="41">
        <f t="shared" si="194"/>
        <v>19113900.896632772</v>
      </c>
      <c r="BI152">
        <f t="shared" si="166"/>
        <v>0.57126935776185506</v>
      </c>
      <c r="BJ152">
        <f t="shared" si="195"/>
        <v>583696.65658503748</v>
      </c>
      <c r="BK152" s="121">
        <f t="shared" si="196"/>
        <v>65768261.149686813</v>
      </c>
      <c r="BL152">
        <f t="shared" si="167"/>
        <v>0.58531363425933292</v>
      </c>
      <c r="BM152" s="119">
        <f t="shared" si="197"/>
        <v>753002.19777442329</v>
      </c>
      <c r="BN152" s="119">
        <f t="shared" si="198"/>
        <v>81850656.258951023</v>
      </c>
      <c r="BO152">
        <f t="shared" si="168"/>
        <v>0.55283439775190735</v>
      </c>
    </row>
    <row r="153" spans="1:67">
      <c r="A153">
        <v>141</v>
      </c>
      <c r="B153" s="58">
        <v>136</v>
      </c>
      <c r="C153" s="56">
        <f t="shared" si="141"/>
        <v>34601948.514697172</v>
      </c>
      <c r="D153" s="56">
        <f t="shared" si="169"/>
        <v>273589.37239476293</v>
      </c>
      <c r="E153" s="59">
        <f t="shared" si="170"/>
        <v>34328359.142302409</v>
      </c>
      <c r="F153" s="53">
        <f t="shared" si="171"/>
        <v>429810.80325274036</v>
      </c>
      <c r="G153" s="53">
        <f t="shared" si="142"/>
        <v>159226.37248837933</v>
      </c>
      <c r="H153" s="60">
        <f t="shared" si="143"/>
        <v>270584.43076436105</v>
      </c>
      <c r="I153" s="54">
        <f t="shared" si="172"/>
        <v>0.10979999999999999</v>
      </c>
      <c r="J153" s="61">
        <f t="shared" si="144"/>
        <v>9.6456066865724388E-3</v>
      </c>
      <c r="K153" s="62">
        <f t="shared" si="145"/>
        <v>328507.89948738908</v>
      </c>
      <c r="L153" s="62">
        <f t="shared" si="146"/>
        <v>758318.70274012943</v>
      </c>
      <c r="M153" s="55">
        <f t="shared" si="173"/>
        <v>599092.33025175007</v>
      </c>
      <c r="N153" s="55">
        <f t="shared" si="174"/>
        <v>134904.56831337564</v>
      </c>
      <c r="O153" s="55">
        <f t="shared" si="147"/>
        <v>464187.76193837443</v>
      </c>
      <c r="P153" s="59">
        <f t="shared" si="175"/>
        <v>0</v>
      </c>
      <c r="Q153" s="52">
        <f t="shared" si="136"/>
        <v>0</v>
      </c>
      <c r="R153" s="57">
        <f t="shared" si="176"/>
        <v>0</v>
      </c>
      <c r="S153" s="59">
        <f t="shared" si="177"/>
        <v>0</v>
      </c>
      <c r="T153" s="56">
        <f t="shared" si="148"/>
        <v>0</v>
      </c>
      <c r="U153" s="57">
        <f t="shared" si="149"/>
        <v>0</v>
      </c>
      <c r="V153" s="59">
        <f t="shared" si="199"/>
        <v>0</v>
      </c>
      <c r="W153" s="52">
        <f t="shared" si="139"/>
        <v>0</v>
      </c>
      <c r="X153" s="57">
        <f t="shared" si="150"/>
        <v>0</v>
      </c>
      <c r="Y153" s="59">
        <f t="shared" si="137"/>
        <v>0</v>
      </c>
      <c r="Z153" s="56">
        <f t="shared" si="178"/>
        <v>0</v>
      </c>
      <c r="AA153" s="57">
        <f t="shared" si="179"/>
        <v>0</v>
      </c>
      <c r="AB153" s="63">
        <f t="shared" si="200"/>
        <v>0</v>
      </c>
      <c r="AC153" s="74">
        <f t="shared" si="151"/>
        <v>0</v>
      </c>
      <c r="AD153" s="57">
        <f t="shared" si="180"/>
        <v>0</v>
      </c>
      <c r="AE153" s="59">
        <f t="shared" si="181"/>
        <v>0</v>
      </c>
      <c r="AF153" s="54">
        <f t="shared" si="182"/>
        <v>0</v>
      </c>
      <c r="AG153" s="57">
        <f t="shared" si="152"/>
        <v>0</v>
      </c>
      <c r="AH153" s="59">
        <f t="shared" si="183"/>
        <v>7730114.7705347454</v>
      </c>
      <c r="AI153" s="54">
        <f t="shared" si="153"/>
        <v>134904.56831337564</v>
      </c>
      <c r="AJ153" s="57">
        <f t="shared" si="154"/>
        <v>32208.811543894772</v>
      </c>
      <c r="AK153" s="59">
        <f t="shared" si="138"/>
        <v>26871833.744162425</v>
      </c>
      <c r="AL153" s="56">
        <f t="shared" si="140"/>
        <v>464187.76193837443</v>
      </c>
      <c r="AM153" s="75">
        <f t="shared" si="155"/>
        <v>111965.97393401011</v>
      </c>
      <c r="AN153">
        <f t="shared" si="184"/>
        <v>3.2865813745827581E-2</v>
      </c>
      <c r="AO153" s="119">
        <f t="shared" si="156"/>
        <v>0</v>
      </c>
      <c r="AP153" s="119">
        <f t="shared" si="157"/>
        <v>0</v>
      </c>
      <c r="AQ153">
        <f t="shared" si="158"/>
        <v>0.51774122526618049</v>
      </c>
      <c r="AR153" s="41">
        <f t="shared" si="159"/>
        <v>0</v>
      </c>
      <c r="AS153" s="41">
        <f t="shared" si="160"/>
        <v>0</v>
      </c>
      <c r="AT153">
        <f t="shared" si="161"/>
        <v>0.51781989356600244</v>
      </c>
      <c r="AU153" s="41">
        <f t="shared" si="185"/>
        <v>0</v>
      </c>
      <c r="AV153" s="41">
        <f t="shared" si="186"/>
        <v>0</v>
      </c>
      <c r="AW153">
        <f t="shared" si="162"/>
        <v>0.52816229309011631</v>
      </c>
      <c r="AX153">
        <f t="shared" si="187"/>
        <v>0</v>
      </c>
      <c r="AY153" s="121">
        <f t="shared" si="188"/>
        <v>0</v>
      </c>
      <c r="AZ153">
        <f t="shared" si="163"/>
        <v>0.62925513731873706</v>
      </c>
      <c r="BA153" s="39">
        <f t="shared" si="189"/>
        <v>0</v>
      </c>
      <c r="BB153" s="39">
        <f t="shared" si="190"/>
        <v>0</v>
      </c>
      <c r="BC153">
        <f t="shared" si="164"/>
        <v>0.54716305327499715</v>
      </c>
      <c r="BD153" s="41">
        <f t="shared" si="191"/>
        <v>0</v>
      </c>
      <c r="BE153" s="41">
        <f t="shared" si="192"/>
        <v>0</v>
      </c>
      <c r="BF153">
        <f t="shared" si="165"/>
        <v>0.52860931662963218</v>
      </c>
      <c r="BG153" s="41">
        <f t="shared" si="193"/>
        <v>167113.3798572704</v>
      </c>
      <c r="BH153" s="41">
        <f t="shared" si="194"/>
        <v>19021544.132185966</v>
      </c>
      <c r="BI153">
        <f t="shared" si="166"/>
        <v>0.56838894983350718</v>
      </c>
      <c r="BJ153">
        <f t="shared" si="195"/>
        <v>576153.73587238451</v>
      </c>
      <c r="BK153" s="121">
        <f t="shared" si="196"/>
        <v>65450474.433310792</v>
      </c>
      <c r="BL153">
        <f t="shared" si="167"/>
        <v>0.58246709690665366</v>
      </c>
      <c r="BM153" s="119">
        <f t="shared" si="197"/>
        <v>743267.11572965491</v>
      </c>
      <c r="BN153" s="119">
        <f t="shared" si="198"/>
        <v>81476556.914238006</v>
      </c>
      <c r="BO153">
        <f t="shared" si="168"/>
        <v>0.54991342801978782</v>
      </c>
    </row>
    <row r="154" spans="1:67">
      <c r="A154">
        <v>142</v>
      </c>
      <c r="B154" s="64">
        <v>137</v>
      </c>
      <c r="C154" s="56">
        <f t="shared" si="141"/>
        <v>34002856.184445418</v>
      </c>
      <c r="D154" s="56">
        <f t="shared" si="169"/>
        <v>273589.37239476293</v>
      </c>
      <c r="E154" s="59">
        <f t="shared" si="170"/>
        <v>33729266.812050655</v>
      </c>
      <c r="F154" s="53">
        <f t="shared" si="171"/>
        <v>425665.01729492453</v>
      </c>
      <c r="G154" s="53">
        <f t="shared" si="142"/>
        <v>156447.58256322829</v>
      </c>
      <c r="H154" s="66">
        <f t="shared" si="143"/>
        <v>269217.43473169627</v>
      </c>
      <c r="I154" s="54">
        <f t="shared" si="172"/>
        <v>0.10979999999999999</v>
      </c>
      <c r="J154" s="67">
        <f t="shared" si="144"/>
        <v>9.6456066865724388E-3</v>
      </c>
      <c r="K154" s="68">
        <f t="shared" si="145"/>
        <v>322742.47600691172</v>
      </c>
      <c r="L154" s="68">
        <f t="shared" si="146"/>
        <v>748407.49330183631</v>
      </c>
      <c r="M154" s="55">
        <f t="shared" si="173"/>
        <v>591959.91073860798</v>
      </c>
      <c r="N154" s="55">
        <f t="shared" si="174"/>
        <v>133298.4786893506</v>
      </c>
      <c r="O154" s="55">
        <f t="shared" si="147"/>
        <v>458661.43204925739</v>
      </c>
      <c r="P154" s="65">
        <f t="shared" si="175"/>
        <v>0</v>
      </c>
      <c r="Q154" s="52">
        <f t="shared" si="136"/>
        <v>0</v>
      </c>
      <c r="R154" s="57">
        <f t="shared" si="176"/>
        <v>0</v>
      </c>
      <c r="S154" s="59">
        <f t="shared" si="177"/>
        <v>0</v>
      </c>
      <c r="T154" s="56">
        <f t="shared" si="148"/>
        <v>0</v>
      </c>
      <c r="U154" s="57">
        <f t="shared" si="149"/>
        <v>0</v>
      </c>
      <c r="V154" s="59">
        <f t="shared" si="199"/>
        <v>0</v>
      </c>
      <c r="W154" s="52">
        <f t="shared" si="139"/>
        <v>0</v>
      </c>
      <c r="X154" s="57">
        <f t="shared" si="150"/>
        <v>0</v>
      </c>
      <c r="Y154" s="59">
        <f t="shared" si="137"/>
        <v>0</v>
      </c>
      <c r="Z154" s="56">
        <f t="shared" si="178"/>
        <v>0</v>
      </c>
      <c r="AA154" s="57">
        <f t="shared" si="179"/>
        <v>0</v>
      </c>
      <c r="AB154" s="63">
        <f t="shared" si="200"/>
        <v>0</v>
      </c>
      <c r="AC154" s="74">
        <f t="shared" si="151"/>
        <v>0</v>
      </c>
      <c r="AD154" s="57">
        <f t="shared" si="180"/>
        <v>0</v>
      </c>
      <c r="AE154" s="59">
        <f t="shared" si="181"/>
        <v>0</v>
      </c>
      <c r="AF154" s="54">
        <f t="shared" si="182"/>
        <v>0</v>
      </c>
      <c r="AG154" s="57">
        <f t="shared" si="152"/>
        <v>0</v>
      </c>
      <c r="AH154" s="59">
        <f t="shared" si="183"/>
        <v>7595210.2022213694</v>
      </c>
      <c r="AI154" s="54">
        <f t="shared" si="153"/>
        <v>133298.4786893506</v>
      </c>
      <c r="AJ154" s="57">
        <f t="shared" si="154"/>
        <v>31646.709175922373</v>
      </c>
      <c r="AK154" s="59">
        <f t="shared" si="138"/>
        <v>26407645.982224051</v>
      </c>
      <c r="AL154" s="56">
        <f t="shared" si="140"/>
        <v>458661.43204925739</v>
      </c>
      <c r="AM154" s="75">
        <f t="shared" si="155"/>
        <v>110031.85825926688</v>
      </c>
      <c r="AN154">
        <f t="shared" si="184"/>
        <v>3.2946220929835041E-2</v>
      </c>
      <c r="AO154" s="119">
        <f t="shared" si="156"/>
        <v>0</v>
      </c>
      <c r="AP154" s="119">
        <f t="shared" si="157"/>
        <v>0</v>
      </c>
      <c r="AQ154">
        <f t="shared" si="158"/>
        <v>0.51477077979066321</v>
      </c>
      <c r="AR154" s="41">
        <f t="shared" si="159"/>
        <v>0</v>
      </c>
      <c r="AS154" s="41">
        <f t="shared" si="160"/>
        <v>0</v>
      </c>
      <c r="AT154">
        <f t="shared" si="161"/>
        <v>0.51484957138875875</v>
      </c>
      <c r="AU154" s="41">
        <f t="shared" si="185"/>
        <v>0</v>
      </c>
      <c r="AV154" s="41">
        <f t="shared" si="186"/>
        <v>0</v>
      </c>
      <c r="AW154">
        <f t="shared" si="162"/>
        <v>0.52520894148711639</v>
      </c>
      <c r="AX154">
        <f t="shared" si="187"/>
        <v>0</v>
      </c>
      <c r="AY154" s="121">
        <f t="shared" si="188"/>
        <v>0</v>
      </c>
      <c r="AZ154">
        <f t="shared" si="163"/>
        <v>0.62654206962203041</v>
      </c>
      <c r="BA154" s="39">
        <f t="shared" si="189"/>
        <v>0</v>
      </c>
      <c r="BB154" s="39">
        <f t="shared" si="190"/>
        <v>0</v>
      </c>
      <c r="BC154">
        <f t="shared" si="164"/>
        <v>0.54424474312234095</v>
      </c>
      <c r="BD154" s="41">
        <f t="shared" si="191"/>
        <v>0</v>
      </c>
      <c r="BE154" s="41">
        <f t="shared" si="192"/>
        <v>0</v>
      </c>
      <c r="BF154">
        <f t="shared" si="165"/>
        <v>0.52565673234601928</v>
      </c>
      <c r="BG154" s="41">
        <f t="shared" si="193"/>
        <v>164945.18786527298</v>
      </c>
      <c r="BH154" s="41">
        <f t="shared" si="194"/>
        <v>18928383.973887786</v>
      </c>
      <c r="BI154">
        <f t="shared" si="166"/>
        <v>0.56551552146951012</v>
      </c>
      <c r="BJ154">
        <f t="shared" si="195"/>
        <v>568693.29030852427</v>
      </c>
      <c r="BK154" s="121">
        <f t="shared" si="196"/>
        <v>65129923.35099455</v>
      </c>
      <c r="BL154">
        <f t="shared" si="167"/>
        <v>0.57962666960629083</v>
      </c>
      <c r="BM154" s="119">
        <f t="shared" si="197"/>
        <v>733638.47817379725</v>
      </c>
      <c r="BN154" s="119">
        <f t="shared" si="198"/>
        <v>81098507.771189287</v>
      </c>
      <c r="BO154">
        <f t="shared" si="168"/>
        <v>0.54700059655747868</v>
      </c>
    </row>
    <row r="155" spans="1:67">
      <c r="A155">
        <v>143</v>
      </c>
      <c r="B155" s="58">
        <v>138</v>
      </c>
      <c r="C155" s="56">
        <f t="shared" si="141"/>
        <v>33410896.273706816</v>
      </c>
      <c r="D155" s="56">
        <f t="shared" si="169"/>
        <v>273589.37239476666</v>
      </c>
      <c r="E155" s="59">
        <f t="shared" si="170"/>
        <v>33137306.901312049</v>
      </c>
      <c r="F155" s="53">
        <f t="shared" si="171"/>
        <v>421559.21995786484</v>
      </c>
      <c r="G155" s="53">
        <f t="shared" si="142"/>
        <v>153701.8751772524</v>
      </c>
      <c r="H155" s="60">
        <f t="shared" si="143"/>
        <v>267857.34478061245</v>
      </c>
      <c r="I155" s="54">
        <f t="shared" si="172"/>
        <v>0.10979999999999999</v>
      </c>
      <c r="J155" s="61">
        <f t="shared" si="144"/>
        <v>9.6456066865724388E-3</v>
      </c>
      <c r="K155" s="62">
        <f t="shared" si="145"/>
        <v>317045.78242643509</v>
      </c>
      <c r="L155" s="62">
        <f t="shared" si="146"/>
        <v>738605.00238429988</v>
      </c>
      <c r="M155" s="55">
        <f t="shared" si="173"/>
        <v>584903.12720704754</v>
      </c>
      <c r="N155" s="55">
        <f t="shared" si="174"/>
        <v>131709.42089652913</v>
      </c>
      <c r="O155" s="55">
        <f t="shared" si="147"/>
        <v>453193.70631051844</v>
      </c>
      <c r="P155" s="59">
        <f t="shared" si="175"/>
        <v>0</v>
      </c>
      <c r="Q155" s="52">
        <f t="shared" si="136"/>
        <v>0</v>
      </c>
      <c r="R155" s="57">
        <f t="shared" si="176"/>
        <v>0</v>
      </c>
      <c r="S155" s="59">
        <f t="shared" si="177"/>
        <v>0</v>
      </c>
      <c r="T155" s="56">
        <f t="shared" si="148"/>
        <v>0</v>
      </c>
      <c r="U155" s="57">
        <f t="shared" si="149"/>
        <v>0</v>
      </c>
      <c r="V155" s="59">
        <f t="shared" si="199"/>
        <v>0</v>
      </c>
      <c r="W155" s="52">
        <f t="shared" si="139"/>
        <v>0</v>
      </c>
      <c r="X155" s="57">
        <f t="shared" si="150"/>
        <v>0</v>
      </c>
      <c r="Y155" s="59">
        <f t="shared" si="137"/>
        <v>0</v>
      </c>
      <c r="Z155" s="56">
        <f t="shared" si="178"/>
        <v>0</v>
      </c>
      <c r="AA155" s="57">
        <f t="shared" si="179"/>
        <v>0</v>
      </c>
      <c r="AB155" s="63">
        <f t="shared" si="200"/>
        <v>0</v>
      </c>
      <c r="AC155" s="74">
        <f t="shared" si="151"/>
        <v>0</v>
      </c>
      <c r="AD155" s="57">
        <f t="shared" si="180"/>
        <v>0</v>
      </c>
      <c r="AE155" s="59">
        <f t="shared" si="181"/>
        <v>0</v>
      </c>
      <c r="AF155" s="54">
        <f t="shared" si="182"/>
        <v>0</v>
      </c>
      <c r="AG155" s="57">
        <f t="shared" si="152"/>
        <v>0</v>
      </c>
      <c r="AH155" s="59">
        <f t="shared" si="183"/>
        <v>7461911.7235320192</v>
      </c>
      <c r="AI155" s="54">
        <f t="shared" si="153"/>
        <v>131709.42089652913</v>
      </c>
      <c r="AJ155" s="57">
        <f t="shared" si="154"/>
        <v>31091.298848050079</v>
      </c>
      <c r="AK155" s="59">
        <f t="shared" si="138"/>
        <v>25948984.550174795</v>
      </c>
      <c r="AL155" s="56">
        <f t="shared" si="140"/>
        <v>453193.70631051844</v>
      </c>
      <c r="AM155" s="75">
        <f t="shared" si="155"/>
        <v>108120.76895906165</v>
      </c>
      <c r="AN155">
        <f t="shared" si="184"/>
        <v>3.30266281138425E-2</v>
      </c>
      <c r="AO155" s="119">
        <f t="shared" si="156"/>
        <v>0</v>
      </c>
      <c r="AP155" s="119">
        <f t="shared" si="157"/>
        <v>0</v>
      </c>
      <c r="AQ155">
        <f t="shared" si="158"/>
        <v>0.51181055406446918</v>
      </c>
      <c r="AR155" s="41">
        <f t="shared" si="159"/>
        <v>0</v>
      </c>
      <c r="AS155" s="41">
        <f t="shared" si="160"/>
        <v>0</v>
      </c>
      <c r="AT155">
        <f t="shared" si="161"/>
        <v>0.51188946389764811</v>
      </c>
      <c r="AU155" s="41">
        <f t="shared" si="185"/>
        <v>0</v>
      </c>
      <c r="AV155" s="41">
        <f t="shared" si="186"/>
        <v>0</v>
      </c>
      <c r="AW155">
        <f t="shared" si="162"/>
        <v>0.52226514126730306</v>
      </c>
      <c r="AX155">
        <f t="shared" si="187"/>
        <v>0</v>
      </c>
      <c r="AY155" s="121">
        <f t="shared" si="188"/>
        <v>0</v>
      </c>
      <c r="AZ155">
        <f t="shared" si="163"/>
        <v>0.62383237160071181</v>
      </c>
      <c r="BA155" s="39">
        <f t="shared" si="189"/>
        <v>0</v>
      </c>
      <c r="BB155" s="39">
        <f t="shared" si="190"/>
        <v>0</v>
      </c>
      <c r="BC155">
        <f t="shared" si="164"/>
        <v>0.54133477872301472</v>
      </c>
      <c r="BD155" s="41">
        <f t="shared" si="191"/>
        <v>0</v>
      </c>
      <c r="BE155" s="41">
        <f t="shared" si="192"/>
        <v>0</v>
      </c>
      <c r="BF155">
        <f t="shared" si="165"/>
        <v>0.52271367088379628</v>
      </c>
      <c r="BG155" s="41">
        <f t="shared" si="193"/>
        <v>162800.71974457923</v>
      </c>
      <c r="BH155" s="41">
        <f t="shared" si="194"/>
        <v>18834447.188203666</v>
      </c>
      <c r="BI155">
        <f t="shared" si="166"/>
        <v>0.5626491139269465</v>
      </c>
      <c r="BJ155">
        <f t="shared" si="195"/>
        <v>561314.47526958003</v>
      </c>
      <c r="BK155" s="121">
        <f t="shared" si="196"/>
        <v>64806700.002404138</v>
      </c>
      <c r="BL155">
        <f t="shared" si="167"/>
        <v>0.57679239824789352</v>
      </c>
      <c r="BM155" s="119">
        <f t="shared" si="197"/>
        <v>724115.1950141592</v>
      </c>
      <c r="BN155" s="119">
        <f t="shared" si="198"/>
        <v>80716631.554572567</v>
      </c>
      <c r="BO155">
        <f t="shared" si="168"/>
        <v>0.54409593781684917</v>
      </c>
    </row>
    <row r="156" spans="1:67">
      <c r="A156">
        <v>144</v>
      </c>
      <c r="B156" s="64">
        <v>139</v>
      </c>
      <c r="C156" s="56">
        <f t="shared" si="141"/>
        <v>32825993.146499768</v>
      </c>
      <c r="D156" s="56">
        <f t="shared" si="169"/>
        <v>273589.37239476666</v>
      </c>
      <c r="E156" s="59">
        <f t="shared" si="170"/>
        <v>32552403.774105001</v>
      </c>
      <c r="F156" s="53">
        <f t="shared" si="171"/>
        <v>417493.02552705293</v>
      </c>
      <c r="G156" s="53">
        <f t="shared" si="142"/>
        <v>150988.89950555703</v>
      </c>
      <c r="H156" s="66">
        <f t="shared" si="143"/>
        <v>266504.1260214959</v>
      </c>
      <c r="I156" s="54">
        <f t="shared" si="172"/>
        <v>0.10979999999999999</v>
      </c>
      <c r="J156" s="67">
        <f t="shared" si="144"/>
        <v>9.6456066865724388E-3</v>
      </c>
      <c r="K156" s="68">
        <f t="shared" si="145"/>
        <v>311417.08952756098</v>
      </c>
      <c r="L156" s="68">
        <f t="shared" si="146"/>
        <v>728910.11505461391</v>
      </c>
      <c r="M156" s="55">
        <f t="shared" si="173"/>
        <v>577921.21554905688</v>
      </c>
      <c r="N156" s="55">
        <f t="shared" si="174"/>
        <v>130137.22287184812</v>
      </c>
      <c r="O156" s="55">
        <f t="shared" si="147"/>
        <v>447783.99267720879</v>
      </c>
      <c r="P156" s="65">
        <f t="shared" si="175"/>
        <v>0</v>
      </c>
      <c r="Q156" s="52">
        <f t="shared" si="136"/>
        <v>0</v>
      </c>
      <c r="R156" s="57">
        <f t="shared" si="176"/>
        <v>0</v>
      </c>
      <c r="S156" s="59">
        <f t="shared" si="177"/>
        <v>0</v>
      </c>
      <c r="T156" s="56">
        <f t="shared" si="148"/>
        <v>0</v>
      </c>
      <c r="U156" s="57">
        <f t="shared" si="149"/>
        <v>0</v>
      </c>
      <c r="V156" s="59">
        <f t="shared" si="199"/>
        <v>0</v>
      </c>
      <c r="W156" s="52">
        <f t="shared" si="139"/>
        <v>0</v>
      </c>
      <c r="X156" s="57">
        <f t="shared" si="150"/>
        <v>0</v>
      </c>
      <c r="Y156" s="59">
        <f t="shared" si="137"/>
        <v>0</v>
      </c>
      <c r="Z156" s="56">
        <f t="shared" si="178"/>
        <v>0</v>
      </c>
      <c r="AA156" s="57">
        <f t="shared" si="179"/>
        <v>0</v>
      </c>
      <c r="AB156" s="63">
        <f t="shared" si="200"/>
        <v>0</v>
      </c>
      <c r="AC156" s="74">
        <f t="shared" si="151"/>
        <v>0</v>
      </c>
      <c r="AD156" s="57">
        <f t="shared" si="180"/>
        <v>0</v>
      </c>
      <c r="AE156" s="59">
        <f t="shared" si="181"/>
        <v>0</v>
      </c>
      <c r="AF156" s="54">
        <f t="shared" si="182"/>
        <v>0</v>
      </c>
      <c r="AG156" s="57">
        <f t="shared" si="152"/>
        <v>0</v>
      </c>
      <c r="AH156" s="59">
        <f t="shared" si="183"/>
        <v>7330202.30263549</v>
      </c>
      <c r="AI156" s="54">
        <f t="shared" si="153"/>
        <v>130137.22287184812</v>
      </c>
      <c r="AJ156" s="57">
        <f t="shared" si="154"/>
        <v>30542.509594314542</v>
      </c>
      <c r="AK156" s="59">
        <f t="shared" si="138"/>
        <v>25495790.843864277</v>
      </c>
      <c r="AL156" s="56">
        <f t="shared" si="140"/>
        <v>447783.99267720879</v>
      </c>
      <c r="AM156" s="75">
        <f t="shared" si="155"/>
        <v>106232.46184943449</v>
      </c>
      <c r="AN156">
        <f t="shared" si="184"/>
        <v>3.310703529784996E-2</v>
      </c>
      <c r="AO156" s="119">
        <f t="shared" si="156"/>
        <v>0</v>
      </c>
      <c r="AP156" s="119">
        <f t="shared" si="157"/>
        <v>0</v>
      </c>
      <c r="AQ156">
        <f t="shared" si="158"/>
        <v>0.50886056808005387</v>
      </c>
      <c r="AR156" s="41">
        <f t="shared" si="159"/>
        <v>0</v>
      </c>
      <c r="AS156" s="41">
        <f t="shared" si="160"/>
        <v>0</v>
      </c>
      <c r="AT156">
        <f t="shared" si="161"/>
        <v>0.50893959112257436</v>
      </c>
      <c r="AU156" s="41">
        <f t="shared" si="185"/>
        <v>0</v>
      </c>
      <c r="AV156" s="41">
        <f t="shared" si="186"/>
        <v>0</v>
      </c>
      <c r="AW156">
        <f t="shared" si="162"/>
        <v>0.51933091723884528</v>
      </c>
      <c r="AX156">
        <f t="shared" si="187"/>
        <v>0</v>
      </c>
      <c r="AY156" s="121">
        <f t="shared" si="188"/>
        <v>0</v>
      </c>
      <c r="AZ156">
        <f t="shared" si="163"/>
        <v>0.62112610095338838</v>
      </c>
      <c r="BA156" s="39">
        <f t="shared" si="189"/>
        <v>0</v>
      </c>
      <c r="BB156" s="39">
        <f t="shared" si="190"/>
        <v>0</v>
      </c>
      <c r="BC156">
        <f t="shared" si="164"/>
        <v>0.53843319293078984</v>
      </c>
      <c r="BD156" s="41">
        <f t="shared" si="191"/>
        <v>0</v>
      </c>
      <c r="BE156" s="41">
        <f t="shared" si="192"/>
        <v>0</v>
      </c>
      <c r="BF156">
        <f t="shared" si="165"/>
        <v>0.5197801572512486</v>
      </c>
      <c r="BG156" s="41">
        <f t="shared" si="193"/>
        <v>160679.73246616265</v>
      </c>
      <c r="BH156" s="41">
        <f t="shared" si="194"/>
        <v>18739760.09354613</v>
      </c>
      <c r="BI156">
        <f t="shared" si="166"/>
        <v>0.55978976797268454</v>
      </c>
      <c r="BJ156">
        <f t="shared" si="195"/>
        <v>554016.45452664327</v>
      </c>
      <c r="BK156" s="121">
        <f t="shared" si="196"/>
        <v>64480894.945518069</v>
      </c>
      <c r="BL156">
        <f t="shared" si="167"/>
        <v>0.57396432825009436</v>
      </c>
      <c r="BM156" s="119">
        <f t="shared" si="197"/>
        <v>714696.18699280592</v>
      </c>
      <c r="BN156" s="119">
        <f t="shared" si="198"/>
        <v>80331048.96131891</v>
      </c>
      <c r="BO156">
        <f t="shared" si="168"/>
        <v>0.54119948573974219</v>
      </c>
    </row>
    <row r="157" spans="1:67">
      <c r="A157">
        <v>145</v>
      </c>
      <c r="B157" s="58">
        <v>140</v>
      </c>
      <c r="C157" s="56">
        <f t="shared" si="141"/>
        <v>32248071.930950709</v>
      </c>
      <c r="D157" s="56">
        <f t="shared" si="169"/>
        <v>273589.37239476666</v>
      </c>
      <c r="E157" s="59">
        <f t="shared" si="170"/>
        <v>31974482.558555942</v>
      </c>
      <c r="F157" s="53">
        <f t="shared" si="171"/>
        <v>413466.0520084317</v>
      </c>
      <c r="G157" s="53">
        <f t="shared" si="142"/>
        <v>148308.30826743532</v>
      </c>
      <c r="H157" s="60">
        <f t="shared" si="143"/>
        <v>265157.74374099635</v>
      </c>
      <c r="I157" s="54">
        <f t="shared" si="172"/>
        <v>0.10979999999999999</v>
      </c>
      <c r="J157" s="61">
        <f t="shared" si="144"/>
        <v>9.6456066865724388E-3</v>
      </c>
      <c r="K157" s="62">
        <f t="shared" si="145"/>
        <v>305855.67546047643</v>
      </c>
      <c r="L157" s="62">
        <f t="shared" si="146"/>
        <v>719321.72746890807</v>
      </c>
      <c r="M157" s="55">
        <f t="shared" si="173"/>
        <v>571013.41920147277</v>
      </c>
      <c r="N157" s="55">
        <f t="shared" si="174"/>
        <v>128581.71425120537</v>
      </c>
      <c r="O157" s="55">
        <f t="shared" si="147"/>
        <v>442431.70495026739</v>
      </c>
      <c r="P157" s="59">
        <f t="shared" si="175"/>
        <v>0</v>
      </c>
      <c r="Q157" s="52">
        <f t="shared" si="136"/>
        <v>0</v>
      </c>
      <c r="R157" s="57">
        <f t="shared" si="176"/>
        <v>0</v>
      </c>
      <c r="S157" s="59">
        <f t="shared" si="177"/>
        <v>0</v>
      </c>
      <c r="T157" s="56">
        <f t="shared" si="148"/>
        <v>0</v>
      </c>
      <c r="U157" s="57">
        <f t="shared" si="149"/>
        <v>0</v>
      </c>
      <c r="V157" s="59">
        <f t="shared" si="199"/>
        <v>0</v>
      </c>
      <c r="W157" s="52">
        <f t="shared" si="139"/>
        <v>0</v>
      </c>
      <c r="X157" s="57">
        <f t="shared" si="150"/>
        <v>0</v>
      </c>
      <c r="Y157" s="59">
        <f t="shared" si="137"/>
        <v>0</v>
      </c>
      <c r="Z157" s="56">
        <f t="shared" si="178"/>
        <v>0</v>
      </c>
      <c r="AA157" s="57">
        <f t="shared" si="179"/>
        <v>0</v>
      </c>
      <c r="AB157" s="63">
        <f t="shared" si="200"/>
        <v>0</v>
      </c>
      <c r="AC157" s="74">
        <f t="shared" si="151"/>
        <v>0</v>
      </c>
      <c r="AD157" s="57">
        <f t="shared" si="180"/>
        <v>0</v>
      </c>
      <c r="AE157" s="59">
        <f t="shared" si="181"/>
        <v>0</v>
      </c>
      <c r="AF157" s="54">
        <f t="shared" si="182"/>
        <v>0</v>
      </c>
      <c r="AG157" s="57">
        <f t="shared" si="152"/>
        <v>0</v>
      </c>
      <c r="AH157" s="59">
        <f t="shared" si="183"/>
        <v>7200065.0797636416</v>
      </c>
      <c r="AI157" s="54">
        <f t="shared" si="153"/>
        <v>128581.71425120537</v>
      </c>
      <c r="AJ157" s="57">
        <f t="shared" si="154"/>
        <v>30000.271165681839</v>
      </c>
      <c r="AK157" s="59">
        <f t="shared" si="138"/>
        <v>25048006.851187069</v>
      </c>
      <c r="AL157" s="56">
        <f t="shared" si="140"/>
        <v>442431.70495026739</v>
      </c>
      <c r="AM157" s="75">
        <f t="shared" si="155"/>
        <v>104366.69521327945</v>
      </c>
      <c r="AN157">
        <f t="shared" si="184"/>
        <v>3.3187442481857427E-2</v>
      </c>
      <c r="AO157" s="119">
        <f t="shared" si="156"/>
        <v>0</v>
      </c>
      <c r="AP157" s="119">
        <f t="shared" si="157"/>
        <v>0</v>
      </c>
      <c r="AQ157">
        <f t="shared" si="158"/>
        <v>0.50592084130525916</v>
      </c>
      <c r="AR157" s="41">
        <f t="shared" si="159"/>
        <v>0</v>
      </c>
      <c r="AS157" s="41">
        <f t="shared" si="160"/>
        <v>0</v>
      </c>
      <c r="AT157">
        <f t="shared" si="161"/>
        <v>0.50599997256882745</v>
      </c>
      <c r="AU157" s="41">
        <f t="shared" si="185"/>
        <v>0</v>
      </c>
      <c r="AV157" s="41">
        <f t="shared" si="186"/>
        <v>0</v>
      </c>
      <c r="AW157">
        <f t="shared" si="162"/>
        <v>0.51640629368765256</v>
      </c>
      <c r="AX157">
        <f t="shared" si="187"/>
        <v>0</v>
      </c>
      <c r="AY157" s="121">
        <f t="shared" si="188"/>
        <v>0</v>
      </c>
      <c r="AZ157">
        <f t="shared" si="163"/>
        <v>0.61842331499078818</v>
      </c>
      <c r="BA157" s="39">
        <f t="shared" si="189"/>
        <v>0</v>
      </c>
      <c r="BB157" s="39">
        <f t="shared" si="190"/>
        <v>0</v>
      </c>
      <c r="BC157">
        <f t="shared" si="164"/>
        <v>0.53554001808806606</v>
      </c>
      <c r="BD157" s="41">
        <f t="shared" si="191"/>
        <v>0</v>
      </c>
      <c r="BE157" s="41">
        <f t="shared" si="192"/>
        <v>0</v>
      </c>
      <c r="BF157">
        <f t="shared" si="165"/>
        <v>0.51685621593446018</v>
      </c>
      <c r="BG157" s="41">
        <f t="shared" si="193"/>
        <v>158581.98541688721</v>
      </c>
      <c r="BH157" s="41">
        <f t="shared" si="194"/>
        <v>18644348.56642478</v>
      </c>
      <c r="BI157">
        <f t="shared" si="166"/>
        <v>0.55693752388365769</v>
      </c>
      <c r="BJ157">
        <f t="shared" si="195"/>
        <v>546798.4001635469</v>
      </c>
      <c r="BK157" s="121">
        <f t="shared" si="196"/>
        <v>64152597.217788771</v>
      </c>
      <c r="BL157">
        <f t="shared" si="167"/>
        <v>0.57114250456041871</v>
      </c>
      <c r="BM157" s="119">
        <f t="shared" si="197"/>
        <v>705380.38558043411</v>
      </c>
      <c r="BN157" s="119">
        <f t="shared" si="198"/>
        <v>79941878.688206196</v>
      </c>
      <c r="BO157">
        <f t="shared" si="168"/>
        <v>0.53831127375900123</v>
      </c>
    </row>
    <row r="158" spans="1:67">
      <c r="A158">
        <v>146</v>
      </c>
      <c r="B158" s="64">
        <v>141</v>
      </c>
      <c r="C158" s="56">
        <f t="shared" si="141"/>
        <v>31677058.511749238</v>
      </c>
      <c r="D158" s="56">
        <f t="shared" si="169"/>
        <v>273589.37239476666</v>
      </c>
      <c r="E158" s="59">
        <f t="shared" si="170"/>
        <v>31403469.139354471</v>
      </c>
      <c r="F158" s="53">
        <f t="shared" si="171"/>
        <v>409477.92109250854</v>
      </c>
      <c r="G158" s="53">
        <f t="shared" si="142"/>
        <v>145659.75769137251</v>
      </c>
      <c r="H158" s="66">
        <f t="shared" si="143"/>
        <v>263818.16340113606</v>
      </c>
      <c r="I158" s="54">
        <f t="shared" si="172"/>
        <v>0.10979999999999999</v>
      </c>
      <c r="J158" s="67">
        <f t="shared" si="144"/>
        <v>9.6456066865724388E-3</v>
      </c>
      <c r="K158" s="68">
        <f t="shared" si="145"/>
        <v>300360.82567118749</v>
      </c>
      <c r="L158" s="68">
        <f t="shared" si="146"/>
        <v>709838.74676369608</v>
      </c>
      <c r="M158" s="55">
        <f t="shared" si="173"/>
        <v>564178.98907232354</v>
      </c>
      <c r="N158" s="55">
        <f t="shared" si="174"/>
        <v>127042.72635287364</v>
      </c>
      <c r="O158" s="55">
        <f t="shared" si="147"/>
        <v>437136.26271944994</v>
      </c>
      <c r="P158" s="65">
        <f t="shared" si="175"/>
        <v>0</v>
      </c>
      <c r="Q158" s="52">
        <f t="shared" si="136"/>
        <v>0</v>
      </c>
      <c r="R158" s="57">
        <f t="shared" si="176"/>
        <v>0</v>
      </c>
      <c r="S158" s="59">
        <f t="shared" si="177"/>
        <v>0</v>
      </c>
      <c r="T158" s="56">
        <f t="shared" si="148"/>
        <v>0</v>
      </c>
      <c r="U158" s="57">
        <f t="shared" si="149"/>
        <v>0</v>
      </c>
      <c r="V158" s="59">
        <f t="shared" si="199"/>
        <v>0</v>
      </c>
      <c r="W158" s="52">
        <f t="shared" si="139"/>
        <v>0</v>
      </c>
      <c r="X158" s="57">
        <f t="shared" si="150"/>
        <v>0</v>
      </c>
      <c r="Y158" s="59">
        <f t="shared" si="137"/>
        <v>0</v>
      </c>
      <c r="Z158" s="56">
        <f t="shared" si="178"/>
        <v>0</v>
      </c>
      <c r="AA158" s="57">
        <f t="shared" si="179"/>
        <v>0</v>
      </c>
      <c r="AB158" s="63">
        <f t="shared" si="200"/>
        <v>0</v>
      </c>
      <c r="AC158" s="74">
        <f t="shared" si="151"/>
        <v>0</v>
      </c>
      <c r="AD158" s="57">
        <f t="shared" si="180"/>
        <v>0</v>
      </c>
      <c r="AE158" s="59">
        <f t="shared" si="181"/>
        <v>0</v>
      </c>
      <c r="AF158" s="54">
        <f t="shared" si="182"/>
        <v>0</v>
      </c>
      <c r="AG158" s="57">
        <f t="shared" si="152"/>
        <v>0</v>
      </c>
      <c r="AH158" s="59">
        <f t="shared" si="183"/>
        <v>7071483.3655124363</v>
      </c>
      <c r="AI158" s="54">
        <f t="shared" si="153"/>
        <v>127042.72635287364</v>
      </c>
      <c r="AJ158" s="57">
        <f t="shared" si="154"/>
        <v>29464.514022968484</v>
      </c>
      <c r="AK158" s="59">
        <f t="shared" si="138"/>
        <v>24605575.146236803</v>
      </c>
      <c r="AL158" s="56">
        <f t="shared" si="140"/>
        <v>437136.26271944994</v>
      </c>
      <c r="AM158" s="75">
        <f t="shared" si="155"/>
        <v>102523.22977598668</v>
      </c>
      <c r="AN158">
        <f t="shared" si="184"/>
        <v>3.3267849665864886E-2</v>
      </c>
      <c r="AO158" s="119">
        <f t="shared" si="156"/>
        <v>0</v>
      </c>
      <c r="AP158" s="119">
        <f t="shared" si="157"/>
        <v>0</v>
      </c>
      <c r="AQ158">
        <f t="shared" si="158"/>
        <v>0.50299139268533033</v>
      </c>
      <c r="AR158" s="41">
        <f t="shared" si="159"/>
        <v>0</v>
      </c>
      <c r="AS158" s="41">
        <f t="shared" si="160"/>
        <v>0</v>
      </c>
      <c r="AT158">
        <f t="shared" si="161"/>
        <v>0.50307062721913187</v>
      </c>
      <c r="AU158" s="41">
        <f t="shared" si="185"/>
        <v>0</v>
      </c>
      <c r="AV158" s="41">
        <f t="shared" si="186"/>
        <v>0</v>
      </c>
      <c r="AW158">
        <f t="shared" si="162"/>
        <v>0.51349129437891039</v>
      </c>
      <c r="AX158">
        <f t="shared" si="187"/>
        <v>0</v>
      </c>
      <c r="AY158" s="121">
        <f t="shared" si="188"/>
        <v>0</v>
      </c>
      <c r="AZ158">
        <f t="shared" si="163"/>
        <v>0.61572407063423829</v>
      </c>
      <c r="BA158" s="39">
        <f t="shared" si="189"/>
        <v>0</v>
      </c>
      <c r="BB158" s="39">
        <f t="shared" si="190"/>
        <v>0</v>
      </c>
      <c r="BC158">
        <f t="shared" si="164"/>
        <v>0.53265528602700529</v>
      </c>
      <c r="BD158" s="41">
        <f t="shared" si="191"/>
        <v>0</v>
      </c>
      <c r="BE158" s="41">
        <f t="shared" si="192"/>
        <v>0</v>
      </c>
      <c r="BF158">
        <f t="shared" si="165"/>
        <v>0.5139418708990654</v>
      </c>
      <c r="BG158" s="41">
        <f t="shared" si="193"/>
        <v>156507.24037584211</v>
      </c>
      <c r="BH158" s="41">
        <f t="shared" si="194"/>
        <v>18548238.04751955</v>
      </c>
      <c r="BI158">
        <f t="shared" si="166"/>
        <v>0.5540924214472549</v>
      </c>
      <c r="BJ158">
        <f t="shared" si="195"/>
        <v>539659.49249543657</v>
      </c>
      <c r="BK158" s="121">
        <f t="shared" si="196"/>
        <v>63821894.35703969</v>
      </c>
      <c r="BL158">
        <f t="shared" si="167"/>
        <v>0.56832697165518697</v>
      </c>
      <c r="BM158" s="119">
        <f t="shared" si="197"/>
        <v>696166.73287127865</v>
      </c>
      <c r="BN158" s="119">
        <f t="shared" si="198"/>
        <v>79549237.459197626</v>
      </c>
      <c r="BO158">
        <f t="shared" si="168"/>
        <v>0.53543133479926008</v>
      </c>
    </row>
    <row r="159" spans="1:67">
      <c r="A159">
        <v>147</v>
      </c>
      <c r="B159" s="58">
        <v>142</v>
      </c>
      <c r="C159" s="56">
        <f t="shared" si="141"/>
        <v>31112879.522676919</v>
      </c>
      <c r="D159" s="56">
        <f t="shared" si="169"/>
        <v>273589.37239477038</v>
      </c>
      <c r="E159" s="59">
        <f t="shared" si="170"/>
        <v>30839290.150282148</v>
      </c>
      <c r="F159" s="53">
        <f t="shared" si="171"/>
        <v>405528.25811881479</v>
      </c>
      <c r="G159" s="53">
        <f t="shared" si="142"/>
        <v>143042.90748039205</v>
      </c>
      <c r="H159" s="60">
        <f t="shared" si="143"/>
        <v>262485.35063842277</v>
      </c>
      <c r="I159" s="54">
        <f t="shared" si="172"/>
        <v>0.10979999999999999</v>
      </c>
      <c r="J159" s="61">
        <f t="shared" si="144"/>
        <v>9.6456066865724388E-3</v>
      </c>
      <c r="K159" s="62">
        <f t="shared" si="145"/>
        <v>294931.83282946376</v>
      </c>
      <c r="L159" s="62">
        <f t="shared" si="146"/>
        <v>700460.09094827855</v>
      </c>
      <c r="M159" s="55">
        <f t="shared" si="173"/>
        <v>557417.18346788653</v>
      </c>
      <c r="N159" s="55">
        <f t="shared" si="174"/>
        <v>125520.09216107515</v>
      </c>
      <c r="O159" s="55">
        <f t="shared" si="147"/>
        <v>431897.09130681137</v>
      </c>
      <c r="P159" s="59">
        <f t="shared" si="175"/>
        <v>0</v>
      </c>
      <c r="Q159" s="52">
        <f t="shared" si="136"/>
        <v>0</v>
      </c>
      <c r="R159" s="57">
        <f t="shared" si="176"/>
        <v>0</v>
      </c>
      <c r="S159" s="59">
        <f t="shared" si="177"/>
        <v>0</v>
      </c>
      <c r="T159" s="56">
        <f t="shared" si="148"/>
        <v>0</v>
      </c>
      <c r="U159" s="57">
        <f t="shared" si="149"/>
        <v>0</v>
      </c>
      <c r="V159" s="59">
        <f t="shared" si="199"/>
        <v>0</v>
      </c>
      <c r="W159" s="52">
        <f t="shared" si="139"/>
        <v>0</v>
      </c>
      <c r="X159" s="57">
        <f t="shared" si="150"/>
        <v>0</v>
      </c>
      <c r="Y159" s="59">
        <f t="shared" si="137"/>
        <v>0</v>
      </c>
      <c r="Z159" s="56">
        <f t="shared" si="178"/>
        <v>0</v>
      </c>
      <c r="AA159" s="57">
        <f t="shared" si="179"/>
        <v>0</v>
      </c>
      <c r="AB159" s="63">
        <f t="shared" si="200"/>
        <v>0</v>
      </c>
      <c r="AC159" s="74">
        <f t="shared" si="151"/>
        <v>0</v>
      </c>
      <c r="AD159" s="57">
        <f t="shared" si="180"/>
        <v>0</v>
      </c>
      <c r="AE159" s="59">
        <f t="shared" si="181"/>
        <v>0</v>
      </c>
      <c r="AF159" s="54">
        <f t="shared" si="182"/>
        <v>0</v>
      </c>
      <c r="AG159" s="57">
        <f t="shared" si="152"/>
        <v>0</v>
      </c>
      <c r="AH159" s="59">
        <f t="shared" si="183"/>
        <v>6944440.639159563</v>
      </c>
      <c r="AI159" s="54">
        <f t="shared" si="153"/>
        <v>125520.09216107515</v>
      </c>
      <c r="AJ159" s="57">
        <f t="shared" si="154"/>
        <v>28935.169329831511</v>
      </c>
      <c r="AK159" s="59">
        <f t="shared" si="138"/>
        <v>24168438.883517355</v>
      </c>
      <c r="AL159" s="56">
        <f t="shared" si="140"/>
        <v>431897.09130681137</v>
      </c>
      <c r="AM159" s="75">
        <f t="shared" si="155"/>
        <v>100701.82868132231</v>
      </c>
      <c r="AN159">
        <f t="shared" si="184"/>
        <v>3.3348256849872346E-2</v>
      </c>
      <c r="AO159" s="119">
        <f t="shared" si="156"/>
        <v>0</v>
      </c>
      <c r="AP159" s="119">
        <f t="shared" si="157"/>
        <v>0</v>
      </c>
      <c r="AQ159">
        <f t="shared" si="158"/>
        <v>0.50007224064498745</v>
      </c>
      <c r="AR159" s="41">
        <f t="shared" si="159"/>
        <v>0</v>
      </c>
      <c r="AS159" s="41">
        <f t="shared" si="160"/>
        <v>0</v>
      </c>
      <c r="AT159">
        <f t="shared" si="161"/>
        <v>0.50015157353564876</v>
      </c>
      <c r="AU159" s="41">
        <f t="shared" si="185"/>
        <v>0</v>
      </c>
      <c r="AV159" s="41">
        <f t="shared" si="186"/>
        <v>0</v>
      </c>
      <c r="AW159">
        <f t="shared" si="162"/>
        <v>0.5105859425588144</v>
      </c>
      <c r="AX159">
        <f t="shared" si="187"/>
        <v>0</v>
      </c>
      <c r="AY159" s="121">
        <f t="shared" si="188"/>
        <v>0</v>
      </c>
      <c r="AZ159">
        <f t="shared" si="163"/>
        <v>0.61302842441440863</v>
      </c>
      <c r="BA159" s="39">
        <f t="shared" si="189"/>
        <v>0</v>
      </c>
      <c r="BB159" s="39">
        <f t="shared" si="190"/>
        <v>0</v>
      </c>
      <c r="BC159">
        <f t="shared" si="164"/>
        <v>0.52977902807044697</v>
      </c>
      <c r="BD159" s="41">
        <f t="shared" si="191"/>
        <v>0</v>
      </c>
      <c r="BE159" s="41">
        <f t="shared" si="192"/>
        <v>0</v>
      </c>
      <c r="BF159">
        <f t="shared" si="165"/>
        <v>0.51103714559178237</v>
      </c>
      <c r="BG159" s="41">
        <f t="shared" si="193"/>
        <v>154455.26149090668</v>
      </c>
      <c r="BH159" s="41">
        <f t="shared" si="194"/>
        <v>18451453.547678046</v>
      </c>
      <c r="BI159">
        <f t="shared" si="166"/>
        <v>0.55125449996165277</v>
      </c>
      <c r="BJ159">
        <f t="shared" si="195"/>
        <v>532598.91998813371</v>
      </c>
      <c r="BK159" s="121">
        <f t="shared" si="196"/>
        <v>63488872.422101274</v>
      </c>
      <c r="BL159">
        <f t="shared" si="167"/>
        <v>0.56551777353947574</v>
      </c>
      <c r="BM159" s="119">
        <f t="shared" si="197"/>
        <v>687054.18147904042</v>
      </c>
      <c r="BN159" s="119">
        <f t="shared" si="198"/>
        <v>79153240.052439883</v>
      </c>
      <c r="BO159">
        <f t="shared" si="168"/>
        <v>0.53255970127800512</v>
      </c>
    </row>
    <row r="160" spans="1:67">
      <c r="A160">
        <v>148</v>
      </c>
      <c r="B160" s="64">
        <v>143</v>
      </c>
      <c r="C160" s="56">
        <f t="shared" si="141"/>
        <v>30555462.339209028</v>
      </c>
      <c r="D160" s="56">
        <f t="shared" si="169"/>
        <v>273589.37239476666</v>
      </c>
      <c r="E160" s="59">
        <f t="shared" si="170"/>
        <v>30281872.966814261</v>
      </c>
      <c r="F160" s="53">
        <f t="shared" si="171"/>
        <v>401616.69204070995</v>
      </c>
      <c r="G160" s="53">
        <f t="shared" si="142"/>
        <v>140457.42077774016</v>
      </c>
      <c r="H160" s="66">
        <f t="shared" si="143"/>
        <v>261159.27126296979</v>
      </c>
      <c r="I160" s="54">
        <f t="shared" si="172"/>
        <v>0.10979999999999999</v>
      </c>
      <c r="J160" s="67">
        <f t="shared" si="144"/>
        <v>9.6456066865724388E-3</v>
      </c>
      <c r="K160" s="68">
        <f t="shared" si="145"/>
        <v>289567.99675748631</v>
      </c>
      <c r="L160" s="68">
        <f t="shared" si="146"/>
        <v>691184.68879819626</v>
      </c>
      <c r="M160" s="55">
        <f t="shared" si="173"/>
        <v>550727.26802045607</v>
      </c>
      <c r="N160" s="55">
        <f t="shared" si="174"/>
        <v>124013.64630971642</v>
      </c>
      <c r="O160" s="55">
        <f t="shared" si="147"/>
        <v>426713.62171073968</v>
      </c>
      <c r="P160" s="65">
        <f t="shared" si="175"/>
        <v>0</v>
      </c>
      <c r="Q160" s="52">
        <f t="shared" si="136"/>
        <v>0</v>
      </c>
      <c r="R160" s="57">
        <f t="shared" si="176"/>
        <v>0</v>
      </c>
      <c r="S160" s="59">
        <f t="shared" si="177"/>
        <v>0</v>
      </c>
      <c r="T160" s="56">
        <f t="shared" si="148"/>
        <v>0</v>
      </c>
      <c r="U160" s="57">
        <f t="shared" si="149"/>
        <v>0</v>
      </c>
      <c r="V160" s="59">
        <f t="shared" si="199"/>
        <v>0</v>
      </c>
      <c r="W160" s="52">
        <f t="shared" si="139"/>
        <v>0</v>
      </c>
      <c r="X160" s="57">
        <f t="shared" si="150"/>
        <v>0</v>
      </c>
      <c r="Y160" s="59">
        <f t="shared" si="137"/>
        <v>0</v>
      </c>
      <c r="Z160" s="56">
        <f t="shared" si="178"/>
        <v>0</v>
      </c>
      <c r="AA160" s="57">
        <f t="shared" si="179"/>
        <v>0</v>
      </c>
      <c r="AB160" s="63">
        <f t="shared" si="200"/>
        <v>0</v>
      </c>
      <c r="AC160" s="74">
        <f t="shared" si="151"/>
        <v>0</v>
      </c>
      <c r="AD160" s="57">
        <f t="shared" si="180"/>
        <v>0</v>
      </c>
      <c r="AE160" s="59">
        <f t="shared" si="181"/>
        <v>0</v>
      </c>
      <c r="AF160" s="54">
        <f t="shared" si="182"/>
        <v>0</v>
      </c>
      <c r="AG160" s="57">
        <f t="shared" si="152"/>
        <v>0</v>
      </c>
      <c r="AH160" s="59">
        <f t="shared" si="183"/>
        <v>6818920.5469984878</v>
      </c>
      <c r="AI160" s="54">
        <f t="shared" si="153"/>
        <v>124013.64630971642</v>
      </c>
      <c r="AJ160" s="57">
        <f t="shared" si="154"/>
        <v>28412.16894582703</v>
      </c>
      <c r="AK160" s="59">
        <f t="shared" si="138"/>
        <v>23736541.792210542</v>
      </c>
      <c r="AL160" s="56">
        <f t="shared" si="140"/>
        <v>426713.62171073968</v>
      </c>
      <c r="AM160" s="75">
        <f t="shared" si="155"/>
        <v>98902.257467543925</v>
      </c>
      <c r="AN160">
        <f t="shared" si="184"/>
        <v>3.3428664033879806E-2</v>
      </c>
      <c r="AO160" s="119">
        <f t="shared" si="156"/>
        <v>0</v>
      </c>
      <c r="AP160" s="119">
        <f t="shared" si="157"/>
        <v>0</v>
      </c>
      <c r="AQ160">
        <f t="shared" si="158"/>
        <v>0.49716340309036394</v>
      </c>
      <c r="AR160" s="41">
        <f t="shared" si="159"/>
        <v>0</v>
      </c>
      <c r="AS160" s="41">
        <f t="shared" si="160"/>
        <v>0</v>
      </c>
      <c r="AT160">
        <f t="shared" si="161"/>
        <v>0.49724282946199622</v>
      </c>
      <c r="AU160" s="41">
        <f t="shared" si="185"/>
        <v>0</v>
      </c>
      <c r="AV160" s="41">
        <f t="shared" si="186"/>
        <v>0</v>
      </c>
      <c r="AW160">
        <f t="shared" si="162"/>
        <v>0.50769026095628567</v>
      </c>
      <c r="AX160">
        <f t="shared" si="187"/>
        <v>0</v>
      </c>
      <c r="AY160" s="121">
        <f t="shared" si="188"/>
        <v>0</v>
      </c>
      <c r="AZ160">
        <f t="shared" si="163"/>
        <v>0.61033643247002534</v>
      </c>
      <c r="BA160" s="39">
        <f t="shared" si="189"/>
        <v>0</v>
      </c>
      <c r="BB160" s="39">
        <f t="shared" si="190"/>
        <v>0</v>
      </c>
      <c r="BC160">
        <f t="shared" si="164"/>
        <v>0.52691127503308866</v>
      </c>
      <c r="BD160" s="41">
        <f t="shared" si="191"/>
        <v>0</v>
      </c>
      <c r="BE160" s="41">
        <f t="shared" si="192"/>
        <v>0</v>
      </c>
      <c r="BF160">
        <f t="shared" si="165"/>
        <v>0.50814206294215214</v>
      </c>
      <c r="BG160" s="41">
        <f t="shared" si="193"/>
        <v>152425.81525554345</v>
      </c>
      <c r="BH160" s="41">
        <f t="shared" si="194"/>
        <v>18354019.653838031</v>
      </c>
      <c r="BI160">
        <f t="shared" si="166"/>
        <v>0.5484237982363015</v>
      </c>
      <c r="BJ160">
        <f t="shared" si="195"/>
        <v>525615.87917828362</v>
      </c>
      <c r="BK160" s="121">
        <f t="shared" si="196"/>
        <v>63153616.013189472</v>
      </c>
      <c r="BL160">
        <f t="shared" si="167"/>
        <v>0.56271495374707625</v>
      </c>
      <c r="BM160" s="119">
        <f t="shared" si="197"/>
        <v>678041.69443382707</v>
      </c>
      <c r="BN160" s="119">
        <f t="shared" si="198"/>
        <v>78753999.326925218</v>
      </c>
      <c r="BO160">
        <f t="shared" si="168"/>
        <v>0.52969640510652793</v>
      </c>
    </row>
    <row r="161" spans="1:67">
      <c r="A161">
        <v>149</v>
      </c>
      <c r="B161" s="58">
        <v>144</v>
      </c>
      <c r="C161" s="56">
        <f t="shared" si="141"/>
        <v>30004735.071188573</v>
      </c>
      <c r="D161" s="56">
        <f t="shared" si="169"/>
        <v>273589.37239476666</v>
      </c>
      <c r="E161" s="59">
        <f t="shared" si="170"/>
        <v>29731145.698793806</v>
      </c>
      <c r="F161" s="53">
        <f t="shared" si="171"/>
        <v>397742.85539052298</v>
      </c>
      <c r="G161" s="53">
        <f t="shared" si="142"/>
        <v>137902.96413290527</v>
      </c>
      <c r="H161" s="60">
        <f t="shared" si="143"/>
        <v>259839.89125761771</v>
      </c>
      <c r="I161" s="54">
        <f t="shared" si="172"/>
        <v>0.10979999999999999</v>
      </c>
      <c r="J161" s="61">
        <f t="shared" si="144"/>
        <v>9.6456066865724388E-3</v>
      </c>
      <c r="K161" s="62">
        <f t="shared" si="145"/>
        <v>284268.62435919221</v>
      </c>
      <c r="L161" s="62">
        <f t="shared" si="146"/>
        <v>682011.47974971519</v>
      </c>
      <c r="M161" s="55">
        <f t="shared" si="173"/>
        <v>544108.51561680995</v>
      </c>
      <c r="N161" s="55">
        <f t="shared" si="174"/>
        <v>122523.22506628007</v>
      </c>
      <c r="O161" s="55">
        <f t="shared" si="147"/>
        <v>421585.2905505299</v>
      </c>
      <c r="P161" s="59">
        <f t="shared" si="175"/>
        <v>0</v>
      </c>
      <c r="Q161" s="52">
        <f t="shared" si="136"/>
        <v>0</v>
      </c>
      <c r="R161" s="57">
        <f t="shared" si="176"/>
        <v>0</v>
      </c>
      <c r="S161" s="59">
        <f t="shared" si="177"/>
        <v>0</v>
      </c>
      <c r="T161" s="56">
        <f t="shared" si="148"/>
        <v>0</v>
      </c>
      <c r="U161" s="57">
        <f t="shared" si="149"/>
        <v>0</v>
      </c>
      <c r="V161" s="59">
        <f t="shared" si="199"/>
        <v>0</v>
      </c>
      <c r="W161" s="52">
        <f t="shared" si="139"/>
        <v>0</v>
      </c>
      <c r="X161" s="57">
        <f t="shared" si="150"/>
        <v>0</v>
      </c>
      <c r="Y161" s="59">
        <f t="shared" si="137"/>
        <v>0</v>
      </c>
      <c r="Z161" s="56">
        <f t="shared" si="178"/>
        <v>0</v>
      </c>
      <c r="AA161" s="57">
        <f t="shared" si="179"/>
        <v>0</v>
      </c>
      <c r="AB161" s="63">
        <f t="shared" si="200"/>
        <v>0</v>
      </c>
      <c r="AC161" s="74">
        <f t="shared" si="151"/>
        <v>0</v>
      </c>
      <c r="AD161" s="57">
        <f t="shared" si="180"/>
        <v>0</v>
      </c>
      <c r="AE161" s="59">
        <f t="shared" si="181"/>
        <v>0</v>
      </c>
      <c r="AF161" s="54">
        <f t="shared" si="182"/>
        <v>0</v>
      </c>
      <c r="AG161" s="57">
        <f t="shared" si="152"/>
        <v>0</v>
      </c>
      <c r="AH161" s="59">
        <f t="shared" si="183"/>
        <v>6694906.9006887712</v>
      </c>
      <c r="AI161" s="54">
        <f t="shared" si="153"/>
        <v>122523.22506628007</v>
      </c>
      <c r="AJ161" s="57">
        <f t="shared" si="154"/>
        <v>27895.445419536547</v>
      </c>
      <c r="AK161" s="59">
        <f t="shared" si="138"/>
        <v>23309828.170499802</v>
      </c>
      <c r="AL161" s="56">
        <f t="shared" si="140"/>
        <v>421585.2905505299</v>
      </c>
      <c r="AM161" s="75">
        <f t="shared" si="155"/>
        <v>97124.284043749169</v>
      </c>
      <c r="AN161">
        <f t="shared" si="184"/>
        <v>3.3509071217887265E-2</v>
      </c>
      <c r="AO161" s="119">
        <f t="shared" si="156"/>
        <v>0</v>
      </c>
      <c r="AP161" s="119">
        <f t="shared" si="157"/>
        <v>0</v>
      </c>
      <c r="AQ161">
        <f t="shared" si="158"/>
        <v>0.49426489741116181</v>
      </c>
      <c r="AR161" s="41">
        <f t="shared" si="159"/>
        <v>0</v>
      </c>
      <c r="AS161" s="41">
        <f t="shared" si="160"/>
        <v>0</v>
      </c>
      <c r="AT161">
        <f t="shared" si="161"/>
        <v>0.49434441242531646</v>
      </c>
      <c r="AU161" s="41">
        <f t="shared" si="185"/>
        <v>0</v>
      </c>
      <c r="AV161" s="41">
        <f t="shared" si="186"/>
        <v>0</v>
      </c>
      <c r="AW161">
        <f t="shared" si="162"/>
        <v>0.50480427178465526</v>
      </c>
      <c r="AX161">
        <f t="shared" si="187"/>
        <v>0</v>
      </c>
      <c r="AY161" s="121">
        <f t="shared" si="188"/>
        <v>0</v>
      </c>
      <c r="AZ161">
        <f t="shared" si="163"/>
        <v>0.60764815054653465</v>
      </c>
      <c r="BA161" s="39">
        <f t="shared" si="189"/>
        <v>0</v>
      </c>
      <c r="BB161" s="39">
        <f t="shared" si="190"/>
        <v>0</v>
      </c>
      <c r="BC161">
        <f t="shared" si="164"/>
        <v>0.52405205722252901</v>
      </c>
      <c r="BD161" s="41">
        <f t="shared" si="191"/>
        <v>0</v>
      </c>
      <c r="BE161" s="41">
        <f t="shared" si="192"/>
        <v>0</v>
      </c>
      <c r="BF161">
        <f t="shared" si="165"/>
        <v>0.50525664536425297</v>
      </c>
      <c r="BG161" s="41">
        <f t="shared" si="193"/>
        <v>150418.6704858166</v>
      </c>
      <c r="BH161" s="41">
        <f t="shared" si="194"/>
        <v>18255960.534875728</v>
      </c>
      <c r="BI161">
        <f t="shared" si="166"/>
        <v>0.54560035459226996</v>
      </c>
      <c r="BJ161">
        <f t="shared" si="195"/>
        <v>518709.57459427905</v>
      </c>
      <c r="BK161" s="121">
        <f t="shared" si="196"/>
        <v>62816208.292028956</v>
      </c>
      <c r="BL161">
        <f t="shared" si="167"/>
        <v>0.5599185553405982</v>
      </c>
      <c r="BM161" s="119">
        <f t="shared" si="197"/>
        <v>669128.24508009572</v>
      </c>
      <c r="BN161" s="119">
        <f t="shared" si="198"/>
        <v>78351626.248820633</v>
      </c>
      <c r="BO161">
        <f t="shared" si="168"/>
        <v>0.52684147769099332</v>
      </c>
    </row>
    <row r="162" spans="1:67">
      <c r="A162">
        <v>150</v>
      </c>
      <c r="B162" s="64">
        <v>145</v>
      </c>
      <c r="C162" s="56">
        <f t="shared" si="141"/>
        <v>29460626.555571765</v>
      </c>
      <c r="D162" s="56">
        <f t="shared" si="169"/>
        <v>273589.37239476666</v>
      </c>
      <c r="E162" s="59">
        <f t="shared" si="170"/>
        <v>29187037.183176998</v>
      </c>
      <c r="F162" s="53">
        <f t="shared" si="171"/>
        <v>393906.38424503175</v>
      </c>
      <c r="G162" s="53">
        <f t="shared" si="142"/>
        <v>135379.2074679693</v>
      </c>
      <c r="H162" s="66">
        <f t="shared" si="143"/>
        <v>258527.17677706244</v>
      </c>
      <c r="I162" s="54">
        <f t="shared" si="172"/>
        <v>0.10979999999999999</v>
      </c>
      <c r="J162" s="67">
        <f t="shared" si="144"/>
        <v>9.6456066865724388E-3</v>
      </c>
      <c r="K162" s="68">
        <f t="shared" si="145"/>
        <v>279033.02955030894</v>
      </c>
      <c r="L162" s="68">
        <f t="shared" si="146"/>
        <v>672939.41379534069</v>
      </c>
      <c r="M162" s="55">
        <f t="shared" si="173"/>
        <v>537560.20632737142</v>
      </c>
      <c r="N162" s="55">
        <f t="shared" si="174"/>
        <v>121048.6663158735</v>
      </c>
      <c r="O162" s="55">
        <f t="shared" si="147"/>
        <v>416511.54001149791</v>
      </c>
      <c r="P162" s="65">
        <f t="shared" si="175"/>
        <v>0</v>
      </c>
      <c r="Q162" s="52">
        <f t="shared" si="136"/>
        <v>0</v>
      </c>
      <c r="R162" s="57">
        <f t="shared" si="176"/>
        <v>0</v>
      </c>
      <c r="S162" s="59">
        <f t="shared" si="177"/>
        <v>0</v>
      </c>
      <c r="T162" s="56">
        <f t="shared" si="148"/>
        <v>0</v>
      </c>
      <c r="U162" s="57">
        <f t="shared" si="149"/>
        <v>0</v>
      </c>
      <c r="V162" s="59">
        <f t="shared" si="199"/>
        <v>0</v>
      </c>
      <c r="W162" s="52">
        <f t="shared" si="139"/>
        <v>0</v>
      </c>
      <c r="X162" s="57">
        <f t="shared" si="150"/>
        <v>0</v>
      </c>
      <c r="Y162" s="59">
        <f t="shared" si="137"/>
        <v>0</v>
      </c>
      <c r="Z162" s="56">
        <f t="shared" si="178"/>
        <v>0</v>
      </c>
      <c r="AA162" s="57">
        <f t="shared" si="179"/>
        <v>0</v>
      </c>
      <c r="AB162" s="63">
        <f t="shared" si="200"/>
        <v>0</v>
      </c>
      <c r="AC162" s="74">
        <f t="shared" si="151"/>
        <v>0</v>
      </c>
      <c r="AD162" s="57">
        <f t="shared" si="180"/>
        <v>0</v>
      </c>
      <c r="AE162" s="59">
        <f t="shared" si="181"/>
        <v>0</v>
      </c>
      <c r="AF162" s="54">
        <f t="shared" si="182"/>
        <v>0</v>
      </c>
      <c r="AG162" s="57">
        <f t="shared" si="152"/>
        <v>0</v>
      </c>
      <c r="AH162" s="59">
        <f t="shared" si="183"/>
        <v>6572383.6756224912</v>
      </c>
      <c r="AI162" s="54">
        <f t="shared" si="153"/>
        <v>121048.6663158735</v>
      </c>
      <c r="AJ162" s="57">
        <f t="shared" si="154"/>
        <v>27384.931981760379</v>
      </c>
      <c r="AK162" s="59">
        <f t="shared" si="138"/>
        <v>22888242.879949272</v>
      </c>
      <c r="AL162" s="56">
        <f t="shared" si="140"/>
        <v>416511.54001149791</v>
      </c>
      <c r="AM162" s="75">
        <f t="shared" si="155"/>
        <v>95367.678666455293</v>
      </c>
      <c r="AN162">
        <f t="shared" si="184"/>
        <v>3.3589478401894732E-2</v>
      </c>
      <c r="AO162" s="119">
        <f t="shared" si="156"/>
        <v>0</v>
      </c>
      <c r="AP162" s="119">
        <f t="shared" si="157"/>
        <v>0</v>
      </c>
      <c r="AQ162">
        <f t="shared" si="158"/>
        <v>0.49137674048269159</v>
      </c>
      <c r="AR162" s="41">
        <f t="shared" si="159"/>
        <v>0</v>
      </c>
      <c r="AS162" s="41">
        <f t="shared" si="160"/>
        <v>0</v>
      </c>
      <c r="AT162">
        <f t="shared" si="161"/>
        <v>0.49145633933837318</v>
      </c>
      <c r="AU162" s="41">
        <f t="shared" si="185"/>
        <v>0</v>
      </c>
      <c r="AV162" s="41">
        <f t="shared" si="186"/>
        <v>0</v>
      </c>
      <c r="AW162">
        <f t="shared" si="162"/>
        <v>0.50192799674343946</v>
      </c>
      <c r="AX162">
        <f t="shared" si="187"/>
        <v>0</v>
      </c>
      <c r="AY162" s="121">
        <f t="shared" si="188"/>
        <v>0</v>
      </c>
      <c r="AZ162">
        <f t="shared" si="163"/>
        <v>0.60496363399490738</v>
      </c>
      <c r="BA162" s="39">
        <f t="shared" si="189"/>
        <v>0</v>
      </c>
      <c r="BB162" s="39">
        <f t="shared" si="190"/>
        <v>0</v>
      </c>
      <c r="BC162">
        <f t="shared" si="164"/>
        <v>0.52120140444047736</v>
      </c>
      <c r="BD162" s="41">
        <f t="shared" si="191"/>
        <v>0</v>
      </c>
      <c r="BE162" s="41">
        <f t="shared" si="192"/>
        <v>0</v>
      </c>
      <c r="BF162">
        <f t="shared" si="165"/>
        <v>0.5023809147584426</v>
      </c>
      <c r="BG162" s="41">
        <f t="shared" si="193"/>
        <v>148433.59829763387</v>
      </c>
      <c r="BH162" s="41">
        <f t="shared" si="194"/>
        <v>18157299.947381027</v>
      </c>
      <c r="BI162">
        <f t="shared" si="166"/>
        <v>0.54278420686282558</v>
      </c>
      <c r="BJ162">
        <f t="shared" si="195"/>
        <v>511879.21867795323</v>
      </c>
      <c r="BK162" s="121">
        <f t="shared" si="196"/>
        <v>62476731.00172469</v>
      </c>
      <c r="BL162">
        <f t="shared" si="167"/>
        <v>0.55712862091139603</v>
      </c>
      <c r="BM162" s="119">
        <f t="shared" si="197"/>
        <v>660312.81697558705</v>
      </c>
      <c r="BN162" s="119">
        <f t="shared" si="198"/>
        <v>77946229.917468861</v>
      </c>
      <c r="BO162">
        <f t="shared" si="168"/>
        <v>0.52399494993343732</v>
      </c>
    </row>
    <row r="163" spans="1:67">
      <c r="A163">
        <v>151</v>
      </c>
      <c r="B163" s="58">
        <v>146</v>
      </c>
      <c r="C163" s="56">
        <f t="shared" si="141"/>
        <v>28923066.34924439</v>
      </c>
      <c r="D163" s="56">
        <f t="shared" si="169"/>
        <v>273589.37239476293</v>
      </c>
      <c r="E163" s="59">
        <f t="shared" si="170"/>
        <v>28649476.976849627</v>
      </c>
      <c r="F163" s="53">
        <f t="shared" si="171"/>
        <v>390106.91819127434</v>
      </c>
      <c r="G163" s="53">
        <f t="shared" si="142"/>
        <v>132885.82404428752</v>
      </c>
      <c r="H163" s="60">
        <f t="shared" si="143"/>
        <v>257221.09414698681</v>
      </c>
      <c r="I163" s="54">
        <f t="shared" si="172"/>
        <v>0.10979999999999999</v>
      </c>
      <c r="J163" s="61">
        <f t="shared" si="144"/>
        <v>9.6456066865724388E-3</v>
      </c>
      <c r="K163" s="62">
        <f t="shared" si="145"/>
        <v>273860.53318907227</v>
      </c>
      <c r="L163" s="62">
        <f t="shared" si="146"/>
        <v>663967.45138034667</v>
      </c>
      <c r="M163" s="55">
        <f t="shared" si="173"/>
        <v>531081.62733605911</v>
      </c>
      <c r="N163" s="55">
        <f t="shared" si="174"/>
        <v>119589.80954543242</v>
      </c>
      <c r="O163" s="55">
        <f t="shared" si="147"/>
        <v>411491.81779062672</v>
      </c>
      <c r="P163" s="59">
        <f t="shared" si="175"/>
        <v>0</v>
      </c>
      <c r="Q163" s="52">
        <f t="shared" si="136"/>
        <v>0</v>
      </c>
      <c r="R163" s="57">
        <f t="shared" si="176"/>
        <v>0</v>
      </c>
      <c r="S163" s="59">
        <f t="shared" si="177"/>
        <v>0</v>
      </c>
      <c r="T163" s="56">
        <f t="shared" si="148"/>
        <v>0</v>
      </c>
      <c r="U163" s="57">
        <f t="shared" si="149"/>
        <v>0</v>
      </c>
      <c r="V163" s="59">
        <f t="shared" si="199"/>
        <v>0</v>
      </c>
      <c r="W163" s="52">
        <f t="shared" si="139"/>
        <v>0</v>
      </c>
      <c r="X163" s="57">
        <f t="shared" si="150"/>
        <v>0</v>
      </c>
      <c r="Y163" s="59">
        <f t="shared" si="137"/>
        <v>0</v>
      </c>
      <c r="Z163" s="56">
        <f t="shared" si="178"/>
        <v>0</v>
      </c>
      <c r="AA163" s="57">
        <f t="shared" si="179"/>
        <v>0</v>
      </c>
      <c r="AB163" s="63">
        <f t="shared" si="200"/>
        <v>0</v>
      </c>
      <c r="AC163" s="74">
        <f t="shared" si="151"/>
        <v>0</v>
      </c>
      <c r="AD163" s="57">
        <f t="shared" si="180"/>
        <v>0</v>
      </c>
      <c r="AE163" s="59">
        <f t="shared" si="181"/>
        <v>0</v>
      </c>
      <c r="AF163" s="54">
        <f t="shared" si="182"/>
        <v>0</v>
      </c>
      <c r="AG163" s="57">
        <f t="shared" si="152"/>
        <v>0</v>
      </c>
      <c r="AH163" s="59">
        <f t="shared" si="183"/>
        <v>6451335.009306618</v>
      </c>
      <c r="AI163" s="54">
        <f t="shared" si="153"/>
        <v>119589.80954543242</v>
      </c>
      <c r="AJ163" s="57">
        <f t="shared" si="154"/>
        <v>26880.562538777576</v>
      </c>
      <c r="AK163" s="59">
        <f t="shared" si="138"/>
        <v>22471731.339937773</v>
      </c>
      <c r="AL163" s="56">
        <f t="shared" si="140"/>
        <v>411491.81779062672</v>
      </c>
      <c r="AM163" s="75">
        <f t="shared" si="155"/>
        <v>93632.213916407389</v>
      </c>
      <c r="AN163">
        <f t="shared" si="184"/>
        <v>3.3669885585902184E-2</v>
      </c>
      <c r="AO163" s="119">
        <f t="shared" si="156"/>
        <v>0</v>
      </c>
      <c r="AP163" s="119">
        <f t="shared" si="157"/>
        <v>0</v>
      </c>
      <c r="AQ163">
        <f t="shared" si="158"/>
        <v>0.4884989486680143</v>
      </c>
      <c r="AR163" s="41">
        <f t="shared" si="159"/>
        <v>0</v>
      </c>
      <c r="AS163" s="41">
        <f t="shared" si="160"/>
        <v>0</v>
      </c>
      <c r="AT163">
        <f t="shared" si="161"/>
        <v>0.48857862660167062</v>
      </c>
      <c r="AU163" s="41">
        <f t="shared" si="185"/>
        <v>0</v>
      </c>
      <c r="AV163" s="41">
        <f t="shared" si="186"/>
        <v>0</v>
      </c>
      <c r="AW163">
        <f t="shared" si="162"/>
        <v>0.49906145702014681</v>
      </c>
      <c r="AX163">
        <f t="shared" si="187"/>
        <v>0</v>
      </c>
      <c r="AY163" s="121">
        <f t="shared" si="188"/>
        <v>0</v>
      </c>
      <c r="AZ163">
        <f t="shared" si="163"/>
        <v>0.60228293777041253</v>
      </c>
      <c r="BA163" s="39">
        <f t="shared" si="189"/>
        <v>0</v>
      </c>
      <c r="BB163" s="39">
        <f t="shared" si="190"/>
        <v>0</v>
      </c>
      <c r="BC163">
        <f t="shared" si="164"/>
        <v>0.51835934598384892</v>
      </c>
      <c r="BD163" s="41">
        <f t="shared" si="191"/>
        <v>0</v>
      </c>
      <c r="BE163" s="41">
        <f t="shared" si="192"/>
        <v>0</v>
      </c>
      <c r="BF163">
        <f t="shared" si="165"/>
        <v>0.49951489251308934</v>
      </c>
      <c r="BG163" s="41">
        <f t="shared" si="193"/>
        <v>146470.37208420999</v>
      </c>
      <c r="BH163" s="41">
        <f t="shared" si="194"/>
        <v>18058061.241360296</v>
      </c>
      <c r="BI163">
        <f t="shared" si="166"/>
        <v>0.53997539239383407</v>
      </c>
      <c r="BJ163">
        <f t="shared" si="195"/>
        <v>505124.0317070341</v>
      </c>
      <c r="BK163" s="121">
        <f t="shared" si="196"/>
        <v>62135264.486384638</v>
      </c>
      <c r="BL163">
        <f t="shared" si="167"/>
        <v>0.55434519257972081</v>
      </c>
      <c r="BM163" s="119">
        <f t="shared" si="197"/>
        <v>651594.40379124414</v>
      </c>
      <c r="BN163" s="119">
        <f t="shared" si="198"/>
        <v>77537917.591064632</v>
      </c>
      <c r="BO163">
        <f t="shared" si="168"/>
        <v>0.52115685223288144</v>
      </c>
    </row>
    <row r="164" spans="1:67">
      <c r="A164">
        <v>152</v>
      </c>
      <c r="B164" s="64">
        <v>147</v>
      </c>
      <c r="C164" s="56">
        <f t="shared" si="141"/>
        <v>28391984.721908331</v>
      </c>
      <c r="D164" s="56">
        <f t="shared" si="169"/>
        <v>273589.37239476293</v>
      </c>
      <c r="E164" s="59">
        <f t="shared" si="170"/>
        <v>28118395.349513568</v>
      </c>
      <c r="F164" s="53">
        <f t="shared" si="171"/>
        <v>386344.10029269039</v>
      </c>
      <c r="G164" s="53">
        <f t="shared" si="142"/>
        <v>130422.49042949377</v>
      </c>
      <c r="H164" s="66">
        <f t="shared" si="143"/>
        <v>255921.60986319662</v>
      </c>
      <c r="I164" s="54">
        <f t="shared" si="172"/>
        <v>0.10979999999999999</v>
      </c>
      <c r="J164" s="67">
        <f t="shared" si="144"/>
        <v>9.6456066865724388E-3</v>
      </c>
      <c r="K164" s="68">
        <f t="shared" si="145"/>
        <v>268750.46300762059</v>
      </c>
      <c r="L164" s="68">
        <f t="shared" si="146"/>
        <v>655094.5633003111</v>
      </c>
      <c r="M164" s="55">
        <f t="shared" si="173"/>
        <v>524672.07287081727</v>
      </c>
      <c r="N164" s="55">
        <f t="shared" si="174"/>
        <v>118146.49582807743</v>
      </c>
      <c r="O164" s="55">
        <f t="shared" si="147"/>
        <v>406525.57704273984</v>
      </c>
      <c r="P164" s="65">
        <f t="shared" si="175"/>
        <v>0</v>
      </c>
      <c r="Q164" s="52">
        <f t="shared" si="136"/>
        <v>0</v>
      </c>
      <c r="R164" s="57">
        <f t="shared" si="176"/>
        <v>0</v>
      </c>
      <c r="S164" s="59">
        <f t="shared" si="177"/>
        <v>0</v>
      </c>
      <c r="T164" s="56">
        <f t="shared" si="148"/>
        <v>0</v>
      </c>
      <c r="U164" s="57">
        <f t="shared" si="149"/>
        <v>0</v>
      </c>
      <c r="V164" s="59">
        <f t="shared" si="199"/>
        <v>0</v>
      </c>
      <c r="W164" s="52">
        <f t="shared" si="139"/>
        <v>0</v>
      </c>
      <c r="X164" s="57">
        <f t="shared" si="150"/>
        <v>0</v>
      </c>
      <c r="Y164" s="59">
        <f t="shared" si="137"/>
        <v>0</v>
      </c>
      <c r="Z164" s="56">
        <f t="shared" si="178"/>
        <v>0</v>
      </c>
      <c r="AA164" s="57">
        <f t="shared" si="179"/>
        <v>0</v>
      </c>
      <c r="AB164" s="63">
        <f t="shared" si="200"/>
        <v>0</v>
      </c>
      <c r="AC164" s="74">
        <f t="shared" si="151"/>
        <v>0</v>
      </c>
      <c r="AD164" s="57">
        <f t="shared" si="180"/>
        <v>0</v>
      </c>
      <c r="AE164" s="59">
        <f t="shared" si="181"/>
        <v>0</v>
      </c>
      <c r="AF164" s="54">
        <f t="shared" si="182"/>
        <v>0</v>
      </c>
      <c r="AG164" s="57">
        <f t="shared" si="152"/>
        <v>0</v>
      </c>
      <c r="AH164" s="59">
        <f t="shared" si="183"/>
        <v>6331745.1997611858</v>
      </c>
      <c r="AI164" s="54">
        <f t="shared" si="153"/>
        <v>118146.49582807743</v>
      </c>
      <c r="AJ164" s="57">
        <f t="shared" si="154"/>
        <v>26382.271665671607</v>
      </c>
      <c r="AK164" s="59">
        <f t="shared" si="138"/>
        <v>22060239.522147145</v>
      </c>
      <c r="AL164" s="56">
        <f t="shared" si="140"/>
        <v>406525.57704273984</v>
      </c>
      <c r="AM164" s="75">
        <f t="shared" si="155"/>
        <v>91917.664675613109</v>
      </c>
      <c r="AN164">
        <f t="shared" si="184"/>
        <v>3.3750292769909651E-2</v>
      </c>
      <c r="AO164" s="119">
        <f t="shared" si="156"/>
        <v>0</v>
      </c>
      <c r="AP164" s="119">
        <f t="shared" si="157"/>
        <v>0</v>
      </c>
      <c r="AQ164">
        <f t="shared" si="158"/>
        <v>0.48563153782002738</v>
      </c>
      <c r="AR164" s="41">
        <f t="shared" si="159"/>
        <v>0</v>
      </c>
      <c r="AS164" s="41">
        <f t="shared" si="160"/>
        <v>0</v>
      </c>
      <c r="AT164">
        <f t="shared" si="161"/>
        <v>0.48571129010552488</v>
      </c>
      <c r="AU164" s="41">
        <f t="shared" si="185"/>
        <v>0</v>
      </c>
      <c r="AV164" s="41">
        <f t="shared" si="186"/>
        <v>0</v>
      </c>
      <c r="AW164">
        <f t="shared" si="162"/>
        <v>0.4962046732920033</v>
      </c>
      <c r="AX164">
        <f t="shared" si="187"/>
        <v>0</v>
      </c>
      <c r="AY164" s="121">
        <f t="shared" si="188"/>
        <v>0</v>
      </c>
      <c r="AZ164">
        <f t="shared" si="163"/>
        <v>0.59960611643148365</v>
      </c>
      <c r="BA164" s="39">
        <f t="shared" si="189"/>
        <v>0</v>
      </c>
      <c r="BB164" s="39">
        <f t="shared" si="190"/>
        <v>0</v>
      </c>
      <c r="BC164">
        <f t="shared" si="164"/>
        <v>0.5155259106460589</v>
      </c>
      <c r="BD164" s="41">
        <f t="shared" si="191"/>
        <v>0</v>
      </c>
      <c r="BE164" s="41">
        <f t="shared" si="192"/>
        <v>0</v>
      </c>
      <c r="BF164">
        <f t="shared" si="165"/>
        <v>0.49665859950637936</v>
      </c>
      <c r="BG164" s="41">
        <f t="shared" si="193"/>
        <v>144528.76749374904</v>
      </c>
      <c r="BH164" s="41">
        <f t="shared" si="194"/>
        <v>17958267.365867771</v>
      </c>
      <c r="BI164">
        <f t="shared" si="166"/>
        <v>0.53717394804439467</v>
      </c>
      <c r="BJ164">
        <f t="shared" si="195"/>
        <v>498443.24171835295</v>
      </c>
      <c r="BK164" s="121">
        <f t="shared" si="196"/>
        <v>61791887.710496455</v>
      </c>
      <c r="BL164">
        <f t="shared" si="167"/>
        <v>0.55156831199482115</v>
      </c>
      <c r="BM164" s="119">
        <f t="shared" si="197"/>
        <v>642972.00921210204</v>
      </c>
      <c r="BN164" s="119">
        <f t="shared" si="198"/>
        <v>77126794.712010145</v>
      </c>
      <c r="BO164">
        <f t="shared" si="168"/>
        <v>0.51832721448644192</v>
      </c>
    </row>
    <row r="165" spans="1:67">
      <c r="A165">
        <v>153</v>
      </c>
      <c r="B165" s="58">
        <v>148</v>
      </c>
      <c r="C165" s="56">
        <f t="shared" si="141"/>
        <v>27867312.649037514</v>
      </c>
      <c r="D165" s="56">
        <f t="shared" si="169"/>
        <v>273589.37239476293</v>
      </c>
      <c r="E165" s="59">
        <f t="shared" si="170"/>
        <v>27593723.276642751</v>
      </c>
      <c r="F165" s="53">
        <f t="shared" si="171"/>
        <v>382617.57705558941</v>
      </c>
      <c r="G165" s="53">
        <f t="shared" si="142"/>
        <v>127988.88646482797</v>
      </c>
      <c r="H165" s="60">
        <f t="shared" si="143"/>
        <v>254628.69059076143</v>
      </c>
      <c r="I165" s="54">
        <f t="shared" si="172"/>
        <v>0.10979999999999999</v>
      </c>
      <c r="J165" s="61">
        <f t="shared" si="144"/>
        <v>9.6456066865724388E-3</v>
      </c>
      <c r="K165" s="62">
        <f t="shared" si="145"/>
        <v>263702.15354405943</v>
      </c>
      <c r="L165" s="62">
        <f t="shared" si="146"/>
        <v>646319.73059964878</v>
      </c>
      <c r="M165" s="55">
        <f t="shared" si="173"/>
        <v>518330.8441348208</v>
      </c>
      <c r="N165" s="55">
        <f t="shared" si="174"/>
        <v>116718.56780762272</v>
      </c>
      <c r="O165" s="55">
        <f t="shared" si="147"/>
        <v>401612.27632719808</v>
      </c>
      <c r="P165" s="59">
        <f t="shared" si="175"/>
        <v>0</v>
      </c>
      <c r="Q165" s="52">
        <f t="shared" si="136"/>
        <v>0</v>
      </c>
      <c r="R165" s="57">
        <f t="shared" si="176"/>
        <v>0</v>
      </c>
      <c r="S165" s="59">
        <f t="shared" si="177"/>
        <v>0</v>
      </c>
      <c r="T165" s="56">
        <f t="shared" si="148"/>
        <v>0</v>
      </c>
      <c r="U165" s="57">
        <f t="shared" si="149"/>
        <v>0</v>
      </c>
      <c r="V165" s="59">
        <f t="shared" si="199"/>
        <v>0</v>
      </c>
      <c r="W165" s="52">
        <f t="shared" si="139"/>
        <v>0</v>
      </c>
      <c r="X165" s="57">
        <f t="shared" si="150"/>
        <v>0</v>
      </c>
      <c r="Y165" s="59">
        <f t="shared" si="137"/>
        <v>0</v>
      </c>
      <c r="Z165" s="56">
        <f t="shared" si="178"/>
        <v>0</v>
      </c>
      <c r="AA165" s="57">
        <f t="shared" si="179"/>
        <v>0</v>
      </c>
      <c r="AB165" s="63">
        <f t="shared" si="200"/>
        <v>0</v>
      </c>
      <c r="AC165" s="74">
        <f t="shared" si="151"/>
        <v>0</v>
      </c>
      <c r="AD165" s="57">
        <f t="shared" si="180"/>
        <v>0</v>
      </c>
      <c r="AE165" s="59">
        <f t="shared" si="181"/>
        <v>0</v>
      </c>
      <c r="AF165" s="54">
        <f t="shared" si="182"/>
        <v>0</v>
      </c>
      <c r="AG165" s="57">
        <f t="shared" si="152"/>
        <v>0</v>
      </c>
      <c r="AH165" s="59">
        <f t="shared" si="183"/>
        <v>6213598.7039331086</v>
      </c>
      <c r="AI165" s="54">
        <f t="shared" si="153"/>
        <v>116718.56780762272</v>
      </c>
      <c r="AJ165" s="57">
        <f t="shared" si="154"/>
        <v>25889.994599721285</v>
      </c>
      <c r="AK165" s="59">
        <f t="shared" si="138"/>
        <v>21653713.945104405</v>
      </c>
      <c r="AL165" s="56">
        <f t="shared" si="140"/>
        <v>401612.27632719808</v>
      </c>
      <c r="AM165" s="75">
        <f t="shared" si="155"/>
        <v>90223.808104601689</v>
      </c>
      <c r="AN165">
        <f t="shared" si="184"/>
        <v>3.3830699953917111E-2</v>
      </c>
      <c r="AO165" s="119">
        <f t="shared" si="156"/>
        <v>0</v>
      </c>
      <c r="AP165" s="119">
        <f t="shared" si="157"/>
        <v>0</v>
      </c>
      <c r="AQ165">
        <f t="shared" si="158"/>
        <v>0.4827745232836923</v>
      </c>
      <c r="AR165" s="41">
        <f t="shared" si="159"/>
        <v>0</v>
      </c>
      <c r="AS165" s="41">
        <f t="shared" si="160"/>
        <v>0</v>
      </c>
      <c r="AT165">
        <f t="shared" si="161"/>
        <v>0.48285434523233284</v>
      </c>
      <c r="AU165" s="41">
        <f t="shared" si="185"/>
        <v>0</v>
      </c>
      <c r="AV165" s="41">
        <f t="shared" si="186"/>
        <v>0</v>
      </c>
      <c r="AW165">
        <f t="shared" si="162"/>
        <v>0.49335766572781642</v>
      </c>
      <c r="AX165">
        <f t="shared" si="187"/>
        <v>0</v>
      </c>
      <c r="AY165" s="121">
        <f t="shared" si="188"/>
        <v>0</v>
      </c>
      <c r="AZ165">
        <f t="shared" si="163"/>
        <v>0.59693322413852801</v>
      </c>
      <c r="BA165" s="39">
        <f t="shared" si="189"/>
        <v>0</v>
      </c>
      <c r="BB165" s="39">
        <f t="shared" si="190"/>
        <v>0</v>
      </c>
      <c r="BC165">
        <f t="shared" si="164"/>
        <v>0.51270112671812629</v>
      </c>
      <c r="BD165" s="41">
        <f t="shared" si="191"/>
        <v>0</v>
      </c>
      <c r="BE165" s="41">
        <f t="shared" si="192"/>
        <v>0</v>
      </c>
      <c r="BF165">
        <f t="shared" si="165"/>
        <v>0.49381205610816026</v>
      </c>
      <c r="BG165" s="41">
        <f t="shared" si="193"/>
        <v>142608.562407344</v>
      </c>
      <c r="BH165" s="41">
        <f t="shared" si="194"/>
        <v>17857940.874566276</v>
      </c>
      <c r="BI165">
        <f t="shared" si="166"/>
        <v>0.53437991018730202</v>
      </c>
      <c r="BJ165">
        <f t="shared" si="195"/>
        <v>491836.08443179977</v>
      </c>
      <c r="BK165" s="121">
        <f t="shared" si="196"/>
        <v>61446678.278061308</v>
      </c>
      <c r="BL165">
        <f t="shared" si="167"/>
        <v>0.5487980203350995</v>
      </c>
      <c r="BM165" s="119">
        <f t="shared" si="197"/>
        <v>634444.64683914371</v>
      </c>
      <c r="BN165" s="119">
        <f t="shared" si="198"/>
        <v>76712964.931953475</v>
      </c>
      <c r="BO165">
        <f t="shared" si="168"/>
        <v>0.51550606609044913</v>
      </c>
    </row>
    <row r="166" spans="1:67">
      <c r="A166">
        <v>154</v>
      </c>
      <c r="B166" s="64">
        <v>149</v>
      </c>
      <c r="C166" s="56">
        <f t="shared" si="141"/>
        <v>27348981.804902695</v>
      </c>
      <c r="D166" s="56">
        <f t="shared" si="169"/>
        <v>273589.37239476666</v>
      </c>
      <c r="E166" s="59">
        <f t="shared" si="170"/>
        <v>27075392.432507928</v>
      </c>
      <c r="F166" s="53">
        <f t="shared" si="171"/>
        <v>378926.99839594186</v>
      </c>
      <c r="G166" s="53">
        <f t="shared" si="142"/>
        <v>125584.69523278261</v>
      </c>
      <c r="H166" s="66">
        <f t="shared" si="143"/>
        <v>253342.30316315923</v>
      </c>
      <c r="I166" s="54">
        <f t="shared" si="172"/>
        <v>0.10979999999999999</v>
      </c>
      <c r="J166" s="67">
        <f t="shared" si="144"/>
        <v>9.6456066865724388E-3</v>
      </c>
      <c r="K166" s="68">
        <f t="shared" si="145"/>
        <v>258714.94607518904</v>
      </c>
      <c r="L166" s="68">
        <f t="shared" si="146"/>
        <v>637641.94447113085</v>
      </c>
      <c r="M166" s="55">
        <f t="shared" si="173"/>
        <v>512057.24923834822</v>
      </c>
      <c r="N166" s="55">
        <f t="shared" si="174"/>
        <v>115305.86968323514</v>
      </c>
      <c r="O166" s="55">
        <f t="shared" si="147"/>
        <v>396751.37955511309</v>
      </c>
      <c r="P166" s="65">
        <f t="shared" si="175"/>
        <v>0</v>
      </c>
      <c r="Q166" s="52">
        <f t="shared" si="136"/>
        <v>0</v>
      </c>
      <c r="R166" s="57">
        <f t="shared" si="176"/>
        <v>0</v>
      </c>
      <c r="S166" s="59">
        <f t="shared" si="177"/>
        <v>0</v>
      </c>
      <c r="T166" s="56">
        <f t="shared" si="148"/>
        <v>0</v>
      </c>
      <c r="U166" s="57">
        <f t="shared" si="149"/>
        <v>0</v>
      </c>
      <c r="V166" s="59">
        <f t="shared" si="199"/>
        <v>0</v>
      </c>
      <c r="W166" s="52">
        <f t="shared" si="139"/>
        <v>0</v>
      </c>
      <c r="X166" s="57">
        <f t="shared" si="150"/>
        <v>0</v>
      </c>
      <c r="Y166" s="59">
        <f t="shared" si="137"/>
        <v>0</v>
      </c>
      <c r="Z166" s="56">
        <f t="shared" si="178"/>
        <v>0</v>
      </c>
      <c r="AA166" s="57">
        <f t="shared" si="179"/>
        <v>0</v>
      </c>
      <c r="AB166" s="63">
        <f t="shared" si="200"/>
        <v>0</v>
      </c>
      <c r="AC166" s="74">
        <f t="shared" si="151"/>
        <v>0</v>
      </c>
      <c r="AD166" s="57">
        <f t="shared" si="180"/>
        <v>0</v>
      </c>
      <c r="AE166" s="59">
        <f t="shared" si="181"/>
        <v>0</v>
      </c>
      <c r="AF166" s="54">
        <f t="shared" si="182"/>
        <v>0</v>
      </c>
      <c r="AG166" s="57">
        <f t="shared" si="152"/>
        <v>0</v>
      </c>
      <c r="AH166" s="59">
        <f t="shared" si="183"/>
        <v>6096880.1361254863</v>
      </c>
      <c r="AI166" s="54">
        <f t="shared" si="153"/>
        <v>115305.86968323514</v>
      </c>
      <c r="AJ166" s="57">
        <f t="shared" si="154"/>
        <v>25403.667233856191</v>
      </c>
      <c r="AK166" s="59">
        <f t="shared" si="138"/>
        <v>21252101.668777209</v>
      </c>
      <c r="AL166" s="56">
        <f t="shared" si="140"/>
        <v>396751.37955511309</v>
      </c>
      <c r="AM166" s="75">
        <f t="shared" si="155"/>
        <v>88550.423619905036</v>
      </c>
      <c r="AN166">
        <f t="shared" si="184"/>
        <v>3.391110713792457E-2</v>
      </c>
      <c r="AO166" s="119">
        <f t="shared" si="156"/>
        <v>0</v>
      </c>
      <c r="AP166" s="119">
        <f t="shared" si="157"/>
        <v>0</v>
      </c>
      <c r="AQ166">
        <f t="shared" si="158"/>
        <v>0.47992791989813427</v>
      </c>
      <c r="AR166" s="41">
        <f t="shared" si="159"/>
        <v>0</v>
      </c>
      <c r="AS166" s="41">
        <f t="shared" si="160"/>
        <v>0</v>
      </c>
      <c r="AT166">
        <f t="shared" si="161"/>
        <v>0.48000780685859895</v>
      </c>
      <c r="AU166" s="41">
        <f t="shared" si="185"/>
        <v>0</v>
      </c>
      <c r="AV166" s="41">
        <f t="shared" si="186"/>
        <v>0</v>
      </c>
      <c r="AW166">
        <f t="shared" si="162"/>
        <v>0.49052045398984151</v>
      </c>
      <c r="AX166">
        <f t="shared" si="187"/>
        <v>0</v>
      </c>
      <c r="AY166" s="121">
        <f t="shared" si="188"/>
        <v>0</v>
      </c>
      <c r="AZ166">
        <f t="shared" si="163"/>
        <v>0.59426431465277263</v>
      </c>
      <c r="BA166" s="39">
        <f t="shared" si="189"/>
        <v>0</v>
      </c>
      <c r="BB166" s="39">
        <f t="shared" si="190"/>
        <v>0</v>
      </c>
      <c r="BC166">
        <f t="shared" si="164"/>
        <v>0.50988502198998042</v>
      </c>
      <c r="BD166" s="41">
        <f t="shared" si="191"/>
        <v>0</v>
      </c>
      <c r="BE166" s="41">
        <f t="shared" si="192"/>
        <v>0</v>
      </c>
      <c r="BF166">
        <f t="shared" si="165"/>
        <v>0.49097528218167086</v>
      </c>
      <c r="BG166" s="41">
        <f t="shared" si="193"/>
        <v>140709.53691709135</v>
      </c>
      <c r="BH166" s="41">
        <f t="shared" si="194"/>
        <v>17757103.931218211</v>
      </c>
      <c r="BI166">
        <f t="shared" si="166"/>
        <v>0.53159331470976212</v>
      </c>
      <c r="BJ166">
        <f t="shared" si="195"/>
        <v>485301.80317501811</v>
      </c>
      <c r="BK166" s="121">
        <f t="shared" si="196"/>
        <v>61099712.451487415</v>
      </c>
      <c r="BL166">
        <f t="shared" si="167"/>
        <v>0.5460343583082059</v>
      </c>
      <c r="BM166" s="119">
        <f t="shared" si="197"/>
        <v>626011.34009210952</v>
      </c>
      <c r="BN166" s="119">
        <f t="shared" si="198"/>
        <v>76296530.136513889</v>
      </c>
      <c r="BO166">
        <f t="shared" si="168"/>
        <v>0.51269343594160899</v>
      </c>
    </row>
    <row r="167" spans="1:67">
      <c r="A167">
        <v>155</v>
      </c>
      <c r="B167" s="58">
        <v>150</v>
      </c>
      <c r="C167" s="56">
        <f t="shared" si="141"/>
        <v>26836924.555664346</v>
      </c>
      <c r="D167" s="56">
        <f t="shared" si="169"/>
        <v>273589.37239476666</v>
      </c>
      <c r="E167" s="59">
        <f t="shared" si="170"/>
        <v>26563335.183269579</v>
      </c>
      <c r="F167" s="53">
        <f t="shared" si="171"/>
        <v>375272.01760649111</v>
      </c>
      <c r="G167" s="53">
        <f t="shared" si="142"/>
        <v>123209.6030250654</v>
      </c>
      <c r="H167" s="60">
        <f t="shared" si="143"/>
        <v>252062.41458142572</v>
      </c>
      <c r="I167" s="54">
        <f t="shared" si="172"/>
        <v>0.10979999999999999</v>
      </c>
      <c r="J167" s="61">
        <f t="shared" si="144"/>
        <v>9.6456066865724388E-3</v>
      </c>
      <c r="K167" s="62">
        <f t="shared" si="145"/>
        <v>253788.18854988978</v>
      </c>
      <c r="L167" s="62">
        <f t="shared" si="146"/>
        <v>629060.20615638094</v>
      </c>
      <c r="M167" s="55">
        <f t="shared" si="173"/>
        <v>505850.60313131555</v>
      </c>
      <c r="N167" s="55">
        <f t="shared" si="174"/>
        <v>113908.24719424204</v>
      </c>
      <c r="O167" s="55">
        <f t="shared" si="147"/>
        <v>391942.35593707353</v>
      </c>
      <c r="P167" s="59">
        <f t="shared" si="175"/>
        <v>0</v>
      </c>
      <c r="Q167" s="52">
        <f t="shared" si="136"/>
        <v>0</v>
      </c>
      <c r="R167" s="57">
        <f t="shared" si="176"/>
        <v>0</v>
      </c>
      <c r="S167" s="59">
        <f t="shared" si="177"/>
        <v>0</v>
      </c>
      <c r="T167" s="56">
        <f t="shared" si="148"/>
        <v>0</v>
      </c>
      <c r="U167" s="57">
        <f t="shared" si="149"/>
        <v>0</v>
      </c>
      <c r="V167" s="59">
        <f t="shared" si="199"/>
        <v>0</v>
      </c>
      <c r="W167" s="52">
        <f t="shared" si="139"/>
        <v>0</v>
      </c>
      <c r="X167" s="57">
        <f t="shared" si="150"/>
        <v>0</v>
      </c>
      <c r="Y167" s="59">
        <f t="shared" si="137"/>
        <v>0</v>
      </c>
      <c r="Z167" s="56">
        <f t="shared" si="178"/>
        <v>0</v>
      </c>
      <c r="AA167" s="57">
        <f t="shared" si="179"/>
        <v>0</v>
      </c>
      <c r="AB167" s="63">
        <f t="shared" si="200"/>
        <v>0</v>
      </c>
      <c r="AC167" s="74">
        <f t="shared" si="151"/>
        <v>0</v>
      </c>
      <c r="AD167" s="57">
        <f t="shared" si="180"/>
        <v>0</v>
      </c>
      <c r="AE167" s="59">
        <f t="shared" si="181"/>
        <v>0</v>
      </c>
      <c r="AF167" s="54">
        <f t="shared" si="182"/>
        <v>0</v>
      </c>
      <c r="AG167" s="57">
        <f t="shared" si="152"/>
        <v>0</v>
      </c>
      <c r="AH167" s="59">
        <f t="shared" si="183"/>
        <v>5981574.2664422514</v>
      </c>
      <c r="AI167" s="54">
        <f t="shared" si="153"/>
        <v>113908.24719424204</v>
      </c>
      <c r="AJ167" s="57">
        <f t="shared" si="154"/>
        <v>24923.226110176049</v>
      </c>
      <c r="AK167" s="59">
        <f t="shared" si="138"/>
        <v>20855350.289222095</v>
      </c>
      <c r="AL167" s="56">
        <f t="shared" si="140"/>
        <v>391942.35593707353</v>
      </c>
      <c r="AM167" s="75">
        <f t="shared" si="155"/>
        <v>86897.292871758735</v>
      </c>
      <c r="AN167">
        <f t="shared" si="184"/>
        <v>3.399151432193203E-2</v>
      </c>
      <c r="AO167" s="119">
        <f t="shared" si="156"/>
        <v>0</v>
      </c>
      <c r="AP167" s="119">
        <f t="shared" si="157"/>
        <v>0</v>
      </c>
      <c r="AQ167">
        <f t="shared" si="158"/>
        <v>0.47709174199885929</v>
      </c>
      <c r="AR167" s="41">
        <f t="shared" si="159"/>
        <v>0</v>
      </c>
      <c r="AS167" s="41">
        <f t="shared" si="160"/>
        <v>0</v>
      </c>
      <c r="AT167">
        <f t="shared" si="161"/>
        <v>0.47717168935722537</v>
      </c>
      <c r="AU167" s="41">
        <f t="shared" si="185"/>
        <v>0</v>
      </c>
      <c r="AV167" s="41">
        <f t="shared" si="186"/>
        <v>0</v>
      </c>
      <c r="AW167">
        <f t="shared" si="162"/>
        <v>0.48769305723558948</v>
      </c>
      <c r="AX167">
        <f t="shared" si="187"/>
        <v>0</v>
      </c>
      <c r="AY167" s="121">
        <f t="shared" si="188"/>
        <v>0</v>
      </c>
      <c r="AZ167">
        <f t="shared" si="163"/>
        <v>0.5915994413352933</v>
      </c>
      <c r="BA167" s="39">
        <f t="shared" si="189"/>
        <v>0</v>
      </c>
      <c r="BB167" s="39">
        <f t="shared" si="190"/>
        <v>0</v>
      </c>
      <c r="BC167">
        <f t="shared" si="164"/>
        <v>0.50707762375174503</v>
      </c>
      <c r="BD167" s="41">
        <f t="shared" si="191"/>
        <v>0</v>
      </c>
      <c r="BE167" s="41">
        <f t="shared" si="192"/>
        <v>0</v>
      </c>
      <c r="BF167">
        <f t="shared" si="165"/>
        <v>0.48814829708548912</v>
      </c>
      <c r="BG167" s="41">
        <f t="shared" si="193"/>
        <v>138831.47330441809</v>
      </c>
      <c r="BH167" s="41">
        <f t="shared" si="194"/>
        <v>17655778.315107517</v>
      </c>
      <c r="BI167">
        <f t="shared" si="166"/>
        <v>0.52881419701389554</v>
      </c>
      <c r="BJ167">
        <f t="shared" si="195"/>
        <v>478839.64880883228</v>
      </c>
      <c r="BK167" s="121">
        <f t="shared" si="196"/>
        <v>60751065.1702464</v>
      </c>
      <c r="BL167">
        <f t="shared" si="167"/>
        <v>0.5432773661514172</v>
      </c>
      <c r="BM167" s="119">
        <f t="shared" si="197"/>
        <v>617671.12211325043</v>
      </c>
      <c r="BN167" s="119">
        <f t="shared" si="198"/>
        <v>75877590.469697326</v>
      </c>
      <c r="BO167">
        <f t="shared" si="168"/>
        <v>0.50988935243819833</v>
      </c>
    </row>
    <row r="168" spans="1:67">
      <c r="A168">
        <v>156</v>
      </c>
      <c r="B168" s="64">
        <v>151</v>
      </c>
      <c r="C168" s="56">
        <f t="shared" si="141"/>
        <v>26331073.952533029</v>
      </c>
      <c r="D168" s="56">
        <f t="shared" si="169"/>
        <v>273589.37239476666</v>
      </c>
      <c r="E168" s="59">
        <f t="shared" si="170"/>
        <v>26057484.580138262</v>
      </c>
      <c r="F168" s="53">
        <f t="shared" si="171"/>
        <v>371652.29132418241</v>
      </c>
      <c r="G168" s="53">
        <f t="shared" si="142"/>
        <v>120863.29931087465</v>
      </c>
      <c r="H168" s="66">
        <f t="shared" si="143"/>
        <v>250788.99201330775</v>
      </c>
      <c r="I168" s="54">
        <f t="shared" si="172"/>
        <v>0.10979999999999999</v>
      </c>
      <c r="J168" s="67">
        <f t="shared" si="144"/>
        <v>9.6456066865724388E-3</v>
      </c>
      <c r="K168" s="68">
        <f t="shared" si="145"/>
        <v>248921.23552315749</v>
      </c>
      <c r="L168" s="68">
        <f t="shared" si="146"/>
        <v>620573.52684733993</v>
      </c>
      <c r="M168" s="55">
        <f t="shared" si="173"/>
        <v>499710.22753646527</v>
      </c>
      <c r="N168" s="55">
        <f t="shared" si="174"/>
        <v>112525.5476050866</v>
      </c>
      <c r="O168" s="55">
        <f t="shared" si="147"/>
        <v>387184.67993137869</v>
      </c>
      <c r="P168" s="65">
        <f t="shared" si="175"/>
        <v>0</v>
      </c>
      <c r="Q168" s="52">
        <f t="shared" si="136"/>
        <v>0</v>
      </c>
      <c r="R168" s="57">
        <f t="shared" si="176"/>
        <v>0</v>
      </c>
      <c r="S168" s="59">
        <f t="shared" si="177"/>
        <v>0</v>
      </c>
      <c r="T168" s="56">
        <f t="shared" si="148"/>
        <v>0</v>
      </c>
      <c r="U168" s="57">
        <f t="shared" si="149"/>
        <v>0</v>
      </c>
      <c r="V168" s="59">
        <f t="shared" si="199"/>
        <v>0</v>
      </c>
      <c r="W168" s="52">
        <f t="shared" si="139"/>
        <v>0</v>
      </c>
      <c r="X168" s="57">
        <f t="shared" si="150"/>
        <v>0</v>
      </c>
      <c r="Y168" s="59">
        <f t="shared" si="137"/>
        <v>0</v>
      </c>
      <c r="Z168" s="56">
        <f t="shared" si="178"/>
        <v>0</v>
      </c>
      <c r="AA168" s="57">
        <f t="shared" si="179"/>
        <v>0</v>
      </c>
      <c r="AB168" s="63">
        <f t="shared" si="200"/>
        <v>0</v>
      </c>
      <c r="AC168" s="74">
        <f t="shared" si="151"/>
        <v>0</v>
      </c>
      <c r="AD168" s="57">
        <f t="shared" si="180"/>
        <v>0</v>
      </c>
      <c r="AE168" s="59">
        <f t="shared" si="181"/>
        <v>0</v>
      </c>
      <c r="AF168" s="54">
        <f t="shared" si="182"/>
        <v>0</v>
      </c>
      <c r="AG168" s="57">
        <f t="shared" si="152"/>
        <v>0</v>
      </c>
      <c r="AH168" s="59">
        <f t="shared" si="183"/>
        <v>5867666.0192480097</v>
      </c>
      <c r="AI168" s="54">
        <f t="shared" si="153"/>
        <v>112525.5476050866</v>
      </c>
      <c r="AJ168" s="57">
        <f t="shared" si="154"/>
        <v>24448.608413533373</v>
      </c>
      <c r="AK168" s="59">
        <f t="shared" si="138"/>
        <v>20463407.93328502</v>
      </c>
      <c r="AL168" s="56">
        <f t="shared" si="140"/>
        <v>387184.67993137869</v>
      </c>
      <c r="AM168" s="75">
        <f t="shared" si="155"/>
        <v>85264.199722020916</v>
      </c>
      <c r="AN168">
        <f t="shared" si="184"/>
        <v>3.407192150593949E-2</v>
      </c>
      <c r="AO168" s="119">
        <f t="shared" si="156"/>
        <v>0</v>
      </c>
      <c r="AP168" s="119">
        <f t="shared" si="157"/>
        <v>0</v>
      </c>
      <c r="AQ168">
        <f t="shared" si="158"/>
        <v>0.47426600342000153</v>
      </c>
      <c r="AR168" s="41">
        <f t="shared" si="159"/>
        <v>0</v>
      </c>
      <c r="AS168" s="41">
        <f t="shared" si="160"/>
        <v>0</v>
      </c>
      <c r="AT168">
        <f t="shared" si="161"/>
        <v>0.47434600659969678</v>
      </c>
      <c r="AU168" s="41">
        <f t="shared" si="185"/>
        <v>0</v>
      </c>
      <c r="AV168" s="41">
        <f t="shared" si="186"/>
        <v>0</v>
      </c>
      <c r="AW168">
        <f t="shared" si="162"/>
        <v>0.4848754941197736</v>
      </c>
      <c r="AX168">
        <f t="shared" si="187"/>
        <v>0</v>
      </c>
      <c r="AY168" s="121">
        <f t="shared" si="188"/>
        <v>0</v>
      </c>
      <c r="AZ168">
        <f t="shared" si="163"/>
        <v>0.58893865714588878</v>
      </c>
      <c r="BA168" s="39">
        <f t="shared" si="189"/>
        <v>0</v>
      </c>
      <c r="BB168" s="39">
        <f t="shared" si="190"/>
        <v>0</v>
      </c>
      <c r="BC168">
        <f t="shared" si="164"/>
        <v>0.50427895879502127</v>
      </c>
      <c r="BD168" s="41">
        <f t="shared" si="191"/>
        <v>0</v>
      </c>
      <c r="BE168" s="41">
        <f t="shared" si="192"/>
        <v>0</v>
      </c>
      <c r="BF168">
        <f t="shared" si="165"/>
        <v>0.485331119675391</v>
      </c>
      <c r="BG168" s="41">
        <f t="shared" si="193"/>
        <v>136974.15601861998</v>
      </c>
      <c r="BH168" s="41">
        <f t="shared" si="194"/>
        <v>17553985.426393509</v>
      </c>
      <c r="BI168">
        <f t="shared" si="166"/>
        <v>0.52604259201745029</v>
      </c>
      <c r="BJ168">
        <f t="shared" si="195"/>
        <v>472448.87965339958</v>
      </c>
      <c r="BK168" s="121">
        <f t="shared" si="196"/>
        <v>60400810.069295079</v>
      </c>
      <c r="BL168">
        <f t="shared" si="167"/>
        <v>0.54052708363163748</v>
      </c>
      <c r="BM168" s="119">
        <f t="shared" si="197"/>
        <v>609423.03567201959</v>
      </c>
      <c r="BN168" s="119">
        <f t="shared" si="198"/>
        <v>75456244.358006254</v>
      </c>
      <c r="BO168">
        <f t="shared" si="168"/>
        <v>0.50709384348128361</v>
      </c>
    </row>
    <row r="169" spans="1:67">
      <c r="A169">
        <v>157</v>
      </c>
      <c r="B169" s="58">
        <v>152</v>
      </c>
      <c r="C169" s="56">
        <f t="shared" si="141"/>
        <v>25831363.724996563</v>
      </c>
      <c r="D169" s="56">
        <f t="shared" si="169"/>
        <v>273589.37239476666</v>
      </c>
      <c r="E169" s="59">
        <f t="shared" si="170"/>
        <v>25557774.352601796</v>
      </c>
      <c r="F169" s="53">
        <f t="shared" si="171"/>
        <v>368067.47949790588</v>
      </c>
      <c r="G169" s="53">
        <f t="shared" si="142"/>
        <v>118545.47670548467</v>
      </c>
      <c r="H169" s="60">
        <f t="shared" si="143"/>
        <v>249522.0027924212</v>
      </c>
      <c r="I169" s="54">
        <f t="shared" si="172"/>
        <v>0.10979999999999999</v>
      </c>
      <c r="J169" s="61">
        <f t="shared" si="144"/>
        <v>9.6456066865724388E-3</v>
      </c>
      <c r="K169" s="62">
        <f t="shared" si="145"/>
        <v>244113.44809078393</v>
      </c>
      <c r="L169" s="62">
        <f t="shared" si="146"/>
        <v>612180.92758868984</v>
      </c>
      <c r="M169" s="55">
        <f t="shared" si="173"/>
        <v>493635.45088320517</v>
      </c>
      <c r="N169" s="55">
        <f t="shared" si="174"/>
        <v>111157.61969042968</v>
      </c>
      <c r="O169" s="55">
        <f t="shared" si="147"/>
        <v>382477.83119277551</v>
      </c>
      <c r="P169" s="59">
        <f t="shared" si="175"/>
        <v>0</v>
      </c>
      <c r="Q169" s="52">
        <f t="shared" si="136"/>
        <v>0</v>
      </c>
      <c r="R169" s="57">
        <f t="shared" si="176"/>
        <v>0</v>
      </c>
      <c r="S169" s="59">
        <f t="shared" si="177"/>
        <v>0</v>
      </c>
      <c r="T169" s="56">
        <f t="shared" si="148"/>
        <v>0</v>
      </c>
      <c r="U169" s="57">
        <f t="shared" si="149"/>
        <v>0</v>
      </c>
      <c r="V169" s="59">
        <f t="shared" si="199"/>
        <v>0</v>
      </c>
      <c r="W169" s="52">
        <f t="shared" si="139"/>
        <v>0</v>
      </c>
      <c r="X169" s="57">
        <f t="shared" si="150"/>
        <v>0</v>
      </c>
      <c r="Y169" s="59">
        <f t="shared" si="137"/>
        <v>0</v>
      </c>
      <c r="Z169" s="56">
        <f t="shared" si="178"/>
        <v>0</v>
      </c>
      <c r="AA169" s="57">
        <f t="shared" si="179"/>
        <v>0</v>
      </c>
      <c r="AB169" s="63">
        <f t="shared" si="200"/>
        <v>0</v>
      </c>
      <c r="AC169" s="74">
        <f t="shared" si="151"/>
        <v>0</v>
      </c>
      <c r="AD169" s="57">
        <f t="shared" si="180"/>
        <v>0</v>
      </c>
      <c r="AE169" s="59">
        <f t="shared" si="181"/>
        <v>0</v>
      </c>
      <c r="AF169" s="54">
        <f t="shared" si="182"/>
        <v>0</v>
      </c>
      <c r="AG169" s="57">
        <f t="shared" si="152"/>
        <v>0</v>
      </c>
      <c r="AH169" s="59">
        <f t="shared" si="183"/>
        <v>5755140.4716429226</v>
      </c>
      <c r="AI169" s="54">
        <f t="shared" si="153"/>
        <v>111157.61969042968</v>
      </c>
      <c r="AJ169" s="57">
        <f t="shared" si="154"/>
        <v>23979.751965178843</v>
      </c>
      <c r="AK169" s="59">
        <f t="shared" si="138"/>
        <v>20076223.25335364</v>
      </c>
      <c r="AL169" s="56">
        <f t="shared" si="140"/>
        <v>382477.83119277551</v>
      </c>
      <c r="AM169" s="75">
        <f t="shared" si="155"/>
        <v>83650.930222306837</v>
      </c>
      <c r="AN169">
        <f t="shared" si="184"/>
        <v>3.4152328689946956E-2</v>
      </c>
      <c r="AO169" s="119">
        <f t="shared" si="156"/>
        <v>0</v>
      </c>
      <c r="AP169" s="119">
        <f t="shared" si="157"/>
        <v>0</v>
      </c>
      <c r="AQ169">
        <f t="shared" si="158"/>
        <v>0.4714507174965108</v>
      </c>
      <c r="AR169" s="41">
        <f t="shared" si="159"/>
        <v>0</v>
      </c>
      <c r="AS169" s="41">
        <f t="shared" si="160"/>
        <v>0</v>
      </c>
      <c r="AT169">
        <f t="shared" si="161"/>
        <v>0.47153077195830045</v>
      </c>
      <c r="AU169" s="41">
        <f t="shared" si="185"/>
        <v>0</v>
      </c>
      <c r="AV169" s="41">
        <f t="shared" si="186"/>
        <v>0</v>
      </c>
      <c r="AW169">
        <f t="shared" si="162"/>
        <v>0.4820677827962484</v>
      </c>
      <c r="AX169">
        <f t="shared" si="187"/>
        <v>0</v>
      </c>
      <c r="AY169" s="121">
        <f t="shared" si="188"/>
        <v>0</v>
      </c>
      <c r="AZ169">
        <f t="shared" si="163"/>
        <v>0.58628201464205199</v>
      </c>
      <c r="BA169" s="39">
        <f t="shared" si="189"/>
        <v>0</v>
      </c>
      <c r="BB169" s="39">
        <f t="shared" si="190"/>
        <v>0</v>
      </c>
      <c r="BC169">
        <f t="shared" si="164"/>
        <v>0.50148905341423267</v>
      </c>
      <c r="BD169" s="41">
        <f t="shared" si="191"/>
        <v>0</v>
      </c>
      <c r="BE169" s="41">
        <f t="shared" si="192"/>
        <v>0</v>
      </c>
      <c r="BF169">
        <f t="shared" si="165"/>
        <v>0.48252376830621546</v>
      </c>
      <c r="BG169" s="41">
        <f t="shared" si="193"/>
        <v>135137.37165560853</v>
      </c>
      <c r="BH169" s="41">
        <f t="shared" si="194"/>
        <v>17451746.29139746</v>
      </c>
      <c r="BI169">
        <f t="shared" si="166"/>
        <v>0.52327853415445935</v>
      </c>
      <c r="BJ169">
        <f t="shared" si="195"/>
        <v>466128.76141508238</v>
      </c>
      <c r="BK169" s="121">
        <f t="shared" si="196"/>
        <v>60049019.497265756</v>
      </c>
      <c r="BL169">
        <f t="shared" si="167"/>
        <v>0.53778355004582612</v>
      </c>
      <c r="BM169" s="119">
        <f t="shared" si="197"/>
        <v>601266.13307069091</v>
      </c>
      <c r="BN169" s="119">
        <f t="shared" si="198"/>
        <v>75032588.53424719</v>
      </c>
      <c r="BO169">
        <f t="shared" si="168"/>
        <v>0.50430693647594682</v>
      </c>
    </row>
    <row r="170" spans="1:67">
      <c r="A170">
        <v>158</v>
      </c>
      <c r="B170" s="64">
        <v>153</v>
      </c>
      <c r="C170" s="56">
        <f t="shared" si="141"/>
        <v>25337728.274113357</v>
      </c>
      <c r="D170" s="56">
        <f t="shared" si="169"/>
        <v>273589.37239476666</v>
      </c>
      <c r="E170" s="59">
        <f t="shared" si="170"/>
        <v>25064138.90171859</v>
      </c>
      <c r="F170" s="53">
        <f t="shared" si="171"/>
        <v>364517.24535655102</v>
      </c>
      <c r="G170" s="53">
        <f t="shared" si="142"/>
        <v>116255.83093913806</v>
      </c>
      <c r="H170" s="66">
        <f t="shared" si="143"/>
        <v>248261.41441741295</v>
      </c>
      <c r="I170" s="54">
        <f t="shared" si="172"/>
        <v>0.10979999999999999</v>
      </c>
      <c r="J170" s="67">
        <f t="shared" si="144"/>
        <v>9.6456066865724388E-3</v>
      </c>
      <c r="K170" s="68">
        <f t="shared" si="145"/>
        <v>239364.1938246747</v>
      </c>
      <c r="L170" s="68">
        <f t="shared" si="146"/>
        <v>603881.43918122572</v>
      </c>
      <c r="M170" s="55">
        <f t="shared" si="173"/>
        <v>487625.60824208765</v>
      </c>
      <c r="N170" s="55">
        <f t="shared" si="174"/>
        <v>109804.31372039569</v>
      </c>
      <c r="O170" s="55">
        <f t="shared" si="147"/>
        <v>377821.29452169198</v>
      </c>
      <c r="P170" s="65">
        <f t="shared" si="175"/>
        <v>0</v>
      </c>
      <c r="Q170" s="52">
        <f t="shared" si="136"/>
        <v>0</v>
      </c>
      <c r="R170" s="57">
        <f t="shared" si="176"/>
        <v>0</v>
      </c>
      <c r="S170" s="59">
        <f t="shared" si="177"/>
        <v>0</v>
      </c>
      <c r="T170" s="56">
        <f t="shared" si="148"/>
        <v>0</v>
      </c>
      <c r="U170" s="57">
        <f t="shared" si="149"/>
        <v>0</v>
      </c>
      <c r="V170" s="59">
        <f t="shared" si="199"/>
        <v>0</v>
      </c>
      <c r="W170" s="52">
        <f t="shared" si="139"/>
        <v>0</v>
      </c>
      <c r="X170" s="57">
        <f t="shared" si="150"/>
        <v>0</v>
      </c>
      <c r="Y170" s="59">
        <f t="shared" si="137"/>
        <v>0</v>
      </c>
      <c r="Z170" s="56">
        <f t="shared" si="178"/>
        <v>0</v>
      </c>
      <c r="AA170" s="57">
        <f t="shared" si="179"/>
        <v>0</v>
      </c>
      <c r="AB170" s="63">
        <f t="shared" si="200"/>
        <v>0</v>
      </c>
      <c r="AC170" s="74">
        <f t="shared" si="151"/>
        <v>0</v>
      </c>
      <c r="AD170" s="57">
        <f t="shared" si="180"/>
        <v>0</v>
      </c>
      <c r="AE170" s="59">
        <f t="shared" si="181"/>
        <v>0</v>
      </c>
      <c r="AF170" s="54">
        <f t="shared" si="182"/>
        <v>0</v>
      </c>
      <c r="AG170" s="57">
        <f t="shared" si="152"/>
        <v>0</v>
      </c>
      <c r="AH170" s="59">
        <f t="shared" si="183"/>
        <v>5643982.8519524932</v>
      </c>
      <c r="AI170" s="54">
        <f t="shared" si="153"/>
        <v>109804.31372039569</v>
      </c>
      <c r="AJ170" s="57">
        <f t="shared" si="154"/>
        <v>23516.595216468722</v>
      </c>
      <c r="AK170" s="59">
        <f t="shared" si="138"/>
        <v>19693745.422160864</v>
      </c>
      <c r="AL170" s="56">
        <f t="shared" si="140"/>
        <v>377821.29452169198</v>
      </c>
      <c r="AM170" s="75">
        <f t="shared" si="155"/>
        <v>82057.272592336929</v>
      </c>
      <c r="AN170">
        <f t="shared" si="184"/>
        <v>3.4232735873954416E-2</v>
      </c>
      <c r="AO170" s="119">
        <f t="shared" si="156"/>
        <v>0</v>
      </c>
      <c r="AP170" s="119">
        <f t="shared" si="157"/>
        <v>0</v>
      </c>
      <c r="AQ170">
        <f t="shared" si="158"/>
        <v>0.46864589706644622</v>
      </c>
      <c r="AR170" s="41">
        <f t="shared" si="159"/>
        <v>0</v>
      </c>
      <c r="AS170" s="41">
        <f t="shared" si="160"/>
        <v>0</v>
      </c>
      <c r="AT170">
        <f t="shared" si="161"/>
        <v>0.46872599830840078</v>
      </c>
      <c r="AU170" s="41">
        <f t="shared" si="185"/>
        <v>0</v>
      </c>
      <c r="AV170" s="41">
        <f t="shared" si="186"/>
        <v>0</v>
      </c>
      <c r="AW170">
        <f t="shared" si="162"/>
        <v>0.47926994091983288</v>
      </c>
      <c r="AX170">
        <f t="shared" si="187"/>
        <v>0</v>
      </c>
      <c r="AY170" s="121">
        <f t="shared" si="188"/>
        <v>0</v>
      </c>
      <c r="AZ170">
        <f t="shared" si="163"/>
        <v>0.58362956597805815</v>
      </c>
      <c r="BA170" s="39">
        <f t="shared" si="189"/>
        <v>0</v>
      </c>
      <c r="BB170" s="39">
        <f t="shared" si="190"/>
        <v>0</v>
      </c>
      <c r="BC170">
        <f t="shared" si="164"/>
        <v>0.49870793340791841</v>
      </c>
      <c r="BD170" s="41">
        <f t="shared" si="191"/>
        <v>0</v>
      </c>
      <c r="BE170" s="41">
        <f t="shared" si="192"/>
        <v>0</v>
      </c>
      <c r="BF170">
        <f t="shared" si="165"/>
        <v>0.47972626083380066</v>
      </c>
      <c r="BG170" s="41">
        <f t="shared" si="193"/>
        <v>133320.90893686441</v>
      </c>
      <c r="BH170" s="41">
        <f t="shared" si="194"/>
        <v>17349081.56782252</v>
      </c>
      <c r="BI170">
        <f t="shared" si="166"/>
        <v>0.5205220573759719</v>
      </c>
      <c r="BJ170">
        <f t="shared" si="195"/>
        <v>459878.56711402891</v>
      </c>
      <c r="BK170" s="121">
        <f t="shared" si="196"/>
        <v>59695764.53442733</v>
      </c>
      <c r="BL170">
        <f t="shared" si="167"/>
        <v>0.53504680422124606</v>
      </c>
      <c r="BM170" s="119">
        <f t="shared" si="197"/>
        <v>593199.47605089331</v>
      </c>
      <c r="BN170" s="119">
        <f t="shared" si="198"/>
        <v>74606718.061039403</v>
      </c>
      <c r="BO170">
        <f t="shared" si="168"/>
        <v>0.50152865833260418</v>
      </c>
    </row>
    <row r="171" spans="1:67">
      <c r="A171">
        <v>159</v>
      </c>
      <c r="B171" s="58">
        <v>154</v>
      </c>
      <c r="C171" s="56">
        <f t="shared" si="141"/>
        <v>24850102.66587127</v>
      </c>
      <c r="D171" s="56">
        <f t="shared" si="169"/>
        <v>273589.37239476666</v>
      </c>
      <c r="E171" s="59">
        <f t="shared" si="170"/>
        <v>24576513.293476503</v>
      </c>
      <c r="F171" s="53">
        <f t="shared" si="171"/>
        <v>361001.25537736889</v>
      </c>
      <c r="G171" s="53">
        <f t="shared" si="142"/>
        <v>113994.06082624185</v>
      </c>
      <c r="H171" s="60">
        <f t="shared" si="143"/>
        <v>247007.19455112703</v>
      </c>
      <c r="I171" s="54">
        <f t="shared" si="172"/>
        <v>0.10979999999999999</v>
      </c>
      <c r="J171" s="61">
        <f t="shared" si="144"/>
        <v>9.6456066865724388E-3</v>
      </c>
      <c r="K171" s="62">
        <f t="shared" si="145"/>
        <v>234672.84670879951</v>
      </c>
      <c r="L171" s="62">
        <f t="shared" si="146"/>
        <v>595674.10208616836</v>
      </c>
      <c r="M171" s="55">
        <f t="shared" si="173"/>
        <v>481680.04125992651</v>
      </c>
      <c r="N171" s="55">
        <f t="shared" si="174"/>
        <v>108465.48144596202</v>
      </c>
      <c r="O171" s="55">
        <f t="shared" si="147"/>
        <v>373214.55981396447</v>
      </c>
      <c r="P171" s="59">
        <f t="shared" si="175"/>
        <v>0</v>
      </c>
      <c r="Q171" s="52">
        <f t="shared" ref="Q171:Q234" si="201">MIN(IF(S171&gt;O171,0,MIN(P171,O171-S171))+IF(P171&gt;0,MIN(AA171,P171)),P171)</f>
        <v>0</v>
      </c>
      <c r="R171" s="57">
        <f t="shared" si="176"/>
        <v>0</v>
      </c>
      <c r="S171" s="59">
        <f t="shared" si="177"/>
        <v>0</v>
      </c>
      <c r="T171" s="56">
        <f t="shared" si="148"/>
        <v>0</v>
      </c>
      <c r="U171" s="57">
        <f t="shared" si="149"/>
        <v>0</v>
      </c>
      <c r="V171" s="59">
        <f t="shared" si="199"/>
        <v>0</v>
      </c>
      <c r="W171" s="52">
        <f t="shared" si="139"/>
        <v>0</v>
      </c>
      <c r="X171" s="57">
        <f t="shared" si="150"/>
        <v>0</v>
      </c>
      <c r="Y171" s="59">
        <f t="shared" si="137"/>
        <v>0</v>
      </c>
      <c r="Z171" s="56">
        <f t="shared" si="178"/>
        <v>0</v>
      </c>
      <c r="AA171" s="57">
        <f t="shared" si="179"/>
        <v>0</v>
      </c>
      <c r="AB171" s="63">
        <f t="shared" si="200"/>
        <v>0</v>
      </c>
      <c r="AC171" s="74">
        <f t="shared" si="151"/>
        <v>0</v>
      </c>
      <c r="AD171" s="57">
        <f t="shared" si="180"/>
        <v>0</v>
      </c>
      <c r="AE171" s="59">
        <f t="shared" si="181"/>
        <v>0</v>
      </c>
      <c r="AF171" s="54">
        <f t="shared" si="182"/>
        <v>0</v>
      </c>
      <c r="AG171" s="57">
        <f t="shared" si="152"/>
        <v>0</v>
      </c>
      <c r="AH171" s="59">
        <f t="shared" si="183"/>
        <v>5534178.5382320974</v>
      </c>
      <c r="AI171" s="54">
        <f t="shared" si="153"/>
        <v>108465.48144596202</v>
      </c>
      <c r="AJ171" s="57">
        <f t="shared" si="154"/>
        <v>23059.077242633739</v>
      </c>
      <c r="AK171" s="59">
        <f t="shared" si="138"/>
        <v>19315924.127639171</v>
      </c>
      <c r="AL171" s="56">
        <f t="shared" si="140"/>
        <v>373214.55981396447</v>
      </c>
      <c r="AM171" s="75">
        <f t="shared" si="155"/>
        <v>80483.017198496542</v>
      </c>
      <c r="AN171">
        <f t="shared" si="184"/>
        <v>3.4313143057961876E-2</v>
      </c>
      <c r="AO171" s="119">
        <f t="shared" si="156"/>
        <v>0</v>
      </c>
      <c r="AP171" s="119">
        <f t="shared" si="157"/>
        <v>0</v>
      </c>
      <c r="AQ171">
        <f t="shared" si="158"/>
        <v>0.46585155447326598</v>
      </c>
      <c r="AR171" s="41">
        <f t="shared" si="159"/>
        <v>0</v>
      </c>
      <c r="AS171" s="41">
        <f t="shared" si="160"/>
        <v>0</v>
      </c>
      <c r="AT171">
        <f t="shared" si="161"/>
        <v>0.46593169803072709</v>
      </c>
      <c r="AU171" s="41">
        <f t="shared" si="185"/>
        <v>0</v>
      </c>
      <c r="AV171" s="41">
        <f t="shared" si="186"/>
        <v>0</v>
      </c>
      <c r="AW171">
        <f t="shared" si="162"/>
        <v>0.47648198564838795</v>
      </c>
      <c r="AX171">
        <f t="shared" si="187"/>
        <v>0</v>
      </c>
      <c r="AY171" s="121">
        <f t="shared" si="188"/>
        <v>0</v>
      </c>
      <c r="AZ171">
        <f t="shared" si="163"/>
        <v>0.58098136290394053</v>
      </c>
      <c r="BA171" s="39">
        <f t="shared" si="189"/>
        <v>0</v>
      </c>
      <c r="BB171" s="39">
        <f t="shared" si="190"/>
        <v>0</v>
      </c>
      <c r="BC171">
        <f t="shared" si="164"/>
        <v>0.49593562408021646</v>
      </c>
      <c r="BD171" s="41">
        <f t="shared" si="191"/>
        <v>0</v>
      </c>
      <c r="BE171" s="41">
        <f t="shared" si="192"/>
        <v>0</v>
      </c>
      <c r="BF171">
        <f t="shared" si="165"/>
        <v>0.47693861461700582</v>
      </c>
      <c r="BG171" s="41">
        <f t="shared" si="193"/>
        <v>131524.55868859577</v>
      </c>
      <c r="BH171" s="41">
        <f t="shared" si="194"/>
        <v>17246011.549907964</v>
      </c>
      <c r="BI171">
        <f t="shared" si="166"/>
        <v>0.51777319515079834</v>
      </c>
      <c r="BJ171">
        <f t="shared" si="195"/>
        <v>453697.57701246103</v>
      </c>
      <c r="BK171" s="121">
        <f t="shared" si="196"/>
        <v>59341115.010420352</v>
      </c>
      <c r="BL171">
        <f t="shared" si="167"/>
        <v>0.53231688451578074</v>
      </c>
      <c r="BM171" s="119">
        <f t="shared" si="197"/>
        <v>585222.1357010568</v>
      </c>
      <c r="BN171" s="119">
        <f t="shared" si="198"/>
        <v>74178726.354028687</v>
      </c>
      <c r="BO171">
        <f t="shared" si="168"/>
        <v>0.49875903546822242</v>
      </c>
    </row>
    <row r="172" spans="1:67">
      <c r="A172">
        <v>160</v>
      </c>
      <c r="B172" s="64">
        <v>155</v>
      </c>
      <c r="C172" s="56">
        <f t="shared" si="141"/>
        <v>24368422.62461134</v>
      </c>
      <c r="D172" s="56">
        <f t="shared" si="169"/>
        <v>273589.37239476666</v>
      </c>
      <c r="E172" s="59">
        <f t="shared" si="170"/>
        <v>24094833.252216574</v>
      </c>
      <c r="F172" s="53">
        <f t="shared" si="171"/>
        <v>357519.17925463989</v>
      </c>
      <c r="G172" s="53">
        <f t="shared" si="142"/>
        <v>111759.86823486455</v>
      </c>
      <c r="H172" s="66">
        <f t="shared" si="143"/>
        <v>245759.31101977534</v>
      </c>
      <c r="I172" s="54">
        <f t="shared" si="172"/>
        <v>0.10979999999999999</v>
      </c>
      <c r="J172" s="67">
        <f t="shared" si="144"/>
        <v>9.6456066865724388E-3</v>
      </c>
      <c r="K172" s="68">
        <f t="shared" si="145"/>
        <v>230038.78707576834</v>
      </c>
      <c r="L172" s="68">
        <f t="shared" si="146"/>
        <v>587557.96633040824</v>
      </c>
      <c r="M172" s="55">
        <f t="shared" si="173"/>
        <v>475798.09809554368</v>
      </c>
      <c r="N172" s="55">
        <f t="shared" si="174"/>
        <v>107140.97608449057</v>
      </c>
      <c r="O172" s="55">
        <f t="shared" si="147"/>
        <v>368657.12201105314</v>
      </c>
      <c r="P172" s="65">
        <f t="shared" si="175"/>
        <v>0</v>
      </c>
      <c r="Q172" s="52">
        <f t="shared" si="201"/>
        <v>0</v>
      </c>
      <c r="R172" s="57">
        <f t="shared" si="176"/>
        <v>0</v>
      </c>
      <c r="S172" s="59">
        <f t="shared" si="177"/>
        <v>0</v>
      </c>
      <c r="T172" s="56">
        <f t="shared" si="148"/>
        <v>0</v>
      </c>
      <c r="U172" s="57">
        <f t="shared" si="149"/>
        <v>0</v>
      </c>
      <c r="V172" s="59">
        <f t="shared" si="199"/>
        <v>0</v>
      </c>
      <c r="W172" s="52">
        <f t="shared" si="139"/>
        <v>0</v>
      </c>
      <c r="X172" s="57">
        <f t="shared" si="150"/>
        <v>0</v>
      </c>
      <c r="Y172" s="59">
        <f t="shared" si="137"/>
        <v>0</v>
      </c>
      <c r="Z172" s="56">
        <f t="shared" si="178"/>
        <v>0</v>
      </c>
      <c r="AA172" s="57">
        <f t="shared" si="179"/>
        <v>0</v>
      </c>
      <c r="AB172" s="63">
        <f t="shared" si="200"/>
        <v>0</v>
      </c>
      <c r="AC172" s="74">
        <f t="shared" si="151"/>
        <v>0</v>
      </c>
      <c r="AD172" s="57">
        <f t="shared" si="180"/>
        <v>0</v>
      </c>
      <c r="AE172" s="59">
        <f t="shared" si="181"/>
        <v>0</v>
      </c>
      <c r="AF172" s="54">
        <f t="shared" si="182"/>
        <v>0</v>
      </c>
      <c r="AG172" s="57">
        <f t="shared" si="152"/>
        <v>0</v>
      </c>
      <c r="AH172" s="59">
        <f t="shared" si="183"/>
        <v>5425713.0567861358</v>
      </c>
      <c r="AI172" s="54">
        <f t="shared" si="153"/>
        <v>107140.97608449057</v>
      </c>
      <c r="AJ172" s="57">
        <f t="shared" si="154"/>
        <v>22607.1377366089</v>
      </c>
      <c r="AK172" s="59">
        <f t="shared" si="138"/>
        <v>18942709.567825206</v>
      </c>
      <c r="AL172" s="56">
        <f t="shared" si="140"/>
        <v>368657.12201105314</v>
      </c>
      <c r="AM172" s="75">
        <f t="shared" si="155"/>
        <v>78927.956532605021</v>
      </c>
      <c r="AN172">
        <f t="shared" si="184"/>
        <v>3.4393550241969335E-2</v>
      </c>
      <c r="AO172" s="119">
        <f t="shared" si="156"/>
        <v>0</v>
      </c>
      <c r="AP172" s="119">
        <f t="shared" si="157"/>
        <v>0</v>
      </c>
      <c r="AQ172">
        <f t="shared" si="158"/>
        <v>0.46306770156804478</v>
      </c>
      <c r="AR172" s="41">
        <f t="shared" si="159"/>
        <v>0</v>
      </c>
      <c r="AS172" s="41">
        <f t="shared" si="160"/>
        <v>0</v>
      </c>
      <c r="AT172">
        <f t="shared" si="161"/>
        <v>0.46314788301362175</v>
      </c>
      <c r="AU172" s="41">
        <f t="shared" si="185"/>
        <v>0</v>
      </c>
      <c r="AV172" s="41">
        <f t="shared" si="186"/>
        <v>0</v>
      </c>
      <c r="AW172">
        <f t="shared" si="162"/>
        <v>0.4737039336447233</v>
      </c>
      <c r="AX172">
        <f t="shared" si="187"/>
        <v>0</v>
      </c>
      <c r="AY172" s="121">
        <f t="shared" si="188"/>
        <v>0</v>
      </c>
      <c r="AZ172">
        <f t="shared" si="163"/>
        <v>0.57833745676456505</v>
      </c>
      <c r="BA172" s="39">
        <f t="shared" si="189"/>
        <v>0</v>
      </c>
      <c r="BB172" s="39">
        <f t="shared" si="190"/>
        <v>0</v>
      </c>
      <c r="BC172">
        <f t="shared" si="164"/>
        <v>0.49317215024217703</v>
      </c>
      <c r="BD172" s="41">
        <f t="shared" si="191"/>
        <v>0</v>
      </c>
      <c r="BE172" s="41">
        <f t="shared" si="192"/>
        <v>0</v>
      </c>
      <c r="BF172">
        <f t="shared" si="165"/>
        <v>0.47416084651953716</v>
      </c>
      <c r="BG172" s="41">
        <f t="shared" si="193"/>
        <v>129748.11382109947</v>
      </c>
      <c r="BH172" s="41">
        <f t="shared" si="194"/>
        <v>17142556.17351849</v>
      </c>
      <c r="BI172">
        <f t="shared" si="166"/>
        <v>0.51503198046619658</v>
      </c>
      <c r="BJ172">
        <f t="shared" si="195"/>
        <v>447585.07854365814</v>
      </c>
      <c r="BK172" s="121">
        <f t="shared" si="196"/>
        <v>58985139.521768503</v>
      </c>
      <c r="BL172">
        <f t="shared" si="167"/>
        <v>0.52959382881824835</v>
      </c>
      <c r="BM172" s="119">
        <f t="shared" si="197"/>
        <v>577333.19236475765</v>
      </c>
      <c r="BN172" s="119">
        <f t="shared" si="198"/>
        <v>73748705.204809278</v>
      </c>
      <c r="BO172">
        <f t="shared" si="168"/>
        <v>0.49599809380769677</v>
      </c>
    </row>
    <row r="173" spans="1:67">
      <c r="A173">
        <v>161</v>
      </c>
      <c r="B173" s="58">
        <v>156</v>
      </c>
      <c r="C173" s="56">
        <f t="shared" si="141"/>
        <v>23892624.526515797</v>
      </c>
      <c r="D173" s="56">
        <f t="shared" si="169"/>
        <v>273589.37239476666</v>
      </c>
      <c r="E173" s="59">
        <f t="shared" si="170"/>
        <v>23619035.15412103</v>
      </c>
      <c r="F173" s="53">
        <f t="shared" si="171"/>
        <v>354070.68986864336</v>
      </c>
      <c r="G173" s="53">
        <f t="shared" si="142"/>
        <v>109552.95805653138</v>
      </c>
      <c r="H173" s="60">
        <f t="shared" si="143"/>
        <v>244517.73181211198</v>
      </c>
      <c r="I173" s="54">
        <f t="shared" si="172"/>
        <v>0.10979999999999999</v>
      </c>
      <c r="J173" s="61">
        <f t="shared" si="144"/>
        <v>9.6456066865724388E-3</v>
      </c>
      <c r="K173" s="62">
        <f t="shared" si="145"/>
        <v>225461.40154402686</v>
      </c>
      <c r="L173" s="62">
        <f t="shared" si="146"/>
        <v>579532.09141267021</v>
      </c>
      <c r="M173" s="55">
        <f t="shared" si="173"/>
        <v>469979.13335613883</v>
      </c>
      <c r="N173" s="55">
        <f t="shared" si="174"/>
        <v>105830.65230539913</v>
      </c>
      <c r="O173" s="55">
        <f t="shared" si="147"/>
        <v>364148.48105073971</v>
      </c>
      <c r="P173" s="59">
        <f t="shared" si="175"/>
        <v>0</v>
      </c>
      <c r="Q173" s="52">
        <f t="shared" si="201"/>
        <v>0</v>
      </c>
      <c r="R173" s="57">
        <f t="shared" si="176"/>
        <v>0</v>
      </c>
      <c r="S173" s="59">
        <f t="shared" si="177"/>
        <v>0</v>
      </c>
      <c r="T173" s="56">
        <f t="shared" si="148"/>
        <v>0</v>
      </c>
      <c r="U173" s="57">
        <f t="shared" si="149"/>
        <v>0</v>
      </c>
      <c r="V173" s="59">
        <f t="shared" si="199"/>
        <v>0</v>
      </c>
      <c r="W173" s="52">
        <f t="shared" si="139"/>
        <v>0</v>
      </c>
      <c r="X173" s="57">
        <f t="shared" si="150"/>
        <v>0</v>
      </c>
      <c r="Y173" s="59">
        <f t="shared" si="137"/>
        <v>0</v>
      </c>
      <c r="Z173" s="56">
        <f t="shared" si="178"/>
        <v>0</v>
      </c>
      <c r="AA173" s="57">
        <f t="shared" si="179"/>
        <v>0</v>
      </c>
      <c r="AB173" s="63">
        <f t="shared" si="200"/>
        <v>0</v>
      </c>
      <c r="AC173" s="74">
        <f t="shared" si="151"/>
        <v>0</v>
      </c>
      <c r="AD173" s="57">
        <f t="shared" si="180"/>
        <v>0</v>
      </c>
      <c r="AE173" s="59">
        <f t="shared" si="181"/>
        <v>0</v>
      </c>
      <c r="AF173" s="54">
        <f t="shared" si="182"/>
        <v>0</v>
      </c>
      <c r="AG173" s="57">
        <f t="shared" si="152"/>
        <v>0</v>
      </c>
      <c r="AH173" s="59">
        <f t="shared" si="183"/>
        <v>5318572.0807016455</v>
      </c>
      <c r="AI173" s="54">
        <f t="shared" si="153"/>
        <v>105830.65230539913</v>
      </c>
      <c r="AJ173" s="57">
        <f t="shared" si="154"/>
        <v>22160.717002923524</v>
      </c>
      <c r="AK173" s="59">
        <f t="shared" si="138"/>
        <v>18574052.445814151</v>
      </c>
      <c r="AL173" s="56">
        <f t="shared" si="140"/>
        <v>364148.48105073971</v>
      </c>
      <c r="AM173" s="75">
        <f t="shared" si="155"/>
        <v>77391.885190892295</v>
      </c>
      <c r="AN173">
        <f t="shared" si="184"/>
        <v>3.4473957425976795E-2</v>
      </c>
      <c r="AO173" s="119">
        <f t="shared" si="156"/>
        <v>0</v>
      </c>
      <c r="AP173" s="119">
        <f t="shared" si="157"/>
        <v>0</v>
      </c>
      <c r="AQ173">
        <f t="shared" si="158"/>
        <v>0.4602943497118609</v>
      </c>
      <c r="AR173" s="41">
        <f t="shared" si="159"/>
        <v>0</v>
      </c>
      <c r="AS173" s="41">
        <f t="shared" si="160"/>
        <v>0</v>
      </c>
      <c r="AT173">
        <f t="shared" si="161"/>
        <v>0.46037456465537163</v>
      </c>
      <c r="AU173" s="41">
        <f t="shared" si="185"/>
        <v>0</v>
      </c>
      <c r="AV173" s="41">
        <f t="shared" si="186"/>
        <v>0</v>
      </c>
      <c r="AW173">
        <f t="shared" si="162"/>
        <v>0.47093580107863098</v>
      </c>
      <c r="AX173">
        <f t="shared" si="187"/>
        <v>0</v>
      </c>
      <c r="AY173" s="121">
        <f t="shared" si="188"/>
        <v>0</v>
      </c>
      <c r="AZ173">
        <f t="shared" si="163"/>
        <v>0.57569789849878916</v>
      </c>
      <c r="BA173" s="39">
        <f t="shared" si="189"/>
        <v>0</v>
      </c>
      <c r="BB173" s="39">
        <f t="shared" si="190"/>
        <v>0</v>
      </c>
      <c r="BC173">
        <f t="shared" si="164"/>
        <v>0.49041753621320977</v>
      </c>
      <c r="BD173" s="41">
        <f t="shared" si="191"/>
        <v>0</v>
      </c>
      <c r="BE173" s="41">
        <f t="shared" si="192"/>
        <v>0</v>
      </c>
      <c r="BF173">
        <f t="shared" si="165"/>
        <v>0.47139297291203136</v>
      </c>
      <c r="BG173" s="41">
        <f t="shared" si="193"/>
        <v>127991.36930832265</v>
      </c>
      <c r="BH173" s="41">
        <f t="shared" si="194"/>
        <v>17038735.02116926</v>
      </c>
      <c r="BI173">
        <f t="shared" si="166"/>
        <v>0.51229844582880624</v>
      </c>
      <c r="BJ173">
        <f t="shared" si="195"/>
        <v>441540.36624163203</v>
      </c>
      <c r="BK173" s="121">
        <f t="shared" si="196"/>
        <v>58627905.449169092</v>
      </c>
      <c r="BL173">
        <f t="shared" si="167"/>
        <v>0.52687767454891199</v>
      </c>
      <c r="BM173" s="119">
        <f t="shared" si="197"/>
        <v>569531.7355499547</v>
      </c>
      <c r="BN173" s="119">
        <f t="shared" si="198"/>
        <v>73316744.803557664</v>
      </c>
      <c r="BO173">
        <f t="shared" si="168"/>
        <v>0.49324585878518162</v>
      </c>
    </row>
    <row r="174" spans="1:67">
      <c r="A174">
        <v>162</v>
      </c>
      <c r="B174" s="64">
        <v>157</v>
      </c>
      <c r="C174" s="56">
        <f t="shared" si="141"/>
        <v>23422645.393159658</v>
      </c>
      <c r="D174" s="56">
        <f t="shared" si="169"/>
        <v>273589.37239476666</v>
      </c>
      <c r="E174" s="59">
        <f t="shared" si="170"/>
        <v>23149056.020764891</v>
      </c>
      <c r="F174" s="53">
        <f t="shared" si="171"/>
        <v>350655.46325492713</v>
      </c>
      <c r="G174" s="53">
        <f t="shared" si="142"/>
        <v>107373.0381763145</v>
      </c>
      <c r="H174" s="66">
        <f t="shared" si="143"/>
        <v>243282.42507861264</v>
      </c>
      <c r="I174" s="54">
        <f t="shared" si="172"/>
        <v>0.10979999999999999</v>
      </c>
      <c r="J174" s="67">
        <f t="shared" si="144"/>
        <v>9.6456066865724388E-3</v>
      </c>
      <c r="K174" s="68">
        <f t="shared" si="145"/>
        <v>220940.082955666</v>
      </c>
      <c r="L174" s="68">
        <f t="shared" si="146"/>
        <v>571595.54621059308</v>
      </c>
      <c r="M174" s="55">
        <f t="shared" si="173"/>
        <v>464222.50803427858</v>
      </c>
      <c r="N174" s="55">
        <f t="shared" si="174"/>
        <v>104534.36621597271</v>
      </c>
      <c r="O174" s="55">
        <f t="shared" si="147"/>
        <v>359688.14181830588</v>
      </c>
      <c r="P174" s="65">
        <f t="shared" si="175"/>
        <v>0</v>
      </c>
      <c r="Q174" s="52">
        <f t="shared" si="201"/>
        <v>0</v>
      </c>
      <c r="R174" s="57">
        <f t="shared" si="176"/>
        <v>0</v>
      </c>
      <c r="S174" s="59">
        <f t="shared" si="177"/>
        <v>0</v>
      </c>
      <c r="T174" s="56">
        <f t="shared" si="148"/>
        <v>0</v>
      </c>
      <c r="U174" s="57">
        <f t="shared" si="149"/>
        <v>0</v>
      </c>
      <c r="V174" s="59">
        <f t="shared" si="199"/>
        <v>0</v>
      </c>
      <c r="W174" s="52">
        <f t="shared" si="139"/>
        <v>0</v>
      </c>
      <c r="X174" s="57">
        <f t="shared" si="150"/>
        <v>0</v>
      </c>
      <c r="Y174" s="59">
        <f t="shared" ref="Y174:Y237" si="202">IF(V173&gt;O173,(IF(V173&gt;AA173+O173+AM173,Y173+AA173,Y173+AA173-((AA173+O173+AM173)-V173))),Y173-Z173)</f>
        <v>0</v>
      </c>
      <c r="Z174" s="56">
        <f t="shared" si="178"/>
        <v>0</v>
      </c>
      <c r="AA174" s="57">
        <f t="shared" si="179"/>
        <v>0</v>
      </c>
      <c r="AB174" s="63">
        <f t="shared" si="200"/>
        <v>0</v>
      </c>
      <c r="AC174" s="74">
        <f t="shared" si="151"/>
        <v>0</v>
      </c>
      <c r="AD174" s="57">
        <f t="shared" si="180"/>
        <v>0</v>
      </c>
      <c r="AE174" s="59">
        <f t="shared" si="181"/>
        <v>0</v>
      </c>
      <c r="AF174" s="54">
        <f t="shared" si="182"/>
        <v>0</v>
      </c>
      <c r="AG174" s="57">
        <f t="shared" si="152"/>
        <v>0</v>
      </c>
      <c r="AH174" s="59">
        <f t="shared" si="183"/>
        <v>5212741.4283962464</v>
      </c>
      <c r="AI174" s="54">
        <f t="shared" si="153"/>
        <v>104534.36621597271</v>
      </c>
      <c r="AJ174" s="57">
        <f t="shared" si="154"/>
        <v>21719.755951651026</v>
      </c>
      <c r="AK174" s="59">
        <f t="shared" si="138"/>
        <v>18209903.96476341</v>
      </c>
      <c r="AL174" s="56">
        <f t="shared" si="140"/>
        <v>359688.14181830588</v>
      </c>
      <c r="AM174" s="75">
        <f t="shared" si="155"/>
        <v>75874.599853180873</v>
      </c>
      <c r="AN174">
        <f t="shared" si="184"/>
        <v>3.4554364609984255E-2</v>
      </c>
      <c r="AO174" s="119">
        <f t="shared" si="156"/>
        <v>0</v>
      </c>
      <c r="AP174" s="119">
        <f t="shared" si="157"/>
        <v>0</v>
      </c>
      <c r="AQ174">
        <f t="shared" si="158"/>
        <v>0.45753150977811757</v>
      </c>
      <c r="AR174" s="41">
        <f t="shared" si="159"/>
        <v>0</v>
      </c>
      <c r="AS174" s="41">
        <f t="shared" si="160"/>
        <v>0</v>
      </c>
      <c r="AT174">
        <f t="shared" si="161"/>
        <v>0.45761175386655784</v>
      </c>
      <c r="AU174" s="41">
        <f t="shared" si="185"/>
        <v>0</v>
      </c>
      <c r="AV174" s="41">
        <f t="shared" si="186"/>
        <v>0</v>
      </c>
      <c r="AW174">
        <f t="shared" si="162"/>
        <v>0.46817760362889227</v>
      </c>
      <c r="AX174">
        <f t="shared" si="187"/>
        <v>0</v>
      </c>
      <c r="AY174" s="121">
        <f t="shared" si="188"/>
        <v>0</v>
      </c>
      <c r="AZ174">
        <f t="shared" si="163"/>
        <v>0.57306273863853974</v>
      </c>
      <c r="BA174" s="39">
        <f t="shared" si="189"/>
        <v>0</v>
      </c>
      <c r="BB174" s="39">
        <f t="shared" si="190"/>
        <v>0</v>
      </c>
      <c r="BC174">
        <f t="shared" si="164"/>
        <v>0.48767180582255687</v>
      </c>
      <c r="BD174" s="41">
        <f t="shared" si="191"/>
        <v>0</v>
      </c>
      <c r="BE174" s="41">
        <f t="shared" si="192"/>
        <v>0</v>
      </c>
      <c r="BF174">
        <f t="shared" si="165"/>
        <v>0.4686350096740553</v>
      </c>
      <c r="BG174" s="41">
        <f t="shared" si="193"/>
        <v>126254.12216762373</v>
      </c>
      <c r="BH174" s="41">
        <f t="shared" si="194"/>
        <v>16934567.326987579</v>
      </c>
      <c r="BI174">
        <f t="shared" si="166"/>
        <v>0.50957262326533959</v>
      </c>
      <c r="BJ174">
        <f t="shared" si="195"/>
        <v>435562.74167148676</v>
      </c>
      <c r="BK174" s="121">
        <f t="shared" si="196"/>
        <v>58269478.974565551</v>
      </c>
      <c r="BL174">
        <f t="shared" si="167"/>
        <v>0.52416845865971573</v>
      </c>
      <c r="BM174" s="119">
        <f t="shared" si="197"/>
        <v>561816.86383911048</v>
      </c>
      <c r="BN174" s="119">
        <f t="shared" si="198"/>
        <v>72882933.76138173</v>
      </c>
      <c r="BO174">
        <f t="shared" si="168"/>
        <v>0.49050235534544878</v>
      </c>
    </row>
    <row r="175" spans="1:67">
      <c r="A175">
        <v>163</v>
      </c>
      <c r="B175" s="58">
        <v>158</v>
      </c>
      <c r="C175" s="56">
        <f t="shared" si="141"/>
        <v>22958422.885125376</v>
      </c>
      <c r="D175" s="56">
        <f t="shared" si="169"/>
        <v>273589.37239476293</v>
      </c>
      <c r="E175" s="59">
        <f t="shared" si="170"/>
        <v>22684833.512730613</v>
      </c>
      <c r="F175" s="53">
        <f t="shared" si="171"/>
        <v>347273.1785738722</v>
      </c>
      <c r="G175" s="53">
        <f t="shared" si="142"/>
        <v>105219.8194432155</v>
      </c>
      <c r="H175" s="60">
        <f t="shared" si="143"/>
        <v>242053.3591306567</v>
      </c>
      <c r="I175" s="54">
        <f t="shared" si="172"/>
        <v>0.10979999999999999</v>
      </c>
      <c r="J175" s="61">
        <f t="shared" si="144"/>
        <v>9.6456066865724388E-3</v>
      </c>
      <c r="K175" s="62">
        <f t="shared" si="145"/>
        <v>216474.23031483896</v>
      </c>
      <c r="L175" s="62">
        <f t="shared" si="146"/>
        <v>563747.40888871113</v>
      </c>
      <c r="M175" s="55">
        <f t="shared" si="173"/>
        <v>458527.58944549563</v>
      </c>
      <c r="N175" s="55">
        <f t="shared" si="174"/>
        <v>103251.97534731188</v>
      </c>
      <c r="O175" s="55">
        <f t="shared" si="147"/>
        <v>355275.61409818375</v>
      </c>
      <c r="P175" s="59">
        <f t="shared" si="175"/>
        <v>0</v>
      </c>
      <c r="Q175" s="52">
        <f t="shared" si="201"/>
        <v>0</v>
      </c>
      <c r="R175" s="57">
        <f t="shared" si="176"/>
        <v>0</v>
      </c>
      <c r="S175" s="59">
        <f t="shared" si="177"/>
        <v>0</v>
      </c>
      <c r="T175" s="56">
        <f t="shared" si="148"/>
        <v>0</v>
      </c>
      <c r="U175" s="57">
        <f t="shared" si="149"/>
        <v>0</v>
      </c>
      <c r="V175" s="59">
        <f t="shared" si="199"/>
        <v>0</v>
      </c>
      <c r="W175" s="52">
        <f t="shared" si="139"/>
        <v>0</v>
      </c>
      <c r="X175" s="57">
        <f t="shared" si="150"/>
        <v>0</v>
      </c>
      <c r="Y175" s="59">
        <f t="shared" si="202"/>
        <v>0</v>
      </c>
      <c r="Z175" s="56">
        <f t="shared" si="178"/>
        <v>0</v>
      </c>
      <c r="AA175" s="57">
        <f t="shared" si="179"/>
        <v>0</v>
      </c>
      <c r="AB175" s="63">
        <f t="shared" si="200"/>
        <v>0</v>
      </c>
      <c r="AC175" s="74">
        <f t="shared" si="151"/>
        <v>0</v>
      </c>
      <c r="AD175" s="57">
        <f t="shared" si="180"/>
        <v>0</v>
      </c>
      <c r="AE175" s="59">
        <f t="shared" si="181"/>
        <v>0</v>
      </c>
      <c r="AF175" s="54">
        <f t="shared" si="182"/>
        <v>0</v>
      </c>
      <c r="AG175" s="57">
        <f t="shared" si="152"/>
        <v>0</v>
      </c>
      <c r="AH175" s="59">
        <f t="shared" si="183"/>
        <v>5108207.0621802732</v>
      </c>
      <c r="AI175" s="54">
        <f t="shared" si="153"/>
        <v>103251.97534731188</v>
      </c>
      <c r="AJ175" s="57">
        <f t="shared" si="154"/>
        <v>21284.196092417806</v>
      </c>
      <c r="AK175" s="59">
        <f t="shared" si="138"/>
        <v>17850215.822945103</v>
      </c>
      <c r="AL175" s="56">
        <f t="shared" si="140"/>
        <v>355275.61409818375</v>
      </c>
      <c r="AM175" s="75">
        <f t="shared" si="155"/>
        <v>74375.899262271269</v>
      </c>
      <c r="AN175">
        <f t="shared" si="184"/>
        <v>3.4634771793991714E-2</v>
      </c>
      <c r="AO175" s="119">
        <f t="shared" si="156"/>
        <v>0</v>
      </c>
      <c r="AP175" s="119">
        <f t="shared" si="157"/>
        <v>0</v>
      </c>
      <c r="AQ175">
        <f t="shared" si="158"/>
        <v>0.45477919215487334</v>
      </c>
      <c r="AR175" s="41">
        <f t="shared" si="159"/>
        <v>0</v>
      </c>
      <c r="AS175" s="41">
        <f t="shared" si="160"/>
        <v>0</v>
      </c>
      <c r="AT175">
        <f t="shared" si="161"/>
        <v>0.45485946107237535</v>
      </c>
      <c r="AU175" s="41">
        <f t="shared" si="185"/>
        <v>0</v>
      </c>
      <c r="AV175" s="41">
        <f t="shared" si="186"/>
        <v>0</v>
      </c>
      <c r="AW175">
        <f t="shared" si="162"/>
        <v>0.46542935648538303</v>
      </c>
      <c r="AX175">
        <f t="shared" si="187"/>
        <v>0</v>
      </c>
      <c r="AY175" s="121">
        <f t="shared" si="188"/>
        <v>0</v>
      </c>
      <c r="AZ175">
        <f t="shared" si="163"/>
        <v>0.57043202730801823</v>
      </c>
      <c r="BA175" s="39">
        <f t="shared" si="189"/>
        <v>0</v>
      </c>
      <c r="BB175" s="39">
        <f t="shared" si="190"/>
        <v>0</v>
      </c>
      <c r="BC175">
        <f t="shared" si="164"/>
        <v>0.48493498241078475</v>
      </c>
      <c r="BD175" s="41">
        <f t="shared" si="191"/>
        <v>0</v>
      </c>
      <c r="BE175" s="41">
        <f t="shared" si="192"/>
        <v>0</v>
      </c>
      <c r="BF175">
        <f t="shared" si="165"/>
        <v>0.46588697219612435</v>
      </c>
      <c r="BG175" s="41">
        <f t="shared" si="193"/>
        <v>124536.17143972969</v>
      </c>
      <c r="BH175" s="41">
        <f t="shared" si="194"/>
        <v>16830071.981611837</v>
      </c>
      <c r="BI175">
        <f t="shared" si="166"/>
        <v>0.50685454432348975</v>
      </c>
      <c r="BJ175">
        <f t="shared" si="195"/>
        <v>429651.51336045505</v>
      </c>
      <c r="BK175" s="121">
        <f t="shared" si="196"/>
        <v>57909925.098003954</v>
      </c>
      <c r="BL175">
        <f t="shared" si="167"/>
        <v>0.521466217634867</v>
      </c>
      <c r="BM175" s="119">
        <f t="shared" si="197"/>
        <v>554187.6848001848</v>
      </c>
      <c r="BN175" s="119">
        <f t="shared" si="198"/>
        <v>72447359.132388309</v>
      </c>
      <c r="BO175">
        <f t="shared" si="168"/>
        <v>0.4877676079452839</v>
      </c>
    </row>
    <row r="176" spans="1:67">
      <c r="A176">
        <v>164</v>
      </c>
      <c r="B176" s="64">
        <v>159</v>
      </c>
      <c r="C176" s="56">
        <f t="shared" si="141"/>
        <v>22499895.295679882</v>
      </c>
      <c r="D176" s="56">
        <f t="shared" si="169"/>
        <v>273589.37239476666</v>
      </c>
      <c r="E176" s="59">
        <f t="shared" si="170"/>
        <v>22226305.923285116</v>
      </c>
      <c r="F176" s="53">
        <f t="shared" si="171"/>
        <v>343923.51808055281</v>
      </c>
      <c r="G176" s="53">
        <f t="shared" si="142"/>
        <v>103093.01564083748</v>
      </c>
      <c r="H176" s="66">
        <f t="shared" si="143"/>
        <v>240830.50243971532</v>
      </c>
      <c r="I176" s="54">
        <f t="shared" si="172"/>
        <v>0.10979999999999999</v>
      </c>
      <c r="J176" s="67">
        <f t="shared" si="144"/>
        <v>9.6456066865724388E-3</v>
      </c>
      <c r="K176" s="68">
        <f t="shared" si="145"/>
        <v>212063.24872678041</v>
      </c>
      <c r="L176" s="68">
        <f t="shared" si="146"/>
        <v>555986.76680733322</v>
      </c>
      <c r="M176" s="55">
        <f t="shared" si="173"/>
        <v>452893.75116649573</v>
      </c>
      <c r="N176" s="55">
        <f t="shared" si="174"/>
        <v>101983.33864041818</v>
      </c>
      <c r="O176" s="55">
        <f t="shared" si="147"/>
        <v>350910.41252607753</v>
      </c>
      <c r="P176" s="65">
        <f t="shared" si="175"/>
        <v>0</v>
      </c>
      <c r="Q176" s="52">
        <f t="shared" si="201"/>
        <v>0</v>
      </c>
      <c r="R176" s="57">
        <f t="shared" si="176"/>
        <v>0</v>
      </c>
      <c r="S176" s="59">
        <f t="shared" si="177"/>
        <v>0</v>
      </c>
      <c r="T176" s="56">
        <f t="shared" si="148"/>
        <v>0</v>
      </c>
      <c r="U176" s="57">
        <f t="shared" si="149"/>
        <v>0</v>
      </c>
      <c r="V176" s="59">
        <f t="shared" si="199"/>
        <v>0</v>
      </c>
      <c r="W176" s="52">
        <f t="shared" si="139"/>
        <v>0</v>
      </c>
      <c r="X176" s="57">
        <f t="shared" si="150"/>
        <v>0</v>
      </c>
      <c r="Y176" s="59">
        <f t="shared" si="202"/>
        <v>0</v>
      </c>
      <c r="Z176" s="56">
        <f t="shared" si="178"/>
        <v>0</v>
      </c>
      <c r="AA176" s="57">
        <f t="shared" si="179"/>
        <v>0</v>
      </c>
      <c r="AB176" s="63">
        <f t="shared" si="200"/>
        <v>0</v>
      </c>
      <c r="AC176" s="74">
        <f t="shared" si="151"/>
        <v>0</v>
      </c>
      <c r="AD176" s="57">
        <f t="shared" si="180"/>
        <v>0</v>
      </c>
      <c r="AE176" s="59">
        <f t="shared" si="181"/>
        <v>0</v>
      </c>
      <c r="AF176" s="54">
        <f t="shared" si="182"/>
        <v>0</v>
      </c>
      <c r="AG176" s="57">
        <f t="shared" si="152"/>
        <v>0</v>
      </c>
      <c r="AH176" s="59">
        <f t="shared" si="183"/>
        <v>5004955.0868329611</v>
      </c>
      <c r="AI176" s="54">
        <f t="shared" si="153"/>
        <v>101983.33864041818</v>
      </c>
      <c r="AJ176" s="57">
        <f t="shared" si="154"/>
        <v>20853.979528470671</v>
      </c>
      <c r="AK176" s="59">
        <f t="shared" si="138"/>
        <v>17494940.208846919</v>
      </c>
      <c r="AL176" s="56">
        <f t="shared" si="140"/>
        <v>350910.41252607753</v>
      </c>
      <c r="AM176" s="75">
        <f t="shared" si="155"/>
        <v>72895.584203528822</v>
      </c>
      <c r="AN176">
        <f t="shared" si="184"/>
        <v>3.4715178977999181E-2</v>
      </c>
      <c r="AO176" s="119">
        <f t="shared" si="156"/>
        <v>0</v>
      </c>
      <c r="AP176" s="119">
        <f t="shared" si="157"/>
        <v>0</v>
      </c>
      <c r="AQ176">
        <f t="shared" si="158"/>
        <v>0.45203740674721865</v>
      </c>
      <c r="AR176" s="41">
        <f t="shared" si="159"/>
        <v>0</v>
      </c>
      <c r="AS176" s="41">
        <f t="shared" si="160"/>
        <v>0</v>
      </c>
      <c r="AT176">
        <f t="shared" si="161"/>
        <v>0.45211769621499814</v>
      </c>
      <c r="AU176" s="41">
        <f t="shared" si="185"/>
        <v>0</v>
      </c>
      <c r="AV176" s="41">
        <f t="shared" si="186"/>
        <v>0</v>
      </c>
      <c r="AW176">
        <f t="shared" si="162"/>
        <v>0.46269107435102053</v>
      </c>
      <c r="AX176">
        <f t="shared" si="187"/>
        <v>0</v>
      </c>
      <c r="AY176" s="121">
        <f t="shared" si="188"/>
        <v>0</v>
      </c>
      <c r="AZ176">
        <f t="shared" si="163"/>
        <v>0.5678058142229363</v>
      </c>
      <c r="BA176" s="39">
        <f t="shared" si="189"/>
        <v>0</v>
      </c>
      <c r="BB176" s="39">
        <f t="shared" si="190"/>
        <v>0</v>
      </c>
      <c r="BC176">
        <f t="shared" si="164"/>
        <v>0.48220708883119801</v>
      </c>
      <c r="BD176" s="41">
        <f t="shared" si="191"/>
        <v>0</v>
      </c>
      <c r="BE176" s="41">
        <f t="shared" si="192"/>
        <v>0</v>
      </c>
      <c r="BF176">
        <f t="shared" si="165"/>
        <v>0.46314887538172606</v>
      </c>
      <c r="BG176" s="41">
        <f t="shared" si="193"/>
        <v>122837.31816888886</v>
      </c>
      <c r="BH176" s="41">
        <f t="shared" si="194"/>
        <v>16725267.537028581</v>
      </c>
      <c r="BI176">
        <f t="shared" si="166"/>
        <v>0.50414424007279746</v>
      </c>
      <c r="BJ176">
        <f t="shared" si="195"/>
        <v>423805.99672960636</v>
      </c>
      <c r="BK176" s="121">
        <f t="shared" si="196"/>
        <v>57549307.654276714</v>
      </c>
      <c r="BL176">
        <f t="shared" si="167"/>
        <v>0.51877098749123085</v>
      </c>
      <c r="BM176" s="119">
        <f t="shared" si="197"/>
        <v>546643.31489849521</v>
      </c>
      <c r="BN176" s="119">
        <f t="shared" si="198"/>
        <v>72010106.435472816</v>
      </c>
      <c r="BO176">
        <f t="shared" si="168"/>
        <v>0.4850416405549739</v>
      </c>
    </row>
    <row r="177" spans="1:67">
      <c r="A177">
        <v>165</v>
      </c>
      <c r="B177" s="58">
        <v>160</v>
      </c>
      <c r="C177" s="56">
        <f t="shared" si="141"/>
        <v>22047001.544513382</v>
      </c>
      <c r="D177" s="56">
        <f t="shared" si="169"/>
        <v>273589.37239476293</v>
      </c>
      <c r="E177" s="59">
        <f t="shared" si="170"/>
        <v>21773412.172118619</v>
      </c>
      <c r="F177" s="53">
        <f t="shared" si="171"/>
        <v>340606.16709488549</v>
      </c>
      <c r="G177" s="53">
        <f t="shared" si="142"/>
        <v>100992.34345834353</v>
      </c>
      <c r="H177" s="60">
        <f t="shared" si="143"/>
        <v>239613.82363654196</v>
      </c>
      <c r="I177" s="54">
        <f t="shared" si="172"/>
        <v>0.10979999999999999</v>
      </c>
      <c r="J177" s="61">
        <f t="shared" si="144"/>
        <v>9.6456066865724388E-3</v>
      </c>
      <c r="K177" s="62">
        <f t="shared" si="145"/>
        <v>207706.54933742125</v>
      </c>
      <c r="L177" s="62">
        <f t="shared" si="146"/>
        <v>548312.71643230668</v>
      </c>
      <c r="M177" s="55">
        <f t="shared" si="173"/>
        <v>447320.37297396315</v>
      </c>
      <c r="N177" s="55">
        <f t="shared" si="174"/>
        <v>100728.31643241423</v>
      </c>
      <c r="O177" s="55">
        <f t="shared" si="147"/>
        <v>346592.05654154893</v>
      </c>
      <c r="P177" s="59">
        <f t="shared" si="175"/>
        <v>0</v>
      </c>
      <c r="Q177" s="52">
        <f t="shared" si="201"/>
        <v>0</v>
      </c>
      <c r="R177" s="57">
        <f t="shared" si="176"/>
        <v>0</v>
      </c>
      <c r="S177" s="59">
        <f t="shared" si="177"/>
        <v>0</v>
      </c>
      <c r="T177" s="56">
        <f t="shared" si="148"/>
        <v>0</v>
      </c>
      <c r="U177" s="57">
        <f t="shared" si="149"/>
        <v>0</v>
      </c>
      <c r="V177" s="59">
        <f t="shared" si="199"/>
        <v>0</v>
      </c>
      <c r="W177" s="52">
        <f t="shared" si="139"/>
        <v>0</v>
      </c>
      <c r="X177" s="57">
        <f t="shared" si="150"/>
        <v>0</v>
      </c>
      <c r="Y177" s="59">
        <f t="shared" si="202"/>
        <v>0</v>
      </c>
      <c r="Z177" s="56">
        <f t="shared" si="178"/>
        <v>0</v>
      </c>
      <c r="AA177" s="57">
        <f t="shared" si="179"/>
        <v>0</v>
      </c>
      <c r="AB177" s="63">
        <f t="shared" si="200"/>
        <v>0</v>
      </c>
      <c r="AC177" s="74">
        <f t="shared" si="151"/>
        <v>0</v>
      </c>
      <c r="AD177" s="57">
        <f t="shared" si="180"/>
        <v>0</v>
      </c>
      <c r="AE177" s="59">
        <f t="shared" si="181"/>
        <v>0</v>
      </c>
      <c r="AF177" s="54">
        <f t="shared" si="182"/>
        <v>0</v>
      </c>
      <c r="AG177" s="57">
        <f t="shared" si="152"/>
        <v>0</v>
      </c>
      <c r="AH177" s="59">
        <f t="shared" si="183"/>
        <v>4902971.7481925432</v>
      </c>
      <c r="AI177" s="54">
        <f t="shared" si="153"/>
        <v>100728.31643241423</v>
      </c>
      <c r="AJ177" s="57">
        <f t="shared" si="154"/>
        <v>20429.048950802262</v>
      </c>
      <c r="AK177" s="59">
        <f t="shared" si="138"/>
        <v>17144029.796320841</v>
      </c>
      <c r="AL177" s="56">
        <f t="shared" si="140"/>
        <v>346592.05654154893</v>
      </c>
      <c r="AM177" s="75">
        <f t="shared" si="155"/>
        <v>71433.457484670173</v>
      </c>
      <c r="AN177">
        <f t="shared" si="184"/>
        <v>3.4795586162006641E-2</v>
      </c>
      <c r="AO177" s="119">
        <f t="shared" si="156"/>
        <v>0</v>
      </c>
      <c r="AP177" s="119">
        <f t="shared" si="157"/>
        <v>0</v>
      </c>
      <c r="AQ177">
        <f t="shared" si="158"/>
        <v>0.44930616297963588</v>
      </c>
      <c r="AR177" s="41">
        <f t="shared" si="159"/>
        <v>0</v>
      </c>
      <c r="AS177" s="41">
        <f t="shared" si="160"/>
        <v>0</v>
      </c>
      <c r="AT177">
        <f t="shared" si="161"/>
        <v>0.44938646875602872</v>
      </c>
      <c r="AU177" s="41">
        <f t="shared" si="185"/>
        <v>0</v>
      </c>
      <c r="AV177" s="41">
        <f t="shared" si="186"/>
        <v>0</v>
      </c>
      <c r="AW177">
        <f t="shared" si="162"/>
        <v>0.45996277144394082</v>
      </c>
      <c r="AX177">
        <f t="shared" si="187"/>
        <v>0</v>
      </c>
      <c r="AY177" s="121">
        <f t="shared" si="188"/>
        <v>0</v>
      </c>
      <c r="AZ177">
        <f t="shared" si="163"/>
        <v>0.56518414868964983</v>
      </c>
      <c r="BA177" s="39">
        <f t="shared" si="189"/>
        <v>0</v>
      </c>
      <c r="BB177" s="39">
        <f t="shared" si="190"/>
        <v>0</v>
      </c>
      <c r="BC177">
        <f t="shared" si="164"/>
        <v>0.47948814745152579</v>
      </c>
      <c r="BD177" s="41">
        <f t="shared" si="191"/>
        <v>0</v>
      </c>
      <c r="BE177" s="41">
        <f t="shared" si="192"/>
        <v>0</v>
      </c>
      <c r="BF177">
        <f t="shared" si="165"/>
        <v>0.46042073364947095</v>
      </c>
      <c r="BG177" s="41">
        <f t="shared" si="193"/>
        <v>121157.36538321649</v>
      </c>
      <c r="BH177" s="41">
        <f t="shared" si="194"/>
        <v>16620172.211348347</v>
      </c>
      <c r="BI177">
        <f t="shared" si="166"/>
        <v>0.50144174110554907</v>
      </c>
      <c r="BJ177">
        <f t="shared" si="195"/>
        <v>418025.51402621908</v>
      </c>
      <c r="BK177" s="121">
        <f t="shared" si="196"/>
        <v>57187689.329355575</v>
      </c>
      <c r="BL177">
        <f t="shared" si="167"/>
        <v>0.51608280377883997</v>
      </c>
      <c r="BM177" s="119">
        <f t="shared" si="197"/>
        <v>539182.87940943555</v>
      </c>
      <c r="BN177" s="119">
        <f t="shared" si="198"/>
        <v>71571259.675834104</v>
      </c>
      <c r="BO177">
        <f t="shared" si="168"/>
        <v>0.48232447665960648</v>
      </c>
    </row>
    <row r="178" spans="1:67">
      <c r="A178">
        <v>166</v>
      </c>
      <c r="B178" s="64">
        <v>161</v>
      </c>
      <c r="C178" s="56">
        <f t="shared" si="141"/>
        <v>21599681.171539422</v>
      </c>
      <c r="D178" s="56">
        <f t="shared" si="169"/>
        <v>273589.37239476666</v>
      </c>
      <c r="E178" s="59">
        <f t="shared" si="170"/>
        <v>21326091.799144655</v>
      </c>
      <c r="F178" s="53">
        <f t="shared" si="171"/>
        <v>337320.81397206726</v>
      </c>
      <c r="G178" s="53">
        <f t="shared" si="142"/>
        <v>98917.522461699307</v>
      </c>
      <c r="H178" s="66">
        <f t="shared" si="143"/>
        <v>238403.29151036794</v>
      </c>
      <c r="I178" s="54">
        <f t="shared" si="172"/>
        <v>0.10979999999999999</v>
      </c>
      <c r="J178" s="67">
        <f t="shared" si="144"/>
        <v>9.6456066865724388E-3</v>
      </c>
      <c r="K178" s="68">
        <f t="shared" si="145"/>
        <v>203403.54927359405</v>
      </c>
      <c r="L178" s="68">
        <f t="shared" si="146"/>
        <v>540724.36324566125</v>
      </c>
      <c r="M178" s="55">
        <f t="shared" si="173"/>
        <v>441806.84078396193</v>
      </c>
      <c r="N178" s="55">
        <f t="shared" si="174"/>
        <v>99486.770442897949</v>
      </c>
      <c r="O178" s="55">
        <f t="shared" si="147"/>
        <v>342320.07034106401</v>
      </c>
      <c r="P178" s="65">
        <f t="shared" si="175"/>
        <v>0</v>
      </c>
      <c r="Q178" s="52">
        <f t="shared" si="201"/>
        <v>0</v>
      </c>
      <c r="R178" s="57">
        <f t="shared" si="176"/>
        <v>0</v>
      </c>
      <c r="S178" s="59">
        <f t="shared" si="177"/>
        <v>0</v>
      </c>
      <c r="T178" s="56">
        <f t="shared" si="148"/>
        <v>0</v>
      </c>
      <c r="U178" s="57">
        <f t="shared" si="149"/>
        <v>0</v>
      </c>
      <c r="V178" s="59">
        <f t="shared" si="199"/>
        <v>0</v>
      </c>
      <c r="W178" s="52">
        <f t="shared" si="139"/>
        <v>0</v>
      </c>
      <c r="X178" s="57">
        <f t="shared" si="150"/>
        <v>0</v>
      </c>
      <c r="Y178" s="59">
        <f t="shared" si="202"/>
        <v>0</v>
      </c>
      <c r="Z178" s="56">
        <f t="shared" si="178"/>
        <v>0</v>
      </c>
      <c r="AA178" s="57">
        <f t="shared" si="179"/>
        <v>0</v>
      </c>
      <c r="AB178" s="63">
        <f t="shared" si="200"/>
        <v>0</v>
      </c>
      <c r="AC178" s="74">
        <f t="shared" si="151"/>
        <v>0</v>
      </c>
      <c r="AD178" s="57">
        <f t="shared" si="180"/>
        <v>0</v>
      </c>
      <c r="AE178" s="59">
        <f t="shared" si="181"/>
        <v>0</v>
      </c>
      <c r="AF178" s="54">
        <f t="shared" si="182"/>
        <v>0</v>
      </c>
      <c r="AG178" s="57">
        <f t="shared" si="152"/>
        <v>0</v>
      </c>
      <c r="AH178" s="59">
        <f t="shared" si="183"/>
        <v>4802243.4317601286</v>
      </c>
      <c r="AI178" s="54">
        <f t="shared" si="153"/>
        <v>99486.770442897949</v>
      </c>
      <c r="AJ178" s="57">
        <f t="shared" si="154"/>
        <v>20009.347632333869</v>
      </c>
      <c r="AK178" s="59">
        <f t="shared" si="138"/>
        <v>16797437.739779294</v>
      </c>
      <c r="AL178" s="56">
        <f t="shared" si="140"/>
        <v>342320.07034106401</v>
      </c>
      <c r="AM178" s="75">
        <f t="shared" si="155"/>
        <v>69989.323915747053</v>
      </c>
      <c r="AN178">
        <f t="shared" si="184"/>
        <v>3.48759933460141E-2</v>
      </c>
      <c r="AO178" s="119">
        <f t="shared" si="156"/>
        <v>0</v>
      </c>
      <c r="AP178" s="119">
        <f t="shared" si="157"/>
        <v>0</v>
      </c>
      <c r="AQ178">
        <f t="shared" si="158"/>
        <v>0.44658546979852159</v>
      </c>
      <c r="AR178" s="41">
        <f t="shared" si="159"/>
        <v>0</v>
      </c>
      <c r="AS178" s="41">
        <f t="shared" si="160"/>
        <v>0</v>
      </c>
      <c r="AT178">
        <f t="shared" si="161"/>
        <v>0.44666578767881499</v>
      </c>
      <c r="AU178" s="41">
        <f t="shared" si="185"/>
        <v>0</v>
      </c>
      <c r="AV178" s="41">
        <f t="shared" si="186"/>
        <v>0</v>
      </c>
      <c r="AW178">
        <f t="shared" si="162"/>
        <v>0.45724446149957432</v>
      </c>
      <c r="AX178">
        <f t="shared" si="187"/>
        <v>0</v>
      </c>
      <c r="AY178" s="121">
        <f t="shared" si="188"/>
        <v>0</v>
      </c>
      <c r="AZ178">
        <f t="shared" si="163"/>
        <v>0.56256707960449748</v>
      </c>
      <c r="BA178" s="39">
        <f t="shared" si="189"/>
        <v>0</v>
      </c>
      <c r="BB178" s="39">
        <f t="shared" si="190"/>
        <v>0</v>
      </c>
      <c r="BC178">
        <f t="shared" si="164"/>
        <v>0.47677818015531265</v>
      </c>
      <c r="BD178" s="41">
        <f t="shared" si="191"/>
        <v>0</v>
      </c>
      <c r="BE178" s="41">
        <f t="shared" si="192"/>
        <v>0</v>
      </c>
      <c r="BF178">
        <f t="shared" si="165"/>
        <v>0.45770256093509382</v>
      </c>
      <c r="BG178" s="41">
        <f t="shared" si="193"/>
        <v>119496.11807523182</v>
      </c>
      <c r="BH178" s="41">
        <f t="shared" si="194"/>
        <v>16514803.893521059</v>
      </c>
      <c r="BI178">
        <f t="shared" si="166"/>
        <v>0.49874707753773007</v>
      </c>
      <c r="BJ178">
        <f t="shared" si="195"/>
        <v>412309.39425681107</v>
      </c>
      <c r="BK178" s="121">
        <f t="shared" si="196"/>
        <v>56825131.676616624</v>
      </c>
      <c r="BL178">
        <f t="shared" si="167"/>
        <v>0.51340170158142129</v>
      </c>
      <c r="BM178" s="119">
        <f t="shared" si="197"/>
        <v>531805.51233204291</v>
      </c>
      <c r="BN178" s="119">
        <f t="shared" si="198"/>
        <v>71130901.366217867</v>
      </c>
      <c r="BO178">
        <f t="shared" si="168"/>
        <v>0.47961613926070434</v>
      </c>
    </row>
    <row r="179" spans="1:67">
      <c r="A179">
        <v>167</v>
      </c>
      <c r="B179" s="58">
        <v>162</v>
      </c>
      <c r="C179" s="56">
        <f t="shared" si="141"/>
        <v>21157874.330755461</v>
      </c>
      <c r="D179" s="56">
        <f t="shared" si="169"/>
        <v>273589.37239477038</v>
      </c>
      <c r="E179" s="59">
        <f t="shared" si="170"/>
        <v>20884284.958360691</v>
      </c>
      <c r="F179" s="53">
        <f t="shared" si="171"/>
        <v>334067.15007329814</v>
      </c>
      <c r="G179" s="53">
        <f t="shared" si="142"/>
        <v>96868.275065196343</v>
      </c>
      <c r="H179" s="60">
        <f t="shared" si="143"/>
        <v>237198.87500810181</v>
      </c>
      <c r="I179" s="54">
        <f t="shared" si="172"/>
        <v>0.10979999999999999</v>
      </c>
      <c r="J179" s="61">
        <f t="shared" si="144"/>
        <v>9.6456066865724388E-3</v>
      </c>
      <c r="K179" s="62">
        <f t="shared" si="145"/>
        <v>199153.67158382246</v>
      </c>
      <c r="L179" s="62">
        <f t="shared" si="146"/>
        <v>533220.8216571206</v>
      </c>
      <c r="M179" s="55">
        <f t="shared" si="173"/>
        <v>436352.54659192427</v>
      </c>
      <c r="N179" s="55">
        <f t="shared" si="174"/>
        <v>98258.56376042917</v>
      </c>
      <c r="O179" s="55">
        <f t="shared" si="147"/>
        <v>338093.98283149512</v>
      </c>
      <c r="P179" s="59">
        <f t="shared" si="175"/>
        <v>0</v>
      </c>
      <c r="Q179" s="52">
        <f t="shared" si="201"/>
        <v>0</v>
      </c>
      <c r="R179" s="57">
        <f t="shared" si="176"/>
        <v>0</v>
      </c>
      <c r="S179" s="59">
        <f t="shared" si="177"/>
        <v>0</v>
      </c>
      <c r="T179" s="56">
        <f t="shared" si="148"/>
        <v>0</v>
      </c>
      <c r="U179" s="57">
        <f t="shared" si="149"/>
        <v>0</v>
      </c>
      <c r="V179" s="59">
        <f t="shared" si="199"/>
        <v>0</v>
      </c>
      <c r="W179" s="52">
        <f t="shared" si="139"/>
        <v>0</v>
      </c>
      <c r="X179" s="57">
        <f t="shared" si="150"/>
        <v>0</v>
      </c>
      <c r="Y179" s="59">
        <f t="shared" si="202"/>
        <v>0</v>
      </c>
      <c r="Z179" s="56">
        <f t="shared" si="178"/>
        <v>0</v>
      </c>
      <c r="AA179" s="57">
        <f t="shared" si="179"/>
        <v>0</v>
      </c>
      <c r="AB179" s="63">
        <f t="shared" si="200"/>
        <v>0</v>
      </c>
      <c r="AC179" s="74">
        <f t="shared" si="151"/>
        <v>0</v>
      </c>
      <c r="AD179" s="57">
        <f t="shared" si="180"/>
        <v>0</v>
      </c>
      <c r="AE179" s="59">
        <f t="shared" si="181"/>
        <v>0</v>
      </c>
      <c r="AF179" s="54">
        <f t="shared" si="182"/>
        <v>0</v>
      </c>
      <c r="AG179" s="57">
        <f t="shared" si="152"/>
        <v>0</v>
      </c>
      <c r="AH179" s="59">
        <f t="shared" si="183"/>
        <v>4702756.6613172302</v>
      </c>
      <c r="AI179" s="54">
        <f t="shared" si="153"/>
        <v>98258.56376042917</v>
      </c>
      <c r="AJ179" s="57">
        <f t="shared" si="154"/>
        <v>19594.819422155124</v>
      </c>
      <c r="AK179" s="59">
        <f t="shared" si="138"/>
        <v>16455117.66943823</v>
      </c>
      <c r="AL179" s="56">
        <f t="shared" si="140"/>
        <v>338093.98283149512</v>
      </c>
      <c r="AM179" s="75">
        <f t="shared" si="155"/>
        <v>68562.990289325957</v>
      </c>
      <c r="AN179">
        <f t="shared" si="184"/>
        <v>3.495640053002156E-2</v>
      </c>
      <c r="AO179" s="119">
        <f t="shared" si="156"/>
        <v>0</v>
      </c>
      <c r="AP179" s="119">
        <f t="shared" si="157"/>
        <v>0</v>
      </c>
      <c r="AQ179">
        <f t="shared" si="158"/>
        <v>0.44387533567443221</v>
      </c>
      <c r="AR179" s="41">
        <f t="shared" si="159"/>
        <v>0</v>
      </c>
      <c r="AS179" s="41">
        <f t="shared" si="160"/>
        <v>0</v>
      </c>
      <c r="AT179">
        <f t="shared" si="161"/>
        <v>0.44395566149091531</v>
      </c>
      <c r="AU179" s="41">
        <f t="shared" si="185"/>
        <v>0</v>
      </c>
      <c r="AV179" s="41">
        <f t="shared" si="186"/>
        <v>0</v>
      </c>
      <c r="AW179">
        <f t="shared" si="162"/>
        <v>0.4545361577727674</v>
      </c>
      <c r="AX179">
        <f t="shared" si="187"/>
        <v>0</v>
      </c>
      <c r="AY179" s="121">
        <f t="shared" si="188"/>
        <v>0</v>
      </c>
      <c r="AZ179">
        <f t="shared" si="163"/>
        <v>0.5599546554530751</v>
      </c>
      <c r="BA179" s="39">
        <f t="shared" si="189"/>
        <v>0</v>
      </c>
      <c r="BB179" s="39">
        <f t="shared" si="190"/>
        <v>0</v>
      </c>
      <c r="BC179">
        <f t="shared" si="164"/>
        <v>0.47407720834355849</v>
      </c>
      <c r="BD179" s="41">
        <f t="shared" si="191"/>
        <v>0</v>
      </c>
      <c r="BE179" s="41">
        <f t="shared" si="192"/>
        <v>0</v>
      </c>
      <c r="BF179">
        <f t="shared" si="165"/>
        <v>0.45499437069360338</v>
      </c>
      <c r="BG179" s="41">
        <f t="shared" si="193"/>
        <v>117853.38318258429</v>
      </c>
      <c r="BH179" s="41">
        <f t="shared" si="194"/>
        <v>16409180.147991672</v>
      </c>
      <c r="BI179">
        <f t="shared" si="166"/>
        <v>0.4960602790099643</v>
      </c>
      <c r="BJ179">
        <f t="shared" si="195"/>
        <v>406656.97312082106</v>
      </c>
      <c r="BK179" s="121">
        <f t="shared" si="196"/>
        <v>56461695.132859685</v>
      </c>
      <c r="BL179">
        <f t="shared" si="167"/>
        <v>0.51072771551702267</v>
      </c>
      <c r="BM179" s="119">
        <f t="shared" si="197"/>
        <v>524510.35630340537</v>
      </c>
      <c r="BN179" s="119">
        <f t="shared" si="198"/>
        <v>70689112.547891736</v>
      </c>
      <c r="BO179">
        <f t="shared" si="168"/>
        <v>0.47691665087759161</v>
      </c>
    </row>
    <row r="180" spans="1:67">
      <c r="A180">
        <v>168</v>
      </c>
      <c r="B180" s="64">
        <v>163</v>
      </c>
      <c r="C180" s="56">
        <f t="shared" si="141"/>
        <v>20721521.784163535</v>
      </c>
      <c r="D180" s="56">
        <f t="shared" si="169"/>
        <v>273589.37239477038</v>
      </c>
      <c r="E180" s="59">
        <f t="shared" si="170"/>
        <v>20447932.411768764</v>
      </c>
      <c r="F180" s="53">
        <f t="shared" si="171"/>
        <v>330844.86973678687</v>
      </c>
      <c r="G180" s="53">
        <f t="shared" si="142"/>
        <v>94844.326503254124</v>
      </c>
      <c r="H180" s="66">
        <f t="shared" si="143"/>
        <v>236000.54323353275</v>
      </c>
      <c r="I180" s="54">
        <f t="shared" si="172"/>
        <v>0.10979999999999999</v>
      </c>
      <c r="J180" s="67">
        <f t="shared" si="144"/>
        <v>9.6456066865724388E-3</v>
      </c>
      <c r="K180" s="68">
        <f t="shared" si="145"/>
        <v>194956.34517968999</v>
      </c>
      <c r="L180" s="68">
        <f t="shared" si="146"/>
        <v>525801.21491647686</v>
      </c>
      <c r="M180" s="55">
        <f t="shared" si="173"/>
        <v>430956.88841322274</v>
      </c>
      <c r="N180" s="55">
        <f t="shared" si="174"/>
        <v>97043.560829147464</v>
      </c>
      <c r="O180" s="55">
        <f t="shared" si="147"/>
        <v>333913.32758407528</v>
      </c>
      <c r="P180" s="65">
        <f t="shared" si="175"/>
        <v>0</v>
      </c>
      <c r="Q180" s="52">
        <f t="shared" si="201"/>
        <v>0</v>
      </c>
      <c r="R180" s="57">
        <f t="shared" si="176"/>
        <v>0</v>
      </c>
      <c r="S180" s="59">
        <f t="shared" si="177"/>
        <v>0</v>
      </c>
      <c r="T180" s="56">
        <f t="shared" si="148"/>
        <v>0</v>
      </c>
      <c r="U180" s="57">
        <f t="shared" si="149"/>
        <v>0</v>
      </c>
      <c r="V180" s="59">
        <f t="shared" si="199"/>
        <v>0</v>
      </c>
      <c r="W180" s="52">
        <f t="shared" si="139"/>
        <v>0</v>
      </c>
      <c r="X180" s="57">
        <f t="shared" si="150"/>
        <v>0</v>
      </c>
      <c r="Y180" s="59">
        <f t="shared" si="202"/>
        <v>0</v>
      </c>
      <c r="Z180" s="56">
        <f t="shared" si="178"/>
        <v>0</v>
      </c>
      <c r="AA180" s="57">
        <f t="shared" si="179"/>
        <v>0</v>
      </c>
      <c r="AB180" s="63">
        <f t="shared" si="200"/>
        <v>0</v>
      </c>
      <c r="AC180" s="74">
        <f t="shared" si="151"/>
        <v>0</v>
      </c>
      <c r="AD180" s="57">
        <f t="shared" si="180"/>
        <v>0</v>
      </c>
      <c r="AE180" s="59">
        <f t="shared" si="181"/>
        <v>0</v>
      </c>
      <c r="AF180" s="54">
        <f t="shared" si="182"/>
        <v>0</v>
      </c>
      <c r="AG180" s="57">
        <f t="shared" si="152"/>
        <v>0</v>
      </c>
      <c r="AH180" s="59">
        <f t="shared" si="183"/>
        <v>4604498.0975568006</v>
      </c>
      <c r="AI180" s="54">
        <f t="shared" si="153"/>
        <v>97043.560829147464</v>
      </c>
      <c r="AJ180" s="57">
        <f t="shared" si="154"/>
        <v>19185.408739820003</v>
      </c>
      <c r="AK180" s="59">
        <f t="shared" si="138"/>
        <v>16117023.686606735</v>
      </c>
      <c r="AL180" s="56">
        <f t="shared" si="140"/>
        <v>333913.32758407528</v>
      </c>
      <c r="AM180" s="75">
        <f t="shared" si="155"/>
        <v>67154.265360861391</v>
      </c>
      <c r="AN180">
        <f t="shared" si="184"/>
        <v>3.503680771402902E-2</v>
      </c>
      <c r="AO180" s="119">
        <f t="shared" si="156"/>
        <v>0</v>
      </c>
      <c r="AP180" s="119">
        <f t="shared" si="157"/>
        <v>0</v>
      </c>
      <c r="AQ180">
        <f t="shared" si="158"/>
        <v>0.44117576860465135</v>
      </c>
      <c r="AR180" s="41">
        <f t="shared" si="159"/>
        <v>0</v>
      </c>
      <c r="AS180" s="41">
        <f t="shared" si="160"/>
        <v>0</v>
      </c>
      <c r="AT180">
        <f t="shared" si="161"/>
        <v>0.44125609822651851</v>
      </c>
      <c r="AU180" s="41">
        <f t="shared" si="185"/>
        <v>0</v>
      </c>
      <c r="AV180" s="41">
        <f t="shared" si="186"/>
        <v>0</v>
      </c>
      <c r="AW180">
        <f t="shared" si="162"/>
        <v>0.45183787303992823</v>
      </c>
      <c r="AX180">
        <f t="shared" si="187"/>
        <v>0</v>
      </c>
      <c r="AY180" s="121">
        <f t="shared" si="188"/>
        <v>0</v>
      </c>
      <c r="AZ180">
        <f t="shared" si="163"/>
        <v>0.55734692430954724</v>
      </c>
      <c r="BA180" s="39">
        <f t="shared" si="189"/>
        <v>0</v>
      </c>
      <c r="BB180" s="39">
        <f t="shared" si="190"/>
        <v>0</v>
      </c>
      <c r="BC180">
        <f t="shared" si="164"/>
        <v>0.47138525293632155</v>
      </c>
      <c r="BD180" s="41">
        <f t="shared" si="191"/>
        <v>0</v>
      </c>
      <c r="BE180" s="41">
        <f t="shared" si="192"/>
        <v>0</v>
      </c>
      <c r="BF180">
        <f t="shared" si="165"/>
        <v>0.45229617590142862</v>
      </c>
      <c r="BG180" s="41">
        <f t="shared" si="193"/>
        <v>116228.96956896747</v>
      </c>
      <c r="BH180" s="41">
        <f t="shared" si="194"/>
        <v>16303318.219296774</v>
      </c>
      <c r="BI180">
        <f t="shared" si="166"/>
        <v>0.49338137468850912</v>
      </c>
      <c r="BJ180">
        <f t="shared" si="195"/>
        <v>401067.59294493665</v>
      </c>
      <c r="BK180" s="121">
        <f t="shared" si="196"/>
        <v>56097439.034124643</v>
      </c>
      <c r="BL180">
        <f t="shared" si="167"/>
        <v>0.5080608797384808</v>
      </c>
      <c r="BM180" s="119">
        <f t="shared" si="197"/>
        <v>517296.56251390412</v>
      </c>
      <c r="BN180" s="119">
        <f t="shared" si="198"/>
        <v>70245972.811355308</v>
      </c>
      <c r="BO180">
        <f t="shared" si="168"/>
        <v>0.47422603354898063</v>
      </c>
    </row>
    <row r="181" spans="1:67">
      <c r="A181">
        <v>169</v>
      </c>
      <c r="B181" s="58">
        <v>164</v>
      </c>
      <c r="C181" s="56">
        <f t="shared" si="141"/>
        <v>20290564.895750314</v>
      </c>
      <c r="D181" s="56">
        <f t="shared" si="169"/>
        <v>273589.37239477038</v>
      </c>
      <c r="E181" s="59">
        <f t="shared" si="170"/>
        <v>20016975.523355544</v>
      </c>
      <c r="F181" s="53">
        <f t="shared" si="171"/>
        <v>327653.67024903558</v>
      </c>
      <c r="G181" s="53">
        <f t="shared" si="142"/>
        <v>92845.404802497462</v>
      </c>
      <c r="H181" s="60">
        <f t="shared" si="143"/>
        <v>234808.26544653811</v>
      </c>
      <c r="I181" s="54">
        <f t="shared" si="172"/>
        <v>0.10979999999999999</v>
      </c>
      <c r="J181" s="61">
        <f t="shared" si="144"/>
        <v>9.6456066865724388E-3</v>
      </c>
      <c r="K181" s="62">
        <f t="shared" si="145"/>
        <v>190811.00477778149</v>
      </c>
      <c r="L181" s="62">
        <f t="shared" si="146"/>
        <v>518464.67502681707</v>
      </c>
      <c r="M181" s="55">
        <f t="shared" si="173"/>
        <v>425619.2702243196</v>
      </c>
      <c r="N181" s="55">
        <f t="shared" si="174"/>
        <v>95841.627435520117</v>
      </c>
      <c r="O181" s="55">
        <f t="shared" si="147"/>
        <v>329777.64278879948</v>
      </c>
      <c r="P181" s="59">
        <f t="shared" si="175"/>
        <v>0</v>
      </c>
      <c r="Q181" s="52">
        <f t="shared" si="201"/>
        <v>0</v>
      </c>
      <c r="R181" s="57">
        <f t="shared" si="176"/>
        <v>0</v>
      </c>
      <c r="S181" s="59">
        <f t="shared" si="177"/>
        <v>0</v>
      </c>
      <c r="T181" s="56">
        <f t="shared" si="148"/>
        <v>0</v>
      </c>
      <c r="U181" s="57">
        <f t="shared" si="149"/>
        <v>0</v>
      </c>
      <c r="V181" s="59">
        <f t="shared" si="199"/>
        <v>0</v>
      </c>
      <c r="W181" s="52">
        <f t="shared" si="139"/>
        <v>0</v>
      </c>
      <c r="X181" s="57">
        <f t="shared" si="150"/>
        <v>0</v>
      </c>
      <c r="Y181" s="59">
        <f t="shared" si="202"/>
        <v>0</v>
      </c>
      <c r="Z181" s="56">
        <f t="shared" si="178"/>
        <v>0</v>
      </c>
      <c r="AA181" s="57">
        <f t="shared" si="179"/>
        <v>0</v>
      </c>
      <c r="AB181" s="63">
        <f t="shared" si="200"/>
        <v>0</v>
      </c>
      <c r="AC181" s="74">
        <f t="shared" si="151"/>
        <v>0</v>
      </c>
      <c r="AD181" s="57">
        <f t="shared" si="180"/>
        <v>0</v>
      </c>
      <c r="AE181" s="59">
        <f t="shared" si="181"/>
        <v>0</v>
      </c>
      <c r="AF181" s="54">
        <f t="shared" si="182"/>
        <v>0</v>
      </c>
      <c r="AG181" s="57">
        <f t="shared" si="152"/>
        <v>0</v>
      </c>
      <c r="AH181" s="59">
        <f t="shared" si="183"/>
        <v>4507454.5367276529</v>
      </c>
      <c r="AI181" s="54">
        <f t="shared" si="153"/>
        <v>95841.627435520117</v>
      </c>
      <c r="AJ181" s="57">
        <f t="shared" si="154"/>
        <v>18781.060569698555</v>
      </c>
      <c r="AK181" s="59">
        <f t="shared" si="138"/>
        <v>15783110.35902266</v>
      </c>
      <c r="AL181" s="56">
        <f t="shared" si="140"/>
        <v>329777.64278879948</v>
      </c>
      <c r="AM181" s="75">
        <f t="shared" si="155"/>
        <v>65762.95982926109</v>
      </c>
      <c r="AN181">
        <f t="shared" si="184"/>
        <v>3.5117214898036486E-2</v>
      </c>
      <c r="AO181" s="119">
        <f t="shared" si="156"/>
        <v>0</v>
      </c>
      <c r="AP181" s="119">
        <f t="shared" si="157"/>
        <v>0</v>
      </c>
      <c r="AQ181">
        <f t="shared" si="158"/>
        <v>0.43848677611559528</v>
      </c>
      <c r="AR181" s="41">
        <f t="shared" si="159"/>
        <v>0</v>
      </c>
      <c r="AS181" s="41">
        <f t="shared" si="160"/>
        <v>0</v>
      </c>
      <c r="AT181">
        <f t="shared" si="161"/>
        <v>0.43856710544889838</v>
      </c>
      <c r="AU181" s="41">
        <f t="shared" si="185"/>
        <v>0</v>
      </c>
      <c r="AV181" s="41">
        <f t="shared" si="186"/>
        <v>0</v>
      </c>
      <c r="AW181">
        <f t="shared" si="162"/>
        <v>0.44914961960117294</v>
      </c>
      <c r="AX181">
        <f t="shared" si="187"/>
        <v>0</v>
      </c>
      <c r="AY181" s="121">
        <f t="shared" si="188"/>
        <v>0</v>
      </c>
      <c r="AZ181">
        <f t="shared" si="163"/>
        <v>0.55474393383598253</v>
      </c>
      <c r="BA181" s="39">
        <f t="shared" si="189"/>
        <v>0</v>
      </c>
      <c r="BB181" s="39">
        <f t="shared" si="190"/>
        <v>0</v>
      </c>
      <c r="BC181">
        <f t="shared" si="164"/>
        <v>0.46870233437431946</v>
      </c>
      <c r="BD181" s="41">
        <f t="shared" si="191"/>
        <v>0</v>
      </c>
      <c r="BE181" s="41">
        <f t="shared" si="192"/>
        <v>0</v>
      </c>
      <c r="BF181">
        <f t="shared" si="165"/>
        <v>0.44960798905855021</v>
      </c>
      <c r="BG181" s="41">
        <f t="shared" si="193"/>
        <v>114622.68800521868</v>
      </c>
      <c r="BH181" s="41">
        <f t="shared" si="194"/>
        <v>16197235.036602899</v>
      </c>
      <c r="BI181">
        <f t="shared" si="166"/>
        <v>0.49071039326621929</v>
      </c>
      <c r="BJ181">
        <f t="shared" si="195"/>
        <v>395540.60261806054</v>
      </c>
      <c r="BK181" s="121">
        <f t="shared" si="196"/>
        <v>55732421.63130711</v>
      </c>
      <c r="BL181">
        <f t="shared" si="167"/>
        <v>0.50540122793407316</v>
      </c>
      <c r="BM181" s="119">
        <f t="shared" si="197"/>
        <v>510163.29062327923</v>
      </c>
      <c r="BN181" s="119">
        <f t="shared" si="198"/>
        <v>69801560.31678842</v>
      </c>
      <c r="BO181">
        <f t="shared" si="168"/>
        <v>0.47154430883447063</v>
      </c>
    </row>
    <row r="182" spans="1:67">
      <c r="A182">
        <v>170</v>
      </c>
      <c r="B182" s="64">
        <v>165</v>
      </c>
      <c r="C182" s="56">
        <f t="shared" si="141"/>
        <v>19864945.625525992</v>
      </c>
      <c r="D182" s="56">
        <f t="shared" si="169"/>
        <v>273589.37239476666</v>
      </c>
      <c r="E182" s="59">
        <f t="shared" si="170"/>
        <v>19591356.253131226</v>
      </c>
      <c r="F182" s="53">
        <f t="shared" si="171"/>
        <v>324493.25181640161</v>
      </c>
      <c r="G182" s="53">
        <f t="shared" si="142"/>
        <v>90871.240754107013</v>
      </c>
      <c r="H182" s="66">
        <f t="shared" si="143"/>
        <v>233622.01106229459</v>
      </c>
      <c r="I182" s="54">
        <f t="shared" si="172"/>
        <v>0.10979999999999999</v>
      </c>
      <c r="J182" s="67">
        <f t="shared" si="144"/>
        <v>9.6456066865724388E-3</v>
      </c>
      <c r="K182" s="68">
        <f t="shared" si="145"/>
        <v>186717.09084219235</v>
      </c>
      <c r="L182" s="68">
        <f t="shared" si="146"/>
        <v>511210.34265859396</v>
      </c>
      <c r="M182" s="55">
        <f t="shared" si="173"/>
        <v>420339.10190448695</v>
      </c>
      <c r="N182" s="55">
        <f t="shared" si="174"/>
        <v>94652.630695218584</v>
      </c>
      <c r="O182" s="55">
        <f t="shared" si="147"/>
        <v>325686.47120926838</v>
      </c>
      <c r="P182" s="65">
        <f t="shared" si="175"/>
        <v>0</v>
      </c>
      <c r="Q182" s="52">
        <f t="shared" si="201"/>
        <v>0</v>
      </c>
      <c r="R182" s="57">
        <f t="shared" si="176"/>
        <v>0</v>
      </c>
      <c r="S182" s="59">
        <f t="shared" si="177"/>
        <v>0</v>
      </c>
      <c r="T182" s="56">
        <f t="shared" si="148"/>
        <v>0</v>
      </c>
      <c r="U182" s="57">
        <f t="shared" si="149"/>
        <v>0</v>
      </c>
      <c r="V182" s="59">
        <f t="shared" si="199"/>
        <v>0</v>
      </c>
      <c r="W182" s="52">
        <f t="shared" si="139"/>
        <v>0</v>
      </c>
      <c r="X182" s="57">
        <f t="shared" si="150"/>
        <v>0</v>
      </c>
      <c r="Y182" s="59">
        <f t="shared" si="202"/>
        <v>0</v>
      </c>
      <c r="Z182" s="56">
        <f t="shared" si="178"/>
        <v>0</v>
      </c>
      <c r="AA182" s="57">
        <f t="shared" si="179"/>
        <v>0</v>
      </c>
      <c r="AB182" s="63">
        <f t="shared" si="200"/>
        <v>0</v>
      </c>
      <c r="AC182" s="74">
        <f t="shared" si="151"/>
        <v>0</v>
      </c>
      <c r="AD182" s="57">
        <f t="shared" si="180"/>
        <v>0</v>
      </c>
      <c r="AE182" s="59">
        <f t="shared" si="181"/>
        <v>0</v>
      </c>
      <c r="AF182" s="54">
        <f t="shared" si="182"/>
        <v>0</v>
      </c>
      <c r="AG182" s="57">
        <f t="shared" si="152"/>
        <v>0</v>
      </c>
      <c r="AH182" s="59">
        <f t="shared" si="183"/>
        <v>4411612.9092921326</v>
      </c>
      <c r="AI182" s="54">
        <f t="shared" si="153"/>
        <v>94652.630695218584</v>
      </c>
      <c r="AJ182" s="57">
        <f t="shared" si="154"/>
        <v>18381.720455383886</v>
      </c>
      <c r="AK182" s="59">
        <f t="shared" si="138"/>
        <v>15453332.716233861</v>
      </c>
      <c r="AL182" s="56">
        <f t="shared" si="140"/>
        <v>325686.47120926838</v>
      </c>
      <c r="AM182" s="75">
        <f t="shared" si="155"/>
        <v>64388.886317641089</v>
      </c>
      <c r="AN182">
        <f t="shared" si="184"/>
        <v>3.5197622082043939E-2</v>
      </c>
      <c r="AO182" s="119">
        <f t="shared" si="156"/>
        <v>0</v>
      </c>
      <c r="AP182" s="119">
        <f t="shared" si="157"/>
        <v>0</v>
      </c>
      <c r="AQ182">
        <f t="shared" si="158"/>
        <v>0.43580836526529498</v>
      </c>
      <c r="AR182" s="41">
        <f t="shared" si="159"/>
        <v>0</v>
      </c>
      <c r="AS182" s="41">
        <f t="shared" si="160"/>
        <v>0</v>
      </c>
      <c r="AT182">
        <f t="shared" si="161"/>
        <v>0.43588869025292343</v>
      </c>
      <c r="AU182" s="41">
        <f t="shared" si="185"/>
        <v>0</v>
      </c>
      <c r="AV182" s="41">
        <f t="shared" si="186"/>
        <v>0</v>
      </c>
      <c r="AW182">
        <f t="shared" si="162"/>
        <v>0.44647140928258933</v>
      </c>
      <c r="AX182">
        <f t="shared" si="187"/>
        <v>0</v>
      </c>
      <c r="AY182" s="121">
        <f t="shared" si="188"/>
        <v>0</v>
      </c>
      <c r="AZ182">
        <f t="shared" si="163"/>
        <v>0.55214573128183653</v>
      </c>
      <c r="BA182" s="39">
        <f t="shared" si="189"/>
        <v>0</v>
      </c>
      <c r="BB182" s="39">
        <f t="shared" si="190"/>
        <v>0</v>
      </c>
      <c r="BC182">
        <f t="shared" si="164"/>
        <v>0.46602847262058594</v>
      </c>
      <c r="BD182" s="41">
        <f t="shared" si="191"/>
        <v>0</v>
      </c>
      <c r="BE182" s="41">
        <f t="shared" si="192"/>
        <v>0</v>
      </c>
      <c r="BF182">
        <f t="shared" si="165"/>
        <v>0.44692982219065791</v>
      </c>
      <c r="BG182" s="41">
        <f t="shared" si="193"/>
        <v>113034.35115060247</v>
      </c>
      <c r="BH182" s="41">
        <f t="shared" si="194"/>
        <v>16090947.218187159</v>
      </c>
      <c r="BI182">
        <f t="shared" si="166"/>
        <v>0.48804736296363815</v>
      </c>
      <c r="BJ182">
        <f t="shared" si="195"/>
        <v>390075.35752690944</v>
      </c>
      <c r="BK182" s="121">
        <f t="shared" si="196"/>
        <v>55366700.105575621</v>
      </c>
      <c r="BL182">
        <f t="shared" si="167"/>
        <v>0.50274879332820122</v>
      </c>
      <c r="BM182" s="119">
        <f t="shared" si="197"/>
        <v>503109.7086775119</v>
      </c>
      <c r="BN182" s="119">
        <f t="shared" si="198"/>
        <v>69355951.814240351</v>
      </c>
      <c r="BO182">
        <f t="shared" si="168"/>
        <v>0.46887149781618137</v>
      </c>
    </row>
    <row r="183" spans="1:67">
      <c r="A183">
        <v>171</v>
      </c>
      <c r="B183" s="58">
        <v>166</v>
      </c>
      <c r="C183" s="56">
        <f t="shared" si="141"/>
        <v>19444606.523621507</v>
      </c>
      <c r="D183" s="56">
        <f t="shared" si="169"/>
        <v>273589.37239476666</v>
      </c>
      <c r="E183" s="59">
        <f t="shared" si="170"/>
        <v>19171017.15122674</v>
      </c>
      <c r="F183" s="53">
        <f t="shared" si="171"/>
        <v>321363.31753693364</v>
      </c>
      <c r="G183" s="53">
        <f t="shared" si="142"/>
        <v>88921.567886440025</v>
      </c>
      <c r="H183" s="60">
        <f t="shared" si="143"/>
        <v>232441.74965049361</v>
      </c>
      <c r="I183" s="54">
        <f t="shared" si="172"/>
        <v>0.10979999999999999</v>
      </c>
      <c r="J183" s="61">
        <f t="shared" si="144"/>
        <v>9.6456066865724388E-3</v>
      </c>
      <c r="K183" s="62">
        <f t="shared" si="145"/>
        <v>182674.04952760015</v>
      </c>
      <c r="L183" s="62">
        <f t="shared" si="146"/>
        <v>504037.36706453381</v>
      </c>
      <c r="M183" s="55">
        <f t="shared" si="173"/>
        <v>415115.79917809379</v>
      </c>
      <c r="N183" s="55">
        <f t="shared" si="174"/>
        <v>93476.439040122539</v>
      </c>
      <c r="O183" s="55">
        <f t="shared" si="147"/>
        <v>321639.36013797123</v>
      </c>
      <c r="P183" s="59">
        <f t="shared" si="175"/>
        <v>0</v>
      </c>
      <c r="Q183" s="52">
        <f t="shared" si="201"/>
        <v>0</v>
      </c>
      <c r="R183" s="57">
        <f t="shared" si="176"/>
        <v>0</v>
      </c>
      <c r="S183" s="59">
        <f t="shared" si="177"/>
        <v>0</v>
      </c>
      <c r="T183" s="56">
        <f t="shared" si="148"/>
        <v>0</v>
      </c>
      <c r="U183" s="57">
        <f t="shared" si="149"/>
        <v>0</v>
      </c>
      <c r="V183" s="59">
        <f t="shared" si="199"/>
        <v>0</v>
      </c>
      <c r="W183" s="52">
        <f t="shared" si="139"/>
        <v>0</v>
      </c>
      <c r="X183" s="57">
        <f t="shared" si="150"/>
        <v>0</v>
      </c>
      <c r="Y183" s="59">
        <f t="shared" si="202"/>
        <v>0</v>
      </c>
      <c r="Z183" s="56">
        <f t="shared" si="178"/>
        <v>0</v>
      </c>
      <c r="AA183" s="57">
        <f t="shared" si="179"/>
        <v>0</v>
      </c>
      <c r="AB183" s="63">
        <f t="shared" si="200"/>
        <v>0</v>
      </c>
      <c r="AC183" s="74">
        <f t="shared" si="151"/>
        <v>0</v>
      </c>
      <c r="AD183" s="57">
        <f t="shared" si="180"/>
        <v>0</v>
      </c>
      <c r="AE183" s="59">
        <f t="shared" si="181"/>
        <v>0</v>
      </c>
      <c r="AF183" s="54">
        <f t="shared" si="182"/>
        <v>0</v>
      </c>
      <c r="AG183" s="57">
        <f t="shared" si="152"/>
        <v>0</v>
      </c>
      <c r="AH183" s="59">
        <f t="shared" si="183"/>
        <v>4316960.2785969144</v>
      </c>
      <c r="AI183" s="54">
        <f t="shared" si="153"/>
        <v>93476.439040122539</v>
      </c>
      <c r="AJ183" s="57">
        <f t="shared" si="154"/>
        <v>17987.334494153809</v>
      </c>
      <c r="AK183" s="59">
        <f t="shared" si="138"/>
        <v>15127646.245024592</v>
      </c>
      <c r="AL183" s="56">
        <f t="shared" si="140"/>
        <v>321639.36013797123</v>
      </c>
      <c r="AM183" s="75">
        <f t="shared" si="155"/>
        <v>63031.859354269131</v>
      </c>
      <c r="AN183">
        <f t="shared" si="184"/>
        <v>3.5278029266051406E-2</v>
      </c>
      <c r="AO183" s="119">
        <f t="shared" si="156"/>
        <v>0</v>
      </c>
      <c r="AP183" s="119">
        <f t="shared" si="157"/>
        <v>0</v>
      </c>
      <c r="AQ183">
        <f t="shared" si="158"/>
        <v>0.43314054264589041</v>
      </c>
      <c r="AR183" s="41">
        <f t="shared" si="159"/>
        <v>0</v>
      </c>
      <c r="AS183" s="41">
        <f t="shared" si="160"/>
        <v>0</v>
      </c>
      <c r="AT183">
        <f t="shared" si="161"/>
        <v>0.43322085926746512</v>
      </c>
      <c r="AU183" s="41">
        <f t="shared" si="185"/>
        <v>0</v>
      </c>
      <c r="AV183" s="41">
        <f t="shared" si="186"/>
        <v>0</v>
      </c>
      <c r="AW183">
        <f t="shared" si="162"/>
        <v>0.44380325343830684</v>
      </c>
      <c r="AX183">
        <f t="shared" si="187"/>
        <v>0</v>
      </c>
      <c r="AY183" s="121">
        <f t="shared" si="188"/>
        <v>0</v>
      </c>
      <c r="AZ183">
        <f t="shared" si="163"/>
        <v>0.54955236348322978</v>
      </c>
      <c r="BA183" s="39">
        <f t="shared" si="189"/>
        <v>0</v>
      </c>
      <c r="BB183" s="39">
        <f t="shared" si="190"/>
        <v>0</v>
      </c>
      <c r="BC183">
        <f t="shared" si="164"/>
        <v>0.46336368716215376</v>
      </c>
      <c r="BD183" s="41">
        <f t="shared" si="191"/>
        <v>0</v>
      </c>
      <c r="BE183" s="41">
        <f t="shared" si="192"/>
        <v>0</v>
      </c>
      <c r="BF183">
        <f t="shared" si="165"/>
        <v>0.44426168685135692</v>
      </c>
      <c r="BG183" s="41">
        <f t="shared" si="193"/>
        <v>111463.77353427635</v>
      </c>
      <c r="BH183" s="41">
        <f t="shared" si="194"/>
        <v>15984471.075860955</v>
      </c>
      <c r="BI183">
        <f t="shared" si="166"/>
        <v>0.4853923115300679</v>
      </c>
      <c r="BJ183">
        <f t="shared" si="195"/>
        <v>384671.21949224034</v>
      </c>
      <c r="BK183" s="121">
        <f t="shared" si="196"/>
        <v>55000330.583593078</v>
      </c>
      <c r="BL183">
        <f t="shared" si="167"/>
        <v>0.5001036086820102</v>
      </c>
      <c r="BM183" s="119">
        <f t="shared" si="197"/>
        <v>496134.99302651669</v>
      </c>
      <c r="BN183" s="119">
        <f t="shared" si="198"/>
        <v>68909222.663563564</v>
      </c>
      <c r="BO183">
        <f t="shared" si="168"/>
        <v>0.46620762110024078</v>
      </c>
    </row>
    <row r="184" spans="1:67">
      <c r="A184">
        <v>172</v>
      </c>
      <c r="B184" s="64">
        <v>167</v>
      </c>
      <c r="C184" s="56">
        <f t="shared" si="141"/>
        <v>19029490.724443413</v>
      </c>
      <c r="D184" s="56">
        <f t="shared" si="169"/>
        <v>273589.37239476666</v>
      </c>
      <c r="E184" s="59">
        <f t="shared" si="170"/>
        <v>18755901.352048647</v>
      </c>
      <c r="F184" s="53">
        <f t="shared" si="171"/>
        <v>318263.57337248034</v>
      </c>
      <c r="G184" s="53">
        <f t="shared" si="142"/>
        <v>86996.122437918981</v>
      </c>
      <c r="H184" s="66">
        <f t="shared" si="143"/>
        <v>231267.45093456138</v>
      </c>
      <c r="I184" s="54">
        <f t="shared" si="172"/>
        <v>0.10979999999999999</v>
      </c>
      <c r="J184" s="67">
        <f t="shared" si="144"/>
        <v>9.6456066865724388E-3</v>
      </c>
      <c r="K184" s="68">
        <f t="shared" si="145"/>
        <v>178681.33262289249</v>
      </c>
      <c r="L184" s="68">
        <f t="shared" si="146"/>
        <v>496944.90599537286</v>
      </c>
      <c r="M184" s="55">
        <f t="shared" si="173"/>
        <v>409948.78355745389</v>
      </c>
      <c r="N184" s="55">
        <f t="shared" si="174"/>
        <v>92312.922205450363</v>
      </c>
      <c r="O184" s="55">
        <f t="shared" si="147"/>
        <v>317635.86135200353</v>
      </c>
      <c r="P184" s="65">
        <f t="shared" si="175"/>
        <v>0</v>
      </c>
      <c r="Q184" s="52">
        <f t="shared" si="201"/>
        <v>0</v>
      </c>
      <c r="R184" s="57">
        <f t="shared" si="176"/>
        <v>0</v>
      </c>
      <c r="S184" s="59">
        <f t="shared" si="177"/>
        <v>0</v>
      </c>
      <c r="T184" s="56">
        <f t="shared" si="148"/>
        <v>0</v>
      </c>
      <c r="U184" s="57">
        <f t="shared" si="149"/>
        <v>0</v>
      </c>
      <c r="V184" s="59">
        <f t="shared" si="199"/>
        <v>0</v>
      </c>
      <c r="W184" s="52">
        <f t="shared" si="139"/>
        <v>0</v>
      </c>
      <c r="X184" s="57">
        <f t="shared" si="150"/>
        <v>0</v>
      </c>
      <c r="Y184" s="59">
        <f t="shared" si="202"/>
        <v>0</v>
      </c>
      <c r="Z184" s="56">
        <f t="shared" si="178"/>
        <v>0</v>
      </c>
      <c r="AA184" s="57">
        <f t="shared" si="179"/>
        <v>0</v>
      </c>
      <c r="AB184" s="63">
        <f t="shared" si="200"/>
        <v>0</v>
      </c>
      <c r="AC184" s="74">
        <f t="shared" si="151"/>
        <v>0</v>
      </c>
      <c r="AD184" s="57">
        <f t="shared" si="180"/>
        <v>0</v>
      </c>
      <c r="AE184" s="59">
        <f t="shared" si="181"/>
        <v>0</v>
      </c>
      <c r="AF184" s="54">
        <f t="shared" si="182"/>
        <v>0</v>
      </c>
      <c r="AG184" s="57">
        <f t="shared" si="152"/>
        <v>0</v>
      </c>
      <c r="AH184" s="59">
        <f t="shared" si="183"/>
        <v>4223483.8395567918</v>
      </c>
      <c r="AI184" s="54">
        <f t="shared" si="153"/>
        <v>92312.922205450363</v>
      </c>
      <c r="AJ184" s="57">
        <f t="shared" si="154"/>
        <v>17597.849331486632</v>
      </c>
      <c r="AK184" s="59">
        <f t="shared" si="138"/>
        <v>14806006.884886621</v>
      </c>
      <c r="AL184" s="56">
        <f t="shared" si="140"/>
        <v>317635.86135200353</v>
      </c>
      <c r="AM184" s="75">
        <f t="shared" si="155"/>
        <v>61691.695353694253</v>
      </c>
      <c r="AN184">
        <f t="shared" si="184"/>
        <v>3.5358436450058865E-2</v>
      </c>
      <c r="AO184" s="119">
        <f t="shared" si="156"/>
        <v>0</v>
      </c>
      <c r="AP184" s="119">
        <f t="shared" si="157"/>
        <v>0</v>
      </c>
      <c r="AQ184">
        <f t="shared" si="158"/>
        <v>0.43048331438614451</v>
      </c>
      <c r="AR184" s="41">
        <f t="shared" si="159"/>
        <v>0</v>
      </c>
      <c r="AS184" s="41">
        <f t="shared" si="160"/>
        <v>0</v>
      </c>
      <c r="AT184">
        <f t="shared" si="161"/>
        <v>0.43056361865800641</v>
      </c>
      <c r="AU184" s="41">
        <f t="shared" si="185"/>
        <v>0</v>
      </c>
      <c r="AV184" s="41">
        <f t="shared" si="186"/>
        <v>0</v>
      </c>
      <c r="AW184">
        <f t="shared" si="162"/>
        <v>0.4411451629527951</v>
      </c>
      <c r="AX184">
        <f t="shared" si="187"/>
        <v>0</v>
      </c>
      <c r="AY184" s="121">
        <f t="shared" si="188"/>
        <v>0</v>
      </c>
      <c r="AZ184">
        <f t="shared" si="163"/>
        <v>0.54696387686248116</v>
      </c>
      <c r="BA184" s="39">
        <f t="shared" si="189"/>
        <v>0</v>
      </c>
      <c r="BB184" s="39">
        <f t="shared" si="190"/>
        <v>0</v>
      </c>
      <c r="BC184">
        <f t="shared" si="164"/>
        <v>0.4607079970116722</v>
      </c>
      <c r="BD184" s="41">
        <f t="shared" si="191"/>
        <v>0</v>
      </c>
      <c r="BE184" s="41">
        <f t="shared" si="192"/>
        <v>0</v>
      </c>
      <c r="BF184">
        <f t="shared" si="165"/>
        <v>0.44160359412439709</v>
      </c>
      <c r="BG184" s="41">
        <f t="shared" si="193"/>
        <v>109910.771536937</v>
      </c>
      <c r="BH184" s="41">
        <f t="shared" si="194"/>
        <v>15877822.619337462</v>
      </c>
      <c r="BI184">
        <f t="shared" si="166"/>
        <v>0.48274526624457587</v>
      </c>
      <c r="BJ184">
        <f t="shared" si="195"/>
        <v>379327.55670569779</v>
      </c>
      <c r="BK184" s="121">
        <f t="shared" si="196"/>
        <v>54633368.15254461</v>
      </c>
      <c r="BL184">
        <f t="shared" si="167"/>
        <v>0.49746570629408793</v>
      </c>
      <c r="BM184" s="119">
        <f t="shared" si="197"/>
        <v>489238.32824263477</v>
      </c>
      <c r="BN184" s="119">
        <f t="shared" si="198"/>
        <v>68461446.854094803</v>
      </c>
      <c r="BO184">
        <f t="shared" si="168"/>
        <v>0.46355269881846428</v>
      </c>
    </row>
    <row r="185" spans="1:67">
      <c r="A185">
        <v>173</v>
      </c>
      <c r="B185" s="58">
        <v>168</v>
      </c>
      <c r="C185" s="56">
        <f t="shared" si="141"/>
        <v>18619541.940885957</v>
      </c>
      <c r="D185" s="56">
        <f t="shared" si="169"/>
        <v>273589.37239476666</v>
      </c>
      <c r="E185" s="59">
        <f t="shared" si="170"/>
        <v>18345952.568491191</v>
      </c>
      <c r="F185" s="53">
        <f t="shared" si="171"/>
        <v>315193.72812106617</v>
      </c>
      <c r="G185" s="53">
        <f t="shared" si="142"/>
        <v>85094.643330184976</v>
      </c>
      <c r="H185" s="60">
        <f t="shared" si="143"/>
        <v>230099.0847908812</v>
      </c>
      <c r="I185" s="54">
        <f t="shared" si="172"/>
        <v>0.10979999999999999</v>
      </c>
      <c r="J185" s="61">
        <f t="shared" si="144"/>
        <v>9.6456066865724388E-3</v>
      </c>
      <c r="K185" s="62">
        <f t="shared" si="145"/>
        <v>174738.39749534632</v>
      </c>
      <c r="L185" s="62">
        <f t="shared" si="146"/>
        <v>489932.12561641249</v>
      </c>
      <c r="M185" s="55">
        <f t="shared" si="173"/>
        <v>404837.48228622752</v>
      </c>
      <c r="N185" s="55">
        <f t="shared" si="174"/>
        <v>91161.951217014168</v>
      </c>
      <c r="O185" s="55">
        <f t="shared" si="147"/>
        <v>313675.53106921335</v>
      </c>
      <c r="P185" s="59">
        <f t="shared" si="175"/>
        <v>0</v>
      </c>
      <c r="Q185" s="52">
        <f t="shared" si="201"/>
        <v>0</v>
      </c>
      <c r="R185" s="57">
        <f t="shared" si="176"/>
        <v>0</v>
      </c>
      <c r="S185" s="59">
        <f t="shared" si="177"/>
        <v>0</v>
      </c>
      <c r="T185" s="56">
        <f t="shared" si="148"/>
        <v>0</v>
      </c>
      <c r="U185" s="57">
        <f t="shared" si="149"/>
        <v>0</v>
      </c>
      <c r="V185" s="59">
        <f t="shared" si="199"/>
        <v>0</v>
      </c>
      <c r="W185" s="52">
        <f t="shared" si="139"/>
        <v>0</v>
      </c>
      <c r="X185" s="57">
        <f t="shared" si="150"/>
        <v>0</v>
      </c>
      <c r="Y185" s="59">
        <f t="shared" si="202"/>
        <v>0</v>
      </c>
      <c r="Z185" s="56">
        <f t="shared" si="178"/>
        <v>0</v>
      </c>
      <c r="AA185" s="57">
        <f t="shared" si="179"/>
        <v>0</v>
      </c>
      <c r="AB185" s="63">
        <f t="shared" si="200"/>
        <v>0</v>
      </c>
      <c r="AC185" s="74">
        <f t="shared" si="151"/>
        <v>0</v>
      </c>
      <c r="AD185" s="57">
        <f t="shared" si="180"/>
        <v>0</v>
      </c>
      <c r="AE185" s="59">
        <f t="shared" si="181"/>
        <v>0</v>
      </c>
      <c r="AF185" s="54">
        <f t="shared" si="182"/>
        <v>0</v>
      </c>
      <c r="AG185" s="57">
        <f t="shared" si="152"/>
        <v>0</v>
      </c>
      <c r="AH185" s="59">
        <f t="shared" si="183"/>
        <v>4131170.9173513413</v>
      </c>
      <c r="AI185" s="54">
        <f t="shared" si="153"/>
        <v>91161.951217014168</v>
      </c>
      <c r="AJ185" s="57">
        <f t="shared" si="154"/>
        <v>17213.21215563059</v>
      </c>
      <c r="AK185" s="59">
        <f t="shared" si="138"/>
        <v>14488371.023534616</v>
      </c>
      <c r="AL185" s="56">
        <f t="shared" si="140"/>
        <v>313675.53106921335</v>
      </c>
      <c r="AM185" s="75">
        <f t="shared" si="155"/>
        <v>60368.212598060898</v>
      </c>
      <c r="AN185">
        <f t="shared" si="184"/>
        <v>3.5438843634066325E-2</v>
      </c>
      <c r="AO185" s="119">
        <f t="shared" si="156"/>
        <v>0</v>
      </c>
      <c r="AP185" s="119">
        <f t="shared" si="157"/>
        <v>0</v>
      </c>
      <c r="AQ185">
        <f t="shared" si="158"/>
        <v>0.42783668615391612</v>
      </c>
      <c r="AR185" s="41">
        <f t="shared" si="159"/>
        <v>0</v>
      </c>
      <c r="AS185" s="41">
        <f t="shared" si="160"/>
        <v>0</v>
      </c>
      <c r="AT185">
        <f t="shared" si="161"/>
        <v>0.42791697412903351</v>
      </c>
      <c r="AU185" s="41">
        <f t="shared" si="185"/>
        <v>0</v>
      </c>
      <c r="AV185" s="41">
        <f t="shared" si="186"/>
        <v>0</v>
      </c>
      <c r="AW185">
        <f t="shared" si="162"/>
        <v>0.43849714824309988</v>
      </c>
      <c r="AX185">
        <f t="shared" si="187"/>
        <v>0</v>
      </c>
      <c r="AY185" s="121">
        <f t="shared" si="188"/>
        <v>0</v>
      </c>
      <c r="AZ185">
        <f t="shared" si="163"/>
        <v>0.54438031742754611</v>
      </c>
      <c r="BA185" s="39">
        <f t="shared" si="189"/>
        <v>0</v>
      </c>
      <c r="BB185" s="39">
        <f t="shared" si="190"/>
        <v>0</v>
      </c>
      <c r="BC185">
        <f t="shared" si="164"/>
        <v>0.45806142070919253</v>
      </c>
      <c r="BD185" s="41">
        <f t="shared" si="191"/>
        <v>0</v>
      </c>
      <c r="BE185" s="41">
        <f t="shared" si="192"/>
        <v>0</v>
      </c>
      <c r="BF185">
        <f t="shared" si="165"/>
        <v>0.43895555462584135</v>
      </c>
      <c r="BG185" s="41">
        <f t="shared" si="193"/>
        <v>108375.16337264476</v>
      </c>
      <c r="BH185" s="41">
        <f t="shared" si="194"/>
        <v>15771017.560543451</v>
      </c>
      <c r="BI185">
        <f t="shared" si="166"/>
        <v>0.48010625391723472</v>
      </c>
      <c r="BJ185">
        <f t="shared" si="195"/>
        <v>374043.74366727425</v>
      </c>
      <c r="BK185" s="121">
        <f t="shared" si="196"/>
        <v>54265866.874973908</v>
      </c>
      <c r="BL185">
        <f t="shared" si="167"/>
        <v>0.49483511800117824</v>
      </c>
      <c r="BM185" s="119">
        <f t="shared" si="197"/>
        <v>482418.90703991899</v>
      </c>
      <c r="BN185" s="119">
        <f t="shared" si="198"/>
        <v>68012697.024086222</v>
      </c>
      <c r="BO185">
        <f t="shared" si="168"/>
        <v>0.46090675062996428</v>
      </c>
    </row>
    <row r="186" spans="1:67">
      <c r="A186">
        <v>174</v>
      </c>
      <c r="B186" s="64">
        <v>169</v>
      </c>
      <c r="C186" s="56">
        <f t="shared" si="141"/>
        <v>18214704.458599731</v>
      </c>
      <c r="D186" s="56">
        <f t="shared" si="169"/>
        <v>273589.37239477038</v>
      </c>
      <c r="E186" s="59">
        <f t="shared" si="170"/>
        <v>17941115.086204961</v>
      </c>
      <c r="F186" s="53">
        <f t="shared" si="171"/>
        <v>312153.49338953593</v>
      </c>
      <c r="G186" s="53">
        <f t="shared" si="142"/>
        <v>83216.872141514017</v>
      </c>
      <c r="H186" s="66">
        <f t="shared" si="143"/>
        <v>228936.6212480219</v>
      </c>
      <c r="I186" s="54">
        <f t="shared" si="172"/>
        <v>0.10979999999999999</v>
      </c>
      <c r="J186" s="67">
        <f t="shared" si="144"/>
        <v>9.6456066865724388E-3</v>
      </c>
      <c r="K186" s="68">
        <f t="shared" si="145"/>
        <v>170844.707035353</v>
      </c>
      <c r="L186" s="68">
        <f t="shared" si="146"/>
        <v>482998.20042488893</v>
      </c>
      <c r="M186" s="55">
        <f t="shared" si="173"/>
        <v>399781.3282833749</v>
      </c>
      <c r="N186" s="55">
        <f t="shared" si="174"/>
        <v>90023.398378599188</v>
      </c>
      <c r="O186" s="55">
        <f t="shared" si="147"/>
        <v>309757.92990477575</v>
      </c>
      <c r="P186" s="65">
        <f t="shared" si="175"/>
        <v>0</v>
      </c>
      <c r="Q186" s="52">
        <f t="shared" si="201"/>
        <v>0</v>
      </c>
      <c r="R186" s="57">
        <f t="shared" si="176"/>
        <v>0</v>
      </c>
      <c r="S186" s="59">
        <f t="shared" si="177"/>
        <v>0</v>
      </c>
      <c r="T186" s="56">
        <f t="shared" si="148"/>
        <v>0</v>
      </c>
      <c r="U186" s="57">
        <f t="shared" si="149"/>
        <v>0</v>
      </c>
      <c r="V186" s="59">
        <f t="shared" si="199"/>
        <v>0</v>
      </c>
      <c r="W186" s="52">
        <f t="shared" si="139"/>
        <v>0</v>
      </c>
      <c r="X186" s="57">
        <f t="shared" si="150"/>
        <v>0</v>
      </c>
      <c r="Y186" s="59">
        <f t="shared" si="202"/>
        <v>0</v>
      </c>
      <c r="Z186" s="56">
        <f t="shared" si="178"/>
        <v>0</v>
      </c>
      <c r="AA186" s="57">
        <f t="shared" si="179"/>
        <v>0</v>
      </c>
      <c r="AB186" s="63">
        <f t="shared" si="200"/>
        <v>0</v>
      </c>
      <c r="AC186" s="74">
        <f t="shared" si="151"/>
        <v>0</v>
      </c>
      <c r="AD186" s="57">
        <f t="shared" si="180"/>
        <v>0</v>
      </c>
      <c r="AE186" s="59">
        <f t="shared" si="181"/>
        <v>0</v>
      </c>
      <c r="AF186" s="54">
        <f t="shared" si="182"/>
        <v>0</v>
      </c>
      <c r="AG186" s="57">
        <f t="shared" si="152"/>
        <v>0</v>
      </c>
      <c r="AH186" s="59">
        <f t="shared" si="183"/>
        <v>4040008.966134327</v>
      </c>
      <c r="AI186" s="54">
        <f t="shared" si="153"/>
        <v>90023.398378599188</v>
      </c>
      <c r="AJ186" s="57">
        <f t="shared" si="154"/>
        <v>16833.370692226363</v>
      </c>
      <c r="AK186" s="59">
        <f t="shared" si="138"/>
        <v>14174695.492465403</v>
      </c>
      <c r="AL186" s="56">
        <f t="shared" si="140"/>
        <v>309757.92990477575</v>
      </c>
      <c r="AM186" s="75">
        <f t="shared" si="155"/>
        <v>59061.231218605848</v>
      </c>
      <c r="AN186">
        <f t="shared" si="184"/>
        <v>3.5519250818073785E-2</v>
      </c>
      <c r="AO186" s="119">
        <f t="shared" si="156"/>
        <v>0</v>
      </c>
      <c r="AP186" s="119">
        <f t="shared" si="157"/>
        <v>0</v>
      </c>
      <c r="AQ186">
        <f t="shared" si="158"/>
        <v>0.42520066315875166</v>
      </c>
      <c r="AR186" s="41">
        <f t="shared" si="159"/>
        <v>0</v>
      </c>
      <c r="AS186" s="41">
        <f t="shared" si="160"/>
        <v>0</v>
      </c>
      <c r="AT186">
        <f t="shared" si="161"/>
        <v>0.42528093092666436</v>
      </c>
      <c r="AU186" s="41">
        <f t="shared" si="185"/>
        <v>0</v>
      </c>
      <c r="AV186" s="41">
        <f t="shared" si="186"/>
        <v>0</v>
      </c>
      <c r="AW186">
        <f t="shared" si="162"/>
        <v>0.43585921926107152</v>
      </c>
      <c r="AX186">
        <f t="shared" si="187"/>
        <v>0</v>
      </c>
      <c r="AY186" s="121">
        <f t="shared" si="188"/>
        <v>0</v>
      </c>
      <c r="AZ186">
        <f t="shared" si="163"/>
        <v>0.54180173077155391</v>
      </c>
      <c r="BA186" s="39">
        <f t="shared" si="189"/>
        <v>0</v>
      </c>
      <c r="BB186" s="39">
        <f t="shared" si="190"/>
        <v>0</v>
      </c>
      <c r="BC186">
        <f t="shared" si="164"/>
        <v>0.45542397632383397</v>
      </c>
      <c r="BD186" s="41">
        <f t="shared" si="191"/>
        <v>0</v>
      </c>
      <c r="BE186" s="41">
        <f t="shared" si="192"/>
        <v>0</v>
      </c>
      <c r="BF186">
        <f t="shared" si="165"/>
        <v>0.4363175785063389</v>
      </c>
      <c r="BG186" s="41">
        <f t="shared" si="193"/>
        <v>106856.76907082555</v>
      </c>
      <c r="BH186" s="41">
        <f t="shared" si="194"/>
        <v>15664071.317876259</v>
      </c>
      <c r="BI186">
        <f t="shared" si="166"/>
        <v>0.47747530089013657</v>
      </c>
      <c r="BJ186">
        <f t="shared" si="195"/>
        <v>368819.16112338158</v>
      </c>
      <c r="BK186" s="121">
        <f t="shared" si="196"/>
        <v>53897879.803430982</v>
      </c>
      <c r="BL186">
        <f t="shared" si="167"/>
        <v>0.4922118751790171</v>
      </c>
      <c r="BM186" s="119">
        <f t="shared" si="197"/>
        <v>475675.93019420712</v>
      </c>
      <c r="BN186" s="119">
        <f t="shared" si="198"/>
        <v>67563044.479890361</v>
      </c>
      <c r="BO186">
        <f t="shared" si="168"/>
        <v>0.45826979572279597</v>
      </c>
    </row>
    <row r="187" spans="1:67">
      <c r="A187">
        <v>175</v>
      </c>
      <c r="B187" s="58">
        <v>170</v>
      </c>
      <c r="C187" s="56">
        <f t="shared" si="141"/>
        <v>17814923.130316354</v>
      </c>
      <c r="D187" s="56">
        <f t="shared" si="169"/>
        <v>273589.37239476666</v>
      </c>
      <c r="E187" s="59">
        <f t="shared" si="170"/>
        <v>17541333.757921588</v>
      </c>
      <c r="F187" s="53">
        <f t="shared" si="171"/>
        <v>309142.58356646093</v>
      </c>
      <c r="G187" s="53">
        <f t="shared" si="142"/>
        <v>81362.553080492959</v>
      </c>
      <c r="H187" s="60">
        <f t="shared" si="143"/>
        <v>227780.03048596799</v>
      </c>
      <c r="I187" s="54">
        <f t="shared" si="172"/>
        <v>0.10979999999999999</v>
      </c>
      <c r="J187" s="61">
        <f t="shared" si="144"/>
        <v>9.6456066865724388E-3</v>
      </c>
      <c r="K187" s="62">
        <f t="shared" si="145"/>
        <v>166999.72960168417</v>
      </c>
      <c r="L187" s="62">
        <f t="shared" si="146"/>
        <v>476142.31316814508</v>
      </c>
      <c r="M187" s="55">
        <f t="shared" si="173"/>
        <v>394779.76008765213</v>
      </c>
      <c r="N187" s="55">
        <f t="shared" si="174"/>
        <v>88897.137259465249</v>
      </c>
      <c r="O187" s="55">
        <f t="shared" si="147"/>
        <v>305882.6228281869</v>
      </c>
      <c r="P187" s="59">
        <f t="shared" si="175"/>
        <v>0</v>
      </c>
      <c r="Q187" s="52">
        <f t="shared" si="201"/>
        <v>0</v>
      </c>
      <c r="R187" s="57">
        <f t="shared" si="176"/>
        <v>0</v>
      </c>
      <c r="S187" s="59">
        <f t="shared" si="177"/>
        <v>0</v>
      </c>
      <c r="T187" s="56">
        <f t="shared" si="148"/>
        <v>0</v>
      </c>
      <c r="U187" s="57">
        <f t="shared" si="149"/>
        <v>0</v>
      </c>
      <c r="V187" s="59">
        <f t="shared" si="199"/>
        <v>0</v>
      </c>
      <c r="W187" s="52">
        <f t="shared" si="139"/>
        <v>0</v>
      </c>
      <c r="X187" s="57">
        <f t="shared" si="150"/>
        <v>0</v>
      </c>
      <c r="Y187" s="59">
        <f t="shared" si="202"/>
        <v>0</v>
      </c>
      <c r="Z187" s="56">
        <f t="shared" si="178"/>
        <v>0</v>
      </c>
      <c r="AA187" s="57">
        <f t="shared" si="179"/>
        <v>0</v>
      </c>
      <c r="AB187" s="63">
        <f t="shared" si="200"/>
        <v>0</v>
      </c>
      <c r="AC187" s="74">
        <f t="shared" si="151"/>
        <v>0</v>
      </c>
      <c r="AD187" s="57">
        <f t="shared" si="180"/>
        <v>0</v>
      </c>
      <c r="AE187" s="59">
        <f t="shared" si="181"/>
        <v>0</v>
      </c>
      <c r="AF187" s="54">
        <f t="shared" si="182"/>
        <v>0</v>
      </c>
      <c r="AG187" s="57">
        <f t="shared" si="152"/>
        <v>0</v>
      </c>
      <c r="AH187" s="59">
        <f t="shared" si="183"/>
        <v>3949985.567755728</v>
      </c>
      <c r="AI187" s="54">
        <f t="shared" si="153"/>
        <v>88897.137259465249</v>
      </c>
      <c r="AJ187" s="57">
        <f t="shared" si="154"/>
        <v>16458.273198982199</v>
      </c>
      <c r="AK187" s="59">
        <f t="shared" si="138"/>
        <v>13864937.562560627</v>
      </c>
      <c r="AL187" s="56">
        <f t="shared" si="140"/>
        <v>305882.6228281869</v>
      </c>
      <c r="AM187" s="75">
        <f t="shared" si="155"/>
        <v>57770.573177335944</v>
      </c>
      <c r="AN187">
        <f t="shared" si="184"/>
        <v>3.5599658002081244E-2</v>
      </c>
      <c r="AO187" s="119">
        <f t="shared" si="156"/>
        <v>0</v>
      </c>
      <c r="AP187" s="119">
        <f t="shared" si="157"/>
        <v>0</v>
      </c>
      <c r="AQ187">
        <f t="shared" si="158"/>
        <v>0.42257525015439285</v>
      </c>
      <c r="AR187" s="41">
        <f t="shared" si="159"/>
        <v>0</v>
      </c>
      <c r="AS187" s="41">
        <f t="shared" si="160"/>
        <v>0</v>
      </c>
      <c r="AT187">
        <f t="shared" si="161"/>
        <v>0.42265549384116774</v>
      </c>
      <c r="AU187" s="41">
        <f t="shared" si="185"/>
        <v>0</v>
      </c>
      <c r="AV187" s="41">
        <f t="shared" si="186"/>
        <v>0</v>
      </c>
      <c r="AW187">
        <f t="shared" si="162"/>
        <v>0.43323138549563583</v>
      </c>
      <c r="AX187">
        <f t="shared" si="187"/>
        <v>0</v>
      </c>
      <c r="AY187" s="121">
        <f t="shared" si="188"/>
        <v>0</v>
      </c>
      <c r="AZ187">
        <f t="shared" si="163"/>
        <v>0.53922816207231916</v>
      </c>
      <c r="BA187" s="39">
        <f t="shared" si="189"/>
        <v>0</v>
      </c>
      <c r="BB187" s="39">
        <f t="shared" si="190"/>
        <v>0</v>
      </c>
      <c r="BC187">
        <f t="shared" si="164"/>
        <v>0.45279568145559801</v>
      </c>
      <c r="BD187" s="41">
        <f t="shared" si="191"/>
        <v>0</v>
      </c>
      <c r="BE187" s="41">
        <f t="shared" si="192"/>
        <v>0</v>
      </c>
      <c r="BF187">
        <f t="shared" si="165"/>
        <v>0.43368967545338949</v>
      </c>
      <c r="BG187" s="41">
        <f t="shared" si="193"/>
        <v>105355.41045844744</v>
      </c>
      <c r="BH187" s="41">
        <f t="shared" si="194"/>
        <v>15556999.020406419</v>
      </c>
      <c r="BI187">
        <f t="shared" si="166"/>
        <v>0.47485243303861402</v>
      </c>
      <c r="BJ187">
        <f t="shared" si="195"/>
        <v>363653.19600552286</v>
      </c>
      <c r="BK187" s="121">
        <f t="shared" si="196"/>
        <v>53529458.994932704</v>
      </c>
      <c r="BL187">
        <f t="shared" si="167"/>
        <v>0.48959600874296577</v>
      </c>
      <c r="BM187" s="119">
        <f t="shared" si="197"/>
        <v>469008.60646397027</v>
      </c>
      <c r="BN187" s="119">
        <f t="shared" si="198"/>
        <v>67112559.214900866</v>
      </c>
      <c r="BO187">
        <f t="shared" si="168"/>
        <v>0.45564185281564529</v>
      </c>
    </row>
    <row r="188" spans="1:67">
      <c r="A188">
        <v>176</v>
      </c>
      <c r="B188" s="64">
        <v>171</v>
      </c>
      <c r="C188" s="56">
        <f t="shared" si="141"/>
        <v>17420143.370228704</v>
      </c>
      <c r="D188" s="56">
        <f t="shared" si="169"/>
        <v>273589.37239477038</v>
      </c>
      <c r="E188" s="59">
        <f t="shared" si="170"/>
        <v>17146553.997833934</v>
      </c>
      <c r="F188" s="53">
        <f t="shared" si="171"/>
        <v>306160.715795308</v>
      </c>
      <c r="G188" s="53">
        <f t="shared" si="142"/>
        <v>79531.432959953061</v>
      </c>
      <c r="H188" s="66">
        <f t="shared" si="143"/>
        <v>226629.28283535494</v>
      </c>
      <c r="I188" s="54">
        <f t="shared" si="172"/>
        <v>0.10979999999999999</v>
      </c>
      <c r="J188" s="67">
        <f t="shared" si="144"/>
        <v>9.6456066865724388E-3</v>
      </c>
      <c r="K188" s="68">
        <f t="shared" si="145"/>
        <v>163202.93896729258</v>
      </c>
      <c r="L188" s="68">
        <f t="shared" si="146"/>
        <v>469363.65476260055</v>
      </c>
      <c r="M188" s="55">
        <f t="shared" si="173"/>
        <v>389832.22180264746</v>
      </c>
      <c r="N188" s="55">
        <f t="shared" si="174"/>
        <v>87783.042681970022</v>
      </c>
      <c r="O188" s="55">
        <f t="shared" si="147"/>
        <v>302049.17912067747</v>
      </c>
      <c r="P188" s="65">
        <f t="shared" si="175"/>
        <v>0</v>
      </c>
      <c r="Q188" s="52">
        <f t="shared" si="201"/>
        <v>0</v>
      </c>
      <c r="R188" s="57">
        <f t="shared" si="176"/>
        <v>0</v>
      </c>
      <c r="S188" s="59">
        <f t="shared" si="177"/>
        <v>0</v>
      </c>
      <c r="T188" s="56">
        <f t="shared" si="148"/>
        <v>0</v>
      </c>
      <c r="U188" s="57">
        <f t="shared" si="149"/>
        <v>0</v>
      </c>
      <c r="V188" s="59">
        <f t="shared" si="199"/>
        <v>0</v>
      </c>
      <c r="W188" s="52">
        <f t="shared" si="139"/>
        <v>0</v>
      </c>
      <c r="X188" s="57">
        <f t="shared" si="150"/>
        <v>0</v>
      </c>
      <c r="Y188" s="59">
        <f t="shared" si="202"/>
        <v>0</v>
      </c>
      <c r="Z188" s="56">
        <f t="shared" si="178"/>
        <v>0</v>
      </c>
      <c r="AA188" s="57">
        <f t="shared" si="179"/>
        <v>0</v>
      </c>
      <c r="AB188" s="63">
        <f t="shared" si="200"/>
        <v>0</v>
      </c>
      <c r="AC188" s="74">
        <f t="shared" si="151"/>
        <v>0</v>
      </c>
      <c r="AD188" s="57">
        <f t="shared" si="180"/>
        <v>0</v>
      </c>
      <c r="AE188" s="59">
        <f t="shared" si="181"/>
        <v>0</v>
      </c>
      <c r="AF188" s="54">
        <f t="shared" si="182"/>
        <v>0</v>
      </c>
      <c r="AG188" s="57">
        <f t="shared" si="152"/>
        <v>0</v>
      </c>
      <c r="AH188" s="59">
        <f t="shared" si="183"/>
        <v>3861088.4304962629</v>
      </c>
      <c r="AI188" s="54">
        <f t="shared" si="153"/>
        <v>87783.042681970022</v>
      </c>
      <c r="AJ188" s="57">
        <f t="shared" si="154"/>
        <v>16087.868460401094</v>
      </c>
      <c r="AK188" s="59">
        <f t="shared" ref="AK188:AK251" si="203">IF(AL187=0,AK187+AM187,AK187-AL187)</f>
        <v>13559054.93973244</v>
      </c>
      <c r="AL188" s="56">
        <f t="shared" si="140"/>
        <v>302049.17912067747</v>
      </c>
      <c r="AM188" s="75">
        <f t="shared" si="155"/>
        <v>56496.062248885166</v>
      </c>
      <c r="AN188">
        <f t="shared" si="184"/>
        <v>3.5680065186088711E-2</v>
      </c>
      <c r="AO188" s="119">
        <f t="shared" si="156"/>
        <v>0</v>
      </c>
      <c r="AP188" s="119">
        <f t="shared" si="157"/>
        <v>0</v>
      </c>
      <c r="AQ188">
        <f t="shared" si="158"/>
        <v>0.41996045144135807</v>
      </c>
      <c r="AR188" s="41">
        <f t="shared" si="159"/>
        <v>0</v>
      </c>
      <c r="AS188" s="41">
        <f t="shared" si="160"/>
        <v>0</v>
      </c>
      <c r="AT188">
        <f t="shared" si="161"/>
        <v>0.4200406672095055</v>
      </c>
      <c r="AU188" s="41">
        <f t="shared" si="185"/>
        <v>0</v>
      </c>
      <c r="AV188" s="41">
        <f t="shared" si="186"/>
        <v>0</v>
      </c>
      <c r="AW188">
        <f t="shared" si="162"/>
        <v>0.43061365597514567</v>
      </c>
      <c r="AX188">
        <f t="shared" si="187"/>
        <v>0</v>
      </c>
      <c r="AY188" s="121">
        <f t="shared" si="188"/>
        <v>0</v>
      </c>
      <c r="AZ188">
        <f t="shared" si="163"/>
        <v>0.53665965609187116</v>
      </c>
      <c r="BA188" s="39">
        <f t="shared" si="189"/>
        <v>0</v>
      </c>
      <c r="BB188" s="39">
        <f t="shared" si="190"/>
        <v>0</v>
      </c>
      <c r="BC188">
        <f t="shared" si="164"/>
        <v>0.45017655323707806</v>
      </c>
      <c r="BD188" s="41">
        <f t="shared" si="191"/>
        <v>0</v>
      </c>
      <c r="BE188" s="41">
        <f t="shared" si="192"/>
        <v>0</v>
      </c>
      <c r="BF188">
        <f t="shared" si="165"/>
        <v>0.43107185469360154</v>
      </c>
      <c r="BG188" s="41">
        <f t="shared" si="193"/>
        <v>103870.91114237111</v>
      </c>
      <c r="BH188" s="41">
        <f t="shared" si="194"/>
        <v>15449815.512026723</v>
      </c>
      <c r="BI188">
        <f t="shared" si="166"/>
        <v>0.47223767577243347</v>
      </c>
      <c r="BJ188">
        <f t="shared" si="195"/>
        <v>358545.24136956263</v>
      </c>
      <c r="BK188" s="121">
        <f t="shared" si="196"/>
        <v>53160655.525239237</v>
      </c>
      <c r="BL188">
        <f t="shared" si="167"/>
        <v>0.48698754914888814</v>
      </c>
      <c r="BM188" s="119">
        <f t="shared" si="197"/>
        <v>462416.15251193376</v>
      </c>
      <c r="BN188" s="119">
        <f t="shared" si="198"/>
        <v>66661309.928252712</v>
      </c>
      <c r="BO188">
        <f t="shared" si="168"/>
        <v>0.45302294015951883</v>
      </c>
    </row>
    <row r="189" spans="1:67">
      <c r="A189">
        <v>177</v>
      </c>
      <c r="B189" s="58">
        <v>172</v>
      </c>
      <c r="C189" s="56">
        <f t="shared" si="141"/>
        <v>17030311.148426056</v>
      </c>
      <c r="D189" s="56">
        <f t="shared" si="169"/>
        <v>273589.37239476852</v>
      </c>
      <c r="E189" s="59">
        <f t="shared" si="170"/>
        <v>16756721.776031287</v>
      </c>
      <c r="F189" s="53">
        <f t="shared" si="171"/>
        <v>303207.60994786699</v>
      </c>
      <c r="G189" s="53">
        <f t="shared" si="142"/>
        <v>77723.261171158447</v>
      </c>
      <c r="H189" s="60">
        <f t="shared" si="143"/>
        <v>225484.34877670853</v>
      </c>
      <c r="I189" s="54">
        <f t="shared" si="172"/>
        <v>0.10979999999999999</v>
      </c>
      <c r="J189" s="61">
        <f t="shared" si="144"/>
        <v>9.6456066865724388E-3</v>
      </c>
      <c r="K189" s="62">
        <f t="shared" si="145"/>
        <v>159453.8142656433</v>
      </c>
      <c r="L189" s="62">
        <f t="shared" si="146"/>
        <v>462661.4242135103</v>
      </c>
      <c r="M189" s="55">
        <f t="shared" si="173"/>
        <v>384938.16304235184</v>
      </c>
      <c r="N189" s="55">
        <f t="shared" si="174"/>
        <v>86680.990709312435</v>
      </c>
      <c r="O189" s="55">
        <f t="shared" si="147"/>
        <v>298257.1723330394</v>
      </c>
      <c r="P189" s="59">
        <f t="shared" si="175"/>
        <v>0</v>
      </c>
      <c r="Q189" s="52">
        <f t="shared" si="201"/>
        <v>0</v>
      </c>
      <c r="R189" s="57">
        <f t="shared" si="176"/>
        <v>0</v>
      </c>
      <c r="S189" s="59">
        <f t="shared" si="177"/>
        <v>0</v>
      </c>
      <c r="T189" s="56">
        <f t="shared" si="148"/>
        <v>0</v>
      </c>
      <c r="U189" s="57">
        <f t="shared" si="149"/>
        <v>0</v>
      </c>
      <c r="V189" s="59">
        <f t="shared" si="199"/>
        <v>0</v>
      </c>
      <c r="W189" s="52">
        <f t="shared" si="139"/>
        <v>0</v>
      </c>
      <c r="X189" s="57">
        <f t="shared" si="150"/>
        <v>0</v>
      </c>
      <c r="Y189" s="59">
        <f t="shared" si="202"/>
        <v>0</v>
      </c>
      <c r="Z189" s="56">
        <f t="shared" si="178"/>
        <v>0</v>
      </c>
      <c r="AA189" s="57">
        <f t="shared" si="179"/>
        <v>0</v>
      </c>
      <c r="AB189" s="63">
        <f t="shared" si="200"/>
        <v>0</v>
      </c>
      <c r="AC189" s="74">
        <f t="shared" si="151"/>
        <v>0</v>
      </c>
      <c r="AD189" s="57">
        <f t="shared" si="180"/>
        <v>0</v>
      </c>
      <c r="AE189" s="59">
        <f t="shared" si="181"/>
        <v>0</v>
      </c>
      <c r="AF189" s="54">
        <f t="shared" si="182"/>
        <v>0</v>
      </c>
      <c r="AG189" s="57">
        <f t="shared" si="152"/>
        <v>0</v>
      </c>
      <c r="AH189" s="59">
        <f t="shared" si="183"/>
        <v>3773305.3878142927</v>
      </c>
      <c r="AI189" s="54">
        <f t="shared" si="153"/>
        <v>86680.990709312435</v>
      </c>
      <c r="AJ189" s="57">
        <f t="shared" si="154"/>
        <v>15722.105782559553</v>
      </c>
      <c r="AK189" s="59">
        <f t="shared" si="203"/>
        <v>13257005.760611763</v>
      </c>
      <c r="AL189" s="56">
        <f t="shared" si="140"/>
        <v>298257.1723330394</v>
      </c>
      <c r="AM189" s="75">
        <f t="shared" si="155"/>
        <v>55237.524002549013</v>
      </c>
      <c r="AN189">
        <f t="shared" si="184"/>
        <v>3.576047237009617E-2</v>
      </c>
      <c r="AO189" s="119">
        <f t="shared" si="156"/>
        <v>0</v>
      </c>
      <c r="AP189" s="119">
        <f t="shared" si="157"/>
        <v>0</v>
      </c>
      <c r="AQ189">
        <f t="shared" si="158"/>
        <v>0.41735627086950727</v>
      </c>
      <c r="AR189" s="41">
        <f t="shared" si="159"/>
        <v>0</v>
      </c>
      <c r="AS189" s="41">
        <f t="shared" si="160"/>
        <v>0</v>
      </c>
      <c r="AT189">
        <f t="shared" si="161"/>
        <v>0.41743645491790715</v>
      </c>
      <c r="AU189" s="41">
        <f t="shared" si="185"/>
        <v>0</v>
      </c>
      <c r="AV189" s="41">
        <f t="shared" si="186"/>
        <v>0</v>
      </c>
      <c r="AW189">
        <f t="shared" si="162"/>
        <v>0.42800603926957187</v>
      </c>
      <c r="AX189">
        <f t="shared" si="187"/>
        <v>0</v>
      </c>
      <c r="AY189" s="121">
        <f t="shared" si="188"/>
        <v>0</v>
      </c>
      <c r="AZ189">
        <f t="shared" si="163"/>
        <v>0.53409625717618414</v>
      </c>
      <c r="BA189" s="39">
        <f t="shared" si="189"/>
        <v>0</v>
      </c>
      <c r="BB189" s="39">
        <f t="shared" si="190"/>
        <v>0</v>
      </c>
      <c r="BC189">
        <f t="shared" si="164"/>
        <v>0.44756660833533585</v>
      </c>
      <c r="BD189" s="41">
        <f t="shared" si="191"/>
        <v>0</v>
      </c>
      <c r="BE189" s="41">
        <f t="shared" si="192"/>
        <v>0</v>
      </c>
      <c r="BF189">
        <f t="shared" si="165"/>
        <v>0.42846412499499165</v>
      </c>
      <c r="BG189" s="41">
        <f t="shared" si="193"/>
        <v>102403.09649187198</v>
      </c>
      <c r="BH189" s="41">
        <f t="shared" si="194"/>
        <v>15342535.355548302</v>
      </c>
      <c r="BI189">
        <f t="shared" si="166"/>
        <v>0.46963105403699945</v>
      </c>
      <c r="BJ189">
        <f t="shared" si="195"/>
        <v>353494.69633558841</v>
      </c>
      <c r="BK189" s="121">
        <f t="shared" si="196"/>
        <v>52791519.502947971</v>
      </c>
      <c r="BL189">
        <f t="shared" si="167"/>
        <v>0.4843865263939956</v>
      </c>
      <c r="BM189" s="119">
        <f t="shared" si="197"/>
        <v>455897.79282746039</v>
      </c>
      <c r="BN189" s="119">
        <f t="shared" si="198"/>
        <v>66209364.043284513</v>
      </c>
      <c r="BO189">
        <f t="shared" si="168"/>
        <v>0.4504130755395051</v>
      </c>
    </row>
    <row r="190" spans="1:67">
      <c r="A190">
        <v>178</v>
      </c>
      <c r="B190" s="64">
        <v>173</v>
      </c>
      <c r="C190" s="56">
        <f t="shared" si="141"/>
        <v>16645372.985383704</v>
      </c>
      <c r="D190" s="56">
        <f t="shared" si="169"/>
        <v>273589.37239477038</v>
      </c>
      <c r="E190" s="59">
        <f t="shared" si="170"/>
        <v>16371783.612988934</v>
      </c>
      <c r="F190" s="53">
        <f t="shared" si="171"/>
        <v>300282.98859793413</v>
      </c>
      <c r="G190" s="53">
        <f t="shared" si="142"/>
        <v>75937.789658247013</v>
      </c>
      <c r="H190" s="66">
        <f t="shared" si="143"/>
        <v>224345.19893968711</v>
      </c>
      <c r="I190" s="54">
        <f t="shared" si="172"/>
        <v>0.10979999999999999</v>
      </c>
      <c r="J190" s="67">
        <f t="shared" si="144"/>
        <v>9.6456066865724388E-3</v>
      </c>
      <c r="K190" s="68">
        <f t="shared" si="145"/>
        <v>155751.83993757007</v>
      </c>
      <c r="L190" s="68">
        <f t="shared" si="146"/>
        <v>456034.82853550417</v>
      </c>
      <c r="M190" s="55">
        <f t="shared" si="173"/>
        <v>380097.03887725715</v>
      </c>
      <c r="N190" s="55">
        <f t="shared" si="174"/>
        <v>85590.858633395008</v>
      </c>
      <c r="O190" s="55">
        <f t="shared" si="147"/>
        <v>294506.18024386215</v>
      </c>
      <c r="P190" s="65">
        <f t="shared" si="175"/>
        <v>0</v>
      </c>
      <c r="Q190" s="52">
        <f t="shared" si="201"/>
        <v>0</v>
      </c>
      <c r="R190" s="57">
        <f t="shared" si="176"/>
        <v>0</v>
      </c>
      <c r="S190" s="59">
        <f t="shared" si="177"/>
        <v>0</v>
      </c>
      <c r="T190" s="56">
        <f t="shared" si="148"/>
        <v>0</v>
      </c>
      <c r="U190" s="57">
        <f t="shared" si="149"/>
        <v>0</v>
      </c>
      <c r="V190" s="59">
        <f t="shared" si="199"/>
        <v>0</v>
      </c>
      <c r="W190" s="52">
        <f t="shared" si="139"/>
        <v>0</v>
      </c>
      <c r="X190" s="57">
        <f t="shared" si="150"/>
        <v>0</v>
      </c>
      <c r="Y190" s="59">
        <f t="shared" si="202"/>
        <v>0</v>
      </c>
      <c r="Z190" s="56">
        <f t="shared" si="178"/>
        <v>0</v>
      </c>
      <c r="AA190" s="57">
        <f t="shared" si="179"/>
        <v>0</v>
      </c>
      <c r="AB190" s="63">
        <f t="shared" si="200"/>
        <v>0</v>
      </c>
      <c r="AC190" s="74">
        <f t="shared" si="151"/>
        <v>0</v>
      </c>
      <c r="AD190" s="57">
        <f t="shared" si="180"/>
        <v>0</v>
      </c>
      <c r="AE190" s="59">
        <f t="shared" si="181"/>
        <v>0</v>
      </c>
      <c r="AF190" s="54">
        <f t="shared" si="182"/>
        <v>0</v>
      </c>
      <c r="AG190" s="57">
        <f t="shared" si="152"/>
        <v>0</v>
      </c>
      <c r="AH190" s="59">
        <f t="shared" si="183"/>
        <v>3686624.3971049804</v>
      </c>
      <c r="AI190" s="54">
        <f t="shared" si="153"/>
        <v>85590.858633395008</v>
      </c>
      <c r="AJ190" s="57">
        <f t="shared" si="154"/>
        <v>15360.934987937419</v>
      </c>
      <c r="AK190" s="59">
        <f t="shared" si="203"/>
        <v>12958748.588278724</v>
      </c>
      <c r="AL190" s="56">
        <f t="shared" si="140"/>
        <v>294506.18024386215</v>
      </c>
      <c r="AM190" s="75">
        <f t="shared" si="155"/>
        <v>53994.785784494685</v>
      </c>
      <c r="AN190">
        <f t="shared" si="184"/>
        <v>3.584087955410363E-2</v>
      </c>
      <c r="AO190" s="119">
        <f t="shared" si="156"/>
        <v>0</v>
      </c>
      <c r="AP190" s="119">
        <f t="shared" si="157"/>
        <v>0</v>
      </c>
      <c r="AQ190">
        <f t="shared" si="158"/>
        <v>0.41476271184070862</v>
      </c>
      <c r="AR190" s="41">
        <f t="shared" si="159"/>
        <v>0</v>
      </c>
      <c r="AS190" s="41">
        <f t="shared" si="160"/>
        <v>0</v>
      </c>
      <c r="AT190">
        <f t="shared" si="161"/>
        <v>0.41484286040454915</v>
      </c>
      <c r="AU190" s="41">
        <f t="shared" si="185"/>
        <v>0</v>
      </c>
      <c r="AV190" s="41">
        <f t="shared" si="186"/>
        <v>0</v>
      </c>
      <c r="AW190">
        <f t="shared" si="162"/>
        <v>0.42540854349291596</v>
      </c>
      <c r="AX190">
        <f t="shared" si="187"/>
        <v>0</v>
      </c>
      <c r="AY190" s="121">
        <f t="shared" si="188"/>
        <v>0</v>
      </c>
      <c r="AZ190">
        <f t="shared" si="163"/>
        <v>0.53153800925461947</v>
      </c>
      <c r="BA190" s="39">
        <f t="shared" si="189"/>
        <v>0</v>
      </c>
      <c r="BB190" s="39">
        <f t="shared" si="190"/>
        <v>0</v>
      </c>
      <c r="BC190">
        <f t="shared" si="164"/>
        <v>0.44496586295361662</v>
      </c>
      <c r="BD190" s="41">
        <f t="shared" si="191"/>
        <v>0</v>
      </c>
      <c r="BE190" s="41">
        <f t="shared" si="192"/>
        <v>0</v>
      </c>
      <c r="BF190">
        <f t="shared" si="165"/>
        <v>0.42586649466934084</v>
      </c>
      <c r="BG190" s="41">
        <f t="shared" si="193"/>
        <v>100951.79362133243</v>
      </c>
      <c r="BH190" s="41">
        <f t="shared" si="194"/>
        <v>15235172.836744312</v>
      </c>
      <c r="BI190">
        <f t="shared" si="166"/>
        <v>0.4670325923145715</v>
      </c>
      <c r="BJ190">
        <f t="shared" si="195"/>
        <v>348500.96602835681</v>
      </c>
      <c r="BK190" s="121">
        <f t="shared" si="196"/>
        <v>52422100.083407462</v>
      </c>
      <c r="BL190">
        <f t="shared" si="167"/>
        <v>0.4817929700176482</v>
      </c>
      <c r="BM190" s="119">
        <f t="shared" si="197"/>
        <v>449452.75964968925</v>
      </c>
      <c r="BN190" s="119">
        <f t="shared" si="198"/>
        <v>65756787.725765489</v>
      </c>
      <c r="BO190">
        <f t="shared" si="168"/>
        <v>0.44781227627642456</v>
      </c>
    </row>
    <row r="191" spans="1:67">
      <c r="A191">
        <v>179</v>
      </c>
      <c r="B191" s="58">
        <v>174</v>
      </c>
      <c r="C191" s="56">
        <f t="shared" si="141"/>
        <v>16265275.946506446</v>
      </c>
      <c r="D191" s="56">
        <f t="shared" si="169"/>
        <v>273589.37239476852</v>
      </c>
      <c r="E191" s="59">
        <f t="shared" si="170"/>
        <v>15991686.574111678</v>
      </c>
      <c r="F191" s="53">
        <f t="shared" si="171"/>
        <v>297386.57699524995</v>
      </c>
      <c r="G191" s="53">
        <f t="shared" si="142"/>
        <v>74174.772892921334</v>
      </c>
      <c r="H191" s="60">
        <f t="shared" si="143"/>
        <v>223211.80410232861</v>
      </c>
      <c r="I191" s="54">
        <f t="shared" si="172"/>
        <v>0.10979999999999999</v>
      </c>
      <c r="J191" s="61">
        <f t="shared" si="144"/>
        <v>9.6456066865724388E-3</v>
      </c>
      <c r="K191" s="62">
        <f t="shared" si="145"/>
        <v>152096.50567865098</v>
      </c>
      <c r="L191" s="62">
        <f t="shared" si="146"/>
        <v>449483.08267390094</v>
      </c>
      <c r="M191" s="55">
        <f t="shared" si="173"/>
        <v>375308.30978097959</v>
      </c>
      <c r="N191" s="55">
        <f t="shared" si="174"/>
        <v>84512.52496280444</v>
      </c>
      <c r="O191" s="55">
        <f t="shared" si="147"/>
        <v>290795.78481817513</v>
      </c>
      <c r="P191" s="59">
        <f t="shared" si="175"/>
        <v>0</v>
      </c>
      <c r="Q191" s="52">
        <f t="shared" si="201"/>
        <v>0</v>
      </c>
      <c r="R191" s="57">
        <f t="shared" si="176"/>
        <v>0</v>
      </c>
      <c r="S191" s="59">
        <f t="shared" si="177"/>
        <v>0</v>
      </c>
      <c r="T191" s="56">
        <f t="shared" si="148"/>
        <v>0</v>
      </c>
      <c r="U191" s="57">
        <f t="shared" si="149"/>
        <v>0</v>
      </c>
      <c r="V191" s="59">
        <f t="shared" si="199"/>
        <v>0</v>
      </c>
      <c r="W191" s="52">
        <f t="shared" si="139"/>
        <v>0</v>
      </c>
      <c r="X191" s="57">
        <f t="shared" si="150"/>
        <v>0</v>
      </c>
      <c r="Y191" s="59">
        <f t="shared" si="202"/>
        <v>0</v>
      </c>
      <c r="Z191" s="56">
        <f t="shared" si="178"/>
        <v>0</v>
      </c>
      <c r="AA191" s="57">
        <f t="shared" si="179"/>
        <v>0</v>
      </c>
      <c r="AB191" s="63">
        <f t="shared" si="200"/>
        <v>0</v>
      </c>
      <c r="AC191" s="74">
        <f t="shared" si="151"/>
        <v>0</v>
      </c>
      <c r="AD191" s="57">
        <f t="shared" si="180"/>
        <v>0</v>
      </c>
      <c r="AE191" s="59">
        <f t="shared" si="181"/>
        <v>0</v>
      </c>
      <c r="AF191" s="54">
        <f t="shared" si="182"/>
        <v>0</v>
      </c>
      <c r="AG191" s="57">
        <f t="shared" si="152"/>
        <v>0</v>
      </c>
      <c r="AH191" s="59">
        <f t="shared" si="183"/>
        <v>3601033.5384715856</v>
      </c>
      <c r="AI191" s="54">
        <f t="shared" si="153"/>
        <v>84512.52496280444</v>
      </c>
      <c r="AJ191" s="57">
        <f t="shared" si="154"/>
        <v>15004.306410298273</v>
      </c>
      <c r="AK191" s="59">
        <f t="shared" si="203"/>
        <v>12664242.408034861</v>
      </c>
      <c r="AL191" s="56">
        <f t="shared" si="140"/>
        <v>290795.78481817513</v>
      </c>
      <c r="AM191" s="75">
        <f t="shared" si="155"/>
        <v>52767.676700145254</v>
      </c>
      <c r="AN191">
        <f t="shared" si="184"/>
        <v>3.592128673811109E-2</v>
      </c>
      <c r="AO191" s="119">
        <f t="shared" si="156"/>
        <v>0</v>
      </c>
      <c r="AP191" s="119">
        <f t="shared" si="157"/>
        <v>0</v>
      </c>
      <c r="AQ191">
        <f t="shared" si="158"/>
        <v>0.41217977731130168</v>
      </c>
      <c r="AR191" s="41">
        <f t="shared" si="159"/>
        <v>0</v>
      </c>
      <c r="AS191" s="41">
        <f t="shared" si="160"/>
        <v>0</v>
      </c>
      <c r="AT191">
        <f t="shared" si="161"/>
        <v>0.41225988666201979</v>
      </c>
      <c r="AU191" s="41">
        <f t="shared" si="185"/>
        <v>0</v>
      </c>
      <c r="AV191" s="41">
        <f t="shared" si="186"/>
        <v>0</v>
      </c>
      <c r="AW191">
        <f t="shared" si="162"/>
        <v>0.42282117630553856</v>
      </c>
      <c r="AX191">
        <f t="shared" si="187"/>
        <v>0</v>
      </c>
      <c r="AY191" s="121">
        <f t="shared" si="188"/>
        <v>0</v>
      </c>
      <c r="AZ191">
        <f t="shared" si="163"/>
        <v>0.52898495583971228</v>
      </c>
      <c r="BA191" s="39">
        <f t="shared" si="189"/>
        <v>0</v>
      </c>
      <c r="BB191" s="39">
        <f t="shared" si="190"/>
        <v>0</v>
      </c>
      <c r="BC191">
        <f t="shared" si="164"/>
        <v>0.44237433283325917</v>
      </c>
      <c r="BD191" s="41">
        <f t="shared" si="191"/>
        <v>0</v>
      </c>
      <c r="BE191" s="41">
        <f t="shared" si="192"/>
        <v>0</v>
      </c>
      <c r="BF191">
        <f t="shared" si="165"/>
        <v>0.42327897157442934</v>
      </c>
      <c r="BG191" s="41">
        <f t="shared" si="193"/>
        <v>99516.831373102716</v>
      </c>
      <c r="BH191" s="41">
        <f t="shared" si="194"/>
        <v>15127741.968341995</v>
      </c>
      <c r="BI191">
        <f t="shared" si="166"/>
        <v>0.46444231462553237</v>
      </c>
      <c r="BJ191">
        <f t="shared" si="195"/>
        <v>343563.46151832037</v>
      </c>
      <c r="BK191" s="121">
        <f t="shared" si="196"/>
        <v>52052445.482453346</v>
      </c>
      <c r="BL191">
        <f t="shared" si="167"/>
        <v>0.47920690910226632</v>
      </c>
      <c r="BM191" s="119">
        <f t="shared" si="197"/>
        <v>443080.2928914231</v>
      </c>
      <c r="BN191" s="119">
        <f t="shared" si="198"/>
        <v>65303645.901890449</v>
      </c>
      <c r="BO191">
        <f t="shared" si="168"/>
        <v>0.44522055922866732</v>
      </c>
    </row>
    <row r="192" spans="1:67">
      <c r="A192">
        <v>180</v>
      </c>
      <c r="B192" s="64">
        <v>175</v>
      </c>
      <c r="C192" s="56">
        <f t="shared" si="141"/>
        <v>15889967.636725469</v>
      </c>
      <c r="D192" s="56">
        <f t="shared" si="169"/>
        <v>273589.37239477038</v>
      </c>
      <c r="E192" s="59">
        <f t="shared" si="170"/>
        <v>15616378.264330698</v>
      </c>
      <c r="F192" s="53">
        <f t="shared" si="171"/>
        <v>294518.10303968773</v>
      </c>
      <c r="G192" s="53">
        <f t="shared" si="142"/>
        <v>72433.96784938722</v>
      </c>
      <c r="H192" s="66">
        <f t="shared" si="143"/>
        <v>222084.13519030053</v>
      </c>
      <c r="I192" s="54">
        <f t="shared" si="172"/>
        <v>0.10979999999999999</v>
      </c>
      <c r="J192" s="67">
        <f t="shared" si="144"/>
        <v>9.6456066865724388E-3</v>
      </c>
      <c r="K192" s="68">
        <f t="shared" si="145"/>
        <v>148487.30638709947</v>
      </c>
      <c r="L192" s="68">
        <f t="shared" si="146"/>
        <v>443005.40942678717</v>
      </c>
      <c r="M192" s="55">
        <f t="shared" si="173"/>
        <v>370571.44157739996</v>
      </c>
      <c r="N192" s="55">
        <f t="shared" si="174"/>
        <v>83445.869410908563</v>
      </c>
      <c r="O192" s="55">
        <f t="shared" si="147"/>
        <v>287125.57216649142</v>
      </c>
      <c r="P192" s="65">
        <f t="shared" si="175"/>
        <v>0</v>
      </c>
      <c r="Q192" s="52">
        <f t="shared" si="201"/>
        <v>0</v>
      </c>
      <c r="R192" s="57">
        <f t="shared" si="176"/>
        <v>0</v>
      </c>
      <c r="S192" s="59">
        <f t="shared" si="177"/>
        <v>0</v>
      </c>
      <c r="T192" s="56">
        <f t="shared" si="148"/>
        <v>0</v>
      </c>
      <c r="U192" s="57">
        <f t="shared" si="149"/>
        <v>0</v>
      </c>
      <c r="V192" s="59">
        <f t="shared" si="199"/>
        <v>0</v>
      </c>
      <c r="W192" s="52">
        <f t="shared" si="139"/>
        <v>0</v>
      </c>
      <c r="X192" s="57">
        <f t="shared" si="150"/>
        <v>0</v>
      </c>
      <c r="Y192" s="59">
        <f t="shared" si="202"/>
        <v>0</v>
      </c>
      <c r="Z192" s="56">
        <f t="shared" si="178"/>
        <v>0</v>
      </c>
      <c r="AA192" s="57">
        <f t="shared" si="179"/>
        <v>0</v>
      </c>
      <c r="AB192" s="63">
        <f t="shared" si="200"/>
        <v>0</v>
      </c>
      <c r="AC192" s="74">
        <f t="shared" si="151"/>
        <v>0</v>
      </c>
      <c r="AD192" s="57">
        <f t="shared" si="180"/>
        <v>0</v>
      </c>
      <c r="AE192" s="59">
        <f t="shared" si="181"/>
        <v>0</v>
      </c>
      <c r="AF192" s="54">
        <f t="shared" si="182"/>
        <v>0</v>
      </c>
      <c r="AG192" s="57">
        <f t="shared" si="152"/>
        <v>0</v>
      </c>
      <c r="AH192" s="59">
        <f t="shared" si="183"/>
        <v>3516521.0135087813</v>
      </c>
      <c r="AI192" s="54">
        <f t="shared" si="153"/>
        <v>83445.869410908563</v>
      </c>
      <c r="AJ192" s="57">
        <f t="shared" si="154"/>
        <v>14652.170889619922</v>
      </c>
      <c r="AK192" s="59">
        <f t="shared" si="203"/>
        <v>12373446.623216687</v>
      </c>
      <c r="AL192" s="56">
        <f t="shared" si="140"/>
        <v>287125.57216649142</v>
      </c>
      <c r="AM192" s="75">
        <f t="shared" si="155"/>
        <v>51556.027596736196</v>
      </c>
      <c r="AN192">
        <f t="shared" si="184"/>
        <v>3.6001693922118549E-2</v>
      </c>
      <c r="AO192" s="119">
        <f t="shared" si="156"/>
        <v>0</v>
      </c>
      <c r="AP192" s="119">
        <f t="shared" si="157"/>
        <v>0</v>
      </c>
      <c r="AQ192">
        <f t="shared" si="158"/>
        <v>0.40960746979484103</v>
      </c>
      <c r="AR192" s="41">
        <f t="shared" si="159"/>
        <v>0</v>
      </c>
      <c r="AS192" s="41">
        <f t="shared" si="160"/>
        <v>0</v>
      </c>
      <c r="AT192">
        <f t="shared" si="161"/>
        <v>0.40968753624003484</v>
      </c>
      <c r="AU192" s="41">
        <f t="shared" si="185"/>
        <v>0</v>
      </c>
      <c r="AV192" s="41">
        <f t="shared" si="186"/>
        <v>0</v>
      </c>
      <c r="AW192">
        <f t="shared" si="162"/>
        <v>0.42024394491644856</v>
      </c>
      <c r="AX192">
        <f t="shared" si="187"/>
        <v>0</v>
      </c>
      <c r="AY192" s="121">
        <f t="shared" si="188"/>
        <v>0</v>
      </c>
      <c r="AZ192">
        <f t="shared" si="163"/>
        <v>0.52643714002678543</v>
      </c>
      <c r="BA192" s="39">
        <f t="shared" si="189"/>
        <v>0</v>
      </c>
      <c r="BB192" s="39">
        <f t="shared" si="190"/>
        <v>0</v>
      </c>
      <c r="BC192">
        <f t="shared" si="164"/>
        <v>0.43979203325549376</v>
      </c>
      <c r="BD192" s="41">
        <f t="shared" si="191"/>
        <v>0</v>
      </c>
      <c r="BE192" s="41">
        <f t="shared" si="192"/>
        <v>0</v>
      </c>
      <c r="BF192">
        <f t="shared" si="165"/>
        <v>0.42070156311644802</v>
      </c>
      <c r="BG192" s="41">
        <f t="shared" si="193"/>
        <v>98098.04030052849</v>
      </c>
      <c r="BH192" s="41">
        <f t="shared" si="194"/>
        <v>15020256.493963541</v>
      </c>
      <c r="BI192">
        <f t="shared" si="166"/>
        <v>0.4618602445297445</v>
      </c>
      <c r="BJ192">
        <f t="shared" si="195"/>
        <v>338681.59976322763</v>
      </c>
      <c r="BK192" s="121">
        <f t="shared" si="196"/>
        <v>51682602.989968456</v>
      </c>
      <c r="BL192">
        <f t="shared" si="167"/>
        <v>0.47662837227428489</v>
      </c>
      <c r="BM192" s="119">
        <f t="shared" si="197"/>
        <v>436779.64006375615</v>
      </c>
      <c r="BN192" s="119">
        <f t="shared" si="198"/>
        <v>64850002.276044995</v>
      </c>
      <c r="BO192">
        <f t="shared" si="168"/>
        <v>0.44263794079394098</v>
      </c>
    </row>
    <row r="193" spans="1:67">
      <c r="A193">
        <v>181</v>
      </c>
      <c r="B193" s="58">
        <v>176</v>
      </c>
      <c r="C193" s="56">
        <f t="shared" si="141"/>
        <v>15519396.195148068</v>
      </c>
      <c r="D193" s="56">
        <f t="shared" si="169"/>
        <v>273589.37239477038</v>
      </c>
      <c r="E193" s="59">
        <f t="shared" si="170"/>
        <v>15245806.822753297</v>
      </c>
      <c r="F193" s="53">
        <f t="shared" si="171"/>
        <v>291677.29725569143</v>
      </c>
      <c r="G193" s="53">
        <f t="shared" si="142"/>
        <v>70715.133979537379</v>
      </c>
      <c r="H193" s="60">
        <f t="shared" si="143"/>
        <v>220962.16327615405</v>
      </c>
      <c r="I193" s="54">
        <f t="shared" si="172"/>
        <v>0.10979999999999999</v>
      </c>
      <c r="J193" s="61">
        <f t="shared" si="144"/>
        <v>9.6456066865724388E-3</v>
      </c>
      <c r="K193" s="62">
        <f t="shared" si="145"/>
        <v>144923.74211216494</v>
      </c>
      <c r="L193" s="62">
        <f t="shared" si="146"/>
        <v>436601.03936785634</v>
      </c>
      <c r="M193" s="55">
        <f t="shared" si="173"/>
        <v>365885.90538831893</v>
      </c>
      <c r="N193" s="55">
        <f t="shared" si="174"/>
        <v>82390.772884069287</v>
      </c>
      <c r="O193" s="55">
        <f t="shared" si="147"/>
        <v>283495.13250424969</v>
      </c>
      <c r="P193" s="59">
        <f t="shared" si="175"/>
        <v>0</v>
      </c>
      <c r="Q193" s="52">
        <f t="shared" si="201"/>
        <v>0</v>
      </c>
      <c r="R193" s="57">
        <f t="shared" si="176"/>
        <v>0</v>
      </c>
      <c r="S193" s="59">
        <f t="shared" si="177"/>
        <v>0</v>
      </c>
      <c r="T193" s="56">
        <f t="shared" si="148"/>
        <v>0</v>
      </c>
      <c r="U193" s="57">
        <f t="shared" si="149"/>
        <v>0</v>
      </c>
      <c r="V193" s="59">
        <f t="shared" si="199"/>
        <v>0</v>
      </c>
      <c r="W193" s="52">
        <f t="shared" si="139"/>
        <v>0</v>
      </c>
      <c r="X193" s="57">
        <f t="shared" si="150"/>
        <v>0</v>
      </c>
      <c r="Y193" s="59">
        <f t="shared" si="202"/>
        <v>0</v>
      </c>
      <c r="Z193" s="56">
        <f t="shared" si="178"/>
        <v>0</v>
      </c>
      <c r="AA193" s="57">
        <f t="shared" si="179"/>
        <v>0</v>
      </c>
      <c r="AB193" s="63">
        <f t="shared" si="200"/>
        <v>0</v>
      </c>
      <c r="AC193" s="74">
        <f t="shared" si="151"/>
        <v>0</v>
      </c>
      <c r="AD193" s="57">
        <f t="shared" si="180"/>
        <v>0</v>
      </c>
      <c r="AE193" s="59">
        <f t="shared" si="181"/>
        <v>0</v>
      </c>
      <c r="AF193" s="54">
        <f t="shared" si="182"/>
        <v>0</v>
      </c>
      <c r="AG193" s="57">
        <f t="shared" si="152"/>
        <v>0</v>
      </c>
      <c r="AH193" s="59">
        <f t="shared" si="183"/>
        <v>3433075.1440978725</v>
      </c>
      <c r="AI193" s="54">
        <f t="shared" si="153"/>
        <v>82390.772884069287</v>
      </c>
      <c r="AJ193" s="57">
        <f t="shared" si="154"/>
        <v>14304.479767074468</v>
      </c>
      <c r="AK193" s="59">
        <f t="shared" si="203"/>
        <v>12086321.051050195</v>
      </c>
      <c r="AL193" s="56">
        <f t="shared" si="140"/>
        <v>283495.13250424969</v>
      </c>
      <c r="AM193" s="75">
        <f t="shared" si="155"/>
        <v>50359.67104604248</v>
      </c>
      <c r="AN193">
        <f t="shared" si="184"/>
        <v>3.6082101106126009E-2</v>
      </c>
      <c r="AO193" s="119">
        <f t="shared" si="156"/>
        <v>0</v>
      </c>
      <c r="AP193" s="119">
        <f t="shared" si="157"/>
        <v>0</v>
      </c>
      <c r="AQ193">
        <f t="shared" si="158"/>
        <v>0.4070457913646765</v>
      </c>
      <c r="AR193" s="41">
        <f t="shared" si="159"/>
        <v>0</v>
      </c>
      <c r="AS193" s="41">
        <f t="shared" si="160"/>
        <v>0</v>
      </c>
      <c r="AT193">
        <f t="shared" si="161"/>
        <v>0.40712581124801095</v>
      </c>
      <c r="AU193" s="41">
        <f t="shared" si="185"/>
        <v>0</v>
      </c>
      <c r="AV193" s="41">
        <f t="shared" si="186"/>
        <v>0</v>
      </c>
      <c r="AW193">
        <f t="shared" si="162"/>
        <v>0.41767685608575433</v>
      </c>
      <c r="AX193">
        <f t="shared" si="187"/>
        <v>0</v>
      </c>
      <c r="AY193" s="121">
        <f t="shared" si="188"/>
        <v>0</v>
      </c>
      <c r="AZ193">
        <f t="shared" si="163"/>
        <v>0.52389460449372272</v>
      </c>
      <c r="BA193" s="39">
        <f t="shared" si="189"/>
        <v>0</v>
      </c>
      <c r="BB193" s="39">
        <f t="shared" si="190"/>
        <v>0</v>
      </c>
      <c r="BC193">
        <f t="shared" si="164"/>
        <v>0.43721897904338336</v>
      </c>
      <c r="BD193" s="41">
        <f t="shared" si="191"/>
        <v>0</v>
      </c>
      <c r="BE193" s="41">
        <f t="shared" si="192"/>
        <v>0</v>
      </c>
      <c r="BF193">
        <f t="shared" si="165"/>
        <v>0.41813427625233085</v>
      </c>
      <c r="BG193" s="41">
        <f t="shared" si="193"/>
        <v>96695.252651143761</v>
      </c>
      <c r="BH193" s="41">
        <f t="shared" si="194"/>
        <v>14912729.892016541</v>
      </c>
      <c r="BI193">
        <f t="shared" si="166"/>
        <v>0.45928640512773072</v>
      </c>
      <c r="BJ193">
        <f t="shared" si="195"/>
        <v>333854.80355029216</v>
      </c>
      <c r="BK193" s="121">
        <f t="shared" si="196"/>
        <v>51312618.983269192</v>
      </c>
      <c r="BL193">
        <f t="shared" si="167"/>
        <v>0.47405738770494599</v>
      </c>
      <c r="BM193" s="119">
        <f t="shared" si="197"/>
        <v>430550.05620143592</v>
      </c>
      <c r="BN193" s="119">
        <f t="shared" si="198"/>
        <v>64395919.348344132</v>
      </c>
      <c r="BO193">
        <f t="shared" si="168"/>
        <v>0.44006443691107194</v>
      </c>
    </row>
    <row r="194" spans="1:67">
      <c r="A194">
        <v>182</v>
      </c>
      <c r="B194" s="64">
        <v>177</v>
      </c>
      <c r="C194" s="56">
        <f t="shared" si="141"/>
        <v>15153510.28975975</v>
      </c>
      <c r="D194" s="56">
        <f t="shared" si="169"/>
        <v>273589.37239477225</v>
      </c>
      <c r="E194" s="59">
        <f t="shared" si="170"/>
        <v>14879920.917364977</v>
      </c>
      <c r="F194" s="53">
        <f t="shared" si="171"/>
        <v>288863.89276696055</v>
      </c>
      <c r="G194" s="53">
        <f t="shared" si="142"/>
        <v>69018.033188377885</v>
      </c>
      <c r="H194" s="66">
        <f t="shared" si="143"/>
        <v>219845.85957858266</v>
      </c>
      <c r="I194" s="54">
        <f t="shared" si="172"/>
        <v>0.10979999999999999</v>
      </c>
      <c r="J194" s="67">
        <f t="shared" si="144"/>
        <v>9.6456066865724388E-3</v>
      </c>
      <c r="K194" s="68">
        <f t="shared" si="145"/>
        <v>141405.31800303826</v>
      </c>
      <c r="L194" s="68">
        <f t="shared" si="146"/>
        <v>430269.21076999884</v>
      </c>
      <c r="M194" s="55">
        <f t="shared" si="173"/>
        <v>361251.17758162098</v>
      </c>
      <c r="N194" s="55">
        <f t="shared" si="174"/>
        <v>81347.11746997002</v>
      </c>
      <c r="O194" s="55">
        <f t="shared" si="147"/>
        <v>279904.06011165096</v>
      </c>
      <c r="P194" s="65">
        <f t="shared" si="175"/>
        <v>0</v>
      </c>
      <c r="Q194" s="52">
        <f t="shared" si="201"/>
        <v>0</v>
      </c>
      <c r="R194" s="57">
        <f t="shared" si="176"/>
        <v>0</v>
      </c>
      <c r="S194" s="59">
        <f t="shared" si="177"/>
        <v>0</v>
      </c>
      <c r="T194" s="56">
        <f t="shared" si="148"/>
        <v>0</v>
      </c>
      <c r="U194" s="57">
        <f t="shared" si="149"/>
        <v>0</v>
      </c>
      <c r="V194" s="59">
        <f t="shared" si="199"/>
        <v>0</v>
      </c>
      <c r="W194" s="52">
        <f t="shared" si="139"/>
        <v>0</v>
      </c>
      <c r="X194" s="57">
        <f t="shared" si="150"/>
        <v>0</v>
      </c>
      <c r="Y194" s="59">
        <f t="shared" si="202"/>
        <v>0</v>
      </c>
      <c r="Z194" s="56">
        <f t="shared" si="178"/>
        <v>0</v>
      </c>
      <c r="AA194" s="57">
        <f t="shared" si="179"/>
        <v>0</v>
      </c>
      <c r="AB194" s="63">
        <f t="shared" si="200"/>
        <v>0</v>
      </c>
      <c r="AC194" s="74">
        <f t="shared" si="151"/>
        <v>0</v>
      </c>
      <c r="AD194" s="57">
        <f t="shared" si="180"/>
        <v>0</v>
      </c>
      <c r="AE194" s="59">
        <f t="shared" si="181"/>
        <v>0</v>
      </c>
      <c r="AF194" s="54">
        <f t="shared" si="182"/>
        <v>0</v>
      </c>
      <c r="AG194" s="57">
        <f t="shared" si="152"/>
        <v>0</v>
      </c>
      <c r="AH194" s="59">
        <f t="shared" si="183"/>
        <v>3350684.3712138031</v>
      </c>
      <c r="AI194" s="54">
        <f t="shared" si="153"/>
        <v>81347.11746997002</v>
      </c>
      <c r="AJ194" s="57">
        <f t="shared" si="154"/>
        <v>13961.184880057512</v>
      </c>
      <c r="AK194" s="59">
        <f t="shared" si="203"/>
        <v>11802825.918545946</v>
      </c>
      <c r="AL194" s="56">
        <f t="shared" si="140"/>
        <v>279904.06011165096</v>
      </c>
      <c r="AM194" s="75">
        <f t="shared" si="155"/>
        <v>49178.441327274777</v>
      </c>
      <c r="AN194">
        <f t="shared" si="184"/>
        <v>3.6162508290133469E-2</v>
      </c>
      <c r="AO194" s="119">
        <f t="shared" si="156"/>
        <v>0</v>
      </c>
      <c r="AP194" s="119">
        <f t="shared" si="157"/>
        <v>0</v>
      </c>
      <c r="AQ194">
        <f t="shared" si="158"/>
        <v>0.40449474365660276</v>
      </c>
      <c r="AR194" s="41">
        <f t="shared" si="159"/>
        <v>0</v>
      </c>
      <c r="AS194" s="41">
        <f t="shared" si="160"/>
        <v>0</v>
      </c>
      <c r="AT194">
        <f t="shared" si="161"/>
        <v>0.40457471335777911</v>
      </c>
      <c r="AU194" s="41">
        <f t="shared" si="185"/>
        <v>0</v>
      </c>
      <c r="AV194" s="41">
        <f t="shared" si="186"/>
        <v>0</v>
      </c>
      <c r="AW194">
        <f t="shared" si="162"/>
        <v>0.4151199161270272</v>
      </c>
      <c r="AX194">
        <f t="shared" si="187"/>
        <v>0</v>
      </c>
      <c r="AY194" s="121">
        <f t="shared" si="188"/>
        <v>0</v>
      </c>
      <c r="AZ194">
        <f t="shared" si="163"/>
        <v>0.52135739150062155</v>
      </c>
      <c r="BA194" s="39">
        <f t="shared" si="189"/>
        <v>0</v>
      </c>
      <c r="BB194" s="39">
        <f t="shared" si="190"/>
        <v>0</v>
      </c>
      <c r="BC194">
        <f t="shared" si="164"/>
        <v>0.43465518456364904</v>
      </c>
      <c r="BD194" s="41">
        <f t="shared" si="191"/>
        <v>0</v>
      </c>
      <c r="BE194" s="41">
        <f t="shared" si="192"/>
        <v>0</v>
      </c>
      <c r="BF194">
        <f t="shared" si="165"/>
        <v>0.41557711749215359</v>
      </c>
      <c r="BG194" s="41">
        <f t="shared" si="193"/>
        <v>95308.30235002753</v>
      </c>
      <c r="BH194" s="41">
        <f t="shared" si="194"/>
        <v>14805175.379534544</v>
      </c>
      <c r="BI194">
        <f t="shared" si="166"/>
        <v>0.45672081906208545</v>
      </c>
      <c r="BJ194">
        <f t="shared" si="195"/>
        <v>329082.50143892574</v>
      </c>
      <c r="BK194" s="121">
        <f t="shared" si="196"/>
        <v>50942538.940320477</v>
      </c>
      <c r="BL194">
        <f t="shared" si="167"/>
        <v>0.47149398311139584</v>
      </c>
      <c r="BM194" s="119">
        <f t="shared" si="197"/>
        <v>424390.80378895329</v>
      </c>
      <c r="BN194" s="119">
        <f t="shared" si="198"/>
        <v>63941458.431946911</v>
      </c>
      <c r="BO194">
        <f t="shared" si="168"/>
        <v>0.43750006306182748</v>
      </c>
    </row>
    <row r="195" spans="1:67">
      <c r="A195">
        <v>183</v>
      </c>
      <c r="B195" s="58">
        <v>178</v>
      </c>
      <c r="C195" s="56">
        <f t="shared" si="141"/>
        <v>14792259.112178128</v>
      </c>
      <c r="D195" s="56">
        <f t="shared" si="169"/>
        <v>273589.37239477225</v>
      </c>
      <c r="E195" s="59">
        <f t="shared" si="170"/>
        <v>14518669.739783356</v>
      </c>
      <c r="F195" s="53">
        <f t="shared" si="171"/>
        <v>286077.6252713782</v>
      </c>
      <c r="G195" s="53">
        <f t="shared" si="142"/>
        <v>67342.429809695139</v>
      </c>
      <c r="H195" s="60">
        <f t="shared" si="143"/>
        <v>218735.19546168306</v>
      </c>
      <c r="I195" s="54">
        <f t="shared" si="172"/>
        <v>0.10979999999999999</v>
      </c>
      <c r="J195" s="61">
        <f t="shared" si="144"/>
        <v>9.6456066865724388E-3</v>
      </c>
      <c r="K195" s="62">
        <f t="shared" si="145"/>
        <v>137931.54425825732</v>
      </c>
      <c r="L195" s="62">
        <f t="shared" si="146"/>
        <v>424009.16952963546</v>
      </c>
      <c r="M195" s="55">
        <f t="shared" si="173"/>
        <v>356666.73971994035</v>
      </c>
      <c r="N195" s="55">
        <f t="shared" si="174"/>
        <v>80314.786426056249</v>
      </c>
      <c r="O195" s="55">
        <f t="shared" si="147"/>
        <v>276351.95329388411</v>
      </c>
      <c r="P195" s="59">
        <f t="shared" si="175"/>
        <v>0</v>
      </c>
      <c r="Q195" s="52">
        <f t="shared" si="201"/>
        <v>0</v>
      </c>
      <c r="R195" s="57">
        <f t="shared" si="176"/>
        <v>0</v>
      </c>
      <c r="S195" s="59">
        <f t="shared" si="177"/>
        <v>0</v>
      </c>
      <c r="T195" s="56">
        <f t="shared" si="148"/>
        <v>0</v>
      </c>
      <c r="U195" s="57">
        <f t="shared" si="149"/>
        <v>0</v>
      </c>
      <c r="V195" s="59">
        <f t="shared" si="199"/>
        <v>0</v>
      </c>
      <c r="W195" s="52">
        <f t="shared" si="139"/>
        <v>0</v>
      </c>
      <c r="X195" s="57">
        <f t="shared" si="150"/>
        <v>0</v>
      </c>
      <c r="Y195" s="59">
        <f t="shared" si="202"/>
        <v>0</v>
      </c>
      <c r="Z195" s="56">
        <f t="shared" si="178"/>
        <v>0</v>
      </c>
      <c r="AA195" s="57">
        <f t="shared" si="179"/>
        <v>0</v>
      </c>
      <c r="AB195" s="63">
        <f t="shared" si="200"/>
        <v>0</v>
      </c>
      <c r="AC195" s="74">
        <f t="shared" si="151"/>
        <v>0</v>
      </c>
      <c r="AD195" s="57">
        <f t="shared" si="180"/>
        <v>0</v>
      </c>
      <c r="AE195" s="59">
        <f t="shared" si="181"/>
        <v>0</v>
      </c>
      <c r="AF195" s="54">
        <f t="shared" si="182"/>
        <v>0</v>
      </c>
      <c r="AG195" s="57">
        <f t="shared" si="152"/>
        <v>0</v>
      </c>
      <c r="AH195" s="59">
        <f t="shared" si="183"/>
        <v>3269337.2537438329</v>
      </c>
      <c r="AI195" s="54">
        <f t="shared" si="153"/>
        <v>80314.786426056249</v>
      </c>
      <c r="AJ195" s="57">
        <f t="shared" si="154"/>
        <v>13622.23855726597</v>
      </c>
      <c r="AK195" s="59">
        <f t="shared" si="203"/>
        <v>11522921.858434295</v>
      </c>
      <c r="AL195" s="56">
        <f t="shared" si="140"/>
        <v>276351.95329388411</v>
      </c>
      <c r="AM195" s="75">
        <f t="shared" si="155"/>
        <v>48012.174410142899</v>
      </c>
      <c r="AN195">
        <f t="shared" si="184"/>
        <v>3.6242915474140935E-2</v>
      </c>
      <c r="AO195" s="119">
        <f t="shared" si="156"/>
        <v>0</v>
      </c>
      <c r="AP195" s="119">
        <f t="shared" si="157"/>
        <v>0</v>
      </c>
      <c r="AQ195">
        <f t="shared" si="158"/>
        <v>0.40195432787154095</v>
      </c>
      <c r="AR195" s="41">
        <f t="shared" si="159"/>
        <v>0</v>
      </c>
      <c r="AS195" s="41">
        <f t="shared" si="160"/>
        <v>0</v>
      </c>
      <c r="AT195">
        <f t="shared" si="161"/>
        <v>0.40203424380613534</v>
      </c>
      <c r="AU195" s="41">
        <f t="shared" si="185"/>
        <v>0</v>
      </c>
      <c r="AV195" s="41">
        <f t="shared" si="186"/>
        <v>0</v>
      </c>
      <c r="AW195">
        <f t="shared" si="162"/>
        <v>0.41257313090965581</v>
      </c>
      <c r="AX195">
        <f t="shared" si="187"/>
        <v>0</v>
      </c>
      <c r="AY195" s="121">
        <f t="shared" si="188"/>
        <v>0</v>
      </c>
      <c r="AZ195">
        <f t="shared" si="163"/>
        <v>0.51882554288971938</v>
      </c>
      <c r="BA195" s="39">
        <f t="shared" si="189"/>
        <v>0</v>
      </c>
      <c r="BB195" s="39">
        <f t="shared" si="190"/>
        <v>0</v>
      </c>
      <c r="BC195">
        <f t="shared" si="164"/>
        <v>0.43210066372862466</v>
      </c>
      <c r="BD195" s="41">
        <f t="shared" si="191"/>
        <v>0</v>
      </c>
      <c r="BE195" s="41">
        <f t="shared" si="192"/>
        <v>0</v>
      </c>
      <c r="BF195">
        <f t="shared" si="165"/>
        <v>0.41303009290146453</v>
      </c>
      <c r="BG195" s="41">
        <f t="shared" si="193"/>
        <v>93937.024983322219</v>
      </c>
      <c r="BH195" s="41">
        <f t="shared" si="194"/>
        <v>14697605.915968293</v>
      </c>
      <c r="BI195">
        <f t="shared" si="166"/>
        <v>0.45416350851882531</v>
      </c>
      <c r="BJ195">
        <f t="shared" si="195"/>
        <v>324364.12770402699</v>
      </c>
      <c r="BK195" s="121">
        <f t="shared" si="196"/>
        <v>50572407.452780791</v>
      </c>
      <c r="BL195">
        <f t="shared" si="167"/>
        <v>0.46893818575759044</v>
      </c>
      <c r="BM195" s="119">
        <f t="shared" si="197"/>
        <v>418301.15268734924</v>
      </c>
      <c r="BN195" s="119">
        <f t="shared" si="198"/>
        <v>63486679.670149386</v>
      </c>
      <c r="BO195">
        <f t="shared" si="168"/>
        <v>0.43494483427282388</v>
      </c>
    </row>
    <row r="196" spans="1:67">
      <c r="A196">
        <v>184</v>
      </c>
      <c r="B196" s="64">
        <v>179</v>
      </c>
      <c r="C196" s="56">
        <f t="shared" si="141"/>
        <v>14435592.372458188</v>
      </c>
      <c r="D196" s="56">
        <f t="shared" si="169"/>
        <v>273589.37239477225</v>
      </c>
      <c r="E196" s="59">
        <f t="shared" si="170"/>
        <v>14162003.000063416</v>
      </c>
      <c r="F196" s="53">
        <f t="shared" si="171"/>
        <v>283318.2330161818</v>
      </c>
      <c r="G196" s="53">
        <f t="shared" si="142"/>
        <v>65688.090581960816</v>
      </c>
      <c r="H196" s="66">
        <f t="shared" si="143"/>
        <v>217630.14243422099</v>
      </c>
      <c r="I196" s="54">
        <f t="shared" si="172"/>
        <v>0.10979999999999999</v>
      </c>
      <c r="J196" s="67">
        <f t="shared" si="144"/>
        <v>9.6456066865724388E-3</v>
      </c>
      <c r="K196" s="68">
        <f t="shared" si="145"/>
        <v>134501.9360756074</v>
      </c>
      <c r="L196" s="68">
        <f t="shared" si="146"/>
        <v>417820.16909178923</v>
      </c>
      <c r="M196" s="55">
        <f t="shared" si="173"/>
        <v>352132.07850982843</v>
      </c>
      <c r="N196" s="55">
        <f t="shared" si="174"/>
        <v>79293.664168088944</v>
      </c>
      <c r="O196" s="55">
        <f t="shared" si="147"/>
        <v>272838.4143417395</v>
      </c>
      <c r="P196" s="65">
        <f t="shared" si="175"/>
        <v>0</v>
      </c>
      <c r="Q196" s="52">
        <f t="shared" si="201"/>
        <v>0</v>
      </c>
      <c r="R196" s="57">
        <f t="shared" si="176"/>
        <v>0</v>
      </c>
      <c r="S196" s="59">
        <f t="shared" si="177"/>
        <v>0</v>
      </c>
      <c r="T196" s="56">
        <f t="shared" si="148"/>
        <v>0</v>
      </c>
      <c r="U196" s="57">
        <f t="shared" si="149"/>
        <v>0</v>
      </c>
      <c r="V196" s="59">
        <f t="shared" si="199"/>
        <v>0</v>
      </c>
      <c r="W196" s="52">
        <f t="shared" si="139"/>
        <v>0</v>
      </c>
      <c r="X196" s="57">
        <f t="shared" si="150"/>
        <v>0</v>
      </c>
      <c r="Y196" s="59">
        <f t="shared" si="202"/>
        <v>0</v>
      </c>
      <c r="Z196" s="56">
        <f t="shared" si="178"/>
        <v>0</v>
      </c>
      <c r="AA196" s="57">
        <f t="shared" si="179"/>
        <v>0</v>
      </c>
      <c r="AB196" s="63">
        <f t="shared" si="200"/>
        <v>0</v>
      </c>
      <c r="AC196" s="74">
        <f t="shared" si="151"/>
        <v>0</v>
      </c>
      <c r="AD196" s="57">
        <f t="shared" si="180"/>
        <v>0</v>
      </c>
      <c r="AE196" s="59">
        <f t="shared" si="181"/>
        <v>0</v>
      </c>
      <c r="AF196" s="54">
        <f t="shared" si="182"/>
        <v>0</v>
      </c>
      <c r="AG196" s="57">
        <f t="shared" si="152"/>
        <v>0</v>
      </c>
      <c r="AH196" s="59">
        <f t="shared" si="183"/>
        <v>3189022.4673177768</v>
      </c>
      <c r="AI196" s="54">
        <f t="shared" si="153"/>
        <v>79293.664168088944</v>
      </c>
      <c r="AJ196" s="57">
        <f t="shared" si="154"/>
        <v>13287.59361382407</v>
      </c>
      <c r="AK196" s="59">
        <f t="shared" si="203"/>
        <v>11246569.905140411</v>
      </c>
      <c r="AL196" s="56">
        <f t="shared" si="140"/>
        <v>272838.4143417395</v>
      </c>
      <c r="AM196" s="75">
        <f t="shared" si="155"/>
        <v>46860.707938085048</v>
      </c>
      <c r="AN196">
        <f t="shared" si="184"/>
        <v>3.6323322658148395E-2</v>
      </c>
      <c r="AO196" s="119">
        <f t="shared" si="156"/>
        <v>0</v>
      </c>
      <c r="AP196" s="119">
        <f t="shared" si="157"/>
        <v>0</v>
      </c>
      <c r="AQ196">
        <f t="shared" si="158"/>
        <v>0.3994245447781557</v>
      </c>
      <c r="AR196" s="41">
        <f t="shared" si="159"/>
        <v>0</v>
      </c>
      <c r="AS196" s="41">
        <f t="shared" si="160"/>
        <v>0</v>
      </c>
      <c r="AT196">
        <f t="shared" si="161"/>
        <v>0.39950440339766441</v>
      </c>
      <c r="AU196" s="41">
        <f t="shared" si="185"/>
        <v>0</v>
      </c>
      <c r="AV196" s="41">
        <f t="shared" si="186"/>
        <v>0</v>
      </c>
      <c r="AW196">
        <f t="shared" si="162"/>
        <v>0.41003650586131168</v>
      </c>
      <c r="AX196">
        <f t="shared" si="187"/>
        <v>0</v>
      </c>
      <c r="AY196" s="121">
        <f t="shared" si="188"/>
        <v>0</v>
      </c>
      <c r="AZ196">
        <f t="shared" si="163"/>
        <v>0.5162991000849988</v>
      </c>
      <c r="BA196" s="39">
        <f t="shared" si="189"/>
        <v>0</v>
      </c>
      <c r="BB196" s="39">
        <f t="shared" si="190"/>
        <v>0</v>
      </c>
      <c r="BC196">
        <f t="shared" si="164"/>
        <v>0.42955542999820373</v>
      </c>
      <c r="BD196" s="41">
        <f t="shared" si="191"/>
        <v>0</v>
      </c>
      <c r="BE196" s="41">
        <f t="shared" si="192"/>
        <v>0</v>
      </c>
      <c r="BF196">
        <f t="shared" si="165"/>
        <v>0.41049320810380147</v>
      </c>
      <c r="BG196" s="41">
        <f t="shared" si="193"/>
        <v>92581.257781913009</v>
      </c>
      <c r="BH196" s="41">
        <f t="shared" si="194"/>
        <v>14590034.206928365</v>
      </c>
      <c r="BI196">
        <f t="shared" si="166"/>
        <v>0.45161449522874492</v>
      </c>
      <c r="BJ196">
        <f t="shared" si="195"/>
        <v>319699.12227982457</v>
      </c>
      <c r="BK196" s="121">
        <f t="shared" si="196"/>
        <v>50202268.238880068</v>
      </c>
      <c r="BL196">
        <f t="shared" si="167"/>
        <v>0.46639002245531952</v>
      </c>
      <c r="BM196" s="119">
        <f t="shared" si="197"/>
        <v>412280.38006173761</v>
      </c>
      <c r="BN196" s="119">
        <f t="shared" si="198"/>
        <v>63031642.053259291</v>
      </c>
      <c r="BO196">
        <f t="shared" si="168"/>
        <v>0.43239876511726344</v>
      </c>
    </row>
    <row r="197" spans="1:67">
      <c r="A197">
        <v>185</v>
      </c>
      <c r="B197" s="58">
        <v>180</v>
      </c>
      <c r="C197" s="56">
        <f t="shared" si="141"/>
        <v>14083460.293948358</v>
      </c>
      <c r="D197" s="56">
        <f t="shared" si="169"/>
        <v>273589.37239477038</v>
      </c>
      <c r="E197" s="59">
        <f t="shared" si="170"/>
        <v>13809870.921553588</v>
      </c>
      <c r="F197" s="53">
        <f t="shared" si="171"/>
        <v>280585.45677337307</v>
      </c>
      <c r="G197" s="53">
        <f t="shared" si="142"/>
        <v>64054.784624472726</v>
      </c>
      <c r="H197" s="60">
        <f t="shared" si="143"/>
        <v>216530.67214890034</v>
      </c>
      <c r="I197" s="54">
        <f t="shared" si="172"/>
        <v>0.10979999999999999</v>
      </c>
      <c r="J197" s="61">
        <f t="shared" si="144"/>
        <v>9.6456066865724388E-3</v>
      </c>
      <c r="K197" s="62">
        <f t="shared" si="145"/>
        <v>131116.0136025121</v>
      </c>
      <c r="L197" s="62">
        <f t="shared" si="146"/>
        <v>411701.47037588514</v>
      </c>
      <c r="M197" s="55">
        <f t="shared" si="173"/>
        <v>347646.68575141241</v>
      </c>
      <c r="N197" s="55">
        <f t="shared" si="174"/>
        <v>78283.636258808619</v>
      </c>
      <c r="O197" s="55">
        <f t="shared" si="147"/>
        <v>269363.04949260381</v>
      </c>
      <c r="P197" s="59">
        <f t="shared" si="175"/>
        <v>0</v>
      </c>
      <c r="Q197" s="52">
        <f t="shared" si="201"/>
        <v>0</v>
      </c>
      <c r="R197" s="57">
        <f t="shared" si="176"/>
        <v>0</v>
      </c>
      <c r="S197" s="59">
        <f t="shared" si="177"/>
        <v>0</v>
      </c>
      <c r="T197" s="56">
        <f t="shared" si="148"/>
        <v>0</v>
      </c>
      <c r="U197" s="57">
        <f t="shared" si="149"/>
        <v>0</v>
      </c>
      <c r="V197" s="59">
        <f t="shared" si="199"/>
        <v>0</v>
      </c>
      <c r="W197" s="52">
        <f t="shared" si="139"/>
        <v>0</v>
      </c>
      <c r="X197" s="57">
        <f t="shared" si="150"/>
        <v>0</v>
      </c>
      <c r="Y197" s="59">
        <f t="shared" si="202"/>
        <v>0</v>
      </c>
      <c r="Z197" s="56">
        <f t="shared" si="178"/>
        <v>0</v>
      </c>
      <c r="AA197" s="57">
        <f t="shared" si="179"/>
        <v>0</v>
      </c>
      <c r="AB197" s="63">
        <f t="shared" si="200"/>
        <v>0</v>
      </c>
      <c r="AC197" s="74">
        <f t="shared" si="151"/>
        <v>0</v>
      </c>
      <c r="AD197" s="57">
        <f t="shared" si="180"/>
        <v>0</v>
      </c>
      <c r="AE197" s="59">
        <f t="shared" si="181"/>
        <v>0</v>
      </c>
      <c r="AF197" s="54">
        <f t="shared" si="182"/>
        <v>0</v>
      </c>
      <c r="AG197" s="57">
        <f t="shared" si="152"/>
        <v>0</v>
      </c>
      <c r="AH197" s="59">
        <f t="shared" si="183"/>
        <v>3109728.8031496876</v>
      </c>
      <c r="AI197" s="54">
        <f t="shared" si="153"/>
        <v>78283.636258808619</v>
      </c>
      <c r="AJ197" s="57">
        <f t="shared" si="154"/>
        <v>12957.203346457032</v>
      </c>
      <c r="AK197" s="59">
        <f t="shared" si="203"/>
        <v>10973731.490798671</v>
      </c>
      <c r="AL197" s="56">
        <f t="shared" si="140"/>
        <v>269363.04949260381</v>
      </c>
      <c r="AM197" s="75">
        <f t="shared" si="155"/>
        <v>45723.88121166113</v>
      </c>
      <c r="AN197">
        <f t="shared" si="184"/>
        <v>3.6403729842155855E-2</v>
      </c>
      <c r="AO197" s="119">
        <f t="shared" si="156"/>
        <v>0</v>
      </c>
      <c r="AP197" s="119">
        <f t="shared" si="157"/>
        <v>0</v>
      </c>
      <c r="AQ197">
        <f t="shared" si="158"/>
        <v>0.39690539471561825</v>
      </c>
      <c r="AR197" s="41">
        <f t="shared" si="159"/>
        <v>0</v>
      </c>
      <c r="AS197" s="41">
        <f t="shared" si="160"/>
        <v>0</v>
      </c>
      <c r="AT197">
        <f t="shared" si="161"/>
        <v>0.3969851925072464</v>
      </c>
      <c r="AU197" s="41">
        <f t="shared" si="185"/>
        <v>0</v>
      </c>
      <c r="AV197" s="41">
        <f t="shared" si="186"/>
        <v>0</v>
      </c>
      <c r="AW197">
        <f t="shared" si="162"/>
        <v>0.40751004597036106</v>
      </c>
      <c r="AX197">
        <f t="shared" si="187"/>
        <v>0</v>
      </c>
      <c r="AY197" s="121">
        <f t="shared" si="188"/>
        <v>0</v>
      </c>
      <c r="AZ197">
        <f t="shared" si="163"/>
        <v>0.51377810409215385</v>
      </c>
      <c r="BA197" s="39">
        <f t="shared" si="189"/>
        <v>0</v>
      </c>
      <c r="BB197" s="39">
        <f t="shared" si="190"/>
        <v>0</v>
      </c>
      <c r="BC197">
        <f t="shared" si="164"/>
        <v>0.42701949638172632</v>
      </c>
      <c r="BD197" s="41">
        <f t="shared" si="191"/>
        <v>0</v>
      </c>
      <c r="BE197" s="41">
        <f t="shared" si="192"/>
        <v>0</v>
      </c>
      <c r="BF197">
        <f t="shared" si="165"/>
        <v>0.40796646828297911</v>
      </c>
      <c r="BG197" s="41">
        <f t="shared" si="193"/>
        <v>91240.839605265646</v>
      </c>
      <c r="BH197" s="41">
        <f t="shared" si="194"/>
        <v>14482472.707879595</v>
      </c>
      <c r="BI197">
        <f t="shared" si="166"/>
        <v>0.44907380046880008</v>
      </c>
      <c r="BJ197">
        <f t="shared" si="195"/>
        <v>315086.93070426496</v>
      </c>
      <c r="BK197" s="121">
        <f t="shared" si="196"/>
        <v>49832164.156131707</v>
      </c>
      <c r="BL197">
        <f t="shared" si="167"/>
        <v>0.46384951956522591</v>
      </c>
      <c r="BM197" s="119">
        <f t="shared" si="197"/>
        <v>406327.77030953061</v>
      </c>
      <c r="BN197" s="119">
        <f t="shared" si="198"/>
        <v>62576403.435254231</v>
      </c>
      <c r="BO197">
        <f t="shared" si="168"/>
        <v>0.42986186971689411</v>
      </c>
    </row>
    <row r="198" spans="1:67">
      <c r="A198">
        <v>186</v>
      </c>
      <c r="B198" s="64">
        <v>181</v>
      </c>
      <c r="C198" s="56">
        <f t="shared" si="141"/>
        <v>13735813.608196948</v>
      </c>
      <c r="D198" s="56">
        <f t="shared" si="169"/>
        <v>273589.37239477225</v>
      </c>
      <c r="E198" s="59">
        <f t="shared" si="170"/>
        <v>13462224.235802175</v>
      </c>
      <c r="F198" s="53">
        <f t="shared" si="171"/>
        <v>277879.03981536481</v>
      </c>
      <c r="G198" s="53">
        <f t="shared" si="142"/>
        <v>62442.283413729085</v>
      </c>
      <c r="H198" s="66">
        <f t="shared" si="143"/>
        <v>215436.75640163574</v>
      </c>
      <c r="I198" s="54">
        <f t="shared" si="172"/>
        <v>0.10979999999999999</v>
      </c>
      <c r="J198" s="67">
        <f t="shared" si="144"/>
        <v>9.6456066865724388E-3</v>
      </c>
      <c r="K198" s="68">
        <f t="shared" si="145"/>
        <v>127773.3018869099</v>
      </c>
      <c r="L198" s="68">
        <f t="shared" si="146"/>
        <v>405652.34170227475</v>
      </c>
      <c r="M198" s="55">
        <f t="shared" si="173"/>
        <v>343210.05828854564</v>
      </c>
      <c r="N198" s="55">
        <f t="shared" si="174"/>
        <v>77284.589396710086</v>
      </c>
      <c r="O198" s="55">
        <f t="shared" si="147"/>
        <v>265925.46889183554</v>
      </c>
      <c r="P198" s="65">
        <f t="shared" si="175"/>
        <v>0</v>
      </c>
      <c r="Q198" s="52">
        <f t="shared" si="201"/>
        <v>0</v>
      </c>
      <c r="R198" s="57">
        <f t="shared" si="176"/>
        <v>0</v>
      </c>
      <c r="S198" s="59">
        <f t="shared" si="177"/>
        <v>0</v>
      </c>
      <c r="T198" s="56">
        <f t="shared" si="148"/>
        <v>0</v>
      </c>
      <c r="U198" s="57">
        <f t="shared" si="149"/>
        <v>0</v>
      </c>
      <c r="V198" s="59">
        <f t="shared" si="199"/>
        <v>0</v>
      </c>
      <c r="W198" s="52">
        <f t="shared" ref="W198:W252" si="204">IF(T198+P198&lt;=O198+AM198,MIN(V198,O198-Q198+AA198-T198+AM198),0)</f>
        <v>0</v>
      </c>
      <c r="X198" s="57">
        <f t="shared" si="150"/>
        <v>0</v>
      </c>
      <c r="Y198" s="59">
        <f t="shared" si="202"/>
        <v>0</v>
      </c>
      <c r="Z198" s="56">
        <f t="shared" si="178"/>
        <v>0</v>
      </c>
      <c r="AA198" s="57">
        <f t="shared" si="179"/>
        <v>0</v>
      </c>
      <c r="AB198" s="63">
        <f t="shared" si="200"/>
        <v>0</v>
      </c>
      <c r="AC198" s="74">
        <f t="shared" si="151"/>
        <v>0</v>
      </c>
      <c r="AD198" s="57">
        <f t="shared" si="180"/>
        <v>0</v>
      </c>
      <c r="AE198" s="59">
        <f t="shared" si="181"/>
        <v>0</v>
      </c>
      <c r="AF198" s="54">
        <f t="shared" si="182"/>
        <v>0</v>
      </c>
      <c r="AG198" s="57">
        <f t="shared" si="152"/>
        <v>0</v>
      </c>
      <c r="AH198" s="59">
        <f t="shared" si="183"/>
        <v>3031445.1668908792</v>
      </c>
      <c r="AI198" s="54">
        <f t="shared" si="153"/>
        <v>77284.589396710086</v>
      </c>
      <c r="AJ198" s="57">
        <f t="shared" si="154"/>
        <v>12631.021528711997</v>
      </c>
      <c r="AK198" s="59">
        <f t="shared" si="203"/>
        <v>10704368.441306068</v>
      </c>
      <c r="AL198" s="56">
        <f t="shared" ref="AL198:AL252" si="205">MIN(IF(AB198&gt;0,IF(AB198&gt;O198,0,MIN(AK198,O198-AB198)),O198),AK198)</f>
        <v>265925.46889183554</v>
      </c>
      <c r="AM198" s="75">
        <f t="shared" si="155"/>
        <v>44601.535172108612</v>
      </c>
      <c r="AN198">
        <f t="shared" si="184"/>
        <v>3.6484137026163314E-2</v>
      </c>
      <c r="AO198" s="119">
        <f t="shared" si="156"/>
        <v>0</v>
      </c>
      <c r="AP198" s="119">
        <f t="shared" si="157"/>
        <v>0</v>
      </c>
      <c r="AQ198">
        <f t="shared" si="158"/>
        <v>0.39439687759622516</v>
      </c>
      <c r="AR198" s="41">
        <f t="shared" si="159"/>
        <v>0</v>
      </c>
      <c r="AS198" s="41">
        <f t="shared" si="160"/>
        <v>0</v>
      </c>
      <c r="AT198">
        <f t="shared" si="161"/>
        <v>0.39447661108285442</v>
      </c>
      <c r="AU198" s="41">
        <f t="shared" si="185"/>
        <v>0</v>
      </c>
      <c r="AV198" s="41">
        <f t="shared" si="186"/>
        <v>0</v>
      </c>
      <c r="AW198">
        <f t="shared" si="162"/>
        <v>0.40499375578830155</v>
      </c>
      <c r="AX198">
        <f t="shared" si="187"/>
        <v>0</v>
      </c>
      <c r="AY198" s="121">
        <f t="shared" si="188"/>
        <v>0</v>
      </c>
      <c r="AZ198">
        <f t="shared" si="163"/>
        <v>0.51126259549840325</v>
      </c>
      <c r="BA198" s="39">
        <f t="shared" si="189"/>
        <v>0</v>
      </c>
      <c r="BB198" s="39">
        <f t="shared" si="190"/>
        <v>0</v>
      </c>
      <c r="BC198">
        <f t="shared" si="164"/>
        <v>0.42449287544002612</v>
      </c>
      <c r="BD198" s="41">
        <f t="shared" si="191"/>
        <v>0</v>
      </c>
      <c r="BE198" s="41">
        <f t="shared" si="192"/>
        <v>0</v>
      </c>
      <c r="BF198">
        <f t="shared" si="165"/>
        <v>0.40544987818558176</v>
      </c>
      <c r="BG198" s="41">
        <f t="shared" si="193"/>
        <v>89915.610925422079</v>
      </c>
      <c r="BH198" s="41">
        <f t="shared" si="194"/>
        <v>14374933.627788076</v>
      </c>
      <c r="BI198">
        <f t="shared" si="166"/>
        <v>0.44654144506362003</v>
      </c>
      <c r="BJ198">
        <f t="shared" si="195"/>
        <v>310527.00406394416</v>
      </c>
      <c r="BK198" s="121">
        <f t="shared" si="196"/>
        <v>49462137.213881411</v>
      </c>
      <c r="BL198">
        <f t="shared" si="167"/>
        <v>0.46131670299793365</v>
      </c>
      <c r="BM198" s="119">
        <f t="shared" si="197"/>
        <v>400442.61498936627</v>
      </c>
      <c r="BN198" s="119">
        <f t="shared" si="198"/>
        <v>62121020.550226763</v>
      </c>
      <c r="BO198">
        <f t="shared" si="168"/>
        <v>0.42733416174390765</v>
      </c>
    </row>
    <row r="199" spans="1:67">
      <c r="A199">
        <v>187</v>
      </c>
      <c r="B199" s="58">
        <v>182</v>
      </c>
      <c r="C199" s="56">
        <f t="shared" si="141"/>
        <v>13392603.549908401</v>
      </c>
      <c r="D199" s="56">
        <f t="shared" si="169"/>
        <v>273589.37239477225</v>
      </c>
      <c r="E199" s="59">
        <f t="shared" si="170"/>
        <v>13119014.177513629</v>
      </c>
      <c r="F199" s="53">
        <f t="shared" si="171"/>
        <v>275198.72789086343</v>
      </c>
      <c r="G199" s="53">
        <f t="shared" si="142"/>
        <v>60850.360760034055</v>
      </c>
      <c r="H199" s="60">
        <f t="shared" si="143"/>
        <v>214348.36713082937</v>
      </c>
      <c r="I199" s="54">
        <f t="shared" si="172"/>
        <v>0.10979999999999999</v>
      </c>
      <c r="J199" s="61">
        <f t="shared" si="144"/>
        <v>9.6456066865724388E-3</v>
      </c>
      <c r="K199" s="62">
        <f t="shared" si="145"/>
        <v>124473.33082861108</v>
      </c>
      <c r="L199" s="62">
        <f t="shared" si="146"/>
        <v>399672.05871947453</v>
      </c>
      <c r="M199" s="55">
        <f t="shared" si="173"/>
        <v>338821.69795944047</v>
      </c>
      <c r="N199" s="55">
        <f t="shared" si="174"/>
        <v>76296.411404925908</v>
      </c>
      <c r="O199" s="55">
        <f t="shared" si="147"/>
        <v>262525.28655451455</v>
      </c>
      <c r="P199" s="59">
        <f t="shared" si="175"/>
        <v>0</v>
      </c>
      <c r="Q199" s="52">
        <f t="shared" si="201"/>
        <v>0</v>
      </c>
      <c r="R199" s="57">
        <f t="shared" si="176"/>
        <v>0</v>
      </c>
      <c r="S199" s="59">
        <f t="shared" si="177"/>
        <v>0</v>
      </c>
      <c r="T199" s="56">
        <f t="shared" si="148"/>
        <v>0</v>
      </c>
      <c r="U199" s="57">
        <f t="shared" si="149"/>
        <v>0</v>
      </c>
      <c r="V199" s="59">
        <f t="shared" si="199"/>
        <v>0</v>
      </c>
      <c r="W199" s="52">
        <f t="shared" si="204"/>
        <v>0</v>
      </c>
      <c r="X199" s="57">
        <f t="shared" si="150"/>
        <v>0</v>
      </c>
      <c r="Y199" s="59">
        <f t="shared" si="202"/>
        <v>0</v>
      </c>
      <c r="Z199" s="56">
        <f t="shared" si="178"/>
        <v>0</v>
      </c>
      <c r="AA199" s="57">
        <f t="shared" si="179"/>
        <v>0</v>
      </c>
      <c r="AB199" s="63">
        <f t="shared" si="200"/>
        <v>0</v>
      </c>
      <c r="AC199" s="74">
        <f t="shared" si="151"/>
        <v>0</v>
      </c>
      <c r="AD199" s="57">
        <f t="shared" si="180"/>
        <v>0</v>
      </c>
      <c r="AE199" s="59">
        <f t="shared" si="181"/>
        <v>0</v>
      </c>
      <c r="AF199" s="54">
        <f t="shared" si="182"/>
        <v>0</v>
      </c>
      <c r="AG199" s="57">
        <f t="shared" si="152"/>
        <v>0</v>
      </c>
      <c r="AH199" s="59">
        <f t="shared" si="183"/>
        <v>2954160.5774941691</v>
      </c>
      <c r="AI199" s="54">
        <f t="shared" si="153"/>
        <v>76296.411404925908</v>
      </c>
      <c r="AJ199" s="57">
        <f t="shared" si="154"/>
        <v>12309.002406225705</v>
      </c>
      <c r="AK199" s="59">
        <f t="shared" si="203"/>
        <v>10438442.972414233</v>
      </c>
      <c r="AL199" s="56">
        <f t="shared" si="205"/>
        <v>262525.28655451455</v>
      </c>
      <c r="AM199" s="75">
        <f t="shared" si="155"/>
        <v>43493.512385059301</v>
      </c>
      <c r="AN199">
        <f t="shared" si="184"/>
        <v>3.6564544210170774E-2</v>
      </c>
      <c r="AO199" s="119">
        <f t="shared" si="156"/>
        <v>0</v>
      </c>
      <c r="AP199" s="119">
        <f t="shared" si="157"/>
        <v>0</v>
      </c>
      <c r="AQ199">
        <f t="shared" si="158"/>
        <v>0.3918989929081208</v>
      </c>
      <c r="AR199" s="41">
        <f t="shared" si="159"/>
        <v>0</v>
      </c>
      <c r="AS199" s="41">
        <f t="shared" si="160"/>
        <v>0</v>
      </c>
      <c r="AT199">
        <f t="shared" si="161"/>
        <v>0.39197865864824694</v>
      </c>
      <c r="AU199" s="41">
        <f t="shared" si="185"/>
        <v>0</v>
      </c>
      <c r="AV199" s="41">
        <f t="shared" si="186"/>
        <v>0</v>
      </c>
      <c r="AW199">
        <f t="shared" si="162"/>
        <v>0.40248763943222987</v>
      </c>
      <c r="AX199">
        <f t="shared" si="187"/>
        <v>0</v>
      </c>
      <c r="AY199" s="121">
        <f t="shared" si="188"/>
        <v>0</v>
      </c>
      <c r="AZ199">
        <f t="shared" si="163"/>
        <v>0.5087526144723743</v>
      </c>
      <c r="BA199" s="39">
        <f t="shared" si="189"/>
        <v>0</v>
      </c>
      <c r="BB199" s="39">
        <f t="shared" si="190"/>
        <v>0</v>
      </c>
      <c r="BC199">
        <f t="shared" si="164"/>
        <v>0.42197557928732748</v>
      </c>
      <c r="BD199" s="41">
        <f t="shared" si="191"/>
        <v>0</v>
      </c>
      <c r="BE199" s="41">
        <f t="shared" si="192"/>
        <v>0</v>
      </c>
      <c r="BF199">
        <f t="shared" si="165"/>
        <v>0.4029434421234403</v>
      </c>
      <c r="BG199" s="41">
        <f t="shared" si="193"/>
        <v>88605.413811151608</v>
      </c>
      <c r="BH199" s="41">
        <f t="shared" si="194"/>
        <v>14267428.932721145</v>
      </c>
      <c r="BI199">
        <f t="shared" si="166"/>
        <v>0.44401744938683657</v>
      </c>
      <c r="BJ199">
        <f t="shared" si="195"/>
        <v>306018.79893957387</v>
      </c>
      <c r="BK199" s="121">
        <f t="shared" si="196"/>
        <v>49092228.585694224</v>
      </c>
      <c r="BL199">
        <f t="shared" si="167"/>
        <v>0.45879159821499599</v>
      </c>
      <c r="BM199" s="119">
        <f t="shared" si="197"/>
        <v>394624.21275072545</v>
      </c>
      <c r="BN199" s="119">
        <f t="shared" si="198"/>
        <v>61665549.028618164</v>
      </c>
      <c r="BO199">
        <f t="shared" si="168"/>
        <v>0.42481565442283681</v>
      </c>
    </row>
    <row r="200" spans="1:67">
      <c r="A200">
        <v>188</v>
      </c>
      <c r="B200" s="64">
        <v>183</v>
      </c>
      <c r="C200" s="56">
        <f t="shared" si="141"/>
        <v>13053781.851948962</v>
      </c>
      <c r="D200" s="56">
        <f t="shared" si="169"/>
        <v>273589.37239477225</v>
      </c>
      <c r="E200" s="59">
        <f t="shared" si="170"/>
        <v>12780192.479554189</v>
      </c>
      <c r="F200" s="53">
        <f t="shared" si="171"/>
        <v>272544.26920098311</v>
      </c>
      <c r="G200" s="53">
        <f t="shared" si="142"/>
        <v>59278.792784332181</v>
      </c>
      <c r="H200" s="66">
        <f t="shared" si="143"/>
        <v>213265.47641665093</v>
      </c>
      <c r="I200" s="54">
        <f t="shared" si="172"/>
        <v>0.10979999999999999</v>
      </c>
      <c r="J200" s="67">
        <f t="shared" si="144"/>
        <v>9.6456066865724388E-3</v>
      </c>
      <c r="K200" s="68">
        <f t="shared" si="145"/>
        <v>121215.63513113117</v>
      </c>
      <c r="L200" s="68">
        <f t="shared" si="146"/>
        <v>393759.90433211427</v>
      </c>
      <c r="M200" s="55">
        <f t="shared" si="173"/>
        <v>334481.11154778209</v>
      </c>
      <c r="N200" s="55">
        <f t="shared" si="174"/>
        <v>75318.991220218129</v>
      </c>
      <c r="O200" s="55">
        <f t="shared" si="147"/>
        <v>259162.12032756396</v>
      </c>
      <c r="P200" s="65">
        <f t="shared" si="175"/>
        <v>0</v>
      </c>
      <c r="Q200" s="52">
        <f t="shared" si="201"/>
        <v>0</v>
      </c>
      <c r="R200" s="57">
        <f t="shared" si="176"/>
        <v>0</v>
      </c>
      <c r="S200" s="59">
        <f t="shared" si="177"/>
        <v>0</v>
      </c>
      <c r="T200" s="56">
        <f t="shared" si="148"/>
        <v>0</v>
      </c>
      <c r="U200" s="57">
        <f t="shared" si="149"/>
        <v>0</v>
      </c>
      <c r="V200" s="59">
        <f t="shared" si="199"/>
        <v>0</v>
      </c>
      <c r="W200" s="52">
        <f t="shared" si="204"/>
        <v>0</v>
      </c>
      <c r="X200" s="57">
        <f t="shared" si="150"/>
        <v>0</v>
      </c>
      <c r="Y200" s="59">
        <f t="shared" si="202"/>
        <v>0</v>
      </c>
      <c r="Z200" s="56">
        <f t="shared" si="178"/>
        <v>0</v>
      </c>
      <c r="AA200" s="57">
        <f t="shared" si="179"/>
        <v>0</v>
      </c>
      <c r="AB200" s="63">
        <f t="shared" si="200"/>
        <v>0</v>
      </c>
      <c r="AC200" s="74">
        <f t="shared" si="151"/>
        <v>0</v>
      </c>
      <c r="AD200" s="57">
        <f t="shared" si="180"/>
        <v>0</v>
      </c>
      <c r="AE200" s="59">
        <f t="shared" si="181"/>
        <v>0</v>
      </c>
      <c r="AF200" s="54">
        <f t="shared" si="182"/>
        <v>0</v>
      </c>
      <c r="AG200" s="57">
        <f t="shared" si="152"/>
        <v>0</v>
      </c>
      <c r="AH200" s="59">
        <f t="shared" si="183"/>
        <v>2877864.1660892433</v>
      </c>
      <c r="AI200" s="54">
        <f t="shared" si="153"/>
        <v>75318.991220218129</v>
      </c>
      <c r="AJ200" s="57">
        <f t="shared" si="154"/>
        <v>11991.100692038513</v>
      </c>
      <c r="AK200" s="59">
        <f t="shared" si="203"/>
        <v>10175917.685859717</v>
      </c>
      <c r="AL200" s="56">
        <f t="shared" si="205"/>
        <v>259162.12032756396</v>
      </c>
      <c r="AM200" s="75">
        <f t="shared" si="155"/>
        <v>42399.657024415486</v>
      </c>
      <c r="AN200">
        <f t="shared" si="184"/>
        <v>3.6644951394178241E-2</v>
      </c>
      <c r="AO200" s="119">
        <f t="shared" si="156"/>
        <v>0</v>
      </c>
      <c r="AP200" s="119">
        <f t="shared" si="157"/>
        <v>0</v>
      </c>
      <c r="AQ200">
        <f t="shared" si="158"/>
        <v>0.38941173971805243</v>
      </c>
      <c r="AR200" s="41">
        <f t="shared" si="159"/>
        <v>0</v>
      </c>
      <c r="AS200" s="41">
        <f t="shared" si="160"/>
        <v>0</v>
      </c>
      <c r="AT200">
        <f t="shared" si="161"/>
        <v>0.38949133430565869</v>
      </c>
      <c r="AU200" s="41">
        <f t="shared" si="185"/>
        <v>0</v>
      </c>
      <c r="AV200" s="41">
        <f t="shared" si="186"/>
        <v>0</v>
      </c>
      <c r="AW200">
        <f t="shared" si="162"/>
        <v>0.39999170058732153</v>
      </c>
      <c r="AX200">
        <f t="shared" si="187"/>
        <v>0</v>
      </c>
      <c r="AY200" s="121">
        <f t="shared" si="188"/>
        <v>0</v>
      </c>
      <c r="AZ200">
        <f t="shared" si="163"/>
        <v>0.50624820076401933</v>
      </c>
      <c r="BA200" s="39">
        <f t="shared" si="189"/>
        <v>0</v>
      </c>
      <c r="BB200" s="39">
        <f t="shared" si="190"/>
        <v>0</v>
      </c>
      <c r="BC200">
        <f t="shared" si="164"/>
        <v>0.4194676195933692</v>
      </c>
      <c r="BD200" s="41">
        <f t="shared" si="191"/>
        <v>0</v>
      </c>
      <c r="BE200" s="41">
        <f t="shared" si="192"/>
        <v>0</v>
      </c>
      <c r="BF200">
        <f t="shared" si="165"/>
        <v>0.40044716397603131</v>
      </c>
      <c r="BG200" s="41">
        <f t="shared" si="193"/>
        <v>87310.091912256641</v>
      </c>
      <c r="BH200" s="41">
        <f t="shared" si="194"/>
        <v>14159970.349401008</v>
      </c>
      <c r="BI200">
        <f t="shared" si="166"/>
        <v>0.44150183336261883</v>
      </c>
      <c r="BJ200">
        <f t="shared" si="195"/>
        <v>301561.77735197946</v>
      </c>
      <c r="BK200" s="121">
        <f t="shared" si="196"/>
        <v>48722478.621582024</v>
      </c>
      <c r="BL200">
        <f t="shared" si="167"/>
        <v>0.45627423023010427</v>
      </c>
      <c r="BM200" s="119">
        <f t="shared" si="197"/>
        <v>388871.86926423607</v>
      </c>
      <c r="BN200" s="119">
        <f t="shared" si="198"/>
        <v>61210043.413244121</v>
      </c>
      <c r="BO200">
        <f t="shared" si="168"/>
        <v>0.42230636053247256</v>
      </c>
    </row>
    <row r="201" spans="1:67">
      <c r="A201">
        <v>189</v>
      </c>
      <c r="B201" s="58">
        <v>184</v>
      </c>
      <c r="C201" s="56">
        <f t="shared" si="141"/>
        <v>12719300.740401179</v>
      </c>
      <c r="D201" s="56">
        <f t="shared" si="169"/>
        <v>273589.37239477225</v>
      </c>
      <c r="E201" s="59">
        <f t="shared" si="170"/>
        <v>12445711.368006406</v>
      </c>
      <c r="F201" s="53">
        <f t="shared" si="171"/>
        <v>269915.41437559103</v>
      </c>
      <c r="G201" s="53">
        <f t="shared" si="142"/>
        <v>57727.357895269721</v>
      </c>
      <c r="H201" s="60">
        <f t="shared" si="143"/>
        <v>212188.05648032131</v>
      </c>
      <c r="I201" s="54">
        <f t="shared" si="172"/>
        <v>0.10979999999999999</v>
      </c>
      <c r="J201" s="61">
        <f t="shared" si="144"/>
        <v>9.6456066865724388E-3</v>
      </c>
      <c r="K201" s="62">
        <f t="shared" si="145"/>
        <v>117999.75425399581</v>
      </c>
      <c r="L201" s="62">
        <f t="shared" si="146"/>
        <v>387915.16862958681</v>
      </c>
      <c r="M201" s="55">
        <f t="shared" si="173"/>
        <v>330187.81073431711</v>
      </c>
      <c r="N201" s="55">
        <f t="shared" si="174"/>
        <v>74352.218882076908</v>
      </c>
      <c r="O201" s="55">
        <f t="shared" si="147"/>
        <v>255835.59185224021</v>
      </c>
      <c r="P201" s="59">
        <f t="shared" si="175"/>
        <v>0</v>
      </c>
      <c r="Q201" s="52">
        <f t="shared" si="201"/>
        <v>0</v>
      </c>
      <c r="R201" s="57">
        <f t="shared" si="176"/>
        <v>0</v>
      </c>
      <c r="S201" s="59">
        <f t="shared" si="177"/>
        <v>0</v>
      </c>
      <c r="T201" s="56">
        <f t="shared" si="148"/>
        <v>0</v>
      </c>
      <c r="U201" s="57">
        <f t="shared" si="149"/>
        <v>0</v>
      </c>
      <c r="V201" s="59">
        <f t="shared" si="199"/>
        <v>0</v>
      </c>
      <c r="W201" s="52">
        <f t="shared" si="204"/>
        <v>0</v>
      </c>
      <c r="X201" s="57">
        <f t="shared" si="150"/>
        <v>0</v>
      </c>
      <c r="Y201" s="59">
        <f t="shared" si="202"/>
        <v>0</v>
      </c>
      <c r="Z201" s="56">
        <f t="shared" si="178"/>
        <v>0</v>
      </c>
      <c r="AA201" s="57">
        <f t="shared" si="179"/>
        <v>0</v>
      </c>
      <c r="AB201" s="63">
        <f t="shared" si="200"/>
        <v>0</v>
      </c>
      <c r="AC201" s="74">
        <f t="shared" si="151"/>
        <v>0</v>
      </c>
      <c r="AD201" s="57">
        <f t="shared" si="180"/>
        <v>0</v>
      </c>
      <c r="AE201" s="59">
        <f t="shared" si="181"/>
        <v>0</v>
      </c>
      <c r="AF201" s="54">
        <f t="shared" si="182"/>
        <v>0</v>
      </c>
      <c r="AG201" s="57">
        <f t="shared" si="152"/>
        <v>0</v>
      </c>
      <c r="AH201" s="59">
        <f t="shared" si="183"/>
        <v>2802545.1748690251</v>
      </c>
      <c r="AI201" s="54">
        <f t="shared" si="153"/>
        <v>74352.218882076908</v>
      </c>
      <c r="AJ201" s="57">
        <f t="shared" si="154"/>
        <v>11677.271561954271</v>
      </c>
      <c r="AK201" s="59">
        <f t="shared" si="203"/>
        <v>9916755.5655321535</v>
      </c>
      <c r="AL201" s="56">
        <f t="shared" si="205"/>
        <v>255835.59185224021</v>
      </c>
      <c r="AM201" s="75">
        <f t="shared" si="155"/>
        <v>41319.814856383971</v>
      </c>
      <c r="AN201">
        <f t="shared" si="184"/>
        <v>3.6725358578185693E-2</v>
      </c>
      <c r="AO201" s="119">
        <f t="shared" si="156"/>
        <v>0</v>
      </c>
      <c r="AP201" s="119">
        <f t="shared" si="157"/>
        <v>0</v>
      </c>
      <c r="AQ201">
        <f t="shared" si="158"/>
        <v>0.38693511667406444</v>
      </c>
      <c r="AR201" s="41">
        <f t="shared" si="159"/>
        <v>0</v>
      </c>
      <c r="AS201" s="41">
        <f t="shared" si="160"/>
        <v>0</v>
      </c>
      <c r="AT201">
        <f t="shared" si="161"/>
        <v>0.38701463673851377</v>
      </c>
      <c r="AU201" s="41">
        <f t="shared" si="185"/>
        <v>0</v>
      </c>
      <c r="AV201" s="41">
        <f t="shared" si="186"/>
        <v>0</v>
      </c>
      <c r="AW201">
        <f t="shared" si="162"/>
        <v>0.39750594250931398</v>
      </c>
      <c r="AX201">
        <f t="shared" si="187"/>
        <v>0</v>
      </c>
      <c r="AY201" s="121">
        <f t="shared" si="188"/>
        <v>0</v>
      </c>
      <c r="AZ201">
        <f t="shared" si="163"/>
        <v>0.50374939370462735</v>
      </c>
      <c r="BA201" s="39">
        <f t="shared" si="189"/>
        <v>0</v>
      </c>
      <c r="BB201" s="39">
        <f t="shared" si="190"/>
        <v>0</v>
      </c>
      <c r="BC201">
        <f t="shared" si="164"/>
        <v>0.41696900758528582</v>
      </c>
      <c r="BD201" s="41">
        <f t="shared" si="191"/>
        <v>0</v>
      </c>
      <c r="BE201" s="41">
        <f t="shared" si="192"/>
        <v>0</v>
      </c>
      <c r="BF201">
        <f t="shared" si="165"/>
        <v>0.39796104719299513</v>
      </c>
      <c r="BG201" s="41">
        <f t="shared" si="193"/>
        <v>86029.49044403118</v>
      </c>
      <c r="BH201" s="41">
        <f t="shared" si="194"/>
        <v>14052569.368712535</v>
      </c>
      <c r="BI201">
        <f t="shared" si="166"/>
        <v>0.43899461646712362</v>
      </c>
      <c r="BJ201">
        <f t="shared" si="195"/>
        <v>297155.40670862416</v>
      </c>
      <c r="BK201" s="121">
        <f t="shared" si="196"/>
        <v>48352926.860073403</v>
      </c>
      <c r="BL201">
        <f t="shared" si="167"/>
        <v>0.45376462361018288</v>
      </c>
      <c r="BM201" s="119">
        <f t="shared" si="197"/>
        <v>383184.89715265535</v>
      </c>
      <c r="BN201" s="119">
        <f t="shared" si="198"/>
        <v>60754557.175114349</v>
      </c>
      <c r="BO201">
        <f t="shared" si="168"/>
        <v>0.41980629240790396</v>
      </c>
    </row>
    <row r="202" spans="1:67">
      <c r="A202">
        <v>190</v>
      </c>
      <c r="B202" s="64">
        <v>185</v>
      </c>
      <c r="C202" s="56">
        <f t="shared" si="141"/>
        <v>12389112.929666862</v>
      </c>
      <c r="D202" s="56">
        <f t="shared" si="169"/>
        <v>273589.37239477411</v>
      </c>
      <c r="E202" s="59">
        <f t="shared" si="170"/>
        <v>12115523.557272088</v>
      </c>
      <c r="F202" s="53">
        <f t="shared" si="171"/>
        <v>267311.91644988087</v>
      </c>
      <c r="G202" s="53">
        <f t="shared" si="142"/>
        <v>56195.836766480374</v>
      </c>
      <c r="H202" s="66">
        <f t="shared" si="143"/>
        <v>211116.07968340049</v>
      </c>
      <c r="I202" s="54">
        <f t="shared" si="172"/>
        <v>0.10979999999999999</v>
      </c>
      <c r="J202" s="67">
        <f t="shared" si="144"/>
        <v>9.6456066865724388E-3</v>
      </c>
      <c r="K202" s="68">
        <f t="shared" si="145"/>
        <v>114825.23236551238</v>
      </c>
      <c r="L202" s="68">
        <f t="shared" si="146"/>
        <v>382137.14881539322</v>
      </c>
      <c r="M202" s="55">
        <f t="shared" si="173"/>
        <v>325941.31204891286</v>
      </c>
      <c r="N202" s="55">
        <f t="shared" si="174"/>
        <v>73395.985521925162</v>
      </c>
      <c r="O202" s="55">
        <f t="shared" si="147"/>
        <v>252545.32652698772</v>
      </c>
      <c r="P202" s="65">
        <f t="shared" si="175"/>
        <v>0</v>
      </c>
      <c r="Q202" s="52">
        <f t="shared" si="201"/>
        <v>0</v>
      </c>
      <c r="R202" s="57">
        <f t="shared" si="176"/>
        <v>0</v>
      </c>
      <c r="S202" s="59">
        <f t="shared" si="177"/>
        <v>0</v>
      </c>
      <c r="T202" s="56">
        <f t="shared" si="148"/>
        <v>0</v>
      </c>
      <c r="U202" s="57">
        <f t="shared" si="149"/>
        <v>0</v>
      </c>
      <c r="V202" s="59">
        <f t="shared" si="199"/>
        <v>0</v>
      </c>
      <c r="W202" s="52">
        <f t="shared" si="204"/>
        <v>0</v>
      </c>
      <c r="X202" s="57">
        <f t="shared" si="150"/>
        <v>0</v>
      </c>
      <c r="Y202" s="59">
        <f t="shared" si="202"/>
        <v>0</v>
      </c>
      <c r="Z202" s="56">
        <f t="shared" si="178"/>
        <v>0</v>
      </c>
      <c r="AA202" s="57">
        <f t="shared" si="179"/>
        <v>0</v>
      </c>
      <c r="AB202" s="63">
        <f t="shared" si="200"/>
        <v>0</v>
      </c>
      <c r="AC202" s="74">
        <f t="shared" si="151"/>
        <v>0</v>
      </c>
      <c r="AD202" s="57">
        <f t="shared" si="180"/>
        <v>0</v>
      </c>
      <c r="AE202" s="59">
        <f t="shared" si="181"/>
        <v>0</v>
      </c>
      <c r="AF202" s="54">
        <f t="shared" si="182"/>
        <v>0</v>
      </c>
      <c r="AG202" s="57">
        <f t="shared" si="152"/>
        <v>0</v>
      </c>
      <c r="AH202" s="59">
        <f t="shared" si="183"/>
        <v>2728192.9559869482</v>
      </c>
      <c r="AI202" s="54">
        <f t="shared" si="153"/>
        <v>73395.985521925162</v>
      </c>
      <c r="AJ202" s="57">
        <f t="shared" si="154"/>
        <v>11367.470649945617</v>
      </c>
      <c r="AK202" s="59">
        <f t="shared" si="203"/>
        <v>9660919.9736799132</v>
      </c>
      <c r="AL202" s="56">
        <f t="shared" si="205"/>
        <v>252545.32652698772</v>
      </c>
      <c r="AM202" s="75">
        <f t="shared" si="155"/>
        <v>40253.833223666305</v>
      </c>
      <c r="AN202">
        <f t="shared" si="184"/>
        <v>3.680576576219316E-2</v>
      </c>
      <c r="AO202" s="119">
        <f t="shared" si="156"/>
        <v>0</v>
      </c>
      <c r="AP202" s="119">
        <f t="shared" si="157"/>
        <v>0</v>
      </c>
      <c r="AQ202">
        <f t="shared" si="158"/>
        <v>0.38446912200820277</v>
      </c>
      <c r="AR202" s="41">
        <f t="shared" si="159"/>
        <v>0</v>
      </c>
      <c r="AS202" s="41">
        <f t="shared" si="160"/>
        <v>0</v>
      </c>
      <c r="AT202">
        <f t="shared" si="161"/>
        <v>0.38454856421424005</v>
      </c>
      <c r="AU202" s="41">
        <f t="shared" si="185"/>
        <v>0</v>
      </c>
      <c r="AV202" s="41">
        <f t="shared" si="186"/>
        <v>0</v>
      </c>
      <c r="AW202">
        <f t="shared" si="162"/>
        <v>0.39503036802696995</v>
      </c>
      <c r="AX202">
        <f t="shared" si="187"/>
        <v>0</v>
      </c>
      <c r="AY202" s="121">
        <f t="shared" si="188"/>
        <v>0</v>
      </c>
      <c r="AZ202">
        <f t="shared" si="163"/>
        <v>0.50125623220664262</v>
      </c>
      <c r="BA202" s="39">
        <f t="shared" si="189"/>
        <v>0</v>
      </c>
      <c r="BB202" s="39">
        <f t="shared" si="190"/>
        <v>0</v>
      </c>
      <c r="BC202">
        <f t="shared" si="164"/>
        <v>0.4144797540498254</v>
      </c>
      <c r="BD202" s="41">
        <f t="shared" si="191"/>
        <v>0</v>
      </c>
      <c r="BE202" s="41">
        <f t="shared" si="192"/>
        <v>0</v>
      </c>
      <c r="BF202">
        <f t="shared" si="165"/>
        <v>0.39548509479664157</v>
      </c>
      <c r="BG202" s="41">
        <f t="shared" si="193"/>
        <v>84763.456171870785</v>
      </c>
      <c r="BH202" s="41">
        <f t="shared" si="194"/>
        <v>13945237.249165781</v>
      </c>
      <c r="BI202">
        <f t="shared" si="166"/>
        <v>0.43649581773005086</v>
      </c>
      <c r="BJ202">
        <f t="shared" si="195"/>
        <v>292799.15975065401</v>
      </c>
      <c r="BK202" s="121">
        <f t="shared" si="196"/>
        <v>47983612.040127665</v>
      </c>
      <c r="BL202">
        <f t="shared" si="167"/>
        <v>0.4512628024765114</v>
      </c>
      <c r="BM202" s="119">
        <f t="shared" si="197"/>
        <v>377562.61592252483</v>
      </c>
      <c r="BN202" s="119">
        <f t="shared" si="198"/>
        <v>60299142.729048878</v>
      </c>
      <c r="BO202">
        <f t="shared" si="168"/>
        <v>0.41731546194239011</v>
      </c>
    </row>
    <row r="203" spans="1:67">
      <c r="A203">
        <v>191</v>
      </c>
      <c r="B203" s="58">
        <v>186</v>
      </c>
      <c r="C203" s="56">
        <f t="shared" si="141"/>
        <v>12063171.617617948</v>
      </c>
      <c r="D203" s="56">
        <f t="shared" si="169"/>
        <v>273589.37239477411</v>
      </c>
      <c r="E203" s="59">
        <f t="shared" si="170"/>
        <v>11789582.245223174</v>
      </c>
      <c r="F203" s="53">
        <f t="shared" si="171"/>
        <v>264733.53084117139</v>
      </c>
      <c r="G203" s="53">
        <f t="shared" si="142"/>
        <v>54684.012314093496</v>
      </c>
      <c r="H203" s="60">
        <f t="shared" si="143"/>
        <v>210049.51852707789</v>
      </c>
      <c r="I203" s="54">
        <f t="shared" si="172"/>
        <v>0.10979999999999999</v>
      </c>
      <c r="J203" s="61">
        <f t="shared" si="144"/>
        <v>9.6456066865724388E-3</v>
      </c>
      <c r="K203" s="62">
        <f t="shared" si="145"/>
        <v>111691.61829600425</v>
      </c>
      <c r="L203" s="62">
        <f t="shared" si="146"/>
        <v>376425.14913717558</v>
      </c>
      <c r="M203" s="55">
        <f t="shared" si="173"/>
        <v>321741.13682308211</v>
      </c>
      <c r="N203" s="55">
        <f t="shared" si="174"/>
        <v>72450.183352427965</v>
      </c>
      <c r="O203" s="55">
        <f t="shared" si="147"/>
        <v>249290.95347065415</v>
      </c>
      <c r="P203" s="59">
        <f t="shared" si="175"/>
        <v>0</v>
      </c>
      <c r="Q203" s="52">
        <f t="shared" si="201"/>
        <v>0</v>
      </c>
      <c r="R203" s="57">
        <f t="shared" si="176"/>
        <v>0</v>
      </c>
      <c r="S203" s="59">
        <f t="shared" si="177"/>
        <v>0</v>
      </c>
      <c r="T203" s="56">
        <f t="shared" si="148"/>
        <v>0</v>
      </c>
      <c r="U203" s="57">
        <f t="shared" si="149"/>
        <v>0</v>
      </c>
      <c r="V203" s="59">
        <f t="shared" si="199"/>
        <v>0</v>
      </c>
      <c r="W203" s="52">
        <f t="shared" si="204"/>
        <v>0</v>
      </c>
      <c r="X203" s="57">
        <f t="shared" si="150"/>
        <v>0</v>
      </c>
      <c r="Y203" s="59">
        <f t="shared" si="202"/>
        <v>0</v>
      </c>
      <c r="Z203" s="56">
        <f t="shared" si="178"/>
        <v>0</v>
      </c>
      <c r="AA203" s="57">
        <f t="shared" si="179"/>
        <v>0</v>
      </c>
      <c r="AB203" s="63">
        <f t="shared" si="200"/>
        <v>0</v>
      </c>
      <c r="AC203" s="74">
        <f t="shared" si="151"/>
        <v>0</v>
      </c>
      <c r="AD203" s="57">
        <f t="shared" si="180"/>
        <v>0</v>
      </c>
      <c r="AE203" s="59">
        <f t="shared" si="181"/>
        <v>0</v>
      </c>
      <c r="AF203" s="54">
        <f t="shared" si="182"/>
        <v>0</v>
      </c>
      <c r="AG203" s="57">
        <f t="shared" si="152"/>
        <v>0</v>
      </c>
      <c r="AH203" s="59">
        <f t="shared" si="183"/>
        <v>2654796.9704650231</v>
      </c>
      <c r="AI203" s="54">
        <f t="shared" si="153"/>
        <v>72450.183352427965</v>
      </c>
      <c r="AJ203" s="57">
        <f t="shared" si="154"/>
        <v>11061.654043604263</v>
      </c>
      <c r="AK203" s="59">
        <f t="shared" si="203"/>
        <v>9408374.6471529249</v>
      </c>
      <c r="AL203" s="56">
        <f t="shared" si="205"/>
        <v>249290.95347065415</v>
      </c>
      <c r="AM203" s="75">
        <f t="shared" si="155"/>
        <v>39201.561029803852</v>
      </c>
      <c r="AN203">
        <f t="shared" si="184"/>
        <v>3.688617294620062E-2</v>
      </c>
      <c r="AO203" s="119">
        <f t="shared" si="156"/>
        <v>0</v>
      </c>
      <c r="AP203" s="119">
        <f t="shared" si="157"/>
        <v>0</v>
      </c>
      <c r="AQ203">
        <f t="shared" si="158"/>
        <v>0.38201375353937489</v>
      </c>
      <c r="AR203" s="41">
        <f t="shared" si="159"/>
        <v>0</v>
      </c>
      <c r="AS203" s="41">
        <f t="shared" si="160"/>
        <v>0</v>
      </c>
      <c r="AT203">
        <f t="shared" si="161"/>
        <v>0.38209311458691114</v>
      </c>
      <c r="AU203" s="41">
        <f t="shared" si="185"/>
        <v>0</v>
      </c>
      <c r="AV203" s="41">
        <f t="shared" si="186"/>
        <v>0</v>
      </c>
      <c r="AW203">
        <f t="shared" si="162"/>
        <v>0.39256497954463576</v>
      </c>
      <c r="AX203">
        <f t="shared" si="187"/>
        <v>0</v>
      </c>
      <c r="AY203" s="121">
        <f t="shared" si="188"/>
        <v>0</v>
      </c>
      <c r="AZ203">
        <f t="shared" si="163"/>
        <v>0.49876875476380744</v>
      </c>
      <c r="BA203" s="39">
        <f t="shared" si="189"/>
        <v>0</v>
      </c>
      <c r="BB203" s="39">
        <f t="shared" si="190"/>
        <v>0</v>
      </c>
      <c r="BC203">
        <f t="shared" si="164"/>
        <v>0.41199986933521632</v>
      </c>
      <c r="BD203" s="41">
        <f t="shared" si="191"/>
        <v>0</v>
      </c>
      <c r="BE203" s="41">
        <f t="shared" si="192"/>
        <v>0</v>
      </c>
      <c r="BF203">
        <f t="shared" si="165"/>
        <v>0.3930193093843739</v>
      </c>
      <c r="BG203" s="41">
        <f t="shared" si="193"/>
        <v>83511.837396032235</v>
      </c>
      <c r="BH203" s="41">
        <f t="shared" si="194"/>
        <v>13837985.020313742</v>
      </c>
      <c r="BI203">
        <f t="shared" si="166"/>
        <v>0.43400545573610688</v>
      </c>
      <c r="BJ203">
        <f t="shared" si="195"/>
        <v>288492.51450045803</v>
      </c>
      <c r="BK203" s="121">
        <f t="shared" si="196"/>
        <v>47614572.112894945</v>
      </c>
      <c r="BL203">
        <f t="shared" si="167"/>
        <v>0.44876879050595625</v>
      </c>
      <c r="BM203" s="119">
        <f t="shared" si="197"/>
        <v>372004.35189649026</v>
      </c>
      <c r="BN203" s="119">
        <f t="shared" si="198"/>
        <v>59843851.449093275</v>
      </c>
      <c r="BO203">
        <f t="shared" si="168"/>
        <v>0.41483388058940762</v>
      </c>
    </row>
    <row r="204" spans="1:67">
      <c r="A204">
        <v>192</v>
      </c>
      <c r="B204" s="64">
        <v>187</v>
      </c>
      <c r="C204" s="56">
        <f t="shared" si="141"/>
        <v>11741430.480794866</v>
      </c>
      <c r="D204" s="56">
        <f t="shared" si="169"/>
        <v>273589.37239477411</v>
      </c>
      <c r="E204" s="59">
        <f t="shared" si="170"/>
        <v>11467841.108400092</v>
      </c>
      <c r="F204" s="53">
        <f t="shared" si="171"/>
        <v>262180.01532592985</v>
      </c>
      <c r="G204" s="53">
        <f t="shared" si="142"/>
        <v>53191.669674462428</v>
      </c>
      <c r="H204" s="66">
        <f t="shared" si="143"/>
        <v>208988.34565146742</v>
      </c>
      <c r="I204" s="54">
        <f t="shared" si="172"/>
        <v>0.10979999999999999</v>
      </c>
      <c r="J204" s="67">
        <f t="shared" si="144"/>
        <v>9.6456066865724388E-3</v>
      </c>
      <c r="K204" s="68">
        <f t="shared" si="145"/>
        <v>108598.46549150269</v>
      </c>
      <c r="L204" s="68">
        <f t="shared" si="146"/>
        <v>370778.48081743252</v>
      </c>
      <c r="M204" s="55">
        <f t="shared" si="173"/>
        <v>317586.81114297011</v>
      </c>
      <c r="N204" s="55">
        <f t="shared" si="174"/>
        <v>71514.705656906182</v>
      </c>
      <c r="O204" s="55">
        <f t="shared" si="147"/>
        <v>246072.10548606393</v>
      </c>
      <c r="P204" s="65">
        <f t="shared" si="175"/>
        <v>0</v>
      </c>
      <c r="Q204" s="52">
        <f t="shared" si="201"/>
        <v>0</v>
      </c>
      <c r="R204" s="57">
        <f t="shared" si="176"/>
        <v>0</v>
      </c>
      <c r="S204" s="59">
        <f t="shared" si="177"/>
        <v>0</v>
      </c>
      <c r="T204" s="56">
        <f t="shared" si="148"/>
        <v>0</v>
      </c>
      <c r="U204" s="57">
        <f t="shared" si="149"/>
        <v>0</v>
      </c>
      <c r="V204" s="59">
        <f t="shared" si="199"/>
        <v>0</v>
      </c>
      <c r="W204" s="52">
        <f t="shared" si="204"/>
        <v>0</v>
      </c>
      <c r="X204" s="57">
        <f t="shared" si="150"/>
        <v>0</v>
      </c>
      <c r="Y204" s="59">
        <f t="shared" si="202"/>
        <v>0</v>
      </c>
      <c r="Z204" s="56">
        <f t="shared" si="178"/>
        <v>0</v>
      </c>
      <c r="AA204" s="57">
        <f t="shared" si="179"/>
        <v>0</v>
      </c>
      <c r="AB204" s="63">
        <f t="shared" si="200"/>
        <v>0</v>
      </c>
      <c r="AC204" s="74">
        <f t="shared" si="151"/>
        <v>0</v>
      </c>
      <c r="AD204" s="57">
        <f t="shared" si="180"/>
        <v>0</v>
      </c>
      <c r="AE204" s="59">
        <f t="shared" si="181"/>
        <v>0</v>
      </c>
      <c r="AF204" s="54">
        <f t="shared" si="182"/>
        <v>0</v>
      </c>
      <c r="AG204" s="57">
        <f t="shared" si="152"/>
        <v>0</v>
      </c>
      <c r="AH204" s="59">
        <f t="shared" si="183"/>
        <v>2582346.787112595</v>
      </c>
      <c r="AI204" s="54">
        <f t="shared" si="153"/>
        <v>71514.705656906182</v>
      </c>
      <c r="AJ204" s="57">
        <f t="shared" si="154"/>
        <v>10759.778279635813</v>
      </c>
      <c r="AK204" s="59">
        <f t="shared" si="203"/>
        <v>9159083.6936822701</v>
      </c>
      <c r="AL204" s="56">
        <f t="shared" si="205"/>
        <v>246072.10548606393</v>
      </c>
      <c r="AM204" s="75">
        <f t="shared" si="155"/>
        <v>38162.848723676128</v>
      </c>
      <c r="AN204">
        <f t="shared" si="184"/>
        <v>3.6966580130208079E-2</v>
      </c>
      <c r="AO204" s="119">
        <f t="shared" si="156"/>
        <v>0</v>
      </c>
      <c r="AP204" s="119">
        <f t="shared" si="157"/>
        <v>0</v>
      </c>
      <c r="AQ204">
        <f t="shared" si="158"/>
        <v>0.37956900867598492</v>
      </c>
      <c r="AR204" s="41">
        <f t="shared" si="159"/>
        <v>0</v>
      </c>
      <c r="AS204" s="41">
        <f t="shared" si="160"/>
        <v>0</v>
      </c>
      <c r="AT204">
        <f t="shared" si="161"/>
        <v>0.37964828530005934</v>
      </c>
      <c r="AU204" s="41">
        <f t="shared" si="185"/>
        <v>0</v>
      </c>
      <c r="AV204" s="41">
        <f t="shared" si="186"/>
        <v>0</v>
      </c>
      <c r="AW204">
        <f t="shared" si="162"/>
        <v>0.39010977904473976</v>
      </c>
      <c r="AX204">
        <f t="shared" si="187"/>
        <v>0</v>
      </c>
      <c r="AY204" s="121">
        <f t="shared" si="188"/>
        <v>0</v>
      </c>
      <c r="AZ204">
        <f t="shared" si="163"/>
        <v>0.49628699945112881</v>
      </c>
      <c r="BA204" s="39">
        <f t="shared" si="189"/>
        <v>0</v>
      </c>
      <c r="BB204" s="39">
        <f t="shared" si="190"/>
        <v>0</v>
      </c>
      <c r="BC204">
        <f t="shared" si="164"/>
        <v>0.40952936335336676</v>
      </c>
      <c r="BD204" s="41">
        <f t="shared" si="191"/>
        <v>0</v>
      </c>
      <c r="BE204" s="41">
        <f t="shared" si="192"/>
        <v>0</v>
      </c>
      <c r="BF204">
        <f t="shared" si="165"/>
        <v>0.3905636931312822</v>
      </c>
      <c r="BG204" s="41">
        <f t="shared" si="193"/>
        <v>82274.48393654199</v>
      </c>
      <c r="BH204" s="41">
        <f t="shared" si="194"/>
        <v>13730823.486125987</v>
      </c>
      <c r="BI204">
        <f t="shared" si="166"/>
        <v>0.43152354862666231</v>
      </c>
      <c r="BJ204">
        <f t="shared" si="195"/>
        <v>284234.95420974004</v>
      </c>
      <c r="BK204" s="121">
        <f t="shared" si="196"/>
        <v>47245844.25332427</v>
      </c>
      <c r="BL204">
        <f t="shared" si="167"/>
        <v>0.44628261093209803</v>
      </c>
      <c r="BM204" s="119">
        <f t="shared" si="197"/>
        <v>366509.43814628205</v>
      </c>
      <c r="BN204" s="119">
        <f t="shared" si="198"/>
        <v>59388733.683735408</v>
      </c>
      <c r="BO204">
        <f t="shared" si="168"/>
        <v>0.41236155936462776</v>
      </c>
    </row>
    <row r="205" spans="1:67">
      <c r="A205">
        <v>193</v>
      </c>
      <c r="B205" s="58">
        <v>188</v>
      </c>
      <c r="C205" s="56">
        <f t="shared" si="141"/>
        <v>11423843.669651896</v>
      </c>
      <c r="D205" s="56">
        <f t="shared" si="169"/>
        <v>273589.37239477597</v>
      </c>
      <c r="E205" s="59">
        <f t="shared" si="170"/>
        <v>11150254.29725712</v>
      </c>
      <c r="F205" s="53">
        <f t="shared" si="171"/>
        <v>259651.13001701637</v>
      </c>
      <c r="G205" s="53">
        <f t="shared" si="142"/>
        <v>51718.596182110945</v>
      </c>
      <c r="H205" s="60">
        <f t="shared" si="143"/>
        <v>207932.53383490542</v>
      </c>
      <c r="I205" s="54">
        <f t="shared" si="172"/>
        <v>0.10979999999999999</v>
      </c>
      <c r="J205" s="61">
        <f t="shared" si="144"/>
        <v>9.6456066865724388E-3</v>
      </c>
      <c r="K205" s="62">
        <f t="shared" si="145"/>
        <v>105545.33196789242</v>
      </c>
      <c r="L205" s="62">
        <f t="shared" si="146"/>
        <v>365196.46198490879</v>
      </c>
      <c r="M205" s="55">
        <f t="shared" si="173"/>
        <v>313477.86580279784</v>
      </c>
      <c r="N205" s="55">
        <f t="shared" si="174"/>
        <v>70589.446778852682</v>
      </c>
      <c r="O205" s="55">
        <f t="shared" si="147"/>
        <v>242888.41902394517</v>
      </c>
      <c r="P205" s="59">
        <f t="shared" si="175"/>
        <v>0</v>
      </c>
      <c r="Q205" s="52">
        <f t="shared" si="201"/>
        <v>0</v>
      </c>
      <c r="R205" s="57">
        <f t="shared" si="176"/>
        <v>0</v>
      </c>
      <c r="S205" s="59">
        <f t="shared" si="177"/>
        <v>0</v>
      </c>
      <c r="T205" s="56">
        <f t="shared" si="148"/>
        <v>0</v>
      </c>
      <c r="U205" s="57">
        <f t="shared" si="149"/>
        <v>0</v>
      </c>
      <c r="V205" s="59">
        <f t="shared" si="199"/>
        <v>0</v>
      </c>
      <c r="W205" s="52">
        <f t="shared" si="204"/>
        <v>0</v>
      </c>
      <c r="X205" s="57">
        <f t="shared" si="150"/>
        <v>0</v>
      </c>
      <c r="Y205" s="59">
        <f t="shared" si="202"/>
        <v>0</v>
      </c>
      <c r="Z205" s="56">
        <f t="shared" si="178"/>
        <v>0</v>
      </c>
      <c r="AA205" s="57">
        <f t="shared" si="179"/>
        <v>0</v>
      </c>
      <c r="AB205" s="63">
        <f t="shared" si="200"/>
        <v>0</v>
      </c>
      <c r="AC205" s="74">
        <f t="shared" si="151"/>
        <v>0</v>
      </c>
      <c r="AD205" s="57">
        <f t="shared" si="180"/>
        <v>0</v>
      </c>
      <c r="AE205" s="59">
        <f t="shared" si="181"/>
        <v>0</v>
      </c>
      <c r="AF205" s="54">
        <f t="shared" si="182"/>
        <v>0</v>
      </c>
      <c r="AG205" s="57">
        <f t="shared" si="152"/>
        <v>0</v>
      </c>
      <c r="AH205" s="59">
        <f t="shared" si="183"/>
        <v>2510832.0814556889</v>
      </c>
      <c r="AI205" s="54">
        <f>IF(AE205&gt;N205,0,MIN(AH205,N205-AE205))</f>
        <v>70589.446778852682</v>
      </c>
      <c r="AJ205" s="57">
        <f t="shared" si="154"/>
        <v>10461.800339398704</v>
      </c>
      <c r="AK205" s="59">
        <f t="shared" si="203"/>
        <v>8913011.5881962068</v>
      </c>
      <c r="AL205" s="56">
        <f t="shared" si="205"/>
        <v>242888.41902394517</v>
      </c>
      <c r="AM205" s="75">
        <f t="shared" si="155"/>
        <v>37137.548284150864</v>
      </c>
      <c r="AN205">
        <f t="shared" si="184"/>
        <v>3.7046987314215539E-2</v>
      </c>
      <c r="AO205" s="119">
        <f t="shared" si="156"/>
        <v>0</v>
      </c>
      <c r="AP205" s="119">
        <f t="shared" si="157"/>
        <v>0</v>
      </c>
      <c r="AQ205">
        <f t="shared" si="158"/>
        <v>0.37713488441874382</v>
      </c>
      <c r="AR205" s="41">
        <f t="shared" si="159"/>
        <v>0</v>
      </c>
      <c r="AS205" s="41">
        <f t="shared" si="160"/>
        <v>0</v>
      </c>
      <c r="AT205">
        <f t="shared" si="161"/>
        <v>0.37721407338944407</v>
      </c>
      <c r="AU205" s="41">
        <f t="shared" si="185"/>
        <v>0</v>
      </c>
      <c r="AV205" s="41">
        <f t="shared" si="186"/>
        <v>0</v>
      </c>
      <c r="AW205">
        <f t="shared" si="162"/>
        <v>0.38766476809033068</v>
      </c>
      <c r="AX205">
        <f t="shared" si="187"/>
        <v>0</v>
      </c>
      <c r="AY205" s="121">
        <f t="shared" si="188"/>
        <v>0</v>
      </c>
      <c r="AZ205">
        <f t="shared" si="163"/>
        <v>0.49381100392494715</v>
      </c>
      <c r="BA205" s="39">
        <f t="shared" si="189"/>
        <v>0</v>
      </c>
      <c r="BB205" s="39">
        <f t="shared" si="190"/>
        <v>0</v>
      </c>
      <c r="BC205">
        <f t="shared" si="164"/>
        <v>0.40706824558193017</v>
      </c>
      <c r="BD205" s="41">
        <f t="shared" si="191"/>
        <v>0</v>
      </c>
      <c r="BE205" s="41">
        <f t="shared" si="192"/>
        <v>0</v>
      </c>
      <c r="BF205">
        <f t="shared" si="165"/>
        <v>0.38811824779260407</v>
      </c>
      <c r="BG205" s="41">
        <f t="shared" si="193"/>
        <v>81051.247118251384</v>
      </c>
      <c r="BH205" s="41">
        <f t="shared" si="194"/>
        <v>13623763.228318568</v>
      </c>
      <c r="BI205">
        <f t="shared" si="166"/>
        <v>0.42905011410120647</v>
      </c>
      <c r="BJ205">
        <f t="shared" si="195"/>
        <v>280025.96730809601</v>
      </c>
      <c r="BK205" s="121">
        <f t="shared" si="196"/>
        <v>46877464.871621415</v>
      </c>
      <c r="BL205">
        <f t="shared" si="167"/>
        <v>0.44380428654655624</v>
      </c>
      <c r="BM205" s="119">
        <f t="shared" si="197"/>
        <v>361077.2144263474</v>
      </c>
      <c r="BN205" s="119">
        <f t="shared" si="198"/>
        <v>58933838.770925991</v>
      </c>
      <c r="BO205">
        <f t="shared" si="168"/>
        <v>0.40989850884797707</v>
      </c>
    </row>
    <row r="206" spans="1:67">
      <c r="A206">
        <v>194</v>
      </c>
      <c r="B206" s="64">
        <v>189</v>
      </c>
      <c r="C206" s="56">
        <f t="shared" si="141"/>
        <v>11110365.803849097</v>
      </c>
      <c r="D206" s="56">
        <f t="shared" si="169"/>
        <v>273589.37239477597</v>
      </c>
      <c r="E206" s="59">
        <f t="shared" si="170"/>
        <v>10836776.431454321</v>
      </c>
      <c r="F206" s="53">
        <f t="shared" si="171"/>
        <v>257146.6373411481</v>
      </c>
      <c r="G206" s="53">
        <f t="shared" si="142"/>
        <v>50264.581347895633</v>
      </c>
      <c r="H206" s="66">
        <f t="shared" si="143"/>
        <v>206882.05599325246</v>
      </c>
      <c r="I206" s="54">
        <f t="shared" si="172"/>
        <v>0.10979999999999999</v>
      </c>
      <c r="J206" s="67">
        <f t="shared" si="144"/>
        <v>9.6456066865724388E-3</v>
      </c>
      <c r="K206" s="68">
        <f t="shared" si="145"/>
        <v>102531.78026550604</v>
      </c>
      <c r="L206" s="68">
        <f t="shared" si="146"/>
        <v>359678.41760665411</v>
      </c>
      <c r="M206" s="55">
        <f t="shared" si="173"/>
        <v>309413.8362587585</v>
      </c>
      <c r="N206" s="55">
        <f t="shared" si="174"/>
        <v>69674.302111550656</v>
      </c>
      <c r="O206" s="55">
        <f t="shared" si="147"/>
        <v>239739.53414720786</v>
      </c>
      <c r="P206" s="65">
        <f t="shared" si="175"/>
        <v>0</v>
      </c>
      <c r="Q206" s="52">
        <f t="shared" si="201"/>
        <v>0</v>
      </c>
      <c r="R206" s="57">
        <f t="shared" si="176"/>
        <v>0</v>
      </c>
      <c r="S206" s="59">
        <f t="shared" si="177"/>
        <v>0</v>
      </c>
      <c r="T206" s="56">
        <f t="shared" si="148"/>
        <v>0</v>
      </c>
      <c r="U206" s="57">
        <f t="shared" si="149"/>
        <v>0</v>
      </c>
      <c r="V206" s="59">
        <f t="shared" si="199"/>
        <v>0</v>
      </c>
      <c r="W206" s="52">
        <f t="shared" si="204"/>
        <v>0</v>
      </c>
      <c r="X206" s="57">
        <f t="shared" si="150"/>
        <v>0</v>
      </c>
      <c r="Y206" s="59">
        <f t="shared" si="202"/>
        <v>0</v>
      </c>
      <c r="Z206" s="56">
        <f t="shared" si="178"/>
        <v>0</v>
      </c>
      <c r="AA206" s="57">
        <f t="shared" si="179"/>
        <v>0</v>
      </c>
      <c r="AB206" s="63">
        <f t="shared" si="200"/>
        <v>0</v>
      </c>
      <c r="AC206" s="74">
        <f t="shared" si="151"/>
        <v>0</v>
      </c>
      <c r="AD206" s="57">
        <f t="shared" si="180"/>
        <v>0</v>
      </c>
      <c r="AE206" s="59">
        <f t="shared" si="181"/>
        <v>0</v>
      </c>
      <c r="AF206" s="54">
        <f t="shared" si="182"/>
        <v>0</v>
      </c>
      <c r="AG206" s="57">
        <f t="shared" si="152"/>
        <v>0</v>
      </c>
      <c r="AH206" s="59">
        <f t="shared" si="183"/>
        <v>2440242.6346768364</v>
      </c>
      <c r="AI206" s="54">
        <f t="shared" ref="AI206:AI252" si="206">IF(AE206&gt;N206,0,MIN(AH206,N206-AE206))</f>
        <v>69674.302111550656</v>
      </c>
      <c r="AJ206" s="57">
        <f t="shared" si="154"/>
        <v>10167.677644486819</v>
      </c>
      <c r="AK206" s="59">
        <f t="shared" si="203"/>
        <v>8670123.1691722609</v>
      </c>
      <c r="AL206" s="56">
        <f t="shared" si="205"/>
        <v>239739.53414720786</v>
      </c>
      <c r="AM206" s="75">
        <f t="shared" si="155"/>
        <v>36125.513204884417</v>
      </c>
      <c r="AN206">
        <f t="shared" si="184"/>
        <v>3.7127394498222999E-2</v>
      </c>
      <c r="AO206" s="119">
        <f t="shared" si="156"/>
        <v>0</v>
      </c>
      <c r="AP206" s="119">
        <f t="shared" si="157"/>
        <v>0</v>
      </c>
      <c r="AQ206">
        <f t="shared" si="158"/>
        <v>0.37471137736348603</v>
      </c>
      <c r="AR206" s="41">
        <f t="shared" si="159"/>
        <v>0</v>
      </c>
      <c r="AS206" s="41">
        <f t="shared" si="160"/>
        <v>0</v>
      </c>
      <c r="AT206">
        <f t="shared" si="161"/>
        <v>0.37479047548581346</v>
      </c>
      <c r="AU206" s="41">
        <f t="shared" si="185"/>
        <v>0</v>
      </c>
      <c r="AV206" s="41">
        <f t="shared" si="186"/>
        <v>0</v>
      </c>
      <c r="AW206">
        <f t="shared" si="162"/>
        <v>0.38522994782760606</v>
      </c>
      <c r="AX206">
        <f t="shared" si="187"/>
        <v>0</v>
      </c>
      <c r="AY206" s="121">
        <f t="shared" si="188"/>
        <v>0</v>
      </c>
      <c r="AZ206">
        <f t="shared" si="163"/>
        <v>0.49134080542299519</v>
      </c>
      <c r="BA206" s="39">
        <f t="shared" si="189"/>
        <v>0</v>
      </c>
      <c r="BB206" s="39">
        <f t="shared" si="190"/>
        <v>0</v>
      </c>
      <c r="BC206">
        <f t="shared" si="164"/>
        <v>0.40461652506639045</v>
      </c>
      <c r="BD206" s="41">
        <f t="shared" si="191"/>
        <v>0</v>
      </c>
      <c r="BE206" s="41">
        <f t="shared" si="192"/>
        <v>0</v>
      </c>
      <c r="BF206">
        <f t="shared" si="165"/>
        <v>0.38568297470632007</v>
      </c>
      <c r="BG206" s="41">
        <f t="shared" si="193"/>
        <v>79841.979756037472</v>
      </c>
      <c r="BH206" s="41">
        <f t="shared" si="194"/>
        <v>13516814.609640827</v>
      </c>
      <c r="BI206">
        <f t="shared" si="166"/>
        <v>0.42658516941898045</v>
      </c>
      <c r="BJ206">
        <f t="shared" si="195"/>
        <v>275865.04735209228</v>
      </c>
      <c r="BK206" s="121">
        <f t="shared" si="196"/>
        <v>46509469.624558322</v>
      </c>
      <c r="BL206">
        <f t="shared" si="167"/>
        <v>0.4413338397001017</v>
      </c>
      <c r="BM206" s="119">
        <f t="shared" si="197"/>
        <v>355707.02710812975</v>
      </c>
      <c r="BN206" s="119">
        <f t="shared" si="198"/>
        <v>58479215.052905358</v>
      </c>
      <c r="BO206">
        <f t="shared" si="168"/>
        <v>0.40744473918564178</v>
      </c>
    </row>
    <row r="207" spans="1:67">
      <c r="A207">
        <v>195</v>
      </c>
      <c r="B207" s="58">
        <v>190</v>
      </c>
      <c r="C207" s="56">
        <f t="shared" si="141"/>
        <v>10800951.967590338</v>
      </c>
      <c r="D207" s="56">
        <f t="shared" si="169"/>
        <v>273589.37239477597</v>
      </c>
      <c r="E207" s="59">
        <f t="shared" si="170"/>
        <v>10527362.595195562</v>
      </c>
      <c r="F207" s="53">
        <f t="shared" si="171"/>
        <v>254666.30201658065</v>
      </c>
      <c r="G207" s="53">
        <f t="shared" si="142"/>
        <v>48829.416837382079</v>
      </c>
      <c r="H207" s="60">
        <f t="shared" si="143"/>
        <v>205836.88517919858</v>
      </c>
      <c r="I207" s="54">
        <f t="shared" si="172"/>
        <v>0.10979999999999999</v>
      </c>
      <c r="J207" s="61">
        <f t="shared" si="144"/>
        <v>9.6456066865724388E-3</v>
      </c>
      <c r="K207" s="62">
        <f t="shared" si="145"/>
        <v>99557.37740416317</v>
      </c>
      <c r="L207" s="62">
        <f t="shared" si="146"/>
        <v>354223.67942074384</v>
      </c>
      <c r="M207" s="55">
        <f t="shared" si="173"/>
        <v>305394.26258336176</v>
      </c>
      <c r="N207" s="55">
        <f t="shared" si="174"/>
        <v>68769.168087792845</v>
      </c>
      <c r="O207" s="55">
        <f t="shared" si="147"/>
        <v>236625.09449556892</v>
      </c>
      <c r="P207" s="59">
        <f t="shared" si="175"/>
        <v>0</v>
      </c>
      <c r="Q207" s="52">
        <f t="shared" si="201"/>
        <v>0</v>
      </c>
      <c r="R207" s="57">
        <f t="shared" si="176"/>
        <v>0</v>
      </c>
      <c r="S207" s="59">
        <f t="shared" si="177"/>
        <v>0</v>
      </c>
      <c r="T207" s="56">
        <f t="shared" si="148"/>
        <v>0</v>
      </c>
      <c r="U207" s="57">
        <f t="shared" si="149"/>
        <v>0</v>
      </c>
      <c r="V207" s="59">
        <f t="shared" si="199"/>
        <v>0</v>
      </c>
      <c r="W207" s="52">
        <f t="shared" si="204"/>
        <v>0</v>
      </c>
      <c r="X207" s="57">
        <f t="shared" si="150"/>
        <v>0</v>
      </c>
      <c r="Y207" s="59">
        <f t="shared" si="202"/>
        <v>0</v>
      </c>
      <c r="Z207" s="56">
        <f t="shared" si="178"/>
        <v>0</v>
      </c>
      <c r="AA207" s="57">
        <f t="shared" si="179"/>
        <v>0</v>
      </c>
      <c r="AB207" s="63">
        <f t="shared" si="200"/>
        <v>0</v>
      </c>
      <c r="AC207" s="74">
        <f t="shared" si="151"/>
        <v>0</v>
      </c>
      <c r="AD207" s="57">
        <f t="shared" si="180"/>
        <v>0</v>
      </c>
      <c r="AE207" s="59">
        <f t="shared" si="181"/>
        <v>0</v>
      </c>
      <c r="AF207" s="54">
        <f t="shared" si="182"/>
        <v>0</v>
      </c>
      <c r="AG207" s="57">
        <f t="shared" si="152"/>
        <v>0</v>
      </c>
      <c r="AH207" s="59">
        <f t="shared" si="183"/>
        <v>2370568.3325652857</v>
      </c>
      <c r="AI207" s="54">
        <f t="shared" si="206"/>
        <v>68769.168087792845</v>
      </c>
      <c r="AJ207" s="57">
        <f t="shared" si="154"/>
        <v>9877.3680523553576</v>
      </c>
      <c r="AK207" s="59">
        <f t="shared" si="203"/>
        <v>8430383.6350250524</v>
      </c>
      <c r="AL207" s="56">
        <f t="shared" si="205"/>
        <v>236625.09449556892</v>
      </c>
      <c r="AM207" s="75">
        <f t="shared" si="155"/>
        <v>35126.598479271051</v>
      </c>
      <c r="AN207">
        <f t="shared" si="184"/>
        <v>3.7207801682230465E-2</v>
      </c>
      <c r="AO207" s="119">
        <f t="shared" si="156"/>
        <v>0</v>
      </c>
      <c r="AP207" s="119">
        <f t="shared" si="157"/>
        <v>0</v>
      </c>
      <c r="AQ207">
        <f t="shared" si="158"/>
        <v>0.37229848370388841</v>
      </c>
      <c r="AR207" s="41">
        <f t="shared" si="159"/>
        <v>0</v>
      </c>
      <c r="AS207" s="41">
        <f t="shared" si="160"/>
        <v>0</v>
      </c>
      <c r="AT207">
        <f t="shared" si="161"/>
        <v>0.37237748781767227</v>
      </c>
      <c r="AU207" s="41">
        <f t="shared" si="185"/>
        <v>0</v>
      </c>
      <c r="AV207" s="41">
        <f t="shared" si="186"/>
        <v>0</v>
      </c>
      <c r="AW207">
        <f t="shared" si="162"/>
        <v>0.38280531898856146</v>
      </c>
      <c r="AX207">
        <f t="shared" si="187"/>
        <v>0</v>
      </c>
      <c r="AY207" s="121">
        <f t="shared" si="188"/>
        <v>0</v>
      </c>
      <c r="AZ207">
        <f t="shared" si="163"/>
        <v>0.4888764407645278</v>
      </c>
      <c r="BA207" s="39">
        <f t="shared" si="189"/>
        <v>0</v>
      </c>
      <c r="BB207" s="39">
        <f t="shared" si="190"/>
        <v>0</v>
      </c>
      <c r="BC207">
        <f t="shared" si="164"/>
        <v>0.40217421042218987</v>
      </c>
      <c r="BD207" s="41">
        <f t="shared" si="191"/>
        <v>0</v>
      </c>
      <c r="BE207" s="41">
        <f t="shared" si="192"/>
        <v>0</v>
      </c>
      <c r="BF207">
        <f t="shared" si="165"/>
        <v>0.38325787479567636</v>
      </c>
      <c r="BG207" s="41">
        <f t="shared" si="193"/>
        <v>78646.536140148208</v>
      </c>
      <c r="BH207" s="41">
        <f t="shared" si="194"/>
        <v>13409987.777119605</v>
      </c>
      <c r="BI207">
        <f t="shared" si="166"/>
        <v>0.42412873140063961</v>
      </c>
      <c r="BJ207">
        <f t="shared" si="195"/>
        <v>271751.69297483994</v>
      </c>
      <c r="BK207" s="121">
        <f t="shared" si="196"/>
        <v>46141893.426635936</v>
      </c>
      <c r="BL207">
        <f t="shared" si="167"/>
        <v>0.43887129230402433</v>
      </c>
      <c r="BM207" s="119">
        <f t="shared" si="197"/>
        <v>350398.22911498812</v>
      </c>
      <c r="BN207" s="119">
        <f t="shared" si="198"/>
        <v>58024909.890838735</v>
      </c>
      <c r="BO207">
        <f t="shared" si="168"/>
        <v>0.40500026009215062</v>
      </c>
    </row>
    <row r="208" spans="1:67">
      <c r="A208">
        <v>196</v>
      </c>
      <c r="B208" s="64">
        <v>191</v>
      </c>
      <c r="C208" s="56">
        <f t="shared" si="141"/>
        <v>10495557.705006976</v>
      </c>
      <c r="D208" s="56">
        <f t="shared" si="169"/>
        <v>273589.37239477597</v>
      </c>
      <c r="E208" s="59">
        <f t="shared" si="170"/>
        <v>10221968.3326122</v>
      </c>
      <c r="F208" s="53">
        <f t="shared" si="171"/>
        <v>252209.89103100484</v>
      </c>
      <c r="G208" s="53">
        <f t="shared" si="142"/>
        <v>47412.896449432919</v>
      </c>
      <c r="H208" s="66">
        <f t="shared" si="143"/>
        <v>204796.99458157193</v>
      </c>
      <c r="I208" s="54">
        <f t="shared" si="172"/>
        <v>0.10979999999999999</v>
      </c>
      <c r="J208" s="67">
        <f t="shared" si="144"/>
        <v>9.6456066865724388E-3</v>
      </c>
      <c r="K208" s="68">
        <f t="shared" si="145"/>
        <v>96621.694838650001</v>
      </c>
      <c r="L208" s="68">
        <f t="shared" si="146"/>
        <v>348831.5858696549</v>
      </c>
      <c r="M208" s="55">
        <f t="shared" si="173"/>
        <v>301418.68942022196</v>
      </c>
      <c r="N208" s="55">
        <f t="shared" si="174"/>
        <v>67873.942169700647</v>
      </c>
      <c r="O208" s="55">
        <f t="shared" si="147"/>
        <v>233544.74725052132</v>
      </c>
      <c r="P208" s="65">
        <f t="shared" si="175"/>
        <v>0</v>
      </c>
      <c r="Q208" s="52">
        <f t="shared" si="201"/>
        <v>0</v>
      </c>
      <c r="R208" s="57">
        <f t="shared" si="176"/>
        <v>0</v>
      </c>
      <c r="S208" s="59">
        <f t="shared" si="177"/>
        <v>0</v>
      </c>
      <c r="T208" s="56">
        <f t="shared" si="148"/>
        <v>0</v>
      </c>
      <c r="U208" s="57">
        <f t="shared" si="149"/>
        <v>0</v>
      </c>
      <c r="V208" s="59">
        <f t="shared" si="199"/>
        <v>0</v>
      </c>
      <c r="W208" s="52">
        <f t="shared" si="204"/>
        <v>0</v>
      </c>
      <c r="X208" s="57">
        <f t="shared" si="150"/>
        <v>0</v>
      </c>
      <c r="Y208" s="59">
        <f t="shared" si="202"/>
        <v>0</v>
      </c>
      <c r="Z208" s="56">
        <f t="shared" si="178"/>
        <v>0</v>
      </c>
      <c r="AA208" s="57">
        <f t="shared" si="179"/>
        <v>0</v>
      </c>
      <c r="AB208" s="63">
        <f t="shared" si="200"/>
        <v>0</v>
      </c>
      <c r="AC208" s="74">
        <f t="shared" si="151"/>
        <v>0</v>
      </c>
      <c r="AD208" s="57">
        <f t="shared" si="180"/>
        <v>0</v>
      </c>
      <c r="AE208" s="59">
        <f t="shared" si="181"/>
        <v>0</v>
      </c>
      <c r="AF208" s="54">
        <f t="shared" si="182"/>
        <v>0</v>
      </c>
      <c r="AG208" s="57">
        <f t="shared" si="152"/>
        <v>0</v>
      </c>
      <c r="AH208" s="59">
        <f t="shared" si="183"/>
        <v>2301799.1644774927</v>
      </c>
      <c r="AI208" s="54">
        <f t="shared" si="206"/>
        <v>67873.942169700647</v>
      </c>
      <c r="AJ208" s="57">
        <f t="shared" si="154"/>
        <v>9590.8298519895525</v>
      </c>
      <c r="AK208" s="59">
        <f t="shared" si="203"/>
        <v>8193758.540529483</v>
      </c>
      <c r="AL208" s="56">
        <f t="shared" si="205"/>
        <v>233544.74725052132</v>
      </c>
      <c r="AM208" s="75">
        <f t="shared" si="155"/>
        <v>34140.66058553951</v>
      </c>
      <c r="AN208">
        <f t="shared" si="184"/>
        <v>3.7288208866237925E-2</v>
      </c>
      <c r="AO208" s="119">
        <f t="shared" si="156"/>
        <v>0</v>
      </c>
      <c r="AP208" s="119">
        <f t="shared" si="157"/>
        <v>0</v>
      </c>
      <c r="AQ208">
        <f t="shared" si="158"/>
        <v>0.36989619923431905</v>
      </c>
      <c r="AR208" s="41">
        <f t="shared" si="159"/>
        <v>0</v>
      </c>
      <c r="AS208" s="41">
        <f t="shared" si="160"/>
        <v>0</v>
      </c>
      <c r="AT208">
        <f t="shared" si="161"/>
        <v>0.36997510621409879</v>
      </c>
      <c r="AU208" s="41">
        <f t="shared" si="185"/>
        <v>0</v>
      </c>
      <c r="AV208" s="41">
        <f t="shared" si="186"/>
        <v>0</v>
      </c>
      <c r="AW208">
        <f t="shared" si="162"/>
        <v>0.38039088189344317</v>
      </c>
      <c r="AX208">
        <f t="shared" si="187"/>
        <v>0</v>
      </c>
      <c r="AY208" s="121">
        <f t="shared" si="188"/>
        <v>0</v>
      </c>
      <c r="AZ208">
        <f t="shared" si="163"/>
        <v>0.48641794635052715</v>
      </c>
      <c r="BA208" s="39">
        <f t="shared" si="189"/>
        <v>0</v>
      </c>
      <c r="BB208" s="39">
        <f t="shared" si="190"/>
        <v>0</v>
      </c>
      <c r="BC208">
        <f t="shared" si="164"/>
        <v>0.39974130983692574</v>
      </c>
      <c r="BD208" s="41">
        <f t="shared" si="191"/>
        <v>0</v>
      </c>
      <c r="BE208" s="41">
        <f t="shared" si="192"/>
        <v>0</v>
      </c>
      <c r="BF208">
        <f t="shared" si="165"/>
        <v>0.38084294857171075</v>
      </c>
      <c r="BG208" s="41">
        <f t="shared" si="193"/>
        <v>77464.772021690194</v>
      </c>
      <c r="BH208" s="41">
        <f t="shared" si="194"/>
        <v>13303292.665261326</v>
      </c>
      <c r="BI208">
        <f t="shared" si="166"/>
        <v>0.42168081642980232</v>
      </c>
      <c r="BJ208">
        <f t="shared" si="195"/>
        <v>267685.40783606085</v>
      </c>
      <c r="BK208" s="121">
        <f t="shared" si="196"/>
        <v>45774770.46110218</v>
      </c>
      <c r="BL208">
        <f t="shared" si="167"/>
        <v>0.43641666583135941</v>
      </c>
      <c r="BM208" s="119">
        <f t="shared" si="197"/>
        <v>345150.17985775106</v>
      </c>
      <c r="BN208" s="119">
        <f t="shared" si="198"/>
        <v>57570969.679262392</v>
      </c>
      <c r="BO208">
        <f t="shared" si="168"/>
        <v>0.40256508085247988</v>
      </c>
    </row>
    <row r="209" spans="1:67">
      <c r="A209">
        <v>197</v>
      </c>
      <c r="B209" s="58">
        <v>192</v>
      </c>
      <c r="C209" s="56">
        <f t="shared" si="141"/>
        <v>10194139.015586752</v>
      </c>
      <c r="D209" s="56">
        <f t="shared" si="169"/>
        <v>273589.37239477597</v>
      </c>
      <c r="E209" s="59">
        <f t="shared" si="170"/>
        <v>9920549.6431919765</v>
      </c>
      <c r="F209" s="53">
        <f t="shared" si="171"/>
        <v>249777.17361965647</v>
      </c>
      <c r="G209" s="53">
        <f t="shared" si="142"/>
        <v>46014.816095005452</v>
      </c>
      <c r="H209" s="60">
        <f t="shared" si="143"/>
        <v>203762.35752465102</v>
      </c>
      <c r="I209" s="54">
        <f t="shared" si="172"/>
        <v>0.10979999999999999</v>
      </c>
      <c r="J209" s="61">
        <f t="shared" si="144"/>
        <v>9.6456066865724388E-3</v>
      </c>
      <c r="K209" s="62">
        <f t="shared" si="145"/>
        <v>93724.308414634826</v>
      </c>
      <c r="L209" s="62">
        <f t="shared" si="146"/>
        <v>343501.48203429126</v>
      </c>
      <c r="M209" s="55">
        <f t="shared" si="173"/>
        <v>297486.66593928583</v>
      </c>
      <c r="N209" s="55">
        <f t="shared" si="174"/>
        <v>66988.52283864221</v>
      </c>
      <c r="O209" s="55">
        <f t="shared" si="147"/>
        <v>230498.14310064362</v>
      </c>
      <c r="P209" s="59">
        <f t="shared" si="175"/>
        <v>0</v>
      </c>
      <c r="Q209" s="52">
        <f t="shared" si="201"/>
        <v>0</v>
      </c>
      <c r="R209" s="57">
        <f t="shared" si="176"/>
        <v>0</v>
      </c>
      <c r="S209" s="59">
        <f t="shared" si="177"/>
        <v>0</v>
      </c>
      <c r="T209" s="56">
        <f t="shared" si="148"/>
        <v>0</v>
      </c>
      <c r="U209" s="57">
        <f t="shared" si="149"/>
        <v>0</v>
      </c>
      <c r="V209" s="59">
        <f t="shared" si="199"/>
        <v>0</v>
      </c>
      <c r="W209" s="52">
        <f t="shared" si="204"/>
        <v>0</v>
      </c>
      <c r="X209" s="57">
        <f t="shared" si="150"/>
        <v>0</v>
      </c>
      <c r="Y209" s="59">
        <f t="shared" si="202"/>
        <v>0</v>
      </c>
      <c r="Z209" s="56">
        <f t="shared" si="178"/>
        <v>0</v>
      </c>
      <c r="AA209" s="57">
        <f t="shared" si="179"/>
        <v>0</v>
      </c>
      <c r="AB209" s="63">
        <f t="shared" si="200"/>
        <v>0</v>
      </c>
      <c r="AC209" s="74">
        <f t="shared" si="151"/>
        <v>0</v>
      </c>
      <c r="AD209" s="57">
        <f t="shared" si="180"/>
        <v>0</v>
      </c>
      <c r="AE209" s="59">
        <f t="shared" si="181"/>
        <v>0</v>
      </c>
      <c r="AF209" s="54">
        <f t="shared" si="182"/>
        <v>0</v>
      </c>
      <c r="AG209" s="57">
        <f t="shared" si="152"/>
        <v>0</v>
      </c>
      <c r="AH209" s="59">
        <f t="shared" si="183"/>
        <v>2233925.2223077919</v>
      </c>
      <c r="AI209" s="54">
        <f t="shared" si="206"/>
        <v>66988.52283864221</v>
      </c>
      <c r="AJ209" s="57">
        <f t="shared" si="154"/>
        <v>9308.0217596158</v>
      </c>
      <c r="AK209" s="59">
        <f t="shared" si="203"/>
        <v>7960213.7932789614</v>
      </c>
      <c r="AL209" s="56">
        <f t="shared" si="205"/>
        <v>230498.14310064362</v>
      </c>
      <c r="AM209" s="75">
        <f t="shared" si="155"/>
        <v>33167.557471995671</v>
      </c>
      <c r="AN209">
        <f t="shared" si="184"/>
        <v>3.7368616050245385E-2</v>
      </c>
      <c r="AO209" s="119">
        <f t="shared" si="156"/>
        <v>0</v>
      </c>
      <c r="AP209" s="119">
        <f t="shared" si="157"/>
        <v>0</v>
      </c>
      <c r="AQ209">
        <f t="shared" si="158"/>
        <v>0.36750451935263756</v>
      </c>
      <c r="AR209" s="41">
        <f t="shared" si="159"/>
        <v>0</v>
      </c>
      <c r="AS209" s="41">
        <f t="shared" si="160"/>
        <v>0</v>
      </c>
      <c r="AT209">
        <f t="shared" si="161"/>
        <v>0.36758332610759042</v>
      </c>
      <c r="AU209" s="41">
        <f t="shared" si="185"/>
        <v>0</v>
      </c>
      <c r="AV209" s="41">
        <f t="shared" si="186"/>
        <v>0</v>
      </c>
      <c r="AW209">
        <f t="shared" si="162"/>
        <v>0.3779866364533831</v>
      </c>
      <c r="AX209">
        <f t="shared" si="187"/>
        <v>0</v>
      </c>
      <c r="AY209" s="121">
        <f t="shared" si="188"/>
        <v>0</v>
      </c>
      <c r="AZ209">
        <f t="shared" si="163"/>
        <v>0.48396535816371095</v>
      </c>
      <c r="BA209" s="39">
        <f t="shared" si="189"/>
        <v>0</v>
      </c>
      <c r="BB209" s="39">
        <f t="shared" si="190"/>
        <v>0</v>
      </c>
      <c r="BC209">
        <f t="shared" si="164"/>
        <v>0.39731783107240842</v>
      </c>
      <c r="BD209" s="41">
        <f t="shared" si="191"/>
        <v>0</v>
      </c>
      <c r="BE209" s="41">
        <f t="shared" si="192"/>
        <v>0</v>
      </c>
      <c r="BF209">
        <f t="shared" si="165"/>
        <v>0.37843819613594182</v>
      </c>
      <c r="BG209" s="41">
        <f t="shared" si="193"/>
        <v>76296.544598258013</v>
      </c>
      <c r="BH209" s="41">
        <f t="shared" si="194"/>
        <v>13196738.999212515</v>
      </c>
      <c r="BI209">
        <f t="shared" si="166"/>
        <v>0.41924144045476841</v>
      </c>
      <c r="BJ209">
        <f t="shared" si="195"/>
        <v>263665.7005726393</v>
      </c>
      <c r="BK209" s="121">
        <f t="shared" si="196"/>
        <v>45408134.190826796</v>
      </c>
      <c r="BL209">
        <f t="shared" si="167"/>
        <v>0.43396998131822817</v>
      </c>
      <c r="BM209" s="119">
        <f t="shared" si="197"/>
        <v>339962.24517089734</v>
      </c>
      <c r="BN209" s="119">
        <f t="shared" si="198"/>
        <v>57117439.860342875</v>
      </c>
      <c r="BO209">
        <f t="shared" si="168"/>
        <v>0.40013921032405847</v>
      </c>
    </row>
    <row r="210" spans="1:67">
      <c r="A210">
        <v>198</v>
      </c>
      <c r="B210" s="64">
        <v>193</v>
      </c>
      <c r="C210" s="56">
        <f t="shared" ref="C210:C252" si="207">P210+S210+V210+Y210+AB210+AE210+AH210+AK210</f>
        <v>9896652.349647468</v>
      </c>
      <c r="D210" s="56">
        <f t="shared" si="169"/>
        <v>273589.37239477597</v>
      </c>
      <c r="E210" s="59">
        <f t="shared" si="170"/>
        <v>9623062.977252692</v>
      </c>
      <c r="F210" s="53">
        <f t="shared" si="171"/>
        <v>247367.92124363763</v>
      </c>
      <c r="G210" s="53">
        <f t="shared" ref="G210:G252" si="208">E210*$K$13/12</f>
        <v>44634.973776157072</v>
      </c>
      <c r="H210" s="66">
        <f t="shared" ref="H210:H252" si="209">F210-G210</f>
        <v>202732.94746748055</v>
      </c>
      <c r="I210" s="54">
        <f t="shared" si="172"/>
        <v>0.10979999999999999</v>
      </c>
      <c r="J210" s="67">
        <f t="shared" ref="J210:J252" si="210">1-(1-I210)^(1/12)</f>
        <v>9.6456066865724388E-3</v>
      </c>
      <c r="K210" s="68">
        <f t="shared" ref="K210:K252" si="211">(E210-H210)*J210</f>
        <v>90864.798325015377</v>
      </c>
      <c r="L210" s="68">
        <f t="shared" ref="L210:L252" si="212">K210+H210+G210</f>
        <v>338232.71956865297</v>
      </c>
      <c r="M210" s="55">
        <f t="shared" si="173"/>
        <v>293597.7457924959</v>
      </c>
      <c r="N210" s="55">
        <f t="shared" si="174"/>
        <v>66112.809585248659</v>
      </c>
      <c r="O210" s="55">
        <f t="shared" ref="O210:O252" si="213">M210*$M$5</f>
        <v>227484.93620724726</v>
      </c>
      <c r="P210" s="65">
        <f t="shared" si="175"/>
        <v>0</v>
      </c>
      <c r="Q210" s="52">
        <f t="shared" si="201"/>
        <v>0</v>
      </c>
      <c r="R210" s="57">
        <f t="shared" si="176"/>
        <v>0</v>
      </c>
      <c r="S210" s="59">
        <f t="shared" si="177"/>
        <v>0</v>
      </c>
      <c r="T210" s="56">
        <f t="shared" ref="T210:T252" si="214">MIN(IF(S210&gt;O210,O210,S210)+IF(S210&gt;0,AM210,0),S210)</f>
        <v>0</v>
      </c>
      <c r="U210" s="57">
        <f t="shared" ref="U210:U252" si="215">S210*($G$4/12)</f>
        <v>0</v>
      </c>
      <c r="V210" s="59">
        <f t="shared" si="199"/>
        <v>0</v>
      </c>
      <c r="W210" s="52">
        <f t="shared" si="204"/>
        <v>0</v>
      </c>
      <c r="X210" s="57">
        <f t="shared" ref="X210:X252" si="216">V210*($G$5/12)</f>
        <v>0</v>
      </c>
      <c r="Y210" s="59">
        <f t="shared" si="202"/>
        <v>0</v>
      </c>
      <c r="Z210" s="56">
        <f t="shared" si="178"/>
        <v>0</v>
      </c>
      <c r="AA210" s="57">
        <f t="shared" si="179"/>
        <v>0</v>
      </c>
      <c r="AB210" s="63">
        <f t="shared" si="200"/>
        <v>0</v>
      </c>
      <c r="AC210" s="74">
        <f t="shared" ref="AC210:AC252" si="217">MIN(IF(Y210&gt;O210,0,MIN(AB210,O210+AM210-Y210)))</f>
        <v>0</v>
      </c>
      <c r="AD210" s="57">
        <f t="shared" si="180"/>
        <v>0</v>
      </c>
      <c r="AE210" s="59">
        <f t="shared" si="181"/>
        <v>0</v>
      </c>
      <c r="AF210" s="54">
        <f t="shared" si="182"/>
        <v>0</v>
      </c>
      <c r="AG210" s="57">
        <f t="shared" ref="AG210:AG252" si="218">AE210*($G$3/12)</f>
        <v>0</v>
      </c>
      <c r="AH210" s="59">
        <f t="shared" si="183"/>
        <v>2166936.6994691496</v>
      </c>
      <c r="AI210" s="54">
        <f t="shared" si="206"/>
        <v>66112.809585248659</v>
      </c>
      <c r="AJ210" s="57">
        <f t="shared" ref="AJ210:AJ252" si="219">AH210*($G$6/12)</f>
        <v>9028.9029144547894</v>
      </c>
      <c r="AK210" s="59">
        <f t="shared" si="203"/>
        <v>7729715.6501783179</v>
      </c>
      <c r="AL210" s="56">
        <f t="shared" si="205"/>
        <v>227484.93620724726</v>
      </c>
      <c r="AM210" s="75">
        <f t="shared" ref="AM210:AM252" si="220">AK210*($G$7/12)</f>
        <v>32207.148542409657</v>
      </c>
      <c r="AN210">
        <f t="shared" si="184"/>
        <v>3.7449023234252844E-2</v>
      </c>
      <c r="AO210" s="119">
        <f t="shared" ref="AO210:AO252" si="221">Q210+R210</f>
        <v>0</v>
      </c>
      <c r="AP210" s="119">
        <f t="shared" ref="AP210:AP252" si="222">Q210*B210</f>
        <v>0</v>
      </c>
      <c r="AQ210">
        <f t="shared" ref="AQ210:AQ252" si="223">1/(1+(AN210+$CB$5)/12)^$B210</f>
        <v>0.36512343906294653</v>
      </c>
      <c r="AR210" s="41">
        <f t="shared" ref="AR210:AR252" si="224">T210+U210</f>
        <v>0</v>
      </c>
      <c r="AS210" s="41">
        <f t="shared" ref="AS210:AS252" si="225">T210*A210</f>
        <v>0</v>
      </c>
      <c r="AT210">
        <f t="shared" ref="AT210:AT252" si="226">1/(1+(AN210+$BV$5)/12)^$B210</f>
        <v>0.36520214253675004</v>
      </c>
      <c r="AU210" s="41">
        <f t="shared" si="185"/>
        <v>0</v>
      </c>
      <c r="AV210" s="41">
        <f t="shared" si="186"/>
        <v>0</v>
      </c>
      <c r="AW210">
        <f t="shared" ref="AW210:AW252" si="227">1/(1+(AN210+$BW$5)/12)^$B210</f>
        <v>0.3755925821729949</v>
      </c>
      <c r="AX210">
        <f t="shared" si="187"/>
        <v>0</v>
      </c>
      <c r="AY210" s="121">
        <f t="shared" si="188"/>
        <v>0</v>
      </c>
      <c r="AZ210">
        <f t="shared" ref="AZ210:AZ252" si="228">1/(1+(AN210+$BZ$5)/12)^$B210</f>
        <v>0.4815187117688503</v>
      </c>
      <c r="BA210" s="39">
        <f t="shared" si="189"/>
        <v>0</v>
      </c>
      <c r="BB210" s="39">
        <f t="shared" si="190"/>
        <v>0</v>
      </c>
      <c r="BC210">
        <f t="shared" ref="BC210:BC252" si="229">1/(1+(AN210+$CA$5)/12)^$B210</f>
        <v>0.39490378146690619</v>
      </c>
      <c r="BD210" s="41">
        <f t="shared" si="191"/>
        <v>0</v>
      </c>
      <c r="BE210" s="41">
        <f t="shared" si="192"/>
        <v>0</v>
      </c>
      <c r="BF210">
        <f t="shared" ref="BF210:BF252" si="230">1/(1+(AN210+$BU$5)/12)^$B210</f>
        <v>0.37604361718279056</v>
      </c>
      <c r="BG210" s="41">
        <f t="shared" si="193"/>
        <v>75141.712499703455</v>
      </c>
      <c r="BH210" s="41">
        <f t="shared" si="194"/>
        <v>13090336.297879234</v>
      </c>
      <c r="BI210">
        <f t="shared" ref="BI210:BI252" si="231">1/(1+(AN210+$BX$5)/12)^$B210</f>
        <v>0.41681061899018723</v>
      </c>
      <c r="BJ210">
        <f t="shared" si="195"/>
        <v>259692.0847496569</v>
      </c>
      <c r="BK210" s="121">
        <f t="shared" si="196"/>
        <v>45042017.369034953</v>
      </c>
      <c r="BL210">
        <f t="shared" ref="BL210:BL252" si="232">1/(1+(AN210+$BY$5)/12)^$B210</f>
        <v>0.43153125936514702</v>
      </c>
      <c r="BM210" s="119">
        <f t="shared" si="197"/>
        <v>334833.79724936036</v>
      </c>
      <c r="BN210" s="119">
        <f t="shared" si="198"/>
        <v>56664364.937951706</v>
      </c>
      <c r="BO210">
        <f t="shared" ref="BO210:BO252" si="233">1/(1+(AN210+$CC$5)/12)^$B210</f>
        <v>0.39772265693893333</v>
      </c>
    </row>
    <row r="211" spans="1:67">
      <c r="A211">
        <v>199</v>
      </c>
      <c r="B211" s="58">
        <v>194</v>
      </c>
      <c r="C211" s="56">
        <f t="shared" si="207"/>
        <v>9603054.6038549729</v>
      </c>
      <c r="D211" s="56">
        <f t="shared" ref="D211:D252" si="234">C211-E211</f>
        <v>273589.37239477597</v>
      </c>
      <c r="E211" s="59">
        <f t="shared" ref="E211:E252" si="235">E210-H210-K210</f>
        <v>9329465.2314601969</v>
      </c>
      <c r="F211" s="53">
        <f t="shared" ref="F211:F252" si="236">PMT($K$13/12,$K$12-B211+1,-E211,0)</f>
        <v>244981.90756844648</v>
      </c>
      <c r="G211" s="53">
        <f t="shared" si="208"/>
        <v>43273.169565256212</v>
      </c>
      <c r="H211" s="60">
        <f t="shared" si="209"/>
        <v>201708.73800319026</v>
      </c>
      <c r="I211" s="54">
        <f t="shared" ref="I211:I252" si="237">IF(A211&lt;=(30-(240-$K$8)),((A211+(240-$K$7))/30)*$K$6,$K$6)*($K$5/100)</f>
        <v>0.10979999999999999</v>
      </c>
      <c r="J211" s="61">
        <f t="shared" si="210"/>
        <v>9.6456066865724388E-3</v>
      </c>
      <c r="K211" s="62">
        <f t="shared" si="211"/>
        <v>88042.749066693897</v>
      </c>
      <c r="L211" s="62">
        <f t="shared" si="212"/>
        <v>333024.65663514036</v>
      </c>
      <c r="M211" s="55">
        <f t="shared" ref="M211:M252" si="238">L211-G211</f>
        <v>289751.48706988414</v>
      </c>
      <c r="N211" s="55">
        <f t="shared" ref="N211:N252" si="239">M211*$M$4</f>
        <v>65246.70289952719</v>
      </c>
      <c r="O211" s="55">
        <f t="shared" si="213"/>
        <v>224504.78417035696</v>
      </c>
      <c r="P211" s="59">
        <f t="shared" ref="P211:P252" si="240">P210-Q210</f>
        <v>0</v>
      </c>
      <c r="Q211" s="52">
        <f t="shared" si="201"/>
        <v>0</v>
      </c>
      <c r="R211" s="57">
        <f t="shared" ref="R211:R252" si="241">P211*($G$10/12)</f>
        <v>0</v>
      </c>
      <c r="S211" s="59">
        <f t="shared" ref="S211:S252" si="242">S210-T210</f>
        <v>0</v>
      </c>
      <c r="T211" s="56">
        <f t="shared" si="214"/>
        <v>0</v>
      </c>
      <c r="U211" s="57">
        <f t="shared" si="215"/>
        <v>0</v>
      </c>
      <c r="V211" s="59">
        <f t="shared" si="199"/>
        <v>0</v>
      </c>
      <c r="W211" s="52">
        <f t="shared" si="204"/>
        <v>0</v>
      </c>
      <c r="X211" s="57">
        <f t="shared" si="216"/>
        <v>0</v>
      </c>
      <c r="Y211" s="59">
        <f t="shared" si="202"/>
        <v>0</v>
      </c>
      <c r="Z211" s="56">
        <f t="shared" ref="Z211:Z252" si="243">MIN(IF(V211&gt;O211,0,MIN(Y211,O211-V211))+IF(AM210&gt;V210,AM210,0),Y211)</f>
        <v>0</v>
      </c>
      <c r="AA211" s="57">
        <f t="shared" ref="AA211:AA252" si="244">Y211*($G$8/12)</f>
        <v>0</v>
      </c>
      <c r="AB211" s="63">
        <f t="shared" si="200"/>
        <v>0</v>
      </c>
      <c r="AC211" s="74">
        <f t="shared" si="217"/>
        <v>0</v>
      </c>
      <c r="AD211" s="57">
        <f t="shared" ref="AD211:AD252" si="245">AB211*($G$9/12)</f>
        <v>0</v>
      </c>
      <c r="AE211" s="59">
        <f t="shared" ref="AE211:AE252" si="246">AE210-AF210</f>
        <v>0</v>
      </c>
      <c r="AF211" s="54">
        <f t="shared" ref="AF211:AF252" si="247">IF(AE211&gt;N211,N211,AE211)</f>
        <v>0</v>
      </c>
      <c r="AG211" s="57">
        <f t="shared" si="218"/>
        <v>0</v>
      </c>
      <c r="AH211" s="59">
        <f t="shared" ref="AH211:AH252" si="248">AH210-AI210</f>
        <v>2100823.889883901</v>
      </c>
      <c r="AI211" s="54">
        <f t="shared" si="206"/>
        <v>65246.70289952719</v>
      </c>
      <c r="AJ211" s="57">
        <f t="shared" si="219"/>
        <v>8753.4328745162547</v>
      </c>
      <c r="AK211" s="59">
        <f t="shared" si="203"/>
        <v>7502230.7139710709</v>
      </c>
      <c r="AL211" s="56">
        <f t="shared" si="205"/>
        <v>224504.78417035696</v>
      </c>
      <c r="AM211" s="75">
        <f t="shared" si="220"/>
        <v>31259.29464154613</v>
      </c>
      <c r="AN211">
        <f t="shared" ref="AN211:AN252" si="249">FORECAST(B211, $AM$2:$AY$2,$AM$1:$AY$1)</f>
        <v>3.7529430418260304E-2</v>
      </c>
      <c r="AO211" s="119">
        <f t="shared" si="221"/>
        <v>0</v>
      </c>
      <c r="AP211" s="119">
        <f t="shared" si="222"/>
        <v>0</v>
      </c>
      <c r="AQ211">
        <f t="shared" si="223"/>
        <v>0.36275295297850135</v>
      </c>
      <c r="AR211" s="41">
        <f t="shared" si="224"/>
        <v>0</v>
      </c>
      <c r="AS211" s="41">
        <f t="shared" si="225"/>
        <v>0</v>
      </c>
      <c r="AT211">
        <f t="shared" si="226"/>
        <v>0.36283155014923024</v>
      </c>
      <c r="AU211" s="41">
        <f t="shared" ref="AU211:AU252" si="250">W211+X211</f>
        <v>0</v>
      </c>
      <c r="AV211" s="41">
        <f t="shared" ref="AV211:AV252" si="251">W211*A211</f>
        <v>0</v>
      </c>
      <c r="AW211">
        <f t="shared" si="227"/>
        <v>0.37320871815297629</v>
      </c>
      <c r="AX211">
        <f t="shared" ref="AX211:AX252" si="252">IF(Y212&gt;Y211,0,Z211+AA211)</f>
        <v>0</v>
      </c>
      <c r="AY211" s="121">
        <f t="shared" ref="AY211:AY252" si="253">A211*Z211</f>
        <v>0</v>
      </c>
      <c r="AZ211">
        <f t="shared" si="228"/>
        <v>0.47907804231296841</v>
      </c>
      <c r="BA211" s="39">
        <f t="shared" ref="BA211:BA252" si="254">AC211+AD211</f>
        <v>0</v>
      </c>
      <c r="BB211" s="39">
        <f t="shared" ref="BB211:BB252" si="255">AC211*A211</f>
        <v>0</v>
      </c>
      <c r="BC211">
        <f t="shared" si="229"/>
        <v>0.39249916793729739</v>
      </c>
      <c r="BD211" s="41">
        <f t="shared" ref="BD211:BD252" si="256">AF211+AG211</f>
        <v>0</v>
      </c>
      <c r="BE211" s="41">
        <f t="shared" ref="BE211:BE252" si="257">AF211*A211</f>
        <v>0</v>
      </c>
      <c r="BF211">
        <f t="shared" si="230"/>
        <v>0.37365921100229305</v>
      </c>
      <c r="BG211" s="41">
        <f t="shared" ref="BG211:BG252" si="258">AI211+AJ211</f>
        <v>74000.135774043447</v>
      </c>
      <c r="BH211" s="41">
        <f t="shared" ref="BH211:BH252" si="259">AI211*A211</f>
        <v>12984093.877005911</v>
      </c>
      <c r="BI211">
        <f t="shared" si="231"/>
        <v>0.41438836711869353</v>
      </c>
      <c r="BJ211">
        <f t="shared" ref="BJ211:BJ252" si="260">IF(AK212&gt;AK211,0,AL211+AM211)</f>
        <v>255764.07881190308</v>
      </c>
      <c r="BK211" s="121">
        <f t="shared" ref="BK211:BK252" si="261">A211*AL211</f>
        <v>44676452.049901031</v>
      </c>
      <c r="BL211">
        <f t="shared" si="232"/>
        <v>0.4291005201384373</v>
      </c>
      <c r="BM211" s="119">
        <f t="shared" ref="BM211:BM252" si="262">AO211+AR211+AU211+AX211+BA211+BD211+BG211+BJ211</f>
        <v>329764.21458594652</v>
      </c>
      <c r="BN211" s="119">
        <f t="shared" ref="BN211:BN252" si="263">M211*B211</f>
        <v>56211788.491557524</v>
      </c>
      <c r="BO211">
        <f t="shared" si="233"/>
        <v>0.39531542870591052</v>
      </c>
    </row>
    <row r="212" spans="1:67">
      <c r="A212">
        <v>200</v>
      </c>
      <c r="B212" s="64">
        <v>195</v>
      </c>
      <c r="C212" s="56">
        <f t="shared" si="207"/>
        <v>9313303.1167850886</v>
      </c>
      <c r="D212" s="56">
        <f t="shared" si="234"/>
        <v>273589.37239477597</v>
      </c>
      <c r="E212" s="59">
        <f t="shared" si="235"/>
        <v>9039713.7443903126</v>
      </c>
      <c r="F212" s="53">
        <f t="shared" si="236"/>
        <v>242618.90844271501</v>
      </c>
      <c r="G212" s="53">
        <f t="shared" si="208"/>
        <v>41929.205584397067</v>
      </c>
      <c r="H212" s="66">
        <f t="shared" si="209"/>
        <v>200689.70285831793</v>
      </c>
      <c r="I212" s="54">
        <f t="shared" si="237"/>
        <v>0.10979999999999999</v>
      </c>
      <c r="J212" s="67">
        <f t="shared" si="210"/>
        <v>9.6456066865724388E-3</v>
      </c>
      <c r="K212" s="68">
        <f t="shared" si="211"/>
        <v>85257.749397775551</v>
      </c>
      <c r="L212" s="68">
        <f t="shared" si="212"/>
        <v>327876.65784049057</v>
      </c>
      <c r="M212" s="55">
        <f t="shared" si="238"/>
        <v>285947.4522560935</v>
      </c>
      <c r="N212" s="55">
        <f t="shared" si="239"/>
        <v>64390.104261070534</v>
      </c>
      <c r="O212" s="55">
        <f t="shared" si="213"/>
        <v>221557.34799502298</v>
      </c>
      <c r="P212" s="65">
        <f t="shared" si="240"/>
        <v>0</v>
      </c>
      <c r="Q212" s="52">
        <f t="shared" si="201"/>
        <v>0</v>
      </c>
      <c r="R212" s="57">
        <f t="shared" si="241"/>
        <v>0</v>
      </c>
      <c r="S212" s="59">
        <f t="shared" si="242"/>
        <v>0</v>
      </c>
      <c r="T212" s="56">
        <f t="shared" si="214"/>
        <v>0</v>
      </c>
      <c r="U212" s="57">
        <f t="shared" si="215"/>
        <v>0</v>
      </c>
      <c r="V212" s="59">
        <f t="shared" ref="V212:V252" si="264">V211-W211</f>
        <v>0</v>
      </c>
      <c r="W212" s="52">
        <f t="shared" si="204"/>
        <v>0</v>
      </c>
      <c r="X212" s="57">
        <f t="shared" si="216"/>
        <v>0</v>
      </c>
      <c r="Y212" s="59">
        <f t="shared" si="202"/>
        <v>0</v>
      </c>
      <c r="Z212" s="56">
        <f t="shared" si="243"/>
        <v>0</v>
      </c>
      <c r="AA212" s="57">
        <f t="shared" si="244"/>
        <v>0</v>
      </c>
      <c r="AB212" s="63">
        <f t="shared" ref="AB212:AB252" si="265">AB211-AC211</f>
        <v>0</v>
      </c>
      <c r="AC212" s="74">
        <f t="shared" si="217"/>
        <v>0</v>
      </c>
      <c r="AD212" s="57">
        <f t="shared" si="245"/>
        <v>0</v>
      </c>
      <c r="AE212" s="59">
        <f t="shared" si="246"/>
        <v>0</v>
      </c>
      <c r="AF212" s="54">
        <f t="shared" si="247"/>
        <v>0</v>
      </c>
      <c r="AG212" s="57">
        <f t="shared" si="218"/>
        <v>0</v>
      </c>
      <c r="AH212" s="59">
        <f t="shared" si="248"/>
        <v>2035577.1869843737</v>
      </c>
      <c r="AI212" s="54">
        <f t="shared" si="206"/>
        <v>64390.104261070534</v>
      </c>
      <c r="AJ212" s="57">
        <f t="shared" si="219"/>
        <v>8481.571612434891</v>
      </c>
      <c r="AK212" s="59">
        <f t="shared" si="203"/>
        <v>7277725.9298007144</v>
      </c>
      <c r="AL212" s="56">
        <f t="shared" si="205"/>
        <v>221557.34799502298</v>
      </c>
      <c r="AM212" s="75">
        <f t="shared" si="220"/>
        <v>30323.858040836309</v>
      </c>
      <c r="AN212">
        <f t="shared" si="249"/>
        <v>3.7609837602267771E-2</v>
      </c>
      <c r="AO212" s="119">
        <f t="shared" si="221"/>
        <v>0</v>
      </c>
      <c r="AP212" s="119">
        <f t="shared" si="222"/>
        <v>0</v>
      </c>
      <c r="AQ212">
        <f t="shared" si="223"/>
        <v>0.36039305532443372</v>
      </c>
      <c r="AR212" s="41">
        <f t="shared" si="224"/>
        <v>0</v>
      </c>
      <c r="AS212" s="41">
        <f t="shared" si="225"/>
        <v>0</v>
      </c>
      <c r="AT212">
        <f t="shared" si="226"/>
        <v>0.36047154320448005</v>
      </c>
      <c r="AU212" s="41">
        <f t="shared" si="250"/>
        <v>0</v>
      </c>
      <c r="AV212" s="41">
        <f t="shared" si="251"/>
        <v>0</v>
      </c>
      <c r="AW212">
        <f t="shared" si="227"/>
        <v>0.37083504309270798</v>
      </c>
      <c r="AX212">
        <f t="shared" si="252"/>
        <v>0</v>
      </c>
      <c r="AY212" s="121">
        <f t="shared" si="253"/>
        <v>0</v>
      </c>
      <c r="AZ212">
        <f t="shared" si="228"/>
        <v>0.47664338452554939</v>
      </c>
      <c r="BA212" s="39">
        <f t="shared" si="254"/>
        <v>0</v>
      </c>
      <c r="BB212" s="39">
        <f t="shared" si="255"/>
        <v>0</v>
      </c>
      <c r="BC212">
        <f t="shared" si="229"/>
        <v>0.39010399698127668</v>
      </c>
      <c r="BD212" s="41">
        <f t="shared" si="256"/>
        <v>0</v>
      </c>
      <c r="BE212" s="41">
        <f t="shared" si="257"/>
        <v>0</v>
      </c>
      <c r="BF212">
        <f t="shared" si="230"/>
        <v>0.371284976482671</v>
      </c>
      <c r="BG212" s="41">
        <f t="shared" si="258"/>
        <v>72871.675873505417</v>
      </c>
      <c r="BH212" s="41">
        <f t="shared" si="259"/>
        <v>12878020.852214107</v>
      </c>
      <c r="BI212">
        <f t="shared" si="231"/>
        <v>0.41197469949266036</v>
      </c>
      <c r="BJ212">
        <f t="shared" si="260"/>
        <v>251881.2060358593</v>
      </c>
      <c r="BK212" s="121">
        <f t="shared" si="261"/>
        <v>44311469.599004596</v>
      </c>
      <c r="BL212">
        <f t="shared" si="232"/>
        <v>0.42667778337152357</v>
      </c>
      <c r="BM212" s="119">
        <f t="shared" si="262"/>
        <v>324752.88190936472</v>
      </c>
      <c r="BN212" s="119">
        <f t="shared" si="263"/>
        <v>55759753.189938232</v>
      </c>
      <c r="BO212">
        <f t="shared" si="233"/>
        <v>0.39291753321265532</v>
      </c>
    </row>
    <row r="213" spans="1:67">
      <c r="A213">
        <v>201</v>
      </c>
      <c r="B213" s="58">
        <v>196</v>
      </c>
      <c r="C213" s="56">
        <f t="shared" si="207"/>
        <v>9027355.6645289939</v>
      </c>
      <c r="D213" s="56">
        <f t="shared" si="234"/>
        <v>273589.37239477411</v>
      </c>
      <c r="E213" s="59">
        <f t="shared" si="235"/>
        <v>8753766.2921342198</v>
      </c>
      <c r="F213" s="53">
        <f t="shared" si="236"/>
        <v>240278.70187715106</v>
      </c>
      <c r="G213" s="53">
        <f t="shared" si="208"/>
        <v>40602.885985015891</v>
      </c>
      <c r="H213" s="60">
        <f t="shared" si="209"/>
        <v>199675.81589213517</v>
      </c>
      <c r="I213" s="54">
        <f t="shared" si="237"/>
        <v>0.10979999999999999</v>
      </c>
      <c r="J213" s="61">
        <f t="shared" si="210"/>
        <v>9.6456066865724388E-3</v>
      </c>
      <c r="K213" s="62">
        <f t="shared" si="211"/>
        <v>82509.392295186262</v>
      </c>
      <c r="L213" s="62">
        <f t="shared" si="212"/>
        <v>322788.09417233733</v>
      </c>
      <c r="M213" s="55">
        <f t="shared" si="238"/>
        <v>282185.20818732143</v>
      </c>
      <c r="N213" s="55">
        <f t="shared" si="239"/>
        <v>63542.916129361394</v>
      </c>
      <c r="O213" s="55">
        <f t="shared" si="213"/>
        <v>218642.29205796006</v>
      </c>
      <c r="P213" s="59">
        <f t="shared" si="240"/>
        <v>0</v>
      </c>
      <c r="Q213" s="52">
        <f t="shared" si="201"/>
        <v>0</v>
      </c>
      <c r="R213" s="57">
        <f t="shared" si="241"/>
        <v>0</v>
      </c>
      <c r="S213" s="59">
        <f t="shared" si="242"/>
        <v>0</v>
      </c>
      <c r="T213" s="56">
        <f t="shared" si="214"/>
        <v>0</v>
      </c>
      <c r="U213" s="57">
        <f t="shared" si="215"/>
        <v>0</v>
      </c>
      <c r="V213" s="59">
        <f t="shared" si="264"/>
        <v>0</v>
      </c>
      <c r="W213" s="52">
        <f t="shared" si="204"/>
        <v>0</v>
      </c>
      <c r="X213" s="57">
        <f t="shared" si="216"/>
        <v>0</v>
      </c>
      <c r="Y213" s="59">
        <f t="shared" si="202"/>
        <v>0</v>
      </c>
      <c r="Z213" s="56">
        <f t="shared" si="243"/>
        <v>0</v>
      </c>
      <c r="AA213" s="57">
        <f t="shared" si="244"/>
        <v>0</v>
      </c>
      <c r="AB213" s="63">
        <f t="shared" si="265"/>
        <v>0</v>
      </c>
      <c r="AC213" s="74">
        <f t="shared" si="217"/>
        <v>0</v>
      </c>
      <c r="AD213" s="57">
        <f t="shared" si="245"/>
        <v>0</v>
      </c>
      <c r="AE213" s="59">
        <f t="shared" si="246"/>
        <v>0</v>
      </c>
      <c r="AF213" s="54">
        <f t="shared" si="247"/>
        <v>0</v>
      </c>
      <c r="AG213" s="57">
        <f t="shared" si="218"/>
        <v>0</v>
      </c>
      <c r="AH213" s="59">
        <f t="shared" si="248"/>
        <v>1971187.0827233032</v>
      </c>
      <c r="AI213" s="54">
        <f t="shared" si="206"/>
        <v>63542.916129361394</v>
      </c>
      <c r="AJ213" s="57">
        <f t="shared" si="219"/>
        <v>8213.2795113470966</v>
      </c>
      <c r="AK213" s="59">
        <f t="shared" si="203"/>
        <v>7056168.5818056911</v>
      </c>
      <c r="AL213" s="56">
        <f t="shared" si="205"/>
        <v>218642.29205796006</v>
      </c>
      <c r="AM213" s="75">
        <f t="shared" si="220"/>
        <v>29400.702424190378</v>
      </c>
      <c r="AN213">
        <f t="shared" si="249"/>
        <v>3.7690244786275223E-2</v>
      </c>
      <c r="AO213" s="119">
        <f t="shared" si="221"/>
        <v>0</v>
      </c>
      <c r="AP213" s="119">
        <f t="shared" si="222"/>
        <v>0</v>
      </c>
      <c r="AQ213">
        <f t="shared" si="223"/>
        <v>0.35804373994069999</v>
      </c>
      <c r="AR213" s="41">
        <f t="shared" si="224"/>
        <v>0</v>
      </c>
      <c r="AS213" s="41">
        <f t="shared" si="225"/>
        <v>0</v>
      </c>
      <c r="AT213">
        <f t="shared" si="226"/>
        <v>0.35812211557660012</v>
      </c>
      <c r="AU213" s="41">
        <f t="shared" si="250"/>
        <v>0</v>
      </c>
      <c r="AV213" s="41">
        <f t="shared" si="251"/>
        <v>0</v>
      </c>
      <c r="AW213">
        <f t="shared" si="227"/>
        <v>0.3684715552929449</v>
      </c>
      <c r="AX213">
        <f t="shared" si="252"/>
        <v>0</v>
      </c>
      <c r="AY213" s="121">
        <f t="shared" si="253"/>
        <v>0</v>
      </c>
      <c r="AZ213">
        <f t="shared" si="228"/>
        <v>0.47421477271882606</v>
      </c>
      <c r="BA213" s="39">
        <f t="shared" si="254"/>
        <v>0</v>
      </c>
      <c r="BB213" s="39">
        <f t="shared" si="255"/>
        <v>0</v>
      </c>
      <c r="BC213">
        <f t="shared" si="229"/>
        <v>0.38771827467958597</v>
      </c>
      <c r="BD213" s="41">
        <f t="shared" si="256"/>
        <v>0</v>
      </c>
      <c r="BE213" s="41">
        <f t="shared" si="257"/>
        <v>0</v>
      </c>
      <c r="BF213">
        <f t="shared" si="230"/>
        <v>0.36892091211293743</v>
      </c>
      <c r="BG213" s="41">
        <f t="shared" si="258"/>
        <v>71756.195640708494</v>
      </c>
      <c r="BH213" s="41">
        <f t="shared" si="259"/>
        <v>12772126.14200164</v>
      </c>
      <c r="BI213">
        <f t="shared" si="231"/>
        <v>0.40956963033592975</v>
      </c>
      <c r="BJ213">
        <f t="shared" si="260"/>
        <v>248042.99448215045</v>
      </c>
      <c r="BK213" s="121">
        <f t="shared" si="261"/>
        <v>43947100.703649975</v>
      </c>
      <c r="BL213">
        <f t="shared" si="232"/>
        <v>0.42426306836635147</v>
      </c>
      <c r="BM213" s="119">
        <f t="shared" si="262"/>
        <v>319799.19012285897</v>
      </c>
      <c r="BN213" s="119">
        <f t="shared" si="263"/>
        <v>55308300.804715</v>
      </c>
      <c r="BO213">
        <f t="shared" si="233"/>
        <v>0.39052897762781941</v>
      </c>
    </row>
    <row r="214" spans="1:67">
      <c r="A214">
        <v>202</v>
      </c>
      <c r="B214" s="64">
        <v>197</v>
      </c>
      <c r="C214" s="56">
        <f t="shared" si="207"/>
        <v>8745170.4563416727</v>
      </c>
      <c r="D214" s="56">
        <f t="shared" si="234"/>
        <v>273589.37239477411</v>
      </c>
      <c r="E214" s="59">
        <f t="shared" si="235"/>
        <v>8471581.0839468986</v>
      </c>
      <c r="F214" s="53">
        <f t="shared" si="236"/>
        <v>237961.06802368385</v>
      </c>
      <c r="G214" s="53">
        <f t="shared" si="208"/>
        <v>39294.016927707031</v>
      </c>
      <c r="H214" s="66">
        <f t="shared" si="209"/>
        <v>198667.05109597681</v>
      </c>
      <c r="I214" s="54">
        <f t="shared" si="237"/>
        <v>0.10979999999999999</v>
      </c>
      <c r="J214" s="67">
        <f t="shared" si="210"/>
        <v>9.6456066865724388E-3</v>
      </c>
      <c r="K214" s="68">
        <f t="shared" si="211"/>
        <v>79797.27491270582</v>
      </c>
      <c r="L214" s="68">
        <f t="shared" si="212"/>
        <v>317758.34293638961</v>
      </c>
      <c r="M214" s="55">
        <f t="shared" si="238"/>
        <v>278464.3260086826</v>
      </c>
      <c r="N214" s="55">
        <f t="shared" si="239"/>
        <v>62705.041934171364</v>
      </c>
      <c r="O214" s="55">
        <f t="shared" si="213"/>
        <v>215759.28407451123</v>
      </c>
      <c r="P214" s="65">
        <f t="shared" si="240"/>
        <v>0</v>
      </c>
      <c r="Q214" s="52">
        <f t="shared" si="201"/>
        <v>0</v>
      </c>
      <c r="R214" s="57">
        <f t="shared" si="241"/>
        <v>0</v>
      </c>
      <c r="S214" s="59">
        <f t="shared" si="242"/>
        <v>0</v>
      </c>
      <c r="T214" s="56">
        <f t="shared" si="214"/>
        <v>0</v>
      </c>
      <c r="U214" s="57">
        <f t="shared" si="215"/>
        <v>0</v>
      </c>
      <c r="V214" s="59">
        <f t="shared" si="264"/>
        <v>0</v>
      </c>
      <c r="W214" s="52">
        <f t="shared" si="204"/>
        <v>0</v>
      </c>
      <c r="X214" s="57">
        <f t="shared" si="216"/>
        <v>0</v>
      </c>
      <c r="Y214" s="59">
        <f t="shared" si="202"/>
        <v>0</v>
      </c>
      <c r="Z214" s="56">
        <f t="shared" si="243"/>
        <v>0</v>
      </c>
      <c r="AA214" s="57">
        <f t="shared" si="244"/>
        <v>0</v>
      </c>
      <c r="AB214" s="63">
        <f t="shared" si="265"/>
        <v>0</v>
      </c>
      <c r="AC214" s="74">
        <f t="shared" si="217"/>
        <v>0</v>
      </c>
      <c r="AD214" s="57">
        <f t="shared" si="245"/>
        <v>0</v>
      </c>
      <c r="AE214" s="59">
        <f t="shared" si="246"/>
        <v>0</v>
      </c>
      <c r="AF214" s="54">
        <f t="shared" si="247"/>
        <v>0</v>
      </c>
      <c r="AG214" s="57">
        <f t="shared" si="218"/>
        <v>0</v>
      </c>
      <c r="AH214" s="59">
        <f t="shared" si="248"/>
        <v>1907644.1665939419</v>
      </c>
      <c r="AI214" s="54">
        <f t="shared" si="206"/>
        <v>62705.041934171364</v>
      </c>
      <c r="AJ214" s="57">
        <f t="shared" si="219"/>
        <v>7948.5173608080913</v>
      </c>
      <c r="AK214" s="59">
        <f t="shared" si="203"/>
        <v>6837526.2897477308</v>
      </c>
      <c r="AL214" s="56">
        <f t="shared" si="205"/>
        <v>215759.28407451123</v>
      </c>
      <c r="AM214" s="75">
        <f t="shared" si="220"/>
        <v>28489.692873948879</v>
      </c>
      <c r="AN214">
        <f t="shared" si="249"/>
        <v>3.777065197028269E-2</v>
      </c>
      <c r="AO214" s="119">
        <f t="shared" si="221"/>
        <v>0</v>
      </c>
      <c r="AP214" s="119">
        <f t="shared" si="222"/>
        <v>0</v>
      </c>
      <c r="AQ214">
        <f t="shared" si="223"/>
        <v>0.35570500028480734</v>
      </c>
      <c r="AR214" s="41">
        <f t="shared" si="224"/>
        <v>0</v>
      </c>
      <c r="AS214" s="41">
        <f t="shared" si="225"/>
        <v>0</v>
      </c>
      <c r="AT214">
        <f t="shared" si="226"/>
        <v>0.35578326075720584</v>
      </c>
      <c r="AU214" s="41">
        <f t="shared" si="250"/>
        <v>0</v>
      </c>
      <c r="AV214" s="41">
        <f t="shared" si="251"/>
        <v>0</v>
      </c>
      <c r="AW214">
        <f t="shared" si="227"/>
        <v>0.36611825265832798</v>
      </c>
      <c r="AX214">
        <f t="shared" si="252"/>
        <v>0</v>
      </c>
      <c r="AY214" s="121">
        <f t="shared" si="253"/>
        <v>0</v>
      </c>
      <c r="AZ214">
        <f t="shared" si="228"/>
        <v>0.47179224078813647</v>
      </c>
      <c r="BA214" s="39">
        <f t="shared" si="254"/>
        <v>0</v>
      </c>
      <c r="BB214" s="39">
        <f t="shared" si="255"/>
        <v>0</v>
      </c>
      <c r="BC214">
        <f t="shared" si="229"/>
        <v>0.38534200669821161</v>
      </c>
      <c r="BD214" s="41">
        <f t="shared" si="256"/>
        <v>0</v>
      </c>
      <c r="BE214" s="41">
        <f t="shared" si="257"/>
        <v>0</v>
      </c>
      <c r="BF214">
        <f t="shared" si="230"/>
        <v>0.36656701598551494</v>
      </c>
      <c r="BG214" s="41">
        <f t="shared" si="258"/>
        <v>70653.559294979452</v>
      </c>
      <c r="BH214" s="41">
        <f t="shared" si="259"/>
        <v>12666418.470702615</v>
      </c>
      <c r="BI214">
        <f t="shared" si="231"/>
        <v>0.40717317344554227</v>
      </c>
      <c r="BJ214">
        <f t="shared" si="260"/>
        <v>244248.9769484601</v>
      </c>
      <c r="BK214" s="121">
        <f t="shared" si="261"/>
        <v>43583375.383051269</v>
      </c>
      <c r="BL214">
        <f t="shared" si="232"/>
        <v>0.42185639399483515</v>
      </c>
      <c r="BM214" s="119">
        <f t="shared" si="262"/>
        <v>314902.53624343954</v>
      </c>
      <c r="BN214" s="119">
        <f t="shared" si="263"/>
        <v>54857472.22371047</v>
      </c>
      <c r="BO214">
        <f t="shared" si="233"/>
        <v>0.38814976870333134</v>
      </c>
    </row>
    <row r="215" spans="1:67">
      <c r="A215">
        <v>203</v>
      </c>
      <c r="B215" s="58">
        <v>198</v>
      </c>
      <c r="C215" s="56">
        <f t="shared" si="207"/>
        <v>8466706.1303329896</v>
      </c>
      <c r="D215" s="56">
        <f t="shared" si="234"/>
        <v>273589.37239477318</v>
      </c>
      <c r="E215" s="59">
        <f t="shared" si="235"/>
        <v>8193116.7579382164</v>
      </c>
      <c r="F215" s="53">
        <f t="shared" si="236"/>
        <v>235665.78915481071</v>
      </c>
      <c r="G215" s="53">
        <f t="shared" si="208"/>
        <v>38002.406562236763</v>
      </c>
      <c r="H215" s="60">
        <f t="shared" si="209"/>
        <v>197663.38259257394</v>
      </c>
      <c r="I215" s="54">
        <f t="shared" si="237"/>
        <v>0.10979999999999999</v>
      </c>
      <c r="J215" s="61">
        <f t="shared" si="210"/>
        <v>9.6456066865724388E-3</v>
      </c>
      <c r="K215" s="62">
        <f t="shared" si="211"/>
        <v>77120.998539412103</v>
      </c>
      <c r="L215" s="62">
        <f t="shared" si="212"/>
        <v>312786.78769422282</v>
      </c>
      <c r="M215" s="55">
        <f t="shared" si="238"/>
        <v>274784.38113198604</v>
      </c>
      <c r="N215" s="55">
        <f t="shared" si="239"/>
        <v>61876.386066053085</v>
      </c>
      <c r="O215" s="55">
        <f t="shared" si="213"/>
        <v>212907.99506593298</v>
      </c>
      <c r="P215" s="59">
        <f t="shared" si="240"/>
        <v>0</v>
      </c>
      <c r="Q215" s="52">
        <f t="shared" si="201"/>
        <v>0</v>
      </c>
      <c r="R215" s="57">
        <f t="shared" si="241"/>
        <v>0</v>
      </c>
      <c r="S215" s="59">
        <f t="shared" si="242"/>
        <v>0</v>
      </c>
      <c r="T215" s="56">
        <f t="shared" si="214"/>
        <v>0</v>
      </c>
      <c r="U215" s="57">
        <f t="shared" si="215"/>
        <v>0</v>
      </c>
      <c r="V215" s="59">
        <f t="shared" si="264"/>
        <v>0</v>
      </c>
      <c r="W215" s="52">
        <f t="shared" si="204"/>
        <v>0</v>
      </c>
      <c r="X215" s="57">
        <f t="shared" si="216"/>
        <v>0</v>
      </c>
      <c r="Y215" s="59">
        <f t="shared" si="202"/>
        <v>0</v>
      </c>
      <c r="Z215" s="56">
        <f t="shared" si="243"/>
        <v>0</v>
      </c>
      <c r="AA215" s="57">
        <f t="shared" si="244"/>
        <v>0</v>
      </c>
      <c r="AB215" s="63">
        <f t="shared" si="265"/>
        <v>0</v>
      </c>
      <c r="AC215" s="74">
        <f t="shared" si="217"/>
        <v>0</v>
      </c>
      <c r="AD215" s="57">
        <f t="shared" si="245"/>
        <v>0</v>
      </c>
      <c r="AE215" s="59">
        <f t="shared" si="246"/>
        <v>0</v>
      </c>
      <c r="AF215" s="54">
        <f t="shared" si="247"/>
        <v>0</v>
      </c>
      <c r="AG215" s="57">
        <f t="shared" si="218"/>
        <v>0</v>
      </c>
      <c r="AH215" s="59">
        <f t="shared" si="248"/>
        <v>1844939.1246597704</v>
      </c>
      <c r="AI215" s="54">
        <f t="shared" si="206"/>
        <v>61876.386066053085</v>
      </c>
      <c r="AJ215" s="57">
        <f t="shared" si="219"/>
        <v>7687.2463527490436</v>
      </c>
      <c r="AK215" s="59">
        <f t="shared" si="203"/>
        <v>6621767.0056732194</v>
      </c>
      <c r="AL215" s="56">
        <f t="shared" si="205"/>
        <v>212907.99506593298</v>
      </c>
      <c r="AM215" s="75">
        <f t="shared" si="220"/>
        <v>27590.695856971746</v>
      </c>
      <c r="AN215">
        <f t="shared" si="249"/>
        <v>3.7851059154290149E-2</v>
      </c>
      <c r="AO215" s="119">
        <f t="shared" si="221"/>
        <v>0</v>
      </c>
      <c r="AP215" s="119">
        <f t="shared" si="222"/>
        <v>0</v>
      </c>
      <c r="AQ215">
        <f t="shared" si="223"/>
        <v>0.35337682943480014</v>
      </c>
      <c r="AR215" s="41">
        <f t="shared" si="224"/>
        <v>0</v>
      </c>
      <c r="AS215" s="41">
        <f t="shared" si="225"/>
        <v>0</v>
      </c>
      <c r="AT215">
        <f t="shared" si="226"/>
        <v>0.35345497185827407</v>
      </c>
      <c r="AU215" s="41">
        <f t="shared" si="250"/>
        <v>0</v>
      </c>
      <c r="AV215" s="41">
        <f t="shared" si="251"/>
        <v>0</v>
      </c>
      <c r="AW215">
        <f t="shared" si="227"/>
        <v>0.36377513270013201</v>
      </c>
      <c r="AX215">
        <f t="shared" si="252"/>
        <v>0</v>
      </c>
      <c r="AY215" s="121">
        <f t="shared" si="253"/>
        <v>0</v>
      </c>
      <c r="AZ215">
        <f t="shared" si="228"/>
        <v>0.4693758222121302</v>
      </c>
      <c r="BA215" s="39">
        <f t="shared" si="254"/>
        <v>0</v>
      </c>
      <c r="BB215" s="39">
        <f t="shared" si="255"/>
        <v>0</v>
      </c>
      <c r="BC215">
        <f t="shared" si="229"/>
        <v>0.38297519829066301</v>
      </c>
      <c r="BD215" s="41">
        <f t="shared" si="256"/>
        <v>0</v>
      </c>
      <c r="BE215" s="41">
        <f t="shared" si="257"/>
        <v>0</v>
      </c>
      <c r="BF215">
        <f t="shared" si="230"/>
        <v>0.36422328579892815</v>
      </c>
      <c r="BG215" s="41">
        <f t="shared" si="258"/>
        <v>69563.632418802124</v>
      </c>
      <c r="BH215" s="41">
        <f t="shared" si="259"/>
        <v>12560906.371408775</v>
      </c>
      <c r="BI215">
        <f t="shared" si="231"/>
        <v>0.40478534219349682</v>
      </c>
      <c r="BJ215">
        <f t="shared" si="260"/>
        <v>240498.69092290473</v>
      </c>
      <c r="BK215" s="121">
        <f t="shared" si="261"/>
        <v>43220322.998384394</v>
      </c>
      <c r="BL215">
        <f t="shared" si="232"/>
        <v>0.41945777870026124</v>
      </c>
      <c r="BM215" s="119">
        <f t="shared" si="262"/>
        <v>310062.32334170688</v>
      </c>
      <c r="BN215" s="119">
        <f t="shared" si="263"/>
        <v>54407307.464133233</v>
      </c>
      <c r="BO215">
        <f t="shared" si="233"/>
        <v>0.38577991277641394</v>
      </c>
    </row>
    <row r="216" spans="1:67">
      <c r="A216">
        <v>204</v>
      </c>
      <c r="B216" s="64">
        <v>199</v>
      </c>
      <c r="C216" s="56">
        <f t="shared" si="207"/>
        <v>8191921.7492010035</v>
      </c>
      <c r="D216" s="56">
        <f t="shared" si="234"/>
        <v>273589.37239477318</v>
      </c>
      <c r="E216" s="59">
        <f t="shared" si="235"/>
        <v>7918332.3768062303</v>
      </c>
      <c r="F216" s="53">
        <f t="shared" si="236"/>
        <v>233392.64964314271</v>
      </c>
      <c r="G216" s="53">
        <f t="shared" si="208"/>
        <v>36727.865007752895</v>
      </c>
      <c r="H216" s="66">
        <f t="shared" si="209"/>
        <v>196664.78463538981</v>
      </c>
      <c r="I216" s="54">
        <f t="shared" si="237"/>
        <v>0.10979999999999999</v>
      </c>
      <c r="J216" s="67">
        <f t="shared" si="210"/>
        <v>9.6456066865724388E-3</v>
      </c>
      <c r="K216" s="68">
        <f t="shared" si="211"/>
        <v>74480.168558532765</v>
      </c>
      <c r="L216" s="68">
        <f t="shared" si="212"/>
        <v>307872.81820167549</v>
      </c>
      <c r="M216" s="55">
        <f t="shared" si="238"/>
        <v>271144.95319392259</v>
      </c>
      <c r="N216" s="55">
        <f t="shared" si="239"/>
        <v>61056.853866924823</v>
      </c>
      <c r="O216" s="55">
        <f t="shared" si="213"/>
        <v>210088.09932699776</v>
      </c>
      <c r="P216" s="65">
        <f t="shared" si="240"/>
        <v>0</v>
      </c>
      <c r="Q216" s="52">
        <f t="shared" si="201"/>
        <v>0</v>
      </c>
      <c r="R216" s="57">
        <f t="shared" si="241"/>
        <v>0</v>
      </c>
      <c r="S216" s="59">
        <f t="shared" si="242"/>
        <v>0</v>
      </c>
      <c r="T216" s="56">
        <f t="shared" si="214"/>
        <v>0</v>
      </c>
      <c r="U216" s="57">
        <f t="shared" si="215"/>
        <v>0</v>
      </c>
      <c r="V216" s="59">
        <f t="shared" si="264"/>
        <v>0</v>
      </c>
      <c r="W216" s="52">
        <f t="shared" si="204"/>
        <v>0</v>
      </c>
      <c r="X216" s="57">
        <f t="shared" si="216"/>
        <v>0</v>
      </c>
      <c r="Y216" s="59">
        <f t="shared" si="202"/>
        <v>0</v>
      </c>
      <c r="Z216" s="56">
        <f t="shared" si="243"/>
        <v>0</v>
      </c>
      <c r="AA216" s="57">
        <f t="shared" si="244"/>
        <v>0</v>
      </c>
      <c r="AB216" s="63">
        <f t="shared" si="265"/>
        <v>0</v>
      </c>
      <c r="AC216" s="74">
        <f t="shared" si="217"/>
        <v>0</v>
      </c>
      <c r="AD216" s="57">
        <f t="shared" si="245"/>
        <v>0</v>
      </c>
      <c r="AE216" s="59">
        <f t="shared" si="246"/>
        <v>0</v>
      </c>
      <c r="AF216" s="54">
        <f t="shared" si="247"/>
        <v>0</v>
      </c>
      <c r="AG216" s="57">
        <f t="shared" si="218"/>
        <v>0</v>
      </c>
      <c r="AH216" s="59">
        <f t="shared" si="248"/>
        <v>1783062.7385937173</v>
      </c>
      <c r="AI216" s="54">
        <f t="shared" si="206"/>
        <v>61056.853866924823</v>
      </c>
      <c r="AJ216" s="57">
        <f t="shared" si="219"/>
        <v>7429.4280774738218</v>
      </c>
      <c r="AK216" s="59">
        <f t="shared" si="203"/>
        <v>6408859.0106072864</v>
      </c>
      <c r="AL216" s="56">
        <f t="shared" si="205"/>
        <v>210088.09932699776</v>
      </c>
      <c r="AM216" s="75">
        <f t="shared" si="220"/>
        <v>26703.579210863692</v>
      </c>
      <c r="AN216">
        <f t="shared" si="249"/>
        <v>3.7931466338297609E-2</v>
      </c>
      <c r="AO216" s="119">
        <f t="shared" si="221"/>
        <v>0</v>
      </c>
      <c r="AP216" s="119">
        <f t="shared" si="222"/>
        <v>0</v>
      </c>
      <c r="AQ216">
        <f t="shared" si="223"/>
        <v>0.35105922009196361</v>
      </c>
      <c r="AR216" s="41">
        <f t="shared" si="224"/>
        <v>0</v>
      </c>
      <c r="AS216" s="41">
        <f t="shared" si="225"/>
        <v>0</v>
      </c>
      <c r="AT216">
        <f t="shared" si="226"/>
        <v>0.35113724161494286</v>
      </c>
      <c r="AU216" s="41">
        <f t="shared" si="250"/>
        <v>0</v>
      </c>
      <c r="AV216" s="41">
        <f t="shared" si="251"/>
        <v>0</v>
      </c>
      <c r="AW216">
        <f t="shared" si="227"/>
        <v>0.36144219253886622</v>
      </c>
      <c r="AX216">
        <f t="shared" si="252"/>
        <v>0</v>
      </c>
      <c r="AY216" s="121">
        <f t="shared" si="253"/>
        <v>0</v>
      </c>
      <c r="AZ216">
        <f t="shared" si="228"/>
        <v>0.4669655500532367</v>
      </c>
      <c r="BA216" s="39">
        <f t="shared" si="254"/>
        <v>0</v>
      </c>
      <c r="BB216" s="39">
        <f t="shared" si="255"/>
        <v>0</v>
      </c>
      <c r="BC216">
        <f t="shared" si="229"/>
        <v>0.38061785430022288</v>
      </c>
      <c r="BD216" s="41">
        <f t="shared" si="256"/>
        <v>0</v>
      </c>
      <c r="BE216" s="41">
        <f t="shared" si="257"/>
        <v>0</v>
      </c>
      <c r="BF216">
        <f t="shared" si="230"/>
        <v>0.36188971886035587</v>
      </c>
      <c r="BG216" s="41">
        <f t="shared" si="258"/>
        <v>68486.281944398652</v>
      </c>
      <c r="BH216" s="41">
        <f t="shared" si="259"/>
        <v>12455598.188852664</v>
      </c>
      <c r="BI216">
        <f t="shared" si="231"/>
        <v>0.40240614952853793</v>
      </c>
      <c r="BJ216">
        <f t="shared" si="260"/>
        <v>236791.67853786144</v>
      </c>
      <c r="BK216" s="121">
        <f t="shared" si="261"/>
        <v>42857972.262707546</v>
      </c>
      <c r="BL216">
        <f t="shared" si="232"/>
        <v>0.4170672404987551</v>
      </c>
      <c r="BM216" s="119">
        <f t="shared" si="262"/>
        <v>305277.9604822601</v>
      </c>
      <c r="BN216" s="119">
        <f t="shared" si="263"/>
        <v>53957845.685590595</v>
      </c>
      <c r="BO216">
        <f t="shared" si="233"/>
        <v>0.3834194157718922</v>
      </c>
    </row>
    <row r="217" spans="1:67">
      <c r="A217">
        <v>205</v>
      </c>
      <c r="B217" s="58">
        <v>200</v>
      </c>
      <c r="C217" s="56">
        <f t="shared" si="207"/>
        <v>7920776.7960070809</v>
      </c>
      <c r="D217" s="56">
        <f t="shared" si="234"/>
        <v>273589.37239477318</v>
      </c>
      <c r="E217" s="59">
        <f t="shared" si="235"/>
        <v>7647187.4236123078</v>
      </c>
      <c r="F217" s="53">
        <f t="shared" si="236"/>
        <v>231141.43594114791</v>
      </c>
      <c r="G217" s="53">
        <f t="shared" si="208"/>
        <v>35470.20433318842</v>
      </c>
      <c r="H217" s="60">
        <f t="shared" si="209"/>
        <v>195671.23160795949</v>
      </c>
      <c r="I217" s="54">
        <f t="shared" si="237"/>
        <v>0.10979999999999999</v>
      </c>
      <c r="J217" s="61">
        <f t="shared" si="210"/>
        <v>9.6456066865724388E-3</v>
      </c>
      <c r="K217" s="62">
        <f t="shared" si="211"/>
        <v>71874.394406699939</v>
      </c>
      <c r="L217" s="62">
        <f t="shared" si="212"/>
        <v>303015.83034784783</v>
      </c>
      <c r="M217" s="55">
        <f t="shared" si="238"/>
        <v>267545.62601465941</v>
      </c>
      <c r="N217" s="55">
        <f t="shared" si="239"/>
        <v>60246.351620746755</v>
      </c>
      <c r="O217" s="55">
        <f t="shared" si="213"/>
        <v>207299.27439391267</v>
      </c>
      <c r="P217" s="59">
        <f t="shared" si="240"/>
        <v>0</v>
      </c>
      <c r="Q217" s="52">
        <f t="shared" si="201"/>
        <v>0</v>
      </c>
      <c r="R217" s="57">
        <f t="shared" si="241"/>
        <v>0</v>
      </c>
      <c r="S217" s="59">
        <f t="shared" si="242"/>
        <v>0</v>
      </c>
      <c r="T217" s="56">
        <f t="shared" si="214"/>
        <v>0</v>
      </c>
      <c r="U217" s="57">
        <f t="shared" si="215"/>
        <v>0</v>
      </c>
      <c r="V217" s="59">
        <f t="shared" si="264"/>
        <v>0</v>
      </c>
      <c r="W217" s="52">
        <f t="shared" si="204"/>
        <v>0</v>
      </c>
      <c r="X217" s="57">
        <f t="shared" si="216"/>
        <v>0</v>
      </c>
      <c r="Y217" s="59">
        <f t="shared" si="202"/>
        <v>0</v>
      </c>
      <c r="Z217" s="56">
        <f t="shared" si="243"/>
        <v>0</v>
      </c>
      <c r="AA217" s="57">
        <f t="shared" si="244"/>
        <v>0</v>
      </c>
      <c r="AB217" s="63">
        <f t="shared" si="265"/>
        <v>0</v>
      </c>
      <c r="AC217" s="74">
        <f t="shared" si="217"/>
        <v>0</v>
      </c>
      <c r="AD217" s="57">
        <f t="shared" si="245"/>
        <v>0</v>
      </c>
      <c r="AE217" s="59">
        <f t="shared" si="246"/>
        <v>0</v>
      </c>
      <c r="AF217" s="54">
        <f t="shared" si="247"/>
        <v>0</v>
      </c>
      <c r="AG217" s="57">
        <f t="shared" si="218"/>
        <v>0</v>
      </c>
      <c r="AH217" s="59">
        <f t="shared" si="248"/>
        <v>1722005.8847267926</v>
      </c>
      <c r="AI217" s="54">
        <f t="shared" si="206"/>
        <v>60246.351620746755</v>
      </c>
      <c r="AJ217" s="57">
        <f t="shared" si="219"/>
        <v>7175.0245196949691</v>
      </c>
      <c r="AK217" s="59">
        <f t="shared" si="203"/>
        <v>6198770.9112802884</v>
      </c>
      <c r="AL217" s="56">
        <f t="shared" si="205"/>
        <v>207299.27439391267</v>
      </c>
      <c r="AM217" s="75">
        <f t="shared" si="220"/>
        <v>25828.212130334534</v>
      </c>
      <c r="AN217">
        <f t="shared" si="249"/>
        <v>3.8011873522305069E-2</v>
      </c>
      <c r="AO217" s="119">
        <f t="shared" si="221"/>
        <v>0</v>
      </c>
      <c r="AP217" s="119">
        <f t="shared" si="222"/>
        <v>0</v>
      </c>
      <c r="AQ217">
        <f t="shared" si="223"/>
        <v>0.34875216458377595</v>
      </c>
      <c r="AR217" s="41">
        <f t="shared" si="224"/>
        <v>0</v>
      </c>
      <c r="AS217" s="41">
        <f t="shared" si="225"/>
        <v>0</v>
      </c>
      <c r="AT217">
        <f t="shared" si="226"/>
        <v>0.34883006238841674</v>
      </c>
      <c r="AU217" s="41">
        <f t="shared" si="250"/>
        <v>0</v>
      </c>
      <c r="AV217" s="41">
        <f t="shared" si="251"/>
        <v>0</v>
      </c>
      <c r="AW217">
        <f t="shared" si="227"/>
        <v>0.35911942890696147</v>
      </c>
      <c r="AX217">
        <f t="shared" si="252"/>
        <v>0</v>
      </c>
      <c r="AY217" s="121">
        <f t="shared" si="253"/>
        <v>0</v>
      </c>
      <c r="AZ217">
        <f t="shared" si="228"/>
        <v>0.46456145695796902</v>
      </c>
      <c r="BA217" s="39">
        <f t="shared" si="254"/>
        <v>0</v>
      </c>
      <c r="BB217" s="39">
        <f t="shared" si="255"/>
        <v>0</v>
      </c>
      <c r="BC217">
        <f t="shared" si="229"/>
        <v>0.37826997916215072</v>
      </c>
      <c r="BD217" s="41">
        <f t="shared" si="256"/>
        <v>0</v>
      </c>
      <c r="BE217" s="41">
        <f t="shared" si="257"/>
        <v>0</v>
      </c>
      <c r="BF217">
        <f t="shared" si="230"/>
        <v>0.3595663120883611</v>
      </c>
      <c r="BG217" s="41">
        <f t="shared" si="258"/>
        <v>67421.376140441716</v>
      </c>
      <c r="BH217" s="41">
        <f t="shared" si="259"/>
        <v>12350502.082253085</v>
      </c>
      <c r="BI217">
        <f t="shared" si="231"/>
        <v>0.40003560797800847</v>
      </c>
      <c r="BJ217">
        <f t="shared" si="260"/>
        <v>233127.48652424722</v>
      </c>
      <c r="BK217" s="121">
        <f t="shared" si="261"/>
        <v>42496351.250752099</v>
      </c>
      <c r="BL217">
        <f t="shared" si="232"/>
        <v>0.4146847969807736</v>
      </c>
      <c r="BM217" s="119">
        <f t="shared" si="262"/>
        <v>300548.86266468896</v>
      </c>
      <c r="BN217" s="119">
        <f t="shared" si="263"/>
        <v>53509125.202931881</v>
      </c>
      <c r="BO217">
        <f t="shared" si="233"/>
        <v>0.38106828320435804</v>
      </c>
    </row>
    <row r="218" spans="1:67">
      <c r="A218">
        <v>206</v>
      </c>
      <c r="B218" s="64">
        <v>201</v>
      </c>
      <c r="C218" s="56">
        <f t="shared" si="207"/>
        <v>7653231.1699924218</v>
      </c>
      <c r="D218" s="56">
        <f t="shared" si="234"/>
        <v>273589.37239477318</v>
      </c>
      <c r="E218" s="59">
        <f t="shared" si="235"/>
        <v>7379641.7975976486</v>
      </c>
      <c r="F218" s="53">
        <f t="shared" si="236"/>
        <v>228911.93656109006</v>
      </c>
      <c r="G218" s="53">
        <f t="shared" si="208"/>
        <v>34229.238537857098</v>
      </c>
      <c r="H218" s="66">
        <f t="shared" si="209"/>
        <v>194682.69802323295</v>
      </c>
      <c r="I218" s="54">
        <f t="shared" si="237"/>
        <v>0.10979999999999999</v>
      </c>
      <c r="J218" s="67">
        <f t="shared" si="210"/>
        <v>9.6456066865724388E-3</v>
      </c>
      <c r="K218" s="68">
        <f t="shared" si="211"/>
        <v>69303.289533604475</v>
      </c>
      <c r="L218" s="68">
        <f t="shared" si="212"/>
        <v>298215.22609469452</v>
      </c>
      <c r="M218" s="55">
        <f t="shared" si="238"/>
        <v>263985.98755683744</v>
      </c>
      <c r="N218" s="55">
        <f t="shared" si="239"/>
        <v>59444.78654428789</v>
      </c>
      <c r="O218" s="55">
        <f t="shared" si="213"/>
        <v>204541.20101254957</v>
      </c>
      <c r="P218" s="65">
        <f t="shared" si="240"/>
        <v>0</v>
      </c>
      <c r="Q218" s="52">
        <f t="shared" si="201"/>
        <v>0</v>
      </c>
      <c r="R218" s="57">
        <f t="shared" si="241"/>
        <v>0</v>
      </c>
      <c r="S218" s="59">
        <f t="shared" si="242"/>
        <v>0</v>
      </c>
      <c r="T218" s="56">
        <f t="shared" si="214"/>
        <v>0</v>
      </c>
      <c r="U218" s="57">
        <f t="shared" si="215"/>
        <v>0</v>
      </c>
      <c r="V218" s="59">
        <f t="shared" si="264"/>
        <v>0</v>
      </c>
      <c r="W218" s="52">
        <f t="shared" si="204"/>
        <v>0</v>
      </c>
      <c r="X218" s="57">
        <f t="shared" si="216"/>
        <v>0</v>
      </c>
      <c r="Y218" s="59">
        <f t="shared" si="202"/>
        <v>0</v>
      </c>
      <c r="Z218" s="56">
        <f t="shared" si="243"/>
        <v>0</v>
      </c>
      <c r="AA218" s="57">
        <f t="shared" si="244"/>
        <v>0</v>
      </c>
      <c r="AB218" s="63">
        <f t="shared" si="265"/>
        <v>0</v>
      </c>
      <c r="AC218" s="74">
        <f t="shared" si="217"/>
        <v>0</v>
      </c>
      <c r="AD218" s="57">
        <f t="shared" si="245"/>
        <v>0</v>
      </c>
      <c r="AE218" s="59">
        <f t="shared" si="246"/>
        <v>0</v>
      </c>
      <c r="AF218" s="54">
        <f t="shared" si="247"/>
        <v>0</v>
      </c>
      <c r="AG218" s="57">
        <f t="shared" si="218"/>
        <v>0</v>
      </c>
      <c r="AH218" s="59">
        <f t="shared" si="248"/>
        <v>1661759.5331060458</v>
      </c>
      <c r="AI218" s="54">
        <f t="shared" si="206"/>
        <v>59444.78654428789</v>
      </c>
      <c r="AJ218" s="57">
        <f t="shared" si="219"/>
        <v>6923.9980546085244</v>
      </c>
      <c r="AK218" s="59">
        <f t="shared" si="203"/>
        <v>5991471.636886376</v>
      </c>
      <c r="AL218" s="56">
        <f t="shared" si="205"/>
        <v>204541.20101254957</v>
      </c>
      <c r="AM218" s="75">
        <f t="shared" si="220"/>
        <v>24964.465153693232</v>
      </c>
      <c r="AN218">
        <f t="shared" si="249"/>
        <v>3.8092280706312528E-2</v>
      </c>
      <c r="AO218" s="119">
        <f t="shared" si="221"/>
        <v>0</v>
      </c>
      <c r="AP218" s="119">
        <f t="shared" si="222"/>
        <v>0</v>
      </c>
      <c r="AQ218">
        <f t="shared" si="223"/>
        <v>0.34645565486677982</v>
      </c>
      <c r="AR218" s="41">
        <f t="shared" si="224"/>
        <v>0</v>
      </c>
      <c r="AS218" s="41">
        <f t="shared" si="225"/>
        <v>0</v>
      </c>
      <c r="AT218">
        <f t="shared" si="226"/>
        <v>0.34653342616883537</v>
      </c>
      <c r="AU218" s="41">
        <f t="shared" si="250"/>
        <v>0</v>
      </c>
      <c r="AV218" s="41">
        <f t="shared" si="251"/>
        <v>0</v>
      </c>
      <c r="AW218">
        <f t="shared" si="227"/>
        <v>0.35680683815141484</v>
      </c>
      <c r="AX218">
        <f t="shared" si="252"/>
        <v>0</v>
      </c>
      <c r="AY218" s="121">
        <f t="shared" si="253"/>
        <v>0</v>
      </c>
      <c r="AZ218">
        <f t="shared" si="228"/>
        <v>0.4621635751573358</v>
      </c>
      <c r="BA218" s="39">
        <f t="shared" si="254"/>
        <v>0</v>
      </c>
      <c r="BB218" s="39">
        <f t="shared" si="255"/>
        <v>0</v>
      </c>
      <c r="BC218">
        <f t="shared" si="229"/>
        <v>0.37593157690609058</v>
      </c>
      <c r="BD218" s="41">
        <f t="shared" si="256"/>
        <v>0</v>
      </c>
      <c r="BE218" s="41">
        <f t="shared" si="257"/>
        <v>0</v>
      </c>
      <c r="BF218">
        <f t="shared" si="230"/>
        <v>0.35725306201550522</v>
      </c>
      <c r="BG218" s="41">
        <f t="shared" si="258"/>
        <v>66368.784598896411</v>
      </c>
      <c r="BH218" s="41">
        <f t="shared" si="259"/>
        <v>12245626.028123306</v>
      </c>
      <c r="BI218">
        <f t="shared" si="231"/>
        <v>0.39767372964958669</v>
      </c>
      <c r="BJ218">
        <f t="shared" si="260"/>
        <v>229505.66616624279</v>
      </c>
      <c r="BK218" s="121">
        <f t="shared" si="261"/>
        <v>42135487.408585213</v>
      </c>
      <c r="BL218">
        <f t="shared" si="232"/>
        <v>0.4123104653125797</v>
      </c>
      <c r="BM218" s="119">
        <f t="shared" si="262"/>
        <v>295874.45076513919</v>
      </c>
      <c r="BN218" s="119">
        <f t="shared" si="263"/>
        <v>53061183.498924322</v>
      </c>
      <c r="BO218">
        <f t="shared" si="233"/>
        <v>0.37872652018043573</v>
      </c>
    </row>
    <row r="219" spans="1:67">
      <c r="A219">
        <v>207</v>
      </c>
      <c r="B219" s="58">
        <v>202</v>
      </c>
      <c r="C219" s="56">
        <f t="shared" si="207"/>
        <v>7389245.1824355843</v>
      </c>
      <c r="D219" s="56">
        <f t="shared" si="234"/>
        <v>273589.37239477318</v>
      </c>
      <c r="E219" s="59">
        <f t="shared" si="235"/>
        <v>7115655.8100408111</v>
      </c>
      <c r="F219" s="53">
        <f t="shared" si="236"/>
        <v>226703.94205516015</v>
      </c>
      <c r="G219" s="53">
        <f t="shared" si="208"/>
        <v>33004.7835322393</v>
      </c>
      <c r="H219" s="60">
        <f t="shared" si="209"/>
        <v>193699.15852292086</v>
      </c>
      <c r="I219" s="54">
        <f t="shared" si="237"/>
        <v>0.10979999999999999</v>
      </c>
      <c r="J219" s="61">
        <f t="shared" si="210"/>
        <v>9.6456066865724388E-3</v>
      </c>
      <c r="K219" s="62">
        <f t="shared" si="211"/>
        <v>66766.47136204553</v>
      </c>
      <c r="L219" s="62">
        <f t="shared" si="212"/>
        <v>293470.41341720568</v>
      </c>
      <c r="M219" s="55">
        <f t="shared" si="238"/>
        <v>260465.62988496639</v>
      </c>
      <c r="N219" s="55">
        <f t="shared" si="239"/>
        <v>58652.066777982625</v>
      </c>
      <c r="O219" s="55">
        <f t="shared" si="213"/>
        <v>201813.56310698378</v>
      </c>
      <c r="P219" s="59">
        <f t="shared" si="240"/>
        <v>0</v>
      </c>
      <c r="Q219" s="52">
        <f t="shared" si="201"/>
        <v>0</v>
      </c>
      <c r="R219" s="57">
        <f t="shared" si="241"/>
        <v>0</v>
      </c>
      <c r="S219" s="59">
        <f t="shared" si="242"/>
        <v>0</v>
      </c>
      <c r="T219" s="56">
        <f t="shared" si="214"/>
        <v>0</v>
      </c>
      <c r="U219" s="57">
        <f t="shared" si="215"/>
        <v>0</v>
      </c>
      <c r="V219" s="59">
        <f t="shared" si="264"/>
        <v>0</v>
      </c>
      <c r="W219" s="52">
        <f t="shared" si="204"/>
        <v>0</v>
      </c>
      <c r="X219" s="57">
        <f t="shared" si="216"/>
        <v>0</v>
      </c>
      <c r="Y219" s="59">
        <f t="shared" si="202"/>
        <v>0</v>
      </c>
      <c r="Z219" s="56">
        <f t="shared" si="243"/>
        <v>0</v>
      </c>
      <c r="AA219" s="57">
        <f t="shared" si="244"/>
        <v>0</v>
      </c>
      <c r="AB219" s="63">
        <f t="shared" si="265"/>
        <v>0</v>
      </c>
      <c r="AC219" s="74">
        <f t="shared" si="217"/>
        <v>0</v>
      </c>
      <c r="AD219" s="57">
        <f t="shared" si="245"/>
        <v>0</v>
      </c>
      <c r="AE219" s="59">
        <f t="shared" si="246"/>
        <v>0</v>
      </c>
      <c r="AF219" s="54">
        <f t="shared" si="247"/>
        <v>0</v>
      </c>
      <c r="AG219" s="57">
        <f t="shared" si="218"/>
        <v>0</v>
      </c>
      <c r="AH219" s="59">
        <f t="shared" si="248"/>
        <v>1602314.746561758</v>
      </c>
      <c r="AI219" s="54">
        <f t="shared" si="206"/>
        <v>58652.066777982625</v>
      </c>
      <c r="AJ219" s="57">
        <f t="shared" si="219"/>
        <v>6676.311444007325</v>
      </c>
      <c r="AK219" s="59">
        <f t="shared" si="203"/>
        <v>5786930.435873826</v>
      </c>
      <c r="AL219" s="56">
        <f t="shared" si="205"/>
        <v>201813.56310698378</v>
      </c>
      <c r="AM219" s="75">
        <f t="shared" si="220"/>
        <v>24112.210149474275</v>
      </c>
      <c r="AN219">
        <f t="shared" si="249"/>
        <v>3.8172687890319995E-2</v>
      </c>
      <c r="AO219" s="119">
        <f t="shared" si="221"/>
        <v>0</v>
      </c>
      <c r="AP219" s="119">
        <f t="shared" si="222"/>
        <v>0</v>
      </c>
      <c r="AQ219">
        <f t="shared" si="223"/>
        <v>0.34416968252941882</v>
      </c>
      <c r="AR219" s="41">
        <f t="shared" si="224"/>
        <v>0</v>
      </c>
      <c r="AS219" s="41">
        <f t="shared" si="225"/>
        <v>0</v>
      </c>
      <c r="AT219">
        <f t="shared" si="226"/>
        <v>0.34424732457811791</v>
      </c>
      <c r="AU219" s="41">
        <f t="shared" si="250"/>
        <v>0</v>
      </c>
      <c r="AV219" s="41">
        <f t="shared" si="251"/>
        <v>0</v>
      </c>
      <c r="AW219">
        <f t="shared" si="227"/>
        <v>0.35450441623653484</v>
      </c>
      <c r="AX219">
        <f t="shared" si="252"/>
        <v>0</v>
      </c>
      <c r="AY219" s="121">
        <f t="shared" si="253"/>
        <v>0</v>
      </c>
      <c r="AZ219">
        <f t="shared" si="228"/>
        <v>0.45977193646728814</v>
      </c>
      <c r="BA219" s="39">
        <f t="shared" si="254"/>
        <v>0</v>
      </c>
      <c r="BB219" s="39">
        <f t="shared" si="255"/>
        <v>0</v>
      </c>
      <c r="BC219">
        <f t="shared" si="229"/>
        <v>0.37360265115824004</v>
      </c>
      <c r="BD219" s="41">
        <f t="shared" si="256"/>
        <v>0</v>
      </c>
      <c r="BE219" s="41">
        <f t="shared" si="257"/>
        <v>0</v>
      </c>
      <c r="BF219">
        <f t="shared" si="230"/>
        <v>0.35494996479106011</v>
      </c>
      <c r="BG219" s="41">
        <f t="shared" si="258"/>
        <v>65328.378221989951</v>
      </c>
      <c r="BH219" s="41">
        <f t="shared" si="259"/>
        <v>12140977.823042404</v>
      </c>
      <c r="BI219">
        <f t="shared" si="231"/>
        <v>0.39532052623314484</v>
      </c>
      <c r="BJ219">
        <f t="shared" si="260"/>
        <v>225925.77325645805</v>
      </c>
      <c r="BK219" s="121">
        <f t="shared" si="261"/>
        <v>41775407.563145645</v>
      </c>
      <c r="BL219">
        <f t="shared" si="232"/>
        <v>0.40994426223775893</v>
      </c>
      <c r="BM219" s="119">
        <f t="shared" si="262"/>
        <v>291254.15147844801</v>
      </c>
      <c r="BN219" s="119">
        <f t="shared" si="263"/>
        <v>52614057.236763209</v>
      </c>
      <c r="BO219">
        <f t="shared" si="233"/>
        <v>0.37639413140095612</v>
      </c>
    </row>
    <row r="220" spans="1:67">
      <c r="A220">
        <v>208</v>
      </c>
      <c r="B220" s="64">
        <v>203</v>
      </c>
      <c r="C220" s="56">
        <f t="shared" si="207"/>
        <v>7128779.5525506176</v>
      </c>
      <c r="D220" s="56">
        <f t="shared" si="234"/>
        <v>273589.37239477318</v>
      </c>
      <c r="E220" s="59">
        <f t="shared" si="235"/>
        <v>6855190.1801558444</v>
      </c>
      <c r="F220" s="53">
        <f t="shared" si="236"/>
        <v>224517.24499580057</v>
      </c>
      <c r="G220" s="53">
        <f t="shared" si="208"/>
        <v>31796.657118956195</v>
      </c>
      <c r="H220" s="66">
        <f t="shared" si="209"/>
        <v>192720.58787684439</v>
      </c>
      <c r="I220" s="54">
        <f t="shared" si="237"/>
        <v>0.10979999999999999</v>
      </c>
      <c r="J220" s="67">
        <f t="shared" si="210"/>
        <v>9.6456066865724388E-3</v>
      </c>
      <c r="K220" s="68">
        <f t="shared" si="211"/>
        <v>64263.561248371872</v>
      </c>
      <c r="L220" s="68">
        <f t="shared" si="212"/>
        <v>288780.80624417245</v>
      </c>
      <c r="M220" s="55">
        <f t="shared" si="238"/>
        <v>256984.14912521624</v>
      </c>
      <c r="N220" s="55">
        <f t="shared" si="239"/>
        <v>57868.101376876497</v>
      </c>
      <c r="O220" s="55">
        <f t="shared" si="213"/>
        <v>199116.04774833974</v>
      </c>
      <c r="P220" s="65">
        <f t="shared" si="240"/>
        <v>0</v>
      </c>
      <c r="Q220" s="52">
        <f t="shared" si="201"/>
        <v>0</v>
      </c>
      <c r="R220" s="57">
        <f t="shared" si="241"/>
        <v>0</v>
      </c>
      <c r="S220" s="59">
        <f t="shared" si="242"/>
        <v>0</v>
      </c>
      <c r="T220" s="56">
        <f t="shared" si="214"/>
        <v>0</v>
      </c>
      <c r="U220" s="57">
        <f t="shared" si="215"/>
        <v>0</v>
      </c>
      <c r="V220" s="59">
        <f t="shared" si="264"/>
        <v>0</v>
      </c>
      <c r="W220" s="52">
        <f t="shared" si="204"/>
        <v>0</v>
      </c>
      <c r="X220" s="57">
        <f t="shared" si="216"/>
        <v>0</v>
      </c>
      <c r="Y220" s="59">
        <f t="shared" si="202"/>
        <v>0</v>
      </c>
      <c r="Z220" s="56">
        <f t="shared" si="243"/>
        <v>0</v>
      </c>
      <c r="AA220" s="57">
        <f t="shared" si="244"/>
        <v>0</v>
      </c>
      <c r="AB220" s="63">
        <f t="shared" si="265"/>
        <v>0</v>
      </c>
      <c r="AC220" s="74">
        <f t="shared" si="217"/>
        <v>0</v>
      </c>
      <c r="AD220" s="57">
        <f t="shared" si="245"/>
        <v>0</v>
      </c>
      <c r="AE220" s="59">
        <f t="shared" si="246"/>
        <v>0</v>
      </c>
      <c r="AF220" s="54">
        <f t="shared" si="247"/>
        <v>0</v>
      </c>
      <c r="AG220" s="57">
        <f t="shared" si="218"/>
        <v>0</v>
      </c>
      <c r="AH220" s="59">
        <f t="shared" si="248"/>
        <v>1543662.6797837755</v>
      </c>
      <c r="AI220" s="54">
        <f t="shared" si="206"/>
        <v>57868.101376876497</v>
      </c>
      <c r="AJ220" s="57">
        <f t="shared" si="219"/>
        <v>6431.9278324323977</v>
      </c>
      <c r="AK220" s="59">
        <f t="shared" si="203"/>
        <v>5585116.8727668421</v>
      </c>
      <c r="AL220" s="56">
        <f t="shared" si="205"/>
        <v>199116.04774833974</v>
      </c>
      <c r="AM220" s="75">
        <f t="shared" si="220"/>
        <v>23271.320303195174</v>
      </c>
      <c r="AN220">
        <f t="shared" si="249"/>
        <v>3.8253095074327448E-2</v>
      </c>
      <c r="AO220" s="119">
        <f t="shared" si="221"/>
        <v>0</v>
      </c>
      <c r="AP220" s="119">
        <f t="shared" si="222"/>
        <v>0</v>
      </c>
      <c r="AQ220">
        <f t="shared" si="223"/>
        <v>0.34189423879491576</v>
      </c>
      <c r="AR220" s="41">
        <f t="shared" si="224"/>
        <v>0</v>
      </c>
      <c r="AS220" s="41">
        <f t="shared" si="225"/>
        <v>0</v>
      </c>
      <c r="AT220">
        <f t="shared" si="226"/>
        <v>0.34197174887286225</v>
      </c>
      <c r="AU220" s="41">
        <f t="shared" si="250"/>
        <v>0</v>
      </c>
      <c r="AV220" s="41">
        <f t="shared" si="251"/>
        <v>0</v>
      </c>
      <c r="AW220">
        <f t="shared" si="227"/>
        <v>0.35221215874652867</v>
      </c>
      <c r="AX220">
        <f t="shared" si="252"/>
        <v>0</v>
      </c>
      <c r="AY220" s="121">
        <f t="shared" si="253"/>
        <v>0</v>
      </c>
      <c r="AZ220">
        <f t="shared" si="228"/>
        <v>0.4573865722892404</v>
      </c>
      <c r="BA220" s="39">
        <f t="shared" si="254"/>
        <v>0</v>
      </c>
      <c r="BB220" s="39">
        <f t="shared" si="255"/>
        <v>0</v>
      </c>
      <c r="BC220">
        <f t="shared" si="229"/>
        <v>0.37128320514373114</v>
      </c>
      <c r="BD220" s="41">
        <f t="shared" si="256"/>
        <v>0</v>
      </c>
      <c r="BE220" s="41">
        <f t="shared" si="257"/>
        <v>0</v>
      </c>
      <c r="BF220">
        <f t="shared" si="230"/>
        <v>0.35265701618362572</v>
      </c>
      <c r="BG220" s="41">
        <f t="shared" si="258"/>
        <v>64300.029209308894</v>
      </c>
      <c r="BH220" s="41">
        <f t="shared" si="259"/>
        <v>12036565.086390311</v>
      </c>
      <c r="BI220">
        <f t="shared" si="231"/>
        <v>0.39297600900264573</v>
      </c>
      <c r="BJ220">
        <f t="shared" si="260"/>
        <v>222387.36805153493</v>
      </c>
      <c r="BK220" s="121">
        <f t="shared" si="261"/>
        <v>41416137.931654669</v>
      </c>
      <c r="BL220">
        <f t="shared" si="232"/>
        <v>0.40758620407877216</v>
      </c>
      <c r="BM220" s="119">
        <f t="shared" si="262"/>
        <v>286687.39726084383</v>
      </c>
      <c r="BN220" s="119">
        <f t="shared" si="263"/>
        <v>52167782.272418894</v>
      </c>
      <c r="BO220">
        <f t="shared" si="233"/>
        <v>0.37407112116329133</v>
      </c>
    </row>
    <row r="221" spans="1:67">
      <c r="A221">
        <v>209</v>
      </c>
      <c r="B221" s="58">
        <v>204</v>
      </c>
      <c r="C221" s="56">
        <f t="shared" si="207"/>
        <v>6871795.403425402</v>
      </c>
      <c r="D221" s="56">
        <f t="shared" si="234"/>
        <v>273589.37239477411</v>
      </c>
      <c r="E221" s="59">
        <f t="shared" si="235"/>
        <v>6598206.0310306279</v>
      </c>
      <c r="F221" s="53">
        <f t="shared" si="236"/>
        <v>222351.63995621822</v>
      </c>
      <c r="G221" s="53">
        <f t="shared" si="208"/>
        <v>30604.678973930397</v>
      </c>
      <c r="H221" s="60">
        <f t="shared" si="209"/>
        <v>191746.96098228783</v>
      </c>
      <c r="I221" s="54">
        <f t="shared" si="237"/>
        <v>0.10979999999999999</v>
      </c>
      <c r="J221" s="61">
        <f t="shared" si="210"/>
        <v>9.6456066865724388E-3</v>
      </c>
      <c r="K221" s="62">
        <f t="shared" si="211"/>
        <v>61794.184443310915</v>
      </c>
      <c r="L221" s="62">
        <f t="shared" si="212"/>
        <v>284145.82439952914</v>
      </c>
      <c r="M221" s="55">
        <f t="shared" si="238"/>
        <v>253541.14542559875</v>
      </c>
      <c r="N221" s="55">
        <f t="shared" si="239"/>
        <v>57092.800301659809</v>
      </c>
      <c r="O221" s="55">
        <f t="shared" si="213"/>
        <v>196448.34512393895</v>
      </c>
      <c r="P221" s="59">
        <f t="shared" si="240"/>
        <v>0</v>
      </c>
      <c r="Q221" s="52">
        <f t="shared" si="201"/>
        <v>0</v>
      </c>
      <c r="R221" s="57">
        <f t="shared" si="241"/>
        <v>0</v>
      </c>
      <c r="S221" s="59">
        <f t="shared" si="242"/>
        <v>0</v>
      </c>
      <c r="T221" s="56">
        <f t="shared" si="214"/>
        <v>0</v>
      </c>
      <c r="U221" s="57">
        <f t="shared" si="215"/>
        <v>0</v>
      </c>
      <c r="V221" s="59">
        <f t="shared" si="264"/>
        <v>0</v>
      </c>
      <c r="W221" s="52">
        <f t="shared" si="204"/>
        <v>0</v>
      </c>
      <c r="X221" s="57">
        <f t="shared" si="216"/>
        <v>0</v>
      </c>
      <c r="Y221" s="59">
        <f t="shared" si="202"/>
        <v>0</v>
      </c>
      <c r="Z221" s="56">
        <f t="shared" si="243"/>
        <v>0</v>
      </c>
      <c r="AA221" s="57">
        <f t="shared" si="244"/>
        <v>0</v>
      </c>
      <c r="AB221" s="63">
        <f t="shared" si="265"/>
        <v>0</v>
      </c>
      <c r="AC221" s="74">
        <f t="shared" si="217"/>
        <v>0</v>
      </c>
      <c r="AD221" s="57">
        <f t="shared" si="245"/>
        <v>0</v>
      </c>
      <c r="AE221" s="59">
        <f t="shared" si="246"/>
        <v>0</v>
      </c>
      <c r="AF221" s="54">
        <f t="shared" si="247"/>
        <v>0</v>
      </c>
      <c r="AG221" s="57">
        <f t="shared" si="218"/>
        <v>0</v>
      </c>
      <c r="AH221" s="59">
        <f t="shared" si="248"/>
        <v>1485794.578406899</v>
      </c>
      <c r="AI221" s="54">
        <f t="shared" si="206"/>
        <v>57092.800301659809</v>
      </c>
      <c r="AJ221" s="57">
        <f t="shared" si="219"/>
        <v>6190.8107433620789</v>
      </c>
      <c r="AK221" s="59">
        <f t="shared" si="203"/>
        <v>5386000.8250185028</v>
      </c>
      <c r="AL221" s="56">
        <f t="shared" si="205"/>
        <v>196448.34512393895</v>
      </c>
      <c r="AM221" s="75">
        <f t="shared" si="220"/>
        <v>22441.67010424376</v>
      </c>
      <c r="AN221">
        <f t="shared" si="249"/>
        <v>3.8333502258334914E-2</v>
      </c>
      <c r="AO221" s="119">
        <f t="shared" si="221"/>
        <v>0</v>
      </c>
      <c r="AP221" s="119">
        <f t="shared" si="222"/>
        <v>0</v>
      </c>
      <c r="AQ221">
        <f t="shared" si="223"/>
        <v>0.33962931452418793</v>
      </c>
      <c r="AR221" s="41">
        <f t="shared" si="224"/>
        <v>0</v>
      </c>
      <c r="AS221" s="41">
        <f t="shared" si="225"/>
        <v>0</v>
      </c>
      <c r="AT221">
        <f t="shared" si="226"/>
        <v>0.33970668994725806</v>
      </c>
      <c r="AU221" s="41">
        <f t="shared" si="250"/>
        <v>0</v>
      </c>
      <c r="AV221" s="41">
        <f t="shared" si="251"/>
        <v>0</v>
      </c>
      <c r="AW221">
        <f t="shared" si="227"/>
        <v>0.34993006088826056</v>
      </c>
      <c r="AX221">
        <f t="shared" si="252"/>
        <v>0</v>
      </c>
      <c r="AY221" s="121">
        <f t="shared" si="253"/>
        <v>0</v>
      </c>
      <c r="AZ221">
        <f t="shared" si="228"/>
        <v>0.45500751361039216</v>
      </c>
      <c r="BA221" s="39">
        <f t="shared" si="254"/>
        <v>0</v>
      </c>
      <c r="BB221" s="39">
        <f t="shared" si="255"/>
        <v>0</v>
      </c>
      <c r="BC221">
        <f t="shared" si="229"/>
        <v>0.36897324168898726</v>
      </c>
      <c r="BD221" s="41">
        <f t="shared" si="256"/>
        <v>0</v>
      </c>
      <c r="BE221" s="41">
        <f t="shared" si="257"/>
        <v>0</v>
      </c>
      <c r="BF221">
        <f t="shared" si="230"/>
        <v>0.35037421158390541</v>
      </c>
      <c r="BG221" s="41">
        <f t="shared" si="258"/>
        <v>63283.611045021884</v>
      </c>
      <c r="BH221" s="41">
        <f t="shared" si="259"/>
        <v>11932395.2630469</v>
      </c>
      <c r="BI221">
        <f t="shared" si="231"/>
        <v>0.39064018881796037</v>
      </c>
      <c r="BJ221">
        <f t="shared" si="260"/>
        <v>218890.01522818272</v>
      </c>
      <c r="BK221" s="121">
        <f t="shared" si="261"/>
        <v>41057704.130903244</v>
      </c>
      <c r="BL221">
        <f t="shared" si="232"/>
        <v>0.40523630673850453</v>
      </c>
      <c r="BM221" s="119">
        <f t="shared" si="262"/>
        <v>282173.62627320457</v>
      </c>
      <c r="BN221" s="119">
        <f t="shared" si="263"/>
        <v>51722393.666822143</v>
      </c>
      <c r="BO221">
        <f t="shared" si="233"/>
        <v>0.37175749336354563</v>
      </c>
    </row>
    <row r="222" spans="1:67">
      <c r="A222">
        <v>210</v>
      </c>
      <c r="B222" s="64">
        <v>205</v>
      </c>
      <c r="C222" s="56">
        <f t="shared" si="207"/>
        <v>6618254.2579998029</v>
      </c>
      <c r="D222" s="56">
        <f t="shared" si="234"/>
        <v>273589.37239477411</v>
      </c>
      <c r="E222" s="59">
        <f t="shared" si="235"/>
        <v>6344664.8856050288</v>
      </c>
      <c r="F222" s="53">
        <f t="shared" si="236"/>
        <v>220206.92349108611</v>
      </c>
      <c r="G222" s="53">
        <f t="shared" si="208"/>
        <v>29428.670627731324</v>
      </c>
      <c r="H222" s="66">
        <f t="shared" si="209"/>
        <v>190778.25286335478</v>
      </c>
      <c r="I222" s="54">
        <f t="shared" si="237"/>
        <v>0.10979999999999999</v>
      </c>
      <c r="J222" s="67">
        <f t="shared" si="210"/>
        <v>9.6456066865724388E-3</v>
      </c>
      <c r="K222" s="68">
        <f t="shared" si="211"/>
        <v>59357.970053181838</v>
      </c>
      <c r="L222" s="68">
        <f t="shared" si="212"/>
        <v>279564.89354426792</v>
      </c>
      <c r="M222" s="55">
        <f t="shared" si="238"/>
        <v>250136.22291653659</v>
      </c>
      <c r="N222" s="55">
        <f t="shared" si="239"/>
        <v>56326.074409788511</v>
      </c>
      <c r="O222" s="55">
        <f t="shared" si="213"/>
        <v>193810.14850674808</v>
      </c>
      <c r="P222" s="65">
        <f t="shared" si="240"/>
        <v>0</v>
      </c>
      <c r="Q222" s="52">
        <f t="shared" si="201"/>
        <v>0</v>
      </c>
      <c r="R222" s="57">
        <f t="shared" si="241"/>
        <v>0</v>
      </c>
      <c r="S222" s="59">
        <f t="shared" si="242"/>
        <v>0</v>
      </c>
      <c r="T222" s="56">
        <f t="shared" si="214"/>
        <v>0</v>
      </c>
      <c r="U222" s="57">
        <f t="shared" si="215"/>
        <v>0</v>
      </c>
      <c r="V222" s="59">
        <f t="shared" si="264"/>
        <v>0</v>
      </c>
      <c r="W222" s="52">
        <f t="shared" si="204"/>
        <v>0</v>
      </c>
      <c r="X222" s="57">
        <f t="shared" si="216"/>
        <v>0</v>
      </c>
      <c r="Y222" s="59">
        <f t="shared" si="202"/>
        <v>0</v>
      </c>
      <c r="Z222" s="56">
        <f t="shared" si="243"/>
        <v>0</v>
      </c>
      <c r="AA222" s="57">
        <f t="shared" si="244"/>
        <v>0</v>
      </c>
      <c r="AB222" s="63">
        <f t="shared" si="265"/>
        <v>0</v>
      </c>
      <c r="AC222" s="74">
        <f t="shared" si="217"/>
        <v>0</v>
      </c>
      <c r="AD222" s="57">
        <f t="shared" si="245"/>
        <v>0</v>
      </c>
      <c r="AE222" s="59">
        <f t="shared" si="246"/>
        <v>0</v>
      </c>
      <c r="AF222" s="54">
        <f t="shared" si="247"/>
        <v>0</v>
      </c>
      <c r="AG222" s="57">
        <f t="shared" si="218"/>
        <v>0</v>
      </c>
      <c r="AH222" s="59">
        <f t="shared" si="248"/>
        <v>1428701.7781052392</v>
      </c>
      <c r="AI222" s="54">
        <f t="shared" si="206"/>
        <v>56326.074409788511</v>
      </c>
      <c r="AJ222" s="57">
        <f t="shared" si="219"/>
        <v>5952.9240754384964</v>
      </c>
      <c r="AK222" s="59">
        <f t="shared" si="203"/>
        <v>5189552.4798945636</v>
      </c>
      <c r="AL222" s="56">
        <f t="shared" si="205"/>
        <v>193810.14850674808</v>
      </c>
      <c r="AM222" s="75">
        <f t="shared" si="220"/>
        <v>21623.135332894013</v>
      </c>
      <c r="AN222">
        <f t="shared" si="249"/>
        <v>3.8413909442342374E-2</v>
      </c>
      <c r="AO222" s="119">
        <f t="shared" si="221"/>
        <v>0</v>
      </c>
      <c r="AP222" s="119">
        <f t="shared" si="222"/>
        <v>0</v>
      </c>
      <c r="AQ222">
        <f t="shared" si="223"/>
        <v>0.33737490021873889</v>
      </c>
      <c r="AR222" s="41">
        <f t="shared" si="224"/>
        <v>0</v>
      </c>
      <c r="AS222" s="41">
        <f t="shared" si="225"/>
        <v>0</v>
      </c>
      <c r="AT222">
        <f t="shared" si="226"/>
        <v>0.33745213833588694</v>
      </c>
      <c r="AU222" s="41">
        <f t="shared" si="250"/>
        <v>0</v>
      </c>
      <c r="AV222" s="41">
        <f t="shared" si="251"/>
        <v>0</v>
      </c>
      <c r="AW222">
        <f t="shared" si="227"/>
        <v>0.34765811749394804</v>
      </c>
      <c r="AX222">
        <f t="shared" si="252"/>
        <v>0</v>
      </c>
      <c r="AY222" s="121">
        <f t="shared" si="253"/>
        <v>0</v>
      </c>
      <c r="AZ222">
        <f t="shared" si="228"/>
        <v>0.45263479100435033</v>
      </c>
      <c r="BA222" s="39">
        <f t="shared" si="254"/>
        <v>0</v>
      </c>
      <c r="BB222" s="39">
        <f t="shared" si="255"/>
        <v>0</v>
      </c>
      <c r="BC222">
        <f t="shared" si="229"/>
        <v>0.36667276322392078</v>
      </c>
      <c r="BD222" s="41">
        <f t="shared" si="256"/>
        <v>0</v>
      </c>
      <c r="BE222" s="41">
        <f t="shared" si="257"/>
        <v>0</v>
      </c>
      <c r="BF222">
        <f t="shared" si="230"/>
        <v>0.34810154600731447</v>
      </c>
      <c r="BG222" s="41">
        <f t="shared" si="258"/>
        <v>62278.998485227006</v>
      </c>
      <c r="BH222" s="41">
        <f t="shared" si="259"/>
        <v>11828475.626055587</v>
      </c>
      <c r="BI222">
        <f t="shared" si="231"/>
        <v>0.38831307612674615</v>
      </c>
      <c r="BJ222">
        <f t="shared" si="260"/>
        <v>215433.2838396421</v>
      </c>
      <c r="BK222" s="121">
        <f t="shared" si="261"/>
        <v>40700131.186417095</v>
      </c>
      <c r="BL222">
        <f t="shared" si="232"/>
        <v>0.40289458570181569</v>
      </c>
      <c r="BM222" s="119">
        <f t="shared" si="262"/>
        <v>277712.28232486913</v>
      </c>
      <c r="BN222" s="119">
        <f t="shared" si="263"/>
        <v>51277925.697889999</v>
      </c>
      <c r="BO222">
        <f t="shared" si="233"/>
        <v>0.36945325149885194</v>
      </c>
    </row>
    <row r="223" spans="1:67">
      <c r="A223">
        <v>211</v>
      </c>
      <c r="B223" s="58">
        <v>206</v>
      </c>
      <c r="C223" s="56">
        <f t="shared" si="207"/>
        <v>6368118.035083266</v>
      </c>
      <c r="D223" s="56">
        <f t="shared" si="234"/>
        <v>273589.37239477411</v>
      </c>
      <c r="E223" s="59">
        <f t="shared" si="235"/>
        <v>6094528.6626884919</v>
      </c>
      <c r="F223" s="53">
        <f t="shared" si="236"/>
        <v>218082.89411743099</v>
      </c>
      <c r="G223" s="53">
        <f t="shared" si="208"/>
        <v>28268.455447103453</v>
      </c>
      <c r="H223" s="60">
        <f t="shared" si="209"/>
        <v>189814.43867032754</v>
      </c>
      <c r="I223" s="54">
        <f t="shared" si="237"/>
        <v>0.10979999999999999</v>
      </c>
      <c r="J223" s="61">
        <f t="shared" si="210"/>
        <v>9.6456066865724388E-3</v>
      </c>
      <c r="K223" s="62">
        <f t="shared" si="211"/>
        <v>56954.551001488995</v>
      </c>
      <c r="L223" s="62">
        <f t="shared" si="212"/>
        <v>275037.44511892</v>
      </c>
      <c r="M223" s="55">
        <f t="shared" si="238"/>
        <v>246768.98967181655</v>
      </c>
      <c r="N223" s="55">
        <f t="shared" si="239"/>
        <v>55567.835446691592</v>
      </c>
      <c r="O223" s="55">
        <f t="shared" si="213"/>
        <v>191201.15422512498</v>
      </c>
      <c r="P223" s="59">
        <f t="shared" si="240"/>
        <v>0</v>
      </c>
      <c r="Q223" s="52">
        <f t="shared" si="201"/>
        <v>0</v>
      </c>
      <c r="R223" s="57">
        <f t="shared" si="241"/>
        <v>0</v>
      </c>
      <c r="S223" s="59">
        <f t="shared" si="242"/>
        <v>0</v>
      </c>
      <c r="T223" s="56">
        <f t="shared" si="214"/>
        <v>0</v>
      </c>
      <c r="U223" s="57">
        <f t="shared" si="215"/>
        <v>0</v>
      </c>
      <c r="V223" s="59">
        <f t="shared" si="264"/>
        <v>0</v>
      </c>
      <c r="W223" s="52">
        <f t="shared" si="204"/>
        <v>0</v>
      </c>
      <c r="X223" s="57">
        <f t="shared" si="216"/>
        <v>0</v>
      </c>
      <c r="Y223" s="59">
        <f t="shared" si="202"/>
        <v>0</v>
      </c>
      <c r="Z223" s="56">
        <f t="shared" si="243"/>
        <v>0</v>
      </c>
      <c r="AA223" s="57">
        <f t="shared" si="244"/>
        <v>0</v>
      </c>
      <c r="AB223" s="63">
        <f t="shared" si="265"/>
        <v>0</v>
      </c>
      <c r="AC223" s="74">
        <f t="shared" si="217"/>
        <v>0</v>
      </c>
      <c r="AD223" s="57">
        <f t="shared" si="245"/>
        <v>0</v>
      </c>
      <c r="AE223" s="59">
        <f t="shared" si="246"/>
        <v>0</v>
      </c>
      <c r="AF223" s="54">
        <f t="shared" si="247"/>
        <v>0</v>
      </c>
      <c r="AG223" s="57">
        <f t="shared" si="218"/>
        <v>0</v>
      </c>
      <c r="AH223" s="59">
        <f t="shared" si="248"/>
        <v>1372375.7036954507</v>
      </c>
      <c r="AI223" s="54">
        <f t="shared" si="206"/>
        <v>55567.835446691592</v>
      </c>
      <c r="AJ223" s="57">
        <f t="shared" si="219"/>
        <v>5718.2320987310441</v>
      </c>
      <c r="AK223" s="59">
        <f t="shared" si="203"/>
        <v>4995742.3313878151</v>
      </c>
      <c r="AL223" s="56">
        <f t="shared" si="205"/>
        <v>191201.15422512498</v>
      </c>
      <c r="AM223" s="75">
        <f t="shared" si="220"/>
        <v>20815.593047449231</v>
      </c>
      <c r="AN223">
        <f t="shared" si="249"/>
        <v>3.8494316626349834E-2</v>
      </c>
      <c r="AO223" s="119">
        <f t="shared" si="221"/>
        <v>0</v>
      </c>
      <c r="AP223" s="119">
        <f t="shared" si="222"/>
        <v>0</v>
      </c>
      <c r="AQ223">
        <f t="shared" si="223"/>
        <v>0.33513098602350921</v>
      </c>
      <c r="AR223" s="41">
        <f t="shared" si="224"/>
        <v>0</v>
      </c>
      <c r="AS223" s="41">
        <f t="shared" si="225"/>
        <v>0</v>
      </c>
      <c r="AT223">
        <f t="shared" si="226"/>
        <v>0.3352080842166843</v>
      </c>
      <c r="AU223" s="41">
        <f t="shared" si="250"/>
        <v>0</v>
      </c>
      <c r="AV223" s="41">
        <f t="shared" si="251"/>
        <v>0</v>
      </c>
      <c r="AW223">
        <f t="shared" si="227"/>
        <v>0.3453963230238522</v>
      </c>
      <c r="AX223">
        <f t="shared" si="252"/>
        <v>0</v>
      </c>
      <c r="AY223" s="121">
        <f t="shared" si="253"/>
        <v>0</v>
      </c>
      <c r="AZ223">
        <f t="shared" si="228"/>
        <v>0.45026843463160976</v>
      </c>
      <c r="BA223" s="39">
        <f t="shared" si="254"/>
        <v>0</v>
      </c>
      <c r="BB223" s="39">
        <f t="shared" si="255"/>
        <v>0</v>
      </c>
      <c r="BC223">
        <f t="shared" si="229"/>
        <v>0.3643817717844296</v>
      </c>
      <c r="BD223" s="41">
        <f t="shared" si="256"/>
        <v>0</v>
      </c>
      <c r="BE223" s="41">
        <f t="shared" si="257"/>
        <v>0</v>
      </c>
      <c r="BF223">
        <f t="shared" si="230"/>
        <v>0.34583901409671997</v>
      </c>
      <c r="BG223" s="41">
        <f t="shared" si="258"/>
        <v>61286.067545422637</v>
      </c>
      <c r="BH223" s="41">
        <f t="shared" si="259"/>
        <v>11724813.279251926</v>
      </c>
      <c r="BI223">
        <f t="shared" si="231"/>
        <v>0.38599468096644302</v>
      </c>
      <c r="BJ223">
        <f t="shared" si="260"/>
        <v>212016.7472725742</v>
      </c>
      <c r="BK223" s="121">
        <f t="shared" si="261"/>
        <v>40343443.541501373</v>
      </c>
      <c r="BL223">
        <f t="shared" si="232"/>
        <v>0.40056105603720471</v>
      </c>
      <c r="BM223" s="119">
        <f t="shared" si="262"/>
        <v>273302.81481799681</v>
      </c>
      <c r="BN223" s="119">
        <f t="shared" si="263"/>
        <v>50834411.872394212</v>
      </c>
      <c r="BO223">
        <f t="shared" si="233"/>
        <v>0.36715839866966932</v>
      </c>
    </row>
    <row r="224" spans="1:67">
      <c r="A224">
        <v>212</v>
      </c>
      <c r="B224" s="64">
        <v>207</v>
      </c>
      <c r="C224" s="56">
        <f t="shared" si="207"/>
        <v>6121349.0454114489</v>
      </c>
      <c r="D224" s="56">
        <f t="shared" si="234"/>
        <v>273589.37239477411</v>
      </c>
      <c r="E224" s="59">
        <f t="shared" si="235"/>
        <v>5847759.6730166748</v>
      </c>
      <c r="F224" s="53">
        <f t="shared" si="236"/>
        <v>215979.3522957048</v>
      </c>
      <c r="G224" s="53">
        <f t="shared" si="208"/>
        <v>27123.858616675676</v>
      </c>
      <c r="H224" s="66">
        <f t="shared" si="209"/>
        <v>188855.49367902911</v>
      </c>
      <c r="I224" s="54">
        <f t="shared" si="237"/>
        <v>0.10979999999999999</v>
      </c>
      <c r="J224" s="67">
        <f t="shared" si="210"/>
        <v>9.6456066865724388E-3</v>
      </c>
      <c r="K224" s="68">
        <f t="shared" si="211"/>
        <v>54583.563990891918</v>
      </c>
      <c r="L224" s="68">
        <f t="shared" si="212"/>
        <v>270562.91628659668</v>
      </c>
      <c r="M224" s="55">
        <f t="shared" si="238"/>
        <v>243439.05766992099</v>
      </c>
      <c r="N224" s="55">
        <f t="shared" si="239"/>
        <v>54817.996037063625</v>
      </c>
      <c r="O224" s="55">
        <f t="shared" si="213"/>
        <v>188621.06163285737</v>
      </c>
      <c r="P224" s="65">
        <f t="shared" si="240"/>
        <v>0</v>
      </c>
      <c r="Q224" s="52">
        <f t="shared" si="201"/>
        <v>0</v>
      </c>
      <c r="R224" s="57">
        <f t="shared" si="241"/>
        <v>0</v>
      </c>
      <c r="S224" s="59">
        <f t="shared" si="242"/>
        <v>0</v>
      </c>
      <c r="T224" s="56">
        <f t="shared" si="214"/>
        <v>0</v>
      </c>
      <c r="U224" s="57">
        <f t="shared" si="215"/>
        <v>0</v>
      </c>
      <c r="V224" s="59">
        <f t="shared" si="264"/>
        <v>0</v>
      </c>
      <c r="W224" s="52">
        <f t="shared" si="204"/>
        <v>0</v>
      </c>
      <c r="X224" s="57">
        <f t="shared" si="216"/>
        <v>0</v>
      </c>
      <c r="Y224" s="59">
        <f t="shared" si="202"/>
        <v>0</v>
      </c>
      <c r="Z224" s="56">
        <f t="shared" si="243"/>
        <v>0</v>
      </c>
      <c r="AA224" s="57">
        <f t="shared" si="244"/>
        <v>0</v>
      </c>
      <c r="AB224" s="63">
        <f t="shared" si="265"/>
        <v>0</v>
      </c>
      <c r="AC224" s="74">
        <f t="shared" si="217"/>
        <v>0</v>
      </c>
      <c r="AD224" s="57">
        <f t="shared" si="245"/>
        <v>0</v>
      </c>
      <c r="AE224" s="59">
        <f t="shared" si="246"/>
        <v>0</v>
      </c>
      <c r="AF224" s="54">
        <f t="shared" si="247"/>
        <v>0</v>
      </c>
      <c r="AG224" s="57">
        <f t="shared" si="218"/>
        <v>0</v>
      </c>
      <c r="AH224" s="59">
        <f t="shared" si="248"/>
        <v>1316807.8682487591</v>
      </c>
      <c r="AI224" s="54">
        <f t="shared" si="206"/>
        <v>54817.996037063625</v>
      </c>
      <c r="AJ224" s="57">
        <f t="shared" si="219"/>
        <v>5486.6994510364957</v>
      </c>
      <c r="AK224" s="59">
        <f t="shared" si="203"/>
        <v>4804541.1771626901</v>
      </c>
      <c r="AL224" s="56">
        <f t="shared" si="205"/>
        <v>188621.06163285737</v>
      </c>
      <c r="AM224" s="75">
        <f t="shared" si="220"/>
        <v>20018.921571511208</v>
      </c>
      <c r="AN224">
        <f t="shared" si="249"/>
        <v>3.8574723810357293E-2</v>
      </c>
      <c r="AO224" s="119">
        <f t="shared" si="221"/>
        <v>0</v>
      </c>
      <c r="AP224" s="119">
        <f t="shared" si="222"/>
        <v>0</v>
      </c>
      <c r="AQ224">
        <f t="shared" si="223"/>
        <v>0.33289756172980339</v>
      </c>
      <c r="AR224" s="41">
        <f t="shared" si="224"/>
        <v>0</v>
      </c>
      <c r="AS224" s="41">
        <f t="shared" si="225"/>
        <v>0</v>
      </c>
      <c r="AT224">
        <f t="shared" si="226"/>
        <v>0.33297451741384254</v>
      </c>
      <c r="AU224" s="41">
        <f t="shared" si="250"/>
        <v>0</v>
      </c>
      <c r="AV224" s="41">
        <f t="shared" si="251"/>
        <v>0</v>
      </c>
      <c r="AW224">
        <f t="shared" si="227"/>
        <v>0.34314467156903306</v>
      </c>
      <c r="AX224">
        <f t="shared" si="252"/>
        <v>0</v>
      </c>
      <c r="AY224" s="121">
        <f t="shared" si="253"/>
        <v>0</v>
      </c>
      <c r="AZ224">
        <f t="shared" si="228"/>
        <v>0.44790847424016944</v>
      </c>
      <c r="BA224" s="39">
        <f t="shared" si="254"/>
        <v>0</v>
      </c>
      <c r="BB224" s="39">
        <f t="shared" si="255"/>
        <v>0</v>
      </c>
      <c r="BC224">
        <f t="shared" si="229"/>
        <v>0.36210026901463305</v>
      </c>
      <c r="BD224" s="41">
        <f t="shared" si="256"/>
        <v>0</v>
      </c>
      <c r="BE224" s="41">
        <f t="shared" si="257"/>
        <v>0</v>
      </c>
      <c r="BF224">
        <f t="shared" si="230"/>
        <v>0.34358661012516117</v>
      </c>
      <c r="BG224" s="41">
        <f t="shared" si="258"/>
        <v>60304.695488100122</v>
      </c>
      <c r="BH224" s="41">
        <f t="shared" si="259"/>
        <v>11621415.159857489</v>
      </c>
      <c r="BI224">
        <f t="shared" si="231"/>
        <v>0.38368501296606489</v>
      </c>
      <c r="BJ224">
        <f t="shared" si="260"/>
        <v>208639.98320436856</v>
      </c>
      <c r="BK224" s="121">
        <f t="shared" si="261"/>
        <v>39987665.06616576</v>
      </c>
      <c r="BL224">
        <f t="shared" si="232"/>
        <v>0.39823573239832133</v>
      </c>
      <c r="BM224" s="119">
        <f t="shared" si="262"/>
        <v>268944.67869246867</v>
      </c>
      <c r="BN224" s="119">
        <f t="shared" si="263"/>
        <v>50391884.937673643</v>
      </c>
      <c r="BO224">
        <f t="shared" si="233"/>
        <v>0.36487293758209216</v>
      </c>
    </row>
    <row r="225" spans="1:67">
      <c r="A225">
        <v>213</v>
      </c>
      <c r="B225" s="58">
        <v>208</v>
      </c>
      <c r="C225" s="56">
        <f t="shared" si="207"/>
        <v>5877909.9877415281</v>
      </c>
      <c r="D225" s="56">
        <f t="shared" si="234"/>
        <v>273589.37239477411</v>
      </c>
      <c r="E225" s="59">
        <f t="shared" si="235"/>
        <v>5604320.615346754</v>
      </c>
      <c r="F225" s="53">
        <f t="shared" si="236"/>
        <v>213896.10041103981</v>
      </c>
      <c r="G225" s="53">
        <f t="shared" si="208"/>
        <v>25994.707120850027</v>
      </c>
      <c r="H225" s="60">
        <f t="shared" si="209"/>
        <v>187901.39329018979</v>
      </c>
      <c r="I225" s="54">
        <f t="shared" si="237"/>
        <v>0.10979999999999999</v>
      </c>
      <c r="J225" s="61">
        <f t="shared" si="210"/>
        <v>9.6456066865724388E-3</v>
      </c>
      <c r="K225" s="62">
        <f t="shared" si="211"/>
        <v>52244.649465548282</v>
      </c>
      <c r="L225" s="62">
        <f t="shared" si="212"/>
        <v>266140.74987658812</v>
      </c>
      <c r="M225" s="55">
        <f t="shared" si="238"/>
        <v>240146.04275573808</v>
      </c>
      <c r="N225" s="55">
        <f t="shared" si="239"/>
        <v>54076.469676242625</v>
      </c>
      <c r="O225" s="55">
        <f t="shared" si="213"/>
        <v>186069.57307949546</v>
      </c>
      <c r="P225" s="59">
        <f t="shared" si="240"/>
        <v>0</v>
      </c>
      <c r="Q225" s="52">
        <f t="shared" si="201"/>
        <v>0</v>
      </c>
      <c r="R225" s="57">
        <f t="shared" si="241"/>
        <v>0</v>
      </c>
      <c r="S225" s="59">
        <f t="shared" si="242"/>
        <v>0</v>
      </c>
      <c r="T225" s="56">
        <f t="shared" si="214"/>
        <v>0</v>
      </c>
      <c r="U225" s="57">
        <f t="shared" si="215"/>
        <v>0</v>
      </c>
      <c r="V225" s="59">
        <f t="shared" si="264"/>
        <v>0</v>
      </c>
      <c r="W225" s="52">
        <f t="shared" si="204"/>
        <v>0</v>
      </c>
      <c r="X225" s="57">
        <f t="shared" si="216"/>
        <v>0</v>
      </c>
      <c r="Y225" s="59">
        <f t="shared" si="202"/>
        <v>0</v>
      </c>
      <c r="Z225" s="56">
        <f t="shared" si="243"/>
        <v>0</v>
      </c>
      <c r="AA225" s="57">
        <f t="shared" si="244"/>
        <v>0</v>
      </c>
      <c r="AB225" s="63">
        <f t="shared" si="265"/>
        <v>0</v>
      </c>
      <c r="AC225" s="74">
        <f t="shared" si="217"/>
        <v>0</v>
      </c>
      <c r="AD225" s="57">
        <f t="shared" si="245"/>
        <v>0</v>
      </c>
      <c r="AE225" s="59">
        <f t="shared" si="246"/>
        <v>0</v>
      </c>
      <c r="AF225" s="54">
        <f t="shared" si="247"/>
        <v>0</v>
      </c>
      <c r="AG225" s="57">
        <f t="shared" si="218"/>
        <v>0</v>
      </c>
      <c r="AH225" s="59">
        <f t="shared" si="248"/>
        <v>1261989.8722116954</v>
      </c>
      <c r="AI225" s="54">
        <f t="shared" si="206"/>
        <v>54076.469676242625</v>
      </c>
      <c r="AJ225" s="57">
        <f t="shared" si="219"/>
        <v>5258.2911342153975</v>
      </c>
      <c r="AK225" s="59">
        <f t="shared" si="203"/>
        <v>4615920.1155298324</v>
      </c>
      <c r="AL225" s="56">
        <f t="shared" si="205"/>
        <v>186069.57307949546</v>
      </c>
      <c r="AM225" s="75">
        <f t="shared" si="220"/>
        <v>19233.0004813743</v>
      </c>
      <c r="AN225">
        <f t="shared" si="249"/>
        <v>3.8655130994364753E-2</v>
      </c>
      <c r="AO225" s="119">
        <f t="shared" si="221"/>
        <v>0</v>
      </c>
      <c r="AP225" s="119">
        <f t="shared" si="222"/>
        <v>0</v>
      </c>
      <c r="AQ225">
        <f t="shared" si="223"/>
        <v>0.3306746167781876</v>
      </c>
      <c r="AR225" s="41">
        <f t="shared" si="224"/>
        <v>0</v>
      </c>
      <c r="AS225" s="41">
        <f t="shared" si="225"/>
        <v>0</v>
      </c>
      <c r="AT225">
        <f t="shared" si="226"/>
        <v>0.33075142740064828</v>
      </c>
      <c r="AU225" s="41">
        <f t="shared" si="250"/>
        <v>0</v>
      </c>
      <c r="AV225" s="41">
        <f t="shared" si="251"/>
        <v>0</v>
      </c>
      <c r="AW225">
        <f t="shared" si="227"/>
        <v>0.34090315685400763</v>
      </c>
      <c r="AX225">
        <f t="shared" si="252"/>
        <v>0</v>
      </c>
      <c r="AY225" s="121">
        <f t="shared" si="253"/>
        <v>0</v>
      </c>
      <c r="AZ225">
        <f t="shared" si="228"/>
        <v>0.44555493916599037</v>
      </c>
      <c r="BA225" s="39">
        <f t="shared" si="254"/>
        <v>0</v>
      </c>
      <c r="BB225" s="39">
        <f t="shared" si="255"/>
        <v>0</v>
      </c>
      <c r="BC225">
        <f t="shared" si="229"/>
        <v>0.35982825616934783</v>
      </c>
      <c r="BD225" s="41">
        <f t="shared" si="256"/>
        <v>0</v>
      </c>
      <c r="BE225" s="41">
        <f t="shared" si="257"/>
        <v>0</v>
      </c>
      <c r="BF225">
        <f t="shared" si="230"/>
        <v>0.34134432799853781</v>
      </c>
      <c r="BG225" s="41">
        <f t="shared" si="258"/>
        <v>59334.760810458021</v>
      </c>
      <c r="BH225" s="41">
        <f t="shared" si="259"/>
        <v>11518288.041039679</v>
      </c>
      <c r="BI225">
        <f t="shared" si="231"/>
        <v>0.38138408134821039</v>
      </c>
      <c r="BJ225">
        <f t="shared" si="260"/>
        <v>205302.57356086976</v>
      </c>
      <c r="BK225" s="121">
        <f t="shared" si="261"/>
        <v>39632819.065932535</v>
      </c>
      <c r="BL225">
        <f t="shared" si="232"/>
        <v>0.39591862902568647</v>
      </c>
      <c r="BM225" s="119">
        <f t="shared" si="262"/>
        <v>264637.33437132777</v>
      </c>
      <c r="BN225" s="119">
        <f t="shared" si="263"/>
        <v>49950376.893193521</v>
      </c>
      <c r="BO225">
        <f t="shared" si="233"/>
        <v>0.3625968705501445</v>
      </c>
    </row>
    <row r="226" spans="1:67">
      <c r="A226">
        <v>214</v>
      </c>
      <c r="B226" s="64">
        <v>209</v>
      </c>
      <c r="C226" s="56">
        <f t="shared" si="207"/>
        <v>5637763.9449857892</v>
      </c>
      <c r="D226" s="56">
        <f t="shared" si="234"/>
        <v>273589.37239477318</v>
      </c>
      <c r="E226" s="59">
        <f t="shared" si="235"/>
        <v>5364174.5725910161</v>
      </c>
      <c r="F226" s="53">
        <f t="shared" si="236"/>
        <v>211832.94275468329</v>
      </c>
      <c r="G226" s="53">
        <f t="shared" si="208"/>
        <v>24880.829725867996</v>
      </c>
      <c r="H226" s="66">
        <f t="shared" si="209"/>
        <v>186952.11302881531</v>
      </c>
      <c r="I226" s="54">
        <f t="shared" si="237"/>
        <v>0.10979999999999999</v>
      </c>
      <c r="J226" s="67">
        <f t="shared" si="210"/>
        <v>9.6456066865724388E-3</v>
      </c>
      <c r="K226" s="68">
        <f t="shared" si="211"/>
        <v>49937.451573826176</v>
      </c>
      <c r="L226" s="68">
        <f t="shared" si="212"/>
        <v>261770.39432850946</v>
      </c>
      <c r="M226" s="55">
        <f t="shared" si="238"/>
        <v>236889.56460264145</v>
      </c>
      <c r="N226" s="55">
        <f t="shared" si="239"/>
        <v>53343.170721671078</v>
      </c>
      <c r="O226" s="55">
        <f t="shared" si="213"/>
        <v>183546.39388097037</v>
      </c>
      <c r="P226" s="65">
        <f t="shared" si="240"/>
        <v>0</v>
      </c>
      <c r="Q226" s="52">
        <f t="shared" si="201"/>
        <v>0</v>
      </c>
      <c r="R226" s="57">
        <f t="shared" si="241"/>
        <v>0</v>
      </c>
      <c r="S226" s="59">
        <f t="shared" si="242"/>
        <v>0</v>
      </c>
      <c r="T226" s="56">
        <f t="shared" si="214"/>
        <v>0</v>
      </c>
      <c r="U226" s="57">
        <f t="shared" si="215"/>
        <v>0</v>
      </c>
      <c r="V226" s="59">
        <f t="shared" si="264"/>
        <v>0</v>
      </c>
      <c r="W226" s="52">
        <f t="shared" si="204"/>
        <v>0</v>
      </c>
      <c r="X226" s="57">
        <f t="shared" si="216"/>
        <v>0</v>
      </c>
      <c r="Y226" s="59">
        <f t="shared" si="202"/>
        <v>0</v>
      </c>
      <c r="Z226" s="56">
        <f t="shared" si="243"/>
        <v>0</v>
      </c>
      <c r="AA226" s="57">
        <f t="shared" si="244"/>
        <v>0</v>
      </c>
      <c r="AB226" s="63">
        <f t="shared" si="265"/>
        <v>0</v>
      </c>
      <c r="AC226" s="74">
        <f t="shared" si="217"/>
        <v>0</v>
      </c>
      <c r="AD226" s="57">
        <f t="shared" si="245"/>
        <v>0</v>
      </c>
      <c r="AE226" s="59">
        <f t="shared" si="246"/>
        <v>0</v>
      </c>
      <c r="AF226" s="54">
        <f t="shared" si="247"/>
        <v>0</v>
      </c>
      <c r="AG226" s="57">
        <f t="shared" si="218"/>
        <v>0</v>
      </c>
      <c r="AH226" s="59">
        <f t="shared" si="248"/>
        <v>1207913.4025354527</v>
      </c>
      <c r="AI226" s="54">
        <f t="shared" si="206"/>
        <v>53343.170721671078</v>
      </c>
      <c r="AJ226" s="57">
        <f t="shared" si="219"/>
        <v>5032.9725105643865</v>
      </c>
      <c r="AK226" s="59">
        <f t="shared" si="203"/>
        <v>4429850.5424503367</v>
      </c>
      <c r="AL226" s="56">
        <f t="shared" si="205"/>
        <v>183546.39388097037</v>
      </c>
      <c r="AM226" s="75">
        <f t="shared" si="220"/>
        <v>18457.71059354307</v>
      </c>
      <c r="AN226">
        <f t="shared" si="249"/>
        <v>3.873553817837222E-2</v>
      </c>
      <c r="AO226" s="119">
        <f t="shared" si="221"/>
        <v>0</v>
      </c>
      <c r="AP226" s="119">
        <f t="shared" si="222"/>
        <v>0</v>
      </c>
      <c r="AQ226">
        <f t="shared" si="223"/>
        <v>0.32846214026140119</v>
      </c>
      <c r="AR226" s="41">
        <f t="shared" si="224"/>
        <v>0</v>
      </c>
      <c r="AS226" s="41">
        <f t="shared" si="225"/>
        <v>0</v>
      </c>
      <c r="AT226">
        <f t="shared" si="226"/>
        <v>0.32853880330247198</v>
      </c>
      <c r="AU226" s="41">
        <f t="shared" si="250"/>
        <v>0</v>
      </c>
      <c r="AV226" s="41">
        <f t="shared" si="251"/>
        <v>0</v>
      </c>
      <c r="AW226">
        <f t="shared" si="227"/>
        <v>0.33867177223959061</v>
      </c>
      <c r="AX226">
        <f t="shared" si="252"/>
        <v>0</v>
      </c>
      <c r="AY226" s="121">
        <f t="shared" si="253"/>
        <v>0</v>
      </c>
      <c r="AZ226">
        <f t="shared" si="228"/>
        <v>0.44320785833377041</v>
      </c>
      <c r="BA226" s="39">
        <f t="shared" si="254"/>
        <v>0</v>
      </c>
      <c r="BB226" s="39">
        <f t="shared" si="255"/>
        <v>0</v>
      </c>
      <c r="BC226">
        <f t="shared" si="229"/>
        <v>0.35756573411634451</v>
      </c>
      <c r="BD226" s="41">
        <f t="shared" si="256"/>
        <v>0</v>
      </c>
      <c r="BE226" s="41">
        <f t="shared" si="257"/>
        <v>0</v>
      </c>
      <c r="BF226">
        <f t="shared" si="230"/>
        <v>0.33911216125834132</v>
      </c>
      <c r="BG226" s="41">
        <f t="shared" si="258"/>
        <v>58376.143232235467</v>
      </c>
      <c r="BH226" s="41">
        <f t="shared" si="259"/>
        <v>11415438.534437612</v>
      </c>
      <c r="BI226">
        <f t="shared" si="231"/>
        <v>0.37909189493097584</v>
      </c>
      <c r="BJ226">
        <f t="shared" si="260"/>
        <v>202004.10447451344</v>
      </c>
      <c r="BK226" s="121">
        <f t="shared" si="261"/>
        <v>39278928.290527657</v>
      </c>
      <c r="BL226">
        <f t="shared" si="232"/>
        <v>0.3936097597482448</v>
      </c>
      <c r="BM226" s="119">
        <f t="shared" si="262"/>
        <v>260380.24770674889</v>
      </c>
      <c r="BN226" s="119">
        <f t="shared" si="263"/>
        <v>49509919.00195206</v>
      </c>
      <c r="BO226">
        <f t="shared" si="233"/>
        <v>0.36033019949815676</v>
      </c>
    </row>
    <row r="227" spans="1:67">
      <c r="A227">
        <v>215</v>
      </c>
      <c r="B227" s="58">
        <v>210</v>
      </c>
      <c r="C227" s="56">
        <f t="shared" si="207"/>
        <v>5400874.3803831479</v>
      </c>
      <c r="D227" s="56">
        <f t="shared" si="234"/>
        <v>273589.37239477318</v>
      </c>
      <c r="E227" s="59">
        <f t="shared" si="235"/>
        <v>5127285.0079883747</v>
      </c>
      <c r="F227" s="53">
        <f t="shared" si="236"/>
        <v>209789.6855056124</v>
      </c>
      <c r="G227" s="53">
        <f t="shared" si="208"/>
        <v>23782.056962052742</v>
      </c>
      <c r="H227" s="60">
        <f t="shared" si="209"/>
        <v>186007.62854355967</v>
      </c>
      <c r="I227" s="54">
        <f t="shared" si="237"/>
        <v>0.10979999999999999</v>
      </c>
      <c r="J227" s="61">
        <f t="shared" si="210"/>
        <v>9.6456066865724388E-3</v>
      </c>
      <c r="K227" s="62">
        <f t="shared" si="211"/>
        <v>47661.618131382049</v>
      </c>
      <c r="L227" s="62">
        <f t="shared" si="212"/>
        <v>257451.30363699445</v>
      </c>
      <c r="M227" s="55">
        <f t="shared" si="238"/>
        <v>233669.24667494171</v>
      </c>
      <c r="N227" s="55">
        <f t="shared" si="239"/>
        <v>52618.014384440721</v>
      </c>
      <c r="O227" s="55">
        <f t="shared" si="213"/>
        <v>181051.23229050098</v>
      </c>
      <c r="P227" s="59">
        <f t="shared" si="240"/>
        <v>0</v>
      </c>
      <c r="Q227" s="52">
        <f t="shared" si="201"/>
        <v>0</v>
      </c>
      <c r="R227" s="57">
        <f t="shared" si="241"/>
        <v>0</v>
      </c>
      <c r="S227" s="59">
        <f t="shared" si="242"/>
        <v>0</v>
      </c>
      <c r="T227" s="56">
        <f t="shared" si="214"/>
        <v>0</v>
      </c>
      <c r="U227" s="57">
        <f t="shared" si="215"/>
        <v>0</v>
      </c>
      <c r="V227" s="59">
        <f t="shared" si="264"/>
        <v>0</v>
      </c>
      <c r="W227" s="52">
        <f t="shared" si="204"/>
        <v>0</v>
      </c>
      <c r="X227" s="57">
        <f t="shared" si="216"/>
        <v>0</v>
      </c>
      <c r="Y227" s="59">
        <f t="shared" si="202"/>
        <v>0</v>
      </c>
      <c r="Z227" s="56">
        <f t="shared" si="243"/>
        <v>0</v>
      </c>
      <c r="AA227" s="57">
        <f t="shared" si="244"/>
        <v>0</v>
      </c>
      <c r="AB227" s="63">
        <f t="shared" si="265"/>
        <v>0</v>
      </c>
      <c r="AC227" s="74">
        <f t="shared" si="217"/>
        <v>0</v>
      </c>
      <c r="AD227" s="57">
        <f t="shared" si="245"/>
        <v>0</v>
      </c>
      <c r="AE227" s="59">
        <f t="shared" si="246"/>
        <v>0</v>
      </c>
      <c r="AF227" s="54">
        <f t="shared" si="247"/>
        <v>0</v>
      </c>
      <c r="AG227" s="57">
        <f t="shared" si="218"/>
        <v>0</v>
      </c>
      <c r="AH227" s="59">
        <f t="shared" si="248"/>
        <v>1154570.2318137817</v>
      </c>
      <c r="AI227" s="54">
        <f t="shared" si="206"/>
        <v>52618.014384440721</v>
      </c>
      <c r="AJ227" s="57">
        <f t="shared" si="219"/>
        <v>4810.7092992240905</v>
      </c>
      <c r="AK227" s="59">
        <f t="shared" si="203"/>
        <v>4246304.148569366</v>
      </c>
      <c r="AL227" s="56">
        <f t="shared" si="205"/>
        <v>181051.23229050098</v>
      </c>
      <c r="AM227" s="75">
        <f t="shared" si="220"/>
        <v>17692.933952372357</v>
      </c>
      <c r="AN227">
        <f t="shared" si="249"/>
        <v>3.8815945362379672E-2</v>
      </c>
      <c r="AO227" s="119">
        <f t="shared" si="221"/>
        <v>0</v>
      </c>
      <c r="AP227" s="119">
        <f t="shared" si="222"/>
        <v>0</v>
      </c>
      <c r="AQ227">
        <f t="shared" si="223"/>
        <v>0.32626012092726198</v>
      </c>
      <c r="AR227" s="41">
        <f t="shared" si="224"/>
        <v>0</v>
      </c>
      <c r="AS227" s="41">
        <f t="shared" si="225"/>
        <v>0</v>
      </c>
      <c r="AT227">
        <f t="shared" si="226"/>
        <v>0.32633663389958073</v>
      </c>
      <c r="AU227" s="41">
        <f t="shared" si="250"/>
        <v>0</v>
      </c>
      <c r="AV227" s="41">
        <f t="shared" si="251"/>
        <v>0</v>
      </c>
      <c r="AW227">
        <f t="shared" si="227"/>
        <v>0.33645051072550031</v>
      </c>
      <c r="AX227">
        <f t="shared" si="252"/>
        <v>0</v>
      </c>
      <c r="AY227" s="121">
        <f t="shared" si="253"/>
        <v>0</v>
      </c>
      <c r="AZ227">
        <f t="shared" si="228"/>
        <v>0.4408672602574204</v>
      </c>
      <c r="BA227" s="39">
        <f t="shared" si="254"/>
        <v>0</v>
      </c>
      <c r="BB227" s="39">
        <f t="shared" si="255"/>
        <v>0</v>
      </c>
      <c r="BC227">
        <f t="shared" si="229"/>
        <v>0.35531270333887943</v>
      </c>
      <c r="BD227" s="41">
        <f t="shared" si="256"/>
        <v>0</v>
      </c>
      <c r="BE227" s="41">
        <f t="shared" si="257"/>
        <v>0</v>
      </c>
      <c r="BF227">
        <f t="shared" si="230"/>
        <v>0.33689010308442713</v>
      </c>
      <c r="BG227" s="41">
        <f t="shared" si="258"/>
        <v>57428.723683664808</v>
      </c>
      <c r="BH227" s="41">
        <f t="shared" si="259"/>
        <v>11312873.092654755</v>
      </c>
      <c r="BI227">
        <f t="shared" si="231"/>
        <v>0.3768084621299545</v>
      </c>
      <c r="BJ227">
        <f t="shared" si="260"/>
        <v>198744.16624287333</v>
      </c>
      <c r="BK227" s="121">
        <f t="shared" si="261"/>
        <v>38926014.942457713</v>
      </c>
      <c r="BL227">
        <f t="shared" si="232"/>
        <v>0.39130913798515143</v>
      </c>
      <c r="BM227" s="119">
        <f t="shared" si="262"/>
        <v>256172.88992653813</v>
      </c>
      <c r="BN227" s="119">
        <f t="shared" si="263"/>
        <v>49070541.801737756</v>
      </c>
      <c r="BO227">
        <f t="shared" si="233"/>
        <v>0.35807292596299944</v>
      </c>
    </row>
    <row r="228" spans="1:67">
      <c r="A228">
        <v>216</v>
      </c>
      <c r="B228" s="64">
        <v>211</v>
      </c>
      <c r="C228" s="56">
        <f t="shared" si="207"/>
        <v>5167205.133708206</v>
      </c>
      <c r="D228" s="56">
        <f t="shared" si="234"/>
        <v>273589.37239477318</v>
      </c>
      <c r="E228" s="59">
        <f t="shared" si="235"/>
        <v>4893615.7613134328</v>
      </c>
      <c r="F228" s="53">
        <f t="shared" si="236"/>
        <v>207766.13671232553</v>
      </c>
      <c r="G228" s="53">
        <f t="shared" si="208"/>
        <v>22698.221106225476</v>
      </c>
      <c r="H228" s="66">
        <f t="shared" si="209"/>
        <v>185067.91560610005</v>
      </c>
      <c r="I228" s="54">
        <f t="shared" si="237"/>
        <v>0.10979999999999999</v>
      </c>
      <c r="J228" s="67">
        <f t="shared" si="210"/>
        <v>9.6456066865724388E-3</v>
      </c>
      <c r="K228" s="68">
        <f t="shared" si="211"/>
        <v>45416.800584600904</v>
      </c>
      <c r="L228" s="68">
        <f t="shared" si="212"/>
        <v>253182.93729692642</v>
      </c>
      <c r="M228" s="55">
        <f t="shared" si="238"/>
        <v>230484.71619070094</v>
      </c>
      <c r="N228" s="55">
        <f t="shared" si="239"/>
        <v>51900.916720919049</v>
      </c>
      <c r="O228" s="55">
        <f t="shared" si="213"/>
        <v>178583.79946978189</v>
      </c>
      <c r="P228" s="65">
        <f t="shared" si="240"/>
        <v>0</v>
      </c>
      <c r="Q228" s="52">
        <f t="shared" si="201"/>
        <v>0</v>
      </c>
      <c r="R228" s="57">
        <f t="shared" si="241"/>
        <v>0</v>
      </c>
      <c r="S228" s="59">
        <f t="shared" si="242"/>
        <v>0</v>
      </c>
      <c r="T228" s="56">
        <f t="shared" si="214"/>
        <v>0</v>
      </c>
      <c r="U228" s="57">
        <f t="shared" si="215"/>
        <v>0</v>
      </c>
      <c r="V228" s="59">
        <f t="shared" si="264"/>
        <v>0</v>
      </c>
      <c r="W228" s="52">
        <f t="shared" si="204"/>
        <v>0</v>
      </c>
      <c r="X228" s="57">
        <f t="shared" si="216"/>
        <v>0</v>
      </c>
      <c r="Y228" s="59">
        <f t="shared" si="202"/>
        <v>0</v>
      </c>
      <c r="Z228" s="56">
        <f t="shared" si="243"/>
        <v>0</v>
      </c>
      <c r="AA228" s="57">
        <f t="shared" si="244"/>
        <v>0</v>
      </c>
      <c r="AB228" s="63">
        <f t="shared" si="265"/>
        <v>0</v>
      </c>
      <c r="AC228" s="74">
        <f t="shared" si="217"/>
        <v>0</v>
      </c>
      <c r="AD228" s="57">
        <f t="shared" si="245"/>
        <v>0</v>
      </c>
      <c r="AE228" s="59">
        <f t="shared" si="246"/>
        <v>0</v>
      </c>
      <c r="AF228" s="54">
        <f t="shared" si="247"/>
        <v>0</v>
      </c>
      <c r="AG228" s="57">
        <f t="shared" si="218"/>
        <v>0</v>
      </c>
      <c r="AH228" s="59">
        <f t="shared" si="248"/>
        <v>1101952.217429341</v>
      </c>
      <c r="AI228" s="54">
        <f t="shared" si="206"/>
        <v>51900.916720919049</v>
      </c>
      <c r="AJ228" s="57">
        <f t="shared" si="219"/>
        <v>4591.467572622254</v>
      </c>
      <c r="AK228" s="59">
        <f t="shared" si="203"/>
        <v>4065252.9162788652</v>
      </c>
      <c r="AL228" s="56">
        <f t="shared" si="205"/>
        <v>178583.79946978189</v>
      </c>
      <c r="AM228" s="75">
        <f t="shared" si="220"/>
        <v>16938.553817828604</v>
      </c>
      <c r="AN228">
        <f t="shared" si="249"/>
        <v>3.8896352546387139E-2</v>
      </c>
      <c r="AO228" s="119">
        <f t="shared" si="221"/>
        <v>0</v>
      </c>
      <c r="AP228" s="119">
        <f t="shared" si="222"/>
        <v>0</v>
      </c>
      <c r="AQ228">
        <f t="shared" si="223"/>
        <v>0.32406854718160294</v>
      </c>
      <c r="AR228" s="41">
        <f t="shared" si="224"/>
        <v>0</v>
      </c>
      <c r="AS228" s="41">
        <f t="shared" si="225"/>
        <v>0</v>
      </c>
      <c r="AT228">
        <f t="shared" si="226"/>
        <v>0.32414490763017056</v>
      </c>
      <c r="AU228" s="41">
        <f t="shared" si="250"/>
        <v>0</v>
      </c>
      <c r="AV228" s="41">
        <f t="shared" si="251"/>
        <v>0</v>
      </c>
      <c r="AW228">
        <f t="shared" si="227"/>
        <v>0.33423936495318451</v>
      </c>
      <c r="AX228">
        <f t="shared" si="252"/>
        <v>0</v>
      </c>
      <c r="AY228" s="121">
        <f t="shared" si="253"/>
        <v>0</v>
      </c>
      <c r="AZ228">
        <f t="shared" si="228"/>
        <v>0.43853317304075878</v>
      </c>
      <c r="BA228" s="39">
        <f t="shared" si="254"/>
        <v>0</v>
      </c>
      <c r="BB228" s="39">
        <f t="shared" si="255"/>
        <v>0</v>
      </c>
      <c r="BC228">
        <f t="shared" si="229"/>
        <v>0.35306916393797055</v>
      </c>
      <c r="BD228" s="41">
        <f t="shared" si="256"/>
        <v>0</v>
      </c>
      <c r="BE228" s="41">
        <f t="shared" si="257"/>
        <v>0</v>
      </c>
      <c r="BF228">
        <f t="shared" si="230"/>
        <v>0.33467814629768655</v>
      </c>
      <c r="BG228" s="41">
        <f t="shared" si="258"/>
        <v>56492.384293541305</v>
      </c>
      <c r="BH228" s="41">
        <f t="shared" si="259"/>
        <v>11210598.011718515</v>
      </c>
      <c r="BI228">
        <f t="shared" si="231"/>
        <v>0.3745337909601692</v>
      </c>
      <c r="BJ228">
        <f t="shared" si="260"/>
        <v>195522.35328761049</v>
      </c>
      <c r="BK228" s="121">
        <f t="shared" si="261"/>
        <v>38574100.685472891</v>
      </c>
      <c r="BL228">
        <f t="shared" si="232"/>
        <v>0.38901677674733859</v>
      </c>
      <c r="BM228" s="119">
        <f t="shared" si="262"/>
        <v>252014.7375811518</v>
      </c>
      <c r="BN228" s="119">
        <f t="shared" si="263"/>
        <v>48632275.116237901</v>
      </c>
      <c r="BO228">
        <f t="shared" si="233"/>
        <v>0.35582505109652834</v>
      </c>
    </row>
    <row r="229" spans="1:67">
      <c r="A229">
        <v>217</v>
      </c>
      <c r="B229" s="58">
        <v>212</v>
      </c>
      <c r="C229" s="56">
        <f t="shared" si="207"/>
        <v>4936720.4175175056</v>
      </c>
      <c r="D229" s="56">
        <f t="shared" si="234"/>
        <v>273589.37239477411</v>
      </c>
      <c r="E229" s="59">
        <f t="shared" si="235"/>
        <v>4663131.0451227315</v>
      </c>
      <c r="F229" s="53">
        <f t="shared" si="236"/>
        <v>205762.10627480978</v>
      </c>
      <c r="G229" s="53">
        <f t="shared" si="208"/>
        <v>21629.156164294269</v>
      </c>
      <c r="H229" s="60">
        <f t="shared" si="209"/>
        <v>184132.95011051552</v>
      </c>
      <c r="I229" s="54">
        <f t="shared" si="237"/>
        <v>0.10979999999999999</v>
      </c>
      <c r="J229" s="61">
        <f t="shared" si="210"/>
        <v>9.6456066865724388E-3</v>
      </c>
      <c r="K229" s="62">
        <f t="shared" si="211"/>
        <v>43202.653974395042</v>
      </c>
      <c r="L229" s="62">
        <f t="shared" si="212"/>
        <v>248964.76024920482</v>
      </c>
      <c r="M229" s="55">
        <f t="shared" si="238"/>
        <v>227335.60408491053</v>
      </c>
      <c r="N229" s="55">
        <f t="shared" si="239"/>
        <v>51191.794624457623</v>
      </c>
      <c r="O229" s="55">
        <f t="shared" si="213"/>
        <v>176143.8094604529</v>
      </c>
      <c r="P229" s="59">
        <f t="shared" si="240"/>
        <v>0</v>
      </c>
      <c r="Q229" s="52">
        <f t="shared" si="201"/>
        <v>0</v>
      </c>
      <c r="R229" s="57">
        <f t="shared" si="241"/>
        <v>0</v>
      </c>
      <c r="S229" s="59">
        <f t="shared" si="242"/>
        <v>0</v>
      </c>
      <c r="T229" s="56">
        <f t="shared" si="214"/>
        <v>0</v>
      </c>
      <c r="U229" s="57">
        <f t="shared" si="215"/>
        <v>0</v>
      </c>
      <c r="V229" s="59">
        <f t="shared" si="264"/>
        <v>0</v>
      </c>
      <c r="W229" s="52">
        <f t="shared" si="204"/>
        <v>0</v>
      </c>
      <c r="X229" s="57">
        <f t="shared" si="216"/>
        <v>0</v>
      </c>
      <c r="Y229" s="59">
        <f t="shared" si="202"/>
        <v>0</v>
      </c>
      <c r="Z229" s="56">
        <f t="shared" si="243"/>
        <v>0</v>
      </c>
      <c r="AA229" s="57">
        <f t="shared" si="244"/>
        <v>0</v>
      </c>
      <c r="AB229" s="63">
        <f t="shared" si="265"/>
        <v>0</v>
      </c>
      <c r="AC229" s="74">
        <f t="shared" si="217"/>
        <v>0</v>
      </c>
      <c r="AD229" s="57">
        <f t="shared" si="245"/>
        <v>0</v>
      </c>
      <c r="AE229" s="59">
        <f t="shared" si="246"/>
        <v>0</v>
      </c>
      <c r="AF229" s="54">
        <f t="shared" si="247"/>
        <v>0</v>
      </c>
      <c r="AG229" s="57">
        <f t="shared" si="218"/>
        <v>0</v>
      </c>
      <c r="AH229" s="59">
        <f t="shared" si="248"/>
        <v>1050051.300708422</v>
      </c>
      <c r="AI229" s="54">
        <f t="shared" si="206"/>
        <v>51191.794624457623</v>
      </c>
      <c r="AJ229" s="57">
        <f t="shared" si="219"/>
        <v>4375.2137529517586</v>
      </c>
      <c r="AK229" s="59">
        <f t="shared" si="203"/>
        <v>3886669.1168090831</v>
      </c>
      <c r="AL229" s="56">
        <f t="shared" si="205"/>
        <v>176143.8094604529</v>
      </c>
      <c r="AM229" s="75">
        <f t="shared" si="220"/>
        <v>16194.45465337118</v>
      </c>
      <c r="AN229">
        <f t="shared" si="249"/>
        <v>3.8976759730394599E-2</v>
      </c>
      <c r="AO229" s="119">
        <f t="shared" si="221"/>
        <v>0</v>
      </c>
      <c r="AP229" s="119">
        <f t="shared" si="222"/>
        <v>0</v>
      </c>
      <c r="AQ229">
        <f t="shared" si="223"/>
        <v>0.32188740709113639</v>
      </c>
      <c r="AR229" s="41">
        <f t="shared" si="224"/>
        <v>0</v>
      </c>
      <c r="AS229" s="41">
        <f t="shared" si="225"/>
        <v>0</v>
      </c>
      <c r="AT229">
        <f t="shared" si="226"/>
        <v>0.32196361259316741</v>
      </c>
      <c r="AU229" s="41">
        <f t="shared" si="250"/>
        <v>0</v>
      </c>
      <c r="AV229" s="41">
        <f t="shared" si="251"/>
        <v>0</v>
      </c>
      <c r="AW229">
        <f t="shared" si="227"/>
        <v>0.33203832720855181</v>
      </c>
      <c r="AX229">
        <f t="shared" si="252"/>
        <v>0</v>
      </c>
      <c r="AY229" s="121">
        <f t="shared" si="253"/>
        <v>0</v>
      </c>
      <c r="AZ229">
        <f t="shared" si="228"/>
        <v>0.43620562437823163</v>
      </c>
      <c r="BA229" s="39">
        <f t="shared" si="254"/>
        <v>0</v>
      </c>
      <c r="BB229" s="39">
        <f t="shared" si="255"/>
        <v>0</v>
      </c>
      <c r="BC229">
        <f t="shared" si="229"/>
        <v>0.35083511563487063</v>
      </c>
      <c r="BD229" s="41">
        <f t="shared" si="256"/>
        <v>0</v>
      </c>
      <c r="BE229" s="41">
        <f t="shared" si="257"/>
        <v>0</v>
      </c>
      <c r="BF229">
        <f t="shared" si="230"/>
        <v>0.3324762833627955</v>
      </c>
      <c r="BG229" s="41">
        <f t="shared" si="258"/>
        <v>55567.00837740938</v>
      </c>
      <c r="BH229" s="41">
        <f t="shared" si="259"/>
        <v>11108619.433507305</v>
      </c>
      <c r="BI229">
        <f t="shared" si="231"/>
        <v>0.37226788903814362</v>
      </c>
      <c r="BJ229">
        <f t="shared" si="260"/>
        <v>192338.26411382409</v>
      </c>
      <c r="BK229" s="121">
        <f t="shared" si="261"/>
        <v>38223206.652918279</v>
      </c>
      <c r="BL229">
        <f t="shared" si="232"/>
        <v>0.38673268863928578</v>
      </c>
      <c r="BM229" s="119">
        <f t="shared" si="262"/>
        <v>247905.27249123348</v>
      </c>
      <c r="BN229" s="119">
        <f t="shared" si="263"/>
        <v>48195148.066001035</v>
      </c>
      <c r="BO229">
        <f t="shared" si="233"/>
        <v>0.35358657566788726</v>
      </c>
    </row>
    <row r="230" spans="1:67">
      <c r="A230">
        <v>218</v>
      </c>
      <c r="B230" s="64">
        <v>213</v>
      </c>
      <c r="C230" s="56">
        <f t="shared" si="207"/>
        <v>4709384.8134325948</v>
      </c>
      <c r="D230" s="56">
        <f t="shared" si="234"/>
        <v>273589.37239477411</v>
      </c>
      <c r="E230" s="59">
        <f t="shared" si="235"/>
        <v>4435795.4410378207</v>
      </c>
      <c r="F230" s="53">
        <f t="shared" si="236"/>
        <v>203777.40592668223</v>
      </c>
      <c r="G230" s="53">
        <f t="shared" si="208"/>
        <v>20574.697854013761</v>
      </c>
      <c r="H230" s="66">
        <f t="shared" si="209"/>
        <v>183202.70807266847</v>
      </c>
      <c r="I230" s="54">
        <f t="shared" si="237"/>
        <v>0.10979999999999999</v>
      </c>
      <c r="J230" s="67">
        <f t="shared" si="210"/>
        <v>9.6456066865724388E-3</v>
      </c>
      <c r="K230" s="68">
        <f t="shared" si="211"/>
        <v>41018.83690035803</v>
      </c>
      <c r="L230" s="68">
        <f t="shared" si="212"/>
        <v>244796.24282704026</v>
      </c>
      <c r="M230" s="55">
        <f t="shared" si="238"/>
        <v>224221.5449730265</v>
      </c>
      <c r="N230" s="55">
        <f t="shared" si="239"/>
        <v>50490.565817180934</v>
      </c>
      <c r="O230" s="55">
        <f t="shared" si="213"/>
        <v>173730.97915584556</v>
      </c>
      <c r="P230" s="65">
        <f t="shared" si="240"/>
        <v>0</v>
      </c>
      <c r="Q230" s="52">
        <f t="shared" si="201"/>
        <v>0</v>
      </c>
      <c r="R230" s="57">
        <f t="shared" si="241"/>
        <v>0</v>
      </c>
      <c r="S230" s="59">
        <f t="shared" si="242"/>
        <v>0</v>
      </c>
      <c r="T230" s="56">
        <f t="shared" si="214"/>
        <v>0</v>
      </c>
      <c r="U230" s="57">
        <f t="shared" si="215"/>
        <v>0</v>
      </c>
      <c r="V230" s="59">
        <f t="shared" si="264"/>
        <v>0</v>
      </c>
      <c r="W230" s="52">
        <f t="shared" si="204"/>
        <v>0</v>
      </c>
      <c r="X230" s="57">
        <f t="shared" si="216"/>
        <v>0</v>
      </c>
      <c r="Y230" s="59">
        <f t="shared" si="202"/>
        <v>0</v>
      </c>
      <c r="Z230" s="56">
        <f t="shared" si="243"/>
        <v>0</v>
      </c>
      <c r="AA230" s="57">
        <f t="shared" si="244"/>
        <v>0</v>
      </c>
      <c r="AB230" s="63">
        <f t="shared" si="265"/>
        <v>0</v>
      </c>
      <c r="AC230" s="74">
        <f t="shared" si="217"/>
        <v>0</v>
      </c>
      <c r="AD230" s="57">
        <f t="shared" si="245"/>
        <v>0</v>
      </c>
      <c r="AE230" s="59">
        <f t="shared" si="246"/>
        <v>0</v>
      </c>
      <c r="AF230" s="54">
        <f t="shared" si="247"/>
        <v>0</v>
      </c>
      <c r="AG230" s="57">
        <f t="shared" si="218"/>
        <v>0</v>
      </c>
      <c r="AH230" s="59">
        <f t="shared" si="248"/>
        <v>998859.50608396437</v>
      </c>
      <c r="AI230" s="54">
        <f t="shared" si="206"/>
        <v>50490.565817180934</v>
      </c>
      <c r="AJ230" s="57">
        <f t="shared" si="219"/>
        <v>4161.9146086831852</v>
      </c>
      <c r="AK230" s="59">
        <f t="shared" si="203"/>
        <v>3710525.3073486304</v>
      </c>
      <c r="AL230" s="56">
        <f t="shared" si="205"/>
        <v>173730.97915584556</v>
      </c>
      <c r="AM230" s="75">
        <f t="shared" si="220"/>
        <v>15460.522113952626</v>
      </c>
      <c r="AN230">
        <f t="shared" si="249"/>
        <v>3.9057166914402058E-2</v>
      </c>
      <c r="AO230" s="119">
        <f t="shared" si="221"/>
        <v>0</v>
      </c>
      <c r="AP230" s="119">
        <f t="shared" si="222"/>
        <v>0</v>
      </c>
      <c r="AQ230">
        <f t="shared" si="223"/>
        <v>0.31971668838641437</v>
      </c>
      <c r="AR230" s="41">
        <f t="shared" si="224"/>
        <v>0</v>
      </c>
      <c r="AS230" s="41">
        <f t="shared" si="225"/>
        <v>0</v>
      </c>
      <c r="AT230">
        <f t="shared" si="226"/>
        <v>0.31979273655121199</v>
      </c>
      <c r="AU230" s="41">
        <f t="shared" si="250"/>
        <v>0</v>
      </c>
      <c r="AV230" s="41">
        <f t="shared" si="251"/>
        <v>0</v>
      </c>
      <c r="AW230">
        <f t="shared" si="227"/>
        <v>0.32984738942471409</v>
      </c>
      <c r="AX230">
        <f t="shared" si="252"/>
        <v>0</v>
      </c>
      <c r="AY230" s="121">
        <f t="shared" si="253"/>
        <v>0</v>
      </c>
      <c r="AZ230">
        <f t="shared" si="228"/>
        <v>0.43388464155554357</v>
      </c>
      <c r="BA230" s="39">
        <f t="shared" si="254"/>
        <v>0</v>
      </c>
      <c r="BB230" s="39">
        <f t="shared" si="255"/>
        <v>0</v>
      </c>
      <c r="BC230">
        <f t="shared" si="229"/>
        <v>0.34861055777346245</v>
      </c>
      <c r="BD230" s="41">
        <f t="shared" si="256"/>
        <v>0</v>
      </c>
      <c r="BE230" s="41">
        <f t="shared" si="257"/>
        <v>0</v>
      </c>
      <c r="BF230">
        <f t="shared" si="230"/>
        <v>0.3302845063910067</v>
      </c>
      <c r="BG230" s="41">
        <f t="shared" si="258"/>
        <v>54652.480425864116</v>
      </c>
      <c r="BH230" s="41">
        <f t="shared" si="259"/>
        <v>11006943.348145444</v>
      </c>
      <c r="BI230">
        <f t="shared" si="231"/>
        <v>0.3700107635837982</v>
      </c>
      <c r="BJ230">
        <f t="shared" si="260"/>
        <v>189191.5012697982</v>
      </c>
      <c r="BK230" s="121">
        <f t="shared" si="261"/>
        <v>37873353.455974333</v>
      </c>
      <c r="BL230">
        <f t="shared" si="232"/>
        <v>0.38445688586073873</v>
      </c>
      <c r="BM230" s="119">
        <f t="shared" si="262"/>
        <v>243843.98169566231</v>
      </c>
      <c r="BN230" s="119">
        <f t="shared" si="263"/>
        <v>47759189.079254642</v>
      </c>
      <c r="BO230">
        <f t="shared" si="233"/>
        <v>0.35135750006591093</v>
      </c>
    </row>
    <row r="231" spans="1:67">
      <c r="A231">
        <v>219</v>
      </c>
      <c r="B231" s="58">
        <v>214</v>
      </c>
      <c r="C231" s="56">
        <f t="shared" si="207"/>
        <v>4485163.2684595687</v>
      </c>
      <c r="D231" s="56">
        <f t="shared" si="234"/>
        <v>273589.37239477504</v>
      </c>
      <c r="E231" s="59">
        <f t="shared" si="235"/>
        <v>4211573.8960647937</v>
      </c>
      <c r="F231" s="53">
        <f t="shared" si="236"/>
        <v>201811.84921750345</v>
      </c>
      <c r="G231" s="53">
        <f t="shared" si="208"/>
        <v>19534.683587913871</v>
      </c>
      <c r="H231" s="60">
        <f t="shared" si="209"/>
        <v>182277.16562958958</v>
      </c>
      <c r="I231" s="54">
        <f t="shared" si="237"/>
        <v>0.10979999999999999</v>
      </c>
      <c r="J231" s="61">
        <f t="shared" si="210"/>
        <v>9.6456066865724388E-3</v>
      </c>
      <c r="K231" s="62">
        <f t="shared" si="211"/>
        <v>38865.011485270268</v>
      </c>
      <c r="L231" s="62">
        <f t="shared" si="212"/>
        <v>240676.86070277373</v>
      </c>
      <c r="M231" s="55">
        <f t="shared" si="238"/>
        <v>221142.17711485986</v>
      </c>
      <c r="N231" s="55">
        <f t="shared" si="239"/>
        <v>49797.148841855131</v>
      </c>
      <c r="O231" s="55">
        <f t="shared" si="213"/>
        <v>171345.02827300475</v>
      </c>
      <c r="P231" s="59">
        <f t="shared" si="240"/>
        <v>0</v>
      </c>
      <c r="Q231" s="52">
        <f t="shared" si="201"/>
        <v>0</v>
      </c>
      <c r="R231" s="57">
        <f t="shared" si="241"/>
        <v>0</v>
      </c>
      <c r="S231" s="59">
        <f t="shared" si="242"/>
        <v>0</v>
      </c>
      <c r="T231" s="56">
        <f t="shared" si="214"/>
        <v>0</v>
      </c>
      <c r="U231" s="57">
        <f t="shared" si="215"/>
        <v>0</v>
      </c>
      <c r="V231" s="59">
        <f t="shared" si="264"/>
        <v>0</v>
      </c>
      <c r="W231" s="52">
        <f t="shared" si="204"/>
        <v>0</v>
      </c>
      <c r="X231" s="57">
        <f t="shared" si="216"/>
        <v>0</v>
      </c>
      <c r="Y231" s="59">
        <f t="shared" si="202"/>
        <v>0</v>
      </c>
      <c r="Z231" s="56">
        <f t="shared" si="243"/>
        <v>0</v>
      </c>
      <c r="AA231" s="57">
        <f t="shared" si="244"/>
        <v>0</v>
      </c>
      <c r="AB231" s="63">
        <f t="shared" si="265"/>
        <v>0</v>
      </c>
      <c r="AC231" s="74">
        <f t="shared" si="217"/>
        <v>0</v>
      </c>
      <c r="AD231" s="57">
        <f t="shared" si="245"/>
        <v>0</v>
      </c>
      <c r="AE231" s="59">
        <f t="shared" si="246"/>
        <v>0</v>
      </c>
      <c r="AF231" s="54">
        <f t="shared" si="247"/>
        <v>0</v>
      </c>
      <c r="AG231" s="57">
        <f t="shared" si="218"/>
        <v>0</v>
      </c>
      <c r="AH231" s="59">
        <f t="shared" si="248"/>
        <v>948368.94026678347</v>
      </c>
      <c r="AI231" s="54">
        <f t="shared" si="206"/>
        <v>49797.148841855131</v>
      </c>
      <c r="AJ231" s="57">
        <f t="shared" si="219"/>
        <v>3951.5372511115979</v>
      </c>
      <c r="AK231" s="59">
        <f t="shared" si="203"/>
        <v>3536794.3281927849</v>
      </c>
      <c r="AL231" s="56">
        <f t="shared" si="205"/>
        <v>171345.02827300475</v>
      </c>
      <c r="AM231" s="75">
        <f t="shared" si="220"/>
        <v>14736.643034136603</v>
      </c>
      <c r="AN231">
        <f t="shared" si="249"/>
        <v>3.9137574098409525E-2</v>
      </c>
      <c r="AO231" s="119">
        <f t="shared" si="221"/>
        <v>0</v>
      </c>
      <c r="AP231" s="119">
        <f t="shared" si="222"/>
        <v>0</v>
      </c>
      <c r="AQ231">
        <f t="shared" si="223"/>
        <v>0.31755637846474988</v>
      </c>
      <c r="AR231" s="41">
        <f t="shared" si="224"/>
        <v>0</v>
      </c>
      <c r="AS231" s="41">
        <f t="shared" si="225"/>
        <v>0</v>
      </c>
      <c r="AT231">
        <f t="shared" si="226"/>
        <v>0.3176322669335368</v>
      </c>
      <c r="AU231" s="41">
        <f t="shared" si="250"/>
        <v>0</v>
      </c>
      <c r="AV231" s="41">
        <f t="shared" si="251"/>
        <v>0</v>
      </c>
      <c r="AW231">
        <f t="shared" si="227"/>
        <v>0.32766654318475852</v>
      </c>
      <c r="AX231">
        <f t="shared" si="252"/>
        <v>0</v>
      </c>
      <c r="AY231" s="121">
        <f t="shared" si="253"/>
        <v>0</v>
      </c>
      <c r="AZ231">
        <f t="shared" si="228"/>
        <v>0.43157025145046207</v>
      </c>
      <c r="BA231" s="39">
        <f t="shared" si="254"/>
        <v>0</v>
      </c>
      <c r="BB231" s="39">
        <f t="shared" si="255"/>
        <v>0</v>
      </c>
      <c r="BC231">
        <f t="shared" si="229"/>
        <v>0.3463954893227183</v>
      </c>
      <c r="BD231" s="41">
        <f t="shared" si="256"/>
        <v>0</v>
      </c>
      <c r="BE231" s="41">
        <f t="shared" si="257"/>
        <v>0</v>
      </c>
      <c r="BF231">
        <f t="shared" si="230"/>
        <v>0.32810280714287365</v>
      </c>
      <c r="BG231" s="41">
        <f t="shared" si="258"/>
        <v>53748.686092966731</v>
      </c>
      <c r="BH231" s="41">
        <f t="shared" si="259"/>
        <v>10905575.596366273</v>
      </c>
      <c r="BI231">
        <f t="shared" si="231"/>
        <v>0.36776242142257198</v>
      </c>
      <c r="BJ231">
        <f t="shared" si="260"/>
        <v>186081.67130714134</v>
      </c>
      <c r="BK231" s="121">
        <f t="shared" si="261"/>
        <v>37524561.19178804</v>
      </c>
      <c r="BL231">
        <f t="shared" si="232"/>
        <v>0.38218938020839205</v>
      </c>
      <c r="BM231" s="119">
        <f t="shared" si="262"/>
        <v>239830.35740010807</v>
      </c>
      <c r="BN231" s="119">
        <f t="shared" si="263"/>
        <v>47324425.902580008</v>
      </c>
      <c r="BO231">
        <f t="shared" si="233"/>
        <v>0.34913782430148832</v>
      </c>
    </row>
    <row r="232" spans="1:67">
      <c r="A232">
        <v>220</v>
      </c>
      <c r="B232" s="64">
        <v>215</v>
      </c>
      <c r="C232" s="56">
        <f t="shared" si="207"/>
        <v>4264021.0913447086</v>
      </c>
      <c r="D232" s="56">
        <f t="shared" si="234"/>
        <v>273589.37239477457</v>
      </c>
      <c r="E232" s="59">
        <f t="shared" si="235"/>
        <v>3990431.718949934</v>
      </c>
      <c r="F232" s="53">
        <f t="shared" si="236"/>
        <v>199865.25149526153</v>
      </c>
      <c r="G232" s="53">
        <f t="shared" si="208"/>
        <v>18508.952456396113</v>
      </c>
      <c r="H232" s="66">
        <f t="shared" si="209"/>
        <v>181356.29903886543</v>
      </c>
      <c r="I232" s="54">
        <f t="shared" si="237"/>
        <v>0.10979999999999999</v>
      </c>
      <c r="J232" s="67">
        <f t="shared" si="210"/>
        <v>9.6456066865724388E-3</v>
      </c>
      <c r="K232" s="68">
        <f t="shared" si="211"/>
        <v>36740.843339952924</v>
      </c>
      <c r="L232" s="68">
        <f t="shared" si="212"/>
        <v>236606.09483521446</v>
      </c>
      <c r="M232" s="55">
        <f t="shared" si="238"/>
        <v>218097.14237881836</v>
      </c>
      <c r="N232" s="55">
        <f t="shared" si="239"/>
        <v>49111.463053835963</v>
      </c>
      <c r="O232" s="55">
        <f t="shared" si="213"/>
        <v>168985.6793249824</v>
      </c>
      <c r="P232" s="65">
        <f t="shared" si="240"/>
        <v>0</v>
      </c>
      <c r="Q232" s="52">
        <f t="shared" si="201"/>
        <v>0</v>
      </c>
      <c r="R232" s="57">
        <f t="shared" si="241"/>
        <v>0</v>
      </c>
      <c r="S232" s="59">
        <f t="shared" si="242"/>
        <v>0</v>
      </c>
      <c r="T232" s="56">
        <f t="shared" si="214"/>
        <v>0</v>
      </c>
      <c r="U232" s="57">
        <f t="shared" si="215"/>
        <v>0</v>
      </c>
      <c r="V232" s="59">
        <f t="shared" si="264"/>
        <v>0</v>
      </c>
      <c r="W232" s="52">
        <f t="shared" si="204"/>
        <v>0</v>
      </c>
      <c r="X232" s="57">
        <f t="shared" si="216"/>
        <v>0</v>
      </c>
      <c r="Y232" s="59">
        <f t="shared" si="202"/>
        <v>0</v>
      </c>
      <c r="Z232" s="56">
        <f t="shared" si="243"/>
        <v>0</v>
      </c>
      <c r="AA232" s="57">
        <f t="shared" si="244"/>
        <v>0</v>
      </c>
      <c r="AB232" s="63">
        <f t="shared" si="265"/>
        <v>0</v>
      </c>
      <c r="AC232" s="74">
        <f t="shared" si="217"/>
        <v>0</v>
      </c>
      <c r="AD232" s="57">
        <f t="shared" si="245"/>
        <v>0</v>
      </c>
      <c r="AE232" s="59">
        <f t="shared" si="246"/>
        <v>0</v>
      </c>
      <c r="AF232" s="54">
        <f t="shared" si="247"/>
        <v>0</v>
      </c>
      <c r="AG232" s="57">
        <f t="shared" si="218"/>
        <v>0</v>
      </c>
      <c r="AH232" s="59">
        <f t="shared" si="248"/>
        <v>898571.79142492835</v>
      </c>
      <c r="AI232" s="54">
        <f t="shared" si="206"/>
        <v>49111.463053835963</v>
      </c>
      <c r="AJ232" s="57">
        <f t="shared" si="219"/>
        <v>3744.0491309372014</v>
      </c>
      <c r="AK232" s="59">
        <f t="shared" si="203"/>
        <v>3365449.2999197803</v>
      </c>
      <c r="AL232" s="56">
        <f t="shared" si="205"/>
        <v>168985.6793249824</v>
      </c>
      <c r="AM232" s="75">
        <f t="shared" si="220"/>
        <v>14022.705416332417</v>
      </c>
      <c r="AN232">
        <f t="shared" si="249"/>
        <v>3.9217981282416978E-2</v>
      </c>
      <c r="AO232" s="119">
        <f t="shared" si="221"/>
        <v>0</v>
      </c>
      <c r="AP232" s="119">
        <f t="shared" si="222"/>
        <v>0</v>
      </c>
      <c r="AQ232">
        <f t="shared" si="223"/>
        <v>0.31540646439311498</v>
      </c>
      <c r="AR232" s="41">
        <f t="shared" si="224"/>
        <v>0</v>
      </c>
      <c r="AS232" s="41">
        <f t="shared" si="225"/>
        <v>0</v>
      </c>
      <c r="AT232">
        <f t="shared" si="226"/>
        <v>0.31548219083894807</v>
      </c>
      <c r="AU232" s="41">
        <f t="shared" si="250"/>
        <v>0</v>
      </c>
      <c r="AV232" s="41">
        <f t="shared" si="251"/>
        <v>0</v>
      </c>
      <c r="AW232">
        <f t="shared" si="227"/>
        <v>0.32549577972453148</v>
      </c>
      <c r="AX232">
        <f t="shared" si="252"/>
        <v>0</v>
      </c>
      <c r="AY232" s="121">
        <f t="shared" si="253"/>
        <v>0</v>
      </c>
      <c r="AZ232">
        <f t="shared" si="228"/>
        <v>0.42926248053346</v>
      </c>
      <c r="BA232" s="39">
        <f t="shared" si="254"/>
        <v>0</v>
      </c>
      <c r="BB232" s="39">
        <f t="shared" si="255"/>
        <v>0</v>
      </c>
      <c r="BC232">
        <f t="shared" si="229"/>
        <v>0.34418990887908874</v>
      </c>
      <c r="BD232" s="41">
        <f t="shared" si="256"/>
        <v>0</v>
      </c>
      <c r="BE232" s="41">
        <f t="shared" si="257"/>
        <v>0</v>
      </c>
      <c r="BF232">
        <f t="shared" si="230"/>
        <v>0.32593117703100466</v>
      </c>
      <c r="BG232" s="41">
        <f t="shared" si="258"/>
        <v>52855.512184773164</v>
      </c>
      <c r="BH232" s="41">
        <f t="shared" si="259"/>
        <v>10804521.871843912</v>
      </c>
      <c r="BI232">
        <f t="shared" si="231"/>
        <v>0.36552286898740749</v>
      </c>
      <c r="BJ232">
        <f t="shared" si="260"/>
        <v>183008.3847413148</v>
      </c>
      <c r="BK232" s="121">
        <f t="shared" si="261"/>
        <v>37176849.451496124</v>
      </c>
      <c r="BL232">
        <f t="shared" si="232"/>
        <v>0.3799301830776825</v>
      </c>
      <c r="BM232" s="119">
        <f t="shared" si="262"/>
        <v>235863.89692608797</v>
      </c>
      <c r="BN232" s="119">
        <f t="shared" si="263"/>
        <v>46890885.611445948</v>
      </c>
      <c r="BO232">
        <f t="shared" si="233"/>
        <v>0.34692754800992193</v>
      </c>
    </row>
    <row r="233" spans="1:67">
      <c r="A233">
        <v>221</v>
      </c>
      <c r="B233" s="58">
        <v>216</v>
      </c>
      <c r="C233" s="56">
        <f t="shared" si="207"/>
        <v>4045923.9489658903</v>
      </c>
      <c r="D233" s="56">
        <f t="shared" si="234"/>
        <v>273589.37239477504</v>
      </c>
      <c r="E233" s="59">
        <f t="shared" si="235"/>
        <v>3772334.5765711153</v>
      </c>
      <c r="F233" s="53">
        <f t="shared" si="236"/>
        <v>197937.42988902537</v>
      </c>
      <c r="G233" s="53">
        <f t="shared" si="208"/>
        <v>17497.345210995689</v>
      </c>
      <c r="H233" s="60">
        <f t="shared" si="209"/>
        <v>180440.08467802967</v>
      </c>
      <c r="I233" s="54">
        <f t="shared" si="237"/>
        <v>0.10979999999999999</v>
      </c>
      <c r="J233" s="61">
        <f t="shared" si="210"/>
        <v>9.6456066865724388E-3</v>
      </c>
      <c r="K233" s="62">
        <f t="shared" si="211"/>
        <v>34646.001528466659</v>
      </c>
      <c r="L233" s="62">
        <f t="shared" si="212"/>
        <v>232583.43141749204</v>
      </c>
      <c r="M233" s="55">
        <f t="shared" si="238"/>
        <v>215086.08620649634</v>
      </c>
      <c r="N233" s="55">
        <f t="shared" si="239"/>
        <v>48433.428613095028</v>
      </c>
      <c r="O233" s="55">
        <f t="shared" si="213"/>
        <v>166652.65759340132</v>
      </c>
      <c r="P233" s="59">
        <f t="shared" si="240"/>
        <v>0</v>
      </c>
      <c r="Q233" s="52">
        <f t="shared" si="201"/>
        <v>0</v>
      </c>
      <c r="R233" s="57">
        <f t="shared" si="241"/>
        <v>0</v>
      </c>
      <c r="S233" s="59">
        <f t="shared" si="242"/>
        <v>0</v>
      </c>
      <c r="T233" s="56">
        <f t="shared" si="214"/>
        <v>0</v>
      </c>
      <c r="U233" s="57">
        <f t="shared" si="215"/>
        <v>0</v>
      </c>
      <c r="V233" s="59">
        <f t="shared" si="264"/>
        <v>0</v>
      </c>
      <c r="W233" s="52">
        <f t="shared" si="204"/>
        <v>0</v>
      </c>
      <c r="X233" s="57">
        <f t="shared" si="216"/>
        <v>0</v>
      </c>
      <c r="Y233" s="59">
        <f t="shared" si="202"/>
        <v>0</v>
      </c>
      <c r="Z233" s="56">
        <f t="shared" si="243"/>
        <v>0</v>
      </c>
      <c r="AA233" s="57">
        <f t="shared" si="244"/>
        <v>0</v>
      </c>
      <c r="AB233" s="63">
        <f t="shared" si="265"/>
        <v>0</v>
      </c>
      <c r="AC233" s="74">
        <f t="shared" si="217"/>
        <v>0</v>
      </c>
      <c r="AD233" s="57">
        <f t="shared" si="245"/>
        <v>0</v>
      </c>
      <c r="AE233" s="59">
        <f t="shared" si="246"/>
        <v>0</v>
      </c>
      <c r="AF233" s="54">
        <f t="shared" si="247"/>
        <v>0</v>
      </c>
      <c r="AG233" s="57">
        <f t="shared" si="218"/>
        <v>0</v>
      </c>
      <c r="AH233" s="59">
        <f t="shared" si="248"/>
        <v>849460.32837109244</v>
      </c>
      <c r="AI233" s="54">
        <f t="shared" si="206"/>
        <v>48433.428613095028</v>
      </c>
      <c r="AJ233" s="57">
        <f t="shared" si="219"/>
        <v>3539.4180348795517</v>
      </c>
      <c r="AK233" s="59">
        <f t="shared" si="203"/>
        <v>3196463.6205947981</v>
      </c>
      <c r="AL233" s="56">
        <f t="shared" si="205"/>
        <v>166652.65759340132</v>
      </c>
      <c r="AM233" s="75">
        <f t="shared" si="220"/>
        <v>13318.598419144992</v>
      </c>
      <c r="AN233">
        <f t="shared" si="249"/>
        <v>3.9298388466424444E-2</v>
      </c>
      <c r="AO233" s="119">
        <f t="shared" si="221"/>
        <v>0</v>
      </c>
      <c r="AP233" s="119">
        <f t="shared" si="222"/>
        <v>0</v>
      </c>
      <c r="AQ233">
        <f t="shared" si="223"/>
        <v>0.31326693291108637</v>
      </c>
      <c r="AR233" s="41">
        <f t="shared" si="224"/>
        <v>0</v>
      </c>
      <c r="AS233" s="41">
        <f t="shared" si="225"/>
        <v>0</v>
      </c>
      <c r="AT233">
        <f t="shared" si="226"/>
        <v>0.31334249503869893</v>
      </c>
      <c r="AU233" s="41">
        <f t="shared" si="250"/>
        <v>0</v>
      </c>
      <c r="AV233" s="41">
        <f t="shared" si="251"/>
        <v>0</v>
      </c>
      <c r="AW233">
        <f t="shared" si="227"/>
        <v>0.32333508993536458</v>
      </c>
      <c r="AX233">
        <f t="shared" si="252"/>
        <v>0</v>
      </c>
      <c r="AY233" s="121">
        <f t="shared" si="253"/>
        <v>0</v>
      </c>
      <c r="AZ233">
        <f t="shared" si="228"/>
        <v>0.42696135486860676</v>
      </c>
      <c r="BA233" s="39">
        <f t="shared" si="254"/>
        <v>0</v>
      </c>
      <c r="BB233" s="39">
        <f t="shared" si="255"/>
        <v>0</v>
      </c>
      <c r="BC233">
        <f t="shared" si="229"/>
        <v>0.34199381466904882</v>
      </c>
      <c r="BD233" s="41">
        <f t="shared" si="256"/>
        <v>0</v>
      </c>
      <c r="BE233" s="41">
        <f t="shared" si="257"/>
        <v>0</v>
      </c>
      <c r="BF233">
        <f t="shared" si="230"/>
        <v>0.32376960712279917</v>
      </c>
      <c r="BG233" s="41">
        <f t="shared" si="258"/>
        <v>51972.846647974577</v>
      </c>
      <c r="BH233" s="41">
        <f t="shared" si="259"/>
        <v>10703787.723494001</v>
      </c>
      <c r="BI233">
        <f t="shared" si="231"/>
        <v>0.36329211232081421</v>
      </c>
      <c r="BJ233">
        <f t="shared" si="260"/>
        <v>179971.25601254631</v>
      </c>
      <c r="BK233" s="121">
        <f t="shared" si="261"/>
        <v>36830237.328141689</v>
      </c>
      <c r="BL233">
        <f t="shared" si="232"/>
        <v>0.37767930546455519</v>
      </c>
      <c r="BM233" s="119">
        <f t="shared" si="262"/>
        <v>231944.10266052088</v>
      </c>
      <c r="BN233" s="119">
        <f t="shared" si="263"/>
        <v>46458594.620603211</v>
      </c>
      <c r="BO233">
        <f t="shared" si="233"/>
        <v>0.34472667045341848</v>
      </c>
    </row>
    <row r="234" spans="1:67">
      <c r="A234">
        <v>222</v>
      </c>
      <c r="B234" s="64">
        <v>217</v>
      </c>
      <c r="C234" s="56">
        <f t="shared" si="207"/>
        <v>3830837.8627593946</v>
      </c>
      <c r="D234" s="56">
        <f t="shared" si="234"/>
        <v>273589.37239477551</v>
      </c>
      <c r="E234" s="59">
        <f t="shared" si="235"/>
        <v>3557248.4903646191</v>
      </c>
      <c r="F234" s="53">
        <f t="shared" si="236"/>
        <v>196028.2032917648</v>
      </c>
      <c r="G234" s="53">
        <f t="shared" si="208"/>
        <v>16499.704247807891</v>
      </c>
      <c r="H234" s="66">
        <f t="shared" si="209"/>
        <v>179528.49904395692</v>
      </c>
      <c r="I234" s="54">
        <f t="shared" si="237"/>
        <v>0.10979999999999999</v>
      </c>
      <c r="J234" s="67">
        <f t="shared" si="210"/>
        <v>9.6456066865724388E-3</v>
      </c>
      <c r="K234" s="68">
        <f t="shared" si="211"/>
        <v>32580.158533651978</v>
      </c>
      <c r="L234" s="68">
        <f t="shared" si="212"/>
        <v>228608.36182541677</v>
      </c>
      <c r="M234" s="55">
        <f t="shared" si="238"/>
        <v>212108.65757760889</v>
      </c>
      <c r="N234" s="55">
        <f t="shared" si="239"/>
        <v>47762.966476323621</v>
      </c>
      <c r="O234" s="55">
        <f t="shared" si="213"/>
        <v>164345.69110128528</v>
      </c>
      <c r="P234" s="65">
        <f t="shared" si="240"/>
        <v>0</v>
      </c>
      <c r="Q234" s="52">
        <f t="shared" si="201"/>
        <v>0</v>
      </c>
      <c r="R234" s="57">
        <f t="shared" si="241"/>
        <v>0</v>
      </c>
      <c r="S234" s="59">
        <f t="shared" si="242"/>
        <v>0</v>
      </c>
      <c r="T234" s="56">
        <f t="shared" si="214"/>
        <v>0</v>
      </c>
      <c r="U234" s="57">
        <f t="shared" si="215"/>
        <v>0</v>
      </c>
      <c r="V234" s="59">
        <f t="shared" si="264"/>
        <v>0</v>
      </c>
      <c r="W234" s="52">
        <f t="shared" si="204"/>
        <v>0</v>
      </c>
      <c r="X234" s="57">
        <f t="shared" si="216"/>
        <v>0</v>
      </c>
      <c r="Y234" s="59">
        <f t="shared" si="202"/>
        <v>0</v>
      </c>
      <c r="Z234" s="56">
        <f t="shared" si="243"/>
        <v>0</v>
      </c>
      <c r="AA234" s="57">
        <f t="shared" si="244"/>
        <v>0</v>
      </c>
      <c r="AB234" s="63">
        <f t="shared" si="265"/>
        <v>0</v>
      </c>
      <c r="AC234" s="74">
        <f t="shared" si="217"/>
        <v>0</v>
      </c>
      <c r="AD234" s="57">
        <f t="shared" si="245"/>
        <v>0</v>
      </c>
      <c r="AE234" s="59">
        <f t="shared" si="246"/>
        <v>0</v>
      </c>
      <c r="AF234" s="54">
        <f t="shared" si="247"/>
        <v>0</v>
      </c>
      <c r="AG234" s="57">
        <f t="shared" si="218"/>
        <v>0</v>
      </c>
      <c r="AH234" s="59">
        <f t="shared" si="248"/>
        <v>801026.89975799737</v>
      </c>
      <c r="AI234" s="54">
        <f t="shared" si="206"/>
        <v>47762.966476323621</v>
      </c>
      <c r="AJ234" s="57">
        <f t="shared" si="219"/>
        <v>3337.6120823249889</v>
      </c>
      <c r="AK234" s="59">
        <f t="shared" si="203"/>
        <v>3029810.963001397</v>
      </c>
      <c r="AL234" s="56">
        <f t="shared" si="205"/>
        <v>164345.69110128528</v>
      </c>
      <c r="AM234" s="75">
        <f t="shared" si="220"/>
        <v>12624.212345839154</v>
      </c>
      <c r="AN234">
        <f t="shared" si="249"/>
        <v>3.9378795650431904E-2</v>
      </c>
      <c r="AO234" s="119">
        <f t="shared" si="221"/>
        <v>0</v>
      </c>
      <c r="AP234" s="119">
        <f t="shared" si="222"/>
        <v>0</v>
      </c>
      <c r="AQ234">
        <f t="shared" si="223"/>
        <v>0.31113777043382379</v>
      </c>
      <c r="AR234" s="41">
        <f t="shared" si="224"/>
        <v>0</v>
      </c>
      <c r="AS234" s="41">
        <f t="shared" si="225"/>
        <v>0</v>
      </c>
      <c r="AT234">
        <f t="shared" si="226"/>
        <v>0.31121316597945708</v>
      </c>
      <c r="AU234" s="41">
        <f t="shared" si="250"/>
        <v>0</v>
      </c>
      <c r="AV234" s="41">
        <f t="shared" si="251"/>
        <v>0</v>
      </c>
      <c r="AW234">
        <f t="shared" si="227"/>
        <v>0.32118446436685516</v>
      </c>
      <c r="AX234">
        <f t="shared" si="252"/>
        <v>0</v>
      </c>
      <c r="AY234" s="121">
        <f t="shared" si="253"/>
        <v>0</v>
      </c>
      <c r="AZ234">
        <f t="shared" si="228"/>
        <v>0.42466690011424618</v>
      </c>
      <c r="BA234" s="39">
        <f t="shared" si="254"/>
        <v>0</v>
      </c>
      <c r="BB234" s="39">
        <f t="shared" si="255"/>
        <v>0</v>
      </c>
      <c r="BC234">
        <f t="shared" si="229"/>
        <v>0.33980720455142976</v>
      </c>
      <c r="BD234" s="41">
        <f t="shared" si="256"/>
        <v>0</v>
      </c>
      <c r="BE234" s="41">
        <f t="shared" si="257"/>
        <v>0</v>
      </c>
      <c r="BF234">
        <f t="shared" si="230"/>
        <v>0.32161808814333459</v>
      </c>
      <c r="BG234" s="41">
        <f t="shared" si="258"/>
        <v>51100.578558648609</v>
      </c>
      <c r="BH234" s="41">
        <f t="shared" si="259"/>
        <v>10603378.557743844</v>
      </c>
      <c r="BI234">
        <f t="shared" si="231"/>
        <v>0.36107015707691131</v>
      </c>
      <c r="BJ234">
        <f t="shared" si="260"/>
        <v>176969.90344712444</v>
      </c>
      <c r="BK234" s="121">
        <f t="shared" si="261"/>
        <v>36484743.424485333</v>
      </c>
      <c r="BL234">
        <f t="shared" si="232"/>
        <v>0.37543675796720982</v>
      </c>
      <c r="BM234" s="119">
        <f t="shared" si="262"/>
        <v>228070.48200577305</v>
      </c>
      <c r="BN234" s="119">
        <f t="shared" si="263"/>
        <v>46027578.694341131</v>
      </c>
      <c r="BO234">
        <f t="shared" si="233"/>
        <v>0.3425351905233987</v>
      </c>
    </row>
    <row r="235" spans="1:67">
      <c r="A235">
        <v>223</v>
      </c>
      <c r="B235" s="58">
        <v>218</v>
      </c>
      <c r="C235" s="56">
        <f t="shared" si="207"/>
        <v>3618729.2051817854</v>
      </c>
      <c r="D235" s="56">
        <f t="shared" si="234"/>
        <v>273589.37239477504</v>
      </c>
      <c r="E235" s="59">
        <f t="shared" si="235"/>
        <v>3345139.8327870104</v>
      </c>
      <c r="F235" s="53">
        <f t="shared" si="236"/>
        <v>194137.39234333695</v>
      </c>
      <c r="G235" s="53">
        <f t="shared" si="208"/>
        <v>15515.873591077083</v>
      </c>
      <c r="H235" s="60">
        <f t="shared" si="209"/>
        <v>178621.51875225987</v>
      </c>
      <c r="I235" s="54">
        <f t="shared" si="237"/>
        <v>0.10979999999999999</v>
      </c>
      <c r="J235" s="61">
        <f t="shared" si="210"/>
        <v>9.6456066865724388E-3</v>
      </c>
      <c r="K235" s="62">
        <f t="shared" si="211"/>
        <v>30542.990223007677</v>
      </c>
      <c r="L235" s="62">
        <f t="shared" si="212"/>
        <v>224680.38256634463</v>
      </c>
      <c r="M235" s="55">
        <f t="shared" si="238"/>
        <v>209164.50897526756</v>
      </c>
      <c r="N235" s="55">
        <f t="shared" si="239"/>
        <v>47099.998389113454</v>
      </c>
      <c r="O235" s="55">
        <f t="shared" si="213"/>
        <v>162064.51058615409</v>
      </c>
      <c r="P235" s="59">
        <f t="shared" si="240"/>
        <v>0</v>
      </c>
      <c r="Q235" s="52">
        <f t="shared" ref="Q235:Q252" si="266">MIN(IF(S235&gt;O235,0,MIN(P235,O235-S235))+IF(P235&gt;0,MIN(AA235,P235)),P235)</f>
        <v>0</v>
      </c>
      <c r="R235" s="57">
        <f t="shared" si="241"/>
        <v>0</v>
      </c>
      <c r="S235" s="59">
        <f t="shared" si="242"/>
        <v>0</v>
      </c>
      <c r="T235" s="56">
        <f t="shared" si="214"/>
        <v>0</v>
      </c>
      <c r="U235" s="57">
        <f t="shared" si="215"/>
        <v>0</v>
      </c>
      <c r="V235" s="59">
        <f t="shared" si="264"/>
        <v>0</v>
      </c>
      <c r="W235" s="52">
        <f t="shared" si="204"/>
        <v>0</v>
      </c>
      <c r="X235" s="57">
        <f t="shared" si="216"/>
        <v>0</v>
      </c>
      <c r="Y235" s="59">
        <f t="shared" si="202"/>
        <v>0</v>
      </c>
      <c r="Z235" s="56">
        <f t="shared" si="243"/>
        <v>0</v>
      </c>
      <c r="AA235" s="57">
        <f t="shared" si="244"/>
        <v>0</v>
      </c>
      <c r="AB235" s="63">
        <f t="shared" si="265"/>
        <v>0</v>
      </c>
      <c r="AC235" s="74">
        <f t="shared" si="217"/>
        <v>0</v>
      </c>
      <c r="AD235" s="57">
        <f t="shared" si="245"/>
        <v>0</v>
      </c>
      <c r="AE235" s="59">
        <f t="shared" si="246"/>
        <v>0</v>
      </c>
      <c r="AF235" s="54">
        <f t="shared" si="247"/>
        <v>0</v>
      </c>
      <c r="AG235" s="57">
        <f t="shared" si="218"/>
        <v>0</v>
      </c>
      <c r="AH235" s="59">
        <f t="shared" si="248"/>
        <v>753263.9332816737</v>
      </c>
      <c r="AI235" s="54">
        <f t="shared" si="206"/>
        <v>47099.998389113454</v>
      </c>
      <c r="AJ235" s="57">
        <f t="shared" si="219"/>
        <v>3138.5997220069739</v>
      </c>
      <c r="AK235" s="59">
        <f t="shared" si="203"/>
        <v>2865465.2719001118</v>
      </c>
      <c r="AL235" s="56">
        <f t="shared" si="205"/>
        <v>162064.51058615409</v>
      </c>
      <c r="AM235" s="75">
        <f t="shared" si="220"/>
        <v>11939.438632917132</v>
      </c>
      <c r="AN235">
        <f t="shared" si="249"/>
        <v>3.9459202834439364E-2</v>
      </c>
      <c r="AO235" s="119">
        <f t="shared" si="221"/>
        <v>0</v>
      </c>
      <c r="AP235" s="119">
        <f t="shared" si="222"/>
        <v>0</v>
      </c>
      <c r="AQ235">
        <f t="shared" si="223"/>
        <v>0.30901896305489518</v>
      </c>
      <c r="AR235" s="41">
        <f t="shared" si="224"/>
        <v>0</v>
      </c>
      <c r="AS235" s="41">
        <f t="shared" si="225"/>
        <v>0</v>
      </c>
      <c r="AT235">
        <f t="shared" si="226"/>
        <v>0.30909418978618902</v>
      </c>
      <c r="AU235" s="41">
        <f t="shared" si="250"/>
        <v>0</v>
      </c>
      <c r="AV235" s="41">
        <f t="shared" si="251"/>
        <v>0</v>
      </c>
      <c r="AW235">
        <f t="shared" si="227"/>
        <v>0.31904389322969307</v>
      </c>
      <c r="AX235">
        <f t="shared" si="252"/>
        <v>0</v>
      </c>
      <c r="AY235" s="121">
        <f t="shared" si="253"/>
        <v>0</v>
      </c>
      <c r="AZ235">
        <f t="shared" si="228"/>
        <v>0.42237914152388356</v>
      </c>
      <c r="BA235" s="39">
        <f t="shared" si="254"/>
        <v>0</v>
      </c>
      <c r="BB235" s="39">
        <f t="shared" si="255"/>
        <v>0</v>
      </c>
      <c r="BC235">
        <f t="shared" si="229"/>
        <v>0.3376300760199698</v>
      </c>
      <c r="BD235" s="41">
        <f t="shared" si="256"/>
        <v>0</v>
      </c>
      <c r="BE235" s="41">
        <f t="shared" si="257"/>
        <v>0</v>
      </c>
      <c r="BF235">
        <f t="shared" si="230"/>
        <v>0.31947661047795561</v>
      </c>
      <c r="BG235" s="41">
        <f t="shared" si="258"/>
        <v>50238.598111120431</v>
      </c>
      <c r="BH235" s="41">
        <f t="shared" si="259"/>
        <v>10503299.6407723</v>
      </c>
      <c r="BI235">
        <f t="shared" si="231"/>
        <v>0.35885700852355518</v>
      </c>
      <c r="BJ235">
        <f t="shared" si="260"/>
        <v>174003.94921907122</v>
      </c>
      <c r="BK235" s="121">
        <f t="shared" si="261"/>
        <v>36140385.860712364</v>
      </c>
      <c r="BL235">
        <f t="shared" si="232"/>
        <v>0.37320255078795167</v>
      </c>
      <c r="BM235" s="119">
        <f t="shared" si="262"/>
        <v>224242.54733019165</v>
      </c>
      <c r="BN235" s="119">
        <f t="shared" si="263"/>
        <v>45597862.956608325</v>
      </c>
      <c r="BO235">
        <f t="shared" si="233"/>
        <v>0.34035310674295755</v>
      </c>
    </row>
    <row r="236" spans="1:67">
      <c r="A236">
        <v>224</v>
      </c>
      <c r="B236" s="64">
        <v>219</v>
      </c>
      <c r="C236" s="56">
        <f t="shared" si="207"/>
        <v>3409564.696206518</v>
      </c>
      <c r="D236" s="56">
        <f t="shared" si="234"/>
        <v>273589.37239477504</v>
      </c>
      <c r="E236" s="59">
        <f t="shared" si="235"/>
        <v>3135975.3238117429</v>
      </c>
      <c r="F236" s="53">
        <f t="shared" si="236"/>
        <v>192264.81941363637</v>
      </c>
      <c r="G236" s="53">
        <f t="shared" si="208"/>
        <v>14545.698876946801</v>
      </c>
      <c r="H236" s="66">
        <f t="shared" si="209"/>
        <v>177719.12053668959</v>
      </c>
      <c r="I236" s="54">
        <f t="shared" si="237"/>
        <v>0.10979999999999999</v>
      </c>
      <c r="J236" s="67">
        <f t="shared" si="210"/>
        <v>9.6456066865724388E-3</v>
      </c>
      <c r="K236" s="68">
        <f t="shared" si="211"/>
        <v>28534.175814904251</v>
      </c>
      <c r="L236" s="68">
        <f t="shared" si="212"/>
        <v>220798.99522854062</v>
      </c>
      <c r="M236" s="55">
        <f t="shared" si="238"/>
        <v>206253.2963515938</v>
      </c>
      <c r="N236" s="55">
        <f t="shared" si="239"/>
        <v>46444.446878213421</v>
      </c>
      <c r="O236" s="55">
        <f t="shared" si="213"/>
        <v>159808.8494733804</v>
      </c>
      <c r="P236" s="65">
        <f t="shared" si="240"/>
        <v>0</v>
      </c>
      <c r="Q236" s="52">
        <f t="shared" si="266"/>
        <v>0</v>
      </c>
      <c r="R236" s="57">
        <f t="shared" si="241"/>
        <v>0</v>
      </c>
      <c r="S236" s="59">
        <f t="shared" si="242"/>
        <v>0</v>
      </c>
      <c r="T236" s="56">
        <f t="shared" si="214"/>
        <v>0</v>
      </c>
      <c r="U236" s="57">
        <f t="shared" si="215"/>
        <v>0</v>
      </c>
      <c r="V236" s="59">
        <f t="shared" si="264"/>
        <v>0</v>
      </c>
      <c r="W236" s="52">
        <f t="shared" si="204"/>
        <v>0</v>
      </c>
      <c r="X236" s="57">
        <f t="shared" si="216"/>
        <v>0</v>
      </c>
      <c r="Y236" s="59">
        <f t="shared" si="202"/>
        <v>0</v>
      </c>
      <c r="Z236" s="56">
        <f t="shared" si="243"/>
        <v>0</v>
      </c>
      <c r="AA236" s="57">
        <f t="shared" si="244"/>
        <v>0</v>
      </c>
      <c r="AB236" s="63">
        <f t="shared" si="265"/>
        <v>0</v>
      </c>
      <c r="AC236" s="74">
        <f t="shared" si="217"/>
        <v>0</v>
      </c>
      <c r="AD236" s="57">
        <f t="shared" si="245"/>
        <v>0</v>
      </c>
      <c r="AE236" s="59">
        <f t="shared" si="246"/>
        <v>0</v>
      </c>
      <c r="AF236" s="54">
        <f t="shared" si="247"/>
        <v>0</v>
      </c>
      <c r="AG236" s="57">
        <f t="shared" si="218"/>
        <v>0</v>
      </c>
      <c r="AH236" s="59">
        <f t="shared" si="248"/>
        <v>706163.93489256024</v>
      </c>
      <c r="AI236" s="54">
        <f t="shared" si="206"/>
        <v>46444.446878213421</v>
      </c>
      <c r="AJ236" s="57">
        <f t="shared" si="219"/>
        <v>2942.3497287190012</v>
      </c>
      <c r="AK236" s="59">
        <f t="shared" si="203"/>
        <v>2703400.7613139576</v>
      </c>
      <c r="AL236" s="56">
        <f t="shared" si="205"/>
        <v>159808.8494733804</v>
      </c>
      <c r="AM236" s="75">
        <f t="shared" si="220"/>
        <v>11264.169838808157</v>
      </c>
      <c r="AN236">
        <f t="shared" si="249"/>
        <v>3.9539610018446823E-2</v>
      </c>
      <c r="AO236" s="119">
        <f t="shared" si="221"/>
        <v>0</v>
      </c>
      <c r="AP236" s="119">
        <f t="shared" si="222"/>
        <v>0</v>
      </c>
      <c r="AQ236">
        <f t="shared" si="223"/>
        <v>0.30691049654927594</v>
      </c>
      <c r="AR236" s="41">
        <f t="shared" si="224"/>
        <v>0</v>
      </c>
      <c r="AS236" s="41">
        <f t="shared" si="225"/>
        <v>0</v>
      </c>
      <c r="AT236">
        <f t="shared" si="226"/>
        <v>0.3069855522651313</v>
      </c>
      <c r="AU236" s="41">
        <f t="shared" si="250"/>
        <v>0</v>
      </c>
      <c r="AV236" s="41">
        <f t="shared" si="251"/>
        <v>0</v>
      </c>
      <c r="AW236">
        <f t="shared" si="227"/>
        <v>0.31691336639838269</v>
      </c>
      <c r="AX236">
        <f t="shared" si="252"/>
        <v>0</v>
      </c>
      <c r="AY236" s="121">
        <f t="shared" si="253"/>
        <v>0</v>
      </c>
      <c r="AZ236">
        <f t="shared" si="228"/>
        <v>0.42009810394697106</v>
      </c>
      <c r="BA236" s="39">
        <f t="shared" si="254"/>
        <v>0</v>
      </c>
      <c r="BB236" s="39">
        <f t="shared" si="255"/>
        <v>0</v>
      </c>
      <c r="BC236">
        <f t="shared" si="229"/>
        <v>0.33546242620576072</v>
      </c>
      <c r="BD236" s="41">
        <f t="shared" si="256"/>
        <v>0</v>
      </c>
      <c r="BE236" s="41">
        <f t="shared" si="257"/>
        <v>0</v>
      </c>
      <c r="BF236">
        <f t="shared" si="230"/>
        <v>0.31734516417519942</v>
      </c>
      <c r="BG236" s="41">
        <f t="shared" si="258"/>
        <v>49386.796606932425</v>
      </c>
      <c r="BH236" s="41">
        <f t="shared" si="259"/>
        <v>10403556.100719806</v>
      </c>
      <c r="BI236">
        <f t="shared" si="231"/>
        <v>0.35665267154439506</v>
      </c>
      <c r="BJ236">
        <f t="shared" si="260"/>
        <v>171073.01931218855</v>
      </c>
      <c r="BK236" s="121">
        <f t="shared" si="261"/>
        <v>35797182.282037206</v>
      </c>
      <c r="BL236">
        <f t="shared" si="232"/>
        <v>0.37097669373500364</v>
      </c>
      <c r="BM236" s="119">
        <f t="shared" si="262"/>
        <v>220459.81591912097</v>
      </c>
      <c r="BN236" s="119">
        <f t="shared" si="263"/>
        <v>45169471.900999039</v>
      </c>
      <c r="BO236">
        <f t="shared" si="233"/>
        <v>0.33818041726929177</v>
      </c>
    </row>
    <row r="237" spans="1:67">
      <c r="A237">
        <v>225</v>
      </c>
      <c r="B237" s="58">
        <v>220</v>
      </c>
      <c r="C237" s="56">
        <f t="shared" si="207"/>
        <v>3203311.3998549241</v>
      </c>
      <c r="D237" s="56">
        <f t="shared" si="234"/>
        <v>273589.37239477504</v>
      </c>
      <c r="E237" s="59">
        <f t="shared" si="235"/>
        <v>2929722.027460149</v>
      </c>
      <c r="F237" s="53">
        <f t="shared" si="236"/>
        <v>190410.30858590757</v>
      </c>
      <c r="G237" s="53">
        <f t="shared" si="208"/>
        <v>13589.027337369325</v>
      </c>
      <c r="H237" s="60">
        <f t="shared" si="209"/>
        <v>176821.28124853823</v>
      </c>
      <c r="I237" s="54">
        <f t="shared" si="237"/>
        <v>0.10979999999999999</v>
      </c>
      <c r="J237" s="61">
        <f t="shared" si="210"/>
        <v>9.6456066865724388E-3</v>
      </c>
      <c r="K237" s="62">
        <f t="shared" si="211"/>
        <v>26553.397845128969</v>
      </c>
      <c r="L237" s="62">
        <f t="shared" si="212"/>
        <v>216963.70643103652</v>
      </c>
      <c r="M237" s="55">
        <f t="shared" si="238"/>
        <v>203374.67909366719</v>
      </c>
      <c r="N237" s="55">
        <f t="shared" si="239"/>
        <v>45796.235243861775</v>
      </c>
      <c r="O237" s="55">
        <f t="shared" si="213"/>
        <v>157578.44384980542</v>
      </c>
      <c r="P237" s="59">
        <f t="shared" si="240"/>
        <v>0</v>
      </c>
      <c r="Q237" s="52">
        <f t="shared" si="266"/>
        <v>0</v>
      </c>
      <c r="R237" s="57">
        <f t="shared" si="241"/>
        <v>0</v>
      </c>
      <c r="S237" s="59">
        <f t="shared" si="242"/>
        <v>0</v>
      </c>
      <c r="T237" s="56">
        <f t="shared" si="214"/>
        <v>0</v>
      </c>
      <c r="U237" s="57">
        <f t="shared" si="215"/>
        <v>0</v>
      </c>
      <c r="V237" s="59">
        <f t="shared" si="264"/>
        <v>0</v>
      </c>
      <c r="W237" s="52">
        <f t="shared" si="204"/>
        <v>0</v>
      </c>
      <c r="X237" s="57">
        <f t="shared" si="216"/>
        <v>0</v>
      </c>
      <c r="Y237" s="59">
        <f t="shared" si="202"/>
        <v>0</v>
      </c>
      <c r="Z237" s="56">
        <f t="shared" si="243"/>
        <v>0</v>
      </c>
      <c r="AA237" s="57">
        <f t="shared" si="244"/>
        <v>0</v>
      </c>
      <c r="AB237" s="63">
        <f t="shared" si="265"/>
        <v>0</v>
      </c>
      <c r="AC237" s="74">
        <f t="shared" si="217"/>
        <v>0</v>
      </c>
      <c r="AD237" s="57">
        <f t="shared" si="245"/>
        <v>0</v>
      </c>
      <c r="AE237" s="59">
        <f t="shared" si="246"/>
        <v>0</v>
      </c>
      <c r="AF237" s="54">
        <f t="shared" si="247"/>
        <v>0</v>
      </c>
      <c r="AG237" s="57">
        <f t="shared" si="218"/>
        <v>0</v>
      </c>
      <c r="AH237" s="59">
        <f t="shared" si="248"/>
        <v>659719.4880143468</v>
      </c>
      <c r="AI237" s="54">
        <f t="shared" si="206"/>
        <v>45796.235243861775</v>
      </c>
      <c r="AJ237" s="57">
        <f t="shared" si="219"/>
        <v>2748.8312000597784</v>
      </c>
      <c r="AK237" s="59">
        <f t="shared" si="203"/>
        <v>2543591.9118405771</v>
      </c>
      <c r="AL237" s="56">
        <f t="shared" si="205"/>
        <v>157578.44384980542</v>
      </c>
      <c r="AM237" s="75">
        <f t="shared" si="220"/>
        <v>10598.299632669072</v>
      </c>
      <c r="AN237">
        <f t="shared" si="249"/>
        <v>3.9620017202454283E-2</v>
      </c>
      <c r="AO237" s="119">
        <f t="shared" si="221"/>
        <v>0</v>
      </c>
      <c r="AP237" s="119">
        <f t="shared" si="222"/>
        <v>0</v>
      </c>
      <c r="AQ237">
        <f t="shared" si="223"/>
        <v>0.30481235637628373</v>
      </c>
      <c r="AR237" s="41">
        <f t="shared" si="224"/>
        <v>0</v>
      </c>
      <c r="AS237" s="41">
        <f t="shared" si="225"/>
        <v>0</v>
      </c>
      <c r="AT237">
        <f t="shared" si="226"/>
        <v>0.30488723890671182</v>
      </c>
      <c r="AU237" s="41">
        <f t="shared" si="250"/>
        <v>0</v>
      </c>
      <c r="AV237" s="41">
        <f t="shared" si="251"/>
        <v>0</v>
      </c>
      <c r="AW237">
        <f t="shared" si="227"/>
        <v>0.31479287341405265</v>
      </c>
      <c r="AX237">
        <f t="shared" si="252"/>
        <v>0</v>
      </c>
      <c r="AY237" s="121">
        <f t="shared" si="253"/>
        <v>0</v>
      </c>
      <c r="AZ237">
        <f t="shared" si="228"/>
        <v>0.41782381182983463</v>
      </c>
      <c r="BA237" s="39">
        <f t="shared" si="254"/>
        <v>0</v>
      </c>
      <c r="BB237" s="39">
        <f t="shared" si="255"/>
        <v>0</v>
      </c>
      <c r="BC237">
        <f t="shared" si="229"/>
        <v>0.33330425187976537</v>
      </c>
      <c r="BD237" s="41">
        <f t="shared" si="256"/>
        <v>0</v>
      </c>
      <c r="BE237" s="41">
        <f t="shared" si="257"/>
        <v>0</v>
      </c>
      <c r="BF237">
        <f t="shared" si="230"/>
        <v>0.31522373894948474</v>
      </c>
      <c r="BG237" s="41">
        <f t="shared" si="258"/>
        <v>48545.066443921554</v>
      </c>
      <c r="BH237" s="41">
        <f t="shared" si="259"/>
        <v>10304152.929868899</v>
      </c>
      <c r="BI237">
        <f t="shared" si="231"/>
        <v>0.35445715064096367</v>
      </c>
      <c r="BJ237">
        <f t="shared" si="260"/>
        <v>168176.7434824745</v>
      </c>
      <c r="BK237" s="121">
        <f t="shared" si="261"/>
        <v>35455149.866206221</v>
      </c>
      <c r="BL237">
        <f t="shared" si="232"/>
        <v>0.36875919622426617</v>
      </c>
      <c r="BM237" s="119">
        <f t="shared" si="262"/>
        <v>216721.80992639606</v>
      </c>
      <c r="BN237" s="119">
        <f t="shared" si="263"/>
        <v>44742429.400606781</v>
      </c>
      <c r="BO237">
        <f t="shared" si="233"/>
        <v>0.33601711989614041</v>
      </c>
    </row>
    <row r="238" spans="1:67">
      <c r="A238">
        <v>226</v>
      </c>
      <c r="B238" s="64">
        <v>221</v>
      </c>
      <c r="C238" s="56">
        <f t="shared" si="207"/>
        <v>2999936.7207612568</v>
      </c>
      <c r="D238" s="56">
        <f t="shared" si="234"/>
        <v>273589.37239477504</v>
      </c>
      <c r="E238" s="59">
        <f t="shared" si="235"/>
        <v>2726347.3483664817</v>
      </c>
      <c r="F238" s="53">
        <f t="shared" si="236"/>
        <v>188573.68564021902</v>
      </c>
      <c r="G238" s="53">
        <f t="shared" si="208"/>
        <v>12645.707784173197</v>
      </c>
      <c r="H238" s="66">
        <f t="shared" si="209"/>
        <v>175927.97785604582</v>
      </c>
      <c r="I238" s="54">
        <f t="shared" si="237"/>
        <v>0.10979999999999999</v>
      </c>
      <c r="J238" s="67">
        <f t="shared" si="210"/>
        <v>9.6456066865724388E-3</v>
      </c>
      <c r="K238" s="68">
        <f t="shared" si="211"/>
        <v>24600.342133759328</v>
      </c>
      <c r="L238" s="68">
        <f t="shared" si="212"/>
        <v>213174.02777397833</v>
      </c>
      <c r="M238" s="55">
        <f t="shared" si="238"/>
        <v>200528.31998980514</v>
      </c>
      <c r="N238" s="55">
        <f t="shared" si="239"/>
        <v>45155.287552192953</v>
      </c>
      <c r="O238" s="55">
        <f t="shared" si="213"/>
        <v>155373.03243761219</v>
      </c>
      <c r="P238" s="65">
        <f t="shared" si="240"/>
        <v>0</v>
      </c>
      <c r="Q238" s="52">
        <f t="shared" si="266"/>
        <v>0</v>
      </c>
      <c r="R238" s="57">
        <f t="shared" si="241"/>
        <v>0</v>
      </c>
      <c r="S238" s="59">
        <f t="shared" si="242"/>
        <v>0</v>
      </c>
      <c r="T238" s="56">
        <f t="shared" si="214"/>
        <v>0</v>
      </c>
      <c r="U238" s="57">
        <f t="shared" si="215"/>
        <v>0</v>
      </c>
      <c r="V238" s="59">
        <f t="shared" si="264"/>
        <v>0</v>
      </c>
      <c r="W238" s="52">
        <f t="shared" si="204"/>
        <v>0</v>
      </c>
      <c r="X238" s="57">
        <f t="shared" si="216"/>
        <v>0</v>
      </c>
      <c r="Y238" s="59">
        <f t="shared" ref="Y238:Y252" si="267">IF(V237&gt;O237,(IF(V237&gt;AA237+O237+AM237,Y237+AA237,Y237+AA237-((AA237+O237+AM237)-V237))),Y237-Z237)</f>
        <v>0</v>
      </c>
      <c r="Z238" s="56">
        <f t="shared" si="243"/>
        <v>0</v>
      </c>
      <c r="AA238" s="57">
        <f t="shared" si="244"/>
        <v>0</v>
      </c>
      <c r="AB238" s="63">
        <f t="shared" si="265"/>
        <v>0</v>
      </c>
      <c r="AC238" s="74">
        <f t="shared" si="217"/>
        <v>0</v>
      </c>
      <c r="AD238" s="57">
        <f t="shared" si="245"/>
        <v>0</v>
      </c>
      <c r="AE238" s="59">
        <f t="shared" si="246"/>
        <v>0</v>
      </c>
      <c r="AF238" s="54">
        <f t="shared" si="247"/>
        <v>0</v>
      </c>
      <c r="AG238" s="57">
        <f t="shared" si="218"/>
        <v>0</v>
      </c>
      <c r="AH238" s="59">
        <f t="shared" si="248"/>
        <v>613923.25277048501</v>
      </c>
      <c r="AI238" s="54">
        <f t="shared" si="206"/>
        <v>45155.287552192953</v>
      </c>
      <c r="AJ238" s="57">
        <f t="shared" si="219"/>
        <v>2558.0135532103541</v>
      </c>
      <c r="AK238" s="59">
        <f t="shared" si="203"/>
        <v>2386013.4679907719</v>
      </c>
      <c r="AL238" s="56">
        <f t="shared" si="205"/>
        <v>155373.03243761219</v>
      </c>
      <c r="AM238" s="75">
        <f t="shared" si="220"/>
        <v>9941.7227832948829</v>
      </c>
      <c r="AN238">
        <f t="shared" si="249"/>
        <v>3.970042438646175E-2</v>
      </c>
      <c r="AO238" s="119">
        <f t="shared" si="221"/>
        <v>0</v>
      </c>
      <c r="AP238" s="119">
        <f t="shared" si="222"/>
        <v>0</v>
      </c>
      <c r="AQ238">
        <f t="shared" si="223"/>
        <v>0.30272452768249053</v>
      </c>
      <c r="AR238" s="41">
        <f t="shared" si="224"/>
        <v>0</v>
      </c>
      <c r="AS238" s="41">
        <f t="shared" si="225"/>
        <v>0</v>
      </c>
      <c r="AT238">
        <f t="shared" si="226"/>
        <v>0.30279923488845928</v>
      </c>
      <c r="AU238" s="41">
        <f t="shared" si="250"/>
        <v>0</v>
      </c>
      <c r="AV238" s="41">
        <f t="shared" si="251"/>
        <v>0</v>
      </c>
      <c r="AW238">
        <f t="shared" si="227"/>
        <v>0.31268240348729376</v>
      </c>
      <c r="AX238">
        <f t="shared" si="252"/>
        <v>0</v>
      </c>
      <c r="AY238" s="121">
        <f t="shared" si="253"/>
        <v>0</v>
      </c>
      <c r="AZ238">
        <f t="shared" si="228"/>
        <v>0.41555628921646282</v>
      </c>
      <c r="BA238" s="39">
        <f t="shared" si="254"/>
        <v>0</v>
      </c>
      <c r="BB238" s="39">
        <f t="shared" si="255"/>
        <v>0</v>
      </c>
      <c r="BC238">
        <f t="shared" si="229"/>
        <v>0.33115554945522685</v>
      </c>
      <c r="BD238" s="41">
        <f t="shared" si="256"/>
        <v>0</v>
      </c>
      <c r="BE238" s="41">
        <f t="shared" si="257"/>
        <v>0</v>
      </c>
      <c r="BF238">
        <f t="shared" si="230"/>
        <v>0.31311232418395457</v>
      </c>
      <c r="BG238" s="41">
        <f t="shared" si="258"/>
        <v>47713.301105403305</v>
      </c>
      <c r="BH238" s="41">
        <f t="shared" si="259"/>
        <v>10205094.986795608</v>
      </c>
      <c r="BI238">
        <f t="shared" si="231"/>
        <v>0.35227044993481776</v>
      </c>
      <c r="BJ238">
        <f t="shared" si="260"/>
        <v>165314.75522090707</v>
      </c>
      <c r="BK238" s="121">
        <f t="shared" si="261"/>
        <v>35114305.330900356</v>
      </c>
      <c r="BL238">
        <f t="shared" si="232"/>
        <v>0.36655006728123696</v>
      </c>
      <c r="BM238" s="119">
        <f t="shared" si="262"/>
        <v>213028.05632631038</v>
      </c>
      <c r="BN238" s="119">
        <f t="shared" si="263"/>
        <v>44316758.717746936</v>
      </c>
      <c r="BO238">
        <f t="shared" si="233"/>
        <v>0.33386321205620251</v>
      </c>
    </row>
    <row r="239" spans="1:67">
      <c r="A239">
        <v>227</v>
      </c>
      <c r="B239" s="58">
        <v>222</v>
      </c>
      <c r="C239" s="56">
        <f t="shared" si="207"/>
        <v>2799408.4007714516</v>
      </c>
      <c r="D239" s="56">
        <f t="shared" si="234"/>
        <v>273589.37239477551</v>
      </c>
      <c r="E239" s="59">
        <f t="shared" si="235"/>
        <v>2525819.0283766761</v>
      </c>
      <c r="F239" s="53">
        <f t="shared" si="236"/>
        <v>186754.77803709608</v>
      </c>
      <c r="G239" s="53">
        <f t="shared" si="208"/>
        <v>11715.590593287148</v>
      </c>
      <c r="H239" s="60">
        <f t="shared" si="209"/>
        <v>175039.18744380894</v>
      </c>
      <c r="I239" s="54">
        <f t="shared" si="237"/>
        <v>0.10979999999999999</v>
      </c>
      <c r="J239" s="61">
        <f t="shared" si="210"/>
        <v>9.6456066865724388E-3</v>
      </c>
      <c r="K239" s="62">
        <f t="shared" si="211"/>
        <v>22674.697752361757</v>
      </c>
      <c r="L239" s="62">
        <f t="shared" si="212"/>
        <v>209429.47578945785</v>
      </c>
      <c r="M239" s="55">
        <f t="shared" si="238"/>
        <v>197713.88519617071</v>
      </c>
      <c r="N239" s="55">
        <f t="shared" si="239"/>
        <v>44521.528627718239</v>
      </c>
      <c r="O239" s="55">
        <f t="shared" si="213"/>
        <v>153192.35656845247</v>
      </c>
      <c r="P239" s="59">
        <f t="shared" si="240"/>
        <v>0</v>
      </c>
      <c r="Q239" s="52">
        <f t="shared" si="266"/>
        <v>0</v>
      </c>
      <c r="R239" s="57">
        <f t="shared" si="241"/>
        <v>0</v>
      </c>
      <c r="S239" s="59">
        <f t="shared" si="242"/>
        <v>0</v>
      </c>
      <c r="T239" s="56">
        <f t="shared" si="214"/>
        <v>0</v>
      </c>
      <c r="U239" s="57">
        <f t="shared" si="215"/>
        <v>0</v>
      </c>
      <c r="V239" s="59">
        <f t="shared" si="264"/>
        <v>0</v>
      </c>
      <c r="W239" s="52">
        <f t="shared" si="204"/>
        <v>0</v>
      </c>
      <c r="X239" s="57">
        <f t="shared" si="216"/>
        <v>0</v>
      </c>
      <c r="Y239" s="59">
        <f t="shared" si="267"/>
        <v>0</v>
      </c>
      <c r="Z239" s="56">
        <f t="shared" si="243"/>
        <v>0</v>
      </c>
      <c r="AA239" s="57">
        <f t="shared" si="244"/>
        <v>0</v>
      </c>
      <c r="AB239" s="63">
        <f t="shared" si="265"/>
        <v>0</v>
      </c>
      <c r="AC239" s="74">
        <f t="shared" si="217"/>
        <v>0</v>
      </c>
      <c r="AD239" s="57">
        <f t="shared" si="245"/>
        <v>0</v>
      </c>
      <c r="AE239" s="59">
        <f t="shared" si="246"/>
        <v>0</v>
      </c>
      <c r="AF239" s="54">
        <f t="shared" si="247"/>
        <v>0</v>
      </c>
      <c r="AG239" s="57">
        <f t="shared" si="218"/>
        <v>0</v>
      </c>
      <c r="AH239" s="59">
        <f t="shared" si="248"/>
        <v>568767.96521829208</v>
      </c>
      <c r="AI239" s="54">
        <f t="shared" si="206"/>
        <v>44521.528627718239</v>
      </c>
      <c r="AJ239" s="57">
        <f t="shared" si="219"/>
        <v>2369.8665217428838</v>
      </c>
      <c r="AK239" s="59">
        <f t="shared" si="203"/>
        <v>2230640.4355531596</v>
      </c>
      <c r="AL239" s="56">
        <f t="shared" si="205"/>
        <v>153192.35656845247</v>
      </c>
      <c r="AM239" s="75">
        <f t="shared" si="220"/>
        <v>9294.3351481381651</v>
      </c>
      <c r="AN239">
        <f t="shared" si="249"/>
        <v>3.9780831570469202E-2</v>
      </c>
      <c r="AO239" s="119">
        <f t="shared" si="221"/>
        <v>0</v>
      </c>
      <c r="AP239" s="119">
        <f t="shared" si="222"/>
        <v>0</v>
      </c>
      <c r="AQ239">
        <f t="shared" si="223"/>
        <v>0.30064699530464828</v>
      </c>
      <c r="AR239" s="41">
        <f t="shared" si="224"/>
        <v>0</v>
      </c>
      <c r="AS239" s="41">
        <f t="shared" si="225"/>
        <v>0</v>
      </c>
      <c r="AT239">
        <f t="shared" si="226"/>
        <v>0.30072152507795602</v>
      </c>
      <c r="AU239" s="41">
        <f t="shared" si="250"/>
        <v>0</v>
      </c>
      <c r="AV239" s="41">
        <f t="shared" si="251"/>
        <v>0</v>
      </c>
      <c r="AW239">
        <f t="shared" si="227"/>
        <v>0.31058194550085066</v>
      </c>
      <c r="AX239">
        <f t="shared" si="252"/>
        <v>0</v>
      </c>
      <c r="AY239" s="121">
        <f t="shared" si="253"/>
        <v>0</v>
      </c>
      <c r="AZ239">
        <f t="shared" si="228"/>
        <v>0.41329555974953136</v>
      </c>
      <c r="BA239" s="39">
        <f t="shared" si="254"/>
        <v>0</v>
      </c>
      <c r="BB239" s="39">
        <f t="shared" si="255"/>
        <v>0</v>
      </c>
      <c r="BC239">
        <f t="shared" si="229"/>
        <v>0.32901631499026907</v>
      </c>
      <c r="BD239" s="41">
        <f t="shared" si="256"/>
        <v>0</v>
      </c>
      <c r="BE239" s="41">
        <f t="shared" si="257"/>
        <v>0</v>
      </c>
      <c r="BF239">
        <f t="shared" si="230"/>
        <v>0.3110109089332212</v>
      </c>
      <c r="BG239" s="41">
        <f t="shared" si="258"/>
        <v>46891.395149461125</v>
      </c>
      <c r="BH239" s="41">
        <f t="shared" si="259"/>
        <v>10106386.99849204</v>
      </c>
      <c r="BI239">
        <f t="shared" si="231"/>
        <v>0.35009257316962789</v>
      </c>
      <c r="BJ239">
        <f t="shared" si="260"/>
        <v>162486.69171659063</v>
      </c>
      <c r="BK239" s="121">
        <f t="shared" si="261"/>
        <v>34774664.941038713</v>
      </c>
      <c r="BL239">
        <f t="shared" si="232"/>
        <v>0.36434931554285632</v>
      </c>
      <c r="BM239" s="119">
        <f t="shared" si="262"/>
        <v>209378.08686605177</v>
      </c>
      <c r="BN239" s="119">
        <f t="shared" si="263"/>
        <v>43892482.513549902</v>
      </c>
      <c r="BO239">
        <f t="shared" si="233"/>
        <v>0.33171869082365418</v>
      </c>
    </row>
    <row r="240" spans="1:67">
      <c r="A240">
        <v>228</v>
      </c>
      <c r="B240" s="64">
        <v>223</v>
      </c>
      <c r="C240" s="56">
        <f t="shared" si="207"/>
        <v>2601694.5155752809</v>
      </c>
      <c r="D240" s="56">
        <f t="shared" si="234"/>
        <v>273589.37239477551</v>
      </c>
      <c r="E240" s="59">
        <f t="shared" si="235"/>
        <v>2328105.1431805054</v>
      </c>
      <c r="F240" s="53">
        <f t="shared" si="236"/>
        <v>184953.41490131206</v>
      </c>
      <c r="G240" s="53">
        <f t="shared" si="208"/>
        <v>10798.527689118911</v>
      </c>
      <c r="H240" s="66">
        <f t="shared" si="209"/>
        <v>174154.88721219316</v>
      </c>
      <c r="I240" s="54">
        <f t="shared" si="237"/>
        <v>0.10979999999999999</v>
      </c>
      <c r="J240" s="67">
        <f t="shared" si="210"/>
        <v>9.6456066865724388E-3</v>
      </c>
      <c r="K240" s="68">
        <f t="shared" si="211"/>
        <v>20776.156991512369</v>
      </c>
      <c r="L240" s="68">
        <f t="shared" si="212"/>
        <v>205729.57189282443</v>
      </c>
      <c r="M240" s="55">
        <f t="shared" si="238"/>
        <v>194931.04420370553</v>
      </c>
      <c r="N240" s="55">
        <f t="shared" si="239"/>
        <v>43894.884045879706</v>
      </c>
      <c r="O240" s="55">
        <f t="shared" si="213"/>
        <v>151036.16015782583</v>
      </c>
      <c r="P240" s="65">
        <f t="shared" si="240"/>
        <v>0</v>
      </c>
      <c r="Q240" s="52">
        <f t="shared" si="266"/>
        <v>0</v>
      </c>
      <c r="R240" s="57">
        <f t="shared" si="241"/>
        <v>0</v>
      </c>
      <c r="S240" s="59">
        <f t="shared" si="242"/>
        <v>0</v>
      </c>
      <c r="T240" s="56">
        <f t="shared" si="214"/>
        <v>0</v>
      </c>
      <c r="U240" s="57">
        <f t="shared" si="215"/>
        <v>0</v>
      </c>
      <c r="V240" s="59">
        <f t="shared" si="264"/>
        <v>0</v>
      </c>
      <c r="W240" s="52">
        <f t="shared" si="204"/>
        <v>0</v>
      </c>
      <c r="X240" s="57">
        <f t="shared" si="216"/>
        <v>0</v>
      </c>
      <c r="Y240" s="59">
        <f t="shared" si="267"/>
        <v>0</v>
      </c>
      <c r="Z240" s="56">
        <f t="shared" si="243"/>
        <v>0</v>
      </c>
      <c r="AA240" s="57">
        <f t="shared" si="244"/>
        <v>0</v>
      </c>
      <c r="AB240" s="63">
        <f t="shared" si="265"/>
        <v>0</v>
      </c>
      <c r="AC240" s="74">
        <f t="shared" si="217"/>
        <v>0</v>
      </c>
      <c r="AD240" s="57">
        <f t="shared" si="245"/>
        <v>0</v>
      </c>
      <c r="AE240" s="59">
        <f t="shared" si="246"/>
        <v>0</v>
      </c>
      <c r="AF240" s="54">
        <f t="shared" si="247"/>
        <v>0</v>
      </c>
      <c r="AG240" s="57">
        <f t="shared" si="218"/>
        <v>0</v>
      </c>
      <c r="AH240" s="59">
        <f t="shared" si="248"/>
        <v>524246.43659057387</v>
      </c>
      <c r="AI240" s="54">
        <f t="shared" si="206"/>
        <v>43894.884045879706</v>
      </c>
      <c r="AJ240" s="57">
        <f t="shared" si="219"/>
        <v>2184.3601524607243</v>
      </c>
      <c r="AK240" s="59">
        <f t="shared" si="203"/>
        <v>2077448.0789847071</v>
      </c>
      <c r="AL240" s="56">
        <f t="shared" si="205"/>
        <v>151036.16015782583</v>
      </c>
      <c r="AM240" s="75">
        <f t="shared" si="220"/>
        <v>8656.033662436279</v>
      </c>
      <c r="AN240">
        <f t="shared" si="249"/>
        <v>3.9861238754476669E-2</v>
      </c>
      <c r="AO240" s="119">
        <f t="shared" si="221"/>
        <v>0</v>
      </c>
      <c r="AP240" s="119">
        <f t="shared" si="222"/>
        <v>0</v>
      </c>
      <c r="AQ240">
        <f t="shared" si="223"/>
        <v>0.29857974377269192</v>
      </c>
      <c r="AR240" s="41">
        <f t="shared" si="224"/>
        <v>0</v>
      </c>
      <c r="AS240" s="41">
        <f t="shared" si="225"/>
        <v>0</v>
      </c>
      <c r="AT240">
        <f t="shared" si="226"/>
        <v>0.29865409403583021</v>
      </c>
      <c r="AU240" s="41">
        <f t="shared" si="250"/>
        <v>0</v>
      </c>
      <c r="AV240" s="41">
        <f t="shared" si="251"/>
        <v>0</v>
      </c>
      <c r="AW240">
        <f t="shared" si="227"/>
        <v>0.30849148801250442</v>
      </c>
      <c r="AX240">
        <f t="shared" si="252"/>
        <v>0</v>
      </c>
      <c r="AY240" s="121">
        <f t="shared" si="253"/>
        <v>0</v>
      </c>
      <c r="AZ240">
        <f t="shared" si="228"/>
        <v>0.41104164667122906</v>
      </c>
      <c r="BA240" s="39">
        <f t="shared" si="254"/>
        <v>0</v>
      </c>
      <c r="BB240" s="39">
        <f t="shared" si="255"/>
        <v>0</v>
      </c>
      <c r="BC240">
        <f t="shared" si="229"/>
        <v>0.3268865441903438</v>
      </c>
      <c r="BD240" s="41">
        <f t="shared" si="256"/>
        <v>0</v>
      </c>
      <c r="BE240" s="41">
        <f t="shared" si="257"/>
        <v>0</v>
      </c>
      <c r="BF240">
        <f t="shared" si="230"/>
        <v>0.3089194819262045</v>
      </c>
      <c r="BG240" s="41">
        <f t="shared" si="258"/>
        <v>46079.244198340428</v>
      </c>
      <c r="BH240" s="41">
        <f t="shared" si="259"/>
        <v>10008033.562460573</v>
      </c>
      <c r="BI240">
        <f t="shared" si="231"/>
        <v>0.34792352371338775</v>
      </c>
      <c r="BJ240">
        <f t="shared" si="260"/>
        <v>159692.19382026209</v>
      </c>
      <c r="BK240" s="121">
        <f t="shared" si="261"/>
        <v>34436244.515984289</v>
      </c>
      <c r="BL240">
        <f t="shared" si="232"/>
        <v>0.36215694925936398</v>
      </c>
      <c r="BM240" s="119">
        <f t="shared" si="262"/>
        <v>205771.43801860252</v>
      </c>
      <c r="BN240" s="119">
        <f t="shared" si="263"/>
        <v>43469622.85742633</v>
      </c>
      <c r="BO240">
        <f t="shared" si="233"/>
        <v>0.32958355291651736</v>
      </c>
    </row>
    <row r="241" spans="1:67">
      <c r="A241">
        <v>229</v>
      </c>
      <c r="B241" s="58">
        <v>224</v>
      </c>
      <c r="C241" s="56">
        <f t="shared" si="207"/>
        <v>2406763.4713715753</v>
      </c>
      <c r="D241" s="56">
        <f t="shared" si="234"/>
        <v>273589.37239477551</v>
      </c>
      <c r="E241" s="59">
        <f t="shared" si="235"/>
        <v>2133174.0989767998</v>
      </c>
      <c r="F241" s="53">
        <f t="shared" si="236"/>
        <v>183169.42700583558</v>
      </c>
      <c r="G241" s="53">
        <f t="shared" si="208"/>
        <v>9894.3725290873899</v>
      </c>
      <c r="H241" s="60">
        <f t="shared" si="209"/>
        <v>173275.05447674819</v>
      </c>
      <c r="I241" s="54">
        <f t="shared" si="237"/>
        <v>0.10979999999999999</v>
      </c>
      <c r="J241" s="61">
        <f t="shared" si="210"/>
        <v>9.6456066865724388E-3</v>
      </c>
      <c r="K241" s="62">
        <f t="shared" si="211"/>
        <v>18904.415328636631</v>
      </c>
      <c r="L241" s="62">
        <f t="shared" si="212"/>
        <v>202073.8423344722</v>
      </c>
      <c r="M241" s="55">
        <f t="shared" si="238"/>
        <v>192179.46980538481</v>
      </c>
      <c r="N241" s="55">
        <f t="shared" si="239"/>
        <v>43275.280125676611</v>
      </c>
      <c r="O241" s="55">
        <f t="shared" si="213"/>
        <v>148904.18967970822</v>
      </c>
      <c r="P241" s="59">
        <f t="shared" si="240"/>
        <v>0</v>
      </c>
      <c r="Q241" s="52">
        <f t="shared" si="266"/>
        <v>0</v>
      </c>
      <c r="R241" s="57">
        <f t="shared" si="241"/>
        <v>0</v>
      </c>
      <c r="S241" s="59">
        <f t="shared" si="242"/>
        <v>0</v>
      </c>
      <c r="T241" s="56">
        <f t="shared" si="214"/>
        <v>0</v>
      </c>
      <c r="U241" s="57">
        <f t="shared" si="215"/>
        <v>0</v>
      </c>
      <c r="V241" s="59">
        <f t="shared" si="264"/>
        <v>0</v>
      </c>
      <c r="W241" s="52">
        <f t="shared" si="204"/>
        <v>0</v>
      </c>
      <c r="X241" s="57">
        <f t="shared" si="216"/>
        <v>0</v>
      </c>
      <c r="Y241" s="59">
        <f t="shared" si="267"/>
        <v>0</v>
      </c>
      <c r="Z241" s="56">
        <f t="shared" si="243"/>
        <v>0</v>
      </c>
      <c r="AA241" s="57">
        <f t="shared" si="244"/>
        <v>0</v>
      </c>
      <c r="AB241" s="63">
        <f t="shared" si="265"/>
        <v>0</v>
      </c>
      <c r="AC241" s="74">
        <f t="shared" si="217"/>
        <v>0</v>
      </c>
      <c r="AD241" s="57">
        <f t="shared" si="245"/>
        <v>0</v>
      </c>
      <c r="AE241" s="59">
        <f t="shared" si="246"/>
        <v>0</v>
      </c>
      <c r="AF241" s="54">
        <f t="shared" si="247"/>
        <v>0</v>
      </c>
      <c r="AG241" s="57">
        <f t="shared" si="218"/>
        <v>0</v>
      </c>
      <c r="AH241" s="59">
        <f t="shared" si="248"/>
        <v>480351.55254469416</v>
      </c>
      <c r="AI241" s="54">
        <f t="shared" si="206"/>
        <v>43275.280125676611</v>
      </c>
      <c r="AJ241" s="57">
        <f t="shared" si="219"/>
        <v>2001.464802269559</v>
      </c>
      <c r="AK241" s="59">
        <f t="shared" si="203"/>
        <v>1926411.9188268813</v>
      </c>
      <c r="AL241" s="56">
        <f t="shared" si="205"/>
        <v>148904.18967970822</v>
      </c>
      <c r="AM241" s="75">
        <f t="shared" si="220"/>
        <v>8026.7163284453391</v>
      </c>
      <c r="AN241">
        <f t="shared" si="249"/>
        <v>3.9941645938484129E-2</v>
      </c>
      <c r="AO241" s="119">
        <f t="shared" si="221"/>
        <v>0</v>
      </c>
      <c r="AP241" s="119">
        <f t="shared" si="222"/>
        <v>0</v>
      </c>
      <c r="AQ241">
        <f t="shared" si="223"/>
        <v>0.29652275731259242</v>
      </c>
      <c r="AR241" s="41">
        <f t="shared" si="224"/>
        <v>0</v>
      </c>
      <c r="AS241" s="41">
        <f t="shared" si="225"/>
        <v>0</v>
      </c>
      <c r="AT241">
        <f t="shared" si="226"/>
        <v>0.29659692601854842</v>
      </c>
      <c r="AU241" s="41">
        <f t="shared" si="250"/>
        <v>0</v>
      </c>
      <c r="AV241" s="41">
        <f t="shared" si="251"/>
        <v>0</v>
      </c>
      <c r="AW241">
        <f t="shared" si="227"/>
        <v>0.30641101925783382</v>
      </c>
      <c r="AX241">
        <f t="shared" si="252"/>
        <v>0</v>
      </c>
      <c r="AY241" s="121">
        <f t="shared" si="253"/>
        <v>0</v>
      </c>
      <c r="AZ241">
        <f t="shared" si="228"/>
        <v>0.40879457282422549</v>
      </c>
      <c r="BA241" s="39">
        <f t="shared" si="254"/>
        <v>0</v>
      </c>
      <c r="BB241" s="39">
        <f t="shared" si="255"/>
        <v>0</v>
      </c>
      <c r="BC241">
        <f t="shared" si="229"/>
        <v>0.32476623241077013</v>
      </c>
      <c r="BD241" s="41">
        <f t="shared" si="256"/>
        <v>0</v>
      </c>
      <c r="BE241" s="41">
        <f t="shared" si="257"/>
        <v>0</v>
      </c>
      <c r="BF241">
        <f t="shared" si="230"/>
        <v>0.30683803156884953</v>
      </c>
      <c r="BG241" s="41">
        <f t="shared" si="258"/>
        <v>45276.744927946173</v>
      </c>
      <c r="BH241" s="41">
        <f t="shared" si="259"/>
        <v>9910039.1487799436</v>
      </c>
      <c r="BI241">
        <f t="shared" si="231"/>
        <v>0.3457633045604685</v>
      </c>
      <c r="BJ241">
        <f t="shared" si="260"/>
        <v>156930.90600815354</v>
      </c>
      <c r="BK241" s="121">
        <f t="shared" si="261"/>
        <v>34099059.436653182</v>
      </c>
      <c r="BL241">
        <f t="shared" si="232"/>
        <v>0.35997297629617697</v>
      </c>
      <c r="BM241" s="119">
        <f t="shared" si="262"/>
        <v>202207.6509360997</v>
      </c>
      <c r="BN241" s="119">
        <f t="shared" si="263"/>
        <v>43048201.2364062</v>
      </c>
      <c r="BO241">
        <f t="shared" si="233"/>
        <v>0.32745779469921138</v>
      </c>
    </row>
    <row r="242" spans="1:67">
      <c r="A242">
        <v>230</v>
      </c>
      <c r="B242" s="64">
        <v>225</v>
      </c>
      <c r="C242" s="56">
        <f t="shared" si="207"/>
        <v>2214584.0015661907</v>
      </c>
      <c r="D242" s="56">
        <f t="shared" si="234"/>
        <v>273589.37239477574</v>
      </c>
      <c r="E242" s="59">
        <f t="shared" si="235"/>
        <v>1940994.629171415</v>
      </c>
      <c r="F242" s="53">
        <f t="shared" si="236"/>
        <v>181402.64675593245</v>
      </c>
      <c r="G242" s="53">
        <f t="shared" si="208"/>
        <v>9002.9800883067473</v>
      </c>
      <c r="H242" s="66">
        <f t="shared" si="209"/>
        <v>172399.66666762572</v>
      </c>
      <c r="I242" s="54">
        <f t="shared" si="237"/>
        <v>0.10979999999999999</v>
      </c>
      <c r="J242" s="67">
        <f t="shared" si="210"/>
        <v>9.6456066865724388E-3</v>
      </c>
      <c r="K242" s="68">
        <f t="shared" si="211"/>
        <v>17059.171396164882</v>
      </c>
      <c r="L242" s="68">
        <f t="shared" si="212"/>
        <v>198461.81815209734</v>
      </c>
      <c r="M242" s="55">
        <f t="shared" si="238"/>
        <v>189458.83806379061</v>
      </c>
      <c r="N242" s="55">
        <f t="shared" si="239"/>
        <v>42662.643922363502</v>
      </c>
      <c r="O242" s="55">
        <f t="shared" si="213"/>
        <v>146796.19414142711</v>
      </c>
      <c r="P242" s="65">
        <f t="shared" si="240"/>
        <v>0</v>
      </c>
      <c r="Q242" s="52">
        <f t="shared" si="266"/>
        <v>0</v>
      </c>
      <c r="R242" s="57">
        <f t="shared" si="241"/>
        <v>0</v>
      </c>
      <c r="S242" s="59">
        <f t="shared" si="242"/>
        <v>0</v>
      </c>
      <c r="T242" s="56">
        <f t="shared" si="214"/>
        <v>0</v>
      </c>
      <c r="U242" s="57">
        <f t="shared" si="215"/>
        <v>0</v>
      </c>
      <c r="V242" s="59">
        <f t="shared" si="264"/>
        <v>0</v>
      </c>
      <c r="W242" s="52">
        <f t="shared" si="204"/>
        <v>0</v>
      </c>
      <c r="X242" s="57">
        <f t="shared" si="216"/>
        <v>0</v>
      </c>
      <c r="Y242" s="59">
        <f t="shared" si="267"/>
        <v>0</v>
      </c>
      <c r="Z242" s="56">
        <f t="shared" si="243"/>
        <v>0</v>
      </c>
      <c r="AA242" s="57">
        <f t="shared" si="244"/>
        <v>0</v>
      </c>
      <c r="AB242" s="63">
        <f t="shared" si="265"/>
        <v>0</v>
      </c>
      <c r="AC242" s="74">
        <f t="shared" si="217"/>
        <v>0</v>
      </c>
      <c r="AD242" s="57">
        <f t="shared" si="245"/>
        <v>0</v>
      </c>
      <c r="AE242" s="59">
        <f t="shared" si="246"/>
        <v>0</v>
      </c>
      <c r="AF242" s="54">
        <f t="shared" si="247"/>
        <v>0</v>
      </c>
      <c r="AG242" s="57">
        <f t="shared" si="218"/>
        <v>0</v>
      </c>
      <c r="AH242" s="59">
        <f t="shared" si="248"/>
        <v>437076.27241901756</v>
      </c>
      <c r="AI242" s="54">
        <f t="shared" si="206"/>
        <v>42662.643922363502</v>
      </c>
      <c r="AJ242" s="57">
        <f t="shared" si="219"/>
        <v>1821.1511350792398</v>
      </c>
      <c r="AK242" s="59">
        <f t="shared" si="203"/>
        <v>1777507.729147173</v>
      </c>
      <c r="AL242" s="56">
        <f t="shared" si="205"/>
        <v>146796.19414142711</v>
      </c>
      <c r="AM242" s="75">
        <f t="shared" si="220"/>
        <v>7406.2822047798873</v>
      </c>
      <c r="AN242">
        <f t="shared" si="249"/>
        <v>4.0022053122491588E-2</v>
      </c>
      <c r="AO242" s="119">
        <f t="shared" si="221"/>
        <v>0</v>
      </c>
      <c r="AP242" s="119">
        <f t="shared" si="222"/>
        <v>0</v>
      </c>
      <c r="AQ242">
        <f t="shared" si="223"/>
        <v>0.29447601984931909</v>
      </c>
      <c r="AR242" s="41">
        <f t="shared" si="224"/>
        <v>0</v>
      </c>
      <c r="AS242" s="41">
        <f t="shared" si="225"/>
        <v>0</v>
      </c>
      <c r="AT242">
        <f t="shared" si="226"/>
        <v>0.29455000498150419</v>
      </c>
      <c r="AU242" s="41">
        <f t="shared" si="250"/>
        <v>0</v>
      </c>
      <c r="AV242" s="41">
        <f t="shared" si="251"/>
        <v>0</v>
      </c>
      <c r="AW242">
        <f t="shared" si="227"/>
        <v>0.30434052715301613</v>
      </c>
      <c r="AX242">
        <f t="shared" si="252"/>
        <v>0</v>
      </c>
      <c r="AY242" s="121">
        <f t="shared" si="253"/>
        <v>0</v>
      </c>
      <c r="AZ242">
        <f t="shared" si="228"/>
        <v>0.40655436065266976</v>
      </c>
      <c r="BA242" s="39">
        <f t="shared" si="254"/>
        <v>0</v>
      </c>
      <c r="BB242" s="39">
        <f t="shared" si="255"/>
        <v>0</v>
      </c>
      <c r="BC242">
        <f t="shared" si="229"/>
        <v>0.32265537465921124</v>
      </c>
      <c r="BD242" s="41">
        <f t="shared" si="256"/>
        <v>0</v>
      </c>
      <c r="BE242" s="41">
        <f t="shared" si="257"/>
        <v>0</v>
      </c>
      <c r="BF242">
        <f t="shared" si="230"/>
        <v>0.30476654594699687</v>
      </c>
      <c r="BG242" s="41">
        <f t="shared" si="258"/>
        <v>44483.795057442745</v>
      </c>
      <c r="BH242" s="41">
        <f t="shared" si="259"/>
        <v>9812408.1021436062</v>
      </c>
      <c r="BI242">
        <f t="shared" si="231"/>
        <v>0.34361191833389576</v>
      </c>
      <c r="BJ242">
        <f t="shared" si="260"/>
        <v>154202.476346207</v>
      </c>
      <c r="BK242" s="121">
        <f t="shared" si="261"/>
        <v>33763124.652528234</v>
      </c>
      <c r="BL242">
        <f t="shared" si="232"/>
        <v>0.35779740413587308</v>
      </c>
      <c r="BM242" s="119">
        <f t="shared" si="262"/>
        <v>198686.27140364973</v>
      </c>
      <c r="BN242" s="119">
        <f t="shared" si="263"/>
        <v>42628238.564352885</v>
      </c>
      <c r="BO242">
        <f t="shared" si="233"/>
        <v>0.32534141218499069</v>
      </c>
    </row>
    <row r="243" spans="1:67">
      <c r="A243">
        <v>231</v>
      </c>
      <c r="B243" s="58">
        <v>226</v>
      </c>
      <c r="C243" s="56">
        <f t="shared" si="207"/>
        <v>2025125.1635024</v>
      </c>
      <c r="D243" s="56">
        <f t="shared" si="234"/>
        <v>273589.37239477574</v>
      </c>
      <c r="E243" s="59">
        <f t="shared" si="235"/>
        <v>1751535.7911076243</v>
      </c>
      <c r="F243" s="53">
        <f t="shared" si="236"/>
        <v>179652.90817342146</v>
      </c>
      <c r="G243" s="53">
        <f t="shared" si="208"/>
        <v>8124.2068444208644</v>
      </c>
      <c r="H243" s="60">
        <f t="shared" si="209"/>
        <v>171528.70132900059</v>
      </c>
      <c r="I243" s="54">
        <f t="shared" si="237"/>
        <v>0.10979999999999999</v>
      </c>
      <c r="J243" s="61">
        <f t="shared" si="210"/>
        <v>9.6456066865724388E-3</v>
      </c>
      <c r="K243" s="62">
        <f t="shared" si="211"/>
        <v>15240.126950000553</v>
      </c>
      <c r="L243" s="62">
        <f t="shared" si="212"/>
        <v>194893.03512342201</v>
      </c>
      <c r="M243" s="55">
        <f t="shared" si="238"/>
        <v>186768.82827900114</v>
      </c>
      <c r="N243" s="55">
        <f t="shared" si="239"/>
        <v>42056.903220219501</v>
      </c>
      <c r="O243" s="55">
        <f t="shared" si="213"/>
        <v>144711.92505878164</v>
      </c>
      <c r="P243" s="59">
        <f t="shared" si="240"/>
        <v>0</v>
      </c>
      <c r="Q243" s="52">
        <f t="shared" si="266"/>
        <v>0</v>
      </c>
      <c r="R243" s="57">
        <f t="shared" si="241"/>
        <v>0</v>
      </c>
      <c r="S243" s="59">
        <f t="shared" si="242"/>
        <v>0</v>
      </c>
      <c r="T243" s="56">
        <f t="shared" si="214"/>
        <v>0</v>
      </c>
      <c r="U243" s="57">
        <f t="shared" si="215"/>
        <v>0</v>
      </c>
      <c r="V243" s="59">
        <f t="shared" si="264"/>
        <v>0</v>
      </c>
      <c r="W243" s="52">
        <f t="shared" si="204"/>
        <v>0</v>
      </c>
      <c r="X243" s="57">
        <f t="shared" si="216"/>
        <v>0</v>
      </c>
      <c r="Y243" s="59">
        <f t="shared" si="267"/>
        <v>0</v>
      </c>
      <c r="Z243" s="56">
        <f t="shared" si="243"/>
        <v>0</v>
      </c>
      <c r="AA243" s="57">
        <f t="shared" si="244"/>
        <v>0</v>
      </c>
      <c r="AB243" s="63">
        <f t="shared" si="265"/>
        <v>0</v>
      </c>
      <c r="AC243" s="74">
        <f t="shared" si="217"/>
        <v>0</v>
      </c>
      <c r="AD243" s="57">
        <f t="shared" si="245"/>
        <v>0</v>
      </c>
      <c r="AE243" s="59">
        <f t="shared" si="246"/>
        <v>0</v>
      </c>
      <c r="AF243" s="54">
        <f t="shared" si="247"/>
        <v>0</v>
      </c>
      <c r="AG243" s="57">
        <f t="shared" si="218"/>
        <v>0</v>
      </c>
      <c r="AH243" s="59">
        <f t="shared" si="248"/>
        <v>394413.62849665404</v>
      </c>
      <c r="AI243" s="54">
        <f t="shared" si="206"/>
        <v>42056.903220219501</v>
      </c>
      <c r="AJ243" s="57">
        <f t="shared" si="219"/>
        <v>1643.3901187360584</v>
      </c>
      <c r="AK243" s="59">
        <f t="shared" si="203"/>
        <v>1630711.5350057459</v>
      </c>
      <c r="AL243" s="56">
        <f t="shared" si="205"/>
        <v>144711.92505878164</v>
      </c>
      <c r="AM243" s="75">
        <f t="shared" si="220"/>
        <v>6794.6313958572746</v>
      </c>
      <c r="AN243">
        <f t="shared" si="249"/>
        <v>4.0102460306499055E-2</v>
      </c>
      <c r="AO243" s="119">
        <f t="shared" si="221"/>
        <v>0</v>
      </c>
      <c r="AP243" s="119">
        <f t="shared" si="222"/>
        <v>0</v>
      </c>
      <c r="AQ243">
        <f t="shared" si="223"/>
        <v>0.29243951500979087</v>
      </c>
      <c r="AR243" s="41">
        <f t="shared" si="224"/>
        <v>0</v>
      </c>
      <c r="AS243" s="41">
        <f t="shared" si="225"/>
        <v>0</v>
      </c>
      <c r="AT243">
        <f t="shared" si="226"/>
        <v>0.29251331458183366</v>
      </c>
      <c r="AU243" s="41">
        <f t="shared" si="250"/>
        <v>0</v>
      </c>
      <c r="AV243" s="41">
        <f t="shared" si="251"/>
        <v>0</v>
      </c>
      <c r="AW243">
        <f t="shared" si="227"/>
        <v>0.30227999929762983</v>
      </c>
      <c r="AX243">
        <f t="shared" si="252"/>
        <v>0</v>
      </c>
      <c r="AY243" s="121">
        <f t="shared" si="253"/>
        <v>0</v>
      </c>
      <c r="AZ243">
        <f t="shared" si="228"/>
        <v>0.40432103220315346</v>
      </c>
      <c r="BA243" s="39">
        <f t="shared" si="254"/>
        <v>0</v>
      </c>
      <c r="BB243" s="39">
        <f t="shared" si="255"/>
        <v>0</v>
      </c>
      <c r="BC243">
        <f t="shared" si="229"/>
        <v>0.32055396559824012</v>
      </c>
      <c r="BD243" s="41">
        <f t="shared" si="256"/>
        <v>0</v>
      </c>
      <c r="BE243" s="41">
        <f t="shared" si="257"/>
        <v>0</v>
      </c>
      <c r="BF243">
        <f t="shared" si="230"/>
        <v>0.30270501282913115</v>
      </c>
      <c r="BG243" s="41">
        <f t="shared" si="258"/>
        <v>43700.293338955562</v>
      </c>
      <c r="BH243" s="41">
        <f t="shared" si="259"/>
        <v>9715144.6438707039</v>
      </c>
      <c r="BI243">
        <f t="shared" si="231"/>
        <v>0.34146936728741739</v>
      </c>
      <c r="BJ243">
        <f t="shared" si="260"/>
        <v>151506.55645463892</v>
      </c>
      <c r="BK243" s="121">
        <f t="shared" si="261"/>
        <v>33428454.688578557</v>
      </c>
      <c r="BL243">
        <f t="shared" si="232"/>
        <v>0.35563023987999243</v>
      </c>
      <c r="BM243" s="119">
        <f t="shared" si="262"/>
        <v>195206.84979359448</v>
      </c>
      <c r="BN243" s="119">
        <f t="shared" si="263"/>
        <v>42209755.191054255</v>
      </c>
      <c r="BO243">
        <f t="shared" si="233"/>
        <v>0.32323440103841738</v>
      </c>
    </row>
    <row r="244" spans="1:67">
      <c r="A244">
        <v>232</v>
      </c>
      <c r="B244" s="64">
        <v>227</v>
      </c>
      <c r="C244" s="56">
        <f t="shared" si="207"/>
        <v>1838356.3352233989</v>
      </c>
      <c r="D244" s="56">
        <f t="shared" si="234"/>
        <v>273589.37239477574</v>
      </c>
      <c r="E244" s="59">
        <f t="shared" si="235"/>
        <v>1564766.9628286231</v>
      </c>
      <c r="F244" s="53">
        <f t="shared" si="236"/>
        <v>177920.04688108171</v>
      </c>
      <c r="G244" s="53">
        <f t="shared" si="208"/>
        <v>7257.9107625867646</v>
      </c>
      <c r="H244" s="66">
        <f t="shared" si="209"/>
        <v>170662.13611849493</v>
      </c>
      <c r="I244" s="54">
        <f t="shared" si="237"/>
        <v>0.10979999999999999</v>
      </c>
      <c r="J244" s="67">
        <f t="shared" si="210"/>
        <v>9.6456066865724388E-3</v>
      </c>
      <c r="K244" s="68">
        <f t="shared" si="211"/>
        <v>13446.986838298124</v>
      </c>
      <c r="L244" s="68">
        <f t="shared" si="212"/>
        <v>191367.03371937983</v>
      </c>
      <c r="M244" s="55">
        <f t="shared" si="238"/>
        <v>184109.12295679306</v>
      </c>
      <c r="N244" s="55">
        <f t="shared" si="239"/>
        <v>41457.98652538802</v>
      </c>
      <c r="O244" s="55">
        <f t="shared" si="213"/>
        <v>142651.13643140503</v>
      </c>
      <c r="P244" s="65">
        <f t="shared" si="240"/>
        <v>0</v>
      </c>
      <c r="Q244" s="52">
        <f t="shared" si="266"/>
        <v>0</v>
      </c>
      <c r="R244" s="57">
        <f t="shared" si="241"/>
        <v>0</v>
      </c>
      <c r="S244" s="59">
        <f t="shared" si="242"/>
        <v>0</v>
      </c>
      <c r="T244" s="56">
        <f t="shared" si="214"/>
        <v>0</v>
      </c>
      <c r="U244" s="57">
        <f t="shared" si="215"/>
        <v>0</v>
      </c>
      <c r="V244" s="59">
        <f t="shared" si="264"/>
        <v>0</v>
      </c>
      <c r="W244" s="52">
        <f t="shared" si="204"/>
        <v>0</v>
      </c>
      <c r="X244" s="57">
        <f t="shared" si="216"/>
        <v>0</v>
      </c>
      <c r="Y244" s="59">
        <f t="shared" si="267"/>
        <v>0</v>
      </c>
      <c r="Z244" s="56">
        <f t="shared" si="243"/>
        <v>0</v>
      </c>
      <c r="AA244" s="57">
        <f t="shared" si="244"/>
        <v>0</v>
      </c>
      <c r="AB244" s="63">
        <f t="shared" si="265"/>
        <v>0</v>
      </c>
      <c r="AC244" s="74">
        <f t="shared" si="217"/>
        <v>0</v>
      </c>
      <c r="AD244" s="57">
        <f t="shared" si="245"/>
        <v>0</v>
      </c>
      <c r="AE244" s="59">
        <f t="shared" si="246"/>
        <v>0</v>
      </c>
      <c r="AF244" s="54">
        <f t="shared" si="247"/>
        <v>0</v>
      </c>
      <c r="AG244" s="57">
        <f t="shared" si="218"/>
        <v>0</v>
      </c>
      <c r="AH244" s="59">
        <f t="shared" si="248"/>
        <v>352356.72527643456</v>
      </c>
      <c r="AI244" s="54">
        <f t="shared" si="206"/>
        <v>41457.98652538802</v>
      </c>
      <c r="AJ244" s="57">
        <f t="shared" si="219"/>
        <v>1468.1530219851441</v>
      </c>
      <c r="AK244" s="59">
        <f t="shared" si="203"/>
        <v>1485999.6099469643</v>
      </c>
      <c r="AL244" s="56">
        <f t="shared" si="205"/>
        <v>142651.13643140503</v>
      </c>
      <c r="AM244" s="75">
        <f t="shared" si="220"/>
        <v>6191.6650414456844</v>
      </c>
      <c r="AN244">
        <f t="shared" si="249"/>
        <v>4.0182867490506508E-2</v>
      </c>
      <c r="AO244" s="119">
        <f t="shared" si="221"/>
        <v>0</v>
      </c>
      <c r="AP244" s="119">
        <f t="shared" si="222"/>
        <v>0</v>
      </c>
      <c r="AQ244">
        <f t="shared" si="223"/>
        <v>0.29041322612580145</v>
      </c>
      <c r="AR244" s="41">
        <f t="shared" si="224"/>
        <v>0</v>
      </c>
      <c r="AS244" s="41">
        <f t="shared" si="225"/>
        <v>0</v>
      </c>
      <c r="AT244">
        <f t="shared" si="226"/>
        <v>0.29048683818142035</v>
      </c>
      <c r="AU244" s="41">
        <f t="shared" si="250"/>
        <v>0</v>
      </c>
      <c r="AV244" s="41">
        <f t="shared" si="251"/>
        <v>0</v>
      </c>
      <c r="AW244">
        <f t="shared" si="227"/>
        <v>0.3002294229775172</v>
      </c>
      <c r="AX244">
        <f t="shared" si="252"/>
        <v>0</v>
      </c>
      <c r="AY244" s="121">
        <f t="shared" si="253"/>
        <v>0</v>
      </c>
      <c r="AZ244">
        <f t="shared" si="228"/>
        <v>0.40209460912572037</v>
      </c>
      <c r="BA244" s="39">
        <f t="shared" si="254"/>
        <v>0</v>
      </c>
      <c r="BB244" s="39">
        <f t="shared" si="255"/>
        <v>0</v>
      </c>
      <c r="BC244">
        <f t="shared" si="229"/>
        <v>0.31846199954789844</v>
      </c>
      <c r="BD244" s="41">
        <f t="shared" si="256"/>
        <v>0</v>
      </c>
      <c r="BE244" s="41">
        <f t="shared" si="257"/>
        <v>0</v>
      </c>
      <c r="BF244">
        <f t="shared" si="230"/>
        <v>0.30065341966920112</v>
      </c>
      <c r="BG244" s="41">
        <f t="shared" si="258"/>
        <v>42926.139547373161</v>
      </c>
      <c r="BH244" s="41">
        <f t="shared" si="259"/>
        <v>9618252.87389002</v>
      </c>
      <c r="BI244">
        <f t="shared" si="231"/>
        <v>0.33933565330774484</v>
      </c>
      <c r="BJ244">
        <f t="shared" si="260"/>
        <v>148842.80147285073</v>
      </c>
      <c r="BK244" s="121">
        <f t="shared" si="261"/>
        <v>33095063.652085967</v>
      </c>
      <c r="BL244">
        <f t="shared" si="232"/>
        <v>0.35347149025106495</v>
      </c>
      <c r="BM244" s="119">
        <f t="shared" si="262"/>
        <v>191768.94102022389</v>
      </c>
      <c r="BN244" s="119">
        <f t="shared" si="263"/>
        <v>41792770.911192022</v>
      </c>
      <c r="BO244">
        <f t="shared" si="233"/>
        <v>0.32113675657787466</v>
      </c>
    </row>
    <row r="245" spans="1:67">
      <c r="A245">
        <v>233</v>
      </c>
      <c r="B245" s="58">
        <v>228</v>
      </c>
      <c r="C245" s="56">
        <f t="shared" si="207"/>
        <v>1654247.2122666058</v>
      </c>
      <c r="D245" s="56">
        <f t="shared" si="234"/>
        <v>273589.37239477574</v>
      </c>
      <c r="E245" s="59">
        <f t="shared" si="235"/>
        <v>1380657.8398718301</v>
      </c>
      <c r="F245" s="53">
        <f t="shared" si="236"/>
        <v>176203.90008721026</v>
      </c>
      <c r="G245" s="53">
        <f t="shared" si="208"/>
        <v>6403.9512806055054</v>
      </c>
      <c r="H245" s="60">
        <f t="shared" si="209"/>
        <v>169799.94880660475</v>
      </c>
      <c r="I245" s="54">
        <f t="shared" si="237"/>
        <v>0.10979999999999999</v>
      </c>
      <c r="J245" s="61">
        <f t="shared" si="210"/>
        <v>9.6456066865724388E-3</v>
      </c>
      <c r="K245" s="62">
        <f t="shared" si="211"/>
        <v>11679.458970547737</v>
      </c>
      <c r="L245" s="62">
        <f t="shared" si="212"/>
        <v>187883.359057758</v>
      </c>
      <c r="M245" s="55">
        <f t="shared" si="238"/>
        <v>181479.40777715249</v>
      </c>
      <c r="N245" s="55">
        <f t="shared" si="239"/>
        <v>40865.823058786031</v>
      </c>
      <c r="O245" s="55">
        <f t="shared" si="213"/>
        <v>140613.58471836647</v>
      </c>
      <c r="P245" s="59">
        <f t="shared" si="240"/>
        <v>0</v>
      </c>
      <c r="Q245" s="52">
        <f t="shared" si="266"/>
        <v>0</v>
      </c>
      <c r="R245" s="57">
        <f t="shared" si="241"/>
        <v>0</v>
      </c>
      <c r="S245" s="59">
        <f t="shared" si="242"/>
        <v>0</v>
      </c>
      <c r="T245" s="56">
        <f t="shared" si="214"/>
        <v>0</v>
      </c>
      <c r="U245" s="57">
        <f t="shared" si="215"/>
        <v>0</v>
      </c>
      <c r="V245" s="59">
        <f t="shared" si="264"/>
        <v>0</v>
      </c>
      <c r="W245" s="52">
        <f t="shared" si="204"/>
        <v>0</v>
      </c>
      <c r="X245" s="57">
        <f t="shared" si="216"/>
        <v>0</v>
      </c>
      <c r="Y245" s="59">
        <f t="shared" si="267"/>
        <v>0</v>
      </c>
      <c r="Z245" s="56">
        <f t="shared" si="243"/>
        <v>0</v>
      </c>
      <c r="AA245" s="57">
        <f t="shared" si="244"/>
        <v>0</v>
      </c>
      <c r="AB245" s="63">
        <f t="shared" si="265"/>
        <v>0</v>
      </c>
      <c r="AC245" s="74">
        <f t="shared" si="217"/>
        <v>0</v>
      </c>
      <c r="AD245" s="57">
        <f t="shared" si="245"/>
        <v>0</v>
      </c>
      <c r="AE245" s="59">
        <f t="shared" si="246"/>
        <v>0</v>
      </c>
      <c r="AF245" s="54">
        <f t="shared" si="247"/>
        <v>0</v>
      </c>
      <c r="AG245" s="57">
        <f t="shared" si="218"/>
        <v>0</v>
      </c>
      <c r="AH245" s="59">
        <f t="shared" si="248"/>
        <v>310898.73875104653</v>
      </c>
      <c r="AI245" s="54">
        <f t="shared" si="206"/>
        <v>40865.823058786031</v>
      </c>
      <c r="AJ245" s="57">
        <f t="shared" si="219"/>
        <v>1295.4114114626939</v>
      </c>
      <c r="AK245" s="59">
        <f t="shared" si="203"/>
        <v>1343348.4735155592</v>
      </c>
      <c r="AL245" s="56">
        <f t="shared" si="205"/>
        <v>140613.58471836647</v>
      </c>
      <c r="AM245" s="75">
        <f t="shared" si="220"/>
        <v>5597.2853063148304</v>
      </c>
      <c r="AN245">
        <f t="shared" si="249"/>
        <v>4.0263274674513974E-2</v>
      </c>
      <c r="AO245" s="119">
        <f t="shared" si="221"/>
        <v>0</v>
      </c>
      <c r="AP245" s="119">
        <f t="shared" si="222"/>
        <v>0</v>
      </c>
      <c r="AQ245">
        <f t="shared" si="223"/>
        <v>0.2883971362369484</v>
      </c>
      <c r="AR245" s="41">
        <f t="shared" si="224"/>
        <v>0</v>
      </c>
      <c r="AS245" s="41">
        <f t="shared" si="225"/>
        <v>0</v>
      </c>
      <c r="AT245">
        <f t="shared" si="226"/>
        <v>0.288470558849796</v>
      </c>
      <c r="AU245" s="41">
        <f t="shared" si="250"/>
        <v>0</v>
      </c>
      <c r="AV245" s="41">
        <f t="shared" si="251"/>
        <v>0</v>
      </c>
      <c r="AW245">
        <f t="shared" si="227"/>
        <v>0.29818878516749159</v>
      </c>
      <c r="AX245">
        <f t="shared" si="252"/>
        <v>0</v>
      </c>
      <c r="AY245" s="121">
        <f t="shared" si="253"/>
        <v>0</v>
      </c>
      <c r="AZ245">
        <f t="shared" si="228"/>
        <v>0.39987511267496251</v>
      </c>
      <c r="BA245" s="39">
        <f t="shared" si="254"/>
        <v>0</v>
      </c>
      <c r="BB245" s="39">
        <f t="shared" si="255"/>
        <v>0</v>
      </c>
      <c r="BC245">
        <f t="shared" si="229"/>
        <v>0.31637947048813986</v>
      </c>
      <c r="BD245" s="41">
        <f t="shared" si="256"/>
        <v>0</v>
      </c>
      <c r="BE245" s="41">
        <f t="shared" si="257"/>
        <v>0</v>
      </c>
      <c r="BF245">
        <f t="shared" si="230"/>
        <v>0.2986117536094014</v>
      </c>
      <c r="BG245" s="41">
        <f t="shared" si="258"/>
        <v>42161.234470248724</v>
      </c>
      <c r="BH245" s="41">
        <f t="shared" si="259"/>
        <v>9521736.7726971451</v>
      </c>
      <c r="BI245">
        <f t="shared" si="231"/>
        <v>0.33721077791674259</v>
      </c>
      <c r="BJ245">
        <f t="shared" si="260"/>
        <v>146210.8700246813</v>
      </c>
      <c r="BK245" s="121">
        <f t="shared" si="261"/>
        <v>32762965.239379387</v>
      </c>
      <c r="BL245">
        <f t="shared" si="232"/>
        <v>0.35132116159448107</v>
      </c>
      <c r="BM245" s="119">
        <f t="shared" si="262"/>
        <v>188372.10449493001</v>
      </c>
      <c r="BN245" s="119">
        <f t="shared" si="263"/>
        <v>41377304.97319077</v>
      </c>
      <c r="BO245">
        <f t="shared" si="233"/>
        <v>0.31904847377810519</v>
      </c>
    </row>
    <row r="246" spans="1:67">
      <c r="A246">
        <v>234</v>
      </c>
      <c r="B246" s="64">
        <v>229</v>
      </c>
      <c r="C246" s="56">
        <f t="shared" si="207"/>
        <v>1472767.8044894533</v>
      </c>
      <c r="D246" s="56">
        <f t="shared" si="234"/>
        <v>273589.37239477574</v>
      </c>
      <c r="E246" s="59">
        <f t="shared" si="235"/>
        <v>1199178.4320946776</v>
      </c>
      <c r="F246" s="53">
        <f t="shared" si="236"/>
        <v>174504.306570329</v>
      </c>
      <c r="G246" s="53">
        <f t="shared" si="208"/>
        <v>5562.1892941991464</v>
      </c>
      <c r="H246" s="66">
        <f t="shared" si="209"/>
        <v>168942.11727612987</v>
      </c>
      <c r="I246" s="54">
        <f t="shared" si="237"/>
        <v>0.10979999999999999</v>
      </c>
      <c r="J246" s="67">
        <f t="shared" si="210"/>
        <v>9.6456066865724388E-3</v>
      </c>
      <c r="K246" s="68">
        <f t="shared" si="211"/>
        <v>9937.2542869635308</v>
      </c>
      <c r="L246" s="68">
        <f t="shared" si="212"/>
        <v>184441.56085729253</v>
      </c>
      <c r="M246" s="55">
        <f t="shared" si="238"/>
        <v>178879.37156309339</v>
      </c>
      <c r="N246" s="55">
        <f t="shared" si="239"/>
        <v>40280.342749082527</v>
      </c>
      <c r="O246" s="55">
        <f t="shared" si="213"/>
        <v>138599.02881401088</v>
      </c>
      <c r="P246" s="65">
        <f t="shared" si="240"/>
        <v>0</v>
      </c>
      <c r="Q246" s="52">
        <f t="shared" si="266"/>
        <v>0</v>
      </c>
      <c r="R246" s="57">
        <f t="shared" si="241"/>
        <v>0</v>
      </c>
      <c r="S246" s="59">
        <f t="shared" si="242"/>
        <v>0</v>
      </c>
      <c r="T246" s="56">
        <f t="shared" si="214"/>
        <v>0</v>
      </c>
      <c r="U246" s="57">
        <f t="shared" si="215"/>
        <v>0</v>
      </c>
      <c r="V246" s="59">
        <f t="shared" si="264"/>
        <v>0</v>
      </c>
      <c r="W246" s="52">
        <f t="shared" si="204"/>
        <v>0</v>
      </c>
      <c r="X246" s="57">
        <f t="shared" si="216"/>
        <v>0</v>
      </c>
      <c r="Y246" s="59">
        <f t="shared" si="267"/>
        <v>0</v>
      </c>
      <c r="Z246" s="56">
        <f t="shared" si="243"/>
        <v>0</v>
      </c>
      <c r="AA246" s="57">
        <f t="shared" si="244"/>
        <v>0</v>
      </c>
      <c r="AB246" s="63">
        <f t="shared" si="265"/>
        <v>0</v>
      </c>
      <c r="AC246" s="74">
        <f t="shared" si="217"/>
        <v>0</v>
      </c>
      <c r="AD246" s="57">
        <f t="shared" si="245"/>
        <v>0</v>
      </c>
      <c r="AE246" s="59">
        <f t="shared" si="246"/>
        <v>0</v>
      </c>
      <c r="AF246" s="54">
        <f t="shared" si="247"/>
        <v>0</v>
      </c>
      <c r="AG246" s="57">
        <f t="shared" si="218"/>
        <v>0</v>
      </c>
      <c r="AH246" s="59">
        <f t="shared" si="248"/>
        <v>270032.91569226049</v>
      </c>
      <c r="AI246" s="54">
        <f t="shared" si="206"/>
        <v>40280.342749082527</v>
      </c>
      <c r="AJ246" s="57">
        <f t="shared" si="219"/>
        <v>1125.1371487177521</v>
      </c>
      <c r="AK246" s="59">
        <f t="shared" si="203"/>
        <v>1202734.8887971928</v>
      </c>
      <c r="AL246" s="56">
        <f t="shared" si="205"/>
        <v>138599.02881401088</v>
      </c>
      <c r="AM246" s="75">
        <f t="shared" si="220"/>
        <v>5011.3953699883032</v>
      </c>
      <c r="AN246">
        <f t="shared" si="249"/>
        <v>4.0343681858521427E-2</v>
      </c>
      <c r="AO246" s="119">
        <f t="shared" si="221"/>
        <v>0</v>
      </c>
      <c r="AP246" s="119">
        <f t="shared" si="222"/>
        <v>0</v>
      </c>
      <c r="AQ246">
        <f t="shared" si="223"/>
        <v>0.28639122809356543</v>
      </c>
      <c r="AR246" s="41">
        <f t="shared" si="224"/>
        <v>0</v>
      </c>
      <c r="AS246" s="41">
        <f t="shared" si="225"/>
        <v>0</v>
      </c>
      <c r="AT246">
        <f t="shared" si="226"/>
        <v>0.28646445936712744</v>
      </c>
      <c r="AU246" s="41">
        <f t="shared" si="250"/>
        <v>0</v>
      </c>
      <c r="AV246" s="41">
        <f t="shared" si="251"/>
        <v>0</v>
      </c>
      <c r="AW246">
        <f t="shared" si="227"/>
        <v>0.29615807253421561</v>
      </c>
      <c r="AX246">
        <f t="shared" si="252"/>
        <v>0</v>
      </c>
      <c r="AY246" s="121">
        <f t="shared" si="253"/>
        <v>0</v>
      </c>
      <c r="AZ246">
        <f t="shared" si="228"/>
        <v>0.39766256371097575</v>
      </c>
      <c r="BA246" s="39">
        <f t="shared" si="254"/>
        <v>0</v>
      </c>
      <c r="BB246" s="39">
        <f t="shared" si="255"/>
        <v>0</v>
      </c>
      <c r="BC246">
        <f t="shared" si="229"/>
        <v>0.3143063720615426</v>
      </c>
      <c r="BD246" s="41">
        <f t="shared" si="256"/>
        <v>0</v>
      </c>
      <c r="BE246" s="41">
        <f t="shared" si="257"/>
        <v>0</v>
      </c>
      <c r="BF246">
        <f t="shared" si="230"/>
        <v>0.29658000148305985</v>
      </c>
      <c r="BG246" s="41">
        <f t="shared" si="258"/>
        <v>41405.47989780028</v>
      </c>
      <c r="BH246" s="41">
        <f t="shared" si="259"/>
        <v>9425600.2032853104</v>
      </c>
      <c r="BI246">
        <f t="shared" si="231"/>
        <v>0.33509474227359731</v>
      </c>
      <c r="BJ246">
        <f t="shared" si="260"/>
        <v>143610.42418399919</v>
      </c>
      <c r="BK246" s="121">
        <f t="shared" si="261"/>
        <v>32432172.742478546</v>
      </c>
      <c r="BL246">
        <f t="shared" si="232"/>
        <v>0.34917925988053161</v>
      </c>
      <c r="BM246" s="119">
        <f t="shared" si="262"/>
        <v>185015.90408179947</v>
      </c>
      <c r="BN246" s="119">
        <f t="shared" si="263"/>
        <v>40963376.087948389</v>
      </c>
      <c r="BO246">
        <f t="shared" si="233"/>
        <v>0.31696954727261478</v>
      </c>
    </row>
    <row r="247" spans="1:67">
      <c r="A247">
        <v>235</v>
      </c>
      <c r="B247" s="58">
        <v>230</v>
      </c>
      <c r="C247" s="56">
        <f t="shared" si="207"/>
        <v>1293888.4329263601</v>
      </c>
      <c r="D247" s="56">
        <f t="shared" si="234"/>
        <v>273589.37239477586</v>
      </c>
      <c r="E247" s="59">
        <f t="shared" si="235"/>
        <v>1020299.0605315842</v>
      </c>
      <c r="F247" s="53">
        <f t="shared" si="236"/>
        <v>172821.1066640385</v>
      </c>
      <c r="G247" s="53">
        <f t="shared" si="208"/>
        <v>4732.487142432331</v>
      </c>
      <c r="H247" s="60">
        <f t="shared" si="209"/>
        <v>168088.61952160616</v>
      </c>
      <c r="I247" s="54">
        <f t="shared" si="237"/>
        <v>0.10979999999999999</v>
      </c>
      <c r="J247" s="61">
        <f t="shared" si="210"/>
        <v>9.6456066865724388E-3</v>
      </c>
      <c r="K247" s="62">
        <f t="shared" si="211"/>
        <v>8220.0867281726914</v>
      </c>
      <c r="L247" s="62">
        <f t="shared" si="212"/>
        <v>181041.19339221119</v>
      </c>
      <c r="M247" s="55">
        <f t="shared" si="238"/>
        <v>176308.70624977886</v>
      </c>
      <c r="N247" s="55">
        <f t="shared" si="239"/>
        <v>39701.476225745238</v>
      </c>
      <c r="O247" s="55">
        <f t="shared" si="213"/>
        <v>136607.23002403363</v>
      </c>
      <c r="P247" s="59">
        <f t="shared" si="240"/>
        <v>0</v>
      </c>
      <c r="Q247" s="52">
        <f t="shared" si="266"/>
        <v>0</v>
      </c>
      <c r="R247" s="57">
        <f t="shared" si="241"/>
        <v>0</v>
      </c>
      <c r="S247" s="59">
        <f t="shared" si="242"/>
        <v>0</v>
      </c>
      <c r="T247" s="56">
        <f t="shared" si="214"/>
        <v>0</v>
      </c>
      <c r="U247" s="57">
        <f t="shared" si="215"/>
        <v>0</v>
      </c>
      <c r="V247" s="59">
        <f t="shared" si="264"/>
        <v>0</v>
      </c>
      <c r="W247" s="52">
        <f t="shared" si="204"/>
        <v>0</v>
      </c>
      <c r="X247" s="57">
        <f t="shared" si="216"/>
        <v>0</v>
      </c>
      <c r="Y247" s="59">
        <f t="shared" si="267"/>
        <v>0</v>
      </c>
      <c r="Z247" s="56">
        <f t="shared" si="243"/>
        <v>0</v>
      </c>
      <c r="AA247" s="57">
        <f t="shared" si="244"/>
        <v>0</v>
      </c>
      <c r="AB247" s="63">
        <f t="shared" si="265"/>
        <v>0</v>
      </c>
      <c r="AC247" s="74">
        <f t="shared" si="217"/>
        <v>0</v>
      </c>
      <c r="AD247" s="57">
        <f t="shared" si="245"/>
        <v>0</v>
      </c>
      <c r="AE247" s="59">
        <f t="shared" si="246"/>
        <v>0</v>
      </c>
      <c r="AF247" s="54">
        <f t="shared" si="247"/>
        <v>0</v>
      </c>
      <c r="AG247" s="57">
        <f t="shared" si="218"/>
        <v>0</v>
      </c>
      <c r="AH247" s="59">
        <f t="shared" si="248"/>
        <v>229752.57294317795</v>
      </c>
      <c r="AI247" s="54">
        <f t="shared" si="206"/>
        <v>39701.476225745238</v>
      </c>
      <c r="AJ247" s="57">
        <f t="shared" si="219"/>
        <v>957.30238726324149</v>
      </c>
      <c r="AK247" s="59">
        <f t="shared" si="203"/>
        <v>1064135.859983182</v>
      </c>
      <c r="AL247" s="56">
        <f t="shared" si="205"/>
        <v>136607.23002403363</v>
      </c>
      <c r="AM247" s="75">
        <f t="shared" si="220"/>
        <v>4433.8994165965914</v>
      </c>
      <c r="AN247">
        <f t="shared" si="249"/>
        <v>4.0424089042528893E-2</v>
      </c>
      <c r="AO247" s="119">
        <f t="shared" si="221"/>
        <v>0</v>
      </c>
      <c r="AP247" s="119">
        <f t="shared" si="222"/>
        <v>0</v>
      </c>
      <c r="AQ247">
        <f t="shared" si="223"/>
        <v>0.28439548415969373</v>
      </c>
      <c r="AR247" s="41">
        <f t="shared" si="224"/>
        <v>0</v>
      </c>
      <c r="AS247" s="41">
        <f t="shared" si="225"/>
        <v>0</v>
      </c>
      <c r="AT247">
        <f t="shared" si="226"/>
        <v>0.28446852222703944</v>
      </c>
      <c r="AU247" s="41">
        <f t="shared" si="250"/>
        <v>0</v>
      </c>
      <c r="AV247" s="41">
        <f t="shared" si="251"/>
        <v>0</v>
      </c>
      <c r="AW247">
        <f t="shared" si="227"/>
        <v>0.29413727143900137</v>
      </c>
      <c r="AX247">
        <f t="shared" si="252"/>
        <v>0</v>
      </c>
      <c r="AY247" s="121">
        <f t="shared" si="253"/>
        <v>0</v>
      </c>
      <c r="AZ247">
        <f t="shared" si="228"/>
        <v>0.39545698270046853</v>
      </c>
      <c r="BA247" s="39">
        <f t="shared" si="254"/>
        <v>0</v>
      </c>
      <c r="BB247" s="39">
        <f t="shared" si="255"/>
        <v>0</v>
      </c>
      <c r="BC247">
        <f t="shared" si="229"/>
        <v>0.31224269757565803</v>
      </c>
      <c r="BD247" s="41">
        <f t="shared" si="256"/>
        <v>0</v>
      </c>
      <c r="BE247" s="41">
        <f t="shared" si="257"/>
        <v>0</v>
      </c>
      <c r="BF247">
        <f t="shared" si="230"/>
        <v>0.29455814981729245</v>
      </c>
      <c r="BG247" s="41">
        <f t="shared" si="258"/>
        <v>40658.778613008479</v>
      </c>
      <c r="BH247" s="41">
        <f t="shared" si="259"/>
        <v>9329846.9130501319</v>
      </c>
      <c r="BI247">
        <f t="shared" si="231"/>
        <v>0.33298754717709184</v>
      </c>
      <c r="BJ247">
        <f t="shared" si="260"/>
        <v>141041.12944063023</v>
      </c>
      <c r="BK247" s="121">
        <f t="shared" si="261"/>
        <v>32102699.055647902</v>
      </c>
      <c r="BL247">
        <f t="shared" si="232"/>
        <v>0.34704579070628966</v>
      </c>
      <c r="BM247" s="119">
        <f t="shared" si="262"/>
        <v>181699.9080536387</v>
      </c>
      <c r="BN247" s="119">
        <f t="shared" si="263"/>
        <v>40551002.437449135</v>
      </c>
      <c r="BO247">
        <f t="shared" si="233"/>
        <v>0.31489997135626241</v>
      </c>
    </row>
    <row r="248" spans="1:67">
      <c r="A248">
        <v>236</v>
      </c>
      <c r="B248" s="64">
        <v>231</v>
      </c>
      <c r="C248" s="56">
        <f t="shared" si="207"/>
        <v>1117579.726676581</v>
      </c>
      <c r="D248" s="56">
        <f t="shared" si="234"/>
        <v>273589.37239477562</v>
      </c>
      <c r="E248" s="59">
        <f t="shared" si="235"/>
        <v>843990.35428180534</v>
      </c>
      <c r="F248" s="53">
        <f t="shared" si="236"/>
        <v>171154.14224201901</v>
      </c>
      <c r="G248" s="53">
        <f t="shared" si="208"/>
        <v>3914.7085932771074</v>
      </c>
      <c r="H248" s="66">
        <f t="shared" si="209"/>
        <v>167239.43364874189</v>
      </c>
      <c r="I248" s="54">
        <f t="shared" si="237"/>
        <v>0.10979999999999999</v>
      </c>
      <c r="J248" s="67">
        <f t="shared" si="210"/>
        <v>9.6456066865724388E-3</v>
      </c>
      <c r="K248" s="68">
        <f t="shared" si="211"/>
        <v>6527.6732052023308</v>
      </c>
      <c r="L248" s="68">
        <f t="shared" si="212"/>
        <v>177681.81544722134</v>
      </c>
      <c r="M248" s="55">
        <f t="shared" si="238"/>
        <v>173767.10685394422</v>
      </c>
      <c r="N248" s="55">
        <f t="shared" si="239"/>
        <v>39129.154812155241</v>
      </c>
      <c r="O248" s="55">
        <f t="shared" si="213"/>
        <v>134637.95204178899</v>
      </c>
      <c r="P248" s="65">
        <f t="shared" si="240"/>
        <v>0</v>
      </c>
      <c r="Q248" s="52">
        <f t="shared" si="266"/>
        <v>0</v>
      </c>
      <c r="R248" s="57">
        <f t="shared" si="241"/>
        <v>0</v>
      </c>
      <c r="S248" s="59">
        <f t="shared" si="242"/>
        <v>0</v>
      </c>
      <c r="T248" s="56">
        <f t="shared" si="214"/>
        <v>0</v>
      </c>
      <c r="U248" s="57">
        <f t="shared" si="215"/>
        <v>0</v>
      </c>
      <c r="V248" s="59">
        <f t="shared" si="264"/>
        <v>0</v>
      </c>
      <c r="W248" s="52">
        <f t="shared" si="204"/>
        <v>0</v>
      </c>
      <c r="X248" s="57">
        <f t="shared" si="216"/>
        <v>0</v>
      </c>
      <c r="Y248" s="59">
        <f t="shared" si="267"/>
        <v>0</v>
      </c>
      <c r="Z248" s="56">
        <f t="shared" si="243"/>
        <v>0</v>
      </c>
      <c r="AA248" s="57">
        <f t="shared" si="244"/>
        <v>0</v>
      </c>
      <c r="AB248" s="63">
        <f t="shared" si="265"/>
        <v>0</v>
      </c>
      <c r="AC248" s="74">
        <f>MIN(IF(Y248&gt;O248,0,MIN(AB248,O248+AM248-Y248)))</f>
        <v>0</v>
      </c>
      <c r="AD248" s="57">
        <f t="shared" si="245"/>
        <v>0</v>
      </c>
      <c r="AE248" s="59">
        <f t="shared" si="246"/>
        <v>0</v>
      </c>
      <c r="AF248" s="54">
        <f t="shared" si="247"/>
        <v>0</v>
      </c>
      <c r="AG248" s="57">
        <f t="shared" si="218"/>
        <v>0</v>
      </c>
      <c r="AH248" s="59">
        <f t="shared" si="248"/>
        <v>190051.09671743272</v>
      </c>
      <c r="AI248" s="54">
        <f t="shared" si="206"/>
        <v>39129.154812155241</v>
      </c>
      <c r="AJ248" s="57">
        <f t="shared" si="219"/>
        <v>791.8795696559697</v>
      </c>
      <c r="AK248" s="59">
        <f t="shared" si="203"/>
        <v>927528.62995914835</v>
      </c>
      <c r="AL248" s="56">
        <f t="shared" si="205"/>
        <v>134637.95204178899</v>
      </c>
      <c r="AM248" s="75">
        <f t="shared" si="220"/>
        <v>3864.7026248297848</v>
      </c>
      <c r="AN248">
        <f t="shared" si="249"/>
        <v>4.0504496226536353E-2</v>
      </c>
      <c r="AO248" s="119">
        <f t="shared" si="221"/>
        <v>0</v>
      </c>
      <c r="AP248" s="119">
        <f t="shared" si="222"/>
        <v>0</v>
      </c>
      <c r="AQ248">
        <f t="shared" si="223"/>
        <v>0.28240988661593741</v>
      </c>
      <c r="AR248" s="41">
        <f t="shared" si="224"/>
        <v>0</v>
      </c>
      <c r="AS248" s="41">
        <f t="shared" si="225"/>
        <v>0</v>
      </c>
      <c r="AT248">
        <f t="shared" si="226"/>
        <v>0.28248272963964693</v>
      </c>
      <c r="AU248" s="41">
        <f t="shared" si="250"/>
        <v>0</v>
      </c>
      <c r="AV248" s="41">
        <f t="shared" si="251"/>
        <v>0</v>
      </c>
      <c r="AW248">
        <f t="shared" si="227"/>
        <v>0.29212636794060554</v>
      </c>
      <c r="AX248">
        <f t="shared" si="252"/>
        <v>0</v>
      </c>
      <c r="AY248" s="121">
        <f t="shared" si="253"/>
        <v>0</v>
      </c>
      <c r="AZ248">
        <f t="shared" si="228"/>
        <v>0.39325838971789445</v>
      </c>
      <c r="BA248" s="39">
        <f t="shared" si="254"/>
        <v>0</v>
      </c>
      <c r="BB248" s="39">
        <f t="shared" si="255"/>
        <v>0</v>
      </c>
      <c r="BC248">
        <f t="shared" si="229"/>
        <v>0.31018844000574114</v>
      </c>
      <c r="BD248" s="41">
        <f t="shared" si="256"/>
        <v>0</v>
      </c>
      <c r="BE248" s="41">
        <f t="shared" si="257"/>
        <v>0</v>
      </c>
      <c r="BF248">
        <f t="shared" si="230"/>
        <v>0.29254618483594341</v>
      </c>
      <c r="BG248" s="41">
        <f t="shared" si="258"/>
        <v>39921.034381811209</v>
      </c>
      <c r="BH248" s="41">
        <f t="shared" si="259"/>
        <v>9234480.5356686376</v>
      </c>
      <c r="BI248">
        <f t="shared" si="231"/>
        <v>0.33088919306783704</v>
      </c>
      <c r="BJ248">
        <f t="shared" si="260"/>
        <v>138502.65466661876</v>
      </c>
      <c r="BK248" s="121">
        <f t="shared" si="261"/>
        <v>31774556.681862202</v>
      </c>
      <c r="BL248">
        <f t="shared" si="232"/>
        <v>0.34492075929768468</v>
      </c>
      <c r="BM248" s="119">
        <f t="shared" si="262"/>
        <v>178423.68904842998</v>
      </c>
      <c r="BN248" s="119">
        <f t="shared" si="263"/>
        <v>40140201.683261111</v>
      </c>
      <c r="BO248">
        <f t="shared" si="233"/>
        <v>0.31283973998775383</v>
      </c>
    </row>
    <row r="249" spans="1:67">
      <c r="A249">
        <v>237</v>
      </c>
      <c r="B249" s="58">
        <v>232</v>
      </c>
      <c r="C249" s="56">
        <f t="shared" si="207"/>
        <v>943812.61982263695</v>
      </c>
      <c r="D249" s="56">
        <f t="shared" si="234"/>
        <v>273589.37239477586</v>
      </c>
      <c r="E249" s="59">
        <f t="shared" si="235"/>
        <v>670223.24742786109</v>
      </c>
      <c r="F249" s="53">
        <f t="shared" si="236"/>
        <v>169503.25670317485</v>
      </c>
      <c r="G249" s="53">
        <f t="shared" si="208"/>
        <v>3108.7188293195627</v>
      </c>
      <c r="H249" s="60">
        <f t="shared" si="209"/>
        <v>166394.5378738553</v>
      </c>
      <c r="I249" s="54">
        <f t="shared" si="237"/>
        <v>0.10979999999999999</v>
      </c>
      <c r="J249" s="61">
        <f t="shared" si="210"/>
        <v>9.6456066865724388E-3</v>
      </c>
      <c r="K249" s="62">
        <f t="shared" si="211"/>
        <v>4859.7335697612816</v>
      </c>
      <c r="L249" s="62">
        <f t="shared" si="212"/>
        <v>174362.99027293612</v>
      </c>
      <c r="M249" s="55">
        <f t="shared" si="238"/>
        <v>171254.27144361657</v>
      </c>
      <c r="N249" s="55">
        <f t="shared" si="239"/>
        <v>38563.310518788363</v>
      </c>
      <c r="O249" s="55">
        <f t="shared" si="213"/>
        <v>132690.96092482822</v>
      </c>
      <c r="P249" s="59">
        <f t="shared" si="240"/>
        <v>0</v>
      </c>
      <c r="Q249" s="52">
        <f t="shared" si="266"/>
        <v>0</v>
      </c>
      <c r="R249" s="57">
        <f t="shared" si="241"/>
        <v>0</v>
      </c>
      <c r="S249" s="59">
        <f t="shared" si="242"/>
        <v>0</v>
      </c>
      <c r="T249" s="56">
        <f t="shared" si="214"/>
        <v>0</v>
      </c>
      <c r="U249" s="57">
        <f t="shared" si="215"/>
        <v>0</v>
      </c>
      <c r="V249" s="59">
        <f t="shared" si="264"/>
        <v>0</v>
      </c>
      <c r="W249" s="52">
        <f t="shared" si="204"/>
        <v>0</v>
      </c>
      <c r="X249" s="57">
        <f t="shared" si="216"/>
        <v>0</v>
      </c>
      <c r="Y249" s="59">
        <f t="shared" si="267"/>
        <v>0</v>
      </c>
      <c r="Z249" s="56">
        <f t="shared" si="243"/>
        <v>0</v>
      </c>
      <c r="AA249" s="57">
        <f t="shared" si="244"/>
        <v>0</v>
      </c>
      <c r="AB249" s="63">
        <f t="shared" si="265"/>
        <v>0</v>
      </c>
      <c r="AC249" s="74">
        <f t="shared" si="217"/>
        <v>0</v>
      </c>
      <c r="AD249" s="57">
        <f t="shared" si="245"/>
        <v>0</v>
      </c>
      <c r="AE249" s="59">
        <f t="shared" si="246"/>
        <v>0</v>
      </c>
      <c r="AF249" s="54">
        <f t="shared" si="247"/>
        <v>0</v>
      </c>
      <c r="AG249" s="57">
        <f t="shared" si="218"/>
        <v>0</v>
      </c>
      <c r="AH249" s="59">
        <f t="shared" si="248"/>
        <v>150921.94190527749</v>
      </c>
      <c r="AI249" s="54">
        <f t="shared" si="206"/>
        <v>38563.310518788363</v>
      </c>
      <c r="AJ249" s="57">
        <f t="shared" si="219"/>
        <v>628.84142460532291</v>
      </c>
      <c r="AK249" s="59">
        <f t="shared" si="203"/>
        <v>792890.6779173594</v>
      </c>
      <c r="AL249" s="56">
        <f t="shared" si="205"/>
        <v>132690.96092482822</v>
      </c>
      <c r="AM249" s="75">
        <f t="shared" si="220"/>
        <v>3303.7111579889975</v>
      </c>
      <c r="AN249">
        <f t="shared" si="249"/>
        <v>4.0584903410543813E-2</v>
      </c>
      <c r="AO249" s="119">
        <f t="shared" si="221"/>
        <v>0</v>
      </c>
      <c r="AP249" s="119">
        <f t="shared" si="222"/>
        <v>0</v>
      </c>
      <c r="AQ249">
        <f t="shared" si="223"/>
        <v>0.28043441736245861</v>
      </c>
      <c r="AR249" s="41">
        <f t="shared" si="224"/>
        <v>0</v>
      </c>
      <c r="AS249" s="41">
        <f t="shared" si="225"/>
        <v>0</v>
      </c>
      <c r="AT249">
        <f t="shared" si="226"/>
        <v>0.28050706353442978</v>
      </c>
      <c r="AU249" s="41">
        <f t="shared" si="250"/>
        <v>0</v>
      </c>
      <c r="AV249" s="41">
        <f t="shared" si="251"/>
        <v>0</v>
      </c>
      <c r="AW249">
        <f t="shared" si="227"/>
        <v>0.29012534779803506</v>
      </c>
      <c r="AX249">
        <f t="shared" si="252"/>
        <v>0</v>
      </c>
      <c r="AY249" s="121">
        <f t="shared" si="253"/>
        <v>0</v>
      </c>
      <c r="AZ249">
        <f t="shared" si="228"/>
        <v>0.39106680444651915</v>
      </c>
      <c r="BA249" s="39">
        <f t="shared" si="254"/>
        <v>0</v>
      </c>
      <c r="BB249" s="39">
        <f t="shared" si="255"/>
        <v>0</v>
      </c>
      <c r="BC249">
        <f t="shared" si="229"/>
        <v>0.30814359199719399</v>
      </c>
      <c r="BD249" s="41">
        <f t="shared" si="256"/>
        <v>0</v>
      </c>
      <c r="BE249" s="41">
        <f t="shared" si="257"/>
        <v>0</v>
      </c>
      <c r="BF249">
        <f t="shared" si="230"/>
        <v>0.29054409246231738</v>
      </c>
      <c r="BG249" s="41">
        <f t="shared" si="258"/>
        <v>39192.151943393685</v>
      </c>
      <c r="BH249" s="41">
        <f t="shared" si="259"/>
        <v>9139504.5929528419</v>
      </c>
      <c r="BI249">
        <f t="shared" si="231"/>
        <v>0.32879968003040894</v>
      </c>
      <c r="BJ249">
        <f t="shared" si="260"/>
        <v>135994.67208281721</v>
      </c>
      <c r="BK249" s="121">
        <f t="shared" si="261"/>
        <v>31447757.73918429</v>
      </c>
      <c r="BL249">
        <f t="shared" si="232"/>
        <v>0.34280417051143575</v>
      </c>
      <c r="BM249" s="119">
        <f t="shared" si="262"/>
        <v>175186.8240262109</v>
      </c>
      <c r="BN249" s="119">
        <f t="shared" si="263"/>
        <v>39730990.974919043</v>
      </c>
      <c r="BO249">
        <f t="shared" si="233"/>
        <v>0.31078884679217522</v>
      </c>
    </row>
    <row r="250" spans="1:67">
      <c r="A250">
        <v>238</v>
      </c>
      <c r="B250" s="64">
        <v>233</v>
      </c>
      <c r="C250" s="56">
        <f t="shared" si="207"/>
        <v>772558.34837902035</v>
      </c>
      <c r="D250" s="56">
        <f t="shared" si="234"/>
        <v>273589.37239477586</v>
      </c>
      <c r="E250" s="59">
        <f t="shared" si="235"/>
        <v>498968.97598424449</v>
      </c>
      <c r="F250" s="53">
        <f t="shared" si="236"/>
        <v>167868.29495692288</v>
      </c>
      <c r="G250" s="53">
        <f t="shared" si="208"/>
        <v>2314.384433606921</v>
      </c>
      <c r="H250" s="66">
        <f t="shared" si="209"/>
        <v>165553.91052331595</v>
      </c>
      <c r="I250" s="54">
        <f t="shared" si="237"/>
        <v>0.10979999999999999</v>
      </c>
      <c r="J250" s="67">
        <f t="shared" si="210"/>
        <v>9.6456066865724388E-3</v>
      </c>
      <c r="K250" s="68">
        <f t="shared" si="211"/>
        <v>3215.9905848139197</v>
      </c>
      <c r="L250" s="68">
        <f t="shared" si="212"/>
        <v>171084.28554173681</v>
      </c>
      <c r="M250" s="55">
        <f t="shared" si="238"/>
        <v>168769.90110812988</v>
      </c>
      <c r="N250" s="55">
        <f t="shared" si="239"/>
        <v>38003.87603646316</v>
      </c>
      <c r="O250" s="55">
        <f t="shared" si="213"/>
        <v>130766.02507166672</v>
      </c>
      <c r="P250" s="65">
        <f t="shared" si="240"/>
        <v>0</v>
      </c>
      <c r="Q250" s="52">
        <f t="shared" si="266"/>
        <v>0</v>
      </c>
      <c r="R250" s="57">
        <f t="shared" si="241"/>
        <v>0</v>
      </c>
      <c r="S250" s="59">
        <f t="shared" si="242"/>
        <v>0</v>
      </c>
      <c r="T250" s="56">
        <f t="shared" si="214"/>
        <v>0</v>
      </c>
      <c r="U250" s="57">
        <f t="shared" si="215"/>
        <v>0</v>
      </c>
      <c r="V250" s="59">
        <f t="shared" si="264"/>
        <v>0</v>
      </c>
      <c r="W250" s="52">
        <f t="shared" si="204"/>
        <v>0</v>
      </c>
      <c r="X250" s="57">
        <f t="shared" si="216"/>
        <v>0</v>
      </c>
      <c r="Y250" s="59">
        <f t="shared" si="267"/>
        <v>0</v>
      </c>
      <c r="Z250" s="56">
        <f t="shared" si="243"/>
        <v>0</v>
      </c>
      <c r="AA250" s="57">
        <f t="shared" si="244"/>
        <v>0</v>
      </c>
      <c r="AB250" s="63">
        <f t="shared" si="265"/>
        <v>0</v>
      </c>
      <c r="AC250" s="74">
        <f t="shared" si="217"/>
        <v>0</v>
      </c>
      <c r="AD250" s="57">
        <f t="shared" si="245"/>
        <v>0</v>
      </c>
      <c r="AE250" s="59">
        <f t="shared" si="246"/>
        <v>0</v>
      </c>
      <c r="AF250" s="54">
        <f t="shared" si="247"/>
        <v>0</v>
      </c>
      <c r="AG250" s="57">
        <f t="shared" si="218"/>
        <v>0</v>
      </c>
      <c r="AH250" s="59">
        <f t="shared" si="248"/>
        <v>112358.63138648913</v>
      </c>
      <c r="AI250" s="54">
        <f t="shared" si="206"/>
        <v>38003.87603646316</v>
      </c>
      <c r="AJ250" s="57">
        <f t="shared" si="219"/>
        <v>468.16096411037137</v>
      </c>
      <c r="AK250" s="59">
        <f t="shared" si="203"/>
        <v>660199.7169925312</v>
      </c>
      <c r="AL250" s="56">
        <f t="shared" si="205"/>
        <v>130766.02507166672</v>
      </c>
      <c r="AM250" s="75">
        <f t="shared" si="220"/>
        <v>2750.8321541355467</v>
      </c>
      <c r="AN250">
        <f t="shared" si="249"/>
        <v>4.0665310594551279E-2</v>
      </c>
      <c r="AO250" s="119">
        <f t="shared" si="221"/>
        <v>0</v>
      </c>
      <c r="AP250" s="119">
        <f t="shared" si="222"/>
        <v>0</v>
      </c>
      <c r="AQ250">
        <f t="shared" si="223"/>
        <v>0.2784690580218569</v>
      </c>
      <c r="AR250" s="41">
        <f t="shared" si="224"/>
        <v>0</v>
      </c>
      <c r="AS250" s="41">
        <f t="shared" si="225"/>
        <v>0</v>
      </c>
      <c r="AT250">
        <f t="shared" si="226"/>
        <v>0.27854150556318746</v>
      </c>
      <c r="AU250" s="41">
        <f t="shared" si="250"/>
        <v>0</v>
      </c>
      <c r="AV250" s="41">
        <f t="shared" si="251"/>
        <v>0</v>
      </c>
      <c r="AW250">
        <f t="shared" si="227"/>
        <v>0.2881341964734101</v>
      </c>
      <c r="AX250">
        <f t="shared" si="252"/>
        <v>0</v>
      </c>
      <c r="AY250" s="121">
        <f t="shared" si="253"/>
        <v>0</v>
      </c>
      <c r="AZ250">
        <f t="shared" si="228"/>
        <v>0.38888224617956202</v>
      </c>
      <c r="BA250" s="39">
        <f t="shared" si="254"/>
        <v>0</v>
      </c>
      <c r="BB250" s="39">
        <f t="shared" si="255"/>
        <v>0</v>
      </c>
      <c r="BC250">
        <f t="shared" si="229"/>
        <v>0.306108145868214</v>
      </c>
      <c r="BD250" s="41">
        <f t="shared" si="256"/>
        <v>0</v>
      </c>
      <c r="BE250" s="41">
        <f t="shared" si="257"/>
        <v>0</v>
      </c>
      <c r="BF250">
        <f t="shared" si="230"/>
        <v>0.28855185832201902</v>
      </c>
      <c r="BG250" s="41">
        <f t="shared" si="258"/>
        <v>38472.037000573531</v>
      </c>
      <c r="BH250" s="41">
        <f t="shared" si="259"/>
        <v>9044922.4966782313</v>
      </c>
      <c r="BI250">
        <f t="shared" si="231"/>
        <v>0.32671900779568991</v>
      </c>
      <c r="BJ250">
        <f t="shared" si="260"/>
        <v>133516.85722580226</v>
      </c>
      <c r="BK250" s="121">
        <f t="shared" si="261"/>
        <v>31122313.96705668</v>
      </c>
      <c r="BL250">
        <f t="shared" si="232"/>
        <v>0.34069602883706618</v>
      </c>
      <c r="BM250" s="119">
        <f t="shared" si="262"/>
        <v>171988.89422637579</v>
      </c>
      <c r="BN250" s="119">
        <f t="shared" si="263"/>
        <v>39323386.958194263</v>
      </c>
      <c r="BO250">
        <f t="shared" si="233"/>
        <v>0.30874728506348215</v>
      </c>
    </row>
    <row r="251" spans="1:67">
      <c r="A251">
        <v>239</v>
      </c>
      <c r="B251" s="58">
        <v>234</v>
      </c>
      <c r="C251" s="56">
        <f t="shared" si="207"/>
        <v>603788.44727089047</v>
      </c>
      <c r="D251" s="56">
        <f t="shared" si="234"/>
        <v>273589.37239477586</v>
      </c>
      <c r="E251" s="59">
        <f t="shared" si="235"/>
        <v>330199.07487611461</v>
      </c>
      <c r="F251" s="53">
        <f t="shared" si="236"/>
        <v>166249.10340862285</v>
      </c>
      <c r="G251" s="53">
        <f t="shared" si="208"/>
        <v>1531.5733756337115</v>
      </c>
      <c r="H251" s="60">
        <f t="shared" si="209"/>
        <v>164717.53003298913</v>
      </c>
      <c r="I251" s="54">
        <f t="shared" si="237"/>
        <v>0.10979999999999999</v>
      </c>
      <c r="J251" s="61">
        <f t="shared" si="210"/>
        <v>9.6456066865724388E-3</v>
      </c>
      <c r="K251" s="62">
        <f t="shared" si="211"/>
        <v>1596.1698954431879</v>
      </c>
      <c r="L251" s="62">
        <f t="shared" si="212"/>
        <v>167845.27330406604</v>
      </c>
      <c r="M251" s="55">
        <f t="shared" si="238"/>
        <v>166313.69992843232</v>
      </c>
      <c r="N251" s="55">
        <f t="shared" si="239"/>
        <v>37450.784729654639</v>
      </c>
      <c r="O251" s="55">
        <f t="shared" si="213"/>
        <v>128862.91519877769</v>
      </c>
      <c r="P251" s="59">
        <f t="shared" si="240"/>
        <v>0</v>
      </c>
      <c r="Q251" s="52">
        <f t="shared" si="266"/>
        <v>0</v>
      </c>
      <c r="R251" s="57">
        <f t="shared" si="241"/>
        <v>0</v>
      </c>
      <c r="S251" s="59">
        <f t="shared" si="242"/>
        <v>0</v>
      </c>
      <c r="T251" s="56">
        <f t="shared" si="214"/>
        <v>0</v>
      </c>
      <c r="U251" s="57">
        <f t="shared" si="215"/>
        <v>0</v>
      </c>
      <c r="V251" s="59">
        <f t="shared" si="264"/>
        <v>0</v>
      </c>
      <c r="W251" s="52">
        <f t="shared" si="204"/>
        <v>0</v>
      </c>
      <c r="X251" s="57">
        <f t="shared" si="216"/>
        <v>0</v>
      </c>
      <c r="Y251" s="59">
        <f t="shared" si="267"/>
        <v>0</v>
      </c>
      <c r="Z251" s="56">
        <f t="shared" si="243"/>
        <v>0</v>
      </c>
      <c r="AA251" s="57">
        <f t="shared" si="244"/>
        <v>0</v>
      </c>
      <c r="AB251" s="63">
        <f t="shared" si="265"/>
        <v>0</v>
      </c>
      <c r="AC251" s="74">
        <f t="shared" si="217"/>
        <v>0</v>
      </c>
      <c r="AD251" s="57">
        <f t="shared" si="245"/>
        <v>0</v>
      </c>
      <c r="AE251" s="59">
        <f t="shared" si="246"/>
        <v>0</v>
      </c>
      <c r="AF251" s="54">
        <f t="shared" si="247"/>
        <v>0</v>
      </c>
      <c r="AG251" s="57">
        <f t="shared" si="218"/>
        <v>0</v>
      </c>
      <c r="AH251" s="59">
        <f t="shared" si="248"/>
        <v>74354.755350025967</v>
      </c>
      <c r="AI251" s="54">
        <f t="shared" si="206"/>
        <v>37450.784729654639</v>
      </c>
      <c r="AJ251" s="57">
        <f t="shared" si="219"/>
        <v>309.81148062510817</v>
      </c>
      <c r="AK251" s="59">
        <f t="shared" si="203"/>
        <v>529433.69192086451</v>
      </c>
      <c r="AL251" s="56">
        <f t="shared" si="205"/>
        <v>128862.91519877769</v>
      </c>
      <c r="AM251" s="75">
        <f t="shared" si="220"/>
        <v>2205.9737163369355</v>
      </c>
      <c r="AN251">
        <f t="shared" si="249"/>
        <v>4.0745717778558732E-2</v>
      </c>
      <c r="AO251" s="119">
        <f t="shared" si="221"/>
        <v>0</v>
      </c>
      <c r="AP251" s="119">
        <f t="shared" si="222"/>
        <v>0</v>
      </c>
      <c r="AQ251">
        <f t="shared" si="223"/>
        <v>0.27651378994213827</v>
      </c>
      <c r="AR251" s="41">
        <f t="shared" si="224"/>
        <v>0</v>
      </c>
      <c r="AS251" s="41">
        <f t="shared" si="225"/>
        <v>0</v>
      </c>
      <c r="AT251">
        <f t="shared" si="226"/>
        <v>0.27658603710294216</v>
      </c>
      <c r="AU251" s="41">
        <f t="shared" si="250"/>
        <v>0</v>
      </c>
      <c r="AV251" s="41">
        <f t="shared" si="251"/>
        <v>0</v>
      </c>
      <c r="AW251">
        <f t="shared" si="227"/>
        <v>0.28615289913474229</v>
      </c>
      <c r="AX251">
        <f t="shared" si="252"/>
        <v>0</v>
      </c>
      <c r="AY251" s="121">
        <f t="shared" si="253"/>
        <v>0</v>
      </c>
      <c r="AZ251">
        <f t="shared" si="228"/>
        <v>0.38670473382135906</v>
      </c>
      <c r="BA251" s="39">
        <f t="shared" si="254"/>
        <v>0</v>
      </c>
      <c r="BB251" s="39">
        <f t="shared" si="255"/>
        <v>0</v>
      </c>
      <c r="BC251">
        <f t="shared" si="229"/>
        <v>0.30408209361230798</v>
      </c>
      <c r="BD251" s="41">
        <f t="shared" si="256"/>
        <v>0</v>
      </c>
      <c r="BE251" s="41">
        <f t="shared" si="257"/>
        <v>0</v>
      </c>
      <c r="BF251">
        <f t="shared" si="230"/>
        <v>0.28656946774576236</v>
      </c>
      <c r="BG251" s="41">
        <f t="shared" si="258"/>
        <v>37760.596210279749</v>
      </c>
      <c r="BH251" s="41">
        <f t="shared" si="259"/>
        <v>8950737.5503874589</v>
      </c>
      <c r="BI251">
        <f t="shared" si="231"/>
        <v>0.32464717574309637</v>
      </c>
      <c r="BJ251">
        <f t="shared" si="260"/>
        <v>131068.88891511463</v>
      </c>
      <c r="BK251" s="121">
        <f t="shared" si="261"/>
        <v>30798236.732507866</v>
      </c>
      <c r="BL251">
        <f t="shared" si="232"/>
        <v>0.33859633839895981</v>
      </c>
      <c r="BM251" s="119">
        <f t="shared" si="262"/>
        <v>168829.48512539436</v>
      </c>
      <c r="BN251" s="119">
        <f t="shared" si="263"/>
        <v>38917405.783253163</v>
      </c>
      <c r="BO251">
        <f t="shared" si="233"/>
        <v>0.30671504776711894</v>
      </c>
    </row>
    <row r="252" spans="1:67">
      <c r="A252">
        <v>240</v>
      </c>
      <c r="B252" s="69">
        <v>235</v>
      </c>
      <c r="C252" s="56">
        <f t="shared" si="207"/>
        <v>437474.74734245817</v>
      </c>
      <c r="D252" s="56">
        <f t="shared" si="234"/>
        <v>273589.37239477586</v>
      </c>
      <c r="E252" s="59">
        <f t="shared" si="235"/>
        <v>163885.37494768228</v>
      </c>
      <c r="F252" s="53">
        <f t="shared" si="236"/>
        <v>164645.52994514792</v>
      </c>
      <c r="G252" s="53">
        <f t="shared" si="208"/>
        <v>760.15499746566638</v>
      </c>
      <c r="H252" s="71">
        <f t="shared" si="209"/>
        <v>163885.37494768226</v>
      </c>
      <c r="I252" s="54">
        <f t="shared" si="237"/>
        <v>0.10979999999999999</v>
      </c>
      <c r="J252" s="72">
        <f t="shared" si="210"/>
        <v>9.6456066865724388E-3</v>
      </c>
      <c r="K252" s="73">
        <f t="shared" si="211"/>
        <v>2.8072410165834121E-13</v>
      </c>
      <c r="L252" s="73">
        <f t="shared" si="212"/>
        <v>164645.52994514792</v>
      </c>
      <c r="M252" s="55">
        <f t="shared" si="238"/>
        <v>163885.37494768226</v>
      </c>
      <c r="N252" s="55">
        <f t="shared" si="239"/>
        <v>36903.970629873038</v>
      </c>
      <c r="O252" s="55">
        <f t="shared" si="213"/>
        <v>126981.40431780923</v>
      </c>
      <c r="P252" s="70">
        <f t="shared" si="240"/>
        <v>0</v>
      </c>
      <c r="Q252" s="52">
        <f t="shared" si="266"/>
        <v>0</v>
      </c>
      <c r="R252" s="57">
        <f t="shared" si="241"/>
        <v>0</v>
      </c>
      <c r="S252" s="59">
        <f t="shared" si="242"/>
        <v>0</v>
      </c>
      <c r="T252" s="56">
        <f t="shared" si="214"/>
        <v>0</v>
      </c>
      <c r="U252" s="57">
        <f t="shared" si="215"/>
        <v>0</v>
      </c>
      <c r="V252" s="59">
        <f t="shared" si="264"/>
        <v>0</v>
      </c>
      <c r="W252" s="52">
        <f t="shared" si="204"/>
        <v>0</v>
      </c>
      <c r="X252" s="57">
        <f t="shared" si="216"/>
        <v>0</v>
      </c>
      <c r="Y252" s="59">
        <f t="shared" si="267"/>
        <v>0</v>
      </c>
      <c r="Z252" s="56">
        <f t="shared" si="243"/>
        <v>0</v>
      </c>
      <c r="AA252" s="57">
        <f t="shared" si="244"/>
        <v>0</v>
      </c>
      <c r="AB252" s="63">
        <f t="shared" si="265"/>
        <v>0</v>
      </c>
      <c r="AC252" s="74">
        <f t="shared" si="217"/>
        <v>0</v>
      </c>
      <c r="AD252" s="57">
        <f t="shared" si="245"/>
        <v>0</v>
      </c>
      <c r="AE252" s="59">
        <f t="shared" si="246"/>
        <v>0</v>
      </c>
      <c r="AF252" s="54">
        <f t="shared" si="247"/>
        <v>0</v>
      </c>
      <c r="AG252" s="57">
        <f t="shared" si="218"/>
        <v>0</v>
      </c>
      <c r="AH252" s="59">
        <f t="shared" si="248"/>
        <v>36903.970620371329</v>
      </c>
      <c r="AI252" s="54">
        <f t="shared" si="206"/>
        <v>36903.970620371329</v>
      </c>
      <c r="AJ252" s="57">
        <f t="shared" si="219"/>
        <v>153.7665442515472</v>
      </c>
      <c r="AK252" s="59">
        <f t="shared" ref="AK252" si="268">IF(AL251=0,AK251+AM251,AK251-AL251)</f>
        <v>400570.77672208683</v>
      </c>
      <c r="AL252" s="56">
        <f t="shared" si="205"/>
        <v>126981.40431780923</v>
      </c>
      <c r="AM252" s="75">
        <f t="shared" si="220"/>
        <v>1669.044903008695</v>
      </c>
      <c r="AN252">
        <f t="shared" si="249"/>
        <v>4.0826124962566199E-2</v>
      </c>
      <c r="AO252" s="119">
        <f t="shared" si="221"/>
        <v>0</v>
      </c>
      <c r="AP252" s="119">
        <f t="shared" si="222"/>
        <v>0</v>
      </c>
      <c r="AQ252">
        <f t="shared" si="223"/>
        <v>0.27456859419958768</v>
      </c>
      <c r="AR252" s="41">
        <f t="shared" si="224"/>
        <v>0</v>
      </c>
      <c r="AS252" s="41">
        <f t="shared" si="225"/>
        <v>0</v>
      </c>
      <c r="AT252">
        <f t="shared" si="226"/>
        <v>0.27464063925884469</v>
      </c>
      <c r="AU252" s="41">
        <f t="shared" si="250"/>
        <v>0</v>
      </c>
      <c r="AV252" s="41">
        <f t="shared" si="251"/>
        <v>0</v>
      </c>
      <c r="AW252">
        <f t="shared" si="227"/>
        <v>0.28418144065872608</v>
      </c>
      <c r="AX252">
        <f t="shared" si="252"/>
        <v>0</v>
      </c>
      <c r="AY252" s="121">
        <f t="shared" si="253"/>
        <v>0</v>
      </c>
      <c r="AZ252">
        <f t="shared" si="228"/>
        <v>0.38453428588856797</v>
      </c>
      <c r="BA252" s="39">
        <f t="shared" si="254"/>
        <v>0</v>
      </c>
      <c r="BB252" s="39">
        <f t="shared" si="255"/>
        <v>0</v>
      </c>
      <c r="BC252">
        <f t="shared" si="229"/>
        <v>0.3020654269009545</v>
      </c>
      <c r="BD252" s="41">
        <f t="shared" si="256"/>
        <v>0</v>
      </c>
      <c r="BE252" s="41">
        <f t="shared" si="257"/>
        <v>0</v>
      </c>
      <c r="BF252">
        <f t="shared" si="230"/>
        <v>0.28459690577214453</v>
      </c>
      <c r="BG252" s="41">
        <f t="shared" si="258"/>
        <v>37057.737164622878</v>
      </c>
      <c r="BH252" s="41">
        <f t="shared" si="259"/>
        <v>8856952.9488891196</v>
      </c>
      <c r="BI252">
        <f t="shared" si="231"/>
        <v>0.32258418290284646</v>
      </c>
      <c r="BJ252">
        <f t="shared" si="260"/>
        <v>128650.44922081791</v>
      </c>
      <c r="BK252" s="121">
        <f t="shared" si="261"/>
        <v>30475537.036274213</v>
      </c>
      <c r="BL252">
        <f t="shared" si="232"/>
        <v>0.33650510295835501</v>
      </c>
      <c r="BM252" s="119">
        <f t="shared" si="262"/>
        <v>165708.18638544079</v>
      </c>
      <c r="BN252" s="119">
        <f t="shared" si="263"/>
        <v>38513063.112705328</v>
      </c>
      <c r="BO252">
        <f t="shared" si="233"/>
        <v>0.30469212754245856</v>
      </c>
    </row>
    <row r="253" spans="1:67">
      <c r="T253" s="56"/>
      <c r="AJ253" s="133" t="s">
        <v>100</v>
      </c>
      <c r="AK253" s="100">
        <f>AK252-AL252</f>
        <v>273589.37240427762</v>
      </c>
      <c r="AM253" s="102"/>
      <c r="AP253" s="119"/>
    </row>
  </sheetData>
  <mergeCells count="8">
    <mergeCell ref="BA1:BP1"/>
    <mergeCell ref="L3:M3"/>
    <mergeCell ref="BS10:CH10"/>
    <mergeCell ref="AH16:AJ16"/>
    <mergeCell ref="AK16:AM16"/>
    <mergeCell ref="BG16:BI16"/>
    <mergeCell ref="BJ16:BL16"/>
    <mergeCell ref="BM16:BO16"/>
  </mergeCells>
  <hyperlinks>
    <hyperlink ref="A1" r:id="rId1" xr:uid="{0B067489-F953-424B-9D4E-CFE1C479B94D}"/>
  </hyperlinks>
  <pageMargins left="0.7" right="0.7" top="0.75" bottom="0.75" header="0.3" footer="0.3"/>
  <pageSetup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7C56-E285-4B60-AA6D-CC42CFA9D347}">
  <dimension ref="A1:CJ253"/>
  <sheetViews>
    <sheetView topLeftCell="M1" zoomScale="110" zoomScaleNormal="110" workbookViewId="0">
      <selection activeCell="BQ14" sqref="BQ14"/>
    </sheetView>
  </sheetViews>
  <sheetFormatPr defaultColWidth="8.85546875" defaultRowHeight="15"/>
  <cols>
    <col min="2" max="2" width="11" customWidth="1"/>
    <col min="3" max="4" width="15" customWidth="1"/>
    <col min="5" max="8" width="18.28515625" customWidth="1"/>
    <col min="9" max="9" width="15" customWidth="1"/>
    <col min="10" max="10" width="13.28515625" customWidth="1"/>
    <col min="11" max="11" width="21.85546875" customWidth="1"/>
    <col min="12" max="12" width="18.28515625" customWidth="1"/>
    <col min="13" max="15" width="19.140625" customWidth="1"/>
    <col min="16" max="16" width="17.28515625" customWidth="1"/>
    <col min="17" max="17" width="20.85546875" customWidth="1"/>
    <col min="18" max="18" width="13.140625" customWidth="1"/>
    <col min="19" max="19" width="14.28515625" customWidth="1"/>
    <col min="20" max="20" width="17.7109375" bestFit="1" customWidth="1"/>
    <col min="21" max="21" width="16.28515625" customWidth="1"/>
    <col min="22" max="22" width="14.7109375" customWidth="1"/>
    <col min="23" max="23" width="19.7109375" customWidth="1"/>
    <col min="24" max="24" width="13.7109375" customWidth="1"/>
    <col min="25" max="25" width="16.28515625" customWidth="1"/>
    <col min="26" max="26" width="16.85546875" bestFit="1" customWidth="1"/>
    <col min="27" max="27" width="16.7109375" customWidth="1"/>
    <col min="28" max="28" width="18.85546875" customWidth="1"/>
    <col min="29" max="29" width="19.7109375" customWidth="1"/>
    <col min="30" max="30" width="15.7109375" customWidth="1"/>
    <col min="31" max="31" width="15" customWidth="1"/>
    <col min="32" max="32" width="15.140625" customWidth="1"/>
    <col min="33" max="33" width="18.28515625" customWidth="1"/>
    <col min="34" max="34" width="16.28515625" bestFit="1" customWidth="1"/>
    <col min="35" max="35" width="15.85546875" customWidth="1"/>
    <col min="36" max="36" width="17.7109375" bestFit="1" customWidth="1"/>
    <col min="37" max="37" width="13.85546875" customWidth="1"/>
    <col min="38" max="38" width="16.28515625" bestFit="1" customWidth="1"/>
    <col min="39" max="39" width="15.7109375" customWidth="1"/>
    <col min="41" max="41" width="13.7109375" customWidth="1"/>
    <col min="42" max="42" width="17" customWidth="1"/>
    <col min="43" max="43" width="14.140625" customWidth="1"/>
    <col min="44" max="44" width="17.7109375" customWidth="1"/>
    <col min="45" max="45" width="14.7109375" customWidth="1"/>
    <col min="47" max="47" width="14.7109375" customWidth="1"/>
    <col min="48" max="48" width="16" customWidth="1"/>
    <col min="51" max="51" width="17.140625" style="121" customWidth="1"/>
    <col min="53" max="53" width="14.7109375" customWidth="1"/>
    <col min="54" max="54" width="19.140625" customWidth="1"/>
    <col min="55" max="55" width="16.140625" bestFit="1" customWidth="1"/>
    <col min="56" max="56" width="14" bestFit="1" customWidth="1"/>
    <col min="57" max="57" width="15.28515625" customWidth="1"/>
    <col min="58" max="58" width="13" customWidth="1"/>
    <col min="59" max="59" width="14.140625" customWidth="1"/>
    <col min="60" max="60" width="20" customWidth="1"/>
    <col min="61" max="61" width="16.140625" bestFit="1" customWidth="1"/>
    <col min="62" max="62" width="11.85546875" customWidth="1"/>
    <col min="63" max="63" width="18.140625" style="121" customWidth="1"/>
    <col min="64" max="64" width="12.85546875" customWidth="1"/>
    <col min="65" max="65" width="16.140625" bestFit="1" customWidth="1"/>
    <col min="66" max="66" width="20.7109375" customWidth="1"/>
    <col min="67" max="67" width="16.140625" bestFit="1" customWidth="1"/>
    <col min="68" max="68" width="13.7109375" customWidth="1"/>
    <col min="72" max="72" width="11.28515625" customWidth="1"/>
    <col min="73" max="73" width="10.7109375" bestFit="1" customWidth="1"/>
    <col min="74" max="74" width="12.28515625" customWidth="1"/>
    <col min="75" max="76" width="10.7109375" bestFit="1" customWidth="1"/>
    <col min="77" max="77" width="12.28515625" customWidth="1"/>
    <col min="78" max="78" width="17.140625" customWidth="1"/>
    <col min="79" max="79" width="11.7109375" bestFit="1" customWidth="1"/>
    <col min="80" max="80" width="9.7109375" bestFit="1" customWidth="1"/>
    <col min="81" max="81" width="13.28515625" customWidth="1"/>
  </cols>
  <sheetData>
    <row r="1" spans="1:86" ht="16.5" thickBot="1">
      <c r="A1" s="34" t="s">
        <v>0</v>
      </c>
      <c r="AB1" s="110" t="s">
        <v>1</v>
      </c>
      <c r="AC1" s="111" t="s">
        <v>2</v>
      </c>
      <c r="AD1" s="111" t="s">
        <v>3</v>
      </c>
      <c r="AE1" s="111" t="s">
        <v>4</v>
      </c>
      <c r="AF1" s="111" t="s">
        <v>5</v>
      </c>
      <c r="AG1" s="112" t="s">
        <v>6</v>
      </c>
      <c r="AL1" s="118" t="s">
        <v>7</v>
      </c>
      <c r="AM1" s="118">
        <v>1</v>
      </c>
      <c r="AN1" s="118">
        <v>2</v>
      </c>
      <c r="AO1" s="118">
        <v>3</v>
      </c>
      <c r="AP1" s="118">
        <v>4</v>
      </c>
      <c r="AQ1" s="118">
        <v>6</v>
      </c>
      <c r="AR1" s="118">
        <v>12</v>
      </c>
      <c r="AS1" s="118">
        <v>24</v>
      </c>
      <c r="AT1" s="118">
        <v>36</v>
      </c>
      <c r="AU1" s="118">
        <v>60</v>
      </c>
      <c r="AV1" s="118">
        <v>84</v>
      </c>
      <c r="AW1" s="118">
        <v>120</v>
      </c>
      <c r="AX1" s="118">
        <v>240</v>
      </c>
      <c r="AY1" s="123">
        <v>360</v>
      </c>
      <c r="BA1" s="163" t="s">
        <v>8</v>
      </c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5"/>
    </row>
    <row r="2" spans="1:86" ht="16.5" thickBot="1">
      <c r="B2" s="35"/>
      <c r="C2" s="35"/>
      <c r="D2" s="35"/>
      <c r="E2" s="25" t="s">
        <v>10</v>
      </c>
      <c r="F2" s="22" t="s">
        <v>11</v>
      </c>
      <c r="G2" s="23" t="s">
        <v>12</v>
      </c>
      <c r="H2" s="37" t="s">
        <v>13</v>
      </c>
      <c r="AB2" s="45">
        <v>1</v>
      </c>
      <c r="AC2" s="104">
        <f>F11</f>
        <v>206500000</v>
      </c>
      <c r="AD2" s="39">
        <f>PMT($K$4/12,$K$7-AB2+1,-AC2)</f>
        <v>1428195.9272029458</v>
      </c>
      <c r="AE2" s="100">
        <f>AC2*$K$4/12</f>
        <v>957815.83333333337</v>
      </c>
      <c r="AF2" s="39">
        <f>AD2-AE2</f>
        <v>470380.09386961244</v>
      </c>
      <c r="AG2" s="105">
        <f>AC2-AF2</f>
        <v>206029619.90613037</v>
      </c>
      <c r="AI2" s="113" t="s">
        <v>10</v>
      </c>
      <c r="AJ2" s="116" t="s">
        <v>14</v>
      </c>
      <c r="AL2" s="117">
        <v>39689</v>
      </c>
      <c r="AM2" s="129">
        <v>1.6299999999999999E-2</v>
      </c>
      <c r="AN2" s="129" t="s">
        <v>15</v>
      </c>
      <c r="AO2" s="129">
        <v>1.72E-2</v>
      </c>
      <c r="AP2" s="129" t="s">
        <v>15</v>
      </c>
      <c r="AQ2" s="129">
        <v>1.9699999999999999E-2</v>
      </c>
      <c r="AR2" s="129">
        <v>2.1700000000000001E-2</v>
      </c>
      <c r="AS2" s="129">
        <v>2.3599999999999999E-2</v>
      </c>
      <c r="AT2" s="129">
        <v>2.5999999999999999E-2</v>
      </c>
      <c r="AU2" s="129">
        <v>3.1E-2</v>
      </c>
      <c r="AV2" s="129">
        <v>3.4500000000000003E-2</v>
      </c>
      <c r="AW2" s="129">
        <v>3.8300000000000001E-2</v>
      </c>
      <c r="AX2" s="129">
        <v>4.4699999999999997E-2</v>
      </c>
      <c r="AY2" s="129">
        <v>4.4299999999999999E-2</v>
      </c>
      <c r="BA2" s="44" t="s">
        <v>16</v>
      </c>
      <c r="BB2" s="126" t="s">
        <v>17</v>
      </c>
      <c r="BC2" s="125" t="s">
        <v>16</v>
      </c>
      <c r="BD2" s="125" t="s">
        <v>18</v>
      </c>
      <c r="BE2" s="125" t="s">
        <v>16</v>
      </c>
      <c r="BF2" s="125" t="s">
        <v>19</v>
      </c>
      <c r="BG2" s="125" t="s">
        <v>16</v>
      </c>
      <c r="BH2" s="125" t="s">
        <v>20</v>
      </c>
      <c r="BI2" s="125" t="s">
        <v>16</v>
      </c>
      <c r="BJ2" s="125" t="s">
        <v>21</v>
      </c>
      <c r="BK2" s="125" t="s">
        <v>16</v>
      </c>
      <c r="BL2" s="125" t="s">
        <v>22</v>
      </c>
      <c r="BM2" s="125" t="s">
        <v>16</v>
      </c>
      <c r="BN2" s="125" t="s">
        <v>23</v>
      </c>
      <c r="BO2" s="125" t="s">
        <v>16</v>
      </c>
      <c r="BP2" s="126" t="s">
        <v>24</v>
      </c>
      <c r="BQ2" t="s">
        <v>16</v>
      </c>
      <c r="BR2" t="s">
        <v>25</v>
      </c>
      <c r="BT2" s="132"/>
      <c r="BU2" s="111" t="s">
        <v>26</v>
      </c>
      <c r="BV2" s="111" t="s">
        <v>27</v>
      </c>
      <c r="BW2" s="111" t="s">
        <v>28</v>
      </c>
      <c r="BX2" s="111" t="s">
        <v>29</v>
      </c>
      <c r="BY2" s="111" t="s">
        <v>30</v>
      </c>
      <c r="BZ2" s="111" t="s">
        <v>31</v>
      </c>
      <c r="CA2" s="111" t="s">
        <v>32</v>
      </c>
      <c r="CB2" s="111" t="s">
        <v>33</v>
      </c>
      <c r="CC2" s="112" t="s">
        <v>25</v>
      </c>
    </row>
    <row r="3" spans="1:86" ht="15.75" thickBot="1">
      <c r="B3" s="38"/>
      <c r="C3" s="38"/>
      <c r="D3" s="38"/>
      <c r="E3" s="26" t="s">
        <v>26</v>
      </c>
      <c r="F3" s="21">
        <v>32550000</v>
      </c>
      <c r="G3" s="24">
        <v>0.05</v>
      </c>
      <c r="H3" s="40">
        <f t="shared" ref="H3:H10" si="0">F3*G3</f>
        <v>1627500</v>
      </c>
      <c r="J3" s="28" t="s">
        <v>34</v>
      </c>
      <c r="K3" s="76"/>
      <c r="L3" s="171" t="s">
        <v>35</v>
      </c>
      <c r="M3" s="172"/>
      <c r="AB3" s="45">
        <v>2</v>
      </c>
      <c r="AC3" s="41">
        <f>AG2</f>
        <v>206029619.90613037</v>
      </c>
      <c r="AD3" s="39">
        <f>PMT($K$4/12,$K$7-AB3+1,-AC3)</f>
        <v>1428195.9272029456</v>
      </c>
      <c r="AE3" s="100">
        <f t="shared" ref="AE3:AE6" si="1">AC3*$K$4/12</f>
        <v>955634.05366460141</v>
      </c>
      <c r="AF3" s="39">
        <f t="shared" ref="AF3:AF6" si="2">AD3-AE3</f>
        <v>472561.87353834417</v>
      </c>
      <c r="AG3" s="105">
        <f t="shared" ref="AG3:AG6" si="3">AC3-AF3</f>
        <v>205557058.03259203</v>
      </c>
      <c r="AI3" s="114" t="s">
        <v>26</v>
      </c>
      <c r="AJ3" s="20">
        <f>SUM(BE18:BE252)/(12*F3)</f>
        <v>5.6659898671702464</v>
      </c>
      <c r="BA3" s="137">
        <v>0</v>
      </c>
      <c r="BB3" s="138">
        <f>AJ3</f>
        <v>5.6659898671702464</v>
      </c>
      <c r="BC3" s="135">
        <v>0</v>
      </c>
      <c r="BD3" s="135">
        <f>AJ4</f>
        <v>3.512033616234894</v>
      </c>
      <c r="BE3" s="137">
        <v>0</v>
      </c>
      <c r="BF3" s="135">
        <f>AJ5</f>
        <v>6.6123423942851893</v>
      </c>
      <c r="BG3" s="137">
        <v>0</v>
      </c>
      <c r="BH3" s="135">
        <f>AJ6</f>
        <v>15.400691784251281</v>
      </c>
      <c r="BI3" s="137">
        <v>0</v>
      </c>
      <c r="BJ3" s="135">
        <f>AJ7</f>
        <v>15.711021385686207</v>
      </c>
      <c r="BK3" s="137">
        <v>0</v>
      </c>
      <c r="BL3" s="135">
        <f>AJ8</f>
        <v>8.7081094400816763</v>
      </c>
      <c r="BM3" s="137">
        <v>0</v>
      </c>
      <c r="BN3" s="135">
        <f>AJ9</f>
        <v>11.20244129823269</v>
      </c>
      <c r="BO3" s="137">
        <v>0</v>
      </c>
      <c r="BP3" s="138">
        <f>AJ10</f>
        <v>2.2429547208095069</v>
      </c>
      <c r="BQ3">
        <v>0</v>
      </c>
      <c r="BR3">
        <f>AJ11</f>
        <v>8.169733775630224</v>
      </c>
      <c r="BT3" s="130" t="s">
        <v>36</v>
      </c>
      <c r="BU3">
        <f>SUMPRODUCT(BD$18:BD$252,BF$18:BF$252)</f>
        <v>32550000.000218395</v>
      </c>
      <c r="BV3">
        <f>SUMPRODUCT(AR$18:AR$252,AT$18:AT$252)</f>
        <v>74800000</v>
      </c>
      <c r="BW3">
        <f>SUMPRODUCT(AU$18:AU$252,AW$18:AW$252)</f>
        <v>14000000.000146996</v>
      </c>
      <c r="BX3">
        <f>SUMPRODUCT(BG$18:BG$252,BI$18:BI$252)</f>
        <v>13950000.000020843</v>
      </c>
      <c r="BY3">
        <f>SUMPRODUCT(BL$18:BL$252,BJ$18:BJ$252)</f>
        <v>23999999.999999993</v>
      </c>
      <c r="BZ3">
        <f>SUMPRODUCT(AX$18:AX$252,AZ$18:AZ$252)</f>
        <v>24000000.000000935</v>
      </c>
      <c r="CA3">
        <f>SUMPRODUCT(BA$18:BA$252,BC$18:BC$252)</f>
        <v>20000000.000932157</v>
      </c>
      <c r="CB3">
        <f>SUMPRODUCT(AO$18:AO$252,AQ$18:AQ$252)</f>
        <v>5200000.0000387626</v>
      </c>
      <c r="CC3">
        <f>SUMPRODUCT(BM$18:BM$252,BO$18:BO$252)</f>
        <v>206500000.00004977</v>
      </c>
    </row>
    <row r="4" spans="1:86">
      <c r="B4" s="38"/>
      <c r="C4" s="38"/>
      <c r="D4" s="38"/>
      <c r="E4" s="26" t="s">
        <v>27</v>
      </c>
      <c r="F4" s="21">
        <v>74800000</v>
      </c>
      <c r="G4" s="24">
        <v>0.05</v>
      </c>
      <c r="H4" s="40">
        <f t="shared" si="0"/>
        <v>3740000</v>
      </c>
      <c r="J4" s="29" t="s">
        <v>37</v>
      </c>
      <c r="K4" s="98">
        <f>5.566%</f>
        <v>5.5660000000000001E-2</v>
      </c>
      <c r="L4" s="45" t="s">
        <v>38</v>
      </c>
      <c r="M4" s="78">
        <v>0.225181598063</v>
      </c>
      <c r="N4" t="s">
        <v>39</v>
      </c>
      <c r="AB4" s="45">
        <v>3</v>
      </c>
      <c r="AC4" s="41">
        <f t="shared" ref="AC4:AC6" si="4">AG3</f>
        <v>205557058.03259203</v>
      </c>
      <c r="AD4" s="39">
        <f>PMT($K$4/12,$K$7-AB4+1,-AC4)</f>
        <v>1428195.9272029456</v>
      </c>
      <c r="AE4" s="100">
        <f t="shared" si="1"/>
        <v>953442.15417450608</v>
      </c>
      <c r="AF4" s="39">
        <f t="shared" si="2"/>
        <v>474753.77302843949</v>
      </c>
      <c r="AG4" s="105">
        <f t="shared" si="3"/>
        <v>205082304.2595636</v>
      </c>
      <c r="AI4" s="114" t="s">
        <v>27</v>
      </c>
      <c r="AJ4" s="20">
        <f>SUM(AS18:AS252)/(12*F4)</f>
        <v>3.512033616234894</v>
      </c>
      <c r="AY4" s="114" t="s">
        <v>26</v>
      </c>
      <c r="BA4" s="137">
        <v>100</v>
      </c>
      <c r="BB4" s="138">
        <f t="dataTable" ref="BB4:BB7" dt2D="0" dtr="0" r1="K5"/>
        <v>5.6659898671702464</v>
      </c>
      <c r="BC4" s="135">
        <v>100</v>
      </c>
      <c r="BD4" s="135">
        <f t="dataTable" ref="BD4:BD7" dt2D="0" dtr="0" r1="K5" ca="1"/>
        <v>3.512033616234894</v>
      </c>
      <c r="BE4" s="137">
        <v>100</v>
      </c>
      <c r="BF4" s="135">
        <f t="dataTable" ref="BF4:BF7" dt2D="0" dtr="0" r1="K5" ca="1"/>
        <v>6.6123423942851893</v>
      </c>
      <c r="BG4" s="137">
        <v>100</v>
      </c>
      <c r="BH4" s="135">
        <f t="dataTable" ref="BH4:BH7" dt2D="0" dtr="0" r1="K5" ca="1"/>
        <v>15.400691784251281</v>
      </c>
      <c r="BI4" s="137">
        <v>100</v>
      </c>
      <c r="BJ4" s="135">
        <f t="dataTable" ref="BJ4:BJ7" dt2D="0" dtr="0" r1="K5" ca="1"/>
        <v>15.711021385686207</v>
      </c>
      <c r="BK4" s="137">
        <v>100</v>
      </c>
      <c r="BL4" s="135">
        <f t="dataTable" ref="BL4:BL7" dt2D="0" dtr="0" r1="K5" ca="1"/>
        <v>8.7081094400816763</v>
      </c>
      <c r="BM4" s="137">
        <v>100</v>
      </c>
      <c r="BN4" s="135">
        <f t="dataTable" ref="BN4:BN7" dt2D="0" dtr="0" r1="K5" ca="1"/>
        <v>11.20244129823269</v>
      </c>
      <c r="BO4" s="137">
        <v>100</v>
      </c>
      <c r="BP4" s="138">
        <f t="dataTable" ref="BP4:BP7" dt2D="0" dtr="0" r1="K5" ca="1"/>
        <v>2.2429547208095069</v>
      </c>
      <c r="BQ4">
        <v>100</v>
      </c>
      <c r="BR4">
        <f t="dataTable" ref="BR4:BR7" dt2D="0" dtr="0" r1="K5" ca="1"/>
        <v>8.169733775630224</v>
      </c>
      <c r="BT4" s="130" t="s">
        <v>40</v>
      </c>
      <c r="BU4" s="100">
        <f>BU3-F3</f>
        <v>2.1839514374732971E-4</v>
      </c>
      <c r="BV4" s="100">
        <f>BV3-F4</f>
        <v>0</v>
      </c>
      <c r="BW4" s="100">
        <f>BW3-F5</f>
        <v>1.4699622988700867E-4</v>
      </c>
      <c r="BX4" s="100">
        <f>BX3-F6</f>
        <v>2.0842999219894409E-5</v>
      </c>
      <c r="BY4" s="100">
        <f>BY3-F7</f>
        <v>0</v>
      </c>
      <c r="BZ4" s="100">
        <f>BZ3-F7</f>
        <v>9.3504786491394043E-7</v>
      </c>
      <c r="CA4" s="100">
        <f>CA3-F9</f>
        <v>9.3215703964233398E-4</v>
      </c>
      <c r="CB4" s="100">
        <f>CB3-F10</f>
        <v>3.8762576878070831E-5</v>
      </c>
      <c r="CC4" s="134">
        <f>CC3-F11</f>
        <v>4.9769878387451172E-5</v>
      </c>
    </row>
    <row r="5" spans="1:86" ht="15.75" thickBot="1">
      <c r="B5" s="38"/>
      <c r="C5" s="38"/>
      <c r="D5" s="38"/>
      <c r="E5" s="26" t="s">
        <v>28</v>
      </c>
      <c r="F5" s="21">
        <v>14000000</v>
      </c>
      <c r="G5" s="24">
        <v>0.05</v>
      </c>
      <c r="H5" s="40">
        <f t="shared" si="0"/>
        <v>700000</v>
      </c>
      <c r="J5" s="30" t="s">
        <v>41</v>
      </c>
      <c r="K5" s="77">
        <v>100</v>
      </c>
      <c r="L5" s="47" t="s">
        <v>42</v>
      </c>
      <c r="M5" s="79">
        <v>0.77481840193700002</v>
      </c>
      <c r="N5" t="s">
        <v>43</v>
      </c>
      <c r="AB5" s="45">
        <v>4</v>
      </c>
      <c r="AC5" s="41">
        <f t="shared" si="4"/>
        <v>205082304.2595636</v>
      </c>
      <c r="AD5" s="39">
        <f>PMT($K$4/12,$K$7-AB5+1,-AC5)</f>
        <v>1428195.9272029456</v>
      </c>
      <c r="AE5" s="100">
        <f t="shared" si="1"/>
        <v>951240.08792394248</v>
      </c>
      <c r="AF5" s="39">
        <f t="shared" si="2"/>
        <v>476955.83927900309</v>
      </c>
      <c r="AG5" s="105">
        <f>AC5-AF5</f>
        <v>204605348.4202846</v>
      </c>
      <c r="AI5" s="114" t="s">
        <v>28</v>
      </c>
      <c r="AJ5" s="20">
        <f>SUM(AV18:AV252)/(12*F5)</f>
        <v>6.6123423942851893</v>
      </c>
      <c r="AY5" s="114" t="s">
        <v>27</v>
      </c>
      <c r="BA5" s="137">
        <v>183</v>
      </c>
      <c r="BB5" s="138">
        <v>4.2294641544616294</v>
      </c>
      <c r="BC5" s="135">
        <v>183</v>
      </c>
      <c r="BD5" s="135">
        <v>2.7577516181025494</v>
      </c>
      <c r="BE5" s="137">
        <v>183</v>
      </c>
      <c r="BF5" s="135">
        <v>5.2415728464115174</v>
      </c>
      <c r="BG5" s="137">
        <v>183</v>
      </c>
      <c r="BH5" s="135">
        <v>12.803595540948562</v>
      </c>
      <c r="BI5" s="137">
        <v>183</v>
      </c>
      <c r="BJ5" s="135">
        <v>13.623821711548658</v>
      </c>
      <c r="BK5" s="137">
        <v>183</v>
      </c>
      <c r="BL5" s="135">
        <v>6.7645783429908635</v>
      </c>
      <c r="BM5" s="137">
        <v>183</v>
      </c>
      <c r="BN5" s="135">
        <v>8.8796982224848708</v>
      </c>
      <c r="BO5" s="137">
        <v>183</v>
      </c>
      <c r="BP5" s="138">
        <v>2.2429547208095069</v>
      </c>
      <c r="BQ5">
        <v>183</v>
      </c>
      <c r="BR5">
        <v>6.3850369037437424</v>
      </c>
      <c r="BT5" s="131" t="s">
        <v>44</v>
      </c>
      <c r="BU5" s="127">
        <v>2.1920389565115005E-2</v>
      </c>
      <c r="BV5" s="127">
        <v>2.4446805744868613E-2</v>
      </c>
      <c r="BW5" s="127">
        <v>2.2364026348541798E-2</v>
      </c>
      <c r="BX5" s="127">
        <v>1.5325082653699954E-2</v>
      </c>
      <c r="BY5" s="127">
        <v>1.3014966105105318E-2</v>
      </c>
      <c r="BZ5" s="127">
        <v>9.4330705352668499E-3</v>
      </c>
      <c r="CA5" s="127">
        <v>1.8586372620028557E-2</v>
      </c>
      <c r="CB5" s="127">
        <v>2.5358489190307688E-2</v>
      </c>
      <c r="CC5" s="128">
        <v>1.8573831902473255E-2</v>
      </c>
    </row>
    <row r="6" spans="1:86" ht="15.75" thickBot="1">
      <c r="B6" s="38"/>
      <c r="C6" s="38"/>
      <c r="D6" s="38"/>
      <c r="E6" s="26" t="s">
        <v>29</v>
      </c>
      <c r="F6" s="21">
        <v>13950000</v>
      </c>
      <c r="G6" s="24">
        <v>0.05</v>
      </c>
      <c r="H6" s="40">
        <f t="shared" si="0"/>
        <v>697500</v>
      </c>
      <c r="J6" s="29" t="s">
        <v>45</v>
      </c>
      <c r="K6" s="31">
        <v>0.06</v>
      </c>
      <c r="AB6" s="47">
        <v>5</v>
      </c>
      <c r="AC6" s="106">
        <f t="shared" si="4"/>
        <v>204605348.4202846</v>
      </c>
      <c r="AD6" s="107">
        <f>PMT($K$4/12,$K$7-AB6+1,-AC6)</f>
        <v>1428195.9272029458</v>
      </c>
      <c r="AE6" s="108">
        <f t="shared" si="1"/>
        <v>949027.80775608681</v>
      </c>
      <c r="AF6" s="107">
        <f t="shared" si="2"/>
        <v>479168.119446859</v>
      </c>
      <c r="AG6" s="109">
        <f t="shared" si="3"/>
        <v>204126180.30083773</v>
      </c>
      <c r="AI6" s="114" t="s">
        <v>29</v>
      </c>
      <c r="AJ6" s="20">
        <f>SUM(BH18:BH252)/(12*F6)</f>
        <v>15.400691784251281</v>
      </c>
      <c r="AY6" s="114" t="s">
        <v>28</v>
      </c>
      <c r="BA6" s="137">
        <v>300</v>
      </c>
      <c r="BB6" s="138">
        <v>3.2045166674152923</v>
      </c>
      <c r="BC6" s="135">
        <v>300</v>
      </c>
      <c r="BD6" s="135">
        <v>2.2238213714243513</v>
      </c>
      <c r="BE6" s="137">
        <v>300</v>
      </c>
      <c r="BF6" s="135">
        <v>4.0695958584158909</v>
      </c>
      <c r="BG6" s="137">
        <v>300</v>
      </c>
      <c r="BH6" s="135">
        <v>9.8504400957358964</v>
      </c>
      <c r="BI6" s="137">
        <v>300</v>
      </c>
      <c r="BJ6" s="135">
        <v>10.938475712049319</v>
      </c>
      <c r="BK6" s="137">
        <v>300</v>
      </c>
      <c r="BL6" s="135">
        <v>5.164606081534675</v>
      </c>
      <c r="BM6" s="137">
        <v>300</v>
      </c>
      <c r="BN6" s="135">
        <v>6.7897130685054261</v>
      </c>
      <c r="BO6" s="137">
        <v>300</v>
      </c>
      <c r="BP6" s="138">
        <v>2.1231628060910674</v>
      </c>
      <c r="BQ6">
        <v>300</v>
      </c>
      <c r="BR6">
        <v>4.7816270292478249</v>
      </c>
    </row>
    <row r="7" spans="1:86" ht="15.75" thickBot="1">
      <c r="B7" s="38"/>
      <c r="C7" s="38"/>
      <c r="D7" s="38"/>
      <c r="E7" s="26" t="s">
        <v>30</v>
      </c>
      <c r="F7" s="21">
        <v>24000000</v>
      </c>
      <c r="G7" s="27">
        <v>0.05</v>
      </c>
      <c r="H7" s="40">
        <f t="shared" si="0"/>
        <v>1200000</v>
      </c>
      <c r="J7" s="32" t="s">
        <v>46</v>
      </c>
      <c r="K7" s="33">
        <v>240</v>
      </c>
      <c r="X7" s="119"/>
      <c r="AI7" s="114" t="s">
        <v>30</v>
      </c>
      <c r="AJ7" s="20">
        <f>SUM(BK18:BK252)/(12*AL12)</f>
        <v>15.711021385686207</v>
      </c>
      <c r="AY7" s="114" t="s">
        <v>29</v>
      </c>
      <c r="BA7" s="139">
        <v>400</v>
      </c>
      <c r="BB7" s="140">
        <v>2.7191158954205248</v>
      </c>
      <c r="BC7" s="136">
        <v>400</v>
      </c>
      <c r="BD7" s="136">
        <v>1.9634823358293576</v>
      </c>
      <c r="BE7" s="139">
        <v>400</v>
      </c>
      <c r="BF7" s="136">
        <v>3.4720980466380125</v>
      </c>
      <c r="BG7" s="139">
        <v>400</v>
      </c>
      <c r="BH7" s="136">
        <v>8.0637162346093891</v>
      </c>
      <c r="BI7" s="139">
        <v>400</v>
      </c>
      <c r="BJ7" s="136">
        <v>9.1532973158820017</v>
      </c>
      <c r="BK7" s="139">
        <v>400</v>
      </c>
      <c r="BL7" s="136">
        <v>4.3320605507717866</v>
      </c>
      <c r="BM7" s="139">
        <v>400</v>
      </c>
      <c r="BN7" s="136">
        <v>5.6467827128600989</v>
      </c>
      <c r="BO7" s="139">
        <v>400</v>
      </c>
      <c r="BP7" s="140">
        <v>1.9474083511392013</v>
      </c>
      <c r="BQ7">
        <v>400</v>
      </c>
      <c r="BR7">
        <v>3.9058293305137148</v>
      </c>
    </row>
    <row r="8" spans="1:86">
      <c r="B8" s="38"/>
      <c r="C8" s="38"/>
      <c r="D8" s="38"/>
      <c r="E8" s="26" t="s">
        <v>31</v>
      </c>
      <c r="F8" s="21">
        <v>22000000</v>
      </c>
      <c r="G8" s="27">
        <v>0.05</v>
      </c>
      <c r="H8" s="40">
        <f t="shared" si="0"/>
        <v>1100000</v>
      </c>
      <c r="J8" t="s">
        <v>47</v>
      </c>
      <c r="K8">
        <v>235</v>
      </c>
      <c r="AI8" s="114" t="s">
        <v>31</v>
      </c>
      <c r="AJ8" s="20">
        <f>SUM(AY18:AY252)/(12*AL11)</f>
        <v>8.7081094400816763</v>
      </c>
      <c r="AY8" s="114" t="s">
        <v>30</v>
      </c>
    </row>
    <row r="9" spans="1:86" ht="15.75" thickBot="1">
      <c r="B9" s="38"/>
      <c r="C9" s="38"/>
      <c r="D9" s="38"/>
      <c r="E9" s="26" t="s">
        <v>32</v>
      </c>
      <c r="F9" s="21">
        <v>20000000</v>
      </c>
      <c r="G9" s="27">
        <v>0.05</v>
      </c>
      <c r="H9" s="40">
        <f t="shared" si="0"/>
        <v>1000000</v>
      </c>
      <c r="AI9" s="114" t="s">
        <v>32</v>
      </c>
      <c r="AJ9" s="20">
        <f>SUM(BB18:BB252)/(12*F9)</f>
        <v>11.20244129823269</v>
      </c>
      <c r="AY9" s="114" t="s">
        <v>31</v>
      </c>
    </row>
    <row r="10" spans="1:86">
      <c r="B10" s="38"/>
      <c r="C10" s="38"/>
      <c r="D10" s="38"/>
      <c r="E10" s="26" t="s">
        <v>33</v>
      </c>
      <c r="F10" s="21">
        <v>5200000</v>
      </c>
      <c r="G10" s="27">
        <v>0.05</v>
      </c>
      <c r="H10" s="40">
        <f t="shared" si="0"/>
        <v>260000</v>
      </c>
      <c r="J10" s="44"/>
      <c r="K10" s="48" t="s">
        <v>48</v>
      </c>
      <c r="AI10" s="114" t="s">
        <v>33</v>
      </c>
      <c r="AJ10" s="120">
        <f>SUM(AP18:AP252)/(12*F10)</f>
        <v>2.2429547208095069</v>
      </c>
      <c r="AY10" s="114" t="s">
        <v>32</v>
      </c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</row>
    <row r="11" spans="1:86" ht="15.75" thickBot="1">
      <c r="B11" s="38"/>
      <c r="C11" s="38"/>
      <c r="D11" s="38"/>
      <c r="E11" s="95" t="s">
        <v>50</v>
      </c>
      <c r="F11" s="96">
        <f>SUM(F3:F10)</f>
        <v>206500000</v>
      </c>
      <c r="G11" s="101">
        <v>0.05</v>
      </c>
      <c r="H11" s="97">
        <f>SUM(H3:H10)</f>
        <v>10325000</v>
      </c>
      <c r="I11" s="43"/>
      <c r="J11" s="45" t="s">
        <v>51</v>
      </c>
      <c r="K11" s="46">
        <v>206500000</v>
      </c>
      <c r="AI11" s="115" t="s">
        <v>25</v>
      </c>
      <c r="AJ11" s="120">
        <f>SUM(BN18:BN252)/(12*F11)</f>
        <v>8.169733775630224</v>
      </c>
      <c r="AK11" t="s">
        <v>52</v>
      </c>
      <c r="AL11" s="100">
        <f>MAX(Y18:Y252)</f>
        <v>30810060.473665427</v>
      </c>
      <c r="AY11" s="114" t="s">
        <v>33</v>
      </c>
    </row>
    <row r="12" spans="1:86">
      <c r="H12" s="42"/>
      <c r="J12" s="45" t="s">
        <v>53</v>
      </c>
      <c r="K12" s="18">
        <v>235</v>
      </c>
      <c r="AK12" t="s">
        <v>54</v>
      </c>
      <c r="AL12" s="100">
        <f>MAX(AK18:AK252)</f>
        <v>43134936.539014429</v>
      </c>
    </row>
    <row r="13" spans="1:86" ht="15.75" thickBot="1">
      <c r="J13" s="47" t="s">
        <v>55</v>
      </c>
      <c r="K13" s="99">
        <v>5.5660000000000001E-2</v>
      </c>
      <c r="W13" s="41"/>
    </row>
    <row r="14" spans="1:86">
      <c r="I14" s="39"/>
      <c r="Q14" s="119">
        <f>SUM(Q18:Q252)</f>
        <v>5200000</v>
      </c>
      <c r="T14" s="100">
        <f>SUM(T18:T252)</f>
        <v>74800000</v>
      </c>
      <c r="W14" s="119">
        <f>SUM(W18:W252)</f>
        <v>14000000</v>
      </c>
      <c r="Z14" s="119">
        <f>SUM(Z18:Z252)</f>
        <v>30810060.473665431</v>
      </c>
      <c r="AC14" s="39">
        <f>SUM(AC18:AC252)</f>
        <v>20000000.000000007</v>
      </c>
      <c r="AF14" s="119">
        <f>SUM(AF18:AF252)</f>
        <v>32550000.000000011</v>
      </c>
      <c r="AI14" s="119">
        <f>SUM(AI18:AI252)</f>
        <v>13950000</v>
      </c>
      <c r="AL14" s="119">
        <f>SUM(AL18:AL252)</f>
        <v>42833578.652270228</v>
      </c>
      <c r="AP14" s="119"/>
    </row>
    <row r="15" spans="1:86" ht="15.75" thickBot="1">
      <c r="G15" s="41"/>
      <c r="H15" s="41"/>
      <c r="I15" s="41"/>
    </row>
    <row r="16" spans="1:86" ht="24.75" thickBot="1">
      <c r="F16" s="39"/>
      <c r="G16" s="41"/>
      <c r="H16" s="41"/>
      <c r="M16" s="1"/>
      <c r="N16" s="94" t="s">
        <v>57</v>
      </c>
      <c r="O16" s="93"/>
      <c r="P16" s="8"/>
      <c r="Q16" s="8" t="s">
        <v>24</v>
      </c>
      <c r="R16" s="9"/>
      <c r="S16" s="2"/>
      <c r="T16" s="3" t="s">
        <v>18</v>
      </c>
      <c r="U16" s="4"/>
      <c r="V16" s="11"/>
      <c r="W16" s="12" t="s">
        <v>19</v>
      </c>
      <c r="X16" s="13"/>
      <c r="Y16" s="14"/>
      <c r="Z16" s="5" t="s">
        <v>22</v>
      </c>
      <c r="AA16" s="6"/>
      <c r="AB16" s="15"/>
      <c r="AC16" s="16" t="s">
        <v>23</v>
      </c>
      <c r="AD16" s="17"/>
      <c r="AE16" s="10"/>
      <c r="AF16" s="7" t="s">
        <v>17</v>
      </c>
      <c r="AG16" s="36"/>
      <c r="AH16" s="173" t="s">
        <v>20</v>
      </c>
      <c r="AI16" s="174"/>
      <c r="AJ16" s="175"/>
      <c r="AK16" s="176" t="s">
        <v>21</v>
      </c>
      <c r="AL16" s="177"/>
      <c r="AM16" s="178"/>
      <c r="AN16" s="19" t="s">
        <v>58</v>
      </c>
      <c r="AO16" s="8"/>
      <c r="AP16" s="8" t="s">
        <v>24</v>
      </c>
      <c r="AQ16" s="9"/>
      <c r="AR16" s="2"/>
      <c r="AS16" s="3" t="s">
        <v>18</v>
      </c>
      <c r="AT16" s="4"/>
      <c r="AU16" s="11"/>
      <c r="AV16" s="12" t="s">
        <v>19</v>
      </c>
      <c r="AW16" s="13"/>
      <c r="AX16" s="14"/>
      <c r="AY16" s="124" t="s">
        <v>22</v>
      </c>
      <c r="AZ16" s="6"/>
      <c r="BA16" s="15"/>
      <c r="BB16" s="16" t="s">
        <v>23</v>
      </c>
      <c r="BC16" s="17"/>
      <c r="BD16" s="10"/>
      <c r="BE16" s="7" t="s">
        <v>17</v>
      </c>
      <c r="BF16" s="36"/>
      <c r="BG16" s="173" t="s">
        <v>20</v>
      </c>
      <c r="BH16" s="174"/>
      <c r="BI16" s="175"/>
      <c r="BJ16" s="176" t="s">
        <v>21</v>
      </c>
      <c r="BK16" s="177"/>
      <c r="BL16" s="178"/>
      <c r="BM16" s="179" t="s">
        <v>25</v>
      </c>
      <c r="BN16" s="180"/>
      <c r="BO16" s="181"/>
    </row>
    <row r="17" spans="1:88">
      <c r="A17" t="s">
        <v>59</v>
      </c>
      <c r="B17" s="49" t="s">
        <v>60</v>
      </c>
      <c r="C17" s="49" t="s">
        <v>61</v>
      </c>
      <c r="D17" s="49"/>
      <c r="E17" s="49" t="s">
        <v>62</v>
      </c>
      <c r="F17" s="49" t="s">
        <v>63</v>
      </c>
      <c r="G17" s="49" t="s">
        <v>64</v>
      </c>
      <c r="H17" s="49" t="s">
        <v>61</v>
      </c>
      <c r="I17" s="49" t="s">
        <v>45</v>
      </c>
      <c r="J17" s="49" t="s">
        <v>65</v>
      </c>
      <c r="K17" s="49" t="s">
        <v>66</v>
      </c>
      <c r="L17" s="49" t="s">
        <v>67</v>
      </c>
      <c r="M17" s="49" t="s">
        <v>68</v>
      </c>
      <c r="N17" s="92" t="s">
        <v>69</v>
      </c>
      <c r="O17" s="92" t="s">
        <v>70</v>
      </c>
      <c r="P17" s="49" t="s">
        <v>51</v>
      </c>
      <c r="Q17" s="49" t="s">
        <v>71</v>
      </c>
      <c r="R17" s="49" t="s">
        <v>72</v>
      </c>
      <c r="S17" s="49" t="s">
        <v>73</v>
      </c>
      <c r="T17" s="49" t="s">
        <v>74</v>
      </c>
      <c r="U17" s="49" t="s">
        <v>75</v>
      </c>
      <c r="V17" s="49" t="s">
        <v>76</v>
      </c>
      <c r="W17" s="49" t="s">
        <v>77</v>
      </c>
      <c r="X17" s="49" t="s">
        <v>72</v>
      </c>
      <c r="Y17" s="49" t="s">
        <v>78</v>
      </c>
      <c r="Z17" s="49" t="s">
        <v>79</v>
      </c>
      <c r="AA17" s="49" t="s">
        <v>80</v>
      </c>
      <c r="AB17" s="49" t="s">
        <v>81</v>
      </c>
      <c r="AC17" s="49" t="s">
        <v>82</v>
      </c>
      <c r="AD17" s="49" t="s">
        <v>83</v>
      </c>
      <c r="AE17" s="49" t="s">
        <v>84</v>
      </c>
      <c r="AF17" s="49" t="s">
        <v>85</v>
      </c>
      <c r="AG17" s="49" t="s">
        <v>86</v>
      </c>
      <c r="AH17" s="49" t="s">
        <v>87</v>
      </c>
      <c r="AI17" s="49" t="s">
        <v>88</v>
      </c>
      <c r="AJ17" s="49" t="s">
        <v>89</v>
      </c>
      <c r="AK17" s="49" t="s">
        <v>90</v>
      </c>
      <c r="AL17" s="49" t="s">
        <v>91</v>
      </c>
      <c r="AM17" s="50" t="s">
        <v>80</v>
      </c>
      <c r="AN17" s="103" t="s">
        <v>92</v>
      </c>
      <c r="AO17" s="103" t="s">
        <v>93</v>
      </c>
      <c r="AP17" s="103" t="s">
        <v>94</v>
      </c>
      <c r="AQ17" s="103" t="s">
        <v>95</v>
      </c>
      <c r="AR17" s="103" t="s">
        <v>93</v>
      </c>
      <c r="AS17" s="103" t="s">
        <v>94</v>
      </c>
      <c r="AT17" s="103" t="s">
        <v>95</v>
      </c>
      <c r="AU17" s="103" t="s">
        <v>93</v>
      </c>
      <c r="AV17" s="103" t="s">
        <v>94</v>
      </c>
      <c r="AW17" s="103" t="s">
        <v>95</v>
      </c>
      <c r="AX17" s="103" t="s">
        <v>93</v>
      </c>
      <c r="AY17" s="122" t="s">
        <v>94</v>
      </c>
      <c r="AZ17" s="103" t="s">
        <v>95</v>
      </c>
      <c r="BA17" s="103" t="s">
        <v>93</v>
      </c>
      <c r="BB17" s="103" t="s">
        <v>94</v>
      </c>
      <c r="BC17" s="103" t="s">
        <v>95</v>
      </c>
      <c r="BD17" s="103" t="s">
        <v>93</v>
      </c>
      <c r="BE17" s="103" t="s">
        <v>94</v>
      </c>
      <c r="BF17" s="103" t="s">
        <v>95</v>
      </c>
      <c r="BG17" s="103" t="s">
        <v>93</v>
      </c>
      <c r="BH17" s="103" t="s">
        <v>94</v>
      </c>
      <c r="BI17" s="103" t="s">
        <v>95</v>
      </c>
      <c r="BJ17" s="103" t="s">
        <v>93</v>
      </c>
      <c r="BK17" s="122" t="s">
        <v>94</v>
      </c>
      <c r="BL17" s="103" t="s">
        <v>95</v>
      </c>
      <c r="BM17" s="103" t="s">
        <v>93</v>
      </c>
      <c r="BN17" s="103" t="s">
        <v>94</v>
      </c>
      <c r="BO17" s="103" t="s">
        <v>95</v>
      </c>
      <c r="BS17" s="182"/>
      <c r="BT17" s="182"/>
      <c r="BU17" s="182"/>
      <c r="BV17" s="182"/>
      <c r="BW17" s="182"/>
      <c r="BX17" s="182"/>
      <c r="BY17" s="182"/>
      <c r="BZ17" s="182"/>
      <c r="CA17" s="182"/>
      <c r="CB17" s="182"/>
      <c r="CC17" s="182"/>
      <c r="CD17" s="182"/>
      <c r="CE17" s="182"/>
      <c r="CF17" s="182"/>
      <c r="CG17" s="182"/>
      <c r="CH17" s="182"/>
      <c r="CI17" s="182"/>
      <c r="CJ17" s="182"/>
    </row>
    <row r="18" spans="1:88">
      <c r="A18">
        <v>6</v>
      </c>
      <c r="B18" s="51">
        <v>1</v>
      </c>
      <c r="C18" s="56">
        <f t="shared" ref="C18:C81" si="5">P18+S18+V18+Y18+AB18+AE18+AH18+AK18</f>
        <v>206500000</v>
      </c>
      <c r="D18" s="56">
        <f>C18-E18</f>
        <v>0</v>
      </c>
      <c r="E18" s="52">
        <f>$F$11</f>
        <v>206500000</v>
      </c>
      <c r="F18" s="53">
        <f>PMT($K$13/12,$K$12-B18+1,-E18,0)</f>
        <v>1444804.6719571028</v>
      </c>
      <c r="G18" s="53">
        <f t="shared" ref="G18:G81" si="6">E18*$K$13/12</f>
        <v>957815.83333333337</v>
      </c>
      <c r="H18" s="53">
        <f t="shared" ref="H18:H81" si="7">F18-G18</f>
        <v>486988.83862376946</v>
      </c>
      <c r="I18" s="54">
        <f>IF(A18&lt;=(30-(240-$K$8)),((A18+(240-$K$7))/30)*$K$6,$K$6)*($K$5/100)</f>
        <v>1.2E-2</v>
      </c>
      <c r="J18" s="54">
        <f t="shared" ref="J18:J81" si="8">1-(1-I18)^(1/12)</f>
        <v>1.0055425391276573E-3</v>
      </c>
      <c r="K18" s="55">
        <f t="shared" ref="K18:K81" si="9">(E18-H18)*J18</f>
        <v>207154.84633654467</v>
      </c>
      <c r="L18" s="55">
        <f t="shared" ref="L18:L81" si="10">K18+H18+G18</f>
        <v>1651959.5182936476</v>
      </c>
      <c r="M18" s="55">
        <f>L18-G18</f>
        <v>694143.68496031419</v>
      </c>
      <c r="N18" s="55">
        <f>M18*$M$4</f>
        <v>156308.38426470317</v>
      </c>
      <c r="O18" s="55">
        <f t="shared" ref="O18:O81" si="11">M18*$M$5</f>
        <v>537835.30069561105</v>
      </c>
      <c r="P18" s="56">
        <f>$F$10</f>
        <v>5200000</v>
      </c>
      <c r="Q18" s="52">
        <f t="shared" ref="Q18:Q41" si="12">MIN(IF(S18&gt;O18,0,MIN(P18,O18-S18))+IF(P18&gt;0,MIN(AA18,P18)),P18)</f>
        <v>91666.666666666672</v>
      </c>
      <c r="R18" s="57">
        <f>P18*($G$10/12)</f>
        <v>21666.666666666668</v>
      </c>
      <c r="S18" s="56">
        <f>$F$4</f>
        <v>74800000</v>
      </c>
      <c r="T18" s="56">
        <f t="shared" ref="T18:T81" si="13">MIN(IF(S18&gt;O18,O18,S18)+IF(S18&gt;0,AM18,0),S18)</f>
        <v>637835.30069561105</v>
      </c>
      <c r="U18" s="57">
        <f t="shared" ref="U18:U81" si="14">S18*($G$4/12)</f>
        <v>311666.66666666669</v>
      </c>
      <c r="V18" s="56">
        <f>$F$5</f>
        <v>14000000</v>
      </c>
      <c r="W18" s="52">
        <f t="shared" ref="W18:W69" si="15">IF(T18+P18&lt;=O18+AM18+AA18,MIN(V18,O18-Q18+AA18-T18+AM18),0)</f>
        <v>0</v>
      </c>
      <c r="X18" s="57">
        <f t="shared" ref="X18:X81" si="16">V18*($G$5/12)</f>
        <v>58333.333333333336</v>
      </c>
      <c r="Y18" s="56">
        <f>$F$8</f>
        <v>22000000</v>
      </c>
      <c r="Z18" s="54">
        <f>IF(V18&gt;O18,0,MIN(Y18,O18-V18))</f>
        <v>0</v>
      </c>
      <c r="AA18" s="57">
        <f>Y18*($G$8/12)</f>
        <v>91666.666666666672</v>
      </c>
      <c r="AB18" s="56">
        <f>F9</f>
        <v>20000000</v>
      </c>
      <c r="AC18" s="74">
        <f t="shared" ref="AC18:AC81" si="17">MIN(IF(Y18&gt;O18,0,MIN(AB18,O18+AM18-Y18)))</f>
        <v>0</v>
      </c>
      <c r="AD18" s="57">
        <f>AB18*($G$9/12)</f>
        <v>83333.333333333328</v>
      </c>
      <c r="AE18" s="56">
        <f>F3</f>
        <v>32550000</v>
      </c>
      <c r="AF18" s="54">
        <f>IF(AE18&gt;N18,N18,AE18)</f>
        <v>156308.38426470317</v>
      </c>
      <c r="AG18" s="57">
        <f t="shared" ref="AG18:AG81" si="18">AE18*($G$3/12)</f>
        <v>135625</v>
      </c>
      <c r="AH18" s="56">
        <f>F6</f>
        <v>13950000</v>
      </c>
      <c r="AI18" s="54">
        <f t="shared" ref="AI18:AI81" si="19">IF(AE18&gt;N18,0,MIN(AH18,N18-AE18))</f>
        <v>0</v>
      </c>
      <c r="AJ18" s="57">
        <f t="shared" ref="AJ18:AJ81" si="20">AH18*($G$6/12)</f>
        <v>58125</v>
      </c>
      <c r="AK18" s="56">
        <f>F7</f>
        <v>24000000</v>
      </c>
      <c r="AL18" s="54">
        <f t="shared" ref="AL18" si="21">IF(AB18&gt;0,IF(AB18&gt;O18,0,MIN(AK18,O18-AB18)),O18)</f>
        <v>0</v>
      </c>
      <c r="AM18" s="75">
        <f t="shared" ref="AM18:AM81" si="22">AK18*($G$7/12)</f>
        <v>100000</v>
      </c>
      <c r="AN18">
        <f>FORECAST(B18, $AM$2:$AY$2,$AM$1:$AY$1)</f>
        <v>2.2010843904820377E-2</v>
      </c>
      <c r="AO18" s="119">
        <f t="shared" ref="AO18:AO81" si="23">Q18+R18</f>
        <v>113333.33333333334</v>
      </c>
      <c r="AP18" s="119">
        <f t="shared" ref="AP18:AP81" si="24">Q18*B18</f>
        <v>91666.666666666672</v>
      </c>
      <c r="AQ18">
        <f t="shared" ref="AQ18:AQ81" si="25">1/(1+(AN18+$CB$5)/12)^$B18</f>
        <v>0.99606807662441299</v>
      </c>
      <c r="AR18" s="41">
        <f t="shared" ref="AR18:AR81" si="26">T18+U18</f>
        <v>949501.96736227768</v>
      </c>
      <c r="AS18" s="41">
        <f t="shared" ref="AS18:AS81" si="27">T18*A18</f>
        <v>3827011.8041736661</v>
      </c>
      <c r="AT18">
        <f t="shared" ref="AT18:AT81" si="28">1/(1+(AN18+$BV$5)/12)^$B18</f>
        <v>0.99614345967911655</v>
      </c>
      <c r="AU18" s="41">
        <f>W18+X18</f>
        <v>58333.333333333336</v>
      </c>
      <c r="AV18" s="41">
        <f>W18*A18</f>
        <v>0</v>
      </c>
      <c r="AW18">
        <f t="shared" ref="AW18:AW81" si="29">1/(1+(AN18+$BW$5)/12)^$B18</f>
        <v>0.99631571827252263</v>
      </c>
      <c r="AX18">
        <f>IF(Y19&gt;Y18,0,Z18+AA18)</f>
        <v>0</v>
      </c>
      <c r="AY18" s="121">
        <f>A18*Z18</f>
        <v>0</v>
      </c>
      <c r="AZ18">
        <f t="shared" ref="AZ18:AZ81" si="30">1/(1+(AN18+$BZ$5)/12)^$B18</f>
        <v>0.99738652196164512</v>
      </c>
      <c r="BA18" s="39">
        <f>AC18+AD18</f>
        <v>83333.333333333328</v>
      </c>
      <c r="BB18" s="39">
        <f>AC18*A18</f>
        <v>0</v>
      </c>
      <c r="BC18">
        <f t="shared" ref="BC18:BC81" si="31">1/(1+(AN18+$CA$5)/12)^$B18</f>
        <v>0.9966283054075481</v>
      </c>
      <c r="BD18" s="41">
        <f>AF18+AG18</f>
        <v>291933.38426470314</v>
      </c>
      <c r="BE18" s="41">
        <f>AF18*A18</f>
        <v>937850.30558821908</v>
      </c>
      <c r="BF18">
        <f t="shared" ref="BF18:BF81" si="32">1/(1+(AN18+$BU$5)/12)^$B18</f>
        <v>0.99635241744424352</v>
      </c>
      <c r="BG18" s="41">
        <f>AI18+AJ18</f>
        <v>58125</v>
      </c>
      <c r="BH18" s="41">
        <f>AI18*A18</f>
        <v>0</v>
      </c>
      <c r="BI18">
        <f t="shared" ref="BI18:BI81" si="33">1/(1+(AN18+$BX$5)/12)^$B18</f>
        <v>0.99689832311847815</v>
      </c>
      <c r="BJ18">
        <f>IF(AK19&gt;AK18,0,AL18+AM18)</f>
        <v>0</v>
      </c>
      <c r="BK18" s="121">
        <f>A18*AL18</f>
        <v>0</v>
      </c>
      <c r="BL18">
        <f t="shared" ref="BL18:BL81" si="34">1/(1+(AN18+$BY$5)/12)^$B18</f>
        <v>0.99708967720029362</v>
      </c>
      <c r="BM18" s="119">
        <f>AO18+AR18+AU18+AX18+BA18+BD18+BG18+BJ18</f>
        <v>1554560.3516269806</v>
      </c>
      <c r="BN18" s="119">
        <f>M18*B18</f>
        <v>694143.68496031419</v>
      </c>
      <c r="BO18">
        <f t="shared" ref="BO18:BO81" si="35">1/(1+(AN18+$CC$5)/12)^$B18</f>
        <v>0.9966293434330612</v>
      </c>
    </row>
    <row r="19" spans="1:88">
      <c r="A19">
        <v>7</v>
      </c>
      <c r="B19" s="58">
        <v>2</v>
      </c>
      <c r="C19" s="56">
        <f t="shared" si="5"/>
        <v>205805856.31503969</v>
      </c>
      <c r="D19" s="56">
        <f t="shared" ref="D19:D82" si="36">C19-E19</f>
        <v>0</v>
      </c>
      <c r="E19" s="59">
        <f t="shared" ref="E19:E82" si="37">E18-H18-K18</f>
        <v>205805856.31503969</v>
      </c>
      <c r="F19" s="53">
        <f t="shared" ref="F19:F82" si="38">PMT($K$13/12,$K$12-B19+1,-E19,0)</f>
        <v>1443351.8593987196</v>
      </c>
      <c r="G19" s="53">
        <f t="shared" si="6"/>
        <v>954596.16354125913</v>
      </c>
      <c r="H19" s="60">
        <f t="shared" si="7"/>
        <v>488755.69585746049</v>
      </c>
      <c r="I19" s="54">
        <f t="shared" ref="I19:I82" si="39">IF(A19&lt;=(30-(240-$K$8)),((A19+(240-$K$7))/30)*$K$6,$K$6)*($K$5/100)</f>
        <v>1.4E-2</v>
      </c>
      <c r="J19" s="61">
        <f t="shared" si="8"/>
        <v>1.1742204280067448E-3</v>
      </c>
      <c r="K19" s="62">
        <f t="shared" si="9"/>
        <v>241087.53376616005</v>
      </c>
      <c r="L19" s="62">
        <f t="shared" si="10"/>
        <v>1684439.3931648796</v>
      </c>
      <c r="M19" s="55">
        <f t="shared" ref="M19:M82" si="40">L19-G19</f>
        <v>729843.22962362051</v>
      </c>
      <c r="N19" s="55">
        <f t="shared" ref="N19:N82" si="41">M19*$M$4</f>
        <v>164347.26478210793</v>
      </c>
      <c r="O19" s="55">
        <f t="shared" si="11"/>
        <v>565495.96484151261</v>
      </c>
      <c r="P19" s="59">
        <f t="shared" ref="P19:P82" si="42">P18-Q18</f>
        <v>5108333.333333333</v>
      </c>
      <c r="Q19" s="52">
        <f t="shared" si="12"/>
        <v>92048.611111111109</v>
      </c>
      <c r="R19" s="57">
        <f t="shared" ref="R19:R82" si="43">P19*($G$10/12)</f>
        <v>21284.722222222219</v>
      </c>
      <c r="S19" s="59">
        <f t="shared" ref="S19:S82" si="44">S18-T18</f>
        <v>74162164.699304387</v>
      </c>
      <c r="T19" s="56">
        <f t="shared" si="13"/>
        <v>665912.63150817924</v>
      </c>
      <c r="U19" s="57">
        <f t="shared" si="14"/>
        <v>309009.01958043495</v>
      </c>
      <c r="V19" s="59">
        <f>V18-W18</f>
        <v>14000000</v>
      </c>
      <c r="W19" s="52">
        <f t="shared" si="15"/>
        <v>0</v>
      </c>
      <c r="X19" s="57">
        <f t="shared" si="16"/>
        <v>58333.333333333336</v>
      </c>
      <c r="Y19" s="59">
        <f t="shared" ref="Y19:Y44" si="45">IF(V18&gt;O18,(IF(V18&gt;AA18+O18+AM18,Y18+AA18,Y18+AA18-((AA18+O18+AM18)-V18))),Y18-Z18)</f>
        <v>22091666.666666668</v>
      </c>
      <c r="Z19" s="56">
        <f t="shared" ref="Z19:Z82" si="46">MIN(IF(V19&gt;O19,0,MIN(Y19,O19-V19))+IF(AM18&gt;V18,AM18,0),Y19)</f>
        <v>0</v>
      </c>
      <c r="AA19" s="57">
        <f t="shared" ref="AA19:AA82" si="47">Y19*($G$8/12)</f>
        <v>92048.611111111109</v>
      </c>
      <c r="AB19" s="63">
        <f>AB18-AC18</f>
        <v>20000000</v>
      </c>
      <c r="AC19" s="74">
        <f t="shared" si="17"/>
        <v>0</v>
      </c>
      <c r="AD19" s="57">
        <f t="shared" ref="AD19:AD82" si="48">AB19*($G$9/12)</f>
        <v>83333.333333333328</v>
      </c>
      <c r="AE19" s="59">
        <f t="shared" ref="AE19:AE82" si="49">AE18-AF18</f>
        <v>32393691.615735296</v>
      </c>
      <c r="AF19" s="54">
        <f t="shared" ref="AF19:AF82" si="50">IF(AE19&gt;N19,N19,AE19)</f>
        <v>164347.26478210793</v>
      </c>
      <c r="AG19" s="57">
        <f t="shared" si="18"/>
        <v>134973.71506556374</v>
      </c>
      <c r="AH19" s="59">
        <f t="shared" ref="AH19:AH82" si="51">AH18-AI18</f>
        <v>13950000</v>
      </c>
      <c r="AI19" s="54">
        <f t="shared" si="19"/>
        <v>0</v>
      </c>
      <c r="AJ19" s="57">
        <f t="shared" si="20"/>
        <v>58125</v>
      </c>
      <c r="AK19" s="59">
        <f t="shared" ref="AK19:AK58" si="52">IF(AL18=0,AK18+AM18,AK18-AL18)</f>
        <v>24100000</v>
      </c>
      <c r="AL19" s="56">
        <f t="shared" ref="AL19:AL68" si="53">MIN(IF(AB19&gt;0,IF(AB19&gt;O19,0,MIN(AK19,O19-AB19)),O19),AK19)</f>
        <v>0</v>
      </c>
      <c r="AM19" s="75">
        <f t="shared" si="22"/>
        <v>100416.66666666667</v>
      </c>
      <c r="AN19">
        <f t="shared" ref="AN19:AN82" si="54">FORECAST(B19, $AM$2:$AY$2,$AM$1:$AY$1)</f>
        <v>2.209125108882784E-2</v>
      </c>
      <c r="AO19" s="119">
        <f t="shared" si="23"/>
        <v>113333.33333333333</v>
      </c>
      <c r="AP19" s="119">
        <f t="shared" si="24"/>
        <v>184097.22222222222</v>
      </c>
      <c r="AQ19">
        <f t="shared" si="25"/>
        <v>0.99213836966221913</v>
      </c>
      <c r="AR19" s="41">
        <f t="shared" si="26"/>
        <v>974921.65108861425</v>
      </c>
      <c r="AS19" s="41">
        <f t="shared" si="27"/>
        <v>4661388.4205572549</v>
      </c>
      <c r="AT19">
        <f t="shared" si="28"/>
        <v>0.99228854564637037</v>
      </c>
      <c r="AU19" s="41">
        <f t="shared" ref="AU19:AU82" si="55">W19+X19</f>
        <v>58333.333333333336</v>
      </c>
      <c r="AV19" s="41">
        <f t="shared" ref="AV19:AV82" si="56">W19*A19</f>
        <v>0</v>
      </c>
      <c r="AW19">
        <f t="shared" si="29"/>
        <v>0.99263175698858586</v>
      </c>
      <c r="AX19">
        <f t="shared" ref="AX19:AX82" si="57">IF(Y20&gt;Y19,0,Z19+AA19)</f>
        <v>0</v>
      </c>
      <c r="AY19" s="121">
        <f t="shared" ref="AY19:AY82" si="58">A19*Z19</f>
        <v>0</v>
      </c>
      <c r="AZ19">
        <f t="shared" si="30"/>
        <v>0.99476657792354573</v>
      </c>
      <c r="BA19" s="39">
        <f t="shared" ref="BA19:BA82" si="59">AC19+AD19</f>
        <v>83333.333333333328</v>
      </c>
      <c r="BB19" s="39">
        <f t="shared" ref="BB19:BB82" si="60">AC19*A19</f>
        <v>0</v>
      </c>
      <c r="BC19">
        <f t="shared" si="31"/>
        <v>0.99325471317277159</v>
      </c>
      <c r="BD19" s="41">
        <f t="shared" ref="BD19:BD82" si="61">AF19+AG19</f>
        <v>299320.9798476717</v>
      </c>
      <c r="BE19" s="41">
        <f t="shared" ref="BE19:BE82" si="62">AF19*A19</f>
        <v>1150430.8534747555</v>
      </c>
      <c r="BF19">
        <f t="shared" si="32"/>
        <v>0.99270488479406016</v>
      </c>
      <c r="BG19" s="41">
        <f t="shared" ref="BG19:BG82" si="63">AI19+AJ19</f>
        <v>58125</v>
      </c>
      <c r="BH19" s="41">
        <f t="shared" ref="BH19:BH82" si="64">AI19*A19</f>
        <v>0</v>
      </c>
      <c r="BI19">
        <f t="shared" si="33"/>
        <v>0.99379298988430542</v>
      </c>
      <c r="BJ19">
        <f t="shared" ref="BJ19:BJ82" si="65">IF(AK20&gt;AK19,0,AL19+AM19)</f>
        <v>0</v>
      </c>
      <c r="BK19" s="121">
        <f t="shared" ref="BK19:BK82" si="66">A19*AL19</f>
        <v>0</v>
      </c>
      <c r="BL19">
        <f t="shared" si="34"/>
        <v>0.99417453998042016</v>
      </c>
      <c r="BM19" s="119">
        <f t="shared" ref="BM19:BM82" si="67">AO19+AR19+AU19+AX19+BA19+BD19+BG19+BJ19</f>
        <v>1587367.6309362857</v>
      </c>
      <c r="BN19" s="119">
        <f t="shared" ref="BN19:BN82" si="68">M19*B19</f>
        <v>1459686.459247241</v>
      </c>
      <c r="BO19">
        <f t="shared" si="35"/>
        <v>0.99325678218361468</v>
      </c>
    </row>
    <row r="20" spans="1:88">
      <c r="A20">
        <v>8</v>
      </c>
      <c r="B20" s="64">
        <v>3</v>
      </c>
      <c r="C20" s="56">
        <f t="shared" si="5"/>
        <v>205076013.08541605</v>
      </c>
      <c r="D20" s="56">
        <f t="shared" si="36"/>
        <v>0</v>
      </c>
      <c r="E20" s="59">
        <f t="shared" si="37"/>
        <v>205076013.08541608</v>
      </c>
      <c r="F20" s="53">
        <f t="shared" si="38"/>
        <v>1441657.046160612</v>
      </c>
      <c r="G20" s="53">
        <f t="shared" si="6"/>
        <v>951210.90736118832</v>
      </c>
      <c r="H20" s="66">
        <f t="shared" si="7"/>
        <v>490446.1387994237</v>
      </c>
      <c r="I20" s="54">
        <f t="shared" si="39"/>
        <v>1.6E-2</v>
      </c>
      <c r="J20" s="67">
        <f t="shared" si="8"/>
        <v>1.3432122426282334E-3</v>
      </c>
      <c r="K20" s="68">
        <f t="shared" si="9"/>
        <v>274801.83818773355</v>
      </c>
      <c r="L20" s="68">
        <f t="shared" si="10"/>
        <v>1716458.8843483455</v>
      </c>
      <c r="M20" s="55">
        <f t="shared" si="40"/>
        <v>765247.97698715713</v>
      </c>
      <c r="N20" s="55">
        <f t="shared" si="41"/>
        <v>172319.7623724459</v>
      </c>
      <c r="O20" s="55">
        <f t="shared" si="11"/>
        <v>592928.21461471124</v>
      </c>
      <c r="P20" s="65">
        <f t="shared" si="42"/>
        <v>5016284.722222222</v>
      </c>
      <c r="Q20" s="52">
        <f t="shared" si="12"/>
        <v>92432.146990740745</v>
      </c>
      <c r="R20" s="57">
        <f t="shared" si="43"/>
        <v>20901.186342592591</v>
      </c>
      <c r="S20" s="59">
        <f t="shared" si="44"/>
        <v>73496252.067796201</v>
      </c>
      <c r="T20" s="56">
        <f t="shared" si="13"/>
        <v>693763.28405915573</v>
      </c>
      <c r="U20" s="57">
        <f t="shared" si="14"/>
        <v>306234.38361581753</v>
      </c>
      <c r="V20" s="59">
        <f t="shared" ref="V20:V83" si="69">V19-W19</f>
        <v>14000000</v>
      </c>
      <c r="W20" s="52">
        <f t="shared" si="15"/>
        <v>0</v>
      </c>
      <c r="X20" s="57">
        <f t="shared" si="16"/>
        <v>58333.333333333336</v>
      </c>
      <c r="Y20" s="59">
        <f t="shared" si="45"/>
        <v>22183715.27777778</v>
      </c>
      <c r="Z20" s="56">
        <f t="shared" si="46"/>
        <v>0</v>
      </c>
      <c r="AA20" s="57">
        <f t="shared" si="47"/>
        <v>92432.146990740745</v>
      </c>
      <c r="AB20" s="63">
        <f t="shared" ref="AB20:AB83" si="70">AB19-AC19</f>
        <v>20000000</v>
      </c>
      <c r="AC20" s="74">
        <f t="shared" si="17"/>
        <v>0</v>
      </c>
      <c r="AD20" s="57">
        <f t="shared" si="48"/>
        <v>83333.333333333328</v>
      </c>
      <c r="AE20" s="59">
        <f t="shared" si="49"/>
        <v>32229344.350953188</v>
      </c>
      <c r="AF20" s="54">
        <f t="shared" si="50"/>
        <v>172319.7623724459</v>
      </c>
      <c r="AG20" s="57">
        <f t="shared" si="18"/>
        <v>134288.93479563828</v>
      </c>
      <c r="AH20" s="59">
        <f t="shared" si="51"/>
        <v>13950000</v>
      </c>
      <c r="AI20" s="54">
        <f t="shared" si="19"/>
        <v>0</v>
      </c>
      <c r="AJ20" s="57">
        <f t="shared" si="20"/>
        <v>58125</v>
      </c>
      <c r="AK20" s="59">
        <f t="shared" si="52"/>
        <v>24200416.666666668</v>
      </c>
      <c r="AL20" s="56">
        <f t="shared" si="53"/>
        <v>0</v>
      </c>
      <c r="AM20" s="75">
        <f t="shared" si="22"/>
        <v>100835.06944444445</v>
      </c>
      <c r="AN20">
        <f t="shared" si="54"/>
        <v>2.21716582728353E-2</v>
      </c>
      <c r="AO20" s="119">
        <f t="shared" si="23"/>
        <v>113333.33333333334</v>
      </c>
      <c r="AP20" s="119">
        <f t="shared" si="24"/>
        <v>277296.44097222225</v>
      </c>
      <c r="AQ20">
        <f t="shared" si="25"/>
        <v>0.9882109752046685</v>
      </c>
      <c r="AR20" s="41">
        <f t="shared" si="26"/>
        <v>999997.66767497326</v>
      </c>
      <c r="AS20" s="41">
        <f t="shared" si="27"/>
        <v>5550106.2724732459</v>
      </c>
      <c r="AT20">
        <f t="shared" si="28"/>
        <v>0.98843535446269004</v>
      </c>
      <c r="AU20" s="41">
        <f t="shared" si="55"/>
        <v>58333.333333333336</v>
      </c>
      <c r="AV20" s="41">
        <f t="shared" si="56"/>
        <v>0</v>
      </c>
      <c r="AW20">
        <f t="shared" si="29"/>
        <v>0.98894821328788984</v>
      </c>
      <c r="AX20">
        <f t="shared" si="57"/>
        <v>0</v>
      </c>
      <c r="AY20" s="121">
        <f t="shared" si="58"/>
        <v>0</v>
      </c>
      <c r="AZ20">
        <f t="shared" si="30"/>
        <v>0.99214025494815039</v>
      </c>
      <c r="BA20" s="39">
        <f t="shared" si="59"/>
        <v>83333.333333333328</v>
      </c>
      <c r="BB20" s="39">
        <f t="shared" si="60"/>
        <v>0</v>
      </c>
      <c r="BC20">
        <f t="shared" si="31"/>
        <v>0.98987931981369071</v>
      </c>
      <c r="BD20" s="41">
        <f t="shared" si="61"/>
        <v>306608.69716808421</v>
      </c>
      <c r="BE20" s="41">
        <f t="shared" si="62"/>
        <v>1378558.0989795672</v>
      </c>
      <c r="BF20">
        <f t="shared" si="32"/>
        <v>0.98905749922574215</v>
      </c>
      <c r="BG20" s="41">
        <f t="shared" si="63"/>
        <v>58125</v>
      </c>
      <c r="BH20" s="41">
        <f t="shared" si="64"/>
        <v>0</v>
      </c>
      <c r="BI20">
        <f t="shared" si="33"/>
        <v>0.99068409466176743</v>
      </c>
      <c r="BJ20">
        <f t="shared" si="65"/>
        <v>0</v>
      </c>
      <c r="BK20" s="121">
        <f t="shared" si="66"/>
        <v>0</v>
      </c>
      <c r="BL20">
        <f t="shared" si="34"/>
        <v>0.99125468033938158</v>
      </c>
      <c r="BM20" s="119">
        <f t="shared" si="67"/>
        <v>1619731.3648430575</v>
      </c>
      <c r="BN20" s="119">
        <f t="shared" si="68"/>
        <v>2295743.9309614715</v>
      </c>
      <c r="BO20">
        <f t="shared" si="35"/>
        <v>0.98988241276418187</v>
      </c>
    </row>
    <row r="21" spans="1:88">
      <c r="A21">
        <v>9</v>
      </c>
      <c r="B21" s="58">
        <v>4</v>
      </c>
      <c r="C21" s="56">
        <f t="shared" si="5"/>
        <v>204310765.1084289</v>
      </c>
      <c r="D21" s="56">
        <f t="shared" si="36"/>
        <v>0</v>
      </c>
      <c r="E21" s="59">
        <f t="shared" si="37"/>
        <v>204310765.10842893</v>
      </c>
      <c r="F21" s="53">
        <f t="shared" si="38"/>
        <v>1439720.5947665381</v>
      </c>
      <c r="G21" s="53">
        <f t="shared" si="6"/>
        <v>947661.43216126284</v>
      </c>
      <c r="H21" s="60">
        <f t="shared" si="7"/>
        <v>492059.16260527528</v>
      </c>
      <c r="I21" s="54">
        <f t="shared" si="39"/>
        <v>1.7999999999999999E-2</v>
      </c>
      <c r="J21" s="61">
        <f t="shared" si="8"/>
        <v>1.5125192070827298E-3</v>
      </c>
      <c r="K21" s="62">
        <f t="shared" si="9"/>
        <v>308279.70750580524</v>
      </c>
      <c r="L21" s="62">
        <f t="shared" si="10"/>
        <v>1748000.3022723435</v>
      </c>
      <c r="M21" s="55">
        <f t="shared" si="40"/>
        <v>800338.8701110807</v>
      </c>
      <c r="N21" s="55">
        <f t="shared" si="41"/>
        <v>180221.58576354894</v>
      </c>
      <c r="O21" s="55">
        <f t="shared" si="11"/>
        <v>620117.28434753173</v>
      </c>
      <c r="P21" s="59">
        <f t="shared" si="42"/>
        <v>4923852.5752314813</v>
      </c>
      <c r="Q21" s="52">
        <f t="shared" si="12"/>
        <v>92817.280936535506</v>
      </c>
      <c r="R21" s="57">
        <f t="shared" si="43"/>
        <v>20516.052396797837</v>
      </c>
      <c r="S21" s="59">
        <f t="shared" si="44"/>
        <v>72802488.783737049</v>
      </c>
      <c r="T21" s="56">
        <f t="shared" si="13"/>
        <v>721372.4999146614</v>
      </c>
      <c r="U21" s="57">
        <f t="shared" si="14"/>
        <v>303343.70326557104</v>
      </c>
      <c r="V21" s="59">
        <f t="shared" si="69"/>
        <v>14000000</v>
      </c>
      <c r="W21" s="52">
        <f t="shared" si="15"/>
        <v>0</v>
      </c>
      <c r="X21" s="57">
        <f t="shared" si="16"/>
        <v>58333.333333333336</v>
      </c>
      <c r="Y21" s="59">
        <f t="shared" si="45"/>
        <v>22276147.424768522</v>
      </c>
      <c r="Z21" s="56">
        <f t="shared" si="46"/>
        <v>0</v>
      </c>
      <c r="AA21" s="57">
        <f t="shared" si="47"/>
        <v>92817.280936535506</v>
      </c>
      <c r="AB21" s="63">
        <f t="shared" si="70"/>
        <v>20000000</v>
      </c>
      <c r="AC21" s="74">
        <f t="shared" si="17"/>
        <v>0</v>
      </c>
      <c r="AD21" s="57">
        <f t="shared" si="48"/>
        <v>83333.333333333328</v>
      </c>
      <c r="AE21" s="59">
        <f t="shared" si="49"/>
        <v>32057024.588580742</v>
      </c>
      <c r="AF21" s="54">
        <f t="shared" si="50"/>
        <v>180221.58576354894</v>
      </c>
      <c r="AG21" s="57">
        <f t="shared" si="18"/>
        <v>133570.9357857531</v>
      </c>
      <c r="AH21" s="59">
        <f t="shared" si="51"/>
        <v>13950000</v>
      </c>
      <c r="AI21" s="54">
        <f t="shared" si="19"/>
        <v>0</v>
      </c>
      <c r="AJ21" s="57">
        <f t="shared" si="20"/>
        <v>58125</v>
      </c>
      <c r="AK21" s="59">
        <f t="shared" si="52"/>
        <v>24301251.736111112</v>
      </c>
      <c r="AL21" s="56">
        <f t="shared" si="53"/>
        <v>0</v>
      </c>
      <c r="AM21" s="75">
        <f t="shared" si="22"/>
        <v>101255.21556712964</v>
      </c>
      <c r="AN21">
        <f t="shared" si="54"/>
        <v>2.2252065456842759E-2</v>
      </c>
      <c r="AO21" s="119">
        <f t="shared" si="23"/>
        <v>113333.33333333334</v>
      </c>
      <c r="AP21" s="119">
        <f t="shared" si="24"/>
        <v>371269.12374614202</v>
      </c>
      <c r="AQ21">
        <f t="shared" si="25"/>
        <v>0.98428598886927876</v>
      </c>
      <c r="AR21" s="41">
        <f t="shared" si="26"/>
        <v>1024716.2031802324</v>
      </c>
      <c r="AS21" s="41">
        <f t="shared" si="27"/>
        <v>6492352.4992319522</v>
      </c>
      <c r="AT21">
        <f t="shared" si="28"/>
        <v>0.98458398224428056</v>
      </c>
      <c r="AU21" s="41">
        <f t="shared" si="55"/>
        <v>58333.333333333336</v>
      </c>
      <c r="AV21" s="41">
        <f t="shared" si="56"/>
        <v>0</v>
      </c>
      <c r="AW21">
        <f t="shared" si="29"/>
        <v>0.98526518393213591</v>
      </c>
      <c r="AX21">
        <f t="shared" si="57"/>
        <v>0</v>
      </c>
      <c r="AY21" s="121">
        <f t="shared" si="58"/>
        <v>0</v>
      </c>
      <c r="AZ21">
        <f t="shared" si="30"/>
        <v>0.98950764012301973</v>
      </c>
      <c r="BA21" s="39">
        <f t="shared" si="59"/>
        <v>83333.333333333328</v>
      </c>
      <c r="BB21" s="39">
        <f t="shared" si="60"/>
        <v>0</v>
      </c>
      <c r="BC21">
        <f t="shared" si="31"/>
        <v>0.98650222159165968</v>
      </c>
      <c r="BD21" s="41">
        <f t="shared" si="61"/>
        <v>313792.52154930204</v>
      </c>
      <c r="BE21" s="41">
        <f t="shared" si="62"/>
        <v>1621994.2718719405</v>
      </c>
      <c r="BF21">
        <f t="shared" si="32"/>
        <v>0.98541035755184192</v>
      </c>
      <c r="BG21" s="41">
        <f t="shared" si="63"/>
        <v>58125</v>
      </c>
      <c r="BH21" s="41">
        <f t="shared" si="64"/>
        <v>0</v>
      </c>
      <c r="BI21">
        <f t="shared" si="33"/>
        <v>0.98757173166186452</v>
      </c>
      <c r="BJ21">
        <f t="shared" si="65"/>
        <v>0</v>
      </c>
      <c r="BK21" s="121">
        <f t="shared" si="66"/>
        <v>0</v>
      </c>
      <c r="BL21">
        <f t="shared" si="34"/>
        <v>0.98833019019444768</v>
      </c>
      <c r="BM21" s="119">
        <f t="shared" si="67"/>
        <v>1651633.7247295342</v>
      </c>
      <c r="BN21" s="119">
        <f t="shared" si="68"/>
        <v>3201355.4804443228</v>
      </c>
      <c r="BO21">
        <f t="shared" si="35"/>
        <v>0.98650633143102162</v>
      </c>
    </row>
    <row r="22" spans="1:88">
      <c r="A22">
        <v>10</v>
      </c>
      <c r="B22" s="64">
        <v>5</v>
      </c>
      <c r="C22" s="56">
        <f t="shared" si="5"/>
        <v>203510426.23831785</v>
      </c>
      <c r="D22" s="56">
        <f t="shared" si="36"/>
        <v>0</v>
      </c>
      <c r="E22" s="59">
        <f t="shared" si="37"/>
        <v>203510426.23831785</v>
      </c>
      <c r="F22" s="53">
        <f t="shared" si="38"/>
        <v>1437542.989714121</v>
      </c>
      <c r="G22" s="53">
        <f t="shared" si="6"/>
        <v>943949.19370206434</v>
      </c>
      <c r="H22" s="66">
        <f t="shared" si="7"/>
        <v>493593.79601205664</v>
      </c>
      <c r="I22" s="54">
        <f t="shared" si="39"/>
        <v>1.9999999999999997E-2</v>
      </c>
      <c r="J22" s="67">
        <f t="shared" si="8"/>
        <v>1.6821425527395739E-3</v>
      </c>
      <c r="K22" s="68">
        <f t="shared" si="9"/>
        <v>341503.25277360261</v>
      </c>
      <c r="L22" s="68">
        <f t="shared" si="10"/>
        <v>1779046.2424877235</v>
      </c>
      <c r="M22" s="55">
        <f t="shared" si="40"/>
        <v>835097.04878565914</v>
      </c>
      <c r="N22" s="55">
        <f t="shared" si="41"/>
        <v>188048.4879832498</v>
      </c>
      <c r="O22" s="55">
        <f t="shared" si="11"/>
        <v>647048.56080240931</v>
      </c>
      <c r="P22" s="65">
        <f t="shared" si="42"/>
        <v>4831035.2942949459</v>
      </c>
      <c r="Q22" s="52">
        <f t="shared" si="12"/>
        <v>93204.019607104405</v>
      </c>
      <c r="R22" s="57">
        <f t="shared" si="43"/>
        <v>20129.313726228942</v>
      </c>
      <c r="S22" s="59">
        <f t="shared" si="44"/>
        <v>72081116.283822387</v>
      </c>
      <c r="T22" s="56">
        <f t="shared" si="13"/>
        <v>748725.67310106871</v>
      </c>
      <c r="U22" s="57">
        <f t="shared" si="14"/>
        <v>300337.98451592663</v>
      </c>
      <c r="V22" s="59">
        <f t="shared" si="69"/>
        <v>14000000</v>
      </c>
      <c r="W22" s="52">
        <f t="shared" si="15"/>
        <v>0</v>
      </c>
      <c r="X22" s="57">
        <f t="shared" si="16"/>
        <v>58333.333333333336</v>
      </c>
      <c r="Y22" s="59">
        <f t="shared" si="45"/>
        <v>22368964.705705058</v>
      </c>
      <c r="Z22" s="56">
        <f t="shared" si="46"/>
        <v>0</v>
      </c>
      <c r="AA22" s="57">
        <f t="shared" si="47"/>
        <v>93204.019607104405</v>
      </c>
      <c r="AB22" s="63">
        <f t="shared" si="70"/>
        <v>20000000</v>
      </c>
      <c r="AC22" s="74">
        <f t="shared" si="17"/>
        <v>0</v>
      </c>
      <c r="AD22" s="57">
        <f t="shared" si="48"/>
        <v>83333.333333333328</v>
      </c>
      <c r="AE22" s="59">
        <f t="shared" si="49"/>
        <v>31876803.002817195</v>
      </c>
      <c r="AF22" s="54">
        <f t="shared" si="50"/>
        <v>188048.4879832498</v>
      </c>
      <c r="AG22" s="57">
        <f t="shared" si="18"/>
        <v>132820.01251173831</v>
      </c>
      <c r="AH22" s="59">
        <f t="shared" si="51"/>
        <v>13950000</v>
      </c>
      <c r="AI22" s="54">
        <f t="shared" si="19"/>
        <v>0</v>
      </c>
      <c r="AJ22" s="57">
        <f t="shared" si="20"/>
        <v>58125</v>
      </c>
      <c r="AK22" s="59">
        <f t="shared" si="52"/>
        <v>24402506.951678243</v>
      </c>
      <c r="AL22" s="56">
        <f t="shared" si="53"/>
        <v>0</v>
      </c>
      <c r="AM22" s="75">
        <f t="shared" si="22"/>
        <v>101677.11229865934</v>
      </c>
      <c r="AN22">
        <f t="shared" si="54"/>
        <v>2.2332472640850223E-2</v>
      </c>
      <c r="AO22" s="119">
        <f t="shared" si="23"/>
        <v>113333.33333333334</v>
      </c>
      <c r="AP22" s="119">
        <f t="shared" si="24"/>
        <v>466020.09803552204</v>
      </c>
      <c r="AQ22">
        <f t="shared" si="25"/>
        <v>0.98036350579661646</v>
      </c>
      <c r="AR22" s="41">
        <f t="shared" si="26"/>
        <v>1049063.6576169953</v>
      </c>
      <c r="AS22" s="41">
        <f t="shared" si="27"/>
        <v>7487256.7310106866</v>
      </c>
      <c r="AT22">
        <f t="shared" si="28"/>
        <v>0.98073452465923217</v>
      </c>
      <c r="AU22" s="41">
        <f t="shared" si="55"/>
        <v>58333.333333333336</v>
      </c>
      <c r="AV22" s="41">
        <f t="shared" si="56"/>
        <v>0</v>
      </c>
      <c r="AW22">
        <f t="shared" si="29"/>
        <v>0.98158276530126942</v>
      </c>
      <c r="AX22">
        <f t="shared" si="57"/>
        <v>0</v>
      </c>
      <c r="AY22" s="121">
        <f t="shared" si="58"/>
        <v>0</v>
      </c>
      <c r="AZ22">
        <f t="shared" si="30"/>
        <v>0.9868688205561047</v>
      </c>
      <c r="BA22" s="39">
        <f t="shared" si="59"/>
        <v>83333.333333333328</v>
      </c>
      <c r="BB22" s="39">
        <f t="shared" si="60"/>
        <v>0</v>
      </c>
      <c r="BC22">
        <f t="shared" si="31"/>
        <v>0.98312351450710245</v>
      </c>
      <c r="BD22" s="41">
        <f t="shared" si="61"/>
        <v>320868.50049498811</v>
      </c>
      <c r="BE22" s="41">
        <f t="shared" si="62"/>
        <v>1880484.879832498</v>
      </c>
      <c r="BF22">
        <f t="shared" si="32"/>
        <v>0.98176355621734646</v>
      </c>
      <c r="BG22" s="41">
        <f t="shared" si="63"/>
        <v>58125</v>
      </c>
      <c r="BH22" s="41">
        <f t="shared" si="64"/>
        <v>0</v>
      </c>
      <c r="BI22">
        <f t="shared" si="33"/>
        <v>0.98445599493776104</v>
      </c>
      <c r="BJ22">
        <f t="shared" si="65"/>
        <v>0</v>
      </c>
      <c r="BK22" s="121">
        <f t="shared" si="66"/>
        <v>0</v>
      </c>
      <c r="BL22">
        <f t="shared" si="34"/>
        <v>0.98540116137648526</v>
      </c>
      <c r="BM22" s="119">
        <f t="shared" si="67"/>
        <v>1683057.1581119832</v>
      </c>
      <c r="BN22" s="119">
        <f t="shared" si="68"/>
        <v>4175485.2439282956</v>
      </c>
      <c r="BO22">
        <f t="shared" si="35"/>
        <v>0.98312863417986085</v>
      </c>
    </row>
    <row r="23" spans="1:88">
      <c r="A23">
        <v>11</v>
      </c>
      <c r="B23" s="58">
        <v>6</v>
      </c>
      <c r="C23" s="56">
        <f t="shared" si="5"/>
        <v>202675329.18953219</v>
      </c>
      <c r="D23" s="56">
        <f t="shared" si="36"/>
        <v>0</v>
      </c>
      <c r="E23" s="59">
        <f t="shared" si="37"/>
        <v>202675329.18953219</v>
      </c>
      <c r="F23" s="53">
        <f t="shared" si="38"/>
        <v>1435124.8374797306</v>
      </c>
      <c r="G23" s="53">
        <f t="shared" si="6"/>
        <v>940075.73522411345</v>
      </c>
      <c r="H23" s="60">
        <f t="shared" si="7"/>
        <v>495049.10225561715</v>
      </c>
      <c r="I23" s="54">
        <f t="shared" si="39"/>
        <v>2.1999999999999999E-2</v>
      </c>
      <c r="J23" s="61">
        <f t="shared" si="8"/>
        <v>1.8520835183041262E-3</v>
      </c>
      <c r="K23" s="62">
        <f t="shared" si="9"/>
        <v>374454.76447575685</v>
      </c>
      <c r="L23" s="62">
        <f t="shared" si="10"/>
        <v>1809579.6019554874</v>
      </c>
      <c r="M23" s="55">
        <f t="shared" si="40"/>
        <v>869503.86673137394</v>
      </c>
      <c r="N23" s="55">
        <f t="shared" si="41"/>
        <v>195796.27023252856</v>
      </c>
      <c r="O23" s="55">
        <f t="shared" si="11"/>
        <v>673707.59649884538</v>
      </c>
      <c r="P23" s="59">
        <f t="shared" si="42"/>
        <v>4737831.2746878415</v>
      </c>
      <c r="Q23" s="52">
        <f t="shared" si="12"/>
        <v>93592.369688800682</v>
      </c>
      <c r="R23" s="57">
        <f t="shared" si="43"/>
        <v>19740.963644532672</v>
      </c>
      <c r="S23" s="59">
        <f t="shared" si="44"/>
        <v>71332390.61072132</v>
      </c>
      <c r="T23" s="56">
        <f t="shared" si="13"/>
        <v>775808.36343208246</v>
      </c>
      <c r="U23" s="57">
        <f t="shared" si="14"/>
        <v>297218.29421133886</v>
      </c>
      <c r="V23" s="59">
        <f t="shared" si="69"/>
        <v>14000000</v>
      </c>
      <c r="W23" s="52">
        <f t="shared" si="15"/>
        <v>0</v>
      </c>
      <c r="X23" s="57">
        <f t="shared" si="16"/>
        <v>58333.333333333336</v>
      </c>
      <c r="Y23" s="59">
        <f t="shared" si="45"/>
        <v>22462168.725312162</v>
      </c>
      <c r="Z23" s="56">
        <f t="shared" si="46"/>
        <v>0</v>
      </c>
      <c r="AA23" s="57">
        <f t="shared" si="47"/>
        <v>93592.369688800682</v>
      </c>
      <c r="AB23" s="63">
        <f t="shared" si="70"/>
        <v>20000000</v>
      </c>
      <c r="AC23" s="74">
        <f t="shared" si="17"/>
        <v>0</v>
      </c>
      <c r="AD23" s="57">
        <f t="shared" si="48"/>
        <v>83333.333333333328</v>
      </c>
      <c r="AE23" s="59">
        <f t="shared" si="49"/>
        <v>31688754.514833946</v>
      </c>
      <c r="AF23" s="54">
        <f t="shared" si="50"/>
        <v>195796.27023252856</v>
      </c>
      <c r="AG23" s="57">
        <f t="shared" si="18"/>
        <v>132036.47714514143</v>
      </c>
      <c r="AH23" s="59">
        <f t="shared" si="51"/>
        <v>13950000</v>
      </c>
      <c r="AI23" s="54">
        <f t="shared" si="19"/>
        <v>0</v>
      </c>
      <c r="AJ23" s="57">
        <f t="shared" si="20"/>
        <v>58125</v>
      </c>
      <c r="AK23" s="59">
        <f t="shared" si="52"/>
        <v>24504184.063976903</v>
      </c>
      <c r="AL23" s="56">
        <f t="shared" si="53"/>
        <v>0</v>
      </c>
      <c r="AM23" s="75">
        <f t="shared" si="22"/>
        <v>102100.76693323709</v>
      </c>
      <c r="AN23">
        <f t="shared" si="54"/>
        <v>2.2412879824857682E-2</v>
      </c>
      <c r="AO23" s="119">
        <f t="shared" si="23"/>
        <v>113333.33333333336</v>
      </c>
      <c r="AP23" s="119">
        <f t="shared" si="24"/>
        <v>561554.21813280415</v>
      </c>
      <c r="AQ23">
        <f t="shared" si="25"/>
        <v>0.97644362064712253</v>
      </c>
      <c r="AR23" s="41">
        <f t="shared" si="26"/>
        <v>1073026.6576434213</v>
      </c>
      <c r="AS23" s="41">
        <f t="shared" si="27"/>
        <v>8533891.9977529068</v>
      </c>
      <c r="AT23">
        <f t="shared" si="28"/>
        <v>0.97688707692416465</v>
      </c>
      <c r="AU23" s="41">
        <f t="shared" si="55"/>
        <v>58333.333333333336</v>
      </c>
      <c r="AV23" s="41">
        <f t="shared" si="56"/>
        <v>0</v>
      </c>
      <c r="AW23">
        <f t="shared" si="29"/>
        <v>0.97790105338976996</v>
      </c>
      <c r="AX23">
        <f t="shared" si="57"/>
        <v>0</v>
      </c>
      <c r="AY23" s="121">
        <f t="shared" si="58"/>
        <v>0</v>
      </c>
      <c r="AZ23">
        <f t="shared" si="30"/>
        <v>0.98422388337104016</v>
      </c>
      <c r="BA23" s="39">
        <f t="shared" si="59"/>
        <v>83333.333333333328</v>
      </c>
      <c r="BB23" s="39">
        <f t="shared" si="60"/>
        <v>0</v>
      </c>
      <c r="BC23">
        <f t="shared" si="31"/>
        <v>0.97974329429528462</v>
      </c>
      <c r="BD23" s="41">
        <f t="shared" si="61"/>
        <v>327832.74737767002</v>
      </c>
      <c r="BE23" s="41">
        <f t="shared" si="62"/>
        <v>2153758.9725578143</v>
      </c>
      <c r="BF23">
        <f t="shared" si="32"/>
        <v>0.97811719129589547</v>
      </c>
      <c r="BG23" s="41">
        <f t="shared" si="63"/>
        <v>58125</v>
      </c>
      <c r="BH23" s="41">
        <f t="shared" si="64"/>
        <v>0</v>
      </c>
      <c r="BI23">
        <f t="shared" si="33"/>
        <v>0.98133697838026257</v>
      </c>
      <c r="BJ23">
        <f t="shared" si="65"/>
        <v>0</v>
      </c>
      <c r="BK23" s="121">
        <f t="shared" si="66"/>
        <v>0</v>
      </c>
      <c r="BL23">
        <f t="shared" si="34"/>
        <v>0.98246768562531028</v>
      </c>
      <c r="BM23" s="119">
        <f t="shared" si="67"/>
        <v>1713984.405021091</v>
      </c>
      <c r="BN23" s="119">
        <f t="shared" si="68"/>
        <v>5217023.2003882434</v>
      </c>
      <c r="BO23">
        <f t="shared" si="35"/>
        <v>0.9797494167416666</v>
      </c>
    </row>
    <row r="24" spans="1:88">
      <c r="A24">
        <v>12</v>
      </c>
      <c r="B24" s="64">
        <v>7</v>
      </c>
      <c r="C24" s="56">
        <f t="shared" si="5"/>
        <v>201805825.32280082</v>
      </c>
      <c r="D24" s="56">
        <f t="shared" si="36"/>
        <v>0</v>
      </c>
      <c r="E24" s="59">
        <f t="shared" si="37"/>
        <v>201805825.32280082</v>
      </c>
      <c r="F24" s="53">
        <f t="shared" si="38"/>
        <v>1432466.8664215256</v>
      </c>
      <c r="G24" s="53">
        <f t="shared" si="6"/>
        <v>936042.68645559112</v>
      </c>
      <c r="H24" s="66">
        <f t="shared" si="7"/>
        <v>496424.17996593448</v>
      </c>
      <c r="I24" s="54">
        <f t="shared" si="39"/>
        <v>2.4E-2</v>
      </c>
      <c r="J24" s="67">
        <f t="shared" si="8"/>
        <v>2.0223433498771648E-3</v>
      </c>
      <c r="K24" s="68">
        <f t="shared" si="9"/>
        <v>407116.72866896662</v>
      </c>
      <c r="L24" s="68">
        <f t="shared" si="10"/>
        <v>1839583.5950904922</v>
      </c>
      <c r="M24" s="55">
        <f t="shared" si="40"/>
        <v>903540.90863490105</v>
      </c>
      <c r="N24" s="55">
        <f t="shared" si="41"/>
        <v>203460.78572170209</v>
      </c>
      <c r="O24" s="55">
        <f t="shared" si="11"/>
        <v>700080.12291319901</v>
      </c>
      <c r="P24" s="65">
        <f t="shared" si="42"/>
        <v>4644238.904999041</v>
      </c>
      <c r="Q24" s="52">
        <f t="shared" si="12"/>
        <v>93982.337895837351</v>
      </c>
      <c r="R24" s="57">
        <f t="shared" si="43"/>
        <v>19350.995437496003</v>
      </c>
      <c r="S24" s="59">
        <f t="shared" si="44"/>
        <v>70556582.24728924</v>
      </c>
      <c r="T24" s="56">
        <f t="shared" si="13"/>
        <v>802606.30970865791</v>
      </c>
      <c r="U24" s="57">
        <f t="shared" si="14"/>
        <v>293985.75936370518</v>
      </c>
      <c r="V24" s="59">
        <f t="shared" si="69"/>
        <v>14000000</v>
      </c>
      <c r="W24" s="52">
        <f t="shared" si="15"/>
        <v>0</v>
      </c>
      <c r="X24" s="57">
        <f t="shared" si="16"/>
        <v>58333.333333333336</v>
      </c>
      <c r="Y24" s="59">
        <f t="shared" si="45"/>
        <v>22555761.095000964</v>
      </c>
      <c r="Z24" s="56">
        <f t="shared" si="46"/>
        <v>0</v>
      </c>
      <c r="AA24" s="57">
        <f t="shared" si="47"/>
        <v>93982.337895837351</v>
      </c>
      <c r="AB24" s="63">
        <f t="shared" si="70"/>
        <v>20000000</v>
      </c>
      <c r="AC24" s="74">
        <f t="shared" si="17"/>
        <v>0</v>
      </c>
      <c r="AD24" s="57">
        <f t="shared" si="48"/>
        <v>83333.333333333328</v>
      </c>
      <c r="AE24" s="59">
        <f t="shared" si="49"/>
        <v>31492958.244601417</v>
      </c>
      <c r="AF24" s="54">
        <f t="shared" si="50"/>
        <v>203460.78572170209</v>
      </c>
      <c r="AG24" s="57">
        <f t="shared" si="18"/>
        <v>131220.6593525059</v>
      </c>
      <c r="AH24" s="59">
        <f t="shared" si="51"/>
        <v>13950000</v>
      </c>
      <c r="AI24" s="54">
        <f t="shared" si="19"/>
        <v>0</v>
      </c>
      <c r="AJ24" s="57">
        <f t="shared" si="20"/>
        <v>58125</v>
      </c>
      <c r="AK24" s="59">
        <f t="shared" si="52"/>
        <v>24606284.830910139</v>
      </c>
      <c r="AL24" s="56">
        <f t="shared" si="53"/>
        <v>0</v>
      </c>
      <c r="AM24" s="75">
        <f t="shared" si="22"/>
        <v>102526.18679545891</v>
      </c>
      <c r="AN24">
        <f t="shared" si="54"/>
        <v>2.2493287008865142E-2</v>
      </c>
      <c r="AO24" s="119">
        <f t="shared" si="23"/>
        <v>113333.33333333336</v>
      </c>
      <c r="AP24" s="119">
        <f t="shared" si="24"/>
        <v>657876.36527086142</v>
      </c>
      <c r="AQ24">
        <f t="shared" si="25"/>
        <v>0.97252642759798535</v>
      </c>
      <c r="AR24" s="41">
        <f t="shared" si="26"/>
        <v>1096592.069072363</v>
      </c>
      <c r="AS24" s="41">
        <f t="shared" si="27"/>
        <v>9631275.7165038958</v>
      </c>
      <c r="AT24">
        <f t="shared" si="28"/>
        <v>0.97304173380092529</v>
      </c>
      <c r="AU24" s="41">
        <f t="shared" si="55"/>
        <v>58333.333333333336</v>
      </c>
      <c r="AV24" s="41">
        <f t="shared" si="56"/>
        <v>0</v>
      </c>
      <c r="AW24">
        <f t="shared" si="29"/>
        <v>0.97422014380296718</v>
      </c>
      <c r="AX24">
        <f t="shared" si="57"/>
        <v>0</v>
      </c>
      <c r="AY24" s="121">
        <f t="shared" si="58"/>
        <v>0</v>
      </c>
      <c r="AZ24">
        <f t="shared" si="30"/>
        <v>0.98157291570244132</v>
      </c>
      <c r="BA24" s="39">
        <f t="shared" si="59"/>
        <v>83333.333333333328</v>
      </c>
      <c r="BB24" s="39">
        <f t="shared" si="60"/>
        <v>0</v>
      </c>
      <c r="BC24">
        <f t="shared" si="31"/>
        <v>0.9763616564221117</v>
      </c>
      <c r="BD24" s="41">
        <f t="shared" si="61"/>
        <v>334681.44507420796</v>
      </c>
      <c r="BE24" s="41">
        <f t="shared" si="62"/>
        <v>2441529.4286604254</v>
      </c>
      <c r="BF24">
        <f t="shared" si="32"/>
        <v>0.9744713584860295</v>
      </c>
      <c r="BG24" s="41">
        <f t="shared" si="63"/>
        <v>58125</v>
      </c>
      <c r="BH24" s="41">
        <f t="shared" si="64"/>
        <v>0</v>
      </c>
      <c r="BI24">
        <f t="shared" si="33"/>
        <v>0.97821477571331539</v>
      </c>
      <c r="BJ24">
        <f t="shared" si="65"/>
        <v>0</v>
      </c>
      <c r="BK24" s="121">
        <f t="shared" si="66"/>
        <v>0</v>
      </c>
      <c r="BL24">
        <f t="shared" si="34"/>
        <v>0.97952985458505593</v>
      </c>
      <c r="BM24" s="119">
        <f t="shared" si="67"/>
        <v>1744398.5141465706</v>
      </c>
      <c r="BN24" s="119">
        <f t="shared" si="68"/>
        <v>6324786.3604443073</v>
      </c>
      <c r="BO24">
        <f t="shared" si="35"/>
        <v>0.97636877457844351</v>
      </c>
    </row>
    <row r="25" spans="1:88">
      <c r="A25">
        <v>13</v>
      </c>
      <c r="B25" s="58">
        <v>8</v>
      </c>
      <c r="C25" s="56">
        <f t="shared" si="5"/>
        <v>200902284.41416588</v>
      </c>
      <c r="D25" s="56">
        <f t="shared" si="36"/>
        <v>0</v>
      </c>
      <c r="E25" s="59">
        <f t="shared" si="37"/>
        <v>200902284.41416591</v>
      </c>
      <c r="F25" s="53">
        <f t="shared" si="38"/>
        <v>1429569.9265802982</v>
      </c>
      <c r="G25" s="53">
        <f t="shared" si="6"/>
        <v>931851.7625410395</v>
      </c>
      <c r="H25" s="60">
        <f t="shared" si="7"/>
        <v>497718.16403925873</v>
      </c>
      <c r="I25" s="54">
        <f t="shared" si="39"/>
        <v>2.5999999999999999E-2</v>
      </c>
      <c r="J25" s="61">
        <f t="shared" si="8"/>
        <v>2.1929233010143934E-3</v>
      </c>
      <c r="K25" s="62">
        <f t="shared" si="9"/>
        <v>439471.84295958542</v>
      </c>
      <c r="L25" s="62">
        <f t="shared" si="10"/>
        <v>1869041.7695398838</v>
      </c>
      <c r="M25" s="55">
        <f t="shared" si="40"/>
        <v>937190.00699884433</v>
      </c>
      <c r="N25" s="55">
        <f t="shared" si="41"/>
        <v>211037.94346467394</v>
      </c>
      <c r="O25" s="55">
        <f t="shared" si="11"/>
        <v>726152.06353417039</v>
      </c>
      <c r="P25" s="59">
        <f t="shared" si="42"/>
        <v>4550256.5671032034</v>
      </c>
      <c r="Q25" s="52">
        <f t="shared" si="12"/>
        <v>94373.930970403337</v>
      </c>
      <c r="R25" s="57">
        <f t="shared" si="43"/>
        <v>18959.402362930014</v>
      </c>
      <c r="S25" s="59">
        <f t="shared" si="44"/>
        <v>69753975.937580585</v>
      </c>
      <c r="T25" s="56">
        <f t="shared" si="13"/>
        <v>829105.44277461036</v>
      </c>
      <c r="U25" s="57">
        <f t="shared" si="14"/>
        <v>290641.56640658574</v>
      </c>
      <c r="V25" s="59">
        <f t="shared" si="69"/>
        <v>14000000</v>
      </c>
      <c r="W25" s="52">
        <f t="shared" si="15"/>
        <v>0</v>
      </c>
      <c r="X25" s="57">
        <f t="shared" si="16"/>
        <v>58333.333333333336</v>
      </c>
      <c r="Y25" s="59">
        <f t="shared" si="45"/>
        <v>22649743.4328968</v>
      </c>
      <c r="Z25" s="56">
        <f t="shared" si="46"/>
        <v>0</v>
      </c>
      <c r="AA25" s="57">
        <f t="shared" si="47"/>
        <v>94373.930970403337</v>
      </c>
      <c r="AB25" s="63">
        <f t="shared" si="70"/>
        <v>20000000</v>
      </c>
      <c r="AC25" s="74">
        <f t="shared" si="17"/>
        <v>0</v>
      </c>
      <c r="AD25" s="57">
        <f t="shared" si="48"/>
        <v>83333.333333333328</v>
      </c>
      <c r="AE25" s="59">
        <f t="shared" si="49"/>
        <v>31289497.458879717</v>
      </c>
      <c r="AF25" s="54">
        <f t="shared" si="50"/>
        <v>211037.94346467394</v>
      </c>
      <c r="AG25" s="57">
        <f t="shared" si="18"/>
        <v>130372.90607866549</v>
      </c>
      <c r="AH25" s="59">
        <f t="shared" si="51"/>
        <v>13950000</v>
      </c>
      <c r="AI25" s="54">
        <f t="shared" si="19"/>
        <v>0</v>
      </c>
      <c r="AJ25" s="57">
        <f t="shared" si="20"/>
        <v>58125</v>
      </c>
      <c r="AK25" s="59">
        <f t="shared" si="52"/>
        <v>24708811.017705597</v>
      </c>
      <c r="AL25" s="56">
        <f t="shared" si="53"/>
        <v>0</v>
      </c>
      <c r="AM25" s="75">
        <f t="shared" si="22"/>
        <v>102953.37924043999</v>
      </c>
      <c r="AN25">
        <f t="shared" si="54"/>
        <v>2.2573694192872605E-2</v>
      </c>
      <c r="AO25" s="119">
        <f t="shared" si="23"/>
        <v>113333.33333333334</v>
      </c>
      <c r="AP25" s="119">
        <f t="shared" si="24"/>
        <v>754991.44776322669</v>
      </c>
      <c r="AQ25">
        <f t="shared" si="25"/>
        <v>0.96861202034005811</v>
      </c>
      <c r="AR25" s="41">
        <f t="shared" si="26"/>
        <v>1119747.0091811961</v>
      </c>
      <c r="AS25" s="41">
        <f t="shared" si="27"/>
        <v>10778370.756069934</v>
      </c>
      <c r="AT25">
        <f t="shared" si="28"/>
        <v>0.96919858959332073</v>
      </c>
      <c r="AU25" s="41">
        <f t="shared" si="55"/>
        <v>58333.333333333336</v>
      </c>
      <c r="AV25" s="41">
        <f t="shared" si="56"/>
        <v>0</v>
      </c>
      <c r="AW25">
        <f t="shared" si="29"/>
        <v>0.97054013175341203</v>
      </c>
      <c r="AX25">
        <f t="shared" si="57"/>
        <v>0</v>
      </c>
      <c r="AY25" s="121">
        <f t="shared" si="58"/>
        <v>0</v>
      </c>
      <c r="AZ25">
        <f t="shared" si="30"/>
        <v>0.97891600469121987</v>
      </c>
      <c r="BA25" s="39">
        <f t="shared" si="59"/>
        <v>83333.333333333328</v>
      </c>
      <c r="BB25" s="39">
        <f t="shared" si="60"/>
        <v>0</v>
      </c>
      <c r="BC25">
        <f t="shared" si="31"/>
        <v>0.97297869607996368</v>
      </c>
      <c r="BD25" s="41">
        <f t="shared" si="61"/>
        <v>341410.84954333946</v>
      </c>
      <c r="BE25" s="41">
        <f t="shared" si="62"/>
        <v>2743493.2650407613</v>
      </c>
      <c r="BF25">
        <f t="shared" si="32"/>
        <v>0.97082615310748377</v>
      </c>
      <c r="BG25" s="41">
        <f t="shared" si="63"/>
        <v>58125</v>
      </c>
      <c r="BH25" s="41">
        <f t="shared" si="64"/>
        <v>0</v>
      </c>
      <c r="BI25">
        <f t="shared" si="33"/>
        <v>0.97508948048953192</v>
      </c>
      <c r="BJ25">
        <f t="shared" si="65"/>
        <v>0</v>
      </c>
      <c r="BK25" s="121">
        <f t="shared" si="66"/>
        <v>0</v>
      </c>
      <c r="BL25">
        <f t="shared" si="34"/>
        <v>0.97658775979956813</v>
      </c>
      <c r="BM25" s="119">
        <f t="shared" si="67"/>
        <v>1774282.8587245354</v>
      </c>
      <c r="BN25" s="119">
        <f t="shared" si="68"/>
        <v>7497520.0559907546</v>
      </c>
      <c r="BO25">
        <f t="shared" si="35"/>
        <v>0.97298680287906703</v>
      </c>
    </row>
    <row r="26" spans="1:88">
      <c r="A26">
        <v>14</v>
      </c>
      <c r="B26" s="64">
        <v>9</v>
      </c>
      <c r="C26" s="56">
        <f t="shared" si="5"/>
        <v>199965094.40716708</v>
      </c>
      <c r="D26" s="56">
        <f t="shared" si="36"/>
        <v>0</v>
      </c>
      <c r="E26" s="59">
        <f t="shared" si="37"/>
        <v>199965094.40716708</v>
      </c>
      <c r="F26" s="53">
        <f t="shared" si="38"/>
        <v>1426434.9893778712</v>
      </c>
      <c r="G26" s="53">
        <f t="shared" si="6"/>
        <v>927504.76289191004</v>
      </c>
      <c r="H26" s="66">
        <f t="shared" si="7"/>
        <v>498930.22648596112</v>
      </c>
      <c r="I26" s="54">
        <f t="shared" si="39"/>
        <v>2.8000000000000001E-2</v>
      </c>
      <c r="J26" s="67">
        <f t="shared" si="8"/>
        <v>2.3638246327857271E-3</v>
      </c>
      <c r="K26" s="68">
        <f t="shared" si="9"/>
        <v>471503.03229757608</v>
      </c>
      <c r="L26" s="68">
        <f t="shared" si="10"/>
        <v>1897938.0216754472</v>
      </c>
      <c r="M26" s="55">
        <f t="shared" si="40"/>
        <v>970433.2587835372</v>
      </c>
      <c r="N26" s="55">
        <f t="shared" si="41"/>
        <v>218523.71202636175</v>
      </c>
      <c r="O26" s="55">
        <f t="shared" si="11"/>
        <v>751909.54675717547</v>
      </c>
      <c r="P26" s="65">
        <f t="shared" si="42"/>
        <v>4455882.6361328</v>
      </c>
      <c r="Q26" s="52">
        <f t="shared" si="12"/>
        <v>94767.155682780023</v>
      </c>
      <c r="R26" s="57">
        <f t="shared" si="43"/>
        <v>18566.177650553334</v>
      </c>
      <c r="S26" s="59">
        <f t="shared" si="44"/>
        <v>68924870.494805977</v>
      </c>
      <c r="T26" s="56">
        <f t="shared" si="13"/>
        <v>855291.89841111726</v>
      </c>
      <c r="U26" s="57">
        <f t="shared" si="14"/>
        <v>287186.96039502491</v>
      </c>
      <c r="V26" s="59">
        <f t="shared" si="69"/>
        <v>14000000</v>
      </c>
      <c r="W26" s="52">
        <f t="shared" si="15"/>
        <v>0</v>
      </c>
      <c r="X26" s="57">
        <f t="shared" si="16"/>
        <v>58333.333333333336</v>
      </c>
      <c r="Y26" s="59">
        <f t="shared" si="45"/>
        <v>22744117.363867205</v>
      </c>
      <c r="Z26" s="56">
        <f t="shared" si="46"/>
        <v>0</v>
      </c>
      <c r="AA26" s="57">
        <f t="shared" si="47"/>
        <v>94767.155682780023</v>
      </c>
      <c r="AB26" s="63">
        <f t="shared" si="70"/>
        <v>20000000</v>
      </c>
      <c r="AC26" s="74">
        <f t="shared" si="17"/>
        <v>0</v>
      </c>
      <c r="AD26" s="57">
        <f t="shared" si="48"/>
        <v>83333.333333333328</v>
      </c>
      <c r="AE26" s="59">
        <f t="shared" si="49"/>
        <v>31078459.515415043</v>
      </c>
      <c r="AF26" s="54">
        <f t="shared" si="50"/>
        <v>218523.71202636175</v>
      </c>
      <c r="AG26" s="57">
        <f t="shared" si="18"/>
        <v>129493.58131422935</v>
      </c>
      <c r="AH26" s="59">
        <f t="shared" si="51"/>
        <v>13950000</v>
      </c>
      <c r="AI26" s="54">
        <f t="shared" si="19"/>
        <v>0</v>
      </c>
      <c r="AJ26" s="57">
        <f t="shared" si="20"/>
        <v>58125</v>
      </c>
      <c r="AK26" s="59">
        <f t="shared" si="52"/>
        <v>24811764.396946035</v>
      </c>
      <c r="AL26" s="56">
        <f t="shared" si="53"/>
        <v>0</v>
      </c>
      <c r="AM26" s="75">
        <f t="shared" si="22"/>
        <v>103382.35165394182</v>
      </c>
      <c r="AN26">
        <f t="shared" si="54"/>
        <v>2.2654101376880065E-2</v>
      </c>
      <c r="AO26" s="119">
        <f t="shared" si="23"/>
        <v>113333.33333333336</v>
      </c>
      <c r="AP26" s="119">
        <f t="shared" si="24"/>
        <v>852904.40114502027</v>
      </c>
      <c r="AQ26">
        <f t="shared" si="25"/>
        <v>0.96470049207481412</v>
      </c>
      <c r="AR26" s="41">
        <f t="shared" si="26"/>
        <v>1142478.8588061421</v>
      </c>
      <c r="AS26" s="41">
        <f t="shared" si="27"/>
        <v>11974086.577755641</v>
      </c>
      <c r="AT26">
        <f t="shared" si="28"/>
        <v>0.96535773814389714</v>
      </c>
      <c r="AU26" s="41">
        <f t="shared" si="55"/>
        <v>58333.333333333336</v>
      </c>
      <c r="AV26" s="41">
        <f t="shared" si="56"/>
        <v>0</v>
      </c>
      <c r="AW26">
        <f t="shared" si="29"/>
        <v>0.96686111205727754</v>
      </c>
      <c r="AX26">
        <f t="shared" si="57"/>
        <v>0</v>
      </c>
      <c r="AY26" s="121">
        <f t="shared" si="58"/>
        <v>0</v>
      </c>
      <c r="AZ26">
        <f t="shared" si="30"/>
        <v>0.97625323747991011</v>
      </c>
      <c r="BA26" s="39">
        <f t="shared" si="59"/>
        <v>83333.333333333328</v>
      </c>
      <c r="BB26" s="39">
        <f t="shared" si="60"/>
        <v>0</v>
      </c>
      <c r="BC26">
        <f t="shared" si="31"/>
        <v>0.96959450818356807</v>
      </c>
      <c r="BD26" s="41">
        <f t="shared" si="61"/>
        <v>348017.29334059113</v>
      </c>
      <c r="BE26" s="41">
        <f t="shared" si="62"/>
        <v>3059331.9683690644</v>
      </c>
      <c r="BF26">
        <f t="shared" si="32"/>
        <v>0.96718167009752154</v>
      </c>
      <c r="BG26" s="41">
        <f t="shared" si="63"/>
        <v>58125</v>
      </c>
      <c r="BH26" s="41">
        <f t="shared" si="64"/>
        <v>0</v>
      </c>
      <c r="BI26">
        <f t="shared" si="33"/>
        <v>0.97196118608574056</v>
      </c>
      <c r="BJ26">
        <f t="shared" si="65"/>
        <v>0</v>
      </c>
      <c r="BK26" s="121">
        <f t="shared" si="66"/>
        <v>0</v>
      </c>
      <c r="BL26">
        <f t="shared" si="34"/>
        <v>0.97364149270780953</v>
      </c>
      <c r="BM26" s="119">
        <f t="shared" si="67"/>
        <v>1803621.1521467329</v>
      </c>
      <c r="BN26" s="119">
        <f t="shared" si="68"/>
        <v>8733899.3290518355</v>
      </c>
      <c r="BO26">
        <f t="shared" si="35"/>
        <v>0.96960359655514738</v>
      </c>
    </row>
    <row r="27" spans="1:88">
      <c r="A27">
        <v>15</v>
      </c>
      <c r="B27" s="58">
        <v>10</v>
      </c>
      <c r="C27" s="56">
        <f t="shared" si="5"/>
        <v>198994661.14838353</v>
      </c>
      <c r="D27" s="56">
        <f t="shared" si="36"/>
        <v>0</v>
      </c>
      <c r="E27" s="59">
        <f t="shared" si="37"/>
        <v>198994661.14838353</v>
      </c>
      <c r="F27" s="53">
        <f t="shared" si="38"/>
        <v>1423063.1472129121</v>
      </c>
      <c r="G27" s="53">
        <f t="shared" si="6"/>
        <v>923003.56995991897</v>
      </c>
      <c r="H27" s="60">
        <f t="shared" si="7"/>
        <v>500059.57725299313</v>
      </c>
      <c r="I27" s="54">
        <f t="shared" si="39"/>
        <v>0.03</v>
      </c>
      <c r="J27" s="61">
        <f t="shared" si="8"/>
        <v>2.5350486138366879E-3</v>
      </c>
      <c r="K27" s="62">
        <f t="shared" si="9"/>
        <v>503193.46456696012</v>
      </c>
      <c r="L27" s="62">
        <f t="shared" si="10"/>
        <v>1926256.6117798723</v>
      </c>
      <c r="M27" s="55">
        <f t="shared" si="40"/>
        <v>1003253.0418199534</v>
      </c>
      <c r="N27" s="55">
        <f t="shared" si="41"/>
        <v>225914.12321858288</v>
      </c>
      <c r="O27" s="55">
        <f t="shared" si="11"/>
        <v>777338.91860137053</v>
      </c>
      <c r="P27" s="59">
        <f t="shared" si="42"/>
        <v>4361115.4804500202</v>
      </c>
      <c r="Q27" s="52">
        <f t="shared" si="12"/>
        <v>95162.018831458263</v>
      </c>
      <c r="R27" s="57">
        <f t="shared" si="43"/>
        <v>18171.314501875084</v>
      </c>
      <c r="S27" s="59">
        <f t="shared" si="44"/>
        <v>68069578.596394867</v>
      </c>
      <c r="T27" s="56">
        <f t="shared" si="13"/>
        <v>881152.0300538704</v>
      </c>
      <c r="U27" s="57">
        <f t="shared" si="14"/>
        <v>283623.24415164528</v>
      </c>
      <c r="V27" s="59">
        <f t="shared" si="69"/>
        <v>14000000</v>
      </c>
      <c r="W27" s="52">
        <f t="shared" si="15"/>
        <v>0</v>
      </c>
      <c r="X27" s="57">
        <f t="shared" si="16"/>
        <v>58333.333333333336</v>
      </c>
      <c r="Y27" s="59">
        <f t="shared" si="45"/>
        <v>22838884.519549984</v>
      </c>
      <c r="Z27" s="56">
        <f t="shared" si="46"/>
        <v>0</v>
      </c>
      <c r="AA27" s="57">
        <f t="shared" si="47"/>
        <v>95162.018831458263</v>
      </c>
      <c r="AB27" s="63">
        <f t="shared" si="70"/>
        <v>20000000</v>
      </c>
      <c r="AC27" s="74">
        <f t="shared" si="17"/>
        <v>0</v>
      </c>
      <c r="AD27" s="57">
        <f t="shared" si="48"/>
        <v>83333.333333333328</v>
      </c>
      <c r="AE27" s="59">
        <f t="shared" si="49"/>
        <v>30859935.803388681</v>
      </c>
      <c r="AF27" s="54">
        <f t="shared" si="50"/>
        <v>225914.12321858288</v>
      </c>
      <c r="AG27" s="57">
        <f t="shared" si="18"/>
        <v>128583.06584745283</v>
      </c>
      <c r="AH27" s="59">
        <f t="shared" si="51"/>
        <v>13950000</v>
      </c>
      <c r="AI27" s="54">
        <f t="shared" si="19"/>
        <v>0</v>
      </c>
      <c r="AJ27" s="57">
        <f t="shared" si="20"/>
        <v>58125</v>
      </c>
      <c r="AK27" s="59">
        <f t="shared" si="52"/>
        <v>24915146.748599976</v>
      </c>
      <c r="AL27" s="56">
        <f t="shared" si="53"/>
        <v>0</v>
      </c>
      <c r="AM27" s="75">
        <f t="shared" si="22"/>
        <v>103813.1114524999</v>
      </c>
      <c r="AN27">
        <f t="shared" si="54"/>
        <v>2.2734508560887524E-2</v>
      </c>
      <c r="AO27" s="119">
        <f t="shared" si="23"/>
        <v>113333.33333333334</v>
      </c>
      <c r="AP27" s="119">
        <f t="shared" si="24"/>
        <v>951620.18831458269</v>
      </c>
      <c r="AQ27">
        <f t="shared" si="25"/>
        <v>0.96079193551136544</v>
      </c>
      <c r="AR27" s="41">
        <f t="shared" si="26"/>
        <v>1164775.2742055156</v>
      </c>
      <c r="AS27" s="41">
        <f t="shared" si="27"/>
        <v>13217280.450808056</v>
      </c>
      <c r="AT27">
        <f t="shared" si="28"/>
        <v>0.96151927283076588</v>
      </c>
      <c r="AU27" s="41">
        <f t="shared" si="55"/>
        <v>58333.333333333336</v>
      </c>
      <c r="AV27" s="41">
        <f t="shared" si="56"/>
        <v>0</v>
      </c>
      <c r="AW27">
        <f t="shared" si="29"/>
        <v>0.9631831791308022</v>
      </c>
      <c r="AX27">
        <f t="shared" si="57"/>
        <v>0</v>
      </c>
      <c r="AY27" s="121">
        <f t="shared" si="58"/>
        <v>0</v>
      </c>
      <c r="AZ27">
        <f t="shared" si="30"/>
        <v>0.97358470120800833</v>
      </c>
      <c r="BA27" s="39">
        <f t="shared" si="59"/>
        <v>83333.333333333328</v>
      </c>
      <c r="BB27" s="39">
        <f t="shared" si="60"/>
        <v>0</v>
      </c>
      <c r="BC27">
        <f t="shared" si="31"/>
        <v>0.96620918736588657</v>
      </c>
      <c r="BD27" s="41">
        <f t="shared" si="61"/>
        <v>354497.18906603573</v>
      </c>
      <c r="BE27" s="41">
        <f t="shared" si="62"/>
        <v>3388711.8482787432</v>
      </c>
      <c r="BF27">
        <f t="shared" si="32"/>
        <v>0.96353800400730227</v>
      </c>
      <c r="BG27" s="41">
        <f t="shared" si="63"/>
        <v>58125</v>
      </c>
      <c r="BH27" s="41">
        <f t="shared" si="64"/>
        <v>0</v>
      </c>
      <c r="BI27">
        <f t="shared" si="33"/>
        <v>0.96882998569857037</v>
      </c>
      <c r="BJ27">
        <f t="shared" si="65"/>
        <v>0</v>
      </c>
      <c r="BK27" s="121">
        <f t="shared" si="66"/>
        <v>0</v>
      </c>
      <c r="BL27">
        <f t="shared" si="34"/>
        <v>0.97069114463929895</v>
      </c>
      <c r="BM27" s="119">
        <f t="shared" si="67"/>
        <v>1832397.4632715511</v>
      </c>
      <c r="BN27" s="119">
        <f t="shared" si="68"/>
        <v>10032530.418199534</v>
      </c>
      <c r="BO27">
        <f t="shared" si="35"/>
        <v>0.96621925023693278</v>
      </c>
      <c r="BT27" s="100"/>
    </row>
    <row r="28" spans="1:88">
      <c r="A28">
        <v>16</v>
      </c>
      <c r="B28" s="64">
        <v>11</v>
      </c>
      <c r="C28" s="56">
        <f t="shared" si="5"/>
        <v>197991408.10656357</v>
      </c>
      <c r="D28" s="56">
        <f t="shared" si="36"/>
        <v>0</v>
      </c>
      <c r="E28" s="59">
        <f t="shared" si="37"/>
        <v>197991408.1065636</v>
      </c>
      <c r="F28" s="53">
        <f t="shared" si="38"/>
        <v>1419455.6129541683</v>
      </c>
      <c r="G28" s="53">
        <f t="shared" si="6"/>
        <v>918350.14793427754</v>
      </c>
      <c r="H28" s="66">
        <f t="shared" si="7"/>
        <v>501105.46501989081</v>
      </c>
      <c r="I28" s="54">
        <f t="shared" si="39"/>
        <v>3.2000000000000001E-2</v>
      </c>
      <c r="J28" s="67">
        <f t="shared" si="8"/>
        <v>2.7065965204493558E-3</v>
      </c>
      <c r="K28" s="68">
        <f t="shared" si="9"/>
        <v>534526.56595209241</v>
      </c>
      <c r="L28" s="68">
        <f t="shared" si="10"/>
        <v>1953982.1789062608</v>
      </c>
      <c r="M28" s="55">
        <f t="shared" si="40"/>
        <v>1035632.0309719832</v>
      </c>
      <c r="N28" s="55">
        <f t="shared" si="41"/>
        <v>233205.27573950149</v>
      </c>
      <c r="O28" s="55">
        <f t="shared" si="11"/>
        <v>802426.75523248175</v>
      </c>
      <c r="P28" s="65">
        <f t="shared" si="42"/>
        <v>4265953.4616185622</v>
      </c>
      <c r="Q28" s="52">
        <f t="shared" si="12"/>
        <v>95558.527243256016</v>
      </c>
      <c r="R28" s="57">
        <f t="shared" si="43"/>
        <v>17774.806090077342</v>
      </c>
      <c r="S28" s="59">
        <f t="shared" si="44"/>
        <v>67188426.566340998</v>
      </c>
      <c r="T28" s="56">
        <f t="shared" si="13"/>
        <v>906672.42131603369</v>
      </c>
      <c r="U28" s="57">
        <f t="shared" si="14"/>
        <v>279951.77735975414</v>
      </c>
      <c r="V28" s="59">
        <f t="shared" si="69"/>
        <v>14000000</v>
      </c>
      <c r="W28" s="52">
        <f t="shared" si="15"/>
        <v>0</v>
      </c>
      <c r="X28" s="57">
        <f t="shared" si="16"/>
        <v>58333.333333333336</v>
      </c>
      <c r="Y28" s="59">
        <f t="shared" si="45"/>
        <v>22934046.538381442</v>
      </c>
      <c r="Z28" s="56">
        <f t="shared" si="46"/>
        <v>0</v>
      </c>
      <c r="AA28" s="57">
        <f t="shared" si="47"/>
        <v>95558.527243256016</v>
      </c>
      <c r="AB28" s="63">
        <f t="shared" si="70"/>
        <v>20000000</v>
      </c>
      <c r="AC28" s="74">
        <f t="shared" si="17"/>
        <v>0</v>
      </c>
      <c r="AD28" s="57">
        <f t="shared" si="48"/>
        <v>83333.333333333328</v>
      </c>
      <c r="AE28" s="59">
        <f t="shared" si="49"/>
        <v>30634021.6801701</v>
      </c>
      <c r="AF28" s="54">
        <f t="shared" si="50"/>
        <v>233205.27573950149</v>
      </c>
      <c r="AG28" s="57">
        <f t="shared" si="18"/>
        <v>127641.75700070875</v>
      </c>
      <c r="AH28" s="59">
        <f t="shared" si="51"/>
        <v>13950000</v>
      </c>
      <c r="AI28" s="54">
        <f t="shared" si="19"/>
        <v>0</v>
      </c>
      <c r="AJ28" s="57">
        <f t="shared" si="20"/>
        <v>58125</v>
      </c>
      <c r="AK28" s="59">
        <f t="shared" si="52"/>
        <v>25018959.860052478</v>
      </c>
      <c r="AL28" s="56">
        <f t="shared" si="53"/>
        <v>0</v>
      </c>
      <c r="AM28" s="75">
        <f t="shared" si="22"/>
        <v>104245.66608355199</v>
      </c>
      <c r="AN28">
        <f t="shared" si="54"/>
        <v>2.2814915744894984E-2</v>
      </c>
      <c r="AO28" s="119">
        <f t="shared" si="23"/>
        <v>113333.33333333336</v>
      </c>
      <c r="AP28" s="119">
        <f t="shared" si="24"/>
        <v>1051143.7996758162</v>
      </c>
      <c r="AQ28">
        <f t="shared" si="25"/>
        <v>0.956886442863496</v>
      </c>
      <c r="AR28" s="41">
        <f t="shared" si="26"/>
        <v>1186624.1986757878</v>
      </c>
      <c r="AS28" s="41">
        <f t="shared" si="27"/>
        <v>14506758.741056539</v>
      </c>
      <c r="AT28">
        <f t="shared" si="28"/>
        <v>0.95768328656446333</v>
      </c>
      <c r="AU28" s="41">
        <f t="shared" si="55"/>
        <v>58333.333333333336</v>
      </c>
      <c r="AV28" s="41">
        <f t="shared" si="56"/>
        <v>0</v>
      </c>
      <c r="AW28">
        <f t="shared" si="29"/>
        <v>0.95950642698677491</v>
      </c>
      <c r="AX28">
        <f t="shared" si="57"/>
        <v>0</v>
      </c>
      <c r="AY28" s="121">
        <f t="shared" si="58"/>
        <v>0</v>
      </c>
      <c r="AZ28">
        <f t="shared" si="30"/>
        <v>0.97091048300732019</v>
      </c>
      <c r="BA28" s="39">
        <f t="shared" si="59"/>
        <v>83333.333333333328</v>
      </c>
      <c r="BB28" s="39">
        <f t="shared" si="60"/>
        <v>0</v>
      </c>
      <c r="BC28">
        <f t="shared" si="31"/>
        <v>0.96282282797405838</v>
      </c>
      <c r="BD28" s="41">
        <f t="shared" si="61"/>
        <v>360847.03274021024</v>
      </c>
      <c r="BE28" s="41">
        <f t="shared" si="62"/>
        <v>3731284.4118320239</v>
      </c>
      <c r="BF28">
        <f t="shared" si="32"/>
        <v>0.95989524899829193</v>
      </c>
      <c r="BG28" s="41">
        <f t="shared" si="63"/>
        <v>58125</v>
      </c>
      <c r="BH28" s="41">
        <f t="shared" si="64"/>
        <v>0</v>
      </c>
      <c r="BI28">
        <f t="shared" si="33"/>
        <v>0.96569597234004778</v>
      </c>
      <c r="BJ28">
        <f t="shared" si="65"/>
        <v>0</v>
      </c>
      <c r="BK28" s="121">
        <f t="shared" si="66"/>
        <v>0</v>
      </c>
      <c r="BL28">
        <f t="shared" si="34"/>
        <v>0.96773680680955909</v>
      </c>
      <c r="BM28" s="119">
        <f t="shared" si="67"/>
        <v>1860596.2314159977</v>
      </c>
      <c r="BN28" s="119">
        <f t="shared" si="68"/>
        <v>11391952.340691816</v>
      </c>
      <c r="BO28">
        <f t="shared" si="35"/>
        <v>0.96283385826923285</v>
      </c>
      <c r="BT28" s="100"/>
    </row>
    <row r="29" spans="1:88">
      <c r="A29">
        <v>17</v>
      </c>
      <c r="B29" s="58">
        <v>12</v>
      </c>
      <c r="C29" s="56">
        <f t="shared" si="5"/>
        <v>196955776.07559162</v>
      </c>
      <c r="D29" s="56">
        <f t="shared" si="36"/>
        <v>0</v>
      </c>
      <c r="E29" s="59">
        <f t="shared" si="37"/>
        <v>196955776.07559162</v>
      </c>
      <c r="F29" s="53">
        <f t="shared" si="38"/>
        <v>1415613.7193312144</v>
      </c>
      <c r="G29" s="53">
        <f t="shared" si="6"/>
        <v>913546.54136395257</v>
      </c>
      <c r="H29" s="60">
        <f t="shared" si="7"/>
        <v>502067.17796726187</v>
      </c>
      <c r="I29" s="54">
        <f t="shared" si="39"/>
        <v>3.3999999999999996E-2</v>
      </c>
      <c r="J29" s="61">
        <f t="shared" si="8"/>
        <v>2.8784696366042084E-3</v>
      </c>
      <c r="K29" s="62">
        <f t="shared" si="9"/>
        <v>565486.03606009379</v>
      </c>
      <c r="L29" s="62">
        <f>K29+H29+G29</f>
        <v>1981099.7553913081</v>
      </c>
      <c r="M29" s="55">
        <f t="shared" si="40"/>
        <v>1067553.2140273554</v>
      </c>
      <c r="N29" s="55">
        <f t="shared" si="41"/>
        <v>240393.33875197178</v>
      </c>
      <c r="O29" s="55">
        <f t="shared" si="11"/>
        <v>827159.8752753837</v>
      </c>
      <c r="P29" s="59">
        <f t="shared" si="42"/>
        <v>4170394.9343753061</v>
      </c>
      <c r="Q29" s="52">
        <f t="shared" si="12"/>
        <v>95956.68777343625</v>
      </c>
      <c r="R29" s="57">
        <f t="shared" si="43"/>
        <v>17376.645559897108</v>
      </c>
      <c r="S29" s="59">
        <f t="shared" si="44"/>
        <v>66281754.145024963</v>
      </c>
      <c r="T29" s="56">
        <f t="shared" si="13"/>
        <v>931839.89830095053</v>
      </c>
      <c r="U29" s="57">
        <f t="shared" si="14"/>
        <v>276173.9756042707</v>
      </c>
      <c r="V29" s="59">
        <f t="shared" si="69"/>
        <v>14000000</v>
      </c>
      <c r="W29" s="52">
        <f t="shared" si="15"/>
        <v>0</v>
      </c>
      <c r="X29" s="57">
        <f t="shared" si="16"/>
        <v>58333.333333333336</v>
      </c>
      <c r="Y29" s="59">
        <f t="shared" si="45"/>
        <v>23029605.065624699</v>
      </c>
      <c r="Z29" s="56">
        <f t="shared" si="46"/>
        <v>0</v>
      </c>
      <c r="AA29" s="57">
        <f t="shared" si="47"/>
        <v>95956.68777343625</v>
      </c>
      <c r="AB29" s="63">
        <f t="shared" si="70"/>
        <v>20000000</v>
      </c>
      <c r="AC29" s="74">
        <f t="shared" si="17"/>
        <v>0</v>
      </c>
      <c r="AD29" s="57">
        <f t="shared" si="48"/>
        <v>83333.333333333328</v>
      </c>
      <c r="AE29" s="59">
        <f t="shared" si="49"/>
        <v>30400816.404430598</v>
      </c>
      <c r="AF29" s="54">
        <f t="shared" si="50"/>
        <v>240393.33875197178</v>
      </c>
      <c r="AG29" s="57">
        <f t="shared" si="18"/>
        <v>126670.06835179415</v>
      </c>
      <c r="AH29" s="59">
        <f t="shared" si="51"/>
        <v>13950000</v>
      </c>
      <c r="AI29" s="54">
        <f t="shared" si="19"/>
        <v>0</v>
      </c>
      <c r="AJ29" s="57">
        <f t="shared" si="20"/>
        <v>58125</v>
      </c>
      <c r="AK29" s="59">
        <f t="shared" si="52"/>
        <v>25123205.52613603</v>
      </c>
      <c r="AL29" s="56">
        <f t="shared" si="53"/>
        <v>0</v>
      </c>
      <c r="AM29" s="75">
        <f t="shared" si="22"/>
        <v>104680.02302556678</v>
      </c>
      <c r="AN29">
        <f t="shared" si="54"/>
        <v>2.2895322928902447E-2</v>
      </c>
      <c r="AO29" s="119">
        <f t="shared" si="23"/>
        <v>113333.33333333336</v>
      </c>
      <c r="AP29" s="119">
        <f t="shared" si="24"/>
        <v>1151480.253281235</v>
      </c>
      <c r="AQ29">
        <f t="shared" si="25"/>
        <v>0.95298410584677451</v>
      </c>
      <c r="AR29" s="41">
        <f t="shared" si="26"/>
        <v>1208013.8739052212</v>
      </c>
      <c r="AS29" s="41">
        <f t="shared" si="27"/>
        <v>15841278.27111616</v>
      </c>
      <c r="AT29">
        <f t="shared" si="28"/>
        <v>0.95384987178487357</v>
      </c>
      <c r="AU29" s="41">
        <f t="shared" si="55"/>
        <v>58333.333333333336</v>
      </c>
      <c r="AV29" s="41">
        <f t="shared" si="56"/>
        <v>0</v>
      </c>
      <c r="AW29">
        <f t="shared" si="29"/>
        <v>0.95583094923106759</v>
      </c>
      <c r="AX29">
        <f t="shared" si="57"/>
        <v>0</v>
      </c>
      <c r="AY29" s="121">
        <f t="shared" si="58"/>
        <v>0</v>
      </c>
      <c r="AZ29">
        <f t="shared" si="30"/>
        <v>0.96823066999732954</v>
      </c>
      <c r="BA29" s="39">
        <f t="shared" si="59"/>
        <v>83333.333333333328</v>
      </c>
      <c r="BB29" s="39">
        <f t="shared" si="60"/>
        <v>0</v>
      </c>
      <c r="BC29">
        <f t="shared" si="31"/>
        <v>0.95943552406536381</v>
      </c>
      <c r="BD29" s="41">
        <f t="shared" si="61"/>
        <v>367063.40710376593</v>
      </c>
      <c r="BE29" s="41">
        <f t="shared" si="62"/>
        <v>4086686.7587835202</v>
      </c>
      <c r="BF29">
        <f t="shared" si="32"/>
        <v>0.95625349883871957</v>
      </c>
      <c r="BG29" s="41">
        <f t="shared" si="63"/>
        <v>58125</v>
      </c>
      <c r="BH29" s="41">
        <f t="shared" si="64"/>
        <v>0</v>
      </c>
      <c r="BI29">
        <f t="shared" si="33"/>
        <v>0.96255923883322614</v>
      </c>
      <c r="BJ29">
        <f t="shared" si="65"/>
        <v>0</v>
      </c>
      <c r="BK29" s="121">
        <f t="shared" si="66"/>
        <v>0</v>
      </c>
      <c r="BL29">
        <f t="shared" si="34"/>
        <v>0.96477857031559289</v>
      </c>
      <c r="BM29" s="119">
        <f t="shared" si="67"/>
        <v>1888202.281008987</v>
      </c>
      <c r="BN29" s="119">
        <f t="shared" si="68"/>
        <v>12810638.568328265</v>
      </c>
      <c r="BO29">
        <f t="shared" si="35"/>
        <v>0.95944751470738687</v>
      </c>
      <c r="BT29" s="100"/>
    </row>
    <row r="30" spans="1:88">
      <c r="A30">
        <v>18</v>
      </c>
      <c r="B30" s="64">
        <v>13</v>
      </c>
      <c r="C30" s="56">
        <f t="shared" si="5"/>
        <v>195888222.86156422</v>
      </c>
      <c r="D30" s="56">
        <f t="shared" si="36"/>
        <v>0</v>
      </c>
      <c r="E30" s="59">
        <f t="shared" si="37"/>
        <v>195888222.86156428</v>
      </c>
      <c r="F30" s="53">
        <f t="shared" si="38"/>
        <v>1411538.9182229592</v>
      </c>
      <c r="G30" s="53">
        <f t="shared" si="6"/>
        <v>908594.8737062224</v>
      </c>
      <c r="H30" s="66">
        <f t="shared" si="7"/>
        <v>502944.04451673676</v>
      </c>
      <c r="I30" s="54">
        <f t="shared" si="39"/>
        <v>3.5999999999999997E-2</v>
      </c>
      <c r="J30" s="67">
        <f t="shared" si="8"/>
        <v>3.0506692540422931E-3</v>
      </c>
      <c r="K30" s="68">
        <f t="shared" si="9"/>
        <v>596055.86277964781</v>
      </c>
      <c r="L30" s="68">
        <f t="shared" si="10"/>
        <v>2007594.7810026072</v>
      </c>
      <c r="M30" s="55">
        <f t="shared" si="40"/>
        <v>1098999.9072963847</v>
      </c>
      <c r="N30" s="55">
        <f t="shared" si="41"/>
        <v>247474.55539608875</v>
      </c>
      <c r="O30" s="55">
        <f t="shared" si="11"/>
        <v>851525.35190029594</v>
      </c>
      <c r="P30" s="65">
        <f t="shared" si="42"/>
        <v>4074438.2466018698</v>
      </c>
      <c r="Q30" s="52">
        <f t="shared" si="12"/>
        <v>96356.507305825566</v>
      </c>
      <c r="R30" s="57">
        <f t="shared" si="43"/>
        <v>16976.826027507792</v>
      </c>
      <c r="S30" s="59">
        <f t="shared" si="44"/>
        <v>65349914.24672401</v>
      </c>
      <c r="T30" s="56">
        <f t="shared" si="13"/>
        <v>956641.54168846924</v>
      </c>
      <c r="U30" s="57">
        <f t="shared" si="14"/>
        <v>272291.30936135002</v>
      </c>
      <c r="V30" s="59">
        <f t="shared" si="69"/>
        <v>14000000</v>
      </c>
      <c r="W30" s="52">
        <f t="shared" si="15"/>
        <v>0</v>
      </c>
      <c r="X30" s="57">
        <f t="shared" si="16"/>
        <v>58333.333333333336</v>
      </c>
      <c r="Y30" s="59">
        <f t="shared" si="45"/>
        <v>23125561.753398135</v>
      </c>
      <c r="Z30" s="56">
        <f t="shared" si="46"/>
        <v>0</v>
      </c>
      <c r="AA30" s="57">
        <f t="shared" si="47"/>
        <v>96356.507305825566</v>
      </c>
      <c r="AB30" s="63">
        <f t="shared" si="70"/>
        <v>20000000</v>
      </c>
      <c r="AC30" s="74">
        <f t="shared" si="17"/>
        <v>0</v>
      </c>
      <c r="AD30" s="57">
        <f t="shared" si="48"/>
        <v>83333.333333333328</v>
      </c>
      <c r="AE30" s="59">
        <f t="shared" si="49"/>
        <v>30160423.065678626</v>
      </c>
      <c r="AF30" s="54">
        <f t="shared" si="50"/>
        <v>247474.55539608875</v>
      </c>
      <c r="AG30" s="57">
        <f t="shared" si="18"/>
        <v>125668.42944032761</v>
      </c>
      <c r="AH30" s="59">
        <f t="shared" si="51"/>
        <v>13950000</v>
      </c>
      <c r="AI30" s="54">
        <f t="shared" si="19"/>
        <v>0</v>
      </c>
      <c r="AJ30" s="57">
        <f t="shared" si="20"/>
        <v>58125</v>
      </c>
      <c r="AK30" s="59">
        <f t="shared" si="52"/>
        <v>25227885.549161598</v>
      </c>
      <c r="AL30" s="56">
        <f t="shared" si="53"/>
        <v>0</v>
      </c>
      <c r="AM30" s="75">
        <f t="shared" si="22"/>
        <v>105116.18978817332</v>
      </c>
      <c r="AN30">
        <f t="shared" si="54"/>
        <v>2.2975730112909907E-2</v>
      </c>
      <c r="AO30" s="119">
        <f t="shared" si="23"/>
        <v>113333.33333333336</v>
      </c>
      <c r="AP30" s="119">
        <f t="shared" si="24"/>
        <v>1252634.5949757323</v>
      </c>
      <c r="AQ30">
        <f t="shared" si="25"/>
        <v>0.94908501567568293</v>
      </c>
      <c r="AR30" s="41">
        <f t="shared" si="26"/>
        <v>1228932.8510498193</v>
      </c>
      <c r="AS30" s="41">
        <f t="shared" si="27"/>
        <v>17219547.750392444</v>
      </c>
      <c r="AT30">
        <f t="shared" si="28"/>
        <v>0.95001912045816861</v>
      </c>
      <c r="AU30" s="41">
        <f t="shared" si="55"/>
        <v>58333.333333333336</v>
      </c>
      <c r="AV30" s="41">
        <f t="shared" si="56"/>
        <v>0</v>
      </c>
      <c r="AW30">
        <f t="shared" si="29"/>
        <v>0.95215683905918613</v>
      </c>
      <c r="AX30">
        <f t="shared" si="57"/>
        <v>0</v>
      </c>
      <c r="AY30" s="121">
        <f t="shared" si="58"/>
        <v>0</v>
      </c>
      <c r="AZ30">
        <f t="shared" si="30"/>
        <v>0.96554534928058067</v>
      </c>
      <c r="BA30" s="39">
        <f t="shared" si="59"/>
        <v>83333.333333333328</v>
      </c>
      <c r="BB30" s="39">
        <f t="shared" si="60"/>
        <v>0</v>
      </c>
      <c r="BC30">
        <f t="shared" si="31"/>
        <v>0.95604736940321755</v>
      </c>
      <c r="BD30" s="41">
        <f t="shared" si="61"/>
        <v>373142.98483641638</v>
      </c>
      <c r="BE30" s="41">
        <f t="shared" si="62"/>
        <v>4454541.9971295977</v>
      </c>
      <c r="BF30">
        <f t="shared" si="32"/>
        <v>0.95261284690005144</v>
      </c>
      <c r="BG30" s="41">
        <f t="shared" si="63"/>
        <v>58125</v>
      </c>
      <c r="BH30" s="41">
        <f t="shared" si="64"/>
        <v>0</v>
      </c>
      <c r="BI30">
        <f t="shared" si="33"/>
        <v>0.9594198778078511</v>
      </c>
      <c r="BJ30">
        <f t="shared" si="65"/>
        <v>0</v>
      </c>
      <c r="BK30" s="121">
        <f t="shared" si="66"/>
        <v>0</v>
      </c>
      <c r="BL30">
        <f t="shared" si="34"/>
        <v>0.96181652613137969</v>
      </c>
      <c r="BM30" s="119">
        <f t="shared" si="67"/>
        <v>1915200.8358862353</v>
      </c>
      <c r="BN30" s="119">
        <f t="shared" si="68"/>
        <v>14286998.794853002</v>
      </c>
      <c r="BO30">
        <f t="shared" si="35"/>
        <v>0.95606031331326335</v>
      </c>
      <c r="BT30" s="100"/>
    </row>
    <row r="31" spans="1:88">
      <c r="A31">
        <v>19</v>
      </c>
      <c r="B31" s="58">
        <v>14</v>
      </c>
      <c r="C31" s="56">
        <f t="shared" si="5"/>
        <v>194789222.95426786</v>
      </c>
      <c r="D31" s="56">
        <f t="shared" si="36"/>
        <v>0</v>
      </c>
      <c r="E31" s="59">
        <f t="shared" si="37"/>
        <v>194789222.95426789</v>
      </c>
      <c r="F31" s="53">
        <f t="shared" si="38"/>
        <v>1407232.7798442522</v>
      </c>
      <c r="G31" s="53">
        <f t="shared" si="6"/>
        <v>903497.34580287931</v>
      </c>
      <c r="H31" s="60">
        <f t="shared" si="7"/>
        <v>503735.43404137285</v>
      </c>
      <c r="I31" s="54">
        <f t="shared" si="39"/>
        <v>3.7999999999999999E-2</v>
      </c>
      <c r="J31" s="61">
        <f t="shared" si="8"/>
        <v>3.223196672329065E-3</v>
      </c>
      <c r="K31" s="62">
        <f t="shared" si="9"/>
        <v>626220.33685702423</v>
      </c>
      <c r="L31" s="62">
        <f t="shared" si="10"/>
        <v>2033453.1167012765</v>
      </c>
      <c r="M31" s="55">
        <f t="shared" si="40"/>
        <v>1129955.7708983971</v>
      </c>
      <c r="N31" s="55">
        <f t="shared" si="41"/>
        <v>254445.24623141016</v>
      </c>
      <c r="O31" s="55">
        <f t="shared" si="11"/>
        <v>875510.52466698689</v>
      </c>
      <c r="P31" s="59">
        <f t="shared" si="42"/>
        <v>3978081.7392960442</v>
      </c>
      <c r="Q31" s="52">
        <f t="shared" si="12"/>
        <v>96757.992752933176</v>
      </c>
      <c r="R31" s="57">
        <f t="shared" si="43"/>
        <v>16575.340580400185</v>
      </c>
      <c r="S31" s="59">
        <f t="shared" si="44"/>
        <v>64393272.705035537</v>
      </c>
      <c r="T31" s="56">
        <f t="shared" si="13"/>
        <v>981064.69857927761</v>
      </c>
      <c r="U31" s="57">
        <f t="shared" si="14"/>
        <v>268305.30293764808</v>
      </c>
      <c r="V31" s="59">
        <f t="shared" si="69"/>
        <v>14000000</v>
      </c>
      <c r="W31" s="52">
        <f t="shared" si="15"/>
        <v>0</v>
      </c>
      <c r="X31" s="57">
        <f t="shared" si="16"/>
        <v>58333.333333333336</v>
      </c>
      <c r="Y31" s="59">
        <f t="shared" si="45"/>
        <v>23221918.260703962</v>
      </c>
      <c r="Z31" s="56">
        <f t="shared" si="46"/>
        <v>0</v>
      </c>
      <c r="AA31" s="57">
        <f t="shared" si="47"/>
        <v>96757.992752933176</v>
      </c>
      <c r="AB31" s="63">
        <f t="shared" si="70"/>
        <v>20000000</v>
      </c>
      <c r="AC31" s="74">
        <f t="shared" si="17"/>
        <v>0</v>
      </c>
      <c r="AD31" s="57">
        <f t="shared" si="48"/>
        <v>83333.333333333328</v>
      </c>
      <c r="AE31" s="59">
        <f t="shared" si="49"/>
        <v>29912948.510282539</v>
      </c>
      <c r="AF31" s="54">
        <f t="shared" si="50"/>
        <v>254445.24623141016</v>
      </c>
      <c r="AG31" s="57">
        <f t="shared" si="18"/>
        <v>124637.28545951057</v>
      </c>
      <c r="AH31" s="59">
        <f t="shared" si="51"/>
        <v>13950000</v>
      </c>
      <c r="AI31" s="54">
        <f t="shared" si="19"/>
        <v>0</v>
      </c>
      <c r="AJ31" s="57">
        <f t="shared" si="20"/>
        <v>58125</v>
      </c>
      <c r="AK31" s="59">
        <f t="shared" si="52"/>
        <v>25333001.738949772</v>
      </c>
      <c r="AL31" s="56">
        <f t="shared" si="53"/>
        <v>0</v>
      </c>
      <c r="AM31" s="75">
        <f t="shared" si="22"/>
        <v>105554.17391229072</v>
      </c>
      <c r="AN31">
        <f t="shared" si="54"/>
        <v>2.3056137296917367E-2</v>
      </c>
      <c r="AO31" s="119">
        <f t="shared" si="23"/>
        <v>113333.33333333336</v>
      </c>
      <c r="AP31" s="119">
        <f t="shared" si="24"/>
        <v>1354611.8985410645</v>
      </c>
      <c r="AQ31">
        <f t="shared" si="25"/>
        <v>0.94518926306081308</v>
      </c>
      <c r="AR31" s="41">
        <f t="shared" si="26"/>
        <v>1249370.0015169256</v>
      </c>
      <c r="AS31" s="41">
        <f t="shared" si="27"/>
        <v>18640229.273006275</v>
      </c>
      <c r="AT31">
        <f t="shared" si="28"/>
        <v>0.94619112407381301</v>
      </c>
      <c r="AU31" s="41">
        <f t="shared" si="55"/>
        <v>58333.333333333336</v>
      </c>
      <c r="AV31" s="41">
        <f t="shared" si="56"/>
        <v>0</v>
      </c>
      <c r="AW31">
        <f t="shared" si="29"/>
        <v>0.94848418925288513</v>
      </c>
      <c r="AX31">
        <f t="shared" si="57"/>
        <v>0</v>
      </c>
      <c r="AY31" s="121">
        <f t="shared" si="58"/>
        <v>0</v>
      </c>
      <c r="AZ31">
        <f t="shared" si="30"/>
        <v>0.96285460793805888</v>
      </c>
      <c r="BA31" s="39">
        <f t="shared" si="59"/>
        <v>83333.333333333328</v>
      </c>
      <c r="BB31" s="39">
        <f t="shared" si="60"/>
        <v>0</v>
      </c>
      <c r="BC31">
        <f t="shared" si="31"/>
        <v>0.95265845745321576</v>
      </c>
      <c r="BD31" s="41">
        <f t="shared" si="61"/>
        <v>379082.5316909207</v>
      </c>
      <c r="BE31" s="41">
        <f t="shared" si="62"/>
        <v>4834459.6783967931</v>
      </c>
      <c r="BF31">
        <f t="shared" si="32"/>
        <v>0.94897338615353544</v>
      </c>
      <c r="BG31" s="41">
        <f t="shared" si="63"/>
        <v>58125</v>
      </c>
      <c r="BH31" s="41">
        <f t="shared" si="64"/>
        <v>0</v>
      </c>
      <c r="BI31">
        <f t="shared" si="33"/>
        <v>0.95627798169603762</v>
      </c>
      <c r="BJ31">
        <f t="shared" si="65"/>
        <v>0</v>
      </c>
      <c r="BK31" s="121">
        <f t="shared" si="66"/>
        <v>0</v>
      </c>
      <c r="BL31">
        <f t="shared" si="34"/>
        <v>0.95885076510340039</v>
      </c>
      <c r="BM31" s="119">
        <f t="shared" si="67"/>
        <v>1941577.5332078461</v>
      </c>
      <c r="BN31" s="119">
        <f t="shared" si="68"/>
        <v>15819380.792577559</v>
      </c>
      <c r="BO31">
        <f t="shared" si="35"/>
        <v>0.95267234755128882</v>
      </c>
    </row>
    <row r="32" spans="1:88">
      <c r="A32">
        <v>20</v>
      </c>
      <c r="B32" s="64">
        <v>15</v>
      </c>
      <c r="C32" s="56">
        <f t="shared" si="5"/>
        <v>193659267.18336946</v>
      </c>
      <c r="D32" s="56">
        <f t="shared" si="36"/>
        <v>0</v>
      </c>
      <c r="E32" s="59">
        <f t="shared" si="37"/>
        <v>193659267.18336949</v>
      </c>
      <c r="F32" s="53">
        <f t="shared" si="38"/>
        <v>1402696.9918310656</v>
      </c>
      <c r="G32" s="53">
        <f t="shared" si="6"/>
        <v>898256.23428552877</v>
      </c>
      <c r="H32" s="66">
        <f t="shared" si="7"/>
        <v>504440.75754553685</v>
      </c>
      <c r="I32" s="54">
        <f t="shared" si="39"/>
        <v>3.9999999999999994E-2</v>
      </c>
      <c r="J32" s="67">
        <f t="shared" si="8"/>
        <v>3.3960531989175591E-3</v>
      </c>
      <c r="K32" s="68">
        <f t="shared" si="9"/>
        <v>655964.06616978534</v>
      </c>
      <c r="L32" s="68">
        <f t="shared" si="10"/>
        <v>2058661.058000851</v>
      </c>
      <c r="M32" s="55">
        <f t="shared" si="40"/>
        <v>1160404.8237153222</v>
      </c>
      <c r="N32" s="55">
        <f t="shared" si="41"/>
        <v>261301.81260423004</v>
      </c>
      <c r="O32" s="55">
        <f t="shared" si="11"/>
        <v>899103.01111109217</v>
      </c>
      <c r="P32" s="65">
        <f t="shared" si="42"/>
        <v>3881323.7465431113</v>
      </c>
      <c r="Q32" s="52">
        <f t="shared" si="12"/>
        <v>97161.15105607039</v>
      </c>
      <c r="R32" s="57">
        <f t="shared" si="43"/>
        <v>16172.182277262964</v>
      </c>
      <c r="S32" s="59">
        <f t="shared" si="44"/>
        <v>63412208.006456263</v>
      </c>
      <c r="T32" s="56">
        <f t="shared" si="13"/>
        <v>1005096.9940813507</v>
      </c>
      <c r="U32" s="57">
        <f t="shared" si="14"/>
        <v>264217.5333602344</v>
      </c>
      <c r="V32" s="59">
        <f t="shared" si="69"/>
        <v>14000000</v>
      </c>
      <c r="W32" s="52">
        <f t="shared" si="15"/>
        <v>0</v>
      </c>
      <c r="X32" s="57">
        <f t="shared" si="16"/>
        <v>58333.333333333336</v>
      </c>
      <c r="Y32" s="59">
        <f t="shared" si="45"/>
        <v>23318676.253456894</v>
      </c>
      <c r="Z32" s="56">
        <f t="shared" si="46"/>
        <v>0</v>
      </c>
      <c r="AA32" s="57">
        <f t="shared" si="47"/>
        <v>97161.15105607039</v>
      </c>
      <c r="AB32" s="63">
        <f t="shared" si="70"/>
        <v>20000000</v>
      </c>
      <c r="AC32" s="74">
        <f t="shared" si="17"/>
        <v>0</v>
      </c>
      <c r="AD32" s="57">
        <f t="shared" si="48"/>
        <v>83333.333333333328</v>
      </c>
      <c r="AE32" s="59">
        <f t="shared" si="49"/>
        <v>29658503.264051128</v>
      </c>
      <c r="AF32" s="54">
        <f t="shared" si="50"/>
        <v>261301.81260423004</v>
      </c>
      <c r="AG32" s="57">
        <f t="shared" si="18"/>
        <v>123577.09693354636</v>
      </c>
      <c r="AH32" s="59">
        <f t="shared" si="51"/>
        <v>13950000</v>
      </c>
      <c r="AI32" s="54">
        <f t="shared" si="19"/>
        <v>0</v>
      </c>
      <c r="AJ32" s="57">
        <f t="shared" si="20"/>
        <v>58125</v>
      </c>
      <c r="AK32" s="59">
        <f t="shared" si="52"/>
        <v>25438555.912862062</v>
      </c>
      <c r="AL32" s="56">
        <f t="shared" si="53"/>
        <v>0</v>
      </c>
      <c r="AM32" s="75">
        <f t="shared" si="22"/>
        <v>105993.98297025858</v>
      </c>
      <c r="AN32">
        <f t="shared" si="54"/>
        <v>2.313654448092483E-2</v>
      </c>
      <c r="AO32" s="119">
        <f t="shared" si="23"/>
        <v>113333.33333333336</v>
      </c>
      <c r="AP32" s="119">
        <f t="shared" si="24"/>
        <v>1457417.2658410559</v>
      </c>
      <c r="AQ32">
        <f t="shared" si="25"/>
        <v>0.94129693820608562</v>
      </c>
      <c r="AR32" s="41">
        <f t="shared" si="26"/>
        <v>1269314.5274415852</v>
      </c>
      <c r="AS32" s="41">
        <f t="shared" si="27"/>
        <v>20101939.881627016</v>
      </c>
      <c r="AT32">
        <f t="shared" si="28"/>
        <v>0.94236597364160735</v>
      </c>
      <c r="AU32" s="41">
        <f t="shared" si="55"/>
        <v>58333.333333333336</v>
      </c>
      <c r="AV32" s="41">
        <f t="shared" si="56"/>
        <v>0</v>
      </c>
      <c r="AW32">
        <f t="shared" si="29"/>
        <v>0.94481309217681353</v>
      </c>
      <c r="AX32">
        <f t="shared" si="57"/>
        <v>0</v>
      </c>
      <c r="AY32" s="121">
        <f t="shared" si="58"/>
        <v>0</v>
      </c>
      <c r="AZ32">
        <f t="shared" si="30"/>
        <v>0.96015853302460685</v>
      </c>
      <c r="BA32" s="39">
        <f t="shared" si="59"/>
        <v>83333.333333333328</v>
      </c>
      <c r="BB32" s="39">
        <f t="shared" si="60"/>
        <v>0</v>
      </c>
      <c r="BC32">
        <f t="shared" si="31"/>
        <v>0.94926888137918441</v>
      </c>
      <c r="BD32" s="41">
        <f t="shared" si="61"/>
        <v>384878.90953777637</v>
      </c>
      <c r="BE32" s="41">
        <f t="shared" si="62"/>
        <v>5226036.2520846007</v>
      </c>
      <c r="BF32">
        <f t="shared" si="32"/>
        <v>0.94533520916676161</v>
      </c>
      <c r="BG32" s="41">
        <f t="shared" si="63"/>
        <v>58125</v>
      </c>
      <c r="BH32" s="41">
        <f t="shared" si="64"/>
        <v>0</v>
      </c>
      <c r="BI32">
        <f t="shared" si="33"/>
        <v>0.9531336427279804</v>
      </c>
      <c r="BJ32">
        <f t="shared" si="65"/>
        <v>0</v>
      </c>
      <c r="BK32" s="121">
        <f t="shared" si="66"/>
        <v>0</v>
      </c>
      <c r="BL32">
        <f t="shared" si="34"/>
        <v>0.95588137794616679</v>
      </c>
      <c r="BM32" s="119">
        <f t="shared" si="67"/>
        <v>1967318.4369793613</v>
      </c>
      <c r="BN32" s="119">
        <f t="shared" si="68"/>
        <v>17406072.355729833</v>
      </c>
      <c r="BO32">
        <f t="shared" si="35"/>
        <v>0.94928371058451111</v>
      </c>
    </row>
    <row r="33" spans="1:67">
      <c r="A33">
        <v>21</v>
      </c>
      <c r="B33" s="58">
        <v>16</v>
      </c>
      <c r="C33" s="56">
        <f t="shared" si="5"/>
        <v>192498862.35965416</v>
      </c>
      <c r="D33" s="56">
        <f t="shared" si="36"/>
        <v>0</v>
      </c>
      <c r="E33" s="59">
        <f t="shared" si="37"/>
        <v>192498862.35965416</v>
      </c>
      <c r="F33" s="53">
        <f t="shared" si="38"/>
        <v>1397933.3582248457</v>
      </c>
      <c r="G33" s="53">
        <f t="shared" si="6"/>
        <v>892873.88991152926</v>
      </c>
      <c r="H33" s="60">
        <f t="shared" si="7"/>
        <v>505059.46831331647</v>
      </c>
      <c r="I33" s="54">
        <f t="shared" si="39"/>
        <v>4.1999999999999996E-2</v>
      </c>
      <c r="J33" s="61">
        <f t="shared" si="8"/>
        <v>3.5692401492131154E-3</v>
      </c>
      <c r="K33" s="62">
        <f t="shared" si="9"/>
        <v>685271.98967988288</v>
      </c>
      <c r="L33" s="62">
        <f t="shared" si="10"/>
        <v>2083205.3479047287</v>
      </c>
      <c r="M33" s="55">
        <f t="shared" si="40"/>
        <v>1190331.4579931996</v>
      </c>
      <c r="N33" s="55">
        <f t="shared" si="41"/>
        <v>268040.73993556947</v>
      </c>
      <c r="O33" s="55">
        <f t="shared" si="11"/>
        <v>922290.71805763012</v>
      </c>
      <c r="P33" s="59">
        <f t="shared" si="42"/>
        <v>3784162.5954870409</v>
      </c>
      <c r="Q33" s="52">
        <f t="shared" si="12"/>
        <v>97565.98918547068</v>
      </c>
      <c r="R33" s="57">
        <f t="shared" si="43"/>
        <v>15767.34414786267</v>
      </c>
      <c r="S33" s="59">
        <f t="shared" si="44"/>
        <v>62407111.012374915</v>
      </c>
      <c r="T33" s="56">
        <f t="shared" si="13"/>
        <v>1028726.3426235982</v>
      </c>
      <c r="U33" s="57">
        <f t="shared" si="14"/>
        <v>260029.6292182288</v>
      </c>
      <c r="V33" s="59">
        <f t="shared" si="69"/>
        <v>14000000</v>
      </c>
      <c r="W33" s="52">
        <f t="shared" si="15"/>
        <v>0</v>
      </c>
      <c r="X33" s="57">
        <f t="shared" si="16"/>
        <v>58333.333333333336</v>
      </c>
      <c r="Y33" s="59">
        <f t="shared" si="45"/>
        <v>23415837.404512964</v>
      </c>
      <c r="Z33" s="56">
        <f t="shared" si="46"/>
        <v>0</v>
      </c>
      <c r="AA33" s="57">
        <f t="shared" si="47"/>
        <v>97565.98918547068</v>
      </c>
      <c r="AB33" s="63">
        <f t="shared" si="70"/>
        <v>20000000</v>
      </c>
      <c r="AC33" s="74">
        <f t="shared" si="17"/>
        <v>0</v>
      </c>
      <c r="AD33" s="57">
        <f t="shared" si="48"/>
        <v>83333.333333333328</v>
      </c>
      <c r="AE33" s="59">
        <f t="shared" si="49"/>
        <v>29397201.451446898</v>
      </c>
      <c r="AF33" s="54">
        <f t="shared" si="50"/>
        <v>268040.73993556947</v>
      </c>
      <c r="AG33" s="57">
        <f t="shared" si="18"/>
        <v>122488.33938102874</v>
      </c>
      <c r="AH33" s="59">
        <f t="shared" si="51"/>
        <v>13950000</v>
      </c>
      <c r="AI33" s="54">
        <f t="shared" si="19"/>
        <v>0</v>
      </c>
      <c r="AJ33" s="57">
        <f t="shared" si="20"/>
        <v>58125</v>
      </c>
      <c r="AK33" s="59">
        <f t="shared" si="52"/>
        <v>25544549.895832323</v>
      </c>
      <c r="AL33" s="56">
        <f t="shared" si="53"/>
        <v>0</v>
      </c>
      <c r="AM33" s="75">
        <f t="shared" si="22"/>
        <v>106435.62456596801</v>
      </c>
      <c r="AN33">
        <f t="shared" si="54"/>
        <v>2.3216951664932289E-2</v>
      </c>
      <c r="AO33" s="119">
        <f t="shared" si="23"/>
        <v>113333.33333333334</v>
      </c>
      <c r="AP33" s="119">
        <f t="shared" si="24"/>
        <v>1561055.8269675309</v>
      </c>
      <c r="AQ33">
        <f t="shared" si="25"/>
        <v>0.93740813080604579</v>
      </c>
      <c r="AR33" s="41">
        <f t="shared" si="26"/>
        <v>1288755.971841827</v>
      </c>
      <c r="AS33" s="41">
        <f t="shared" si="27"/>
        <v>21603253.195095561</v>
      </c>
      <c r="AT33">
        <f t="shared" si="28"/>
        <v>0.93854375968876724</v>
      </c>
      <c r="AU33" s="41">
        <f t="shared" si="55"/>
        <v>58333.333333333336</v>
      </c>
      <c r="AV33" s="41">
        <f t="shared" si="56"/>
        <v>0</v>
      </c>
      <c r="AW33">
        <f t="shared" si="29"/>
        <v>0.94114363977520055</v>
      </c>
      <c r="AX33">
        <f t="shared" si="57"/>
        <v>0</v>
      </c>
      <c r="AY33" s="121">
        <f t="shared" si="58"/>
        <v>0</v>
      </c>
      <c r="AZ33">
        <f t="shared" si="30"/>
        <v>0.95745721156434638</v>
      </c>
      <c r="BA33" s="39">
        <f t="shared" si="59"/>
        <v>83333.333333333328</v>
      </c>
      <c r="BB33" s="39">
        <f t="shared" si="60"/>
        <v>0</v>
      </c>
      <c r="BC33">
        <f t="shared" si="31"/>
        <v>0.94587873403930067</v>
      </c>
      <c r="BD33" s="41">
        <f t="shared" si="61"/>
        <v>390529.07931659819</v>
      </c>
      <c r="BE33" s="41">
        <f t="shared" si="62"/>
        <v>5628855.5386469588</v>
      </c>
      <c r="BF33">
        <f t="shared" si="32"/>
        <v>0.94169840810027816</v>
      </c>
      <c r="BG33" s="41">
        <f t="shared" si="63"/>
        <v>58125</v>
      </c>
      <c r="BH33" s="41">
        <f t="shared" si="64"/>
        <v>0</v>
      </c>
      <c r="BI33">
        <f t="shared" si="33"/>
        <v>0.94998695292770885</v>
      </c>
      <c r="BJ33">
        <f t="shared" si="65"/>
        <v>0</v>
      </c>
      <c r="BK33" s="121">
        <f t="shared" si="66"/>
        <v>0</v>
      </c>
      <c r="BL33">
        <f t="shared" si="34"/>
        <v>0.95290845523779355</v>
      </c>
      <c r="BM33" s="119">
        <f t="shared" si="67"/>
        <v>1992410.0511584249</v>
      </c>
      <c r="BN33" s="119">
        <f t="shared" si="68"/>
        <v>19045303.327891193</v>
      </c>
      <c r="BO33">
        <f t="shared" si="35"/>
        <v>0.94589449527071212</v>
      </c>
    </row>
    <row r="34" spans="1:67">
      <c r="A34">
        <v>22</v>
      </c>
      <c r="B34" s="64">
        <v>17</v>
      </c>
      <c r="C34" s="56">
        <f t="shared" si="5"/>
        <v>191308530.90166095</v>
      </c>
      <c r="D34" s="56">
        <f t="shared" si="36"/>
        <v>0</v>
      </c>
      <c r="E34" s="59">
        <f t="shared" si="37"/>
        <v>191308530.90166098</v>
      </c>
      <c r="F34" s="53">
        <f t="shared" si="38"/>
        <v>1392943.7983567456</v>
      </c>
      <c r="G34" s="53">
        <f t="shared" si="6"/>
        <v>887352.73583220423</v>
      </c>
      <c r="H34" s="66">
        <f t="shared" si="7"/>
        <v>505591.0625245414</v>
      </c>
      <c r="I34" s="54">
        <f t="shared" si="39"/>
        <v>4.3999999999999997E-2</v>
      </c>
      <c r="J34" s="67">
        <f t="shared" si="8"/>
        <v>3.7427588466381057E-3</v>
      </c>
      <c r="K34" s="68">
        <f t="shared" si="9"/>
        <v>714129.39104748622</v>
      </c>
      <c r="L34" s="68">
        <f t="shared" si="10"/>
        <v>2107073.189404232</v>
      </c>
      <c r="M34" s="55">
        <f t="shared" si="40"/>
        <v>1219720.4535720279</v>
      </c>
      <c r="N34" s="55">
        <f t="shared" si="41"/>
        <v>274658.60092547641</v>
      </c>
      <c r="O34" s="55">
        <f t="shared" si="11"/>
        <v>945061.85264655144</v>
      </c>
      <c r="P34" s="65">
        <f t="shared" si="42"/>
        <v>3686596.6063015703</v>
      </c>
      <c r="Q34" s="52">
        <f t="shared" si="12"/>
        <v>97972.514140410145</v>
      </c>
      <c r="R34" s="57">
        <f t="shared" si="43"/>
        <v>15360.819192923209</v>
      </c>
      <c r="S34" s="59">
        <f t="shared" si="44"/>
        <v>61378384.669751316</v>
      </c>
      <c r="T34" s="56">
        <f t="shared" si="13"/>
        <v>1051940.9589815442</v>
      </c>
      <c r="U34" s="57">
        <f t="shared" si="14"/>
        <v>255743.26945729714</v>
      </c>
      <c r="V34" s="59">
        <f t="shared" si="69"/>
        <v>14000000</v>
      </c>
      <c r="W34" s="52">
        <f t="shared" si="15"/>
        <v>0</v>
      </c>
      <c r="X34" s="57">
        <f t="shared" si="16"/>
        <v>58333.333333333336</v>
      </c>
      <c r="Y34" s="59">
        <f t="shared" si="45"/>
        <v>23513403.393698435</v>
      </c>
      <c r="Z34" s="56">
        <f t="shared" si="46"/>
        <v>0</v>
      </c>
      <c r="AA34" s="57">
        <f t="shared" si="47"/>
        <v>97972.514140410145</v>
      </c>
      <c r="AB34" s="63">
        <f t="shared" si="70"/>
        <v>20000000</v>
      </c>
      <c r="AC34" s="74">
        <f t="shared" si="17"/>
        <v>0</v>
      </c>
      <c r="AD34" s="57">
        <f t="shared" si="48"/>
        <v>83333.333333333328</v>
      </c>
      <c r="AE34" s="59">
        <f t="shared" si="49"/>
        <v>29129160.711511329</v>
      </c>
      <c r="AF34" s="54">
        <f t="shared" si="50"/>
        <v>274658.60092547641</v>
      </c>
      <c r="AG34" s="57">
        <f t="shared" si="18"/>
        <v>121371.50296463053</v>
      </c>
      <c r="AH34" s="59">
        <f t="shared" si="51"/>
        <v>13950000</v>
      </c>
      <c r="AI34" s="54">
        <f t="shared" si="19"/>
        <v>0</v>
      </c>
      <c r="AJ34" s="57">
        <f t="shared" si="20"/>
        <v>58125</v>
      </c>
      <c r="AK34" s="59">
        <f t="shared" si="52"/>
        <v>25650985.520398289</v>
      </c>
      <c r="AL34" s="56">
        <f t="shared" si="53"/>
        <v>0</v>
      </c>
      <c r="AM34" s="75">
        <f t="shared" si="22"/>
        <v>106879.10633499287</v>
      </c>
      <c r="AN34">
        <f t="shared" si="54"/>
        <v>2.3297358848939749E-2</v>
      </c>
      <c r="AO34" s="119">
        <f t="shared" si="23"/>
        <v>113333.33333333336</v>
      </c>
      <c r="AP34" s="119">
        <f t="shared" si="24"/>
        <v>1665532.7403869724</v>
      </c>
      <c r="AQ34">
        <f t="shared" si="25"/>
        <v>0.93352293004316433</v>
      </c>
      <c r="AR34" s="41">
        <f t="shared" si="26"/>
        <v>1307684.2284388414</v>
      </c>
      <c r="AS34" s="41">
        <f t="shared" si="27"/>
        <v>23142701.097593974</v>
      </c>
      <c r="AT34">
        <f t="shared" si="28"/>
        <v>0.93472457225705852</v>
      </c>
      <c r="AU34" s="41">
        <f t="shared" si="55"/>
        <v>58333.333333333336</v>
      </c>
      <c r="AV34" s="41">
        <f t="shared" si="56"/>
        <v>0</v>
      </c>
      <c r="AW34">
        <f t="shared" si="29"/>
        <v>0.93747592356857967</v>
      </c>
      <c r="AX34">
        <f t="shared" si="57"/>
        <v>0</v>
      </c>
      <c r="AY34" s="121">
        <f t="shared" si="58"/>
        <v>0</v>
      </c>
      <c r="AZ34">
        <f t="shared" si="30"/>
        <v>0.95475073054610249</v>
      </c>
      <c r="BA34" s="39">
        <f t="shared" si="59"/>
        <v>83333.333333333328</v>
      </c>
      <c r="BB34" s="39">
        <f t="shared" si="60"/>
        <v>0</v>
      </c>
      <c r="BC34">
        <f t="shared" si="31"/>
        <v>0.94248810798221583</v>
      </c>
      <c r="BD34" s="41">
        <f t="shared" si="61"/>
        <v>396030.10389010696</v>
      </c>
      <c r="BE34" s="41">
        <f t="shared" si="62"/>
        <v>6042489.2203604812</v>
      </c>
      <c r="BF34">
        <f t="shared" si="32"/>
        <v>0.93806307470423012</v>
      </c>
      <c r="BG34" s="41">
        <f t="shared" si="63"/>
        <v>58125</v>
      </c>
      <c r="BH34" s="41">
        <f t="shared" si="64"/>
        <v>0</v>
      </c>
      <c r="BI34">
        <f t="shared" si="33"/>
        <v>0.9468380041088349</v>
      </c>
      <c r="BJ34">
        <f t="shared" si="65"/>
        <v>0</v>
      </c>
      <c r="BK34" s="121">
        <f t="shared" si="66"/>
        <v>0</v>
      </c>
      <c r="BL34">
        <f t="shared" si="34"/>
        <v>0.94993208741557955</v>
      </c>
      <c r="BM34" s="119">
        <f t="shared" si="67"/>
        <v>2016839.3323289482</v>
      </c>
      <c r="BN34" s="119">
        <f t="shared" si="68"/>
        <v>20735247.710724473</v>
      </c>
      <c r="BO34">
        <f t="shared" si="35"/>
        <v>0.94250479415852573</v>
      </c>
    </row>
    <row r="35" spans="1:67">
      <c r="A35">
        <v>23</v>
      </c>
      <c r="B35" s="58">
        <v>18</v>
      </c>
      <c r="C35" s="56">
        <f t="shared" si="5"/>
        <v>190088810.44808891</v>
      </c>
      <c r="D35" s="56">
        <f t="shared" si="36"/>
        <v>0</v>
      </c>
      <c r="E35" s="59">
        <f t="shared" si="37"/>
        <v>190088810.44808897</v>
      </c>
      <c r="F35" s="53">
        <f t="shared" si="38"/>
        <v>1387730.3456325764</v>
      </c>
      <c r="G35" s="53">
        <f t="shared" si="6"/>
        <v>881695.26579505263</v>
      </c>
      <c r="H35" s="60">
        <f t="shared" si="7"/>
        <v>506035.07983752375</v>
      </c>
      <c r="I35" s="54">
        <f t="shared" si="39"/>
        <v>4.5999999999999999E-2</v>
      </c>
      <c r="J35" s="61">
        <f t="shared" si="8"/>
        <v>3.9166106226982134E-3</v>
      </c>
      <c r="K35" s="62">
        <f t="shared" si="9"/>
        <v>742521.91188790277</v>
      </c>
      <c r="L35" s="62">
        <f t="shared" si="10"/>
        <v>2130252.2575204792</v>
      </c>
      <c r="M35" s="55">
        <f t="shared" si="40"/>
        <v>1248556.9917254266</v>
      </c>
      <c r="N35" s="55">
        <f t="shared" si="41"/>
        <v>281152.05866946344</v>
      </c>
      <c r="O35" s="55">
        <f t="shared" si="11"/>
        <v>967404.93305596325</v>
      </c>
      <c r="P35" s="59">
        <f t="shared" si="42"/>
        <v>3588624.09216116</v>
      </c>
      <c r="Q35" s="52">
        <f t="shared" si="12"/>
        <v>98380.732949328521</v>
      </c>
      <c r="R35" s="57">
        <f t="shared" si="43"/>
        <v>14952.600384004832</v>
      </c>
      <c r="S35" s="59">
        <f t="shared" si="44"/>
        <v>60326443.710769773</v>
      </c>
      <c r="T35" s="56">
        <f t="shared" si="13"/>
        <v>1074729.3690006852</v>
      </c>
      <c r="U35" s="57">
        <f t="shared" si="14"/>
        <v>251360.18212820738</v>
      </c>
      <c r="V35" s="59">
        <f t="shared" si="69"/>
        <v>14000000</v>
      </c>
      <c r="W35" s="52">
        <f t="shared" si="15"/>
        <v>0</v>
      </c>
      <c r="X35" s="57">
        <f t="shared" si="16"/>
        <v>58333.333333333336</v>
      </c>
      <c r="Y35" s="59">
        <f t="shared" si="45"/>
        <v>23611375.907838844</v>
      </c>
      <c r="Z35" s="56">
        <f t="shared" si="46"/>
        <v>0</v>
      </c>
      <c r="AA35" s="57">
        <f t="shared" si="47"/>
        <v>98380.732949328521</v>
      </c>
      <c r="AB35" s="63">
        <f t="shared" si="70"/>
        <v>20000000</v>
      </c>
      <c r="AC35" s="74">
        <f t="shared" si="17"/>
        <v>0</v>
      </c>
      <c r="AD35" s="57">
        <f t="shared" si="48"/>
        <v>83333.333333333328</v>
      </c>
      <c r="AE35" s="59">
        <f t="shared" si="49"/>
        <v>28854502.110585853</v>
      </c>
      <c r="AF35" s="54">
        <f t="shared" si="50"/>
        <v>281152.05866946344</v>
      </c>
      <c r="AG35" s="57">
        <f t="shared" si="18"/>
        <v>120227.09212744105</v>
      </c>
      <c r="AH35" s="59">
        <f t="shared" si="51"/>
        <v>13950000</v>
      </c>
      <c r="AI35" s="54">
        <f t="shared" si="19"/>
        <v>0</v>
      </c>
      <c r="AJ35" s="57">
        <f t="shared" si="20"/>
        <v>58125</v>
      </c>
      <c r="AK35" s="59">
        <f t="shared" si="52"/>
        <v>25757864.626733281</v>
      </c>
      <c r="AL35" s="56">
        <f t="shared" si="53"/>
        <v>0</v>
      </c>
      <c r="AM35" s="75">
        <f t="shared" si="22"/>
        <v>107324.435944722</v>
      </c>
      <c r="AN35">
        <f t="shared" si="54"/>
        <v>2.3377766032947212E-2</v>
      </c>
      <c r="AO35" s="119">
        <f t="shared" si="23"/>
        <v>113333.33333333336</v>
      </c>
      <c r="AP35" s="119">
        <f t="shared" si="24"/>
        <v>1770853.1930879133</v>
      </c>
      <c r="AQ35">
        <f t="shared" si="25"/>
        <v>0.92964142458522014</v>
      </c>
      <c r="AR35" s="41">
        <f t="shared" si="26"/>
        <v>1326089.5511288925</v>
      </c>
      <c r="AS35" s="41">
        <f t="shared" si="27"/>
        <v>24718775.487015758</v>
      </c>
      <c r="AT35">
        <f t="shared" si="28"/>
        <v>0.93090850089997534</v>
      </c>
      <c r="AU35" s="41">
        <f t="shared" si="55"/>
        <v>58333.333333333336</v>
      </c>
      <c r="AV35" s="41">
        <f t="shared" si="56"/>
        <v>0</v>
      </c>
      <c r="AW35">
        <f t="shared" si="29"/>
        <v>0.93381003465057488</v>
      </c>
      <c r="AX35">
        <f t="shared" si="57"/>
        <v>0</v>
      </c>
      <c r="AY35" s="121">
        <f t="shared" si="58"/>
        <v>0</v>
      </c>
      <c r="AZ35">
        <f t="shared" si="30"/>
        <v>0.95203917691887141</v>
      </c>
      <c r="BA35" s="39">
        <f t="shared" si="59"/>
        <v>83333.333333333328</v>
      </c>
      <c r="BB35" s="39">
        <f t="shared" si="60"/>
        <v>0</v>
      </c>
      <c r="BC35">
        <f t="shared" si="31"/>
        <v>0.93909709544322784</v>
      </c>
      <c r="BD35" s="41">
        <f t="shared" si="61"/>
        <v>401379.15079690446</v>
      </c>
      <c r="BE35" s="41">
        <f t="shared" si="62"/>
        <v>6466497.3493976593</v>
      </c>
      <c r="BF35">
        <f t="shared" si="32"/>
        <v>0.93442930031506111</v>
      </c>
      <c r="BG35" s="41">
        <f t="shared" si="63"/>
        <v>58125</v>
      </c>
      <c r="BH35" s="41">
        <f t="shared" si="64"/>
        <v>0</v>
      </c>
      <c r="BI35">
        <f t="shared" si="33"/>
        <v>0.94368688787035238</v>
      </c>
      <c r="BJ35">
        <f t="shared" si="65"/>
        <v>0</v>
      </c>
      <c r="BK35" s="121">
        <f t="shared" si="66"/>
        <v>0</v>
      </c>
      <c r="BL35">
        <f t="shared" si="34"/>
        <v>0.94695236477162226</v>
      </c>
      <c r="BM35" s="119">
        <f t="shared" si="67"/>
        <v>2040593.7019257967</v>
      </c>
      <c r="BN35" s="119">
        <f t="shared" si="68"/>
        <v>22474025.851057678</v>
      </c>
      <c r="BO35">
        <f t="shared" si="35"/>
        <v>0.93911469948361403</v>
      </c>
    </row>
    <row r="36" spans="1:67">
      <c r="A36">
        <v>24</v>
      </c>
      <c r="B36" s="64">
        <v>19</v>
      </c>
      <c r="C36" s="56">
        <f t="shared" si="5"/>
        <v>188840253.45636347</v>
      </c>
      <c r="D36" s="56">
        <f t="shared" si="36"/>
        <v>0</v>
      </c>
      <c r="E36" s="59">
        <f t="shared" si="37"/>
        <v>188840253.45636353</v>
      </c>
      <c r="F36" s="53">
        <f t="shared" si="38"/>
        <v>1382295.146219431</v>
      </c>
      <c r="G36" s="53">
        <f t="shared" si="6"/>
        <v>875904.04228176607</v>
      </c>
      <c r="H36" s="66">
        <f t="shared" si="7"/>
        <v>506391.10393766488</v>
      </c>
      <c r="I36" s="54">
        <f t="shared" si="39"/>
        <v>4.8000000000000001E-2</v>
      </c>
      <c r="J36" s="67">
        <f t="shared" si="8"/>
        <v>4.0907968170484921E-3</v>
      </c>
      <c r="K36" s="68">
        <f t="shared" si="9"/>
        <v>770435.5646537526</v>
      </c>
      <c r="L36" s="68">
        <f t="shared" si="10"/>
        <v>2152730.7108731833</v>
      </c>
      <c r="M36" s="55">
        <f t="shared" si="40"/>
        <v>1276826.6685914174</v>
      </c>
      <c r="N36" s="55">
        <f t="shared" si="41"/>
        <v>287517.86968287185</v>
      </c>
      <c r="O36" s="55">
        <f t="shared" si="11"/>
        <v>989308.79890854552</v>
      </c>
      <c r="P36" s="65">
        <f t="shared" si="42"/>
        <v>3490243.3592118314</v>
      </c>
      <c r="Q36" s="52">
        <f t="shared" si="12"/>
        <v>98790.652669950709</v>
      </c>
      <c r="R36" s="57">
        <f t="shared" si="43"/>
        <v>14542.680663382631</v>
      </c>
      <c r="S36" s="59">
        <f t="shared" si="44"/>
        <v>59251714.341769084</v>
      </c>
      <c r="T36" s="56">
        <f t="shared" si="13"/>
        <v>1097080.4200030372</v>
      </c>
      <c r="U36" s="57">
        <f t="shared" si="14"/>
        <v>246882.14309070451</v>
      </c>
      <c r="V36" s="59">
        <f t="shared" si="69"/>
        <v>14000000</v>
      </c>
      <c r="W36" s="52">
        <f t="shared" si="15"/>
        <v>0</v>
      </c>
      <c r="X36" s="57">
        <f t="shared" si="16"/>
        <v>58333.333333333336</v>
      </c>
      <c r="Y36" s="59">
        <f t="shared" si="45"/>
        <v>23709756.640788171</v>
      </c>
      <c r="Z36" s="56">
        <f t="shared" si="46"/>
        <v>0</v>
      </c>
      <c r="AA36" s="57">
        <f t="shared" si="47"/>
        <v>98790.652669950709</v>
      </c>
      <c r="AB36" s="63">
        <f t="shared" si="70"/>
        <v>20000000</v>
      </c>
      <c r="AC36" s="74">
        <f t="shared" si="17"/>
        <v>0</v>
      </c>
      <c r="AD36" s="57">
        <f t="shared" si="48"/>
        <v>83333.333333333328</v>
      </c>
      <c r="AE36" s="59">
        <f t="shared" si="49"/>
        <v>28573350.051916391</v>
      </c>
      <c r="AF36" s="54">
        <f t="shared" si="50"/>
        <v>287517.86968287185</v>
      </c>
      <c r="AG36" s="57">
        <f t="shared" si="18"/>
        <v>119055.62521631829</v>
      </c>
      <c r="AH36" s="59">
        <f t="shared" si="51"/>
        <v>13950000</v>
      </c>
      <c r="AI36" s="54">
        <f t="shared" si="19"/>
        <v>0</v>
      </c>
      <c r="AJ36" s="57">
        <f t="shared" si="20"/>
        <v>58125</v>
      </c>
      <c r="AK36" s="59">
        <f t="shared" si="52"/>
        <v>25865189.062678002</v>
      </c>
      <c r="AL36" s="56">
        <f t="shared" si="53"/>
        <v>0</v>
      </c>
      <c r="AM36" s="75">
        <f t="shared" si="22"/>
        <v>107771.62109449167</v>
      </c>
      <c r="AN36">
        <f t="shared" si="54"/>
        <v>2.3458173216954672E-2</v>
      </c>
      <c r="AO36" s="119">
        <f t="shared" si="23"/>
        <v>113333.33333333334</v>
      </c>
      <c r="AP36" s="119">
        <f t="shared" si="24"/>
        <v>1877022.4007290634</v>
      </c>
      <c r="AQ36">
        <f t="shared" si="25"/>
        <v>0.92576370258269935</v>
      </c>
      <c r="AR36" s="41">
        <f t="shared" si="26"/>
        <v>1343962.5630937417</v>
      </c>
      <c r="AS36" s="41">
        <f t="shared" si="27"/>
        <v>26329930.080072895</v>
      </c>
      <c r="AT36">
        <f t="shared" si="28"/>
        <v>0.92709563467994893</v>
      </c>
      <c r="AU36" s="41">
        <f t="shared" si="55"/>
        <v>58333.333333333336</v>
      </c>
      <c r="AV36" s="41">
        <f t="shared" si="56"/>
        <v>0</v>
      </c>
      <c r="AW36">
        <f t="shared" si="29"/>
        <v>0.93014606368469033</v>
      </c>
      <c r="AX36">
        <f t="shared" si="57"/>
        <v>0</v>
      </c>
      <c r="AY36" s="121">
        <f t="shared" si="58"/>
        <v>0</v>
      </c>
      <c r="AZ36">
        <f t="shared" si="30"/>
        <v>0.94932263758728508</v>
      </c>
      <c r="BA36" s="39">
        <f t="shared" si="59"/>
        <v>83333.333333333328</v>
      </c>
      <c r="BB36" s="39">
        <f t="shared" si="60"/>
        <v>0</v>
      </c>
      <c r="BC36">
        <f t="shared" si="31"/>
        <v>0.93570578834048479</v>
      </c>
      <c r="BD36" s="41">
        <f t="shared" si="61"/>
        <v>406573.49489919015</v>
      </c>
      <c r="BE36" s="41">
        <f t="shared" si="62"/>
        <v>6900428.8723889245</v>
      </c>
      <c r="BF36">
        <f t="shared" si="32"/>
        <v>0.93079717585224275</v>
      </c>
      <c r="BG36" s="41">
        <f t="shared" si="63"/>
        <v>58125</v>
      </c>
      <c r="BH36" s="41">
        <f t="shared" si="64"/>
        <v>0</v>
      </c>
      <c r="BI36">
        <f t="shared" si="33"/>
        <v>0.9405336955924718</v>
      </c>
      <c r="BJ36">
        <f t="shared" si="65"/>
        <v>0</v>
      </c>
      <c r="BK36" s="121">
        <f t="shared" si="66"/>
        <v>0</v>
      </c>
      <c r="BL36">
        <f t="shared" si="34"/>
        <v>0.94396937744844822</v>
      </c>
      <c r="BM36" s="119">
        <f t="shared" si="67"/>
        <v>2063661.0579929315</v>
      </c>
      <c r="BN36" s="119">
        <f t="shared" si="68"/>
        <v>24259706.70323693</v>
      </c>
      <c r="BO36">
        <f t="shared" si="35"/>
        <v>0.93572430316487087</v>
      </c>
    </row>
    <row r="37" spans="1:67">
      <c r="A37">
        <v>25</v>
      </c>
      <c r="B37" s="58">
        <v>20</v>
      </c>
      <c r="C37" s="56">
        <f t="shared" si="5"/>
        <v>187563426.78777209</v>
      </c>
      <c r="D37" s="56">
        <f t="shared" si="36"/>
        <v>0</v>
      </c>
      <c r="E37" s="59">
        <f t="shared" si="37"/>
        <v>187563426.78777212</v>
      </c>
      <c r="F37" s="53">
        <f t="shared" si="38"/>
        <v>1376640.4576350548</v>
      </c>
      <c r="G37" s="53">
        <f t="shared" si="6"/>
        <v>869981.69458394963</v>
      </c>
      <c r="H37" s="60">
        <f t="shared" si="7"/>
        <v>506658.7630511052</v>
      </c>
      <c r="I37" s="54">
        <f t="shared" si="39"/>
        <v>0.05</v>
      </c>
      <c r="J37" s="61">
        <f t="shared" si="8"/>
        <v>4.2653187775606449E-3</v>
      </c>
      <c r="K37" s="62">
        <f t="shared" si="9"/>
        <v>797856.74512564822</v>
      </c>
      <c r="L37" s="62">
        <f t="shared" si="10"/>
        <v>2174497.2027607029</v>
      </c>
      <c r="M37" s="55">
        <f t="shared" si="40"/>
        <v>1304515.5081767533</v>
      </c>
      <c r="N37" s="55">
        <f t="shared" si="41"/>
        <v>293752.88682920788</v>
      </c>
      <c r="O37" s="55">
        <f t="shared" si="11"/>
        <v>1010762.6213475455</v>
      </c>
      <c r="P37" s="59">
        <f t="shared" si="42"/>
        <v>3391452.7065418805</v>
      </c>
      <c r="Q37" s="52">
        <f t="shared" si="12"/>
        <v>99202.280389408843</v>
      </c>
      <c r="R37" s="57">
        <f t="shared" si="43"/>
        <v>14131.052943924502</v>
      </c>
      <c r="S37" s="59">
        <f t="shared" si="44"/>
        <v>58154633.92176605</v>
      </c>
      <c r="T37" s="56">
        <f t="shared" si="13"/>
        <v>1118983.2908632644</v>
      </c>
      <c r="U37" s="57">
        <f t="shared" si="14"/>
        <v>242310.9746740252</v>
      </c>
      <c r="V37" s="59">
        <f t="shared" si="69"/>
        <v>14000000</v>
      </c>
      <c r="W37" s="52">
        <f t="shared" si="15"/>
        <v>0</v>
      </c>
      <c r="X37" s="57">
        <f t="shared" si="16"/>
        <v>58333.333333333336</v>
      </c>
      <c r="Y37" s="59">
        <f t="shared" si="45"/>
        <v>23808547.293458123</v>
      </c>
      <c r="Z37" s="56">
        <f t="shared" si="46"/>
        <v>0</v>
      </c>
      <c r="AA37" s="57">
        <f t="shared" si="47"/>
        <v>99202.280389408843</v>
      </c>
      <c r="AB37" s="63">
        <f t="shared" si="70"/>
        <v>20000000</v>
      </c>
      <c r="AC37" s="74">
        <f t="shared" si="17"/>
        <v>0</v>
      </c>
      <c r="AD37" s="57">
        <f t="shared" si="48"/>
        <v>83333.333333333328</v>
      </c>
      <c r="AE37" s="59">
        <f t="shared" si="49"/>
        <v>28285832.18223352</v>
      </c>
      <c r="AF37" s="54">
        <f t="shared" si="50"/>
        <v>293752.88682920788</v>
      </c>
      <c r="AG37" s="57">
        <f t="shared" si="18"/>
        <v>117857.63409263967</v>
      </c>
      <c r="AH37" s="59">
        <f t="shared" si="51"/>
        <v>13950000</v>
      </c>
      <c r="AI37" s="54">
        <f t="shared" si="19"/>
        <v>0</v>
      </c>
      <c r="AJ37" s="57">
        <f t="shared" si="20"/>
        <v>58125</v>
      </c>
      <c r="AK37" s="59">
        <f t="shared" si="52"/>
        <v>25972960.683772493</v>
      </c>
      <c r="AL37" s="56">
        <f t="shared" si="53"/>
        <v>0</v>
      </c>
      <c r="AM37" s="75">
        <f t="shared" si="22"/>
        <v>108220.66951571872</v>
      </c>
      <c r="AN37">
        <f t="shared" si="54"/>
        <v>2.3538580400962131E-2</v>
      </c>
      <c r="AO37" s="119">
        <f t="shared" si="23"/>
        <v>113333.33333333334</v>
      </c>
      <c r="AP37" s="119">
        <f t="shared" si="24"/>
        <v>1984045.6077881767</v>
      </c>
      <c r="AQ37">
        <f t="shared" si="25"/>
        <v>0.92188985166626825</v>
      </c>
      <c r="AR37" s="41">
        <f t="shared" si="26"/>
        <v>1361294.2655372894</v>
      </c>
      <c r="AS37" s="41">
        <f t="shared" si="27"/>
        <v>27974582.271581609</v>
      </c>
      <c r="AT37">
        <f t="shared" si="28"/>
        <v>0.9232860621656096</v>
      </c>
      <c r="AU37" s="41">
        <f t="shared" si="55"/>
        <v>58333.333333333336</v>
      </c>
      <c r="AV37" s="41">
        <f t="shared" si="56"/>
        <v>0</v>
      </c>
      <c r="AW37">
        <f t="shared" si="29"/>
        <v>0.92648410090117228</v>
      </c>
      <c r="AX37">
        <f t="shared" si="57"/>
        <v>0</v>
      </c>
      <c r="AY37" s="121">
        <f t="shared" si="58"/>
        <v>0</v>
      </c>
      <c r="AZ37">
        <f t="shared" si="30"/>
        <v>0.94660119940707765</v>
      </c>
      <c r="BA37" s="39">
        <f t="shared" si="59"/>
        <v>83333.333333333328</v>
      </c>
      <c r="BB37" s="39">
        <f t="shared" si="60"/>
        <v>0</v>
      </c>
      <c r="BC37">
        <f t="shared" si="31"/>
        <v>0.93231427827123414</v>
      </c>
      <c r="BD37" s="41">
        <f t="shared" si="61"/>
        <v>411610.52092184755</v>
      </c>
      <c r="BE37" s="41">
        <f t="shared" si="62"/>
        <v>7343822.1707301969</v>
      </c>
      <c r="BF37">
        <f t="shared" si="32"/>
        <v>0.92716679181503703</v>
      </c>
      <c r="BG37" s="41">
        <f t="shared" si="63"/>
        <v>58125</v>
      </c>
      <c r="BH37" s="41">
        <f t="shared" si="64"/>
        <v>0</v>
      </c>
      <c r="BI37">
        <f t="shared" si="33"/>
        <v>0.93737851843246012</v>
      </c>
      <c r="BJ37">
        <f t="shared" si="65"/>
        <v>0</v>
      </c>
      <c r="BK37" s="121">
        <f t="shared" si="66"/>
        <v>0</v>
      </c>
      <c r="BL37">
        <f t="shared" si="34"/>
        <v>0.94098321543466568</v>
      </c>
      <c r="BM37" s="119">
        <f t="shared" si="67"/>
        <v>2086029.7864591368</v>
      </c>
      <c r="BN37" s="119">
        <f t="shared" si="68"/>
        <v>26090310.163535066</v>
      </c>
      <c r="BO37">
        <f t="shared" si="35"/>
        <v>0.93233369680065481</v>
      </c>
    </row>
    <row r="38" spans="1:67">
      <c r="A38">
        <v>26</v>
      </c>
      <c r="B38" s="64">
        <v>21</v>
      </c>
      <c r="C38" s="56">
        <f t="shared" si="5"/>
        <v>186258911.27959529</v>
      </c>
      <c r="D38" s="56">
        <f t="shared" si="36"/>
        <v>0</v>
      </c>
      <c r="E38" s="59">
        <f t="shared" si="37"/>
        <v>186258911.27959538</v>
      </c>
      <c r="F38" s="53">
        <f t="shared" si="38"/>
        <v>1370768.6472411545</v>
      </c>
      <c r="G38" s="53">
        <f t="shared" si="6"/>
        <v>863930.9168185232</v>
      </c>
      <c r="H38" s="66">
        <f t="shared" si="7"/>
        <v>506837.73042263126</v>
      </c>
      <c r="I38" s="54">
        <f t="shared" si="39"/>
        <v>0.06</v>
      </c>
      <c r="J38" s="67">
        <f t="shared" si="8"/>
        <v>5.1430128318229462E-3</v>
      </c>
      <c r="K38" s="68">
        <f t="shared" si="9"/>
        <v>955325.29780111497</v>
      </c>
      <c r="L38" s="68">
        <f t="shared" si="10"/>
        <v>2326093.9450422693</v>
      </c>
      <c r="M38" s="55">
        <f t="shared" si="40"/>
        <v>1462163.028223746</v>
      </c>
      <c r="N38" s="55">
        <f t="shared" si="41"/>
        <v>329252.20732405852</v>
      </c>
      <c r="O38" s="55">
        <f t="shared" si="11"/>
        <v>1132910.8208996875</v>
      </c>
      <c r="P38" s="65">
        <f t="shared" si="42"/>
        <v>3292250.4261524715</v>
      </c>
      <c r="Q38" s="52">
        <f t="shared" si="12"/>
        <v>99615.62322436471</v>
      </c>
      <c r="R38" s="57">
        <f t="shared" si="43"/>
        <v>13717.710108968631</v>
      </c>
      <c r="S38" s="59">
        <f t="shared" si="44"/>
        <v>57035650.630902782</v>
      </c>
      <c r="T38" s="56">
        <f t="shared" si="13"/>
        <v>1241582.4098717216</v>
      </c>
      <c r="U38" s="57">
        <f t="shared" si="14"/>
        <v>237648.54429542826</v>
      </c>
      <c r="V38" s="59">
        <f t="shared" si="69"/>
        <v>14000000</v>
      </c>
      <c r="W38" s="52">
        <f t="shared" si="15"/>
        <v>0</v>
      </c>
      <c r="X38" s="57">
        <f t="shared" si="16"/>
        <v>58333.333333333336</v>
      </c>
      <c r="Y38" s="59">
        <f t="shared" si="45"/>
        <v>23907749.573847532</v>
      </c>
      <c r="Z38" s="56">
        <f t="shared" si="46"/>
        <v>0</v>
      </c>
      <c r="AA38" s="57">
        <f t="shared" si="47"/>
        <v>99615.62322436471</v>
      </c>
      <c r="AB38" s="63">
        <f t="shared" si="70"/>
        <v>20000000</v>
      </c>
      <c r="AC38" s="74">
        <f t="shared" si="17"/>
        <v>0</v>
      </c>
      <c r="AD38" s="57">
        <f t="shared" si="48"/>
        <v>83333.333333333328</v>
      </c>
      <c r="AE38" s="59">
        <f t="shared" si="49"/>
        <v>27992079.295404311</v>
      </c>
      <c r="AF38" s="54">
        <f t="shared" si="50"/>
        <v>329252.20732405852</v>
      </c>
      <c r="AG38" s="57">
        <f t="shared" si="18"/>
        <v>116633.6637308513</v>
      </c>
      <c r="AH38" s="59">
        <f t="shared" si="51"/>
        <v>13950000</v>
      </c>
      <c r="AI38" s="54">
        <f t="shared" si="19"/>
        <v>0</v>
      </c>
      <c r="AJ38" s="57">
        <f t="shared" si="20"/>
        <v>58125</v>
      </c>
      <c r="AK38" s="59">
        <f t="shared" si="52"/>
        <v>26081181.353288211</v>
      </c>
      <c r="AL38" s="56">
        <f t="shared" si="53"/>
        <v>0</v>
      </c>
      <c r="AM38" s="75">
        <f t="shared" si="22"/>
        <v>108671.58897203421</v>
      </c>
      <c r="AN38">
        <f t="shared" si="54"/>
        <v>2.3618987584969595E-2</v>
      </c>
      <c r="AO38" s="119">
        <f t="shared" si="23"/>
        <v>113333.33333333334</v>
      </c>
      <c r="AP38" s="119">
        <f t="shared" si="24"/>
        <v>2091928.0877116588</v>
      </c>
      <c r="AQ38">
        <f t="shared" si="25"/>
        <v>0.91801995894426325</v>
      </c>
      <c r="AR38" s="41">
        <f t="shared" si="26"/>
        <v>1479230.95416715</v>
      </c>
      <c r="AS38" s="41">
        <f t="shared" si="27"/>
        <v>32281142.656664763</v>
      </c>
      <c r="AT38">
        <f t="shared" si="28"/>
        <v>0.91947987142910403</v>
      </c>
      <c r="AU38" s="41">
        <f t="shared" si="55"/>
        <v>58333.333333333336</v>
      </c>
      <c r="AV38" s="41">
        <f t="shared" si="56"/>
        <v>0</v>
      </c>
      <c r="AW38">
        <f t="shared" si="29"/>
        <v>0.92282423609389808</v>
      </c>
      <c r="AX38">
        <f t="shared" si="57"/>
        <v>0</v>
      </c>
      <c r="AY38" s="121">
        <f t="shared" si="58"/>
        <v>0</v>
      </c>
      <c r="AZ38">
        <f t="shared" si="30"/>
        <v>0.94387494918060577</v>
      </c>
      <c r="BA38" s="39">
        <f t="shared" si="59"/>
        <v>83333.333333333328</v>
      </c>
      <c r="BB38" s="39">
        <f t="shared" si="60"/>
        <v>0</v>
      </c>
      <c r="BC38">
        <f t="shared" si="31"/>
        <v>0.92892265650808026</v>
      </c>
      <c r="BD38" s="41">
        <f t="shared" si="61"/>
        <v>445885.87105490983</v>
      </c>
      <c r="BE38" s="41">
        <f t="shared" si="62"/>
        <v>8560557.3904255219</v>
      </c>
      <c r="BF38">
        <f t="shared" si="32"/>
        <v>0.92353823827930814</v>
      </c>
      <c r="BG38" s="41">
        <f t="shared" si="63"/>
        <v>58125</v>
      </c>
      <c r="BH38" s="41">
        <f t="shared" si="64"/>
        <v>0</v>
      </c>
      <c r="BI38">
        <f t="shared" si="33"/>
        <v>0.93422144732052714</v>
      </c>
      <c r="BJ38">
        <f t="shared" si="65"/>
        <v>0</v>
      </c>
      <c r="BK38" s="121">
        <f t="shared" si="66"/>
        <v>0</v>
      </c>
      <c r="BL38">
        <f t="shared" si="34"/>
        <v>0.93799396856066342</v>
      </c>
      <c r="BM38" s="119">
        <f t="shared" si="67"/>
        <v>2238241.8252220596</v>
      </c>
      <c r="BN38" s="119">
        <f t="shared" si="68"/>
        <v>30705423.592698667</v>
      </c>
      <c r="BO38">
        <f t="shared" si="35"/>
        <v>0.92894297166507156</v>
      </c>
    </row>
    <row r="39" spans="1:67">
      <c r="A39">
        <v>27</v>
      </c>
      <c r="B39" s="58">
        <v>22</v>
      </c>
      <c r="C39" s="56">
        <f t="shared" si="5"/>
        <v>184796748.25137153</v>
      </c>
      <c r="D39" s="56">
        <f t="shared" si="36"/>
        <v>0</v>
      </c>
      <c r="E39" s="59">
        <f t="shared" si="37"/>
        <v>184796748.25137162</v>
      </c>
      <c r="F39" s="53">
        <f t="shared" si="38"/>
        <v>1363718.7664989328</v>
      </c>
      <c r="G39" s="53">
        <f t="shared" si="6"/>
        <v>857148.91730594542</v>
      </c>
      <c r="H39" s="60">
        <f t="shared" si="7"/>
        <v>506569.84919298743</v>
      </c>
      <c r="I39" s="54">
        <f t="shared" si="39"/>
        <v>0.06</v>
      </c>
      <c r="J39" s="61">
        <f t="shared" si="8"/>
        <v>5.1430128318229462E-3</v>
      </c>
      <c r="K39" s="62">
        <f t="shared" si="9"/>
        <v>947806.75230134476</v>
      </c>
      <c r="L39" s="62">
        <f t="shared" si="10"/>
        <v>2311525.5188002777</v>
      </c>
      <c r="M39" s="55">
        <f t="shared" si="40"/>
        <v>1454376.6014943323</v>
      </c>
      <c r="N39" s="55">
        <f t="shared" si="41"/>
        <v>327498.84730992868</v>
      </c>
      <c r="O39" s="55">
        <f t="shared" si="11"/>
        <v>1126877.7541844037</v>
      </c>
      <c r="P39" s="59">
        <f t="shared" si="42"/>
        <v>3192634.8029281069</v>
      </c>
      <c r="Q39" s="52">
        <f t="shared" si="12"/>
        <v>100030.68832113291</v>
      </c>
      <c r="R39" s="57">
        <f t="shared" si="43"/>
        <v>13302.645012200444</v>
      </c>
      <c r="S39" s="59">
        <f t="shared" si="44"/>
        <v>55794068.221031062</v>
      </c>
      <c r="T39" s="56">
        <f t="shared" si="13"/>
        <v>1236002.1414438214</v>
      </c>
      <c r="U39" s="57">
        <f t="shared" si="14"/>
        <v>232475.2842542961</v>
      </c>
      <c r="V39" s="59">
        <f t="shared" si="69"/>
        <v>14000000</v>
      </c>
      <c r="W39" s="52">
        <f t="shared" si="15"/>
        <v>0</v>
      </c>
      <c r="X39" s="57">
        <f t="shared" si="16"/>
        <v>58333.333333333336</v>
      </c>
      <c r="Y39" s="59">
        <f t="shared" si="45"/>
        <v>24007365.197071899</v>
      </c>
      <c r="Z39" s="56">
        <f t="shared" si="46"/>
        <v>0</v>
      </c>
      <c r="AA39" s="57">
        <f t="shared" si="47"/>
        <v>100030.68832113291</v>
      </c>
      <c r="AB39" s="63">
        <f t="shared" si="70"/>
        <v>20000000</v>
      </c>
      <c r="AC39" s="74">
        <f t="shared" si="17"/>
        <v>0</v>
      </c>
      <c r="AD39" s="57">
        <f t="shared" si="48"/>
        <v>83333.333333333328</v>
      </c>
      <c r="AE39" s="59">
        <f t="shared" si="49"/>
        <v>27662827.088080253</v>
      </c>
      <c r="AF39" s="54">
        <f t="shared" si="50"/>
        <v>327498.84730992868</v>
      </c>
      <c r="AG39" s="57">
        <f t="shared" si="18"/>
        <v>115261.77953366772</v>
      </c>
      <c r="AH39" s="59">
        <f t="shared" si="51"/>
        <v>13950000</v>
      </c>
      <c r="AI39" s="54">
        <f t="shared" si="19"/>
        <v>0</v>
      </c>
      <c r="AJ39" s="57">
        <f t="shared" si="20"/>
        <v>58125</v>
      </c>
      <c r="AK39" s="59">
        <f t="shared" si="52"/>
        <v>26189852.942260247</v>
      </c>
      <c r="AL39" s="56">
        <f t="shared" si="53"/>
        <v>0</v>
      </c>
      <c r="AM39" s="75">
        <f t="shared" si="22"/>
        <v>109124.38725941769</v>
      </c>
      <c r="AN39">
        <f t="shared" si="54"/>
        <v>2.3699394768977054E-2</v>
      </c>
      <c r="AO39" s="119">
        <f t="shared" si="23"/>
        <v>113333.33333333336</v>
      </c>
      <c r="AP39" s="119">
        <f t="shared" si="24"/>
        <v>2200675.1430649241</v>
      </c>
      <c r="AQ39">
        <f t="shared" si="25"/>
        <v>0.91415411100024324</v>
      </c>
      <c r="AR39" s="41">
        <f t="shared" si="26"/>
        <v>1468477.4256981174</v>
      </c>
      <c r="AS39" s="41">
        <f t="shared" si="27"/>
        <v>33372057.818983179</v>
      </c>
      <c r="AT39">
        <f t="shared" si="28"/>
        <v>0.91567715004343198</v>
      </c>
      <c r="AU39" s="41">
        <f t="shared" si="55"/>
        <v>58333.333333333336</v>
      </c>
      <c r="AV39" s="41">
        <f t="shared" si="56"/>
        <v>0</v>
      </c>
      <c r="AW39">
        <f t="shared" si="29"/>
        <v>0.91916655861731766</v>
      </c>
      <c r="AX39">
        <f t="shared" si="57"/>
        <v>0</v>
      </c>
      <c r="AY39" s="121">
        <f t="shared" si="58"/>
        <v>0</v>
      </c>
      <c r="AZ39">
        <f t="shared" si="30"/>
        <v>0.94114397365235247</v>
      </c>
      <c r="BA39" s="39">
        <f t="shared" si="59"/>
        <v>83333.333333333328</v>
      </c>
      <c r="BB39" s="39">
        <f t="shared" si="60"/>
        <v>0</v>
      </c>
      <c r="BC39">
        <f t="shared" si="31"/>
        <v>0.92553101399532223</v>
      </c>
      <c r="BD39" s="41">
        <f t="shared" si="61"/>
        <v>442760.6268435964</v>
      </c>
      <c r="BE39" s="41">
        <f t="shared" si="62"/>
        <v>8842468.8773680739</v>
      </c>
      <c r="BF39">
        <f t="shared" si="32"/>
        <v>0.91991160489438528</v>
      </c>
      <c r="BG39" s="41">
        <f t="shared" si="63"/>
        <v>58125</v>
      </c>
      <c r="BH39" s="41">
        <f t="shared" si="64"/>
        <v>0</v>
      </c>
      <c r="BI39">
        <f t="shared" si="33"/>
        <v>0.93106257295574446</v>
      </c>
      <c r="BJ39">
        <f t="shared" si="65"/>
        <v>0</v>
      </c>
      <c r="BK39" s="121">
        <f t="shared" si="66"/>
        <v>0</v>
      </c>
      <c r="BL39">
        <f t="shared" si="34"/>
        <v>0.93500172649429214</v>
      </c>
      <c r="BM39" s="119">
        <f t="shared" si="67"/>
        <v>2224363.0525417137</v>
      </c>
      <c r="BN39" s="119">
        <f t="shared" si="68"/>
        <v>31996285.23287531</v>
      </c>
      <c r="BO39">
        <f t="shared" si="35"/>
        <v>0.92555221870427851</v>
      </c>
    </row>
    <row r="40" spans="1:67">
      <c r="A40">
        <v>28</v>
      </c>
      <c r="B40" s="64">
        <v>23</v>
      </c>
      <c r="C40" s="56">
        <f t="shared" si="5"/>
        <v>183342371.64987722</v>
      </c>
      <c r="D40" s="56">
        <f t="shared" si="36"/>
        <v>0</v>
      </c>
      <c r="E40" s="59">
        <f t="shared" si="37"/>
        <v>183342371.64987731</v>
      </c>
      <c r="F40" s="53">
        <f t="shared" si="38"/>
        <v>1356705.1433838308</v>
      </c>
      <c r="G40" s="53">
        <f t="shared" si="6"/>
        <v>850403.03383601422</v>
      </c>
      <c r="H40" s="66">
        <f t="shared" si="7"/>
        <v>506302.10954781657</v>
      </c>
      <c r="I40" s="54">
        <f t="shared" si="39"/>
        <v>0.06</v>
      </c>
      <c r="J40" s="67">
        <f t="shared" si="8"/>
        <v>5.1430128318229462E-3</v>
      </c>
      <c r="K40" s="68">
        <f t="shared" si="9"/>
        <v>940328.25176598702</v>
      </c>
      <c r="L40" s="68">
        <f t="shared" si="10"/>
        <v>2297033.3951498177</v>
      </c>
      <c r="M40" s="55">
        <f t="shared" si="40"/>
        <v>1446630.3613138036</v>
      </c>
      <c r="N40" s="55">
        <f t="shared" si="41"/>
        <v>325754.53656709741</v>
      </c>
      <c r="O40" s="55">
        <f t="shared" si="11"/>
        <v>1120875.8247467063</v>
      </c>
      <c r="P40" s="65">
        <f t="shared" si="42"/>
        <v>3092604.1146069737</v>
      </c>
      <c r="Q40" s="52">
        <f t="shared" si="12"/>
        <v>100447.48285580429</v>
      </c>
      <c r="R40" s="57">
        <f t="shared" si="43"/>
        <v>12885.850477529057</v>
      </c>
      <c r="S40" s="59">
        <f t="shared" si="44"/>
        <v>54558066.079587243</v>
      </c>
      <c r="T40" s="56">
        <f t="shared" si="13"/>
        <v>1230454.8969530382</v>
      </c>
      <c r="U40" s="57">
        <f t="shared" si="14"/>
        <v>227325.27533161352</v>
      </c>
      <c r="V40" s="59">
        <f t="shared" si="69"/>
        <v>14000000</v>
      </c>
      <c r="W40" s="52">
        <f t="shared" si="15"/>
        <v>0</v>
      </c>
      <c r="X40" s="57">
        <f t="shared" si="16"/>
        <v>58333.333333333336</v>
      </c>
      <c r="Y40" s="59">
        <f t="shared" si="45"/>
        <v>24107395.885393031</v>
      </c>
      <c r="Z40" s="56">
        <f t="shared" si="46"/>
        <v>0</v>
      </c>
      <c r="AA40" s="57">
        <f t="shared" si="47"/>
        <v>100447.48285580429</v>
      </c>
      <c r="AB40" s="63">
        <f t="shared" si="70"/>
        <v>20000000</v>
      </c>
      <c r="AC40" s="74">
        <f t="shared" si="17"/>
        <v>0</v>
      </c>
      <c r="AD40" s="57">
        <f t="shared" si="48"/>
        <v>83333.333333333328</v>
      </c>
      <c r="AE40" s="59">
        <f t="shared" si="49"/>
        <v>27335328.240770325</v>
      </c>
      <c r="AF40" s="54">
        <f t="shared" si="50"/>
        <v>325754.53656709741</v>
      </c>
      <c r="AG40" s="57">
        <f t="shared" si="18"/>
        <v>113897.20100320969</v>
      </c>
      <c r="AH40" s="59">
        <f t="shared" si="51"/>
        <v>13950000</v>
      </c>
      <c r="AI40" s="54">
        <f t="shared" si="19"/>
        <v>0</v>
      </c>
      <c r="AJ40" s="57">
        <f t="shared" si="20"/>
        <v>58125</v>
      </c>
      <c r="AK40" s="59">
        <f t="shared" si="52"/>
        <v>26298977.329519663</v>
      </c>
      <c r="AL40" s="56">
        <f t="shared" si="53"/>
        <v>0</v>
      </c>
      <c r="AM40" s="75">
        <f t="shared" si="22"/>
        <v>109579.07220633193</v>
      </c>
      <c r="AN40">
        <f t="shared" si="54"/>
        <v>2.3779801952984514E-2</v>
      </c>
      <c r="AO40" s="119">
        <f t="shared" si="23"/>
        <v>113333.33333333334</v>
      </c>
      <c r="AP40" s="119">
        <f t="shared" si="24"/>
        <v>2310292.1056834986</v>
      </c>
      <c r="AQ40">
        <f t="shared" si="25"/>
        <v>0.91029239389059891</v>
      </c>
      <c r="AR40" s="41">
        <f t="shared" si="26"/>
        <v>1457780.1722846518</v>
      </c>
      <c r="AS40" s="41">
        <f t="shared" si="27"/>
        <v>34452737.114685066</v>
      </c>
      <c r="AT40">
        <f t="shared" si="28"/>
        <v>0.91187798507985129</v>
      </c>
      <c r="AU40" s="41">
        <f t="shared" si="55"/>
        <v>58333.333333333336</v>
      </c>
      <c r="AV40" s="41">
        <f t="shared" si="56"/>
        <v>0</v>
      </c>
      <c r="AW40">
        <f t="shared" si="29"/>
        <v>0.91551115738341682</v>
      </c>
      <c r="AX40">
        <f t="shared" si="57"/>
        <v>0</v>
      </c>
      <c r="AY40" s="121">
        <f t="shared" si="58"/>
        <v>0</v>
      </c>
      <c r="AZ40">
        <f t="shared" si="30"/>
        <v>0.93840835950446055</v>
      </c>
      <c r="BA40" s="39">
        <f t="shared" si="59"/>
        <v>83333.333333333328</v>
      </c>
      <c r="BB40" s="39">
        <f t="shared" si="60"/>
        <v>0</v>
      </c>
      <c r="BC40">
        <f t="shared" si="31"/>
        <v>0.92213944134526638</v>
      </c>
      <c r="BD40" s="41">
        <f t="shared" si="61"/>
        <v>439651.7375703071</v>
      </c>
      <c r="BE40" s="41">
        <f t="shared" si="62"/>
        <v>9121127.0238787271</v>
      </c>
      <c r="BF40">
        <f t="shared" si="32"/>
        <v>0.91628698087994997</v>
      </c>
      <c r="BG40" s="41">
        <f t="shared" si="63"/>
        <v>58125</v>
      </c>
      <c r="BH40" s="41">
        <f t="shared" si="64"/>
        <v>0</v>
      </c>
      <c r="BI40">
        <f t="shared" si="33"/>
        <v>0.92790198580196348</v>
      </c>
      <c r="BJ40">
        <f t="shared" si="65"/>
        <v>0</v>
      </c>
      <c r="BK40" s="121">
        <f t="shared" si="66"/>
        <v>0</v>
      </c>
      <c r="BL40">
        <f t="shared" si="34"/>
        <v>0.93200657873660642</v>
      </c>
      <c r="BM40" s="119">
        <f t="shared" si="67"/>
        <v>2210556.9098549588</v>
      </c>
      <c r="BN40" s="119">
        <f t="shared" si="68"/>
        <v>33272498.310217481</v>
      </c>
      <c r="BO40">
        <f t="shared" si="35"/>
        <v>0.92216152853282407</v>
      </c>
    </row>
    <row r="41" spans="1:67">
      <c r="A41">
        <v>29</v>
      </c>
      <c r="B41" s="58">
        <v>24</v>
      </c>
      <c r="C41" s="56">
        <f t="shared" si="5"/>
        <v>181895741.28856346</v>
      </c>
      <c r="D41" s="56">
        <f t="shared" si="36"/>
        <v>0</v>
      </c>
      <c r="E41" s="59">
        <f t="shared" si="37"/>
        <v>181895741.28856349</v>
      </c>
      <c r="F41" s="53">
        <f t="shared" si="38"/>
        <v>1349727.5914224077</v>
      </c>
      <c r="G41" s="53">
        <f t="shared" si="6"/>
        <v>843693.08001012029</v>
      </c>
      <c r="H41" s="60">
        <f t="shared" si="7"/>
        <v>506034.51141228736</v>
      </c>
      <c r="I41" s="54">
        <f t="shared" si="39"/>
        <v>0.06</v>
      </c>
      <c r="J41" s="61">
        <f t="shared" si="8"/>
        <v>5.1430128318229462E-3</v>
      </c>
      <c r="K41" s="62">
        <f t="shared" si="9"/>
        <v>932889.58951549022</v>
      </c>
      <c r="L41" s="62">
        <f t="shared" si="10"/>
        <v>2282617.1809378979</v>
      </c>
      <c r="M41" s="55">
        <f t="shared" si="40"/>
        <v>1438924.1009277776</v>
      </c>
      <c r="N41" s="55">
        <f t="shared" si="41"/>
        <v>324019.22853828245</v>
      </c>
      <c r="O41" s="55">
        <f t="shared" si="11"/>
        <v>1114904.8723894951</v>
      </c>
      <c r="P41" s="59">
        <f t="shared" si="42"/>
        <v>2992156.6317511695</v>
      </c>
      <c r="Q41" s="52">
        <f t="shared" si="12"/>
        <v>100866.01403437015</v>
      </c>
      <c r="R41" s="57">
        <f t="shared" si="43"/>
        <v>12467.319298963206</v>
      </c>
      <c r="S41" s="59">
        <f t="shared" si="44"/>
        <v>53327611.182634205</v>
      </c>
      <c r="T41" s="56">
        <f t="shared" si="13"/>
        <v>1224940.5240633534</v>
      </c>
      <c r="U41" s="57">
        <f t="shared" si="14"/>
        <v>222198.37992764253</v>
      </c>
      <c r="V41" s="59">
        <f t="shared" si="69"/>
        <v>14000000</v>
      </c>
      <c r="W41" s="52">
        <f t="shared" si="15"/>
        <v>0</v>
      </c>
      <c r="X41" s="57">
        <f t="shared" si="16"/>
        <v>58333.333333333336</v>
      </c>
      <c r="Y41" s="59">
        <f t="shared" si="45"/>
        <v>24207843.368248835</v>
      </c>
      <c r="Z41" s="56">
        <f t="shared" si="46"/>
        <v>0</v>
      </c>
      <c r="AA41" s="57">
        <f t="shared" si="47"/>
        <v>100866.01403437015</v>
      </c>
      <c r="AB41" s="63">
        <f t="shared" si="70"/>
        <v>20000000</v>
      </c>
      <c r="AC41" s="74">
        <f t="shared" si="17"/>
        <v>0</v>
      </c>
      <c r="AD41" s="57">
        <f t="shared" si="48"/>
        <v>83333.333333333328</v>
      </c>
      <c r="AE41" s="59">
        <f t="shared" si="49"/>
        <v>27009573.704203229</v>
      </c>
      <c r="AF41" s="54">
        <f t="shared" si="50"/>
        <v>324019.22853828245</v>
      </c>
      <c r="AG41" s="57">
        <f t="shared" si="18"/>
        <v>112539.89043418012</v>
      </c>
      <c r="AH41" s="59">
        <f t="shared" si="51"/>
        <v>13950000</v>
      </c>
      <c r="AI41" s="54">
        <f t="shared" si="19"/>
        <v>0</v>
      </c>
      <c r="AJ41" s="57">
        <f t="shared" si="20"/>
        <v>58125</v>
      </c>
      <c r="AK41" s="59">
        <f t="shared" si="52"/>
        <v>26408556.401725996</v>
      </c>
      <c r="AL41" s="56">
        <f t="shared" si="53"/>
        <v>0</v>
      </c>
      <c r="AM41" s="75">
        <f t="shared" si="22"/>
        <v>110035.65167385832</v>
      </c>
      <c r="AN41">
        <f t="shared" si="54"/>
        <v>2.3860209136991977E-2</v>
      </c>
      <c r="AO41" s="119">
        <f t="shared" si="23"/>
        <v>113333.33333333336</v>
      </c>
      <c r="AP41" s="119">
        <f t="shared" si="24"/>
        <v>2420784.3368248837</v>
      </c>
      <c r="AQ41">
        <f t="shared" si="25"/>
        <v>0.90643489314215742</v>
      </c>
      <c r="AR41" s="41">
        <f t="shared" si="26"/>
        <v>1447138.9039909961</v>
      </c>
      <c r="AS41" s="41">
        <f t="shared" si="27"/>
        <v>35523275.197837248</v>
      </c>
      <c r="AT41">
        <f t="shared" si="28"/>
        <v>0.90808246310532226</v>
      </c>
      <c r="AU41" s="41">
        <f t="shared" si="55"/>
        <v>58333.333333333336</v>
      </c>
      <c r="AV41" s="41">
        <f t="shared" si="56"/>
        <v>0</v>
      </c>
      <c r="AW41">
        <f t="shared" si="29"/>
        <v>0.91185812085875784</v>
      </c>
      <c r="AX41">
        <f t="shared" si="57"/>
        <v>0</v>
      </c>
      <c r="AY41" s="121">
        <f t="shared" si="58"/>
        <v>0</v>
      </c>
      <c r="AZ41">
        <f t="shared" si="30"/>
        <v>0.93566819335228102</v>
      </c>
      <c r="BA41" s="39">
        <f t="shared" si="59"/>
        <v>83333.333333333328</v>
      </c>
      <c r="BB41" s="39">
        <f t="shared" si="60"/>
        <v>0</v>
      </c>
      <c r="BC41">
        <f t="shared" si="31"/>
        <v>0.91874802883463358</v>
      </c>
      <c r="BD41" s="41">
        <f t="shared" si="61"/>
        <v>436559.1189724626</v>
      </c>
      <c r="BE41" s="41">
        <f t="shared" si="62"/>
        <v>9396557.6276101917</v>
      </c>
      <c r="BF41">
        <f t="shared" si="32"/>
        <v>0.91266445502295979</v>
      </c>
      <c r="BG41" s="41">
        <f t="shared" si="63"/>
        <v>58125</v>
      </c>
      <c r="BH41" s="41">
        <f t="shared" si="64"/>
        <v>0</v>
      </c>
      <c r="BI41">
        <f t="shared" si="33"/>
        <v>0.92473977608380309</v>
      </c>
      <c r="BJ41">
        <f t="shared" si="65"/>
        <v>0</v>
      </c>
      <c r="BK41" s="121">
        <f t="shared" si="66"/>
        <v>0</v>
      </c>
      <c r="BL41">
        <f t="shared" si="34"/>
        <v>0.92900861461761997</v>
      </c>
      <c r="BM41" s="119">
        <f t="shared" si="67"/>
        <v>2196823.0229634587</v>
      </c>
      <c r="BN41" s="119">
        <f t="shared" si="68"/>
        <v>34534178.422266662</v>
      </c>
      <c r="BO41">
        <f t="shared" si="35"/>
        <v>0.91877099143002772</v>
      </c>
    </row>
    <row r="42" spans="1:67">
      <c r="A42">
        <v>30</v>
      </c>
      <c r="B42" s="64">
        <v>25</v>
      </c>
      <c r="C42" s="56">
        <f t="shared" si="5"/>
        <v>180456817.18763566</v>
      </c>
      <c r="D42" s="56">
        <f t="shared" si="36"/>
        <v>0</v>
      </c>
      <c r="E42" s="59">
        <f t="shared" si="37"/>
        <v>180456817.18763572</v>
      </c>
      <c r="F42" s="53">
        <f t="shared" si="38"/>
        <v>1342785.9251002567</v>
      </c>
      <c r="G42" s="53">
        <f t="shared" si="6"/>
        <v>837018.87038865034</v>
      </c>
      <c r="H42" s="66">
        <f t="shared" si="7"/>
        <v>505767.05471160635</v>
      </c>
      <c r="I42" s="54">
        <f t="shared" si="39"/>
        <v>0.06</v>
      </c>
      <c r="J42" s="67">
        <f t="shared" si="8"/>
        <v>5.1430128318229462E-3</v>
      </c>
      <c r="K42" s="68">
        <f t="shared" si="9"/>
        <v>925490.55993364297</v>
      </c>
      <c r="L42" s="68">
        <f t="shared" si="10"/>
        <v>2268276.4850338995</v>
      </c>
      <c r="M42" s="55">
        <f t="shared" si="40"/>
        <v>1431257.6146452492</v>
      </c>
      <c r="N42" s="55">
        <f t="shared" si="41"/>
        <v>322292.87690565467</v>
      </c>
      <c r="O42" s="55">
        <f t="shared" si="11"/>
        <v>1108964.7377395947</v>
      </c>
      <c r="P42" s="65">
        <f t="shared" si="42"/>
        <v>2891290.6177167995</v>
      </c>
      <c r="Q42" s="52">
        <f>MIN(IF(S42&gt;O42,0,MIN(P42,O42-S42))+IF(P42&gt;0,MIN(AA42,P42)),P42)</f>
        <v>101286.28909284669</v>
      </c>
      <c r="R42" s="57">
        <f t="shared" si="43"/>
        <v>12047.044240486664</v>
      </c>
      <c r="S42" s="59">
        <f t="shared" si="44"/>
        <v>52102670.658570848</v>
      </c>
      <c r="T42" s="56">
        <f t="shared" si="13"/>
        <v>1219458.8712954274</v>
      </c>
      <c r="U42" s="57">
        <f t="shared" si="14"/>
        <v>217094.46107737854</v>
      </c>
      <c r="V42" s="59">
        <f t="shared" si="69"/>
        <v>14000000</v>
      </c>
      <c r="W42" s="52">
        <f t="shared" si="15"/>
        <v>0</v>
      </c>
      <c r="X42" s="57">
        <f t="shared" si="16"/>
        <v>58333.333333333336</v>
      </c>
      <c r="Y42" s="59">
        <f t="shared" si="45"/>
        <v>24308709.382283207</v>
      </c>
      <c r="Z42" s="56">
        <f t="shared" si="46"/>
        <v>0</v>
      </c>
      <c r="AA42" s="57">
        <f t="shared" si="47"/>
        <v>101286.28909284669</v>
      </c>
      <c r="AB42" s="63">
        <f t="shared" si="70"/>
        <v>20000000</v>
      </c>
      <c r="AC42" s="74">
        <f t="shared" si="17"/>
        <v>0</v>
      </c>
      <c r="AD42" s="57">
        <f t="shared" si="48"/>
        <v>83333.333333333328</v>
      </c>
      <c r="AE42" s="59">
        <f t="shared" si="49"/>
        <v>26685554.475664947</v>
      </c>
      <c r="AF42" s="54">
        <f t="shared" si="50"/>
        <v>322292.87690565467</v>
      </c>
      <c r="AG42" s="57">
        <f t="shared" si="18"/>
        <v>111189.81031527062</v>
      </c>
      <c r="AH42" s="59">
        <f t="shared" si="51"/>
        <v>13950000</v>
      </c>
      <c r="AI42" s="54">
        <f t="shared" si="19"/>
        <v>0</v>
      </c>
      <c r="AJ42" s="57">
        <f t="shared" si="20"/>
        <v>58125</v>
      </c>
      <c r="AK42" s="59">
        <f t="shared" si="52"/>
        <v>26518592.053399853</v>
      </c>
      <c r="AL42" s="56">
        <f t="shared" si="53"/>
        <v>0</v>
      </c>
      <c r="AM42" s="75">
        <f t="shared" si="22"/>
        <v>110494.13355583273</v>
      </c>
      <c r="AN42">
        <f t="shared" si="54"/>
        <v>2.3940616320999437E-2</v>
      </c>
      <c r="AO42" s="119">
        <f t="shared" si="23"/>
        <v>113333.33333333336</v>
      </c>
      <c r="AP42" s="119">
        <f t="shared" si="24"/>
        <v>2532157.2273211675</v>
      </c>
      <c r="AQ42">
        <f t="shared" si="25"/>
        <v>0.9025816937499006</v>
      </c>
      <c r="AR42" s="41">
        <f t="shared" si="26"/>
        <v>1436553.332372806</v>
      </c>
      <c r="AS42" s="41">
        <f t="shared" si="27"/>
        <v>36583766.138862826</v>
      </c>
      <c r="AT42">
        <f t="shared" si="28"/>
        <v>0.90429067017996623</v>
      </c>
      <c r="AU42" s="41">
        <f t="shared" si="55"/>
        <v>58333.333333333336</v>
      </c>
      <c r="AV42" s="41">
        <f t="shared" si="56"/>
        <v>0</v>
      </c>
      <c r="AW42">
        <f t="shared" si="29"/>
        <v>0.90820753706150725</v>
      </c>
      <c r="AX42">
        <f t="shared" si="57"/>
        <v>0</v>
      </c>
      <c r="AY42" s="121">
        <f t="shared" si="58"/>
        <v>0</v>
      </c>
      <c r="AZ42">
        <f t="shared" si="30"/>
        <v>0.93292356173996316</v>
      </c>
      <c r="BA42" s="39">
        <f t="shared" si="59"/>
        <v>83333.333333333328</v>
      </c>
      <c r="BB42" s="39">
        <f t="shared" si="60"/>
        <v>0</v>
      </c>
      <c r="BC42">
        <f t="shared" si="31"/>
        <v>0.91535686640096037</v>
      </c>
      <c r="BD42" s="41">
        <f t="shared" si="61"/>
        <v>433482.68722092529</v>
      </c>
      <c r="BE42" s="41">
        <f t="shared" si="62"/>
        <v>9668786.3071696404</v>
      </c>
      <c r="BF42">
        <f t="shared" si="32"/>
        <v>0.90904411567465193</v>
      </c>
      <c r="BG42" s="41">
        <f t="shared" si="63"/>
        <v>58125</v>
      </c>
      <c r="BH42" s="41">
        <f t="shared" si="64"/>
        <v>0</v>
      </c>
      <c r="BI42">
        <f t="shared" si="33"/>
        <v>0.92157603378263941</v>
      </c>
      <c r="BJ42">
        <f t="shared" si="65"/>
        <v>0</v>
      </c>
      <c r="BK42" s="121">
        <f t="shared" si="66"/>
        <v>0</v>
      </c>
      <c r="BL42">
        <f t="shared" si="34"/>
        <v>0.92600792329208692</v>
      </c>
      <c r="BM42" s="119">
        <f t="shared" si="67"/>
        <v>2183161.019593731</v>
      </c>
      <c r="BN42" s="119">
        <f t="shared" si="68"/>
        <v>35781440.366131231</v>
      </c>
      <c r="BO42">
        <f t="shared" si="35"/>
        <v>0.91538069733640015</v>
      </c>
    </row>
    <row r="43" spans="1:67">
      <c r="A43">
        <v>31</v>
      </c>
      <c r="B43" s="58">
        <v>26</v>
      </c>
      <c r="C43" s="56">
        <f t="shared" si="5"/>
        <v>179025559.57299042</v>
      </c>
      <c r="D43" s="56">
        <f t="shared" si="36"/>
        <v>0</v>
      </c>
      <c r="E43" s="59">
        <f t="shared" si="37"/>
        <v>179025559.57299048</v>
      </c>
      <c r="F43" s="53">
        <f t="shared" si="38"/>
        <v>1335879.9598570748</v>
      </c>
      <c r="G43" s="53">
        <f t="shared" si="6"/>
        <v>830380.2204860542</v>
      </c>
      <c r="H43" s="60">
        <f t="shared" si="7"/>
        <v>505499.73937102058</v>
      </c>
      <c r="I43" s="54">
        <f t="shared" si="39"/>
        <v>0.06</v>
      </c>
      <c r="J43" s="61">
        <f t="shared" si="8"/>
        <v>5.1430128318229462E-3</v>
      </c>
      <c r="K43" s="62">
        <f t="shared" si="9"/>
        <v>918130.9584621049</v>
      </c>
      <c r="L43" s="62">
        <f t="shared" si="10"/>
        <v>2254010.9183191797</v>
      </c>
      <c r="M43" s="55">
        <f t="shared" si="40"/>
        <v>1423630.6978331255</v>
      </c>
      <c r="N43" s="55">
        <f t="shared" si="41"/>
        <v>320575.43558960705</v>
      </c>
      <c r="O43" s="55">
        <f t="shared" si="11"/>
        <v>1103055.2622435184</v>
      </c>
      <c r="P43" s="59">
        <f t="shared" si="42"/>
        <v>2790004.3286239528</v>
      </c>
      <c r="Q43" s="52">
        <f t="shared" ref="Q43:Q106" si="71">MIN(IF(S43&gt;O43,0,MIN(P43,O43-S43))+IF(P43&gt;0,MIN(AA43,P43)),P43)</f>
        <v>101708.31529740022</v>
      </c>
      <c r="R43" s="57">
        <f t="shared" si="43"/>
        <v>11625.018035933137</v>
      </c>
      <c r="S43" s="59">
        <f t="shared" si="44"/>
        <v>50883211.787275419</v>
      </c>
      <c r="T43" s="56">
        <f t="shared" si="13"/>
        <v>1214009.7880225005</v>
      </c>
      <c r="U43" s="57">
        <f t="shared" si="14"/>
        <v>212013.38244698092</v>
      </c>
      <c r="V43" s="59">
        <f t="shared" si="69"/>
        <v>14000000</v>
      </c>
      <c r="W43" s="52">
        <f t="shared" si="15"/>
        <v>0</v>
      </c>
      <c r="X43" s="57">
        <f t="shared" si="16"/>
        <v>58333.333333333336</v>
      </c>
      <c r="Y43" s="59">
        <f t="shared" si="45"/>
        <v>24409995.671376053</v>
      </c>
      <c r="Z43" s="56">
        <f t="shared" si="46"/>
        <v>0</v>
      </c>
      <c r="AA43" s="57">
        <f t="shared" si="47"/>
        <v>101708.31529740022</v>
      </c>
      <c r="AB43" s="63">
        <f t="shared" si="70"/>
        <v>20000000</v>
      </c>
      <c r="AC43" s="74">
        <f t="shared" si="17"/>
        <v>0</v>
      </c>
      <c r="AD43" s="57">
        <f t="shared" si="48"/>
        <v>83333.333333333328</v>
      </c>
      <c r="AE43" s="59">
        <f t="shared" si="49"/>
        <v>26363261.598759294</v>
      </c>
      <c r="AF43" s="54">
        <f t="shared" si="50"/>
        <v>320575.43558960705</v>
      </c>
      <c r="AG43" s="57">
        <f t="shared" si="18"/>
        <v>109846.92332816373</v>
      </c>
      <c r="AH43" s="59">
        <f t="shared" si="51"/>
        <v>13950000</v>
      </c>
      <c r="AI43" s="54">
        <f t="shared" si="19"/>
        <v>0</v>
      </c>
      <c r="AJ43" s="57">
        <f t="shared" si="20"/>
        <v>58125</v>
      </c>
      <c r="AK43" s="59">
        <f t="shared" si="52"/>
        <v>26629086.186955687</v>
      </c>
      <c r="AL43" s="56">
        <f t="shared" si="53"/>
        <v>0</v>
      </c>
      <c r="AM43" s="75">
        <f t="shared" si="22"/>
        <v>110954.52577898203</v>
      </c>
      <c r="AN43">
        <f t="shared" si="54"/>
        <v>2.4021023505006896E-2</v>
      </c>
      <c r="AO43" s="119">
        <f t="shared" si="23"/>
        <v>113333.33333333336</v>
      </c>
      <c r="AP43" s="119">
        <f t="shared" si="24"/>
        <v>2644416.1977324057</v>
      </c>
      <c r="AQ43">
        <f t="shared" si="25"/>
        <v>0.89873288017467745</v>
      </c>
      <c r="AR43" s="41">
        <f t="shared" si="26"/>
        <v>1426023.1704694815</v>
      </c>
      <c r="AS43" s="41">
        <f t="shared" si="27"/>
        <v>37634303.428697512</v>
      </c>
      <c r="AT43">
        <f t="shared" si="28"/>
        <v>0.90050269185462217</v>
      </c>
      <c r="AU43" s="41">
        <f t="shared" si="55"/>
        <v>58333.333333333336</v>
      </c>
      <c r="AV43" s="41">
        <f t="shared" si="56"/>
        <v>0</v>
      </c>
      <c r="AW43">
        <f t="shared" si="29"/>
        <v>0.90455949355856524</v>
      </c>
      <c r="AX43">
        <f t="shared" si="57"/>
        <v>0</v>
      </c>
      <c r="AY43" s="121">
        <f t="shared" si="58"/>
        <v>0</v>
      </c>
      <c r="AZ43">
        <f t="shared" si="30"/>
        <v>0.93017455113600456</v>
      </c>
      <c r="BA43" s="39">
        <f t="shared" si="59"/>
        <v>83333.333333333328</v>
      </c>
      <c r="BB43" s="39">
        <f t="shared" si="60"/>
        <v>0</v>
      </c>
      <c r="BC43">
        <f t="shared" si="31"/>
        <v>0.91196604363906009</v>
      </c>
      <c r="BD43" s="41">
        <f t="shared" si="61"/>
        <v>430422.35891777079</v>
      </c>
      <c r="BE43" s="41">
        <f t="shared" si="62"/>
        <v>9937838.5032778177</v>
      </c>
      <c r="BF43">
        <f t="shared" si="32"/>
        <v>0.9054260507475258</v>
      </c>
      <c r="BG43" s="41">
        <f t="shared" si="63"/>
        <v>58125</v>
      </c>
      <c r="BH43" s="41">
        <f t="shared" si="64"/>
        <v>0</v>
      </c>
      <c r="BI43">
        <f t="shared" si="33"/>
        <v>0.91841084863263611</v>
      </c>
      <c r="BJ43">
        <f t="shared" si="65"/>
        <v>0</v>
      </c>
      <c r="BK43" s="121">
        <f t="shared" si="66"/>
        <v>0</v>
      </c>
      <c r="BL43">
        <f t="shared" si="34"/>
        <v>0.92300459373529076</v>
      </c>
      <c r="BM43" s="119">
        <f t="shared" si="67"/>
        <v>2169570.5293872519</v>
      </c>
      <c r="BN43" s="119">
        <f t="shared" si="68"/>
        <v>37014398.143661261</v>
      </c>
      <c r="BO43">
        <f t="shared" si="35"/>
        <v>0.91199073585009782</v>
      </c>
    </row>
    <row r="44" spans="1:67">
      <c r="A44">
        <v>32</v>
      </c>
      <c r="B44" s="64">
        <v>27</v>
      </c>
      <c r="C44" s="56">
        <f t="shared" si="5"/>
        <v>177601928.87515727</v>
      </c>
      <c r="D44" s="56">
        <f t="shared" si="36"/>
        <v>0</v>
      </c>
      <c r="E44" s="59">
        <f t="shared" si="37"/>
        <v>177601928.87515733</v>
      </c>
      <c r="F44" s="53">
        <f t="shared" si="38"/>
        <v>1329009.5120817546</v>
      </c>
      <c r="G44" s="53">
        <f t="shared" si="6"/>
        <v>823776.94676593819</v>
      </c>
      <c r="H44" s="66">
        <f t="shared" si="7"/>
        <v>505232.56531581644</v>
      </c>
      <c r="I44" s="54">
        <f t="shared" si="39"/>
        <v>0.06</v>
      </c>
      <c r="J44" s="67">
        <f t="shared" si="8"/>
        <v>5.1430128318229462E-3</v>
      </c>
      <c r="K44" s="68">
        <f t="shared" si="9"/>
        <v>910810.58159496635</v>
      </c>
      <c r="L44" s="68">
        <f t="shared" si="10"/>
        <v>2239820.0936767212</v>
      </c>
      <c r="M44" s="55">
        <f t="shared" si="40"/>
        <v>1416043.1469107829</v>
      </c>
      <c r="N44" s="55">
        <f t="shared" si="41"/>
        <v>318866.85874752956</v>
      </c>
      <c r="O44" s="55">
        <f t="shared" si="11"/>
        <v>1097176.2881632533</v>
      </c>
      <c r="P44" s="65">
        <f t="shared" si="42"/>
        <v>2688296.0133265527</v>
      </c>
      <c r="Q44" s="52">
        <f t="shared" si="71"/>
        <v>102132.09994447272</v>
      </c>
      <c r="R44" s="57">
        <f t="shared" si="43"/>
        <v>11201.233388860635</v>
      </c>
      <c r="S44" s="59">
        <f t="shared" si="44"/>
        <v>49669201.999252915</v>
      </c>
      <c r="T44" s="56">
        <f t="shared" si="13"/>
        <v>1208593.1244663144</v>
      </c>
      <c r="U44" s="57">
        <f t="shared" si="14"/>
        <v>206955.00833022047</v>
      </c>
      <c r="V44" s="59">
        <f t="shared" si="69"/>
        <v>14000000</v>
      </c>
      <c r="W44" s="52">
        <f t="shared" si="15"/>
        <v>0</v>
      </c>
      <c r="X44" s="57">
        <f t="shared" si="16"/>
        <v>58333.333333333336</v>
      </c>
      <c r="Y44" s="59">
        <f t="shared" si="45"/>
        <v>24511703.986673452</v>
      </c>
      <c r="Z44" s="56">
        <f t="shared" si="46"/>
        <v>0</v>
      </c>
      <c r="AA44" s="57">
        <f t="shared" si="47"/>
        <v>102132.09994447272</v>
      </c>
      <c r="AB44" s="63">
        <f t="shared" si="70"/>
        <v>20000000</v>
      </c>
      <c r="AC44" s="74">
        <f t="shared" si="17"/>
        <v>0</v>
      </c>
      <c r="AD44" s="57">
        <f t="shared" si="48"/>
        <v>83333.333333333328</v>
      </c>
      <c r="AE44" s="59">
        <f t="shared" si="49"/>
        <v>26042686.163169686</v>
      </c>
      <c r="AF44" s="54">
        <f t="shared" si="50"/>
        <v>318866.85874752956</v>
      </c>
      <c r="AG44" s="57">
        <f t="shared" si="18"/>
        <v>108511.19234654035</v>
      </c>
      <c r="AH44" s="59">
        <f t="shared" si="51"/>
        <v>13950000</v>
      </c>
      <c r="AI44" s="54">
        <f t="shared" si="19"/>
        <v>0</v>
      </c>
      <c r="AJ44" s="57">
        <f t="shared" si="20"/>
        <v>58125</v>
      </c>
      <c r="AK44" s="59">
        <f t="shared" si="52"/>
        <v>26740040.712734669</v>
      </c>
      <c r="AL44" s="56">
        <f t="shared" si="53"/>
        <v>0</v>
      </c>
      <c r="AM44" s="75">
        <f t="shared" si="22"/>
        <v>111416.83630306112</v>
      </c>
      <c r="AN44">
        <f t="shared" si="54"/>
        <v>2.410143068901436E-2</v>
      </c>
      <c r="AO44" s="119">
        <f t="shared" si="23"/>
        <v>113333.33333333336</v>
      </c>
      <c r="AP44" s="119">
        <f t="shared" si="24"/>
        <v>2757566.6985007636</v>
      </c>
      <c r="AQ44">
        <f t="shared" si="25"/>
        <v>0.89488853634097709</v>
      </c>
      <c r="AR44" s="41">
        <f t="shared" si="26"/>
        <v>1415548.1327965348</v>
      </c>
      <c r="AS44" s="41">
        <f t="shared" si="27"/>
        <v>38674979.982922062</v>
      </c>
      <c r="AT44">
        <f t="shared" si="28"/>
        <v>0.8967186131683974</v>
      </c>
      <c r="AU44" s="41">
        <f t="shared" si="55"/>
        <v>58333.333333333336</v>
      </c>
      <c r="AV44" s="41">
        <f t="shared" si="56"/>
        <v>0</v>
      </c>
      <c r="AW44">
        <f t="shared" si="29"/>
        <v>0.90091407746267971</v>
      </c>
      <c r="AX44">
        <f t="shared" si="57"/>
        <v>0</v>
      </c>
      <c r="AY44" s="121">
        <f t="shared" si="58"/>
        <v>0</v>
      </c>
      <c r="AZ44">
        <f t="shared" si="30"/>
        <v>0.92742124792886926</v>
      </c>
      <c r="BA44" s="39">
        <f t="shared" si="59"/>
        <v>83333.333333333328</v>
      </c>
      <c r="BB44" s="39">
        <f t="shared" si="60"/>
        <v>0</v>
      </c>
      <c r="BC44">
        <f t="shared" si="31"/>
        <v>0.9085756497975036</v>
      </c>
      <c r="BD44" s="41">
        <f t="shared" si="61"/>
        <v>427378.0510940699</v>
      </c>
      <c r="BE44" s="41">
        <f t="shared" si="62"/>
        <v>10203739.479920946</v>
      </c>
      <c r="BF44">
        <f t="shared" si="32"/>
        <v>0.90181034771241675</v>
      </c>
      <c r="BG44" s="41">
        <f t="shared" si="63"/>
        <v>58125</v>
      </c>
      <c r="BH44" s="41">
        <f t="shared" si="64"/>
        <v>0</v>
      </c>
      <c r="BI44">
        <f t="shared" si="33"/>
        <v>0.91524431011680607</v>
      </c>
      <c r="BJ44">
        <f t="shared" si="65"/>
        <v>0</v>
      </c>
      <c r="BK44" s="121">
        <f t="shared" si="66"/>
        <v>0</v>
      </c>
      <c r="BL44">
        <f t="shared" si="34"/>
        <v>0.91999871473891182</v>
      </c>
      <c r="BM44" s="119">
        <f t="shared" si="67"/>
        <v>2156051.1838906044</v>
      </c>
      <c r="BN44" s="119">
        <f t="shared" si="68"/>
        <v>38233164.966591135</v>
      </c>
      <c r="BO44">
        <f t="shared" si="35"/>
        <v>0.90860119622339408</v>
      </c>
    </row>
    <row r="45" spans="1:67">
      <c r="A45">
        <v>33</v>
      </c>
      <c r="B45" s="58">
        <v>28</v>
      </c>
      <c r="C45" s="56">
        <f t="shared" si="5"/>
        <v>176185885.72824648</v>
      </c>
      <c r="D45" s="56">
        <f t="shared" si="36"/>
        <v>0</v>
      </c>
      <c r="E45" s="59">
        <f t="shared" si="37"/>
        <v>176185885.72824654</v>
      </c>
      <c r="F45" s="53">
        <f t="shared" si="38"/>
        <v>1322174.3991075032</v>
      </c>
      <c r="G45" s="53">
        <f t="shared" si="6"/>
        <v>817208.86663618358</v>
      </c>
      <c r="H45" s="60">
        <f t="shared" si="7"/>
        <v>504965.53247131966</v>
      </c>
      <c r="I45" s="54">
        <f t="shared" si="39"/>
        <v>0.06</v>
      </c>
      <c r="J45" s="61">
        <f t="shared" si="8"/>
        <v>5.1430128318229462E-3</v>
      </c>
      <c r="K45" s="62">
        <f t="shared" si="9"/>
        <v>903529.22687333485</v>
      </c>
      <c r="L45" s="62">
        <f t="shared" si="10"/>
        <v>2225703.6259808382</v>
      </c>
      <c r="M45" s="55">
        <f t="shared" si="40"/>
        <v>1408494.7593446546</v>
      </c>
      <c r="N45" s="55">
        <f t="shared" si="41"/>
        <v>317167.10077258991</v>
      </c>
      <c r="O45" s="55">
        <f t="shared" si="11"/>
        <v>1091327.6585720647</v>
      </c>
      <c r="P45" s="59">
        <f t="shared" si="42"/>
        <v>2586163.9133820799</v>
      </c>
      <c r="Q45" s="52">
        <f t="shared" si="71"/>
        <v>102557.65036090801</v>
      </c>
      <c r="R45" s="57">
        <f t="shared" si="43"/>
        <v>10775.682972425333</v>
      </c>
      <c r="S45" s="59">
        <f t="shared" si="44"/>
        <v>48460608.8747866</v>
      </c>
      <c r="T45" s="56">
        <f t="shared" si="13"/>
        <v>1203208.7316930552</v>
      </c>
      <c r="U45" s="57">
        <f t="shared" si="14"/>
        <v>201919.20364494418</v>
      </c>
      <c r="V45" s="59">
        <f t="shared" si="69"/>
        <v>14000000</v>
      </c>
      <c r="W45" s="52">
        <f t="shared" si="15"/>
        <v>0</v>
      </c>
      <c r="X45" s="57">
        <f t="shared" si="16"/>
        <v>58333.333333333336</v>
      </c>
      <c r="Y45" s="59">
        <f>IF(V44&gt;O44,(IF(V44&gt;AA44+O44+AM44,Y44+AA44,Y44+AA44-((AA44+O44+AM44)-V44))),Y44-Z44)</f>
        <v>24613836.086617924</v>
      </c>
      <c r="Z45" s="56">
        <f>MIN(IF(V45&gt;O45,0,MIN(Y45,O45-V45))+IF(AM44&gt;V44,AM44,0),Y45)</f>
        <v>0</v>
      </c>
      <c r="AA45" s="57">
        <f t="shared" si="47"/>
        <v>102557.65036090801</v>
      </c>
      <c r="AB45" s="63">
        <f t="shared" si="70"/>
        <v>20000000</v>
      </c>
      <c r="AC45" s="74">
        <f t="shared" si="17"/>
        <v>0</v>
      </c>
      <c r="AD45" s="57">
        <f t="shared" si="48"/>
        <v>83333.333333333328</v>
      </c>
      <c r="AE45" s="59">
        <f t="shared" si="49"/>
        <v>25723819.304422155</v>
      </c>
      <c r="AF45" s="54">
        <f t="shared" si="50"/>
        <v>317167.10077258991</v>
      </c>
      <c r="AG45" s="57">
        <f t="shared" si="18"/>
        <v>107182.58043509231</v>
      </c>
      <c r="AH45" s="59">
        <f t="shared" si="51"/>
        <v>13950000</v>
      </c>
      <c r="AI45" s="54">
        <f t="shared" si="19"/>
        <v>0</v>
      </c>
      <c r="AJ45" s="57">
        <f t="shared" si="20"/>
        <v>58125</v>
      </c>
      <c r="AK45" s="59">
        <f t="shared" si="52"/>
        <v>26851457.549037732</v>
      </c>
      <c r="AL45" s="56">
        <f t="shared" si="53"/>
        <v>0</v>
      </c>
      <c r="AM45" s="75">
        <f t="shared" si="22"/>
        <v>111881.07312099055</v>
      </c>
      <c r="AN45">
        <f t="shared" si="54"/>
        <v>2.4181837873021819E-2</v>
      </c>
      <c r="AO45" s="119">
        <f t="shared" si="23"/>
        <v>113333.33333333334</v>
      </c>
      <c r="AP45" s="119">
        <f t="shared" si="24"/>
        <v>2871614.2101054243</v>
      </c>
      <c r="AQ45">
        <f t="shared" si="25"/>
        <v>0.89104874563476411</v>
      </c>
      <c r="AR45" s="41">
        <f t="shared" si="26"/>
        <v>1405127.9353379994</v>
      </c>
      <c r="AS45" s="41">
        <f t="shared" si="27"/>
        <v>39705888.14587082</v>
      </c>
      <c r="AT45">
        <f t="shared" si="28"/>
        <v>0.89293851864630125</v>
      </c>
      <c r="AU45" s="41">
        <f t="shared" si="55"/>
        <v>58333.333333333336</v>
      </c>
      <c r="AV45" s="41">
        <f t="shared" si="56"/>
        <v>0</v>
      </c>
      <c r="AW45">
        <f t="shared" si="29"/>
        <v>0.89727137542966284</v>
      </c>
      <c r="AX45">
        <f t="shared" si="57"/>
        <v>0</v>
      </c>
      <c r="AY45" s="121">
        <f t="shared" si="58"/>
        <v>0</v>
      </c>
      <c r="AZ45">
        <f t="shared" si="30"/>
        <v>0.9246637384226204</v>
      </c>
      <c r="BA45" s="39">
        <f t="shared" si="59"/>
        <v>83333.333333333328</v>
      </c>
      <c r="BB45" s="39">
        <f t="shared" si="60"/>
        <v>0</v>
      </c>
      <c r="BC45">
        <f t="shared" si="31"/>
        <v>0.90518577377516418</v>
      </c>
      <c r="BD45" s="41">
        <f t="shared" si="61"/>
        <v>424349.68120768224</v>
      </c>
      <c r="BE45" s="41">
        <f t="shared" si="62"/>
        <v>10466514.325495467</v>
      </c>
      <c r="BF45">
        <f t="shared" si="32"/>
        <v>0.89819709359559474</v>
      </c>
      <c r="BG45" s="41">
        <f t="shared" si="63"/>
        <v>58125</v>
      </c>
      <c r="BH45" s="41">
        <f t="shared" si="64"/>
        <v>0</v>
      </c>
      <c r="BI45">
        <f t="shared" si="33"/>
        <v>0.91207650746310187</v>
      </c>
      <c r="BJ45">
        <f t="shared" si="65"/>
        <v>0</v>
      </c>
      <c r="BK45" s="121">
        <f t="shared" si="66"/>
        <v>0</v>
      </c>
      <c r="BL45">
        <f t="shared" si="34"/>
        <v>0.91699037490683677</v>
      </c>
      <c r="BM45" s="119">
        <f t="shared" si="67"/>
        <v>2142602.6165456814</v>
      </c>
      <c r="BN45" s="119">
        <f t="shared" si="68"/>
        <v>39437853.261650331</v>
      </c>
      <c r="BO45">
        <f t="shared" si="35"/>
        <v>0.90521216735920584</v>
      </c>
    </row>
    <row r="46" spans="1:67">
      <c r="A46">
        <v>34</v>
      </c>
      <c r="B46" s="64">
        <v>29</v>
      </c>
      <c r="C46" s="56">
        <f t="shared" si="5"/>
        <v>174777390.96890181</v>
      </c>
      <c r="D46" s="56">
        <f t="shared" si="36"/>
        <v>0</v>
      </c>
      <c r="E46" s="59">
        <f t="shared" si="37"/>
        <v>174777390.96890187</v>
      </c>
      <c r="F46" s="53">
        <f t="shared" si="38"/>
        <v>1315374.4392069855</v>
      </c>
      <c r="G46" s="53">
        <f t="shared" si="6"/>
        <v>810675.79844408995</v>
      </c>
      <c r="H46" s="66">
        <f t="shared" si="7"/>
        <v>504698.64076289558</v>
      </c>
      <c r="I46" s="54">
        <f t="shared" si="39"/>
        <v>0.06</v>
      </c>
      <c r="J46" s="67">
        <f t="shared" si="8"/>
        <v>5.1430128318229462E-3</v>
      </c>
      <c r="K46" s="68">
        <f t="shared" si="9"/>
        <v>896286.69287995109</v>
      </c>
      <c r="L46" s="68">
        <f t="shared" si="10"/>
        <v>2211661.1320869364</v>
      </c>
      <c r="M46" s="55">
        <f t="shared" si="40"/>
        <v>1400985.3336428464</v>
      </c>
      <c r="N46" s="55">
        <f t="shared" si="41"/>
        <v>315476.11629252142</v>
      </c>
      <c r="O46" s="55">
        <f t="shared" si="11"/>
        <v>1085509.2173503251</v>
      </c>
      <c r="P46" s="65">
        <f t="shared" si="42"/>
        <v>2483606.263021172</v>
      </c>
      <c r="Q46" s="52">
        <f t="shared" si="71"/>
        <v>102984.97390407846</v>
      </c>
      <c r="R46" s="57">
        <f t="shared" si="43"/>
        <v>10348.359429254884</v>
      </c>
      <c r="S46" s="59">
        <f t="shared" si="44"/>
        <v>47257400.143093549</v>
      </c>
      <c r="T46" s="56">
        <f t="shared" si="13"/>
        <v>1197856.4616093198</v>
      </c>
      <c r="U46" s="57">
        <f t="shared" si="14"/>
        <v>196905.83392955645</v>
      </c>
      <c r="V46" s="59">
        <f t="shared" si="69"/>
        <v>14000000</v>
      </c>
      <c r="W46" s="52">
        <f t="shared" si="15"/>
        <v>0</v>
      </c>
      <c r="X46" s="57">
        <f t="shared" si="16"/>
        <v>58333.333333333336</v>
      </c>
      <c r="Y46" s="59">
        <f t="shared" ref="Y46:Y109" si="72">IF(V45&gt;O45,(IF(V45&gt;AA45+O45+AM45,Y45+AA45,Y45+AA45-((AA45+O45+AM45)-V45))),Y45-Z45)</f>
        <v>24716393.736978833</v>
      </c>
      <c r="Z46" s="56">
        <f t="shared" si="46"/>
        <v>0</v>
      </c>
      <c r="AA46" s="57">
        <f t="shared" si="47"/>
        <v>102984.97390407846</v>
      </c>
      <c r="AB46" s="63">
        <f t="shared" si="70"/>
        <v>20000000</v>
      </c>
      <c r="AC46" s="74">
        <f t="shared" si="17"/>
        <v>0</v>
      </c>
      <c r="AD46" s="57">
        <f t="shared" si="48"/>
        <v>83333.333333333328</v>
      </c>
      <c r="AE46" s="59">
        <f t="shared" si="49"/>
        <v>25406652.203649566</v>
      </c>
      <c r="AF46" s="54">
        <f t="shared" si="50"/>
        <v>315476.11629252142</v>
      </c>
      <c r="AG46" s="57">
        <f t="shared" si="18"/>
        <v>105861.05084853986</v>
      </c>
      <c r="AH46" s="59">
        <f t="shared" si="51"/>
        <v>13950000</v>
      </c>
      <c r="AI46" s="54">
        <f t="shared" si="19"/>
        <v>0</v>
      </c>
      <c r="AJ46" s="57">
        <f t="shared" si="20"/>
        <v>58125</v>
      </c>
      <c r="AK46" s="59">
        <f t="shared" si="52"/>
        <v>26963338.622158721</v>
      </c>
      <c r="AL46" s="56">
        <f t="shared" si="53"/>
        <v>0</v>
      </c>
      <c r="AM46" s="75">
        <f t="shared" si="22"/>
        <v>112347.24425899467</v>
      </c>
      <c r="AN46">
        <f t="shared" si="54"/>
        <v>2.4262245057029279E-2</v>
      </c>
      <c r="AO46" s="119">
        <f t="shared" si="23"/>
        <v>113333.33333333334</v>
      </c>
      <c r="AP46" s="119">
        <f t="shared" si="24"/>
        <v>2986564.2432182753</v>
      </c>
      <c r="AQ46">
        <f t="shared" si="25"/>
        <v>0.88721359090133256</v>
      </c>
      <c r="AR46" s="41">
        <f t="shared" si="26"/>
        <v>1394762.2955388762</v>
      </c>
      <c r="AS46" s="41">
        <f t="shared" si="27"/>
        <v>40727119.694716871</v>
      </c>
      <c r="AT46">
        <f t="shared" si="28"/>
        <v>0.88916249229689215</v>
      </c>
      <c r="AU46" s="41">
        <f t="shared" si="55"/>
        <v>58333.333333333336</v>
      </c>
      <c r="AV46" s="41">
        <f t="shared" si="56"/>
        <v>0</v>
      </c>
      <c r="AW46">
        <f t="shared" si="29"/>
        <v>0.89363147365559326</v>
      </c>
      <c r="AX46">
        <f t="shared" si="57"/>
        <v>0</v>
      </c>
      <c r="AY46" s="121">
        <f t="shared" si="58"/>
        <v>0</v>
      </c>
      <c r="AZ46">
        <f t="shared" si="30"/>
        <v>0.92190210883254653</v>
      </c>
      <c r="BA46" s="39">
        <f t="shared" si="59"/>
        <v>83333.333333333328</v>
      </c>
      <c r="BB46" s="39">
        <f t="shared" si="60"/>
        <v>0</v>
      </c>
      <c r="BC46">
        <f t="shared" si="31"/>
        <v>0.90179650411775114</v>
      </c>
      <c r="BD46" s="41">
        <f t="shared" si="61"/>
        <v>421337.16714106128</v>
      </c>
      <c r="BE46" s="41">
        <f t="shared" si="62"/>
        <v>10726187.953945728</v>
      </c>
      <c r="BF46">
        <f t="shared" si="32"/>
        <v>0.89458637497590754</v>
      </c>
      <c r="BG46" s="41">
        <f t="shared" si="63"/>
        <v>58125</v>
      </c>
      <c r="BH46" s="41">
        <f t="shared" si="64"/>
        <v>0</v>
      </c>
      <c r="BI46">
        <f t="shared" si="33"/>
        <v>0.90890752964052368</v>
      </c>
      <c r="BJ46">
        <f t="shared" si="65"/>
        <v>0</v>
      </c>
      <c r="BK46" s="121">
        <f t="shared" si="66"/>
        <v>0</v>
      </c>
      <c r="BL46">
        <f t="shared" si="34"/>
        <v>0.91397966265107911</v>
      </c>
      <c r="BM46" s="119">
        <f t="shared" si="67"/>
        <v>2129224.4626799375</v>
      </c>
      <c r="BN46" s="119">
        <f t="shared" si="68"/>
        <v>40628574.67564255</v>
      </c>
      <c r="BO46">
        <f t="shared" si="35"/>
        <v>0.90182373780768632</v>
      </c>
    </row>
    <row r="47" spans="1:67">
      <c r="A47">
        <v>35</v>
      </c>
      <c r="B47" s="58">
        <v>30</v>
      </c>
      <c r="C47" s="56">
        <f t="shared" si="5"/>
        <v>173376405.63525897</v>
      </c>
      <c r="D47" s="56">
        <f t="shared" si="36"/>
        <v>0</v>
      </c>
      <c r="E47" s="59">
        <f t="shared" si="37"/>
        <v>173376405.63525903</v>
      </c>
      <c r="F47" s="53">
        <f t="shared" si="38"/>
        <v>1308609.4515874926</v>
      </c>
      <c r="G47" s="53">
        <f t="shared" si="6"/>
        <v>804177.56147154316</v>
      </c>
      <c r="H47" s="60">
        <f t="shared" si="7"/>
        <v>504431.89011594944</v>
      </c>
      <c r="I47" s="54">
        <f t="shared" si="39"/>
        <v>0.06</v>
      </c>
      <c r="J47" s="61">
        <f t="shared" si="8"/>
        <v>5.1430128318229462E-3</v>
      </c>
      <c r="K47" s="62">
        <f t="shared" si="9"/>
        <v>889082.7792338304</v>
      </c>
      <c r="L47" s="62">
        <f t="shared" si="10"/>
        <v>2197692.2308213231</v>
      </c>
      <c r="M47" s="55">
        <f t="shared" si="40"/>
        <v>1393514.6693497798</v>
      </c>
      <c r="N47" s="55">
        <f t="shared" si="41"/>
        <v>313793.86016841646</v>
      </c>
      <c r="O47" s="55">
        <f t="shared" si="11"/>
        <v>1079720.8091813633</v>
      </c>
      <c r="P47" s="59">
        <f t="shared" si="42"/>
        <v>2380621.2891170937</v>
      </c>
      <c r="Q47" s="52">
        <f t="shared" si="71"/>
        <v>103414.07796201212</v>
      </c>
      <c r="R47" s="57">
        <f t="shared" si="43"/>
        <v>9919.2553713212237</v>
      </c>
      <c r="S47" s="59">
        <f t="shared" si="44"/>
        <v>46059543.68148423</v>
      </c>
      <c r="T47" s="56">
        <f t="shared" si="13"/>
        <v>1192536.1669581039</v>
      </c>
      <c r="U47" s="57">
        <f t="shared" si="14"/>
        <v>191914.76533951762</v>
      </c>
      <c r="V47" s="59">
        <f t="shared" si="69"/>
        <v>14000000</v>
      </c>
      <c r="W47" s="52">
        <f t="shared" si="15"/>
        <v>0</v>
      </c>
      <c r="X47" s="57">
        <f t="shared" si="16"/>
        <v>58333.333333333336</v>
      </c>
      <c r="Y47" s="59">
        <f t="shared" si="72"/>
        <v>24819378.71088291</v>
      </c>
      <c r="Z47" s="56">
        <f t="shared" si="46"/>
        <v>0</v>
      </c>
      <c r="AA47" s="57">
        <f t="shared" si="47"/>
        <v>103414.07796201212</v>
      </c>
      <c r="AB47" s="63">
        <f t="shared" si="70"/>
        <v>20000000</v>
      </c>
      <c r="AC47" s="74">
        <f t="shared" si="17"/>
        <v>0</v>
      </c>
      <c r="AD47" s="57">
        <f t="shared" si="48"/>
        <v>83333.333333333328</v>
      </c>
      <c r="AE47" s="59">
        <f t="shared" si="49"/>
        <v>25091176.087357044</v>
      </c>
      <c r="AF47" s="54">
        <f t="shared" si="50"/>
        <v>313793.86016841646</v>
      </c>
      <c r="AG47" s="57">
        <f t="shared" si="18"/>
        <v>104546.56703065435</v>
      </c>
      <c r="AH47" s="59">
        <f t="shared" si="51"/>
        <v>13950000</v>
      </c>
      <c r="AI47" s="54">
        <f t="shared" si="19"/>
        <v>0</v>
      </c>
      <c r="AJ47" s="57">
        <f t="shared" si="20"/>
        <v>58125</v>
      </c>
      <c r="AK47" s="59">
        <f t="shared" si="52"/>
        <v>27075685.866417717</v>
      </c>
      <c r="AL47" s="56">
        <f t="shared" si="53"/>
        <v>0</v>
      </c>
      <c r="AM47" s="75">
        <f t="shared" si="22"/>
        <v>112815.35777674049</v>
      </c>
      <c r="AN47">
        <f t="shared" si="54"/>
        <v>2.4342652241036739E-2</v>
      </c>
      <c r="AO47" s="119">
        <f t="shared" si="23"/>
        <v>113333.33333333334</v>
      </c>
      <c r="AP47" s="119">
        <f t="shared" si="24"/>
        <v>3102422.3388603637</v>
      </c>
      <c r="AQ47">
        <f t="shared" si="25"/>
        <v>0.88338315444322091</v>
      </c>
      <c r="AR47" s="41">
        <f t="shared" si="26"/>
        <v>1384450.9322976214</v>
      </c>
      <c r="AS47" s="41">
        <f t="shared" si="27"/>
        <v>41738765.843533635</v>
      </c>
      <c r="AT47">
        <f t="shared" si="28"/>
        <v>0.88539061760998072</v>
      </c>
      <c r="AU47" s="41">
        <f t="shared" si="55"/>
        <v>58333.333333333336</v>
      </c>
      <c r="AV47" s="41">
        <f t="shared" si="56"/>
        <v>0</v>
      </c>
      <c r="AW47">
        <f t="shared" si="29"/>
        <v>0.88999445787408427</v>
      </c>
      <c r="AX47">
        <f t="shared" si="57"/>
        <v>0</v>
      </c>
      <c r="AY47" s="121">
        <f t="shared" si="58"/>
        <v>0</v>
      </c>
      <c r="AZ47">
        <f t="shared" si="30"/>
        <v>0.91913644528081428</v>
      </c>
      <c r="BA47" s="39">
        <f t="shared" si="59"/>
        <v>83333.333333333328</v>
      </c>
      <c r="BB47" s="39">
        <f t="shared" si="60"/>
        <v>0</v>
      </c>
      <c r="BC47">
        <f t="shared" si="31"/>
        <v>0.89840792901442457</v>
      </c>
      <c r="BD47" s="41">
        <f t="shared" si="61"/>
        <v>418340.42719907081</v>
      </c>
      <c r="BE47" s="41">
        <f t="shared" si="62"/>
        <v>10982785.105894577</v>
      </c>
      <c r="BF47">
        <f t="shared" si="32"/>
        <v>0.89097827798193796</v>
      </c>
      <c r="BG47" s="41">
        <f t="shared" si="63"/>
        <v>58125</v>
      </c>
      <c r="BH47" s="41">
        <f t="shared" si="64"/>
        <v>0</v>
      </c>
      <c r="BI47">
        <f t="shared" si="33"/>
        <v>0.90573746535528565</v>
      </c>
      <c r="BJ47">
        <f t="shared" si="65"/>
        <v>0</v>
      </c>
      <c r="BK47" s="121">
        <f t="shared" si="66"/>
        <v>0</v>
      </c>
      <c r="BL47">
        <f t="shared" si="34"/>
        <v>0.91096666618766875</v>
      </c>
      <c r="BM47" s="119">
        <f t="shared" si="67"/>
        <v>2115916.3594966922</v>
      </c>
      <c r="BN47" s="119">
        <f t="shared" si="68"/>
        <v>41805440.080493398</v>
      </c>
      <c r="BO47">
        <f t="shared" si="35"/>
        <v>0.89843599576276789</v>
      </c>
    </row>
    <row r="48" spans="1:67">
      <c r="A48">
        <v>36</v>
      </c>
      <c r="B48" s="64">
        <v>31</v>
      </c>
      <c r="C48" s="56">
        <f t="shared" si="5"/>
        <v>171982890.96590924</v>
      </c>
      <c r="D48" s="56">
        <f t="shared" si="36"/>
        <v>0</v>
      </c>
      <c r="E48" s="59">
        <f t="shared" si="37"/>
        <v>171982890.96590924</v>
      </c>
      <c r="F48" s="53">
        <f t="shared" si="38"/>
        <v>1301879.2563861329</v>
      </c>
      <c r="G48" s="53">
        <f t="shared" si="6"/>
        <v>797713.97593020916</v>
      </c>
      <c r="H48" s="66">
        <f t="shared" si="7"/>
        <v>504165.28045592376</v>
      </c>
      <c r="I48" s="54">
        <f t="shared" si="39"/>
        <v>0.06</v>
      </c>
      <c r="J48" s="67">
        <f t="shared" si="8"/>
        <v>5.1430128318229462E-3</v>
      </c>
      <c r="K48" s="68">
        <f t="shared" si="9"/>
        <v>881917.28658493352</v>
      </c>
      <c r="L48" s="68">
        <f t="shared" si="10"/>
        <v>2183796.5429710667</v>
      </c>
      <c r="M48" s="55">
        <f t="shared" si="40"/>
        <v>1386082.5670408574</v>
      </c>
      <c r="N48" s="55">
        <f t="shared" si="41"/>
        <v>312120.2874935256</v>
      </c>
      <c r="O48" s="55">
        <f t="shared" si="11"/>
        <v>1073962.2795473319</v>
      </c>
      <c r="P48" s="65">
        <f t="shared" si="42"/>
        <v>2277207.2111550816</v>
      </c>
      <c r="Q48" s="52">
        <f t="shared" si="71"/>
        <v>103844.9699535205</v>
      </c>
      <c r="R48" s="57">
        <f t="shared" si="43"/>
        <v>9488.3633798128394</v>
      </c>
      <c r="S48" s="59">
        <f t="shared" si="44"/>
        <v>44867007.514526129</v>
      </c>
      <c r="T48" s="56">
        <f t="shared" si="13"/>
        <v>1187247.7013148088</v>
      </c>
      <c r="U48" s="57">
        <f t="shared" si="14"/>
        <v>186945.86464385886</v>
      </c>
      <c r="V48" s="59">
        <f t="shared" si="69"/>
        <v>14000000</v>
      </c>
      <c r="W48" s="52">
        <f t="shared" si="15"/>
        <v>0</v>
      </c>
      <c r="X48" s="57">
        <f t="shared" si="16"/>
        <v>58333.333333333336</v>
      </c>
      <c r="Y48" s="59">
        <f t="shared" si="72"/>
        <v>24922792.788844921</v>
      </c>
      <c r="Z48" s="56">
        <f t="shared" si="46"/>
        <v>0</v>
      </c>
      <c r="AA48" s="57">
        <f t="shared" si="47"/>
        <v>103844.9699535205</v>
      </c>
      <c r="AB48" s="63">
        <f t="shared" si="70"/>
        <v>20000000</v>
      </c>
      <c r="AC48" s="74">
        <f t="shared" si="17"/>
        <v>0</v>
      </c>
      <c r="AD48" s="57">
        <f t="shared" si="48"/>
        <v>83333.333333333328</v>
      </c>
      <c r="AE48" s="59">
        <f t="shared" si="49"/>
        <v>24777382.227188628</v>
      </c>
      <c r="AF48" s="54">
        <f t="shared" si="50"/>
        <v>312120.2874935256</v>
      </c>
      <c r="AG48" s="57">
        <f t="shared" si="18"/>
        <v>103239.09261328595</v>
      </c>
      <c r="AH48" s="59">
        <f t="shared" si="51"/>
        <v>13950000</v>
      </c>
      <c r="AI48" s="54">
        <f t="shared" si="19"/>
        <v>0</v>
      </c>
      <c r="AJ48" s="57">
        <f t="shared" si="20"/>
        <v>58125</v>
      </c>
      <c r="AK48" s="59">
        <f t="shared" si="52"/>
        <v>27188501.224194456</v>
      </c>
      <c r="AL48" s="56">
        <f t="shared" si="53"/>
        <v>0</v>
      </c>
      <c r="AM48" s="75">
        <f t="shared" si="22"/>
        <v>113285.4217674769</v>
      </c>
      <c r="AN48">
        <f t="shared" si="54"/>
        <v>2.4423059425044202E-2</v>
      </c>
      <c r="AO48" s="119">
        <f t="shared" si="23"/>
        <v>113333.33333333334</v>
      </c>
      <c r="AP48" s="119">
        <f t="shared" si="24"/>
        <v>3219194.0685591353</v>
      </c>
      <c r="AQ48">
        <f t="shared" si="25"/>
        <v>0.87955751801815807</v>
      </c>
      <c r="AR48" s="41">
        <f t="shared" si="26"/>
        <v>1374193.5659586675</v>
      </c>
      <c r="AS48" s="41">
        <f t="shared" si="27"/>
        <v>42740917.247333117</v>
      </c>
      <c r="AT48">
        <f t="shared" si="28"/>
        <v>0.88162297755440544</v>
      </c>
      <c r="AU48" s="41">
        <f t="shared" si="55"/>
        <v>58333.333333333336</v>
      </c>
      <c r="AV48" s="41">
        <f t="shared" si="56"/>
        <v>0</v>
      </c>
      <c r="AW48">
        <f t="shared" si="29"/>
        <v>0.88636041335362514</v>
      </c>
      <c r="AX48">
        <f t="shared" si="57"/>
        <v>0</v>
      </c>
      <c r="AY48" s="121">
        <f t="shared" si="58"/>
        <v>0</v>
      </c>
      <c r="AZ48">
        <f t="shared" si="30"/>
        <v>0.9163668337921832</v>
      </c>
      <c r="BA48" s="39">
        <f t="shared" si="59"/>
        <v>83333.333333333328</v>
      </c>
      <c r="BB48" s="39">
        <f t="shared" si="60"/>
        <v>0</v>
      </c>
      <c r="BC48">
        <f t="shared" si="31"/>
        <v>0.89502013629442678</v>
      </c>
      <c r="BD48" s="41">
        <f t="shared" si="61"/>
        <v>415359.38010681153</v>
      </c>
      <c r="BE48" s="41">
        <f t="shared" si="62"/>
        <v>11236330.349766921</v>
      </c>
      <c r="BF48">
        <f t="shared" si="32"/>
        <v>0.8873728882892794</v>
      </c>
      <c r="BG48" s="41">
        <f t="shared" si="63"/>
        <v>58125</v>
      </c>
      <c r="BH48" s="41">
        <f t="shared" si="64"/>
        <v>0</v>
      </c>
      <c r="BI48">
        <f t="shared" si="33"/>
        <v>0.90256640304698399</v>
      </c>
      <c r="BJ48">
        <f t="shared" si="65"/>
        <v>0</v>
      </c>
      <c r="BK48" s="121">
        <f t="shared" si="66"/>
        <v>0</v>
      </c>
      <c r="BL48">
        <f t="shared" si="34"/>
        <v>0.90795147353258754</v>
      </c>
      <c r="BM48" s="119">
        <f t="shared" si="67"/>
        <v>2102677.946065479</v>
      </c>
      <c r="BN48" s="119">
        <f t="shared" si="68"/>
        <v>42968559.578266576</v>
      </c>
      <c r="BO48">
        <f t="shared" si="35"/>
        <v>0.89504902905882544</v>
      </c>
    </row>
    <row r="49" spans="1:67">
      <c r="A49">
        <v>37</v>
      </c>
      <c r="B49" s="58">
        <v>32</v>
      </c>
      <c r="C49" s="56">
        <f t="shared" si="5"/>
        <v>170596808.39886838</v>
      </c>
      <c r="D49" s="56">
        <f t="shared" si="36"/>
        <v>0</v>
      </c>
      <c r="E49" s="59">
        <f t="shared" si="37"/>
        <v>170596808.39886838</v>
      </c>
      <c r="F49" s="53">
        <f t="shared" si="38"/>
        <v>1295183.6746650548</v>
      </c>
      <c r="G49" s="53">
        <f t="shared" si="6"/>
        <v>791284.86295675114</v>
      </c>
      <c r="H49" s="60">
        <f t="shared" si="7"/>
        <v>503898.81170830363</v>
      </c>
      <c r="I49" s="54">
        <f t="shared" si="39"/>
        <v>0.06</v>
      </c>
      <c r="J49" s="61">
        <f t="shared" si="8"/>
        <v>5.1430128318229462E-3</v>
      </c>
      <c r="K49" s="62">
        <f t="shared" si="9"/>
        <v>874790.01660886453</v>
      </c>
      <c r="L49" s="62">
        <f t="shared" si="10"/>
        <v>2169973.6912739193</v>
      </c>
      <c r="M49" s="55">
        <f t="shared" si="40"/>
        <v>1378688.8283171682</v>
      </c>
      <c r="N49" s="55">
        <f t="shared" si="41"/>
        <v>310455.35359206499</v>
      </c>
      <c r="O49" s="55">
        <f t="shared" si="11"/>
        <v>1068233.4747251032</v>
      </c>
      <c r="P49" s="59">
        <f t="shared" si="42"/>
        <v>2173362.2412015609</v>
      </c>
      <c r="Q49" s="52">
        <f t="shared" si="71"/>
        <v>104277.65732832684</v>
      </c>
      <c r="R49" s="57">
        <f t="shared" si="43"/>
        <v>9055.6760050065041</v>
      </c>
      <c r="S49" s="59">
        <f t="shared" si="44"/>
        <v>43679759.813211322</v>
      </c>
      <c r="T49" s="56">
        <f t="shared" si="13"/>
        <v>1181990.9190832779</v>
      </c>
      <c r="U49" s="57">
        <f t="shared" si="14"/>
        <v>181998.99922171384</v>
      </c>
      <c r="V49" s="59">
        <f t="shared" si="69"/>
        <v>14000000</v>
      </c>
      <c r="W49" s="52">
        <f t="shared" si="15"/>
        <v>0</v>
      </c>
      <c r="X49" s="57">
        <f t="shared" si="16"/>
        <v>58333.333333333336</v>
      </c>
      <c r="Y49" s="59">
        <f t="shared" si="72"/>
        <v>25026637.758798443</v>
      </c>
      <c r="Z49" s="56">
        <f t="shared" si="46"/>
        <v>0</v>
      </c>
      <c r="AA49" s="57">
        <f t="shared" si="47"/>
        <v>104277.65732832684</v>
      </c>
      <c r="AB49" s="63">
        <f t="shared" si="70"/>
        <v>20000000</v>
      </c>
      <c r="AC49" s="74">
        <f t="shared" si="17"/>
        <v>0</v>
      </c>
      <c r="AD49" s="57">
        <f t="shared" si="48"/>
        <v>83333.333333333328</v>
      </c>
      <c r="AE49" s="59">
        <f t="shared" si="49"/>
        <v>24465261.939695101</v>
      </c>
      <c r="AF49" s="54">
        <f t="shared" si="50"/>
        <v>310455.35359206499</v>
      </c>
      <c r="AG49" s="57">
        <f t="shared" si="18"/>
        <v>101938.59141539625</v>
      </c>
      <c r="AH49" s="59">
        <f t="shared" si="51"/>
        <v>13950000</v>
      </c>
      <c r="AI49" s="54">
        <f t="shared" si="19"/>
        <v>0</v>
      </c>
      <c r="AJ49" s="57">
        <f t="shared" si="20"/>
        <v>58125</v>
      </c>
      <c r="AK49" s="59">
        <f t="shared" si="52"/>
        <v>27301786.645961933</v>
      </c>
      <c r="AL49" s="56">
        <f t="shared" si="53"/>
        <v>0</v>
      </c>
      <c r="AM49" s="75">
        <f t="shared" si="22"/>
        <v>113757.44435817472</v>
      </c>
      <c r="AN49">
        <f t="shared" si="54"/>
        <v>2.4503466609051661E-2</v>
      </c>
      <c r="AO49" s="119">
        <f t="shared" si="23"/>
        <v>113333.33333333334</v>
      </c>
      <c r="AP49" s="119">
        <f t="shared" si="24"/>
        <v>3336885.0345064588</v>
      </c>
      <c r="AQ49">
        <f t="shared" si="25"/>
        <v>0.87573676283707924</v>
      </c>
      <c r="AR49" s="41">
        <f t="shared" si="26"/>
        <v>1363989.9183049917</v>
      </c>
      <c r="AS49" s="41">
        <f t="shared" si="27"/>
        <v>43733664.006081283</v>
      </c>
      <c r="AT49">
        <f t="shared" si="28"/>
        <v>0.87785965457579807</v>
      </c>
      <c r="AU49" s="41">
        <f t="shared" si="55"/>
        <v>58333.333333333336</v>
      </c>
      <c r="AV49" s="41">
        <f t="shared" si="56"/>
        <v>0</v>
      </c>
      <c r="AW49">
        <f t="shared" si="29"/>
        <v>0.88272942489488648</v>
      </c>
      <c r="AX49">
        <f t="shared" si="57"/>
        <v>0</v>
      </c>
      <c r="AY49" s="121">
        <f t="shared" si="58"/>
        <v>0</v>
      </c>
      <c r="AZ49">
        <f t="shared" si="30"/>
        <v>0.91359336028966021</v>
      </c>
      <c r="BA49" s="39">
        <f t="shared" si="59"/>
        <v>83333.333333333328</v>
      </c>
      <c r="BB49" s="39">
        <f t="shared" si="60"/>
        <v>0</v>
      </c>
      <c r="BC49">
        <f t="shared" si="31"/>
        <v>0.89163321342375401</v>
      </c>
      <c r="BD49" s="41">
        <f t="shared" si="61"/>
        <v>412393.94500746124</v>
      </c>
      <c r="BE49" s="41">
        <f t="shared" si="62"/>
        <v>11486848.082906405</v>
      </c>
      <c r="BF49">
        <f t="shared" si="32"/>
        <v>0.88377029111773209</v>
      </c>
      <c r="BG49" s="41">
        <f t="shared" si="63"/>
        <v>58125</v>
      </c>
      <c r="BH49" s="41">
        <f t="shared" si="64"/>
        <v>0</v>
      </c>
      <c r="BI49">
        <f t="shared" si="33"/>
        <v>0.89939443088481574</v>
      </c>
      <c r="BJ49">
        <f t="shared" si="65"/>
        <v>0</v>
      </c>
      <c r="BK49" s="121">
        <f t="shared" si="66"/>
        <v>0</v>
      </c>
      <c r="BL49">
        <f t="shared" si="34"/>
        <v>0.90493417249773989</v>
      </c>
      <c r="BM49" s="119">
        <f t="shared" si="67"/>
        <v>2089508.8633124526</v>
      </c>
      <c r="BN49" s="119">
        <f t="shared" si="68"/>
        <v>44118042.506149381</v>
      </c>
      <c r="BO49">
        <f t="shared" si="35"/>
        <v>0.89166292516734136</v>
      </c>
    </row>
    <row r="50" spans="1:67">
      <c r="A50">
        <v>38</v>
      </c>
      <c r="B50" s="64">
        <v>33</v>
      </c>
      <c r="C50" s="56">
        <f t="shared" si="5"/>
        <v>169218119.57055122</v>
      </c>
      <c r="D50" s="56">
        <f t="shared" si="36"/>
        <v>0</v>
      </c>
      <c r="E50" s="59">
        <f t="shared" si="37"/>
        <v>169218119.57055122</v>
      </c>
      <c r="F50" s="53">
        <f t="shared" si="38"/>
        <v>1288522.528406685</v>
      </c>
      <c r="G50" s="53">
        <f t="shared" si="6"/>
        <v>784890.04460807343</v>
      </c>
      <c r="H50" s="66">
        <f t="shared" si="7"/>
        <v>503632.48379861156</v>
      </c>
      <c r="I50" s="54">
        <f t="shared" si="39"/>
        <v>0.06</v>
      </c>
      <c r="J50" s="67">
        <f t="shared" si="8"/>
        <v>5.1430128318229462E-3</v>
      </c>
      <c r="K50" s="68">
        <f t="shared" si="9"/>
        <v>867700.77200159535</v>
      </c>
      <c r="L50" s="68">
        <f t="shared" si="10"/>
        <v>2156223.3004082805</v>
      </c>
      <c r="M50" s="55">
        <f t="shared" si="40"/>
        <v>1371333.2558002071</v>
      </c>
      <c r="N50" s="55">
        <f t="shared" si="41"/>
        <v>308799.0140180274</v>
      </c>
      <c r="O50" s="55">
        <f t="shared" si="11"/>
        <v>1062534.2417821798</v>
      </c>
      <c r="P50" s="65">
        <f t="shared" si="42"/>
        <v>2069084.5838732342</v>
      </c>
      <c r="Q50" s="52">
        <f t="shared" si="71"/>
        <v>104712.14756719487</v>
      </c>
      <c r="R50" s="57">
        <f t="shared" si="43"/>
        <v>8621.1857661384765</v>
      </c>
      <c r="S50" s="59">
        <f t="shared" si="44"/>
        <v>42497768.894128047</v>
      </c>
      <c r="T50" s="56">
        <f t="shared" si="13"/>
        <v>1176765.6754918469</v>
      </c>
      <c r="U50" s="57">
        <f t="shared" si="14"/>
        <v>177074.03705886687</v>
      </c>
      <c r="V50" s="59">
        <f t="shared" si="69"/>
        <v>14000000</v>
      </c>
      <c r="W50" s="52">
        <f t="shared" si="15"/>
        <v>0</v>
      </c>
      <c r="X50" s="57">
        <f t="shared" si="16"/>
        <v>58333.333333333336</v>
      </c>
      <c r="Y50" s="59">
        <f t="shared" si="72"/>
        <v>25130915.416126769</v>
      </c>
      <c r="Z50" s="56">
        <f t="shared" si="46"/>
        <v>0</v>
      </c>
      <c r="AA50" s="57">
        <f t="shared" si="47"/>
        <v>104712.14756719487</v>
      </c>
      <c r="AB50" s="63">
        <f t="shared" si="70"/>
        <v>20000000</v>
      </c>
      <c r="AC50" s="74">
        <f t="shared" si="17"/>
        <v>0</v>
      </c>
      <c r="AD50" s="57">
        <f t="shared" si="48"/>
        <v>83333.333333333328</v>
      </c>
      <c r="AE50" s="59">
        <f t="shared" si="49"/>
        <v>24154806.586103037</v>
      </c>
      <c r="AF50" s="54">
        <f t="shared" si="50"/>
        <v>308799.0140180274</v>
      </c>
      <c r="AG50" s="57">
        <f t="shared" si="18"/>
        <v>100645.02744209599</v>
      </c>
      <c r="AH50" s="59">
        <f t="shared" si="51"/>
        <v>13950000</v>
      </c>
      <c r="AI50" s="54">
        <f t="shared" si="19"/>
        <v>0</v>
      </c>
      <c r="AJ50" s="57">
        <f t="shared" si="20"/>
        <v>58125</v>
      </c>
      <c r="AK50" s="59">
        <f t="shared" si="52"/>
        <v>27415544.090320107</v>
      </c>
      <c r="AL50" s="56">
        <f t="shared" si="53"/>
        <v>0</v>
      </c>
      <c r="AM50" s="75">
        <f t="shared" si="22"/>
        <v>114231.43370966711</v>
      </c>
      <c r="AN50">
        <f t="shared" si="54"/>
        <v>2.4583873793059124E-2</v>
      </c>
      <c r="AO50" s="119">
        <f t="shared" si="23"/>
        <v>113333.33333333334</v>
      </c>
      <c r="AP50" s="119">
        <f t="shared" si="24"/>
        <v>3455500.8697174308</v>
      </c>
      <c r="AQ50">
        <f t="shared" si="25"/>
        <v>0.87192096956217036</v>
      </c>
      <c r="AR50" s="41">
        <f t="shared" si="26"/>
        <v>1353839.7125507137</v>
      </c>
      <c r="AS50" s="41">
        <f t="shared" si="27"/>
        <v>44717095.668690182</v>
      </c>
      <c r="AT50">
        <f t="shared" si="28"/>
        <v>0.87410073059442472</v>
      </c>
      <c r="AU50" s="41">
        <f t="shared" si="55"/>
        <v>58333.333333333336</v>
      </c>
      <c r="AV50" s="41">
        <f t="shared" si="56"/>
        <v>0</v>
      </c>
      <c r="AW50">
        <f t="shared" si="29"/>
        <v>0.87910157682814438</v>
      </c>
      <c r="AX50">
        <f t="shared" si="57"/>
        <v>0</v>
      </c>
      <c r="AY50" s="121">
        <f t="shared" si="58"/>
        <v>0</v>
      </c>
      <c r="AZ50">
        <f t="shared" si="30"/>
        <v>0.91081611059024015</v>
      </c>
      <c r="BA50" s="39">
        <f t="shared" si="59"/>
        <v>83333.333333333328</v>
      </c>
      <c r="BB50" s="39">
        <f t="shared" si="60"/>
        <v>0</v>
      </c>
      <c r="BC50">
        <f t="shared" si="31"/>
        <v>0.88824724750185002</v>
      </c>
      <c r="BD50" s="41">
        <f t="shared" si="61"/>
        <v>409444.04146012338</v>
      </c>
      <c r="BE50" s="41">
        <f t="shared" si="62"/>
        <v>11734362.532685041</v>
      </c>
      <c r="BF50">
        <f t="shared" si="32"/>
        <v>0.88017057122866393</v>
      </c>
      <c r="BG50" s="41">
        <f t="shared" si="63"/>
        <v>58125</v>
      </c>
      <c r="BH50" s="41">
        <f t="shared" si="64"/>
        <v>0</v>
      </c>
      <c r="BI50">
        <f t="shared" si="33"/>
        <v>0.89622163676382161</v>
      </c>
      <c r="BJ50">
        <f t="shared" si="65"/>
        <v>0</v>
      </c>
      <c r="BK50" s="121">
        <f t="shared" si="66"/>
        <v>0</v>
      </c>
      <c r="BL50">
        <f t="shared" si="34"/>
        <v>0.90191485068695643</v>
      </c>
      <c r="BM50" s="119">
        <f t="shared" si="67"/>
        <v>2076408.7540108368</v>
      </c>
      <c r="BN50" s="119">
        <f t="shared" si="68"/>
        <v>45253997.441406839</v>
      </c>
      <c r="BO50">
        <f t="shared" si="35"/>
        <v>0.88827777119361828</v>
      </c>
    </row>
    <row r="51" spans="1:67">
      <c r="A51">
        <v>39</v>
      </c>
      <c r="B51" s="58">
        <v>34</v>
      </c>
      <c r="C51" s="56">
        <f t="shared" si="5"/>
        <v>167846786.31475097</v>
      </c>
      <c r="D51" s="56">
        <f t="shared" si="36"/>
        <v>0</v>
      </c>
      <c r="E51" s="59">
        <f t="shared" si="37"/>
        <v>167846786.314751</v>
      </c>
      <c r="F51" s="53">
        <f t="shared" si="38"/>
        <v>1281895.6405089961</v>
      </c>
      <c r="G51" s="53">
        <f t="shared" si="6"/>
        <v>778529.34385658673</v>
      </c>
      <c r="H51" s="60">
        <f t="shared" si="7"/>
        <v>503366.29665240936</v>
      </c>
      <c r="I51" s="54">
        <f t="shared" si="39"/>
        <v>0.06</v>
      </c>
      <c r="J51" s="61">
        <f t="shared" si="8"/>
        <v>5.1430128318229462E-3</v>
      </c>
      <c r="K51" s="62">
        <f t="shared" si="9"/>
        <v>860649.35647421796</v>
      </c>
      <c r="L51" s="62">
        <f t="shared" si="10"/>
        <v>2142544.9969832138</v>
      </c>
      <c r="M51" s="55">
        <f t="shared" si="40"/>
        <v>1364015.6531266272</v>
      </c>
      <c r="N51" s="55">
        <f t="shared" si="41"/>
        <v>307151.2245540006</v>
      </c>
      <c r="O51" s="55">
        <f t="shared" si="11"/>
        <v>1056864.4285726266</v>
      </c>
      <c r="P51" s="59">
        <f t="shared" si="42"/>
        <v>1964372.4363060393</v>
      </c>
      <c r="Q51" s="52">
        <f t="shared" si="71"/>
        <v>105148.44818205817</v>
      </c>
      <c r="R51" s="57">
        <f t="shared" si="43"/>
        <v>8184.8851512751635</v>
      </c>
      <c r="S51" s="59">
        <f t="shared" si="44"/>
        <v>41321003.2186362</v>
      </c>
      <c r="T51" s="56">
        <f t="shared" si="13"/>
        <v>1171571.8265894172</v>
      </c>
      <c r="U51" s="57">
        <f t="shared" si="14"/>
        <v>172170.8467443175</v>
      </c>
      <c r="V51" s="59">
        <f t="shared" si="69"/>
        <v>14000000</v>
      </c>
      <c r="W51" s="52">
        <f t="shared" si="15"/>
        <v>0</v>
      </c>
      <c r="X51" s="57">
        <f t="shared" si="16"/>
        <v>58333.333333333336</v>
      </c>
      <c r="Y51" s="59">
        <f t="shared" si="72"/>
        <v>25235627.563693963</v>
      </c>
      <c r="Z51" s="56">
        <f t="shared" si="46"/>
        <v>0</v>
      </c>
      <c r="AA51" s="57">
        <f t="shared" si="47"/>
        <v>105148.44818205817</v>
      </c>
      <c r="AB51" s="63">
        <f t="shared" si="70"/>
        <v>20000000</v>
      </c>
      <c r="AC51" s="74">
        <f t="shared" si="17"/>
        <v>0</v>
      </c>
      <c r="AD51" s="57">
        <f t="shared" si="48"/>
        <v>83333.333333333328</v>
      </c>
      <c r="AE51" s="59">
        <f t="shared" si="49"/>
        <v>23846007.572085008</v>
      </c>
      <c r="AF51" s="54">
        <f t="shared" si="50"/>
        <v>307151.2245540006</v>
      </c>
      <c r="AG51" s="57">
        <f t="shared" si="18"/>
        <v>99358.364883687536</v>
      </c>
      <c r="AH51" s="59">
        <f t="shared" si="51"/>
        <v>13950000</v>
      </c>
      <c r="AI51" s="54">
        <f t="shared" si="19"/>
        <v>0</v>
      </c>
      <c r="AJ51" s="57">
        <f t="shared" si="20"/>
        <v>58125</v>
      </c>
      <c r="AK51" s="59">
        <f t="shared" si="52"/>
        <v>27529775.524029773</v>
      </c>
      <c r="AL51" s="56">
        <f t="shared" si="53"/>
        <v>0</v>
      </c>
      <c r="AM51" s="75">
        <f t="shared" si="22"/>
        <v>114707.39801679071</v>
      </c>
      <c r="AN51">
        <f t="shared" si="54"/>
        <v>2.4664280977066584E-2</v>
      </c>
      <c r="AO51" s="119">
        <f t="shared" si="23"/>
        <v>113333.33333333333</v>
      </c>
      <c r="AP51" s="119">
        <f t="shared" si="24"/>
        <v>3575047.2381899776</v>
      </c>
      <c r="AQ51">
        <f t="shared" si="25"/>
        <v>0.86811021830493806</v>
      </c>
      <c r="AR51" s="41">
        <f t="shared" si="26"/>
        <v>1343742.6733337347</v>
      </c>
      <c r="AS51" s="41">
        <f t="shared" si="27"/>
        <v>45691301.23698727</v>
      </c>
      <c r="AT51">
        <f t="shared" si="28"/>
        <v>0.87034628700308225</v>
      </c>
      <c r="AU51" s="41">
        <f t="shared" si="55"/>
        <v>58333.333333333336</v>
      </c>
      <c r="AV51" s="41">
        <f t="shared" si="56"/>
        <v>0</v>
      </c>
      <c r="AW51">
        <f t="shared" si="29"/>
        <v>0.87547695301071216</v>
      </c>
      <c r="AX51">
        <f t="shared" si="57"/>
        <v>0</v>
      </c>
      <c r="AY51" s="121">
        <f t="shared" si="58"/>
        <v>0</v>
      </c>
      <c r="AZ51">
        <f t="shared" si="30"/>
        <v>0.90803517040063741</v>
      </c>
      <c r="BA51" s="39">
        <f t="shared" si="59"/>
        <v>83333.333333333328</v>
      </c>
      <c r="BB51" s="39">
        <f t="shared" si="60"/>
        <v>0</v>
      </c>
      <c r="BC51">
        <f t="shared" si="31"/>
        <v>0.8848623252583897</v>
      </c>
      <c r="BD51" s="41">
        <f t="shared" si="61"/>
        <v>406509.58943768812</v>
      </c>
      <c r="BE51" s="41">
        <f t="shared" si="62"/>
        <v>11978897.757606024</v>
      </c>
      <c r="BF51">
        <f t="shared" si="32"/>
        <v>0.8765738129223184</v>
      </c>
      <c r="BG51" s="41">
        <f t="shared" si="63"/>
        <v>58125</v>
      </c>
      <c r="BH51" s="41">
        <f t="shared" si="64"/>
        <v>0</v>
      </c>
      <c r="BI51">
        <f t="shared" si="33"/>
        <v>0.89304810830116699</v>
      </c>
      <c r="BJ51">
        <f t="shared" si="65"/>
        <v>0</v>
      </c>
      <c r="BK51" s="121">
        <f t="shared" si="66"/>
        <v>0</v>
      </c>
      <c r="BL51">
        <f t="shared" si="34"/>
        <v>0.89889359549197512</v>
      </c>
      <c r="BM51" s="119">
        <f t="shared" si="67"/>
        <v>2063377.2627714225</v>
      </c>
      <c r="BN51" s="119">
        <f t="shared" si="68"/>
        <v>46376532.206305325</v>
      </c>
      <c r="BO51">
        <f t="shared" si="35"/>
        <v>0.88489365387348928</v>
      </c>
    </row>
    <row r="52" spans="1:67">
      <c r="A52">
        <v>40</v>
      </c>
      <c r="B52" s="64">
        <v>35</v>
      </c>
      <c r="C52" s="56">
        <f t="shared" si="5"/>
        <v>166482770.66162434</v>
      </c>
      <c r="D52" s="56">
        <f t="shared" si="36"/>
        <v>0</v>
      </c>
      <c r="E52" s="59">
        <f t="shared" si="37"/>
        <v>166482770.66162437</v>
      </c>
      <c r="F52" s="53">
        <f t="shared" si="38"/>
        <v>1275302.8347808009</v>
      </c>
      <c r="G52" s="53">
        <f t="shared" si="6"/>
        <v>772202.584585501</v>
      </c>
      <c r="H52" s="66">
        <f t="shared" si="7"/>
        <v>503100.25019529986</v>
      </c>
      <c r="I52" s="54">
        <f t="shared" si="39"/>
        <v>0.06</v>
      </c>
      <c r="J52" s="67">
        <f t="shared" si="8"/>
        <v>5.1430128318229462E-3</v>
      </c>
      <c r="K52" s="68">
        <f t="shared" si="9"/>
        <v>853635.57474772318</v>
      </c>
      <c r="L52" s="68">
        <f t="shared" si="10"/>
        <v>2128938.4095285241</v>
      </c>
      <c r="M52" s="55">
        <f t="shared" si="40"/>
        <v>1356735.8249430233</v>
      </c>
      <c r="N52" s="55">
        <f t="shared" si="41"/>
        <v>305511.94120999263</v>
      </c>
      <c r="O52" s="55">
        <f t="shared" si="11"/>
        <v>1051223.8837330306</v>
      </c>
      <c r="P52" s="65">
        <f t="shared" si="42"/>
        <v>1859223.9881239813</v>
      </c>
      <c r="Q52" s="52">
        <f t="shared" si="71"/>
        <v>105586.56671615009</v>
      </c>
      <c r="R52" s="57">
        <f t="shared" si="43"/>
        <v>7746.7666171832552</v>
      </c>
      <c r="S52" s="59">
        <f t="shared" si="44"/>
        <v>40149431.392046779</v>
      </c>
      <c r="T52" s="56">
        <f t="shared" si="13"/>
        <v>1166409.2292415579</v>
      </c>
      <c r="U52" s="57">
        <f t="shared" si="14"/>
        <v>167289.29746686158</v>
      </c>
      <c r="V52" s="59">
        <f t="shared" si="69"/>
        <v>14000000</v>
      </c>
      <c r="W52" s="52">
        <f t="shared" si="15"/>
        <v>0</v>
      </c>
      <c r="X52" s="57">
        <f t="shared" si="16"/>
        <v>58333.333333333336</v>
      </c>
      <c r="Y52" s="59">
        <f t="shared" si="72"/>
        <v>25340776.011876021</v>
      </c>
      <c r="Z52" s="56">
        <f t="shared" si="46"/>
        <v>0</v>
      </c>
      <c r="AA52" s="57">
        <f t="shared" si="47"/>
        <v>105586.56671615009</v>
      </c>
      <c r="AB52" s="63">
        <f t="shared" si="70"/>
        <v>20000000</v>
      </c>
      <c r="AC52" s="74">
        <f t="shared" si="17"/>
        <v>0</v>
      </c>
      <c r="AD52" s="57">
        <f t="shared" si="48"/>
        <v>83333.333333333328</v>
      </c>
      <c r="AE52" s="59">
        <f t="shared" si="49"/>
        <v>23538856.347531006</v>
      </c>
      <c r="AF52" s="54">
        <f t="shared" si="50"/>
        <v>305511.94120999263</v>
      </c>
      <c r="AG52" s="57">
        <f t="shared" si="18"/>
        <v>98078.568114712529</v>
      </c>
      <c r="AH52" s="59">
        <f t="shared" si="51"/>
        <v>13950000</v>
      </c>
      <c r="AI52" s="54">
        <f t="shared" si="19"/>
        <v>0</v>
      </c>
      <c r="AJ52" s="57">
        <f t="shared" si="20"/>
        <v>58125</v>
      </c>
      <c r="AK52" s="59">
        <f t="shared" si="52"/>
        <v>27644482.922046565</v>
      </c>
      <c r="AL52" s="56">
        <f t="shared" si="53"/>
        <v>0</v>
      </c>
      <c r="AM52" s="75">
        <f t="shared" si="22"/>
        <v>115185.34550852735</v>
      </c>
      <c r="AN52">
        <f t="shared" si="54"/>
        <v>2.4744688161074044E-2</v>
      </c>
      <c r="AO52" s="119">
        <f t="shared" si="23"/>
        <v>113333.33333333334</v>
      </c>
      <c r="AP52" s="119">
        <f t="shared" si="24"/>
        <v>3695529.8350652531</v>
      </c>
      <c r="AQ52">
        <f t="shared" si="25"/>
        <v>0.86430458862439485</v>
      </c>
      <c r="AR52" s="41">
        <f t="shared" si="26"/>
        <v>1333698.5267084194</v>
      </c>
      <c r="AS52" s="41">
        <f t="shared" si="27"/>
        <v>46656369.169662312</v>
      </c>
      <c r="AT52">
        <f t="shared" si="28"/>
        <v>0.86659640466501708</v>
      </c>
      <c r="AU52" s="41">
        <f t="shared" si="55"/>
        <v>58333.333333333336</v>
      </c>
      <c r="AV52" s="41">
        <f t="shared" si="56"/>
        <v>0</v>
      </c>
      <c r="AW52">
        <f t="shared" si="29"/>
        <v>0.87185563682441547</v>
      </c>
      <c r="AX52">
        <f t="shared" si="57"/>
        <v>0</v>
      </c>
      <c r="AY52" s="121">
        <f t="shared" si="58"/>
        <v>0</v>
      </c>
      <c r="AZ52">
        <f t="shared" si="30"/>
        <v>0.90525062531305023</v>
      </c>
      <c r="BA52" s="39">
        <f t="shared" si="59"/>
        <v>83333.333333333328</v>
      </c>
      <c r="BB52" s="39">
        <f t="shared" si="60"/>
        <v>0</v>
      </c>
      <c r="BC52">
        <f t="shared" si="31"/>
        <v>0.88147853305001411</v>
      </c>
      <c r="BD52" s="41">
        <f t="shared" si="61"/>
        <v>403590.50932470517</v>
      </c>
      <c r="BE52" s="41">
        <f t="shared" si="62"/>
        <v>12220477.648399705</v>
      </c>
      <c r="BF52">
        <f t="shared" si="32"/>
        <v>0.87298010003523507</v>
      </c>
      <c r="BG52" s="41">
        <f t="shared" si="63"/>
        <v>58125</v>
      </c>
      <c r="BH52" s="41">
        <f t="shared" si="64"/>
        <v>0</v>
      </c>
      <c r="BI52">
        <f t="shared" si="33"/>
        <v>0.88987393283244509</v>
      </c>
      <c r="BJ52">
        <f t="shared" si="65"/>
        <v>0</v>
      </c>
      <c r="BK52" s="121">
        <f t="shared" si="66"/>
        <v>0</v>
      </c>
      <c r="BL52">
        <f t="shared" si="34"/>
        <v>0.89587049408850439</v>
      </c>
      <c r="BM52" s="119">
        <f t="shared" si="67"/>
        <v>2050414.0360331244</v>
      </c>
      <c r="BN52" s="119">
        <f t="shared" si="68"/>
        <v>47485753.873005815</v>
      </c>
      <c r="BO52">
        <f t="shared" si="35"/>
        <v>0.88151065957016161</v>
      </c>
    </row>
    <row r="53" spans="1:67">
      <c r="A53">
        <v>41</v>
      </c>
      <c r="B53" s="58">
        <v>36</v>
      </c>
      <c r="C53" s="56">
        <f t="shared" si="5"/>
        <v>165126034.83668134</v>
      </c>
      <c r="D53" s="56">
        <f t="shared" si="36"/>
        <v>0</v>
      </c>
      <c r="E53" s="59">
        <f t="shared" si="37"/>
        <v>165126034.83668137</v>
      </c>
      <c r="F53" s="53">
        <f t="shared" si="38"/>
        <v>1268743.9359370631</v>
      </c>
      <c r="G53" s="53">
        <f t="shared" si="6"/>
        <v>765909.59158414043</v>
      </c>
      <c r="H53" s="60">
        <f t="shared" si="7"/>
        <v>502834.34435292264</v>
      </c>
      <c r="I53" s="54">
        <f t="shared" si="39"/>
        <v>0.06</v>
      </c>
      <c r="J53" s="61">
        <f t="shared" si="8"/>
        <v>5.1430128318229462E-3</v>
      </c>
      <c r="K53" s="62">
        <f t="shared" si="9"/>
        <v>846659.23254780669</v>
      </c>
      <c r="L53" s="62">
        <f t="shared" si="10"/>
        <v>2115403.1684848699</v>
      </c>
      <c r="M53" s="55">
        <f t="shared" si="40"/>
        <v>1349493.5769007294</v>
      </c>
      <c r="N53" s="55">
        <f t="shared" si="41"/>
        <v>303881.12022226024</v>
      </c>
      <c r="O53" s="55">
        <f t="shared" si="11"/>
        <v>1045612.4566784692</v>
      </c>
      <c r="P53" s="59">
        <f t="shared" si="42"/>
        <v>1753637.4214078311</v>
      </c>
      <c r="Q53" s="52">
        <f t="shared" si="71"/>
        <v>106026.51074413404</v>
      </c>
      <c r="R53" s="57">
        <f t="shared" si="43"/>
        <v>7306.8225891992961</v>
      </c>
      <c r="S53" s="59">
        <f t="shared" si="44"/>
        <v>38983022.162805222</v>
      </c>
      <c r="T53" s="56">
        <f t="shared" si="13"/>
        <v>1161277.7411266153</v>
      </c>
      <c r="U53" s="57">
        <f t="shared" si="14"/>
        <v>162429.25901168841</v>
      </c>
      <c r="V53" s="59">
        <f t="shared" si="69"/>
        <v>14000000</v>
      </c>
      <c r="W53" s="52">
        <f t="shared" si="15"/>
        <v>0</v>
      </c>
      <c r="X53" s="57">
        <f t="shared" si="16"/>
        <v>58333.333333333336</v>
      </c>
      <c r="Y53" s="59">
        <f t="shared" si="72"/>
        <v>25446362.57859217</v>
      </c>
      <c r="Z53" s="56">
        <f t="shared" si="46"/>
        <v>0</v>
      </c>
      <c r="AA53" s="57">
        <f t="shared" si="47"/>
        <v>106026.51074413404</v>
      </c>
      <c r="AB53" s="63">
        <f t="shared" si="70"/>
        <v>20000000</v>
      </c>
      <c r="AC53" s="74">
        <f t="shared" si="17"/>
        <v>0</v>
      </c>
      <c r="AD53" s="57">
        <f t="shared" si="48"/>
        <v>83333.333333333328</v>
      </c>
      <c r="AE53" s="59">
        <f t="shared" si="49"/>
        <v>23233344.406321011</v>
      </c>
      <c r="AF53" s="54">
        <f t="shared" si="50"/>
        <v>303881.12022226024</v>
      </c>
      <c r="AG53" s="57">
        <f t="shared" si="18"/>
        <v>96805.60169300421</v>
      </c>
      <c r="AH53" s="59">
        <f t="shared" si="51"/>
        <v>13950000</v>
      </c>
      <c r="AI53" s="54">
        <f t="shared" si="19"/>
        <v>0</v>
      </c>
      <c r="AJ53" s="57">
        <f t="shared" si="20"/>
        <v>58125</v>
      </c>
      <c r="AK53" s="59">
        <f t="shared" si="52"/>
        <v>27759668.267555092</v>
      </c>
      <c r="AL53" s="56">
        <f t="shared" si="53"/>
        <v>0</v>
      </c>
      <c r="AM53" s="75">
        <f t="shared" si="22"/>
        <v>115665.28444814621</v>
      </c>
      <c r="AN53">
        <f t="shared" si="54"/>
        <v>2.4825095345081503E-2</v>
      </c>
      <c r="AO53" s="119">
        <f t="shared" si="23"/>
        <v>113333.33333333333</v>
      </c>
      <c r="AP53" s="119">
        <f t="shared" si="24"/>
        <v>3816954.3867888255</v>
      </c>
      <c r="AQ53">
        <f t="shared" si="25"/>
        <v>0.86050415952518322</v>
      </c>
      <c r="AR53" s="41">
        <f t="shared" si="26"/>
        <v>1323707.0001383037</v>
      </c>
      <c r="AS53" s="41">
        <f t="shared" si="27"/>
        <v>47612387.386191227</v>
      </c>
      <c r="AT53">
        <f t="shared" si="28"/>
        <v>0.86285116391188343</v>
      </c>
      <c r="AU53" s="41">
        <f t="shared" si="55"/>
        <v>58333.333333333336</v>
      </c>
      <c r="AV53" s="41">
        <f t="shared" si="56"/>
        <v>0</v>
      </c>
      <c r="AW53">
        <f t="shared" si="29"/>
        <v>0.86823771117311122</v>
      </c>
      <c r="AX53">
        <f t="shared" si="57"/>
        <v>0</v>
      </c>
      <c r="AY53" s="121">
        <f t="shared" si="58"/>
        <v>0</v>
      </c>
      <c r="AZ53">
        <f t="shared" si="30"/>
        <v>0.90246256080093368</v>
      </c>
      <c r="BA53" s="39">
        <f t="shared" si="59"/>
        <v>83333.333333333328</v>
      </c>
      <c r="BB53" s="39">
        <f t="shared" si="60"/>
        <v>0</v>
      </c>
      <c r="BC53">
        <f t="shared" si="31"/>
        <v>0.87809595685717834</v>
      </c>
      <c r="BD53" s="41">
        <f t="shared" si="61"/>
        <v>400686.72191526444</v>
      </c>
      <c r="BE53" s="41">
        <f t="shared" si="62"/>
        <v>12459125.929112669</v>
      </c>
      <c r="BF53">
        <f t="shared" si="32"/>
        <v>0.86938951593765235</v>
      </c>
      <c r="BG53" s="41">
        <f t="shared" si="63"/>
        <v>58125</v>
      </c>
      <c r="BH53" s="41">
        <f t="shared" si="64"/>
        <v>0</v>
      </c>
      <c r="BI53">
        <f t="shared" si="33"/>
        <v>0.8866991974080114</v>
      </c>
      <c r="BJ53">
        <f t="shared" si="65"/>
        <v>0</v>
      </c>
      <c r="BK53" s="121">
        <f t="shared" si="66"/>
        <v>0</v>
      </c>
      <c r="BL53">
        <f t="shared" si="34"/>
        <v>0.89284563343230428</v>
      </c>
      <c r="BM53" s="119">
        <f t="shared" si="67"/>
        <v>2037518.7220535679</v>
      </c>
      <c r="BN53" s="119">
        <f t="shared" si="68"/>
        <v>48581768.768426262</v>
      </c>
      <c r="BO53">
        <f t="shared" si="35"/>
        <v>0.87812887427095987</v>
      </c>
    </row>
    <row r="54" spans="1:67">
      <c r="A54">
        <v>42</v>
      </c>
      <c r="B54" s="64">
        <v>37</v>
      </c>
      <c r="C54" s="56">
        <f t="shared" si="5"/>
        <v>163776541.25978059</v>
      </c>
      <c r="D54" s="56">
        <f t="shared" si="36"/>
        <v>0</v>
      </c>
      <c r="E54" s="59">
        <f t="shared" si="37"/>
        <v>163776541.25978062</v>
      </c>
      <c r="F54" s="53">
        <f t="shared" si="38"/>
        <v>1262218.7695942409</v>
      </c>
      <c r="G54" s="53">
        <f t="shared" si="6"/>
        <v>759650.19054328243</v>
      </c>
      <c r="H54" s="66">
        <f t="shared" si="7"/>
        <v>502568.57905095851</v>
      </c>
      <c r="I54" s="54">
        <f t="shared" si="39"/>
        <v>0.06</v>
      </c>
      <c r="J54" s="67">
        <f t="shared" si="8"/>
        <v>5.1430128318229462E-3</v>
      </c>
      <c r="K54" s="68">
        <f t="shared" si="9"/>
        <v>839720.13659970183</v>
      </c>
      <c r="L54" s="68">
        <f t="shared" si="10"/>
        <v>2101938.9061939428</v>
      </c>
      <c r="M54" s="55">
        <f t="shared" si="40"/>
        <v>1342288.7156506605</v>
      </c>
      <c r="N54" s="55">
        <f t="shared" si="41"/>
        <v>302258.71805214754</v>
      </c>
      <c r="O54" s="55">
        <f t="shared" si="11"/>
        <v>1040029.9975985129</v>
      </c>
      <c r="P54" s="65">
        <f t="shared" si="42"/>
        <v>1647610.9106636972</v>
      </c>
      <c r="Q54" s="52">
        <f t="shared" si="71"/>
        <v>106468.28787223461</v>
      </c>
      <c r="R54" s="57">
        <f t="shared" si="43"/>
        <v>6865.0454610987381</v>
      </c>
      <c r="S54" s="59">
        <f t="shared" si="44"/>
        <v>37821744.42167861</v>
      </c>
      <c r="T54" s="56">
        <f t="shared" si="13"/>
        <v>1156177.2207318598</v>
      </c>
      <c r="U54" s="57">
        <f t="shared" si="14"/>
        <v>157590.60175699421</v>
      </c>
      <c r="V54" s="59">
        <f t="shared" si="69"/>
        <v>14000000</v>
      </c>
      <c r="W54" s="52">
        <f t="shared" si="15"/>
        <v>0</v>
      </c>
      <c r="X54" s="57">
        <f t="shared" si="16"/>
        <v>58333.333333333336</v>
      </c>
      <c r="Y54" s="59">
        <f t="shared" si="72"/>
        <v>25552389.089336306</v>
      </c>
      <c r="Z54" s="56">
        <f t="shared" si="46"/>
        <v>0</v>
      </c>
      <c r="AA54" s="57">
        <f t="shared" si="47"/>
        <v>106468.28787223461</v>
      </c>
      <c r="AB54" s="63">
        <f t="shared" si="70"/>
        <v>20000000</v>
      </c>
      <c r="AC54" s="74">
        <f t="shared" si="17"/>
        <v>0</v>
      </c>
      <c r="AD54" s="57">
        <f t="shared" si="48"/>
        <v>83333.333333333328</v>
      </c>
      <c r="AE54" s="59">
        <f t="shared" si="49"/>
        <v>22929463.286098752</v>
      </c>
      <c r="AF54" s="54">
        <f t="shared" si="50"/>
        <v>302258.71805214754</v>
      </c>
      <c r="AG54" s="57">
        <f t="shared" si="18"/>
        <v>95539.430358744794</v>
      </c>
      <c r="AH54" s="59">
        <f t="shared" si="51"/>
        <v>13950000</v>
      </c>
      <c r="AI54" s="54">
        <f t="shared" si="19"/>
        <v>0</v>
      </c>
      <c r="AJ54" s="57">
        <f t="shared" si="20"/>
        <v>58125</v>
      </c>
      <c r="AK54" s="59">
        <f t="shared" si="52"/>
        <v>27875333.552003238</v>
      </c>
      <c r="AL54" s="56">
        <f t="shared" si="53"/>
        <v>0</v>
      </c>
      <c r="AM54" s="75">
        <f t="shared" si="22"/>
        <v>116147.22313334682</v>
      </c>
      <c r="AN54">
        <f t="shared" si="54"/>
        <v>2.4905502529088967E-2</v>
      </c>
      <c r="AO54" s="119">
        <f t="shared" si="23"/>
        <v>113333.33333333334</v>
      </c>
      <c r="AP54" s="119">
        <f t="shared" si="24"/>
        <v>3939326.6512726806</v>
      </c>
      <c r="AQ54">
        <f t="shared" si="25"/>
        <v>0.85670900945584083</v>
      </c>
      <c r="AR54" s="41">
        <f t="shared" si="26"/>
        <v>1313767.8224888539</v>
      </c>
      <c r="AS54" s="41">
        <f t="shared" si="27"/>
        <v>48559443.27073811</v>
      </c>
      <c r="AT54">
        <f t="shared" si="28"/>
        <v>0.85911064454180164</v>
      </c>
      <c r="AU54" s="41">
        <f t="shared" si="55"/>
        <v>58333.333333333336</v>
      </c>
      <c r="AV54" s="41">
        <f t="shared" si="56"/>
        <v>0</v>
      </c>
      <c r="AW54">
        <f t="shared" si="29"/>
        <v>0.86462325848026522</v>
      </c>
      <c r="AX54">
        <f t="shared" si="57"/>
        <v>0</v>
      </c>
      <c r="AY54" s="121">
        <f t="shared" si="58"/>
        <v>0</v>
      </c>
      <c r="AZ54">
        <f t="shared" si="30"/>
        <v>0.89967106221479676</v>
      </c>
      <c r="BA54" s="39">
        <f t="shared" si="59"/>
        <v>83333.333333333328</v>
      </c>
      <c r="BB54" s="39">
        <f t="shared" si="60"/>
        <v>0</v>
      </c>
      <c r="BC54">
        <f t="shared" si="31"/>
        <v>0.87471468228099547</v>
      </c>
      <c r="BD54" s="41">
        <f t="shared" si="61"/>
        <v>397798.14841089235</v>
      </c>
      <c r="BE54" s="41">
        <f t="shared" si="62"/>
        <v>12694866.158190196</v>
      </c>
      <c r="BF54">
        <f t="shared" si="32"/>
        <v>0.86580214353101892</v>
      </c>
      <c r="BG54" s="41">
        <f t="shared" si="63"/>
        <v>58125</v>
      </c>
      <c r="BH54" s="41">
        <f t="shared" si="64"/>
        <v>0</v>
      </c>
      <c r="BI54">
        <f t="shared" si="33"/>
        <v>0.88352398878935934</v>
      </c>
      <c r="BJ54">
        <f t="shared" si="65"/>
        <v>0</v>
      </c>
      <c r="BK54" s="121">
        <f t="shared" si="66"/>
        <v>0</v>
      </c>
      <c r="BL54">
        <f t="shared" si="34"/>
        <v>0.88981910025527322</v>
      </c>
      <c r="BM54" s="119">
        <f t="shared" si="67"/>
        <v>2024690.9708997461</v>
      </c>
      <c r="BN54" s="119">
        <f t="shared" si="68"/>
        <v>49664682.479074433</v>
      </c>
      <c r="BO54">
        <f t="shared" si="35"/>
        <v>0.87474838358422569</v>
      </c>
    </row>
    <row r="55" spans="1:67">
      <c r="A55">
        <v>43</v>
      </c>
      <c r="B55" s="58">
        <v>38</v>
      </c>
      <c r="C55" s="56">
        <f t="shared" si="5"/>
        <v>162434252.54412994</v>
      </c>
      <c r="D55" s="56">
        <f t="shared" si="36"/>
        <v>0</v>
      </c>
      <c r="E55" s="59">
        <f t="shared" si="37"/>
        <v>162434252.54412997</v>
      </c>
      <c r="F55" s="53">
        <f t="shared" si="38"/>
        <v>1255727.1622656502</v>
      </c>
      <c r="G55" s="53">
        <f t="shared" si="6"/>
        <v>753424.20805052284</v>
      </c>
      <c r="H55" s="60">
        <f t="shared" si="7"/>
        <v>502302.95421512739</v>
      </c>
      <c r="I55" s="54">
        <f t="shared" si="39"/>
        <v>0.06</v>
      </c>
      <c r="J55" s="61">
        <f t="shared" si="8"/>
        <v>5.1430128318229462E-3</v>
      </c>
      <c r="K55" s="62">
        <f t="shared" si="9"/>
        <v>832818.09462303843</v>
      </c>
      <c r="L55" s="62">
        <f t="shared" si="10"/>
        <v>2088545.2568886885</v>
      </c>
      <c r="M55" s="55">
        <f t="shared" si="40"/>
        <v>1335121.0488381656</v>
      </c>
      <c r="N55" s="55">
        <f t="shared" si="41"/>
        <v>300644.69138492679</v>
      </c>
      <c r="O55" s="55">
        <f t="shared" si="11"/>
        <v>1034476.3574532388</v>
      </c>
      <c r="P55" s="59">
        <f t="shared" si="42"/>
        <v>1541142.6227914626</v>
      </c>
      <c r="Q55" s="52">
        <f t="shared" si="71"/>
        <v>106911.90573836892</v>
      </c>
      <c r="R55" s="57">
        <f t="shared" si="43"/>
        <v>6421.427594964427</v>
      </c>
      <c r="S55" s="59">
        <f t="shared" si="44"/>
        <v>36665567.200946748</v>
      </c>
      <c r="T55" s="56">
        <f t="shared" si="13"/>
        <v>1151107.5273496413</v>
      </c>
      <c r="U55" s="57">
        <f t="shared" si="14"/>
        <v>152773.19667061145</v>
      </c>
      <c r="V55" s="59">
        <f t="shared" si="69"/>
        <v>14000000</v>
      </c>
      <c r="W55" s="52">
        <f t="shared" si="15"/>
        <v>0</v>
      </c>
      <c r="X55" s="57">
        <f t="shared" si="16"/>
        <v>58333.333333333336</v>
      </c>
      <c r="Y55" s="59">
        <f t="shared" si="72"/>
        <v>25658857.377208542</v>
      </c>
      <c r="Z55" s="56">
        <f t="shared" si="46"/>
        <v>0</v>
      </c>
      <c r="AA55" s="57">
        <f t="shared" si="47"/>
        <v>106911.90573836892</v>
      </c>
      <c r="AB55" s="63">
        <f t="shared" si="70"/>
        <v>20000000</v>
      </c>
      <c r="AC55" s="74">
        <f t="shared" si="17"/>
        <v>0</v>
      </c>
      <c r="AD55" s="57">
        <f t="shared" si="48"/>
        <v>83333.333333333328</v>
      </c>
      <c r="AE55" s="59">
        <f t="shared" si="49"/>
        <v>22627204.568046603</v>
      </c>
      <c r="AF55" s="54">
        <f t="shared" si="50"/>
        <v>300644.69138492679</v>
      </c>
      <c r="AG55" s="57">
        <f t="shared" si="18"/>
        <v>94280.019033527511</v>
      </c>
      <c r="AH55" s="59">
        <f t="shared" si="51"/>
        <v>13950000</v>
      </c>
      <c r="AI55" s="54">
        <f t="shared" si="19"/>
        <v>0</v>
      </c>
      <c r="AJ55" s="57">
        <f t="shared" si="20"/>
        <v>58125</v>
      </c>
      <c r="AK55" s="59">
        <f t="shared" si="52"/>
        <v>27991480.775136586</v>
      </c>
      <c r="AL55" s="56">
        <f t="shared" si="53"/>
        <v>0</v>
      </c>
      <c r="AM55" s="75">
        <f t="shared" si="22"/>
        <v>116631.16989640244</v>
      </c>
      <c r="AN55">
        <f t="shared" si="54"/>
        <v>2.4985909713096426E-2</v>
      </c>
      <c r="AO55" s="119">
        <f t="shared" si="23"/>
        <v>113333.33333333334</v>
      </c>
      <c r="AP55" s="119">
        <f t="shared" si="24"/>
        <v>4062652.4180580191</v>
      </c>
      <c r="AQ55">
        <f t="shared" si="25"/>
        <v>0.85291921630705259</v>
      </c>
      <c r="AR55" s="41">
        <f t="shared" si="26"/>
        <v>1303880.7240202527</v>
      </c>
      <c r="AS55" s="41">
        <f t="shared" si="27"/>
        <v>49497623.676034577</v>
      </c>
      <c r="AT55">
        <f t="shared" si="28"/>
        <v>0.85537492581736496</v>
      </c>
      <c r="AU55" s="41">
        <f t="shared" si="55"/>
        <v>58333.333333333336</v>
      </c>
      <c r="AV55" s="41">
        <f t="shared" si="56"/>
        <v>0</v>
      </c>
      <c r="AW55">
        <f t="shared" si="29"/>
        <v>0.86101236068653264</v>
      </c>
      <c r="AX55">
        <f t="shared" si="57"/>
        <v>0</v>
      </c>
      <c r="AY55" s="121">
        <f t="shared" si="58"/>
        <v>0</v>
      </c>
      <c r="AZ55">
        <f t="shared" si="30"/>
        <v>0.89687621477805346</v>
      </c>
      <c r="BA55" s="39">
        <f t="shared" si="59"/>
        <v>83333.333333333328</v>
      </c>
      <c r="BB55" s="39">
        <f t="shared" si="60"/>
        <v>0</v>
      </c>
      <c r="BC55">
        <f t="shared" si="31"/>
        <v>0.87133479454014373</v>
      </c>
      <c r="BD55" s="41">
        <f t="shared" si="61"/>
        <v>394924.71041845431</v>
      </c>
      <c r="BE55" s="41">
        <f t="shared" si="62"/>
        <v>12927721.729551852</v>
      </c>
      <c r="BF55">
        <f t="shared" si="32"/>
        <v>0.86221806524545186</v>
      </c>
      <c r="BG55" s="41">
        <f t="shared" si="63"/>
        <v>58125</v>
      </c>
      <c r="BH55" s="41">
        <f t="shared" si="64"/>
        <v>0</v>
      </c>
      <c r="BI55">
        <f t="shared" si="33"/>
        <v>0.8803483934455234</v>
      </c>
      <c r="BJ55">
        <f t="shared" si="65"/>
        <v>0</v>
      </c>
      <c r="BK55" s="121">
        <f t="shared" si="66"/>
        <v>0</v>
      </c>
      <c r="BL55">
        <f t="shared" si="34"/>
        <v>0.88679098106157961</v>
      </c>
      <c r="BM55" s="119">
        <f t="shared" si="67"/>
        <v>2011930.4344387068</v>
      </c>
      <c r="BN55" s="119">
        <f t="shared" si="68"/>
        <v>50734599.855850294</v>
      </c>
      <c r="BO55">
        <f t="shared" si="35"/>
        <v>0.87136927273620424</v>
      </c>
    </row>
    <row r="56" spans="1:67">
      <c r="A56">
        <v>44</v>
      </c>
      <c r="B56" s="64">
        <v>39</v>
      </c>
      <c r="C56" s="56">
        <f t="shared" si="5"/>
        <v>161099131.49529177</v>
      </c>
      <c r="D56" s="56">
        <f t="shared" si="36"/>
        <v>0</v>
      </c>
      <c r="E56" s="59">
        <f t="shared" si="37"/>
        <v>161099131.4952918</v>
      </c>
      <c r="F56" s="53">
        <f t="shared" si="38"/>
        <v>1249268.9413568496</v>
      </c>
      <c r="G56" s="53">
        <f t="shared" si="6"/>
        <v>747231.47158566175</v>
      </c>
      <c r="H56" s="66">
        <f t="shared" si="7"/>
        <v>502037.46977118787</v>
      </c>
      <c r="I56" s="54">
        <f t="shared" si="39"/>
        <v>0.06</v>
      </c>
      <c r="J56" s="67">
        <f t="shared" si="8"/>
        <v>5.1430128318229462E-3</v>
      </c>
      <c r="K56" s="68">
        <f t="shared" si="9"/>
        <v>825952.91532672872</v>
      </c>
      <c r="L56" s="68">
        <f t="shared" si="10"/>
        <v>2075221.8566835783</v>
      </c>
      <c r="M56" s="55">
        <f t="shared" si="40"/>
        <v>1327990.3850979167</v>
      </c>
      <c r="N56" s="55">
        <f t="shared" si="41"/>
        <v>299038.99712864769</v>
      </c>
      <c r="O56" s="55">
        <f t="shared" si="11"/>
        <v>1028951.3879692691</v>
      </c>
      <c r="P56" s="65">
        <f t="shared" si="42"/>
        <v>1434230.7170530937</v>
      </c>
      <c r="Q56" s="52">
        <f t="shared" si="71"/>
        <v>107357.37201227879</v>
      </c>
      <c r="R56" s="57">
        <f t="shared" si="43"/>
        <v>5975.9613210545567</v>
      </c>
      <c r="S56" s="59">
        <f t="shared" si="44"/>
        <v>35514459.673597105</v>
      </c>
      <c r="T56" s="56">
        <f t="shared" si="13"/>
        <v>1146068.5210735733</v>
      </c>
      <c r="U56" s="57">
        <f t="shared" si="14"/>
        <v>147976.91530665461</v>
      </c>
      <c r="V56" s="59">
        <f t="shared" si="69"/>
        <v>14000000</v>
      </c>
      <c r="W56" s="52">
        <f t="shared" si="15"/>
        <v>0</v>
      </c>
      <c r="X56" s="57">
        <f t="shared" si="16"/>
        <v>58333.333333333336</v>
      </c>
      <c r="Y56" s="59">
        <f t="shared" si="72"/>
        <v>25765769.282946911</v>
      </c>
      <c r="Z56" s="56">
        <f t="shared" si="46"/>
        <v>0</v>
      </c>
      <c r="AA56" s="57">
        <f t="shared" si="47"/>
        <v>107357.37201227879</v>
      </c>
      <c r="AB56" s="63">
        <f t="shared" si="70"/>
        <v>20000000</v>
      </c>
      <c r="AC56" s="74">
        <f t="shared" si="17"/>
        <v>0</v>
      </c>
      <c r="AD56" s="57">
        <f t="shared" si="48"/>
        <v>83333.333333333328</v>
      </c>
      <c r="AE56" s="59">
        <f t="shared" si="49"/>
        <v>22326559.876661677</v>
      </c>
      <c r="AF56" s="54">
        <f t="shared" si="50"/>
        <v>299038.99712864769</v>
      </c>
      <c r="AG56" s="57">
        <f t="shared" si="18"/>
        <v>93027.332819423653</v>
      </c>
      <c r="AH56" s="59">
        <f t="shared" si="51"/>
        <v>13950000</v>
      </c>
      <c r="AI56" s="54">
        <f t="shared" si="19"/>
        <v>0</v>
      </c>
      <c r="AJ56" s="57">
        <f t="shared" si="20"/>
        <v>58125</v>
      </c>
      <c r="AK56" s="59">
        <f t="shared" si="52"/>
        <v>28108111.945032988</v>
      </c>
      <c r="AL56" s="56">
        <f t="shared" si="53"/>
        <v>0</v>
      </c>
      <c r="AM56" s="75">
        <f t="shared" si="22"/>
        <v>117117.13310430411</v>
      </c>
      <c r="AN56">
        <f t="shared" si="54"/>
        <v>2.5066316897103886E-2</v>
      </c>
      <c r="AO56" s="119">
        <f t="shared" si="23"/>
        <v>113333.33333333334</v>
      </c>
      <c r="AP56" s="119">
        <f t="shared" si="24"/>
        <v>4186937.5084788729</v>
      </c>
      <c r="AQ56">
        <f t="shared" si="25"/>
        <v>0.84913485740997519</v>
      </c>
      <c r="AR56" s="41">
        <f t="shared" si="26"/>
        <v>1294045.4363802278</v>
      </c>
      <c r="AS56" s="41">
        <f t="shared" si="27"/>
        <v>50427014.927237228</v>
      </c>
      <c r="AT56">
        <f t="shared" si="28"/>
        <v>0.85164408646376222</v>
      </c>
      <c r="AU56" s="41">
        <f t="shared" si="55"/>
        <v>58333.333333333336</v>
      </c>
      <c r="AV56" s="41">
        <f t="shared" si="56"/>
        <v>0</v>
      </c>
      <c r="AW56">
        <f t="shared" si="29"/>
        <v>0.8574050992474177</v>
      </c>
      <c r="AX56">
        <f t="shared" si="57"/>
        <v>0</v>
      </c>
      <c r="AY56" s="121">
        <f t="shared" si="58"/>
        <v>0</v>
      </c>
      <c r="AZ56">
        <f t="shared" si="30"/>
        <v>0.89407810358281115</v>
      </c>
      <c r="BA56" s="39">
        <f t="shared" si="59"/>
        <v>83333.333333333328</v>
      </c>
      <c r="BB56" s="39">
        <f t="shared" si="60"/>
        <v>0</v>
      </c>
      <c r="BC56">
        <f t="shared" si="31"/>
        <v>0.86795637846778095</v>
      </c>
      <c r="BD56" s="41">
        <f t="shared" si="61"/>
        <v>392066.32994807133</v>
      </c>
      <c r="BE56" s="41">
        <f t="shared" si="62"/>
        <v>13157715.873660499</v>
      </c>
      <c r="BF56">
        <f t="shared" si="32"/>
        <v>0.85863736303733673</v>
      </c>
      <c r="BG56" s="41">
        <f t="shared" si="63"/>
        <v>58125</v>
      </c>
      <c r="BH56" s="41">
        <f t="shared" si="64"/>
        <v>0</v>
      </c>
      <c r="BI56">
        <f t="shared" si="33"/>
        <v>0.87717249754952653</v>
      </c>
      <c r="BJ56">
        <f t="shared" si="65"/>
        <v>0</v>
      </c>
      <c r="BK56" s="121">
        <f t="shared" si="66"/>
        <v>0</v>
      </c>
      <c r="BL56">
        <f t="shared" si="34"/>
        <v>0.88376136212380974</v>
      </c>
      <c r="BM56" s="119">
        <f t="shared" si="67"/>
        <v>1999236.766328299</v>
      </c>
      <c r="BN56" s="119">
        <f t="shared" si="68"/>
        <v>51791625.018818751</v>
      </c>
      <c r="BO56">
        <f t="shared" si="35"/>
        <v>0.86799162656796636</v>
      </c>
    </row>
    <row r="57" spans="1:67">
      <c r="A57">
        <v>45</v>
      </c>
      <c r="B57" s="58">
        <v>40</v>
      </c>
      <c r="C57" s="56">
        <f t="shared" si="5"/>
        <v>159771141.11019385</v>
      </c>
      <c r="D57" s="56">
        <f t="shared" si="36"/>
        <v>0</v>
      </c>
      <c r="E57" s="59">
        <f t="shared" si="37"/>
        <v>159771141.11019391</v>
      </c>
      <c r="F57" s="53">
        <f t="shared" si="38"/>
        <v>1242843.9351610532</v>
      </c>
      <c r="G57" s="53">
        <f t="shared" si="6"/>
        <v>741071.80951611605</v>
      </c>
      <c r="H57" s="60">
        <f t="shared" si="7"/>
        <v>501772.12564493716</v>
      </c>
      <c r="I57" s="54">
        <f t="shared" si="39"/>
        <v>0.06</v>
      </c>
      <c r="J57" s="61">
        <f t="shared" si="8"/>
        <v>5.1430128318229462E-3</v>
      </c>
      <c r="K57" s="62">
        <f t="shared" si="9"/>
        <v>819124.40840387903</v>
      </c>
      <c r="L57" s="62">
        <f t="shared" si="10"/>
        <v>2061968.3435649322</v>
      </c>
      <c r="M57" s="55">
        <f t="shared" si="40"/>
        <v>1320896.5340488162</v>
      </c>
      <c r="N57" s="55">
        <f t="shared" si="41"/>
        <v>297441.59241299034</v>
      </c>
      <c r="O57" s="55">
        <f t="shared" si="11"/>
        <v>1023454.9416358259</v>
      </c>
      <c r="P57" s="59">
        <f t="shared" si="42"/>
        <v>1326873.345040815</v>
      </c>
      <c r="Q57" s="52">
        <f t="shared" si="71"/>
        <v>107804.69439566329</v>
      </c>
      <c r="R57" s="57">
        <f t="shared" si="43"/>
        <v>5528.6389376700627</v>
      </c>
      <c r="S57" s="59">
        <f t="shared" si="44"/>
        <v>34368391.152523533</v>
      </c>
      <c r="T57" s="56">
        <f t="shared" si="13"/>
        <v>1141060.0627947312</v>
      </c>
      <c r="U57" s="57">
        <f t="shared" si="14"/>
        <v>143201.62980218139</v>
      </c>
      <c r="V57" s="59">
        <f t="shared" si="69"/>
        <v>14000000</v>
      </c>
      <c r="W57" s="52">
        <f t="shared" si="15"/>
        <v>0</v>
      </c>
      <c r="X57" s="57">
        <f t="shared" si="16"/>
        <v>58333.333333333336</v>
      </c>
      <c r="Y57" s="59">
        <f t="shared" si="72"/>
        <v>25873126.654959191</v>
      </c>
      <c r="Z57" s="56">
        <f t="shared" si="46"/>
        <v>0</v>
      </c>
      <c r="AA57" s="57">
        <f t="shared" si="47"/>
        <v>107804.69439566329</v>
      </c>
      <c r="AB57" s="63">
        <f t="shared" si="70"/>
        <v>20000000</v>
      </c>
      <c r="AC57" s="74">
        <f t="shared" si="17"/>
        <v>0</v>
      </c>
      <c r="AD57" s="57">
        <f t="shared" si="48"/>
        <v>83333.333333333328</v>
      </c>
      <c r="AE57" s="59">
        <f t="shared" si="49"/>
        <v>22027520.87953303</v>
      </c>
      <c r="AF57" s="54">
        <f t="shared" si="50"/>
        <v>297441.59241299034</v>
      </c>
      <c r="AG57" s="57">
        <f t="shared" si="18"/>
        <v>91781.336998054292</v>
      </c>
      <c r="AH57" s="59">
        <f t="shared" si="51"/>
        <v>13950000</v>
      </c>
      <c r="AI57" s="54">
        <f t="shared" si="19"/>
        <v>0</v>
      </c>
      <c r="AJ57" s="57">
        <f t="shared" si="20"/>
        <v>58125</v>
      </c>
      <c r="AK57" s="59">
        <f t="shared" si="52"/>
        <v>28225229.078137293</v>
      </c>
      <c r="AL57" s="56">
        <f t="shared" si="53"/>
        <v>0</v>
      </c>
      <c r="AM57" s="75">
        <f t="shared" si="22"/>
        <v>117605.12115890539</v>
      </c>
      <c r="AN57">
        <f t="shared" si="54"/>
        <v>2.5146724081111349E-2</v>
      </c>
      <c r="AO57" s="119">
        <f t="shared" si="23"/>
        <v>113333.33333333336</v>
      </c>
      <c r="AP57" s="119">
        <f t="shared" si="24"/>
        <v>4312187.7758265315</v>
      </c>
      <c r="AQ57">
        <f t="shared" si="25"/>
        <v>0.84535600953460088</v>
      </c>
      <c r="AR57" s="41">
        <f t="shared" si="26"/>
        <v>1284261.6925969126</v>
      </c>
      <c r="AS57" s="41">
        <f t="shared" si="27"/>
        <v>51347702.825762905</v>
      </c>
      <c r="AT57">
        <f t="shared" si="28"/>
        <v>0.84791820466694345</v>
      </c>
      <c r="AU57" s="41">
        <f t="shared" si="55"/>
        <v>58333.333333333336</v>
      </c>
      <c r="AV57" s="41">
        <f t="shared" si="56"/>
        <v>0</v>
      </c>
      <c r="AW57">
        <f t="shared" si="29"/>
        <v>0.85380155513097322</v>
      </c>
      <c r="AX57">
        <f t="shared" si="57"/>
        <v>0</v>
      </c>
      <c r="AY57" s="121">
        <f t="shared" si="58"/>
        <v>0</v>
      </c>
      <c r="AZ57">
        <f t="shared" si="30"/>
        <v>0.89127681358577715</v>
      </c>
      <c r="BA57" s="39">
        <f t="shared" si="59"/>
        <v>83333.333333333328</v>
      </c>
      <c r="BB57" s="39">
        <f t="shared" si="60"/>
        <v>0</v>
      </c>
      <c r="BC57">
        <f t="shared" si="31"/>
        <v>0.8645795185085281</v>
      </c>
      <c r="BD57" s="41">
        <f t="shared" si="61"/>
        <v>389222.92941104464</v>
      </c>
      <c r="BE57" s="41">
        <f t="shared" si="62"/>
        <v>13384871.658584565</v>
      </c>
      <c r="BF57">
        <f t="shared" si="32"/>
        <v>0.85506011838691021</v>
      </c>
      <c r="BG57" s="41">
        <f t="shared" si="63"/>
        <v>58125</v>
      </c>
      <c r="BH57" s="41">
        <f t="shared" si="64"/>
        <v>0</v>
      </c>
      <c r="BI57">
        <f t="shared" si="33"/>
        <v>0.87399638697480886</v>
      </c>
      <c r="BJ57">
        <f t="shared" si="65"/>
        <v>0</v>
      </c>
      <c r="BK57" s="121">
        <f t="shared" si="66"/>
        <v>0</v>
      </c>
      <c r="BL57">
        <f t="shared" si="34"/>
        <v>0.88073032947919605</v>
      </c>
      <c r="BM57" s="119">
        <f t="shared" si="67"/>
        <v>1986609.622007957</v>
      </c>
      <c r="BN57" s="119">
        <f t="shared" si="68"/>
        <v>52835861.361952648</v>
      </c>
      <c r="BO57">
        <f t="shared" si="35"/>
        <v>0.86461552953236276</v>
      </c>
    </row>
    <row r="58" spans="1:67">
      <c r="A58">
        <v>46</v>
      </c>
      <c r="B58" s="64">
        <v>41</v>
      </c>
      <c r="C58" s="56">
        <f t="shared" si="5"/>
        <v>158450244.57614505</v>
      </c>
      <c r="D58" s="56">
        <f t="shared" si="36"/>
        <v>0</v>
      </c>
      <c r="E58" s="59">
        <f t="shared" si="37"/>
        <v>158450244.57614511</v>
      </c>
      <c r="F58" s="53">
        <f t="shared" si="38"/>
        <v>1236451.9728545668</v>
      </c>
      <c r="G58" s="53">
        <f t="shared" si="6"/>
        <v>734945.05109235307</v>
      </c>
      <c r="H58" s="66">
        <f t="shared" si="7"/>
        <v>501506.92176221369</v>
      </c>
      <c r="I58" s="54">
        <f t="shared" si="39"/>
        <v>0.06</v>
      </c>
      <c r="J58" s="67">
        <f t="shared" si="8"/>
        <v>5.1430128318229462E-3</v>
      </c>
      <c r="K58" s="68">
        <f t="shared" si="9"/>
        <v>812332.38452672737</v>
      </c>
      <c r="L58" s="68">
        <f t="shared" si="10"/>
        <v>2048784.357381294</v>
      </c>
      <c r="M58" s="55">
        <f t="shared" si="40"/>
        <v>1313839.3062889408</v>
      </c>
      <c r="N58" s="55">
        <f t="shared" si="41"/>
        <v>295852.43458812701</v>
      </c>
      <c r="O58" s="55">
        <f t="shared" si="11"/>
        <v>1017986.8717008139</v>
      </c>
      <c r="P58" s="65">
        <f t="shared" si="42"/>
        <v>1219068.6506451517</v>
      </c>
      <c r="Q58" s="52">
        <f t="shared" si="71"/>
        <v>108253.8806223119</v>
      </c>
      <c r="R58" s="57">
        <f t="shared" si="43"/>
        <v>5079.4527110214658</v>
      </c>
      <c r="S58" s="59">
        <f t="shared" si="44"/>
        <v>33227331.089728802</v>
      </c>
      <c r="T58" s="56">
        <f t="shared" si="13"/>
        <v>1136082.0141978813</v>
      </c>
      <c r="U58" s="57">
        <f t="shared" si="14"/>
        <v>138447.21287387001</v>
      </c>
      <c r="V58" s="59">
        <f t="shared" si="69"/>
        <v>14000000</v>
      </c>
      <c r="W58" s="52">
        <f t="shared" si="15"/>
        <v>0</v>
      </c>
      <c r="X58" s="57">
        <f t="shared" si="16"/>
        <v>58333.333333333336</v>
      </c>
      <c r="Y58" s="59">
        <f t="shared" si="72"/>
        <v>25980931.349354856</v>
      </c>
      <c r="Z58" s="56">
        <f t="shared" si="46"/>
        <v>0</v>
      </c>
      <c r="AA58" s="57">
        <f t="shared" si="47"/>
        <v>108253.8806223119</v>
      </c>
      <c r="AB58" s="63">
        <f t="shared" si="70"/>
        <v>20000000</v>
      </c>
      <c r="AC58" s="74">
        <f t="shared" si="17"/>
        <v>0</v>
      </c>
      <c r="AD58" s="57">
        <f t="shared" si="48"/>
        <v>83333.333333333328</v>
      </c>
      <c r="AE58" s="59">
        <f t="shared" si="49"/>
        <v>21730079.287120041</v>
      </c>
      <c r="AF58" s="54">
        <f t="shared" si="50"/>
        <v>295852.43458812701</v>
      </c>
      <c r="AG58" s="57">
        <f t="shared" si="18"/>
        <v>90541.997029666833</v>
      </c>
      <c r="AH58" s="59">
        <f t="shared" si="51"/>
        <v>13950000</v>
      </c>
      <c r="AI58" s="54">
        <f t="shared" si="19"/>
        <v>0</v>
      </c>
      <c r="AJ58" s="57">
        <f t="shared" si="20"/>
        <v>58125</v>
      </c>
      <c r="AK58" s="59">
        <f t="shared" si="52"/>
        <v>28342834.199296199</v>
      </c>
      <c r="AL58" s="56">
        <f t="shared" si="53"/>
        <v>0</v>
      </c>
      <c r="AM58" s="75">
        <f t="shared" si="22"/>
        <v>118095.1424970675</v>
      </c>
      <c r="AN58">
        <f t="shared" si="54"/>
        <v>2.5227131265118809E-2</v>
      </c>
      <c r="AO58" s="119">
        <f t="shared" si="23"/>
        <v>113333.33333333337</v>
      </c>
      <c r="AP58" s="119">
        <f t="shared" si="24"/>
        <v>4438409.1055147881</v>
      </c>
      <c r="AQ58">
        <f t="shared" si="25"/>
        <v>0.84158274888817308</v>
      </c>
      <c r="AR58" s="41">
        <f t="shared" si="26"/>
        <v>1274529.2270717514</v>
      </c>
      <c r="AS58" s="41">
        <f t="shared" si="27"/>
        <v>52259772.653102539</v>
      </c>
      <c r="AT58">
        <f t="shared" si="28"/>
        <v>0.84419735807178753</v>
      </c>
      <c r="AU58" s="41">
        <f t="shared" si="55"/>
        <v>58333.333333333336</v>
      </c>
      <c r="AV58" s="41">
        <f t="shared" si="56"/>
        <v>0</v>
      </c>
      <c r="AW58">
        <f t="shared" si="29"/>
        <v>0.85020180881551322</v>
      </c>
      <c r="AX58">
        <f t="shared" si="57"/>
        <v>0</v>
      </c>
      <c r="AY58" s="121">
        <f t="shared" si="58"/>
        <v>0</v>
      </c>
      <c r="AZ58">
        <f t="shared" si="30"/>
        <v>0.88847242960414574</v>
      </c>
      <c r="BA58" s="39">
        <f t="shared" si="59"/>
        <v>83333.333333333328</v>
      </c>
      <c r="BB58" s="39">
        <f t="shared" si="60"/>
        <v>0</v>
      </c>
      <c r="BC58">
        <f t="shared" si="31"/>
        <v>0.86120429871547166</v>
      </c>
      <c r="BD58" s="41">
        <f t="shared" si="61"/>
        <v>386394.43161779386</v>
      </c>
      <c r="BE58" s="41">
        <f t="shared" si="62"/>
        <v>13609211.991053842</v>
      </c>
      <c r="BF58">
        <f t="shared" si="32"/>
        <v>0.85148641229588917</v>
      </c>
      <c r="BG58" s="41">
        <f t="shared" si="63"/>
        <v>58125</v>
      </c>
      <c r="BH58" s="41">
        <f t="shared" si="64"/>
        <v>0</v>
      </c>
      <c r="BI58">
        <f t="shared" si="33"/>
        <v>0.87082014729180457</v>
      </c>
      <c r="BJ58">
        <f t="shared" si="65"/>
        <v>0</v>
      </c>
      <c r="BK58" s="121">
        <f t="shared" si="66"/>
        <v>0</v>
      </c>
      <c r="BL58">
        <f t="shared" si="34"/>
        <v>0.87769796892576679</v>
      </c>
      <c r="BM58" s="119">
        <f t="shared" si="67"/>
        <v>1974048.6586895452</v>
      </c>
      <c r="BN58" s="119">
        <f t="shared" si="68"/>
        <v>53867411.557846576</v>
      </c>
      <c r="BO58">
        <f t="shared" si="35"/>
        <v>0.86124106569107362</v>
      </c>
    </row>
    <row r="59" spans="1:67">
      <c r="A59">
        <v>47</v>
      </c>
      <c r="B59" s="58">
        <v>42</v>
      </c>
      <c r="C59" s="56">
        <f t="shared" si="5"/>
        <v>157136405.2698561</v>
      </c>
      <c r="D59" s="56">
        <f t="shared" si="36"/>
        <v>0</v>
      </c>
      <c r="E59" s="59">
        <f t="shared" si="37"/>
        <v>157136405.26985615</v>
      </c>
      <c r="F59" s="53">
        <f t="shared" si="38"/>
        <v>1230092.8844922429</v>
      </c>
      <c r="G59" s="53">
        <f t="shared" si="6"/>
        <v>728851.02644334955</v>
      </c>
      <c r="H59" s="60">
        <f t="shared" si="7"/>
        <v>501241.85804889339</v>
      </c>
      <c r="I59" s="54">
        <f t="shared" si="39"/>
        <v>0.06</v>
      </c>
      <c r="J59" s="61">
        <f t="shared" si="8"/>
        <v>5.1430128318229462E-3</v>
      </c>
      <c r="K59" s="62">
        <f t="shared" si="9"/>
        <v>805576.6553416088</v>
      </c>
      <c r="L59" s="62">
        <f t="shared" si="10"/>
        <v>2035669.5398338516</v>
      </c>
      <c r="M59" s="55">
        <f t="shared" si="40"/>
        <v>1306818.513390502</v>
      </c>
      <c r="N59" s="55">
        <f t="shared" si="41"/>
        <v>294271.48122358718</v>
      </c>
      <c r="O59" s="55">
        <f t="shared" si="11"/>
        <v>1012547.0321669148</v>
      </c>
      <c r="P59" s="59">
        <f t="shared" si="42"/>
        <v>1110814.7700228398</v>
      </c>
      <c r="Q59" s="52">
        <f t="shared" si="71"/>
        <v>108704.9384582382</v>
      </c>
      <c r="R59" s="57">
        <f t="shared" si="43"/>
        <v>4628.3948750951658</v>
      </c>
      <c r="S59" s="59">
        <f t="shared" si="44"/>
        <v>32091249.07553092</v>
      </c>
      <c r="T59" s="56">
        <f t="shared" si="13"/>
        <v>1131134.2377577201</v>
      </c>
      <c r="U59" s="57">
        <f t="shared" si="14"/>
        <v>133713.53781471215</v>
      </c>
      <c r="V59" s="59">
        <f t="shared" si="69"/>
        <v>14000000</v>
      </c>
      <c r="W59" s="52">
        <f t="shared" si="15"/>
        <v>0</v>
      </c>
      <c r="X59" s="57">
        <f t="shared" si="16"/>
        <v>58333.333333333336</v>
      </c>
      <c r="Y59" s="59">
        <f t="shared" si="72"/>
        <v>26089185.229977168</v>
      </c>
      <c r="Z59" s="56">
        <f t="shared" si="46"/>
        <v>0</v>
      </c>
      <c r="AA59" s="57">
        <f t="shared" si="47"/>
        <v>108704.9384582382</v>
      </c>
      <c r="AB59" s="63">
        <f t="shared" si="70"/>
        <v>20000000</v>
      </c>
      <c r="AC59" s="74">
        <f>MIN(IF(Y59&gt;O59,0,MIN(AB59,O59+AM59-Y59)))</f>
        <v>0</v>
      </c>
      <c r="AD59" s="57">
        <f t="shared" si="48"/>
        <v>83333.333333333328</v>
      </c>
      <c r="AE59" s="59">
        <f t="shared" si="49"/>
        <v>21434226.852531914</v>
      </c>
      <c r="AF59" s="54">
        <f t="shared" si="50"/>
        <v>294271.48122358718</v>
      </c>
      <c r="AG59" s="57">
        <f t="shared" si="18"/>
        <v>89309.278552216303</v>
      </c>
      <c r="AH59" s="59">
        <f t="shared" si="51"/>
        <v>13950000</v>
      </c>
      <c r="AI59" s="54">
        <f t="shared" si="19"/>
        <v>0</v>
      </c>
      <c r="AJ59" s="57">
        <f t="shared" si="20"/>
        <v>58125</v>
      </c>
      <c r="AK59" s="59">
        <f>IF(AL58=0,AK58+AM58,AK58-AL58)</f>
        <v>28460929.341793265</v>
      </c>
      <c r="AL59" s="56">
        <f t="shared" si="53"/>
        <v>0</v>
      </c>
      <c r="AM59" s="75">
        <f t="shared" si="22"/>
        <v>118587.20559080527</v>
      </c>
      <c r="AN59">
        <f t="shared" si="54"/>
        <v>2.5307538449126268E-2</v>
      </c>
      <c r="AO59" s="119">
        <f t="shared" si="23"/>
        <v>113333.33333333337</v>
      </c>
      <c r="AP59" s="119">
        <f t="shared" si="24"/>
        <v>4565607.4152460042</v>
      </c>
      <c r="AQ59">
        <f t="shared" si="25"/>
        <v>0.83781515111360205</v>
      </c>
      <c r="AR59" s="41">
        <f t="shared" si="26"/>
        <v>1264847.7755724322</v>
      </c>
      <c r="AS59" s="41">
        <f t="shared" si="27"/>
        <v>53163309.174612843</v>
      </c>
      <c r="AT59">
        <f t="shared" si="28"/>
        <v>0.84048162378034708</v>
      </c>
      <c r="AU59" s="41">
        <f t="shared" si="55"/>
        <v>58333.333333333336</v>
      </c>
      <c r="AV59" s="41">
        <f t="shared" si="56"/>
        <v>0</v>
      </c>
      <c r="AW59">
        <f t="shared" si="29"/>
        <v>0.84660594028738978</v>
      </c>
      <c r="AX59">
        <f t="shared" si="57"/>
        <v>0</v>
      </c>
      <c r="AY59" s="121">
        <f t="shared" si="58"/>
        <v>0</v>
      </c>
      <c r="AZ59">
        <f t="shared" si="30"/>
        <v>0.88566503631146742</v>
      </c>
      <c r="BA59" s="39">
        <f t="shared" si="59"/>
        <v>83333.333333333328</v>
      </c>
      <c r="BB59" s="39">
        <f t="shared" si="60"/>
        <v>0</v>
      </c>
      <c r="BC59">
        <f t="shared" si="31"/>
        <v>0.85783080274720358</v>
      </c>
      <c r="BD59" s="41">
        <f t="shared" si="61"/>
        <v>383580.75977580348</v>
      </c>
      <c r="BE59" s="41">
        <f t="shared" si="62"/>
        <v>13830759.617508598</v>
      </c>
      <c r="BF59">
        <f t="shared" si="32"/>
        <v>0.84791632528517269</v>
      </c>
      <c r="BG59" s="41">
        <f t="shared" si="63"/>
        <v>58125</v>
      </c>
      <c r="BH59" s="41">
        <f t="shared" si="64"/>
        <v>0</v>
      </c>
      <c r="BI59">
        <f t="shared" si="33"/>
        <v>0.86764386376439673</v>
      </c>
      <c r="BJ59">
        <f t="shared" si="65"/>
        <v>0</v>
      </c>
      <c r="BK59" s="121">
        <f t="shared" si="66"/>
        <v>0</v>
      </c>
      <c r="BL59">
        <f t="shared" si="34"/>
        <v>0.87466436601862563</v>
      </c>
      <c r="BM59" s="119">
        <f t="shared" si="67"/>
        <v>1961553.5353482356</v>
      </c>
      <c r="BN59" s="119">
        <f t="shared" si="68"/>
        <v>54886377.562401086</v>
      </c>
      <c r="BO59">
        <f t="shared" si="35"/>
        <v>0.85786831871159541</v>
      </c>
    </row>
    <row r="60" spans="1:67">
      <c r="A60">
        <v>48</v>
      </c>
      <c r="B60" s="64">
        <v>43</v>
      </c>
      <c r="C60" s="56">
        <f t="shared" si="5"/>
        <v>155829586.75646561</v>
      </c>
      <c r="D60" s="56">
        <f t="shared" si="36"/>
        <v>0</v>
      </c>
      <c r="E60" s="59">
        <f t="shared" si="37"/>
        <v>155829586.75646567</v>
      </c>
      <c r="F60" s="53">
        <f t="shared" si="38"/>
        <v>1223766.5010029653</v>
      </c>
      <c r="G60" s="53">
        <f t="shared" si="6"/>
        <v>722789.56657207326</v>
      </c>
      <c r="H60" s="66">
        <f t="shared" si="7"/>
        <v>500976.934430892</v>
      </c>
      <c r="I60" s="54">
        <f t="shared" si="39"/>
        <v>0.06</v>
      </c>
      <c r="J60" s="67">
        <f t="shared" si="8"/>
        <v>5.1430128318229462E-3</v>
      </c>
      <c r="K60" s="68">
        <f t="shared" si="9"/>
        <v>798857.03346394456</v>
      </c>
      <c r="L60" s="68">
        <f t="shared" si="10"/>
        <v>2022623.5344669097</v>
      </c>
      <c r="M60" s="55">
        <f t="shared" si="40"/>
        <v>1299833.9678948363</v>
      </c>
      <c r="N60" s="55">
        <f t="shared" si="41"/>
        <v>292698.69010712951</v>
      </c>
      <c r="O60" s="55">
        <f t="shared" si="11"/>
        <v>1007135.2777877069</v>
      </c>
      <c r="P60" s="65">
        <f t="shared" si="42"/>
        <v>1002109.8315646015</v>
      </c>
      <c r="Q60" s="52">
        <f t="shared" si="71"/>
        <v>109157.87570181419</v>
      </c>
      <c r="R60" s="57">
        <f t="shared" si="43"/>
        <v>4175.4576315191725</v>
      </c>
      <c r="S60" s="59">
        <f t="shared" si="44"/>
        <v>30960114.8377732</v>
      </c>
      <c r="T60" s="56">
        <f t="shared" si="13"/>
        <v>1126216.5967351405</v>
      </c>
      <c r="U60" s="57">
        <f t="shared" si="14"/>
        <v>129000.47849072167</v>
      </c>
      <c r="V60" s="59">
        <f t="shared" si="69"/>
        <v>14000000</v>
      </c>
      <c r="W60" s="52">
        <f t="shared" si="15"/>
        <v>0</v>
      </c>
      <c r="X60" s="57">
        <f t="shared" si="16"/>
        <v>58333.333333333336</v>
      </c>
      <c r="Y60" s="59">
        <f t="shared" si="72"/>
        <v>26197890.168435406</v>
      </c>
      <c r="Z60" s="56">
        <f t="shared" si="46"/>
        <v>0</v>
      </c>
      <c r="AA60" s="57">
        <f t="shared" si="47"/>
        <v>109157.87570181419</v>
      </c>
      <c r="AB60" s="63">
        <f t="shared" si="70"/>
        <v>20000000</v>
      </c>
      <c r="AC60" s="74">
        <f t="shared" si="17"/>
        <v>0</v>
      </c>
      <c r="AD60" s="57">
        <f t="shared" si="48"/>
        <v>83333.333333333328</v>
      </c>
      <c r="AE60" s="59">
        <f t="shared" si="49"/>
        <v>21139955.371308327</v>
      </c>
      <c r="AF60" s="54">
        <f t="shared" si="50"/>
        <v>292698.69010712951</v>
      </c>
      <c r="AG60" s="57">
        <f t="shared" si="18"/>
        <v>88083.147380451366</v>
      </c>
      <c r="AH60" s="59">
        <f t="shared" si="51"/>
        <v>13950000</v>
      </c>
      <c r="AI60" s="54">
        <f t="shared" si="19"/>
        <v>0</v>
      </c>
      <c r="AJ60" s="57">
        <f t="shared" si="20"/>
        <v>58125</v>
      </c>
      <c r="AK60" s="59">
        <f t="shared" ref="AK60:AK123" si="73">IF(AL59=0,AK59+AM59,AK59-AL59)</f>
        <v>28579516.547384072</v>
      </c>
      <c r="AL60" s="56">
        <f t="shared" si="53"/>
        <v>0</v>
      </c>
      <c r="AM60" s="75">
        <f t="shared" si="22"/>
        <v>119081.31894743362</v>
      </c>
      <c r="AN60">
        <f t="shared" si="54"/>
        <v>2.5387945633133732E-2</v>
      </c>
      <c r="AO60" s="119">
        <f t="shared" si="23"/>
        <v>113333.33333333336</v>
      </c>
      <c r="AP60" s="119">
        <f t="shared" si="24"/>
        <v>4693788.6551780105</v>
      </c>
      <c r="AQ60">
        <f t="shared" si="25"/>
        <v>0.83405329128799321</v>
      </c>
      <c r="AR60" s="41">
        <f t="shared" si="26"/>
        <v>1255217.0752258622</v>
      </c>
      <c r="AS60" s="41">
        <f t="shared" si="27"/>
        <v>54058396.64328675</v>
      </c>
      <c r="AT60">
        <f t="shared" si="28"/>
        <v>0.83677107835014231</v>
      </c>
      <c r="AU60" s="41">
        <f t="shared" si="55"/>
        <v>58333.333333333336</v>
      </c>
      <c r="AV60" s="41">
        <f t="shared" si="56"/>
        <v>0</v>
      </c>
      <c r="AW60">
        <f t="shared" si="29"/>
        <v>0.84301402903884226</v>
      </c>
      <c r="AX60">
        <f t="shared" si="57"/>
        <v>0</v>
      </c>
      <c r="AY60" s="121">
        <f t="shared" si="58"/>
        <v>0</v>
      </c>
      <c r="AZ60">
        <f t="shared" si="30"/>
        <v>0.88285471823362904</v>
      </c>
      <c r="BA60" s="39">
        <f t="shared" si="59"/>
        <v>83333.333333333328</v>
      </c>
      <c r="BB60" s="39">
        <f t="shared" si="60"/>
        <v>0</v>
      </c>
      <c r="BC60">
        <f t="shared" si="31"/>
        <v>0.85445911386491147</v>
      </c>
      <c r="BD60" s="41">
        <f t="shared" si="61"/>
        <v>380781.83748758089</v>
      </c>
      <c r="BE60" s="41">
        <f t="shared" si="62"/>
        <v>14049537.125142217</v>
      </c>
      <c r="BF60">
        <f t="shared" si="32"/>
        <v>0.84434993739254161</v>
      </c>
      <c r="BG60" s="41">
        <f t="shared" si="63"/>
        <v>58125</v>
      </c>
      <c r="BH60" s="41">
        <f t="shared" si="64"/>
        <v>0</v>
      </c>
      <c r="BI60">
        <f t="shared" si="33"/>
        <v>0.86446762134652944</v>
      </c>
      <c r="BJ60">
        <f t="shared" si="65"/>
        <v>0</v>
      </c>
      <c r="BK60" s="121">
        <f t="shared" si="66"/>
        <v>0</v>
      </c>
      <c r="BL60">
        <f t="shared" si="34"/>
        <v>0.87162960606622986</v>
      </c>
      <c r="BM60" s="119">
        <f t="shared" si="67"/>
        <v>1949123.9127134429</v>
      </c>
      <c r="BN60" s="119">
        <f t="shared" si="68"/>
        <v>55892860.619477965</v>
      </c>
      <c r="BO60">
        <f t="shared" si="35"/>
        <v>0.85449737186435515</v>
      </c>
    </row>
    <row r="61" spans="1:67">
      <c r="A61">
        <v>49</v>
      </c>
      <c r="B61" s="58">
        <v>44</v>
      </c>
      <c r="C61" s="56">
        <f t="shared" si="5"/>
        <v>154529752.78857079</v>
      </c>
      <c r="D61" s="56">
        <f t="shared" si="36"/>
        <v>0</v>
      </c>
      <c r="E61" s="59">
        <f t="shared" si="37"/>
        <v>154529752.78857082</v>
      </c>
      <c r="F61" s="53">
        <f t="shared" si="38"/>
        <v>1217472.6541851521</v>
      </c>
      <c r="G61" s="53">
        <f t="shared" si="6"/>
        <v>716760.50335098768</v>
      </c>
      <c r="H61" s="60">
        <f t="shared" si="7"/>
        <v>500712.15083416447</v>
      </c>
      <c r="I61" s="54">
        <f t="shared" si="39"/>
        <v>0.06</v>
      </c>
      <c r="J61" s="61">
        <f t="shared" si="8"/>
        <v>5.1430128318229462E-3</v>
      </c>
      <c r="K61" s="62">
        <f t="shared" si="9"/>
        <v>792173.33247325767</v>
      </c>
      <c r="L61" s="62">
        <f t="shared" si="10"/>
        <v>2009645.9866584097</v>
      </c>
      <c r="M61" s="55">
        <f t="shared" si="40"/>
        <v>1292885.4833074221</v>
      </c>
      <c r="N61" s="55">
        <f t="shared" si="41"/>
        <v>291134.01924361946</v>
      </c>
      <c r="O61" s="55">
        <f t="shared" si="11"/>
        <v>1001751.4640638027</v>
      </c>
      <c r="P61" s="59">
        <f t="shared" si="42"/>
        <v>892951.95586278732</v>
      </c>
      <c r="Q61" s="52">
        <f t="shared" si="71"/>
        <v>109612.70018390508</v>
      </c>
      <c r="R61" s="57">
        <f t="shared" si="43"/>
        <v>3720.6331494282804</v>
      </c>
      <c r="S61" s="59">
        <f t="shared" si="44"/>
        <v>29833898.241038058</v>
      </c>
      <c r="T61" s="56">
        <f t="shared" si="13"/>
        <v>1121328.9551735173</v>
      </c>
      <c r="U61" s="57">
        <f t="shared" si="14"/>
        <v>124307.90933765857</v>
      </c>
      <c r="V61" s="59">
        <f t="shared" si="69"/>
        <v>14000000</v>
      </c>
      <c r="W61" s="52">
        <f t="shared" si="15"/>
        <v>0</v>
      </c>
      <c r="X61" s="57">
        <f t="shared" si="16"/>
        <v>58333.333333333336</v>
      </c>
      <c r="Y61" s="59">
        <f t="shared" si="72"/>
        <v>26307048.044137221</v>
      </c>
      <c r="Z61" s="56">
        <f t="shared" si="46"/>
        <v>0</v>
      </c>
      <c r="AA61" s="57">
        <f t="shared" si="47"/>
        <v>109612.70018390508</v>
      </c>
      <c r="AB61" s="63">
        <f t="shared" si="70"/>
        <v>20000000</v>
      </c>
      <c r="AC61" s="74">
        <f t="shared" si="17"/>
        <v>0</v>
      </c>
      <c r="AD61" s="57">
        <f t="shared" si="48"/>
        <v>83333.333333333328</v>
      </c>
      <c r="AE61" s="59">
        <f t="shared" si="49"/>
        <v>20847256.681201197</v>
      </c>
      <c r="AF61" s="54">
        <f t="shared" si="50"/>
        <v>291134.01924361946</v>
      </c>
      <c r="AG61" s="57">
        <f t="shared" si="18"/>
        <v>86863.569505004984</v>
      </c>
      <c r="AH61" s="59">
        <f t="shared" si="51"/>
        <v>13950000</v>
      </c>
      <c r="AI61" s="54">
        <f t="shared" si="19"/>
        <v>0</v>
      </c>
      <c r="AJ61" s="57">
        <f t="shared" si="20"/>
        <v>58125</v>
      </c>
      <c r="AK61" s="59">
        <f t="shared" si="73"/>
        <v>28698597.866331507</v>
      </c>
      <c r="AL61" s="56">
        <f t="shared" si="53"/>
        <v>0</v>
      </c>
      <c r="AM61" s="75">
        <f t="shared" si="22"/>
        <v>119577.49110971461</v>
      </c>
      <c r="AN61">
        <f t="shared" si="54"/>
        <v>2.5468352817141191E-2</v>
      </c>
      <c r="AO61" s="119">
        <f t="shared" si="23"/>
        <v>113333.33333333336</v>
      </c>
      <c r="AP61" s="119">
        <f t="shared" si="24"/>
        <v>4822958.808091823</v>
      </c>
      <c r="AQ61">
        <f t="shared" si="25"/>
        <v>0.83029724392116966</v>
      </c>
      <c r="AR61" s="41">
        <f t="shared" si="26"/>
        <v>1245636.864511176</v>
      </c>
      <c r="AS61" s="41">
        <f t="shared" si="27"/>
        <v>54945118.803502351</v>
      </c>
      <c r="AT61">
        <f t="shared" si="28"/>
        <v>0.83306579779245771</v>
      </c>
      <c r="AU61" s="41">
        <f t="shared" si="55"/>
        <v>58333.333333333336</v>
      </c>
      <c r="AV61" s="41">
        <f t="shared" si="56"/>
        <v>0</v>
      </c>
      <c r="AW61">
        <f t="shared" si="29"/>
        <v>0.83942615406579846</v>
      </c>
      <c r="AX61">
        <f t="shared" si="57"/>
        <v>0</v>
      </c>
      <c r="AY61" s="121">
        <f t="shared" si="58"/>
        <v>0</v>
      </c>
      <c r="AZ61">
        <f t="shared" si="30"/>
        <v>0.88004155974479081</v>
      </c>
      <c r="BA61" s="39">
        <f t="shared" si="59"/>
        <v>83333.333333333328</v>
      </c>
      <c r="BB61" s="39">
        <f t="shared" si="60"/>
        <v>0</v>
      </c>
      <c r="BC61">
        <f t="shared" si="31"/>
        <v>0.85108931492949125</v>
      </c>
      <c r="BD61" s="41">
        <f t="shared" si="61"/>
        <v>377997.58874862443</v>
      </c>
      <c r="BE61" s="41">
        <f t="shared" si="62"/>
        <v>14265566.942937354</v>
      </c>
      <c r="BF61">
        <f t="shared" si="32"/>
        <v>0.8407873281704612</v>
      </c>
      <c r="BG61" s="41">
        <f t="shared" si="63"/>
        <v>58125</v>
      </c>
      <c r="BH61" s="41">
        <f t="shared" si="64"/>
        <v>0</v>
      </c>
      <c r="BI61">
        <f t="shared" si="33"/>
        <v>0.86129150467878668</v>
      </c>
      <c r="BJ61">
        <f t="shared" si="65"/>
        <v>0</v>
      </c>
      <c r="BK61" s="121">
        <f t="shared" si="66"/>
        <v>0</v>
      </c>
      <c r="BL61">
        <f t="shared" si="34"/>
        <v>0.86859377412666661</v>
      </c>
      <c r="BM61" s="119">
        <f t="shared" si="67"/>
        <v>1936759.4532598001</v>
      </c>
      <c r="BN61" s="119">
        <f t="shared" si="68"/>
        <v>56886961.265526578</v>
      </c>
      <c r="BO61">
        <f t="shared" si="35"/>
        <v>0.85112830801982109</v>
      </c>
    </row>
    <row r="62" spans="1:67">
      <c r="A62">
        <v>50</v>
      </c>
      <c r="B62" s="64">
        <v>45</v>
      </c>
      <c r="C62" s="56">
        <f t="shared" si="5"/>
        <v>153236867.30526334</v>
      </c>
      <c r="D62" s="56">
        <f t="shared" si="36"/>
        <v>0</v>
      </c>
      <c r="E62" s="59">
        <f t="shared" si="37"/>
        <v>153236867.3052634</v>
      </c>
      <c r="F62" s="53">
        <f t="shared" si="38"/>
        <v>1211211.1767022843</v>
      </c>
      <c r="G62" s="53">
        <f t="shared" si="6"/>
        <v>710763.66951758007</v>
      </c>
      <c r="H62" s="66">
        <f t="shared" si="7"/>
        <v>500447.50718470418</v>
      </c>
      <c r="I62" s="54">
        <f t="shared" si="39"/>
        <v>0.06</v>
      </c>
      <c r="J62" s="67">
        <f t="shared" si="8"/>
        <v>5.1430128318229462E-3</v>
      </c>
      <c r="K62" s="68">
        <f t="shared" si="9"/>
        <v>785525.36690821499</v>
      </c>
      <c r="L62" s="68">
        <f t="shared" si="10"/>
        <v>1996736.5436104992</v>
      </c>
      <c r="M62" s="55">
        <f t="shared" si="40"/>
        <v>1285972.8740929193</v>
      </c>
      <c r="N62" s="55">
        <f t="shared" si="41"/>
        <v>289577.42685391265</v>
      </c>
      <c r="O62" s="55">
        <f t="shared" si="11"/>
        <v>996395.44723900664</v>
      </c>
      <c r="P62" s="65">
        <f t="shared" si="42"/>
        <v>783339.25567888224</v>
      </c>
      <c r="Q62" s="52">
        <f t="shared" si="71"/>
        <v>110069.41976800469</v>
      </c>
      <c r="R62" s="57">
        <f t="shared" si="43"/>
        <v>3263.9135653286758</v>
      </c>
      <c r="S62" s="59">
        <f t="shared" si="44"/>
        <v>28712569.285864539</v>
      </c>
      <c r="T62" s="56">
        <f t="shared" si="13"/>
        <v>1116471.1778950116</v>
      </c>
      <c r="U62" s="57">
        <f t="shared" si="14"/>
        <v>119635.70535776891</v>
      </c>
      <c r="V62" s="59">
        <f t="shared" si="69"/>
        <v>14000000</v>
      </c>
      <c r="W62" s="52">
        <f t="shared" si="15"/>
        <v>0</v>
      </c>
      <c r="X62" s="57">
        <f t="shared" si="16"/>
        <v>58333.333333333336</v>
      </c>
      <c r="Y62" s="59">
        <f t="shared" si="72"/>
        <v>26416660.744321126</v>
      </c>
      <c r="Z62" s="56">
        <f t="shared" si="46"/>
        <v>0</v>
      </c>
      <c r="AA62" s="57">
        <f t="shared" si="47"/>
        <v>110069.41976800469</v>
      </c>
      <c r="AB62" s="63">
        <f t="shared" si="70"/>
        <v>20000000</v>
      </c>
      <c r="AC62" s="74">
        <f t="shared" si="17"/>
        <v>0</v>
      </c>
      <c r="AD62" s="57">
        <f t="shared" si="48"/>
        <v>83333.333333333328</v>
      </c>
      <c r="AE62" s="59">
        <f t="shared" si="49"/>
        <v>20556122.661957577</v>
      </c>
      <c r="AF62" s="54">
        <f t="shared" si="50"/>
        <v>289577.42685391265</v>
      </c>
      <c r="AG62" s="57">
        <f t="shared" si="18"/>
        <v>85650.511091489898</v>
      </c>
      <c r="AH62" s="59">
        <f t="shared" si="51"/>
        <v>13950000</v>
      </c>
      <c r="AI62" s="54">
        <f t="shared" si="19"/>
        <v>0</v>
      </c>
      <c r="AJ62" s="57">
        <f t="shared" si="20"/>
        <v>58125</v>
      </c>
      <c r="AK62" s="59">
        <f t="shared" si="73"/>
        <v>28818175.35744122</v>
      </c>
      <c r="AL62" s="56">
        <f t="shared" si="53"/>
        <v>0</v>
      </c>
      <c r="AM62" s="75">
        <f t="shared" si="22"/>
        <v>120075.73065600508</v>
      </c>
      <c r="AN62">
        <f t="shared" si="54"/>
        <v>2.5548760001148651E-2</v>
      </c>
      <c r="AO62" s="119">
        <f t="shared" si="23"/>
        <v>113333.33333333337</v>
      </c>
      <c r="AP62" s="119">
        <f t="shared" si="24"/>
        <v>4953123.8895602114</v>
      </c>
      <c r="AQ62">
        <f t="shared" si="25"/>
        <v>0.82654708295426804</v>
      </c>
      <c r="AR62" s="41">
        <f t="shared" si="26"/>
        <v>1236106.8832527804</v>
      </c>
      <c r="AS62" s="41">
        <f t="shared" si="27"/>
        <v>55823558.89475058</v>
      </c>
      <c r="AT62">
        <f t="shared" si="28"/>
        <v>0.82936585757072301</v>
      </c>
      <c r="AU62" s="41">
        <f t="shared" si="55"/>
        <v>58333.333333333336</v>
      </c>
      <c r="AV62" s="41">
        <f t="shared" si="56"/>
        <v>0</v>
      </c>
      <c r="AW62">
        <f t="shared" si="29"/>
        <v>0.83584239386582182</v>
      </c>
      <c r="AX62">
        <f t="shared" si="57"/>
        <v>0</v>
      </c>
      <c r="AY62" s="121">
        <f t="shared" si="58"/>
        <v>0</v>
      </c>
      <c r="AZ62">
        <f t="shared" si="30"/>
        <v>0.87722564506333711</v>
      </c>
      <c r="BA62" s="39">
        <f t="shared" si="59"/>
        <v>83333.333333333328</v>
      </c>
      <c r="BB62" s="39">
        <f t="shared" si="60"/>
        <v>0</v>
      </c>
      <c r="BC62">
        <f t="shared" si="31"/>
        <v>0.84772148839870975</v>
      </c>
      <c r="BD62" s="41">
        <f t="shared" si="61"/>
        <v>375227.93794540258</v>
      </c>
      <c r="BE62" s="41">
        <f t="shared" si="62"/>
        <v>14478871.342695633</v>
      </c>
      <c r="BF62">
        <f t="shared" si="32"/>
        <v>0.83722857668383011</v>
      </c>
      <c r="BG62" s="41">
        <f t="shared" si="63"/>
        <v>58125</v>
      </c>
      <c r="BH62" s="41">
        <f t="shared" si="64"/>
        <v>0</v>
      </c>
      <c r="BI62">
        <f t="shared" si="33"/>
        <v>0.85811559808505999</v>
      </c>
      <c r="BJ62">
        <f t="shared" si="65"/>
        <v>0</v>
      </c>
      <c r="BK62" s="121">
        <f t="shared" si="66"/>
        <v>0</v>
      </c>
      <c r="BL62">
        <f t="shared" si="34"/>
        <v>0.86555695500400176</v>
      </c>
      <c r="BM62" s="119">
        <f t="shared" si="67"/>
        <v>1924459.8211981831</v>
      </c>
      <c r="BN62" s="119">
        <f t="shared" si="68"/>
        <v>57868779.334181368</v>
      </c>
      <c r="BO62">
        <f t="shared" si="35"/>
        <v>0.84776120964565205</v>
      </c>
    </row>
    <row r="63" spans="1:67">
      <c r="A63">
        <v>51</v>
      </c>
      <c r="B63" s="58">
        <v>46</v>
      </c>
      <c r="C63" s="56">
        <f t="shared" si="5"/>
        <v>151950894.43117043</v>
      </c>
      <c r="D63" s="56">
        <f t="shared" si="36"/>
        <v>0</v>
      </c>
      <c r="E63" s="59">
        <f t="shared" si="37"/>
        <v>151950894.43117046</v>
      </c>
      <c r="F63" s="53">
        <f t="shared" si="38"/>
        <v>1204981.9020784565</v>
      </c>
      <c r="G63" s="53">
        <f t="shared" si="6"/>
        <v>704798.89866991236</v>
      </c>
      <c r="H63" s="60">
        <f t="shared" si="7"/>
        <v>500183.00340854411</v>
      </c>
      <c r="I63" s="54">
        <f t="shared" si="39"/>
        <v>0.06</v>
      </c>
      <c r="J63" s="61">
        <f t="shared" si="8"/>
        <v>5.1430128318229462E-3</v>
      </c>
      <c r="K63" s="62">
        <f t="shared" si="9"/>
        <v>778912.95226169366</v>
      </c>
      <c r="L63" s="62">
        <f t="shared" si="10"/>
        <v>1983894.85434015</v>
      </c>
      <c r="M63" s="55">
        <f t="shared" si="40"/>
        <v>1279095.9556702375</v>
      </c>
      <c r="N63" s="55">
        <f t="shared" si="41"/>
        <v>288028.87137374427</v>
      </c>
      <c r="O63" s="55">
        <f t="shared" si="11"/>
        <v>991067.08429649333</v>
      </c>
      <c r="P63" s="59">
        <f t="shared" si="42"/>
        <v>673269.83591087756</v>
      </c>
      <c r="Q63" s="52">
        <f t="shared" si="71"/>
        <v>110528.04235037138</v>
      </c>
      <c r="R63" s="57">
        <f t="shared" si="43"/>
        <v>2805.2909829619898</v>
      </c>
      <c r="S63" s="59">
        <f t="shared" si="44"/>
        <v>27596098.107969526</v>
      </c>
      <c r="T63" s="56">
        <f t="shared" si="13"/>
        <v>1111643.1304968984</v>
      </c>
      <c r="U63" s="57">
        <f t="shared" si="14"/>
        <v>114983.7421165397</v>
      </c>
      <c r="V63" s="59">
        <f t="shared" si="69"/>
        <v>14000000</v>
      </c>
      <c r="W63" s="52">
        <f t="shared" si="15"/>
        <v>0</v>
      </c>
      <c r="X63" s="57">
        <f t="shared" si="16"/>
        <v>58333.333333333336</v>
      </c>
      <c r="Y63" s="59">
        <f t="shared" si="72"/>
        <v>26526730.164089132</v>
      </c>
      <c r="Z63" s="56">
        <f t="shared" si="46"/>
        <v>0</v>
      </c>
      <c r="AA63" s="57">
        <f t="shared" si="47"/>
        <v>110528.04235037138</v>
      </c>
      <c r="AB63" s="63">
        <f t="shared" si="70"/>
        <v>20000000</v>
      </c>
      <c r="AC63" s="74">
        <f t="shared" si="17"/>
        <v>0</v>
      </c>
      <c r="AD63" s="57">
        <f t="shared" si="48"/>
        <v>83333.333333333328</v>
      </c>
      <c r="AE63" s="59">
        <f t="shared" si="49"/>
        <v>20266545.235103663</v>
      </c>
      <c r="AF63" s="54">
        <f t="shared" si="50"/>
        <v>288028.87137374427</v>
      </c>
      <c r="AG63" s="57">
        <f t="shared" si="18"/>
        <v>84443.938479598597</v>
      </c>
      <c r="AH63" s="59">
        <f t="shared" si="51"/>
        <v>13950000</v>
      </c>
      <c r="AI63" s="54">
        <f t="shared" si="19"/>
        <v>0</v>
      </c>
      <c r="AJ63" s="57">
        <f t="shared" si="20"/>
        <v>58125</v>
      </c>
      <c r="AK63" s="59">
        <f t="shared" si="73"/>
        <v>28938251.088097226</v>
      </c>
      <c r="AL63" s="56">
        <f t="shared" si="53"/>
        <v>0</v>
      </c>
      <c r="AM63" s="75">
        <f t="shared" si="22"/>
        <v>120576.04620040511</v>
      </c>
      <c r="AN63">
        <f t="shared" si="54"/>
        <v>2.5629167185156114E-2</v>
      </c>
      <c r="AO63" s="119">
        <f t="shared" si="23"/>
        <v>113333.33333333337</v>
      </c>
      <c r="AP63" s="119">
        <f t="shared" si="24"/>
        <v>5084289.9481170839</v>
      </c>
      <c r="AQ63">
        <f t="shared" si="25"/>
        <v>0.82280288175836391</v>
      </c>
      <c r="AR63" s="41">
        <f t="shared" si="26"/>
        <v>1226626.8726134382</v>
      </c>
      <c r="AS63" s="41">
        <f t="shared" si="27"/>
        <v>56693799.655341819</v>
      </c>
      <c r="AT63">
        <f t="shared" si="28"/>
        <v>0.82567133259893666</v>
      </c>
      <c r="AU63" s="41">
        <f t="shared" si="55"/>
        <v>58333.333333333336</v>
      </c>
      <c r="AV63" s="41">
        <f t="shared" si="56"/>
        <v>0</v>
      </c>
      <c r="AW63">
        <f t="shared" si="29"/>
        <v>0.83226282643603089</v>
      </c>
      <c r="AX63">
        <f t="shared" si="57"/>
        <v>0</v>
      </c>
      <c r="AY63" s="121">
        <f t="shared" si="58"/>
        <v>0</v>
      </c>
      <c r="AZ63">
        <f t="shared" si="30"/>
        <v>0.8744070582479222</v>
      </c>
      <c r="BA63" s="39">
        <f t="shared" si="59"/>
        <v>83333.333333333328</v>
      </c>
      <c r="BB63" s="39">
        <f t="shared" si="60"/>
        <v>0</v>
      </c>
      <c r="BC63">
        <f t="shared" si="31"/>
        <v>0.84435571632439854</v>
      </c>
      <c r="BD63" s="41">
        <f t="shared" si="61"/>
        <v>372472.80985334289</v>
      </c>
      <c r="BE63" s="41">
        <f t="shared" si="62"/>
        <v>14689472.440060958</v>
      </c>
      <c r="BF63">
        <f t="shared" si="32"/>
        <v>0.83367376150787786</v>
      </c>
      <c r="BG63" s="41">
        <f t="shared" si="63"/>
        <v>58125</v>
      </c>
      <c r="BH63" s="41">
        <f t="shared" si="64"/>
        <v>0</v>
      </c>
      <c r="BI63">
        <f t="shared" si="33"/>
        <v>0.85493998556916806</v>
      </c>
      <c r="BJ63">
        <f t="shared" si="65"/>
        <v>0</v>
      </c>
      <c r="BK63" s="121">
        <f t="shared" si="66"/>
        <v>0</v>
      </c>
      <c r="BL63">
        <f t="shared" si="34"/>
        <v>0.86251923324466107</v>
      </c>
      <c r="BM63" s="119">
        <f t="shared" si="67"/>
        <v>1912224.6824667808</v>
      </c>
      <c r="BN63" s="119">
        <f t="shared" si="68"/>
        <v>58838413.960830927</v>
      </c>
      <c r="BO63">
        <f t="shared" si="35"/>
        <v>0.84439615880389862</v>
      </c>
    </row>
    <row r="64" spans="1:67">
      <c r="A64">
        <v>52</v>
      </c>
      <c r="B64" s="64">
        <v>47</v>
      </c>
      <c r="C64" s="56">
        <f t="shared" si="5"/>
        <v>150671798.4755002</v>
      </c>
      <c r="D64" s="56">
        <f t="shared" si="36"/>
        <v>0</v>
      </c>
      <c r="E64" s="59">
        <f t="shared" si="37"/>
        <v>150671798.47550023</v>
      </c>
      <c r="F64" s="53">
        <f t="shared" si="38"/>
        <v>1198784.664693953</v>
      </c>
      <c r="G64" s="53">
        <f t="shared" si="6"/>
        <v>698866.02526219527</v>
      </c>
      <c r="H64" s="66">
        <f t="shared" si="7"/>
        <v>499918.63943175774</v>
      </c>
      <c r="I64" s="54">
        <f t="shared" si="39"/>
        <v>0.06</v>
      </c>
      <c r="J64" s="67">
        <f t="shared" si="8"/>
        <v>5.1430128318229462E-3</v>
      </c>
      <c r="K64" s="68">
        <f t="shared" si="9"/>
        <v>772335.90497587377</v>
      </c>
      <c r="L64" s="68">
        <f t="shared" si="10"/>
        <v>1971120.5696698269</v>
      </c>
      <c r="M64" s="55">
        <f t="shared" si="40"/>
        <v>1272254.5444076317</v>
      </c>
      <c r="N64" s="55">
        <f t="shared" si="41"/>
        <v>286488.3114526245</v>
      </c>
      <c r="O64" s="55">
        <f t="shared" si="11"/>
        <v>985766.23295500723</v>
      </c>
      <c r="P64" s="65">
        <f t="shared" si="42"/>
        <v>562741.79356050619</v>
      </c>
      <c r="Q64" s="52">
        <f t="shared" si="71"/>
        <v>110988.57586016459</v>
      </c>
      <c r="R64" s="57">
        <f t="shared" si="43"/>
        <v>2344.757473168776</v>
      </c>
      <c r="S64" s="59">
        <f t="shared" si="44"/>
        <v>26484454.977472629</v>
      </c>
      <c r="T64" s="56">
        <f t="shared" si="13"/>
        <v>1106844.6793479139</v>
      </c>
      <c r="U64" s="57">
        <f t="shared" si="14"/>
        <v>110351.89573946928</v>
      </c>
      <c r="V64" s="59">
        <f t="shared" si="69"/>
        <v>14000000</v>
      </c>
      <c r="W64" s="52">
        <f t="shared" si="15"/>
        <v>0</v>
      </c>
      <c r="X64" s="57">
        <f t="shared" si="16"/>
        <v>58333.333333333336</v>
      </c>
      <c r="Y64" s="59">
        <f t="shared" si="72"/>
        <v>26637258.206439503</v>
      </c>
      <c r="Z64" s="56">
        <f t="shared" si="46"/>
        <v>0</v>
      </c>
      <c r="AA64" s="57">
        <f t="shared" si="47"/>
        <v>110988.57586016459</v>
      </c>
      <c r="AB64" s="63">
        <f t="shared" si="70"/>
        <v>20000000</v>
      </c>
      <c r="AC64" s="74">
        <f t="shared" si="17"/>
        <v>0</v>
      </c>
      <c r="AD64" s="57">
        <f t="shared" si="48"/>
        <v>83333.333333333328</v>
      </c>
      <c r="AE64" s="59">
        <f t="shared" si="49"/>
        <v>19978516.36372992</v>
      </c>
      <c r="AF64" s="54">
        <f t="shared" si="50"/>
        <v>286488.3114526245</v>
      </c>
      <c r="AG64" s="57">
        <f t="shared" si="18"/>
        <v>83243.818182207993</v>
      </c>
      <c r="AH64" s="59">
        <f t="shared" si="51"/>
        <v>13950000</v>
      </c>
      <c r="AI64" s="54">
        <f t="shared" si="19"/>
        <v>0</v>
      </c>
      <c r="AJ64" s="57">
        <f t="shared" si="20"/>
        <v>58125</v>
      </c>
      <c r="AK64" s="59">
        <f t="shared" si="73"/>
        <v>29058827.134297632</v>
      </c>
      <c r="AL64" s="56">
        <f t="shared" si="53"/>
        <v>0</v>
      </c>
      <c r="AM64" s="75">
        <f t="shared" si="22"/>
        <v>121078.4463929068</v>
      </c>
      <c r="AN64">
        <f t="shared" si="54"/>
        <v>2.5709574369163574E-2</v>
      </c>
      <c r="AO64" s="119">
        <f t="shared" si="23"/>
        <v>113333.33333333337</v>
      </c>
      <c r="AP64" s="119">
        <f t="shared" si="24"/>
        <v>5216463.0654277354</v>
      </c>
      <c r="AQ64">
        <f t="shared" si="25"/>
        <v>0.8190647131331168</v>
      </c>
      <c r="AR64" s="41">
        <f t="shared" si="26"/>
        <v>1217196.5750873832</v>
      </c>
      <c r="AS64" s="41">
        <f t="shared" si="27"/>
        <v>57555923.326091528</v>
      </c>
      <c r="AT64">
        <f t="shared" si="28"/>
        <v>0.82198229724008798</v>
      </c>
      <c r="AU64" s="41">
        <f t="shared" si="55"/>
        <v>58333.333333333336</v>
      </c>
      <c r="AV64" s="41">
        <f t="shared" si="56"/>
        <v>0</v>
      </c>
      <c r="AW64">
        <f t="shared" si="29"/>
        <v>0.82868752927110023</v>
      </c>
      <c r="AX64">
        <f t="shared" si="57"/>
        <v>0</v>
      </c>
      <c r="AY64" s="121">
        <f t="shared" si="58"/>
        <v>0</v>
      </c>
      <c r="AZ64">
        <f t="shared" si="30"/>
        <v>0.87158588319345431</v>
      </c>
      <c r="BA64" s="39">
        <f t="shared" si="59"/>
        <v>83333.333333333328</v>
      </c>
      <c r="BB64" s="39">
        <f t="shared" si="60"/>
        <v>0</v>
      </c>
      <c r="BC64">
        <f t="shared" si="31"/>
        <v>0.84099208034970685</v>
      </c>
      <c r="BD64" s="41">
        <f t="shared" si="61"/>
        <v>369732.1296348325</v>
      </c>
      <c r="BE64" s="41">
        <f t="shared" si="62"/>
        <v>14897392.195536474</v>
      </c>
      <c r="BF64">
        <f t="shared" si="32"/>
        <v>0.83012296072602265</v>
      </c>
      <c r="BG64" s="41">
        <f t="shared" si="63"/>
        <v>58125</v>
      </c>
      <c r="BH64" s="41">
        <f t="shared" si="64"/>
        <v>0</v>
      </c>
      <c r="BI64">
        <f t="shared" si="33"/>
        <v>0.85176475081162017</v>
      </c>
      <c r="BJ64">
        <f t="shared" si="65"/>
        <v>0</v>
      </c>
      <c r="BK64" s="121">
        <f t="shared" si="66"/>
        <v>0</v>
      </c>
      <c r="BL64">
        <f t="shared" si="34"/>
        <v>0.85948069313376729</v>
      </c>
      <c r="BM64" s="119">
        <f t="shared" si="67"/>
        <v>1900053.7047222154</v>
      </c>
      <c r="BN64" s="119">
        <f t="shared" si="68"/>
        <v>59795963.587158695</v>
      </c>
      <c r="BO64">
        <f t="shared" si="35"/>
        <v>0.84103323714825873</v>
      </c>
    </row>
    <row r="65" spans="1:67">
      <c r="A65">
        <v>53</v>
      </c>
      <c r="B65" s="58">
        <v>48</v>
      </c>
      <c r="C65" s="56">
        <f t="shared" si="5"/>
        <v>149399543.93109256</v>
      </c>
      <c r="D65" s="56">
        <f t="shared" si="36"/>
        <v>0</v>
      </c>
      <c r="E65" s="59">
        <f t="shared" si="37"/>
        <v>149399543.93109262</v>
      </c>
      <c r="F65" s="53">
        <f t="shared" si="38"/>
        <v>1192619.2997808394</v>
      </c>
      <c r="G65" s="53">
        <f t="shared" si="6"/>
        <v>692964.88460038463</v>
      </c>
      <c r="H65" s="60">
        <f t="shared" si="7"/>
        <v>499654.41518045473</v>
      </c>
      <c r="I65" s="54">
        <f t="shared" si="39"/>
        <v>0.06</v>
      </c>
      <c r="J65" s="61">
        <f t="shared" si="8"/>
        <v>5.1430128318229462E-3</v>
      </c>
      <c r="K65" s="62">
        <f t="shared" si="9"/>
        <v>765794.04243735527</v>
      </c>
      <c r="L65" s="62">
        <f t="shared" si="10"/>
        <v>1958413.3422181946</v>
      </c>
      <c r="M65" s="55">
        <f t="shared" si="40"/>
        <v>1265448.45761781</v>
      </c>
      <c r="N65" s="55">
        <f t="shared" si="41"/>
        <v>284955.70595273701</v>
      </c>
      <c r="O65" s="55">
        <f t="shared" si="11"/>
        <v>980492.7516650731</v>
      </c>
      <c r="P65" s="59">
        <f t="shared" si="42"/>
        <v>451753.2177003416</v>
      </c>
      <c r="Q65" s="52">
        <f t="shared" si="71"/>
        <v>111451.02825958194</v>
      </c>
      <c r="R65" s="57">
        <f t="shared" si="43"/>
        <v>1882.3050737514234</v>
      </c>
      <c r="S65" s="59">
        <f t="shared" si="44"/>
        <v>25377610.298124716</v>
      </c>
      <c r="T65" s="56">
        <f t="shared" si="13"/>
        <v>1102075.6915846169</v>
      </c>
      <c r="U65" s="57">
        <f t="shared" si="14"/>
        <v>105740.04290885298</v>
      </c>
      <c r="V65" s="59">
        <f t="shared" si="69"/>
        <v>14000000</v>
      </c>
      <c r="W65" s="52">
        <f t="shared" si="15"/>
        <v>0</v>
      </c>
      <c r="X65" s="57">
        <f t="shared" si="16"/>
        <v>58333.333333333336</v>
      </c>
      <c r="Y65" s="59">
        <f t="shared" si="72"/>
        <v>26748246.782299668</v>
      </c>
      <c r="Z65" s="56">
        <f t="shared" si="46"/>
        <v>0</v>
      </c>
      <c r="AA65" s="57">
        <f t="shared" si="47"/>
        <v>111451.02825958194</v>
      </c>
      <c r="AB65" s="63">
        <f t="shared" si="70"/>
        <v>20000000</v>
      </c>
      <c r="AC65" s="74">
        <f t="shared" si="17"/>
        <v>0</v>
      </c>
      <c r="AD65" s="57">
        <f t="shared" si="48"/>
        <v>83333.333333333328</v>
      </c>
      <c r="AE65" s="59">
        <f t="shared" si="49"/>
        <v>19692028.052277297</v>
      </c>
      <c r="AF65" s="54">
        <f t="shared" si="50"/>
        <v>284955.70595273701</v>
      </c>
      <c r="AG65" s="57">
        <f t="shared" si="18"/>
        <v>82050.116884488729</v>
      </c>
      <c r="AH65" s="59">
        <f t="shared" si="51"/>
        <v>13950000</v>
      </c>
      <c r="AI65" s="54">
        <f t="shared" si="19"/>
        <v>0</v>
      </c>
      <c r="AJ65" s="57">
        <f t="shared" si="20"/>
        <v>58125</v>
      </c>
      <c r="AK65" s="59">
        <f t="shared" si="73"/>
        <v>29179905.580690537</v>
      </c>
      <c r="AL65" s="56">
        <f t="shared" si="53"/>
        <v>0</v>
      </c>
      <c r="AM65" s="75">
        <f t="shared" si="22"/>
        <v>121582.9399195439</v>
      </c>
      <c r="AN65">
        <f t="shared" si="54"/>
        <v>2.5789981553171033E-2</v>
      </c>
      <c r="AO65" s="119">
        <f t="shared" si="23"/>
        <v>113333.33333333337</v>
      </c>
      <c r="AP65" s="119">
        <f t="shared" si="24"/>
        <v>5349649.3564599333</v>
      </c>
      <c r="AQ65">
        <f t="shared" si="25"/>
        <v>0.81533264930554994</v>
      </c>
      <c r="AR65" s="41">
        <f t="shared" si="26"/>
        <v>1207815.7344934698</v>
      </c>
      <c r="AS65" s="41">
        <f t="shared" si="27"/>
        <v>58410011.653984696</v>
      </c>
      <c r="AT65">
        <f t="shared" si="28"/>
        <v>0.81829882530468712</v>
      </c>
      <c r="AU65" s="41">
        <f t="shared" si="55"/>
        <v>58333.333333333336</v>
      </c>
      <c r="AV65" s="41">
        <f t="shared" si="56"/>
        <v>0</v>
      </c>
      <c r="AW65">
        <f t="shared" si="29"/>
        <v>0.82511657936126381</v>
      </c>
      <c r="AX65">
        <f t="shared" si="57"/>
        <v>0</v>
      </c>
      <c r="AY65" s="121">
        <f t="shared" si="58"/>
        <v>0</v>
      </c>
      <c r="AZ65">
        <f t="shared" si="30"/>
        <v>0.86876220362716494</v>
      </c>
      <c r="BA65" s="39">
        <f t="shared" si="59"/>
        <v>83333.333333333328</v>
      </c>
      <c r="BB65" s="39">
        <f t="shared" si="60"/>
        <v>0</v>
      </c>
      <c r="BC65">
        <f t="shared" si="31"/>
        <v>0.83763066170634304</v>
      </c>
      <c r="BD65" s="41">
        <f t="shared" si="61"/>
        <v>367005.82283722574</v>
      </c>
      <c r="BE65" s="41">
        <f t="shared" si="62"/>
        <v>15102652.415495062</v>
      </c>
      <c r="BF65">
        <f t="shared" si="32"/>
        <v>0.8265762519278349</v>
      </c>
      <c r="BG65" s="41">
        <f t="shared" si="63"/>
        <v>58125</v>
      </c>
      <c r="BH65" s="41">
        <f t="shared" si="64"/>
        <v>0</v>
      </c>
      <c r="BI65">
        <f t="shared" si="33"/>
        <v>0.84858997716628126</v>
      </c>
      <c r="BJ65">
        <f t="shared" si="65"/>
        <v>0</v>
      </c>
      <c r="BK65" s="121">
        <f t="shared" si="66"/>
        <v>0</v>
      </c>
      <c r="BL65">
        <f t="shared" si="34"/>
        <v>0.85644141869159984</v>
      </c>
      <c r="BM65" s="119">
        <f t="shared" si="67"/>
        <v>1887946.5573306954</v>
      </c>
      <c r="BN65" s="119">
        <f t="shared" si="68"/>
        <v>60741525.96565488</v>
      </c>
      <c r="BO65">
        <f t="shared" si="35"/>
        <v>0.83767252592129893</v>
      </c>
    </row>
    <row r="66" spans="1:67">
      <c r="A66">
        <v>54</v>
      </c>
      <c r="B66" s="64">
        <v>49</v>
      </c>
      <c r="C66" s="56">
        <f t="shared" si="5"/>
        <v>148134095.47347474</v>
      </c>
      <c r="D66" s="56">
        <f t="shared" si="36"/>
        <v>0</v>
      </c>
      <c r="E66" s="59">
        <f t="shared" si="37"/>
        <v>148134095.47347483</v>
      </c>
      <c r="F66" s="53">
        <f t="shared" si="38"/>
        <v>1186485.643418587</v>
      </c>
      <c r="G66" s="53">
        <f t="shared" si="6"/>
        <v>687095.31283780083</v>
      </c>
      <c r="H66" s="66">
        <f t="shared" si="7"/>
        <v>499390.33058078622</v>
      </c>
      <c r="I66" s="54">
        <f t="shared" si="39"/>
        <v>0.06</v>
      </c>
      <c r="J66" s="67">
        <f t="shared" si="8"/>
        <v>5.1430128318229462E-3</v>
      </c>
      <c r="K66" s="68">
        <f t="shared" si="9"/>
        <v>759287.18297230115</v>
      </c>
      <c r="L66" s="68">
        <f t="shared" si="10"/>
        <v>1945772.8263908881</v>
      </c>
      <c r="M66" s="55">
        <f t="shared" si="40"/>
        <v>1258677.5135530871</v>
      </c>
      <c r="N66" s="55">
        <f t="shared" si="41"/>
        <v>283431.01394784753</v>
      </c>
      <c r="O66" s="55">
        <f t="shared" si="11"/>
        <v>975246.49960523972</v>
      </c>
      <c r="P66" s="65">
        <f t="shared" si="42"/>
        <v>340302.18944075966</v>
      </c>
      <c r="Q66" s="52">
        <f t="shared" si="71"/>
        <v>111915.40754399687</v>
      </c>
      <c r="R66" s="57">
        <f t="shared" si="43"/>
        <v>1417.9257893364986</v>
      </c>
      <c r="S66" s="59">
        <f t="shared" si="44"/>
        <v>24275534.606540099</v>
      </c>
      <c r="T66" s="56">
        <f t="shared" si="13"/>
        <v>1097336.0351077816</v>
      </c>
      <c r="U66" s="57">
        <f t="shared" si="14"/>
        <v>101148.06086058375</v>
      </c>
      <c r="V66" s="59">
        <f t="shared" si="69"/>
        <v>14000000</v>
      </c>
      <c r="W66" s="52">
        <f t="shared" si="15"/>
        <v>0</v>
      </c>
      <c r="X66" s="57">
        <f t="shared" si="16"/>
        <v>58333.333333333336</v>
      </c>
      <c r="Y66" s="59">
        <f t="shared" si="72"/>
        <v>26859697.81055925</v>
      </c>
      <c r="Z66" s="56">
        <f t="shared" si="46"/>
        <v>0</v>
      </c>
      <c r="AA66" s="57">
        <f t="shared" si="47"/>
        <v>111915.40754399687</v>
      </c>
      <c r="AB66" s="63">
        <f t="shared" si="70"/>
        <v>20000000</v>
      </c>
      <c r="AC66" s="74">
        <f t="shared" si="17"/>
        <v>0</v>
      </c>
      <c r="AD66" s="57">
        <f t="shared" si="48"/>
        <v>83333.333333333328</v>
      </c>
      <c r="AE66" s="59">
        <f t="shared" si="49"/>
        <v>19407072.346324559</v>
      </c>
      <c r="AF66" s="54">
        <f t="shared" si="50"/>
        <v>283431.01394784753</v>
      </c>
      <c r="AG66" s="57">
        <f t="shared" si="18"/>
        <v>80862.801443018994</v>
      </c>
      <c r="AH66" s="59">
        <f t="shared" si="51"/>
        <v>13950000</v>
      </c>
      <c r="AI66" s="54">
        <f t="shared" si="19"/>
        <v>0</v>
      </c>
      <c r="AJ66" s="57">
        <f t="shared" si="20"/>
        <v>58125</v>
      </c>
      <c r="AK66" s="59">
        <f t="shared" si="73"/>
        <v>29301488.520610079</v>
      </c>
      <c r="AL66" s="56">
        <f t="shared" si="53"/>
        <v>0</v>
      </c>
      <c r="AM66" s="75">
        <f t="shared" si="22"/>
        <v>122089.535502542</v>
      </c>
      <c r="AN66">
        <f t="shared" si="54"/>
        <v>2.5870388737178493E-2</v>
      </c>
      <c r="AO66" s="119">
        <f t="shared" si="23"/>
        <v>113333.33333333337</v>
      </c>
      <c r="AP66" s="119">
        <f t="shared" si="24"/>
        <v>5483854.9696558472</v>
      </c>
      <c r="AQ66">
        <f t="shared" si="25"/>
        <v>0.81160676192874814</v>
      </c>
      <c r="AR66" s="41">
        <f t="shared" si="26"/>
        <v>1198484.0959683654</v>
      </c>
      <c r="AS66" s="41">
        <f t="shared" si="27"/>
        <v>59256145.895820208</v>
      </c>
      <c r="AT66">
        <f t="shared" si="28"/>
        <v>0.81462099004931521</v>
      </c>
      <c r="AU66" s="41">
        <f t="shared" si="55"/>
        <v>58333.333333333336</v>
      </c>
      <c r="AV66" s="41">
        <f t="shared" si="56"/>
        <v>0</v>
      </c>
      <c r="AW66">
        <f t="shared" si="29"/>
        <v>0.82155005319040864</v>
      </c>
      <c r="AX66">
        <f t="shared" si="57"/>
        <v>0</v>
      </c>
      <c r="AY66" s="121">
        <f t="shared" si="58"/>
        <v>0</v>
      </c>
      <c r="AZ66">
        <f t="shared" si="30"/>
        <v>0.86593610310467062</v>
      </c>
      <c r="BA66" s="39">
        <f t="shared" si="59"/>
        <v>83333.333333333328</v>
      </c>
      <c r="BB66" s="39">
        <f t="shared" si="60"/>
        <v>0</v>
      </c>
      <c r="BC66">
        <f t="shared" si="31"/>
        <v>0.83427154121191438</v>
      </c>
      <c r="BD66" s="41">
        <f t="shared" si="61"/>
        <v>364293.81539086654</v>
      </c>
      <c r="BE66" s="41">
        <f t="shared" si="62"/>
        <v>15305274.753183767</v>
      </c>
      <c r="BF66">
        <f t="shared" si="32"/>
        <v>0.82303371220696531</v>
      </c>
      <c r="BG66" s="41">
        <f t="shared" si="63"/>
        <v>58125</v>
      </c>
      <c r="BH66" s="41">
        <f t="shared" si="64"/>
        <v>0</v>
      </c>
      <c r="BI66">
        <f t="shared" si="33"/>
        <v>0.8454157476571923</v>
      </c>
      <c r="BJ66">
        <f t="shared" si="65"/>
        <v>0</v>
      </c>
      <c r="BK66" s="121">
        <f t="shared" si="66"/>
        <v>0</v>
      </c>
      <c r="BL66">
        <f t="shared" si="34"/>
        <v>0.8534014936700538</v>
      </c>
      <c r="BM66" s="119">
        <f t="shared" si="67"/>
        <v>1875902.9113592317</v>
      </c>
      <c r="BN66" s="119">
        <f t="shared" si="68"/>
        <v>61675198.164101273</v>
      </c>
      <c r="BO66">
        <f t="shared" si="35"/>
        <v>0.83431410595179556</v>
      </c>
    </row>
    <row r="67" spans="1:67">
      <c r="A67">
        <v>55</v>
      </c>
      <c r="B67" s="58">
        <v>50</v>
      </c>
      <c r="C67" s="56">
        <f t="shared" si="5"/>
        <v>146875417.95992166</v>
      </c>
      <c r="D67" s="56">
        <f t="shared" si="36"/>
        <v>0</v>
      </c>
      <c r="E67" s="59">
        <f t="shared" si="37"/>
        <v>146875417.95992172</v>
      </c>
      <c r="F67" s="53">
        <f t="shared" si="38"/>
        <v>1180383.5325297113</v>
      </c>
      <c r="G67" s="53">
        <f t="shared" si="6"/>
        <v>681257.14697077021</v>
      </c>
      <c r="H67" s="60">
        <f t="shared" si="7"/>
        <v>499126.38555894105</v>
      </c>
      <c r="I67" s="54">
        <f t="shared" si="39"/>
        <v>0.06</v>
      </c>
      <c r="J67" s="61">
        <f t="shared" si="8"/>
        <v>5.1430128318229462E-3</v>
      </c>
      <c r="K67" s="62">
        <f t="shared" si="9"/>
        <v>752815.1458416048</v>
      </c>
      <c r="L67" s="62">
        <f t="shared" si="10"/>
        <v>1933198.6783713163</v>
      </c>
      <c r="M67" s="55">
        <f t="shared" si="40"/>
        <v>1251941.531400546</v>
      </c>
      <c r="N67" s="55">
        <f t="shared" si="41"/>
        <v>281914.19472221442</v>
      </c>
      <c r="O67" s="55">
        <f t="shared" si="11"/>
        <v>970027.3366783316</v>
      </c>
      <c r="P67" s="59">
        <f t="shared" si="42"/>
        <v>228386.78189676278</v>
      </c>
      <c r="Q67" s="52">
        <f t="shared" si="71"/>
        <v>112381.72174209687</v>
      </c>
      <c r="R67" s="57">
        <f t="shared" si="43"/>
        <v>951.61159123651157</v>
      </c>
      <c r="S67" s="59">
        <f t="shared" si="44"/>
        <v>23178198.571432319</v>
      </c>
      <c r="T67" s="56">
        <f t="shared" si="13"/>
        <v>1092625.5785788009</v>
      </c>
      <c r="U67" s="57">
        <f t="shared" si="14"/>
        <v>96575.827380967996</v>
      </c>
      <c r="V67" s="59">
        <f t="shared" si="69"/>
        <v>14000000</v>
      </c>
      <c r="W67" s="52">
        <f t="shared" si="15"/>
        <v>0</v>
      </c>
      <c r="X67" s="57">
        <f t="shared" si="16"/>
        <v>58333.333333333336</v>
      </c>
      <c r="Y67" s="59">
        <f t="shared" si="72"/>
        <v>26971613.218103249</v>
      </c>
      <c r="Z67" s="56">
        <f t="shared" si="46"/>
        <v>0</v>
      </c>
      <c r="AA67" s="57">
        <f t="shared" si="47"/>
        <v>112381.72174209687</v>
      </c>
      <c r="AB67" s="63">
        <f t="shared" si="70"/>
        <v>20000000</v>
      </c>
      <c r="AC67" s="74">
        <f t="shared" si="17"/>
        <v>0</v>
      </c>
      <c r="AD67" s="57">
        <f t="shared" si="48"/>
        <v>83333.333333333328</v>
      </c>
      <c r="AE67" s="59">
        <f t="shared" si="49"/>
        <v>19123641.332376711</v>
      </c>
      <c r="AF67" s="54">
        <f t="shared" si="50"/>
        <v>281914.19472221442</v>
      </c>
      <c r="AG67" s="57">
        <f t="shared" si="18"/>
        <v>79681.838884902958</v>
      </c>
      <c r="AH67" s="59">
        <f t="shared" si="51"/>
        <v>13950000</v>
      </c>
      <c r="AI67" s="54">
        <f t="shared" si="19"/>
        <v>0</v>
      </c>
      <c r="AJ67" s="57">
        <f t="shared" si="20"/>
        <v>58125</v>
      </c>
      <c r="AK67" s="59">
        <f t="shared" si="73"/>
        <v>29423578.056112621</v>
      </c>
      <c r="AL67" s="56">
        <f t="shared" si="53"/>
        <v>0</v>
      </c>
      <c r="AM67" s="75">
        <f t="shared" si="22"/>
        <v>122598.24190046925</v>
      </c>
      <c r="AN67">
        <f t="shared" si="54"/>
        <v>2.5950795921185956E-2</v>
      </c>
      <c r="AO67" s="119">
        <f t="shared" si="23"/>
        <v>113333.33333333337</v>
      </c>
      <c r="AP67" s="119">
        <f t="shared" si="24"/>
        <v>5619086.087104843</v>
      </c>
      <c r="AQ67">
        <f t="shared" si="25"/>
        <v>0.80788712208069235</v>
      </c>
      <c r="AR67" s="41">
        <f t="shared" si="26"/>
        <v>1189201.4059597689</v>
      </c>
      <c r="AS67" s="41">
        <f t="shared" si="27"/>
        <v>60094406.82183405</v>
      </c>
      <c r="AT67">
        <f t="shared" si="28"/>
        <v>0.81094886417516132</v>
      </c>
      <c r="AU67" s="41">
        <f t="shared" si="55"/>
        <v>58333.333333333336</v>
      </c>
      <c r="AV67" s="41">
        <f t="shared" si="56"/>
        <v>0</v>
      </c>
      <c r="AW67">
        <f t="shared" si="29"/>
        <v>0.81798802673418947</v>
      </c>
      <c r="AX67">
        <f t="shared" si="57"/>
        <v>0</v>
      </c>
      <c r="AY67" s="121">
        <f t="shared" si="58"/>
        <v>0</v>
      </c>
      <c r="AZ67">
        <f t="shared" si="30"/>
        <v>0.86310766500610892</v>
      </c>
      <c r="BA67" s="39">
        <f t="shared" si="59"/>
        <v>83333.333333333328</v>
      </c>
      <c r="BB67" s="39">
        <f t="shared" si="60"/>
        <v>0</v>
      </c>
      <c r="BC67">
        <f t="shared" si="31"/>
        <v>0.83091479926726197</v>
      </c>
      <c r="BD67" s="41">
        <f t="shared" si="61"/>
        <v>361596.03360711737</v>
      </c>
      <c r="BE67" s="41">
        <f t="shared" si="62"/>
        <v>15505280.709721792</v>
      </c>
      <c r="BF67">
        <f t="shared" si="32"/>
        <v>0.81949541815923077</v>
      </c>
      <c r="BG67" s="41">
        <f t="shared" si="63"/>
        <v>58125</v>
      </c>
      <c r="BH67" s="41">
        <f t="shared" si="64"/>
        <v>0</v>
      </c>
      <c r="BI67">
        <f t="shared" si="33"/>
        <v>0.8422421449753581</v>
      </c>
      <c r="BJ67">
        <f t="shared" si="65"/>
        <v>0</v>
      </c>
      <c r="BK67" s="121">
        <f t="shared" si="66"/>
        <v>0</v>
      </c>
      <c r="BL67">
        <f t="shared" si="34"/>
        <v>0.85036100154909633</v>
      </c>
      <c r="BM67" s="119">
        <f t="shared" si="67"/>
        <v>1863922.4395668861</v>
      </c>
      <c r="BN67" s="119">
        <f t="shared" si="68"/>
        <v>62597076.570027299</v>
      </c>
      <c r="BO67">
        <f t="shared" si="35"/>
        <v>0.83095805765208819</v>
      </c>
    </row>
    <row r="68" spans="1:67">
      <c r="A68">
        <v>56</v>
      </c>
      <c r="B68" s="64">
        <v>51</v>
      </c>
      <c r="C68" s="56">
        <f t="shared" si="5"/>
        <v>145623476.4285211</v>
      </c>
      <c r="D68" s="56">
        <f t="shared" si="36"/>
        <v>0</v>
      </c>
      <c r="E68" s="59">
        <f t="shared" si="37"/>
        <v>145623476.42852119</v>
      </c>
      <c r="F68" s="53">
        <f t="shared" si="38"/>
        <v>1174312.8048754386</v>
      </c>
      <c r="G68" s="53">
        <f t="shared" si="6"/>
        <v>675450.2248342908</v>
      </c>
      <c r="H68" s="66">
        <f t="shared" si="7"/>
        <v>498862.58004114777</v>
      </c>
      <c r="I68" s="54">
        <f t="shared" si="39"/>
        <v>0.06</v>
      </c>
      <c r="J68" s="67">
        <f t="shared" si="8"/>
        <v>5.1430128318229462E-3</v>
      </c>
      <c r="K68" s="68">
        <f t="shared" si="9"/>
        <v>746377.75123608287</v>
      </c>
      <c r="L68" s="68">
        <f t="shared" si="10"/>
        <v>1920690.5561115216</v>
      </c>
      <c r="M68" s="55">
        <f t="shared" si="40"/>
        <v>1245240.3312772308</v>
      </c>
      <c r="N68" s="55">
        <f t="shared" si="41"/>
        <v>280405.20776950638</v>
      </c>
      <c r="O68" s="55">
        <f t="shared" si="11"/>
        <v>964835.12350772449</v>
      </c>
      <c r="P68" s="65">
        <f t="shared" si="42"/>
        <v>116005.06015466592</v>
      </c>
      <c r="Q68" s="52">
        <f t="shared" si="71"/>
        <v>112849.97891602227</v>
      </c>
      <c r="R68" s="57">
        <f t="shared" si="43"/>
        <v>483.35441731110797</v>
      </c>
      <c r="S68" s="59">
        <f t="shared" si="44"/>
        <v>22085572.992853519</v>
      </c>
      <c r="T68" s="56">
        <f t="shared" si="13"/>
        <v>1087944.1914161125</v>
      </c>
      <c r="U68" s="57">
        <f t="shared" si="14"/>
        <v>92023.220803556324</v>
      </c>
      <c r="V68" s="59">
        <f t="shared" si="69"/>
        <v>14000000</v>
      </c>
      <c r="W68" s="52">
        <f t="shared" si="15"/>
        <v>0</v>
      </c>
      <c r="X68" s="57">
        <f t="shared" si="16"/>
        <v>58333.333333333336</v>
      </c>
      <c r="Y68" s="59">
        <f t="shared" si="72"/>
        <v>27083994.939845346</v>
      </c>
      <c r="Z68" s="56">
        <f t="shared" si="46"/>
        <v>0</v>
      </c>
      <c r="AA68" s="57">
        <f t="shared" si="47"/>
        <v>112849.97891602227</v>
      </c>
      <c r="AB68" s="63">
        <f t="shared" si="70"/>
        <v>20000000</v>
      </c>
      <c r="AC68" s="74">
        <f t="shared" si="17"/>
        <v>0</v>
      </c>
      <c r="AD68" s="57">
        <f t="shared" si="48"/>
        <v>83333.333333333328</v>
      </c>
      <c r="AE68" s="59">
        <f t="shared" si="49"/>
        <v>18841727.137654498</v>
      </c>
      <c r="AF68" s="54">
        <f t="shared" si="50"/>
        <v>280405.20776950638</v>
      </c>
      <c r="AG68" s="57">
        <f t="shared" si="18"/>
        <v>78507.196406893738</v>
      </c>
      <c r="AH68" s="59">
        <f t="shared" si="51"/>
        <v>13950000</v>
      </c>
      <c r="AI68" s="54">
        <f t="shared" si="19"/>
        <v>0</v>
      </c>
      <c r="AJ68" s="57">
        <f t="shared" si="20"/>
        <v>58125</v>
      </c>
      <c r="AK68" s="59">
        <f t="shared" si="73"/>
        <v>29546176.298013091</v>
      </c>
      <c r="AL68" s="56">
        <f t="shared" si="53"/>
        <v>0</v>
      </c>
      <c r="AM68" s="75">
        <f t="shared" si="22"/>
        <v>123109.06790838788</v>
      </c>
      <c r="AN68">
        <f t="shared" si="54"/>
        <v>2.6031203105193416E-2</v>
      </c>
      <c r="AO68" s="119">
        <f t="shared" si="23"/>
        <v>113333.33333333339</v>
      </c>
      <c r="AP68" s="119">
        <f t="shared" si="24"/>
        <v>5755348.9247171357</v>
      </c>
      <c r="AQ68">
        <f t="shared" si="25"/>
        <v>0.80417380026309815</v>
      </c>
      <c r="AR68" s="41">
        <f t="shared" si="26"/>
        <v>1179967.4122196687</v>
      </c>
      <c r="AS68" s="41">
        <f t="shared" si="27"/>
        <v>60924874.719302297</v>
      </c>
      <c r="AT68">
        <f t="shared" si="28"/>
        <v>0.80728251982670085</v>
      </c>
      <c r="AU68" s="41">
        <f t="shared" si="55"/>
        <v>58333.333333333336</v>
      </c>
      <c r="AV68" s="41">
        <f t="shared" si="56"/>
        <v>0</v>
      </c>
      <c r="AW68">
        <f t="shared" si="29"/>
        <v>0.81443057545814801</v>
      </c>
      <c r="AX68">
        <f t="shared" si="57"/>
        <v>0</v>
      </c>
      <c r="AY68" s="121">
        <f t="shared" si="58"/>
        <v>0</v>
      </c>
      <c r="AZ68">
        <f t="shared" si="30"/>
        <v>0.86027697253217861</v>
      </c>
      <c r="BA68" s="39">
        <f t="shared" si="59"/>
        <v>83333.333333333328</v>
      </c>
      <c r="BB68" s="39">
        <f t="shared" si="60"/>
        <v>0</v>
      </c>
      <c r="BC68">
        <f t="shared" si="31"/>
        <v>0.82756051585384638</v>
      </c>
      <c r="BD68" s="41">
        <f t="shared" si="61"/>
        <v>358912.4041764001</v>
      </c>
      <c r="BE68" s="41">
        <f t="shared" si="62"/>
        <v>15702691.635092357</v>
      </c>
      <c r="BF68">
        <f t="shared" si="32"/>
        <v>0.81596144588059571</v>
      </c>
      <c r="BG68" s="41">
        <f t="shared" si="63"/>
        <v>58125</v>
      </c>
      <c r="BH68" s="41">
        <f t="shared" si="64"/>
        <v>0</v>
      </c>
      <c r="BI68">
        <f t="shared" si="33"/>
        <v>0.83906925147558342</v>
      </c>
      <c r="BJ68">
        <f t="shared" si="65"/>
        <v>0</v>
      </c>
      <c r="BK68" s="121">
        <f t="shared" si="66"/>
        <v>0</v>
      </c>
      <c r="BL68">
        <f t="shared" si="34"/>
        <v>0.84732002553327512</v>
      </c>
      <c r="BM68" s="119">
        <f t="shared" si="67"/>
        <v>1852004.8163960688</v>
      </c>
      <c r="BN68" s="119">
        <f t="shared" si="68"/>
        <v>63507256.89513877</v>
      </c>
      <c r="BO68">
        <f t="shared" si="35"/>
        <v>0.82760446101544538</v>
      </c>
    </row>
    <row r="69" spans="1:67">
      <c r="A69">
        <v>57</v>
      </c>
      <c r="B69" s="58">
        <v>52</v>
      </c>
      <c r="C69" s="56">
        <f t="shared" si="5"/>
        <v>144378236.09724388</v>
      </c>
      <c r="D69" s="56">
        <f t="shared" si="36"/>
        <v>0</v>
      </c>
      <c r="E69" s="59">
        <f t="shared" si="37"/>
        <v>144378236.09724396</v>
      </c>
      <c r="F69" s="53">
        <f t="shared" si="38"/>
        <v>1168273.2990513905</v>
      </c>
      <c r="G69" s="53">
        <f t="shared" si="6"/>
        <v>669674.38509771659</v>
      </c>
      <c r="H69" s="60">
        <f t="shared" si="7"/>
        <v>498598.91395367391</v>
      </c>
      <c r="I69" s="54">
        <f t="shared" si="39"/>
        <v>0.06</v>
      </c>
      <c r="J69" s="61">
        <f t="shared" si="8"/>
        <v>5.1430128318229462E-3</v>
      </c>
      <c r="K69" s="62">
        <f t="shared" si="9"/>
        <v>739974.82027169189</v>
      </c>
      <c r="L69" s="62">
        <f t="shared" si="10"/>
        <v>1908248.1193230823</v>
      </c>
      <c r="M69" s="55">
        <f t="shared" si="40"/>
        <v>1238573.7342253658</v>
      </c>
      <c r="N69" s="55">
        <f t="shared" si="41"/>
        <v>278904.01279172534</v>
      </c>
      <c r="O69" s="55">
        <f t="shared" si="11"/>
        <v>959669.72143364057</v>
      </c>
      <c r="P69" s="59">
        <f t="shared" si="42"/>
        <v>3155.0812386436446</v>
      </c>
      <c r="Q69" s="52">
        <f t="shared" si="71"/>
        <v>3155.0812386436446</v>
      </c>
      <c r="R69" s="57">
        <f t="shared" si="43"/>
        <v>13.146171827681853</v>
      </c>
      <c r="S69" s="59">
        <f t="shared" si="44"/>
        <v>20997628.801437408</v>
      </c>
      <c r="T69" s="56">
        <f t="shared" si="13"/>
        <v>1083291.7437916468</v>
      </c>
      <c r="U69" s="57">
        <f t="shared" si="14"/>
        <v>87490.1200059892</v>
      </c>
      <c r="V69" s="59">
        <f t="shared" si="69"/>
        <v>14000000</v>
      </c>
      <c r="W69" s="52">
        <f t="shared" si="15"/>
        <v>110165.10592286201</v>
      </c>
      <c r="X69" s="57">
        <f t="shared" si="16"/>
        <v>58333.333333333336</v>
      </c>
      <c r="Y69" s="59">
        <f t="shared" si="72"/>
        <v>27196844.918761369</v>
      </c>
      <c r="Z69" s="56">
        <f t="shared" si="46"/>
        <v>0</v>
      </c>
      <c r="AA69" s="57">
        <f t="shared" si="47"/>
        <v>113320.1871615057</v>
      </c>
      <c r="AB69" s="63">
        <f t="shared" si="70"/>
        <v>20000000</v>
      </c>
      <c r="AC69" s="74">
        <f t="shared" si="17"/>
        <v>0</v>
      </c>
      <c r="AD69" s="57">
        <f t="shared" si="48"/>
        <v>83333.333333333328</v>
      </c>
      <c r="AE69" s="59">
        <f t="shared" si="49"/>
        <v>18561321.929884993</v>
      </c>
      <c r="AF69" s="54">
        <f t="shared" si="50"/>
        <v>278904.01279172534</v>
      </c>
      <c r="AG69" s="57">
        <f t="shared" si="18"/>
        <v>77338.841374520794</v>
      </c>
      <c r="AH69" s="59">
        <f t="shared" si="51"/>
        <v>13950000</v>
      </c>
      <c r="AI69" s="54">
        <f t="shared" si="19"/>
        <v>0</v>
      </c>
      <c r="AJ69" s="57">
        <f t="shared" si="20"/>
        <v>58125</v>
      </c>
      <c r="AK69" s="59">
        <f t="shared" si="73"/>
        <v>29669285.365921479</v>
      </c>
      <c r="AL69" s="56">
        <f>MIN(IF(AB69&gt;0,IF(AB69&gt;O69,0,MIN(AK69,O69-AB69)),O69),AK69)</f>
        <v>0</v>
      </c>
      <c r="AM69" s="75">
        <f t="shared" si="22"/>
        <v>123622.02235800616</v>
      </c>
      <c r="AN69">
        <f t="shared" si="54"/>
        <v>2.6111610289200879E-2</v>
      </c>
      <c r="AO69" s="119">
        <f t="shared" si="23"/>
        <v>3168.2274104713265</v>
      </c>
      <c r="AP69" s="119">
        <f t="shared" si="24"/>
        <v>164064.22440946952</v>
      </c>
      <c r="AQ69">
        <f t="shared" si="25"/>
        <v>0.80046686640031806</v>
      </c>
      <c r="AR69" s="41">
        <f t="shared" si="26"/>
        <v>1170781.863797636</v>
      </c>
      <c r="AS69" s="41">
        <f t="shared" si="27"/>
        <v>61747629.396123864</v>
      </c>
      <c r="AT69">
        <f t="shared" si="28"/>
        <v>0.80362202859034104</v>
      </c>
      <c r="AU69" s="41">
        <f t="shared" si="55"/>
        <v>168498.43925619536</v>
      </c>
      <c r="AV69" s="41">
        <f t="shared" si="56"/>
        <v>6279411.0376031352</v>
      </c>
      <c r="AW69">
        <f t="shared" si="29"/>
        <v>0.81087777431593955</v>
      </c>
      <c r="AX69">
        <f t="shared" si="57"/>
        <v>0</v>
      </c>
      <c r="AY69" s="121">
        <f t="shared" si="58"/>
        <v>0</v>
      </c>
      <c r="AZ69">
        <f t="shared" si="30"/>
        <v>0.85744410870034982</v>
      </c>
      <c r="BA69" s="39">
        <f t="shared" si="59"/>
        <v>83333.333333333328</v>
      </c>
      <c r="BB69" s="39">
        <f t="shared" si="60"/>
        <v>0</v>
      </c>
      <c r="BC69">
        <f t="shared" si="31"/>
        <v>0.82420877053118691</v>
      </c>
      <c r="BD69" s="41">
        <f t="shared" si="61"/>
        <v>356242.85416624614</v>
      </c>
      <c r="BE69" s="41">
        <f t="shared" si="62"/>
        <v>15897528.729128344</v>
      </c>
      <c r="BF69">
        <f t="shared" si="32"/>
        <v>0.81243187096530212</v>
      </c>
      <c r="BG69" s="41">
        <f t="shared" si="63"/>
        <v>58125</v>
      </c>
      <c r="BH69" s="41">
        <f t="shared" si="64"/>
        <v>0</v>
      </c>
      <c r="BI69">
        <f t="shared" si="33"/>
        <v>0.83589714917334013</v>
      </c>
      <c r="BJ69">
        <f t="shared" si="65"/>
        <v>0</v>
      </c>
      <c r="BK69" s="121">
        <f t="shared" si="66"/>
        <v>0</v>
      </c>
      <c r="BL69">
        <f t="shared" si="34"/>
        <v>0.84427864854831758</v>
      </c>
      <c r="BM69" s="119">
        <f t="shared" si="67"/>
        <v>1840149.7179638823</v>
      </c>
      <c r="BN69" s="119">
        <f t="shared" si="68"/>
        <v>64405834.179719023</v>
      </c>
      <c r="BO69">
        <f t="shared" si="35"/>
        <v>0.82425339561349942</v>
      </c>
    </row>
    <row r="70" spans="1:67">
      <c r="A70">
        <v>58</v>
      </c>
      <c r="B70" s="64">
        <v>53</v>
      </c>
      <c r="C70" s="56">
        <f t="shared" si="5"/>
        <v>143139662.36301851</v>
      </c>
      <c r="D70" s="56">
        <f t="shared" si="36"/>
        <v>0</v>
      </c>
      <c r="E70" s="59">
        <f t="shared" si="37"/>
        <v>143139662.3630186</v>
      </c>
      <c r="F70" s="53">
        <f t="shared" si="38"/>
        <v>1162264.8544832929</v>
      </c>
      <c r="G70" s="53">
        <f t="shared" si="6"/>
        <v>663929.46726046794</v>
      </c>
      <c r="H70" s="66">
        <f t="shared" si="7"/>
        <v>498335.38722282497</v>
      </c>
      <c r="I70" s="54">
        <f t="shared" si="39"/>
        <v>0.06</v>
      </c>
      <c r="J70" s="67">
        <f t="shared" si="8"/>
        <v>5.1430128318229462E-3</v>
      </c>
      <c r="K70" s="68">
        <f t="shared" si="9"/>
        <v>733606.17498477024</v>
      </c>
      <c r="L70" s="68">
        <f t="shared" si="10"/>
        <v>1895871.0294680633</v>
      </c>
      <c r="M70" s="55">
        <f t="shared" si="40"/>
        <v>1231941.5622075954</v>
      </c>
      <c r="N70" s="55">
        <f t="shared" si="41"/>
        <v>277410.56969813508</v>
      </c>
      <c r="O70" s="55">
        <f t="shared" si="11"/>
        <v>954530.99250946043</v>
      </c>
      <c r="P70" s="65">
        <f t="shared" si="42"/>
        <v>0</v>
      </c>
      <c r="Q70" s="52">
        <f t="shared" si="71"/>
        <v>0</v>
      </c>
      <c r="R70" s="57">
        <f t="shared" si="43"/>
        <v>0</v>
      </c>
      <c r="S70" s="59">
        <f t="shared" si="44"/>
        <v>19914337.05764576</v>
      </c>
      <c r="T70" s="56">
        <f t="shared" si="13"/>
        <v>1078668.1066272915</v>
      </c>
      <c r="U70" s="57">
        <f t="shared" si="14"/>
        <v>82976.404406857328</v>
      </c>
      <c r="V70" s="59">
        <f t="shared" si="69"/>
        <v>13889834.894077137</v>
      </c>
      <c r="W70" s="52">
        <f t="shared" ref="W70:W133" si="74">IF(T70+P70&lt;=O70+AM70,MIN(V70,O70-Q70+AA70-T70+AM70),0)</f>
        <v>113792.3546080121</v>
      </c>
      <c r="X70" s="57">
        <f t="shared" si="16"/>
        <v>57874.312058654737</v>
      </c>
      <c r="Y70" s="59">
        <f t="shared" si="72"/>
        <v>27310165.105922874</v>
      </c>
      <c r="Z70" s="56">
        <f t="shared" si="46"/>
        <v>0</v>
      </c>
      <c r="AA70" s="57">
        <f t="shared" si="47"/>
        <v>113792.35460801197</v>
      </c>
      <c r="AB70" s="63">
        <f t="shared" si="70"/>
        <v>20000000</v>
      </c>
      <c r="AC70" s="74">
        <f t="shared" si="17"/>
        <v>0</v>
      </c>
      <c r="AD70" s="57">
        <f t="shared" si="48"/>
        <v>83333.333333333328</v>
      </c>
      <c r="AE70" s="59">
        <f t="shared" si="49"/>
        <v>18282417.917093266</v>
      </c>
      <c r="AF70" s="54">
        <f t="shared" si="50"/>
        <v>277410.56969813508</v>
      </c>
      <c r="AG70" s="57">
        <f t="shared" si="18"/>
        <v>76176.74132122194</v>
      </c>
      <c r="AH70" s="59">
        <f t="shared" si="51"/>
        <v>13950000</v>
      </c>
      <c r="AI70" s="54">
        <f t="shared" si="19"/>
        <v>0</v>
      </c>
      <c r="AJ70" s="57">
        <f t="shared" si="20"/>
        <v>58125</v>
      </c>
      <c r="AK70" s="59">
        <f t="shared" si="73"/>
        <v>29792907.388279486</v>
      </c>
      <c r="AL70" s="56">
        <f t="shared" ref="AL70:AL133" si="75">MIN(IF(AB70&gt;0,IF(AB70&gt;O70,0,MIN(AK70,O70-AB70)),O70),AK70)</f>
        <v>0</v>
      </c>
      <c r="AM70" s="75">
        <f t="shared" si="22"/>
        <v>124137.1141178312</v>
      </c>
      <c r="AN70">
        <f t="shared" si="54"/>
        <v>2.6192017473208339E-2</v>
      </c>
      <c r="AO70" s="119">
        <f t="shared" si="23"/>
        <v>0</v>
      </c>
      <c r="AP70" s="119">
        <f t="shared" si="24"/>
        <v>0</v>
      </c>
      <c r="AQ70">
        <f t="shared" si="25"/>
        <v>0.79676638983826142</v>
      </c>
      <c r="AR70" s="41">
        <f t="shared" si="26"/>
        <v>1161644.5110341487</v>
      </c>
      <c r="AS70" s="41">
        <f t="shared" si="27"/>
        <v>62562750.184382908</v>
      </c>
      <c r="AT70">
        <f t="shared" si="28"/>
        <v>0.79996746149314091</v>
      </c>
      <c r="AU70" s="41">
        <f t="shared" si="55"/>
        <v>171666.66666666683</v>
      </c>
      <c r="AV70" s="41">
        <f t="shared" si="56"/>
        <v>6599956.5672647022</v>
      </c>
      <c r="AW70">
        <f t="shared" si="29"/>
        <v>0.80732969774756158</v>
      </c>
      <c r="AX70">
        <f t="shared" si="57"/>
        <v>0</v>
      </c>
      <c r="AY70" s="121">
        <f t="shared" si="58"/>
        <v>0</v>
      </c>
      <c r="AZ70">
        <f t="shared" si="30"/>
        <v>0.85460915634102419</v>
      </c>
      <c r="BA70" s="39">
        <f t="shared" si="59"/>
        <v>83333.333333333328</v>
      </c>
      <c r="BB70" s="39">
        <f t="shared" si="60"/>
        <v>0</v>
      </c>
      <c r="BC70">
        <f t="shared" si="31"/>
        <v>0.82085964243434273</v>
      </c>
      <c r="BD70" s="41">
        <f t="shared" si="61"/>
        <v>353587.311019357</v>
      </c>
      <c r="BE70" s="41">
        <f t="shared" si="62"/>
        <v>16089813.042491835</v>
      </c>
      <c r="BF70">
        <f t="shared" si="32"/>
        <v>0.80890676850402665</v>
      </c>
      <c r="BG70" s="41">
        <f t="shared" si="63"/>
        <v>58125</v>
      </c>
      <c r="BH70" s="41">
        <f t="shared" si="64"/>
        <v>0</v>
      </c>
      <c r="BI70">
        <f t="shared" si="33"/>
        <v>0.83272591974168475</v>
      </c>
      <c r="BJ70">
        <f t="shared" si="65"/>
        <v>0</v>
      </c>
      <c r="BK70" s="121">
        <f t="shared" si="66"/>
        <v>0</v>
      </c>
      <c r="BL70">
        <f t="shared" si="34"/>
        <v>0.84123695323763381</v>
      </c>
      <c r="BM70" s="119">
        <f t="shared" si="67"/>
        <v>1828356.8220535058</v>
      </c>
      <c r="BN70" s="119">
        <f t="shared" si="68"/>
        <v>65292902.797002561</v>
      </c>
      <c r="BO70">
        <f t="shared" si="35"/>
        <v>0.82090494059370211</v>
      </c>
    </row>
    <row r="71" spans="1:67">
      <c r="A71">
        <v>59</v>
      </c>
      <c r="B71" s="58">
        <v>54</v>
      </c>
      <c r="C71" s="56">
        <f t="shared" si="5"/>
        <v>141907720.80081093</v>
      </c>
      <c r="D71" s="56">
        <f t="shared" si="36"/>
        <v>0</v>
      </c>
      <c r="E71" s="59">
        <f t="shared" si="37"/>
        <v>141907720.80081099</v>
      </c>
      <c r="F71" s="53">
        <f t="shared" si="38"/>
        <v>1156287.3114227084</v>
      </c>
      <c r="G71" s="53">
        <f t="shared" si="6"/>
        <v>658215.31164776173</v>
      </c>
      <c r="H71" s="60">
        <f t="shared" si="7"/>
        <v>498071.99977494671</v>
      </c>
      <c r="I71" s="54">
        <f t="shared" si="39"/>
        <v>0.06</v>
      </c>
      <c r="J71" s="61">
        <f t="shared" si="8"/>
        <v>5.1430128318229462E-3</v>
      </c>
      <c r="K71" s="62">
        <f t="shared" si="9"/>
        <v>727271.63832730474</v>
      </c>
      <c r="L71" s="62">
        <f t="shared" si="10"/>
        <v>1883558.9497500132</v>
      </c>
      <c r="M71" s="55">
        <f t="shared" si="40"/>
        <v>1225343.6381022516</v>
      </c>
      <c r="N71" s="55">
        <f t="shared" si="41"/>
        <v>275924.83860419533</v>
      </c>
      <c r="O71" s="55">
        <f t="shared" si="11"/>
        <v>949418.79949805629</v>
      </c>
      <c r="P71" s="59">
        <f t="shared" si="42"/>
        <v>0</v>
      </c>
      <c r="Q71" s="52">
        <f t="shared" si="71"/>
        <v>0</v>
      </c>
      <c r="R71" s="57">
        <f t="shared" si="43"/>
        <v>0</v>
      </c>
      <c r="S71" s="59">
        <f t="shared" si="44"/>
        <v>18835668.951018468</v>
      </c>
      <c r="T71" s="56">
        <f t="shared" si="13"/>
        <v>1074073.1515913785</v>
      </c>
      <c r="U71" s="57">
        <f t="shared" si="14"/>
        <v>78481.953962576954</v>
      </c>
      <c r="V71" s="59">
        <f t="shared" si="69"/>
        <v>13776042.539469125</v>
      </c>
      <c r="W71" s="52">
        <f t="shared" si="74"/>
        <v>114266.48941887864</v>
      </c>
      <c r="X71" s="57">
        <f t="shared" si="16"/>
        <v>57400.177247788022</v>
      </c>
      <c r="Y71" s="59">
        <f t="shared" si="72"/>
        <v>27423957.460530885</v>
      </c>
      <c r="Z71" s="56">
        <f t="shared" si="46"/>
        <v>0</v>
      </c>
      <c r="AA71" s="57">
        <f t="shared" si="47"/>
        <v>114266.48941887869</v>
      </c>
      <c r="AB71" s="63">
        <f t="shared" si="70"/>
        <v>20000000</v>
      </c>
      <c r="AC71" s="74">
        <f t="shared" si="17"/>
        <v>0</v>
      </c>
      <c r="AD71" s="57">
        <f t="shared" si="48"/>
        <v>83333.333333333328</v>
      </c>
      <c r="AE71" s="59">
        <f t="shared" si="49"/>
        <v>18005007.34739513</v>
      </c>
      <c r="AF71" s="54">
        <f t="shared" si="50"/>
        <v>275924.83860419533</v>
      </c>
      <c r="AG71" s="57">
        <f t="shared" si="18"/>
        <v>75020.863947479709</v>
      </c>
      <c r="AH71" s="59">
        <f t="shared" si="51"/>
        <v>13950000</v>
      </c>
      <c r="AI71" s="54">
        <f t="shared" si="19"/>
        <v>0</v>
      </c>
      <c r="AJ71" s="57">
        <f t="shared" si="20"/>
        <v>58125</v>
      </c>
      <c r="AK71" s="59">
        <f t="shared" si="73"/>
        <v>29917044.502397317</v>
      </c>
      <c r="AL71" s="56">
        <f t="shared" si="75"/>
        <v>0</v>
      </c>
      <c r="AM71" s="75">
        <f t="shared" si="22"/>
        <v>124654.35209332216</v>
      </c>
      <c r="AN71">
        <f t="shared" si="54"/>
        <v>2.6272424657215798E-2</v>
      </c>
      <c r="AO71" s="119">
        <f t="shared" si="23"/>
        <v>0</v>
      </c>
      <c r="AP71" s="119">
        <f t="shared" si="24"/>
        <v>0</v>
      </c>
      <c r="AQ71">
        <f t="shared" si="25"/>
        <v>0.79307243934340665</v>
      </c>
      <c r="AR71" s="41">
        <f t="shared" si="26"/>
        <v>1152555.1055539555</v>
      </c>
      <c r="AS71" s="41">
        <f t="shared" si="27"/>
        <v>63370315.943891332</v>
      </c>
      <c r="AT71">
        <f t="shared" si="28"/>
        <v>0.79631888900158221</v>
      </c>
      <c r="AU71" s="41">
        <f t="shared" si="55"/>
        <v>171666.66666666666</v>
      </c>
      <c r="AV71" s="41">
        <f t="shared" si="56"/>
        <v>6741722.8757138401</v>
      </c>
      <c r="AW71">
        <f t="shared" si="29"/>
        <v>0.80378641967762965</v>
      </c>
      <c r="AX71">
        <f t="shared" si="57"/>
        <v>0</v>
      </c>
      <c r="AY71" s="121">
        <f t="shared" si="58"/>
        <v>0</v>
      </c>
      <c r="AZ71">
        <f t="shared" si="30"/>
        <v>0.85177219809370674</v>
      </c>
      <c r="BA71" s="39">
        <f t="shared" si="59"/>
        <v>83333.333333333328</v>
      </c>
      <c r="BB71" s="39">
        <f t="shared" si="60"/>
        <v>0</v>
      </c>
      <c r="BC71">
        <f t="shared" si="31"/>
        <v>0.81751321027136536</v>
      </c>
      <c r="BD71" s="41">
        <f t="shared" si="61"/>
        <v>350945.70255167503</v>
      </c>
      <c r="BE71" s="41">
        <f t="shared" si="62"/>
        <v>16279565.477647524</v>
      </c>
      <c r="BF71">
        <f t="shared" si="32"/>
        <v>0.80538621308203429</v>
      </c>
      <c r="BG71" s="41">
        <f t="shared" si="63"/>
        <v>58125</v>
      </c>
      <c r="BH71" s="41">
        <f t="shared" si="64"/>
        <v>0</v>
      </c>
      <c r="BI71">
        <f t="shared" si="33"/>
        <v>0.82955564450821462</v>
      </c>
      <c r="BJ71">
        <f t="shared" si="65"/>
        <v>0</v>
      </c>
      <c r="BK71" s="121">
        <f t="shared" si="66"/>
        <v>0</v>
      </c>
      <c r="BL71">
        <f t="shared" si="34"/>
        <v>0.83819502195895934</v>
      </c>
      <c r="BM71" s="119">
        <f t="shared" si="67"/>
        <v>1816625.8081056306</v>
      </c>
      <c r="BN71" s="119">
        <f t="shared" si="68"/>
        <v>66168556.457521588</v>
      </c>
      <c r="BO71">
        <f t="shared" si="35"/>
        <v>0.81755917467686845</v>
      </c>
    </row>
    <row r="72" spans="1:67">
      <c r="A72">
        <v>60</v>
      </c>
      <c r="B72" s="64">
        <v>55</v>
      </c>
      <c r="C72" s="56">
        <f t="shared" si="5"/>
        <v>140682377.16270867</v>
      </c>
      <c r="D72" s="56">
        <f t="shared" si="36"/>
        <v>0</v>
      </c>
      <c r="E72" s="59">
        <f t="shared" si="37"/>
        <v>140682377.16270876</v>
      </c>
      <c r="F72" s="53">
        <f t="shared" si="38"/>
        <v>1150340.5109427879</v>
      </c>
      <c r="G72" s="53">
        <f t="shared" si="6"/>
        <v>652531.75940636417</v>
      </c>
      <c r="H72" s="66">
        <f t="shared" si="7"/>
        <v>497808.75153642369</v>
      </c>
      <c r="I72" s="54">
        <f t="shared" si="39"/>
        <v>0.06</v>
      </c>
      <c r="J72" s="67">
        <f t="shared" si="8"/>
        <v>5.1430128318229462E-3</v>
      </c>
      <c r="K72" s="68">
        <f t="shared" si="9"/>
        <v>720971.03416222089</v>
      </c>
      <c r="L72" s="68">
        <f t="shared" si="10"/>
        <v>1871311.5451050089</v>
      </c>
      <c r="M72" s="55">
        <f t="shared" si="40"/>
        <v>1218779.7856986448</v>
      </c>
      <c r="N72" s="55">
        <f t="shared" si="41"/>
        <v>274446.77983050153</v>
      </c>
      <c r="O72" s="55">
        <f t="shared" si="11"/>
        <v>944333.00586814329</v>
      </c>
      <c r="P72" s="65">
        <f t="shared" si="42"/>
        <v>0</v>
      </c>
      <c r="Q72" s="52">
        <f t="shared" si="71"/>
        <v>0</v>
      </c>
      <c r="R72" s="57">
        <f t="shared" si="43"/>
        <v>0</v>
      </c>
      <c r="S72" s="59">
        <f t="shared" si="44"/>
        <v>17761595.799427088</v>
      </c>
      <c r="T72" s="56">
        <f t="shared" si="13"/>
        <v>1069506.7510951876</v>
      </c>
      <c r="U72" s="57">
        <f t="shared" si="14"/>
        <v>74006.64916427953</v>
      </c>
      <c r="V72" s="59">
        <f t="shared" si="69"/>
        <v>13661776.050050246</v>
      </c>
      <c r="W72" s="52">
        <f t="shared" si="74"/>
        <v>114742.59979145728</v>
      </c>
      <c r="X72" s="57">
        <f t="shared" si="16"/>
        <v>56924.066875209355</v>
      </c>
      <c r="Y72" s="59">
        <f t="shared" si="72"/>
        <v>27538223.949949764</v>
      </c>
      <c r="Z72" s="56">
        <f t="shared" si="46"/>
        <v>0</v>
      </c>
      <c r="AA72" s="57">
        <f t="shared" si="47"/>
        <v>114742.59979145735</v>
      </c>
      <c r="AB72" s="63">
        <f t="shared" si="70"/>
        <v>20000000</v>
      </c>
      <c r="AC72" s="74">
        <f t="shared" si="17"/>
        <v>0</v>
      </c>
      <c r="AD72" s="57">
        <f t="shared" si="48"/>
        <v>83333.333333333328</v>
      </c>
      <c r="AE72" s="59">
        <f t="shared" si="49"/>
        <v>17729082.508790933</v>
      </c>
      <c r="AF72" s="54">
        <f t="shared" si="50"/>
        <v>274446.77983050153</v>
      </c>
      <c r="AG72" s="57">
        <f t="shared" si="18"/>
        <v>73871.177119962216</v>
      </c>
      <c r="AH72" s="59">
        <f t="shared" si="51"/>
        <v>13950000</v>
      </c>
      <c r="AI72" s="54">
        <f t="shared" si="19"/>
        <v>0</v>
      </c>
      <c r="AJ72" s="57">
        <f t="shared" si="20"/>
        <v>58125</v>
      </c>
      <c r="AK72" s="59">
        <f t="shared" si="73"/>
        <v>30041698.854490638</v>
      </c>
      <c r="AL72" s="56">
        <f t="shared" si="75"/>
        <v>0</v>
      </c>
      <c r="AM72" s="75">
        <f t="shared" si="22"/>
        <v>125173.74522704432</v>
      </c>
      <c r="AN72">
        <f t="shared" si="54"/>
        <v>2.6352831841223258E-2</v>
      </c>
      <c r="AO72" s="119">
        <f t="shared" si="23"/>
        <v>0</v>
      </c>
      <c r="AP72" s="119">
        <f t="shared" si="24"/>
        <v>0</v>
      </c>
      <c r="AQ72">
        <f t="shared" si="25"/>
        <v>0.78938508310177413</v>
      </c>
      <c r="AR72" s="41">
        <f t="shared" si="26"/>
        <v>1143513.4002594671</v>
      </c>
      <c r="AS72" s="41">
        <f t="shared" si="27"/>
        <v>64170405.06571126</v>
      </c>
      <c r="AT72">
        <f t="shared" si="28"/>
        <v>0.79267638102035121</v>
      </c>
      <c r="AU72" s="41">
        <f t="shared" si="55"/>
        <v>171666.66666666663</v>
      </c>
      <c r="AV72" s="41">
        <f t="shared" si="56"/>
        <v>6884555.9874874372</v>
      </c>
      <c r="AW72">
        <f t="shared" si="29"/>
        <v>0.80024801351369668</v>
      </c>
      <c r="AX72">
        <f t="shared" si="57"/>
        <v>0</v>
      </c>
      <c r="AY72" s="121">
        <f t="shared" si="58"/>
        <v>0</v>
      </c>
      <c r="AZ72">
        <f t="shared" si="30"/>
        <v>0.84893331640325898</v>
      </c>
      <c r="BA72" s="39">
        <f t="shared" si="59"/>
        <v>83333.333333333328</v>
      </c>
      <c r="BB72" s="39">
        <f t="shared" si="60"/>
        <v>0</v>
      </c>
      <c r="BC72">
        <f t="shared" si="31"/>
        <v>0.81416955232088217</v>
      </c>
      <c r="BD72" s="41">
        <f t="shared" si="61"/>
        <v>348317.95695046376</v>
      </c>
      <c r="BE72" s="41">
        <f t="shared" si="62"/>
        <v>16466806.789830092</v>
      </c>
      <c r="BF72">
        <f t="shared" si="32"/>
        <v>0.80187027877742034</v>
      </c>
      <c r="BG72" s="41">
        <f t="shared" si="63"/>
        <v>58125</v>
      </c>
      <c r="BH72" s="41">
        <f t="shared" si="64"/>
        <v>0</v>
      </c>
      <c r="BI72">
        <f t="shared" si="33"/>
        <v>0.82638640445199196</v>
      </c>
      <c r="BJ72">
        <f t="shared" si="65"/>
        <v>0</v>
      </c>
      <c r="BK72" s="121">
        <f t="shared" si="66"/>
        <v>0</v>
      </c>
      <c r="BL72">
        <f t="shared" si="34"/>
        <v>0.83515293678099178</v>
      </c>
      <c r="BM72" s="119">
        <f t="shared" si="67"/>
        <v>1804956.3572099309</v>
      </c>
      <c r="BN72" s="119">
        <f t="shared" si="68"/>
        <v>67032888.213425465</v>
      </c>
      <c r="BO72">
        <f t="shared" si="35"/>
        <v>0.81421617615465047</v>
      </c>
    </row>
    <row r="73" spans="1:67">
      <c r="A73">
        <v>61</v>
      </c>
      <c r="B73" s="58">
        <v>56</v>
      </c>
      <c r="C73" s="56">
        <f t="shared" si="5"/>
        <v>139463597.37701002</v>
      </c>
      <c r="D73" s="56">
        <f t="shared" si="36"/>
        <v>0</v>
      </c>
      <c r="E73" s="59">
        <f t="shared" si="37"/>
        <v>139463597.37701011</v>
      </c>
      <c r="F73" s="53">
        <f t="shared" si="38"/>
        <v>1144424.2949340427</v>
      </c>
      <c r="G73" s="53">
        <f t="shared" si="6"/>
        <v>646878.65250036528</v>
      </c>
      <c r="H73" s="60">
        <f t="shared" si="7"/>
        <v>497545.64243367745</v>
      </c>
      <c r="I73" s="54">
        <f t="shared" si="39"/>
        <v>0.06</v>
      </c>
      <c r="J73" s="61">
        <f t="shared" si="8"/>
        <v>5.1430128318229462E-3</v>
      </c>
      <c r="K73" s="62">
        <f t="shared" si="9"/>
        <v>714704.18725869805</v>
      </c>
      <c r="L73" s="62">
        <f t="shared" si="10"/>
        <v>1859128.4821927408</v>
      </c>
      <c r="M73" s="55">
        <f t="shared" si="40"/>
        <v>1212249.8296923754</v>
      </c>
      <c r="N73" s="55">
        <f t="shared" si="41"/>
        <v>272976.3539017287</v>
      </c>
      <c r="O73" s="55">
        <f t="shared" si="11"/>
        <v>939273.47579064674</v>
      </c>
      <c r="P73" s="59">
        <f t="shared" si="42"/>
        <v>0</v>
      </c>
      <c r="Q73" s="52">
        <f t="shared" si="71"/>
        <v>0</v>
      </c>
      <c r="R73" s="57">
        <f t="shared" si="43"/>
        <v>0</v>
      </c>
      <c r="S73" s="59">
        <f t="shared" si="44"/>
        <v>16692089.048331901</v>
      </c>
      <c r="T73" s="56">
        <f t="shared" si="13"/>
        <v>1064968.7782894704</v>
      </c>
      <c r="U73" s="57">
        <f t="shared" si="14"/>
        <v>69550.371034716256</v>
      </c>
      <c r="V73" s="59">
        <f t="shared" si="69"/>
        <v>13547033.450258788</v>
      </c>
      <c r="W73" s="52">
        <f t="shared" si="74"/>
        <v>115220.69395725516</v>
      </c>
      <c r="X73" s="57">
        <f t="shared" si="16"/>
        <v>56445.972709411617</v>
      </c>
      <c r="Y73" s="59">
        <f t="shared" si="72"/>
        <v>27652966.54974122</v>
      </c>
      <c r="Z73" s="56">
        <f t="shared" si="46"/>
        <v>0</v>
      </c>
      <c r="AA73" s="57">
        <f t="shared" si="47"/>
        <v>115220.69395725508</v>
      </c>
      <c r="AB73" s="63">
        <f t="shared" si="70"/>
        <v>20000000</v>
      </c>
      <c r="AC73" s="74">
        <f t="shared" si="17"/>
        <v>0</v>
      </c>
      <c r="AD73" s="57">
        <f t="shared" si="48"/>
        <v>83333.333333333328</v>
      </c>
      <c r="AE73" s="59">
        <f t="shared" si="49"/>
        <v>17454635.728960432</v>
      </c>
      <c r="AF73" s="54">
        <f t="shared" si="50"/>
        <v>272976.3539017287</v>
      </c>
      <c r="AG73" s="57">
        <f t="shared" si="18"/>
        <v>72727.648870668461</v>
      </c>
      <c r="AH73" s="59">
        <f t="shared" si="51"/>
        <v>13950000</v>
      </c>
      <c r="AI73" s="54">
        <f t="shared" si="19"/>
        <v>0</v>
      </c>
      <c r="AJ73" s="57">
        <f t="shared" si="20"/>
        <v>58125</v>
      </c>
      <c r="AK73" s="59">
        <f t="shared" si="73"/>
        <v>30166872.59971768</v>
      </c>
      <c r="AL73" s="56">
        <f t="shared" si="75"/>
        <v>0</v>
      </c>
      <c r="AM73" s="75">
        <f t="shared" si="22"/>
        <v>125695.30249882367</v>
      </c>
      <c r="AN73">
        <f t="shared" si="54"/>
        <v>2.6433239025230721E-2</v>
      </c>
      <c r="AO73" s="119">
        <f t="shared" si="23"/>
        <v>0</v>
      </c>
      <c r="AP73" s="119">
        <f t="shared" si="24"/>
        <v>0</v>
      </c>
      <c r="AQ73">
        <f t="shared" si="25"/>
        <v>0.78570438871804116</v>
      </c>
      <c r="AR73" s="41">
        <f t="shared" si="26"/>
        <v>1134519.1493241866</v>
      </c>
      <c r="AS73" s="41">
        <f t="shared" si="27"/>
        <v>64963095.475657694</v>
      </c>
      <c r="AT73">
        <f t="shared" si="28"/>
        <v>0.78904000689122733</v>
      </c>
      <c r="AU73" s="41">
        <f t="shared" si="55"/>
        <v>171666.66666666677</v>
      </c>
      <c r="AV73" s="41">
        <f t="shared" si="56"/>
        <v>7028462.3313925648</v>
      </c>
      <c r="AW73">
        <f t="shared" si="29"/>
        <v>0.79671455214465225</v>
      </c>
      <c r="AX73">
        <f t="shared" si="57"/>
        <v>0</v>
      </c>
      <c r="AY73" s="121">
        <f t="shared" si="58"/>
        <v>0</v>
      </c>
      <c r="AZ73">
        <f t="shared" si="30"/>
        <v>0.84609259351609212</v>
      </c>
      <c r="BA73" s="39">
        <f t="shared" si="59"/>
        <v>83333.333333333328</v>
      </c>
      <c r="BB73" s="39">
        <f t="shared" si="60"/>
        <v>0</v>
      </c>
      <c r="BC73">
        <f t="shared" si="31"/>
        <v>0.81082874642968028</v>
      </c>
      <c r="BD73" s="41">
        <f t="shared" si="61"/>
        <v>345704.00277239713</v>
      </c>
      <c r="BE73" s="41">
        <f t="shared" si="62"/>
        <v>16651557.58800545</v>
      </c>
      <c r="BF73">
        <f t="shared" si="32"/>
        <v>0.79835903915938522</v>
      </c>
      <c r="BG73" s="41">
        <f t="shared" si="63"/>
        <v>58125</v>
      </c>
      <c r="BH73" s="41">
        <f t="shared" si="64"/>
        <v>0</v>
      </c>
      <c r="BI73">
        <f t="shared" si="33"/>
        <v>0.82321828020060905</v>
      </c>
      <c r="BJ73">
        <f t="shared" si="65"/>
        <v>0</v>
      </c>
      <c r="BK73" s="121">
        <f t="shared" si="66"/>
        <v>0</v>
      </c>
      <c r="BL73">
        <f t="shared" si="34"/>
        <v>0.83211077948006285</v>
      </c>
      <c r="BM73" s="119">
        <f t="shared" si="67"/>
        <v>1793348.1520965837</v>
      </c>
      <c r="BN73" s="119">
        <f t="shared" si="68"/>
        <v>67885990.462773025</v>
      </c>
      <c r="BO73">
        <f t="shared" si="35"/>
        <v>0.81087602288715332</v>
      </c>
    </row>
    <row r="74" spans="1:67">
      <c r="A74">
        <v>62</v>
      </c>
      <c r="B74" s="64">
        <v>57</v>
      </c>
      <c r="C74" s="56">
        <f t="shared" si="5"/>
        <v>138251347.54731762</v>
      </c>
      <c r="D74" s="56">
        <f t="shared" si="36"/>
        <v>0</v>
      </c>
      <c r="E74" s="59">
        <f t="shared" si="37"/>
        <v>138251347.54731774</v>
      </c>
      <c r="F74" s="53">
        <f t="shared" si="38"/>
        <v>1138538.5061001473</v>
      </c>
      <c r="G74" s="53">
        <f t="shared" si="6"/>
        <v>641255.83370697545</v>
      </c>
      <c r="H74" s="66">
        <f t="shared" si="7"/>
        <v>497282.67239317182</v>
      </c>
      <c r="I74" s="54">
        <f t="shared" si="39"/>
        <v>0.06</v>
      </c>
      <c r="J74" s="67">
        <f t="shared" si="8"/>
        <v>5.1430128318229462E-3</v>
      </c>
      <c r="K74" s="68">
        <f t="shared" si="9"/>
        <v>708470.92328750761</v>
      </c>
      <c r="L74" s="68">
        <f t="shared" si="10"/>
        <v>1847009.4293876549</v>
      </c>
      <c r="M74" s="55">
        <f t="shared" si="40"/>
        <v>1205753.5956806794</v>
      </c>
      <c r="N74" s="55">
        <f t="shared" si="41"/>
        <v>271513.52154558379</v>
      </c>
      <c r="O74" s="55">
        <f t="shared" si="11"/>
        <v>934240.0741350957</v>
      </c>
      <c r="P74" s="65">
        <f t="shared" si="42"/>
        <v>0</v>
      </c>
      <c r="Q74" s="52">
        <f t="shared" si="71"/>
        <v>0</v>
      </c>
      <c r="R74" s="57">
        <f t="shared" si="43"/>
        <v>0</v>
      </c>
      <c r="S74" s="59">
        <f t="shared" si="44"/>
        <v>15627120.270042431</v>
      </c>
      <c r="T74" s="56">
        <f t="shared" si="13"/>
        <v>1060459.1070609977</v>
      </c>
      <c r="U74" s="57">
        <f t="shared" si="14"/>
        <v>65113.001125176794</v>
      </c>
      <c r="V74" s="59">
        <f t="shared" si="69"/>
        <v>13431812.756301533</v>
      </c>
      <c r="W74" s="52">
        <f t="shared" si="74"/>
        <v>115700.78018207703</v>
      </c>
      <c r="X74" s="57">
        <f t="shared" si="16"/>
        <v>55965.886484589719</v>
      </c>
      <c r="Y74" s="59">
        <f t="shared" si="72"/>
        <v>27768187.243698474</v>
      </c>
      <c r="Z74" s="56">
        <f t="shared" si="46"/>
        <v>0</v>
      </c>
      <c r="AA74" s="57">
        <f t="shared" si="47"/>
        <v>115700.78018207697</v>
      </c>
      <c r="AB74" s="63">
        <f t="shared" si="70"/>
        <v>20000000</v>
      </c>
      <c r="AC74" s="74">
        <f t="shared" si="17"/>
        <v>0</v>
      </c>
      <c r="AD74" s="57">
        <f t="shared" si="48"/>
        <v>83333.333333333328</v>
      </c>
      <c r="AE74" s="59">
        <f t="shared" si="49"/>
        <v>17181659.375058703</v>
      </c>
      <c r="AF74" s="54">
        <f t="shared" si="50"/>
        <v>271513.52154558379</v>
      </c>
      <c r="AG74" s="57">
        <f t="shared" si="18"/>
        <v>71590.247396077932</v>
      </c>
      <c r="AH74" s="59">
        <f t="shared" si="51"/>
        <v>13950000</v>
      </c>
      <c r="AI74" s="54">
        <f t="shared" si="19"/>
        <v>0</v>
      </c>
      <c r="AJ74" s="57">
        <f t="shared" si="20"/>
        <v>58125</v>
      </c>
      <c r="AK74" s="59">
        <f t="shared" si="73"/>
        <v>30292567.902216505</v>
      </c>
      <c r="AL74" s="56">
        <f t="shared" si="75"/>
        <v>0</v>
      </c>
      <c r="AM74" s="75">
        <f t="shared" si="22"/>
        <v>126219.03292590211</v>
      </c>
      <c r="AN74">
        <f t="shared" si="54"/>
        <v>2.6513646209238181E-2</v>
      </c>
      <c r="AO74" s="119">
        <f t="shared" si="23"/>
        <v>0</v>
      </c>
      <c r="AP74" s="119">
        <f t="shared" si="24"/>
        <v>0</v>
      </c>
      <c r="AQ74">
        <f t="shared" si="25"/>
        <v>0.78203042321461502</v>
      </c>
      <c r="AR74" s="41">
        <f t="shared" si="26"/>
        <v>1125572.1081861746</v>
      </c>
      <c r="AS74" s="41">
        <f t="shared" si="27"/>
        <v>65748464.637781858</v>
      </c>
      <c r="AT74">
        <f t="shared" si="28"/>
        <v>0.78540983539189746</v>
      </c>
      <c r="AU74" s="41">
        <f t="shared" si="55"/>
        <v>171666.66666666674</v>
      </c>
      <c r="AV74" s="41">
        <f t="shared" si="56"/>
        <v>7173448.3712887755</v>
      </c>
      <c r="AW74">
        <f t="shared" si="29"/>
        <v>0.79318610793906563</v>
      </c>
      <c r="AX74">
        <f t="shared" si="57"/>
        <v>0</v>
      </c>
      <c r="AY74" s="121">
        <f t="shared" si="58"/>
        <v>0</v>
      </c>
      <c r="AZ74">
        <f t="shared" si="30"/>
        <v>0.84325011147653195</v>
      </c>
      <c r="BA74" s="39">
        <f t="shared" si="59"/>
        <v>83333.333333333328</v>
      </c>
      <c r="BB74" s="39">
        <f t="shared" si="60"/>
        <v>0</v>
      </c>
      <c r="BC74">
        <f t="shared" si="31"/>
        <v>0.80749087001030895</v>
      </c>
      <c r="BD74" s="41">
        <f t="shared" si="61"/>
        <v>343103.76894166169</v>
      </c>
      <c r="BE74" s="41">
        <f t="shared" si="62"/>
        <v>16833838.335826196</v>
      </c>
      <c r="BF74">
        <f t="shared" si="32"/>
        <v>0.79485256728650922</v>
      </c>
      <c r="BG74" s="41">
        <f t="shared" si="63"/>
        <v>58125</v>
      </c>
      <c r="BH74" s="41">
        <f t="shared" si="64"/>
        <v>0</v>
      </c>
      <c r="BI74">
        <f t="shared" si="33"/>
        <v>0.82005135202719459</v>
      </c>
      <c r="BJ74">
        <f t="shared" si="65"/>
        <v>0</v>
      </c>
      <c r="BK74" s="121">
        <f t="shared" si="66"/>
        <v>0</v>
      </c>
      <c r="BL74">
        <f t="shared" si="34"/>
        <v>0.82906863153680044</v>
      </c>
      <c r="BM74" s="119">
        <f t="shared" si="67"/>
        <v>1781800.8771278365</v>
      </c>
      <c r="BN74" s="119">
        <f t="shared" si="68"/>
        <v>68727954.953798726</v>
      </c>
      <c r="BO74">
        <f t="shared" si="35"/>
        <v>0.80753879230055925</v>
      </c>
    </row>
    <row r="75" spans="1:67">
      <c r="A75">
        <v>63</v>
      </c>
      <c r="B75" s="58">
        <v>58</v>
      </c>
      <c r="C75" s="56">
        <f t="shared" si="5"/>
        <v>137045593.95163697</v>
      </c>
      <c r="D75" s="56">
        <f t="shared" si="36"/>
        <v>0</v>
      </c>
      <c r="E75" s="59">
        <f t="shared" si="37"/>
        <v>137045593.95163706</v>
      </c>
      <c r="F75" s="53">
        <f t="shared" si="38"/>
        <v>1132682.9879537497</v>
      </c>
      <c r="G75" s="53">
        <f t="shared" si="6"/>
        <v>635663.14661234326</v>
      </c>
      <c r="H75" s="60">
        <f t="shared" si="7"/>
        <v>497019.84134140646</v>
      </c>
      <c r="I75" s="54">
        <f t="shared" si="39"/>
        <v>0.06</v>
      </c>
      <c r="J75" s="61">
        <f t="shared" si="8"/>
        <v>5.1430128318229462E-3</v>
      </c>
      <c r="K75" s="62">
        <f t="shared" si="9"/>
        <v>702271.06881637708</v>
      </c>
      <c r="L75" s="62">
        <f t="shared" si="10"/>
        <v>1834954.0567701268</v>
      </c>
      <c r="M75" s="55">
        <f t="shared" si="40"/>
        <v>1199290.9101577834</v>
      </c>
      <c r="N75" s="55">
        <f t="shared" si="41"/>
        <v>270058.24369175942</v>
      </c>
      <c r="O75" s="55">
        <f t="shared" si="11"/>
        <v>929232.66646602401</v>
      </c>
      <c r="P75" s="59">
        <f t="shared" si="42"/>
        <v>0</v>
      </c>
      <c r="Q75" s="52">
        <f t="shared" si="71"/>
        <v>0</v>
      </c>
      <c r="R75" s="57">
        <f t="shared" si="43"/>
        <v>0</v>
      </c>
      <c r="S75" s="59">
        <f t="shared" si="44"/>
        <v>14566661.162981432</v>
      </c>
      <c r="T75" s="56">
        <f t="shared" si="13"/>
        <v>1055977.6120291173</v>
      </c>
      <c r="U75" s="57">
        <f t="shared" si="14"/>
        <v>60694.421512422632</v>
      </c>
      <c r="V75" s="59">
        <f t="shared" si="69"/>
        <v>13316111.976119457</v>
      </c>
      <c r="W75" s="52">
        <f t="shared" si="74"/>
        <v>116182.86676616904</v>
      </c>
      <c r="X75" s="57">
        <f t="shared" si="16"/>
        <v>55483.799900497739</v>
      </c>
      <c r="Y75" s="59">
        <f t="shared" si="72"/>
        <v>27883888.023880553</v>
      </c>
      <c r="Z75" s="56">
        <f t="shared" si="46"/>
        <v>0</v>
      </c>
      <c r="AA75" s="57">
        <f t="shared" si="47"/>
        <v>116182.86676616897</v>
      </c>
      <c r="AB75" s="63">
        <f t="shared" si="70"/>
        <v>20000000</v>
      </c>
      <c r="AC75" s="74">
        <f t="shared" si="17"/>
        <v>0</v>
      </c>
      <c r="AD75" s="57">
        <f t="shared" si="48"/>
        <v>83333.333333333328</v>
      </c>
      <c r="AE75" s="59">
        <f t="shared" si="49"/>
        <v>16910145.853513118</v>
      </c>
      <c r="AF75" s="54">
        <f t="shared" si="50"/>
        <v>270058.24369175942</v>
      </c>
      <c r="AG75" s="57">
        <f t="shared" si="18"/>
        <v>70458.941056304655</v>
      </c>
      <c r="AH75" s="59">
        <f t="shared" si="51"/>
        <v>13950000</v>
      </c>
      <c r="AI75" s="54">
        <f t="shared" si="19"/>
        <v>0</v>
      </c>
      <c r="AJ75" s="57">
        <f t="shared" si="20"/>
        <v>58125</v>
      </c>
      <c r="AK75" s="59">
        <f t="shared" si="73"/>
        <v>30418786.935142409</v>
      </c>
      <c r="AL75" s="56">
        <f t="shared" si="75"/>
        <v>0</v>
      </c>
      <c r="AM75" s="75">
        <f t="shared" si="22"/>
        <v>126744.94556309337</v>
      </c>
      <c r="AN75">
        <f t="shared" si="54"/>
        <v>2.659405339324564E-2</v>
      </c>
      <c r="AO75" s="119">
        <f t="shared" si="23"/>
        <v>0</v>
      </c>
      <c r="AP75" s="119">
        <f t="shared" si="24"/>
        <v>0</v>
      </c>
      <c r="AQ75">
        <f t="shared" si="25"/>
        <v>0.77836325303080256</v>
      </c>
      <c r="AR75" s="41">
        <f t="shared" si="26"/>
        <v>1116672.0335415399</v>
      </c>
      <c r="AS75" s="41">
        <f t="shared" si="27"/>
        <v>66526589.557834387</v>
      </c>
      <c r="AT75">
        <f t="shared" si="28"/>
        <v>0.78178593473495217</v>
      </c>
      <c r="AU75" s="41">
        <f t="shared" si="55"/>
        <v>171666.66666666677</v>
      </c>
      <c r="AV75" s="41">
        <f t="shared" si="56"/>
        <v>7319520.6062686499</v>
      </c>
      <c r="AW75">
        <f t="shared" si="29"/>
        <v>0.78966275274366904</v>
      </c>
      <c r="AX75">
        <f t="shared" si="57"/>
        <v>0</v>
      </c>
      <c r="AY75" s="121">
        <f t="shared" si="58"/>
        <v>0</v>
      </c>
      <c r="AZ75">
        <f t="shared" si="30"/>
        <v>0.84040595212302338</v>
      </c>
      <c r="BA75" s="39">
        <f t="shared" si="59"/>
        <v>83333.333333333328</v>
      </c>
      <c r="BB75" s="39">
        <f t="shared" si="60"/>
        <v>0</v>
      </c>
      <c r="BC75">
        <f t="shared" si="31"/>
        <v>0.80415600003873777</v>
      </c>
      <c r="BD75" s="41">
        <f t="shared" si="61"/>
        <v>340517.18474806409</v>
      </c>
      <c r="BE75" s="41">
        <f t="shared" si="62"/>
        <v>17013669.352580842</v>
      </c>
      <c r="BF75">
        <f t="shared" si="32"/>
        <v>0.79135093570511916</v>
      </c>
      <c r="BG75" s="41">
        <f t="shared" si="63"/>
        <v>58125</v>
      </c>
      <c r="BH75" s="41">
        <f t="shared" si="64"/>
        <v>0</v>
      </c>
      <c r="BI75">
        <f t="shared" si="33"/>
        <v>0.81688569984753379</v>
      </c>
      <c r="BJ75">
        <f t="shared" si="65"/>
        <v>0</v>
      </c>
      <c r="BK75" s="121">
        <f t="shared" si="66"/>
        <v>0</v>
      </c>
      <c r="BL75">
        <f t="shared" si="34"/>
        <v>0.82602657413294678</v>
      </c>
      <c r="BM75" s="119">
        <f t="shared" si="67"/>
        <v>1770314.2182896039</v>
      </c>
      <c r="BN75" s="119">
        <f t="shared" si="68"/>
        <v>69558872.789151445</v>
      </c>
      <c r="BO75">
        <f t="shared" si="35"/>
        <v>0.80420456138476237</v>
      </c>
    </row>
    <row r="76" spans="1:67">
      <c r="A76">
        <v>64</v>
      </c>
      <c r="B76" s="64">
        <v>59</v>
      </c>
      <c r="C76" s="56">
        <f t="shared" si="5"/>
        <v>135846303.0414792</v>
      </c>
      <c r="D76" s="56">
        <f t="shared" si="36"/>
        <v>0</v>
      </c>
      <c r="E76" s="59">
        <f t="shared" si="37"/>
        <v>135846303.04147929</v>
      </c>
      <c r="F76" s="53">
        <f t="shared" si="38"/>
        <v>1126857.5848123161</v>
      </c>
      <c r="G76" s="53">
        <f t="shared" si="6"/>
        <v>630100.43560739479</v>
      </c>
      <c r="H76" s="66">
        <f t="shared" si="7"/>
        <v>496757.14920492133</v>
      </c>
      <c r="I76" s="54">
        <f t="shared" si="39"/>
        <v>0.06</v>
      </c>
      <c r="J76" s="67">
        <f t="shared" si="8"/>
        <v>5.1430128318229462E-3</v>
      </c>
      <c r="K76" s="68">
        <f t="shared" si="9"/>
        <v>696104.4513053759</v>
      </c>
      <c r="L76" s="68">
        <f t="shared" si="10"/>
        <v>1822962.036117692</v>
      </c>
      <c r="M76" s="55">
        <f t="shared" si="40"/>
        <v>1192861.6005102973</v>
      </c>
      <c r="N76" s="55">
        <f t="shared" si="41"/>
        <v>268610.48147089663</v>
      </c>
      <c r="O76" s="55">
        <f t="shared" si="11"/>
        <v>924251.11903940071</v>
      </c>
      <c r="P76" s="65">
        <f t="shared" si="42"/>
        <v>0</v>
      </c>
      <c r="Q76" s="52">
        <f t="shared" si="71"/>
        <v>0</v>
      </c>
      <c r="R76" s="57">
        <f t="shared" si="43"/>
        <v>0</v>
      </c>
      <c r="S76" s="59">
        <f t="shared" si="44"/>
        <v>13510683.550952315</v>
      </c>
      <c r="T76" s="56">
        <f t="shared" si="13"/>
        <v>1051524.1685423404</v>
      </c>
      <c r="U76" s="57">
        <f t="shared" si="14"/>
        <v>56294.514795634648</v>
      </c>
      <c r="V76" s="59">
        <f t="shared" si="69"/>
        <v>13199929.109353287</v>
      </c>
      <c r="W76" s="52">
        <f t="shared" si="74"/>
        <v>116666.96204436118</v>
      </c>
      <c r="X76" s="57">
        <f t="shared" si="16"/>
        <v>54999.704622305362</v>
      </c>
      <c r="Y76" s="59">
        <f t="shared" si="72"/>
        <v>28000070.890646722</v>
      </c>
      <c r="Z76" s="56">
        <f t="shared" si="46"/>
        <v>0</v>
      </c>
      <c r="AA76" s="57">
        <f t="shared" si="47"/>
        <v>116666.96204436134</v>
      </c>
      <c r="AB76" s="63">
        <f t="shared" si="70"/>
        <v>20000000</v>
      </c>
      <c r="AC76" s="74">
        <f t="shared" si="17"/>
        <v>0</v>
      </c>
      <c r="AD76" s="57">
        <f t="shared" si="48"/>
        <v>83333.333333333328</v>
      </c>
      <c r="AE76" s="59">
        <f t="shared" si="49"/>
        <v>16640087.609821359</v>
      </c>
      <c r="AF76" s="54">
        <f t="shared" si="50"/>
        <v>268610.48147089663</v>
      </c>
      <c r="AG76" s="57">
        <f t="shared" si="18"/>
        <v>69333.698374255662</v>
      </c>
      <c r="AH76" s="59">
        <f t="shared" si="51"/>
        <v>13950000</v>
      </c>
      <c r="AI76" s="54">
        <f t="shared" si="19"/>
        <v>0</v>
      </c>
      <c r="AJ76" s="57">
        <f t="shared" si="20"/>
        <v>58125</v>
      </c>
      <c r="AK76" s="59">
        <f t="shared" si="73"/>
        <v>30545531.880705502</v>
      </c>
      <c r="AL76" s="56">
        <f t="shared" si="75"/>
        <v>0</v>
      </c>
      <c r="AM76" s="75">
        <f t="shared" si="22"/>
        <v>127273.04950293958</v>
      </c>
      <c r="AN76">
        <f t="shared" si="54"/>
        <v>2.6674460577253103E-2</v>
      </c>
      <c r="AO76" s="119">
        <f t="shared" si="23"/>
        <v>0</v>
      </c>
      <c r="AP76" s="119">
        <f t="shared" si="24"/>
        <v>0</v>
      </c>
      <c r="AQ76">
        <f t="shared" si="25"/>
        <v>0.77470294402199702</v>
      </c>
      <c r="AR76" s="41">
        <f t="shared" si="26"/>
        <v>1107818.6833379751</v>
      </c>
      <c r="AS76" s="41">
        <f t="shared" si="27"/>
        <v>67297546.786709785</v>
      </c>
      <c r="AT76">
        <f t="shared" si="28"/>
        <v>0.77816837256682658</v>
      </c>
      <c r="AU76" s="41">
        <f t="shared" si="55"/>
        <v>171666.66666666654</v>
      </c>
      <c r="AV76" s="41">
        <f t="shared" si="56"/>
        <v>7466685.5708391154</v>
      </c>
      <c r="AW76">
        <f t="shared" si="29"/>
        <v>0.78614455788185855</v>
      </c>
      <c r="AX76">
        <f t="shared" si="57"/>
        <v>0</v>
      </c>
      <c r="AY76" s="121">
        <f t="shared" si="58"/>
        <v>0</v>
      </c>
      <c r="AZ76">
        <f t="shared" si="30"/>
        <v>0.83756019708449425</v>
      </c>
      <c r="BA76" s="39">
        <f t="shared" si="59"/>
        <v>83333.333333333328</v>
      </c>
      <c r="BB76" s="39">
        <f t="shared" si="60"/>
        <v>0</v>
      </c>
      <c r="BC76">
        <f t="shared" si="31"/>
        <v>0.8008242130520683</v>
      </c>
      <c r="BD76" s="41">
        <f t="shared" si="61"/>
        <v>337944.17984515231</v>
      </c>
      <c r="BE76" s="41">
        <f t="shared" si="62"/>
        <v>17191070.814137384</v>
      </c>
      <c r="BF76">
        <f t="shared" si="32"/>
        <v>0.78785421644768128</v>
      </c>
      <c r="BG76" s="41">
        <f t="shared" si="63"/>
        <v>58125</v>
      </c>
      <c r="BH76" s="41">
        <f t="shared" si="64"/>
        <v>0</v>
      </c>
      <c r="BI76">
        <f t="shared" si="33"/>
        <v>0.81372140321713193</v>
      </c>
      <c r="BJ76">
        <f t="shared" si="65"/>
        <v>0</v>
      </c>
      <c r="BK76" s="121">
        <f t="shared" si="66"/>
        <v>0</v>
      </c>
      <c r="BL76">
        <f t="shared" si="34"/>
        <v>0.82298468814802361</v>
      </c>
      <c r="BM76" s="119">
        <f t="shared" si="67"/>
        <v>1758887.8631831273</v>
      </c>
      <c r="BN76" s="119">
        <f t="shared" si="68"/>
        <v>70378834.430107549</v>
      </c>
      <c r="BO76">
        <f t="shared" si="35"/>
        <v>0.80087340669108231</v>
      </c>
    </row>
    <row r="77" spans="1:67">
      <c r="A77">
        <v>65</v>
      </c>
      <c r="B77" s="58">
        <v>60</v>
      </c>
      <c r="C77" s="56">
        <f t="shared" si="5"/>
        <v>134653441.4409689</v>
      </c>
      <c r="D77" s="56">
        <f t="shared" si="36"/>
        <v>0</v>
      </c>
      <c r="E77" s="59">
        <f t="shared" si="37"/>
        <v>134653441.44096899</v>
      </c>
      <c r="F77" s="53">
        <f t="shared" si="38"/>
        <v>1121062.1417939896</v>
      </c>
      <c r="G77" s="53">
        <f t="shared" si="6"/>
        <v>624567.54588369455</v>
      </c>
      <c r="H77" s="60">
        <f t="shared" si="7"/>
        <v>496494.59591029503</v>
      </c>
      <c r="I77" s="54">
        <f t="shared" si="39"/>
        <v>0.06</v>
      </c>
      <c r="J77" s="61">
        <f t="shared" si="8"/>
        <v>5.1430128318229462E-3</v>
      </c>
      <c r="K77" s="62">
        <f t="shared" si="9"/>
        <v>689970.89910232578</v>
      </c>
      <c r="L77" s="62">
        <f t="shared" si="10"/>
        <v>1811033.0408963156</v>
      </c>
      <c r="M77" s="55">
        <f t="shared" si="40"/>
        <v>1186465.4950126209</v>
      </c>
      <c r="N77" s="55">
        <f t="shared" si="41"/>
        <v>267170.19621355034</v>
      </c>
      <c r="O77" s="55">
        <f t="shared" si="11"/>
        <v>919295.29879907065</v>
      </c>
      <c r="P77" s="59">
        <f t="shared" si="42"/>
        <v>0</v>
      </c>
      <c r="Q77" s="52">
        <f t="shared" si="71"/>
        <v>0</v>
      </c>
      <c r="R77" s="57">
        <f t="shared" si="43"/>
        <v>0</v>
      </c>
      <c r="S77" s="59">
        <f t="shared" si="44"/>
        <v>12459159.382409975</v>
      </c>
      <c r="T77" s="56">
        <f t="shared" si="13"/>
        <v>1047098.6526749391</v>
      </c>
      <c r="U77" s="57">
        <f t="shared" si="14"/>
        <v>51913.164093374893</v>
      </c>
      <c r="V77" s="59">
        <f t="shared" si="69"/>
        <v>13083262.147308925</v>
      </c>
      <c r="W77" s="52">
        <f t="shared" si="74"/>
        <v>117153.07438621287</v>
      </c>
      <c r="X77" s="57">
        <f t="shared" si="16"/>
        <v>54513.592280453857</v>
      </c>
      <c r="Y77" s="59">
        <f t="shared" si="72"/>
        <v>28116737.852691084</v>
      </c>
      <c r="Z77" s="56">
        <f t="shared" si="46"/>
        <v>0</v>
      </c>
      <c r="AA77" s="57">
        <f t="shared" si="47"/>
        <v>117153.07438621284</v>
      </c>
      <c r="AB77" s="63">
        <f t="shared" si="70"/>
        <v>20000000</v>
      </c>
      <c r="AC77" s="74">
        <f t="shared" si="17"/>
        <v>0</v>
      </c>
      <c r="AD77" s="57">
        <f t="shared" si="48"/>
        <v>83333.333333333328</v>
      </c>
      <c r="AE77" s="59">
        <f t="shared" si="49"/>
        <v>16371477.128350463</v>
      </c>
      <c r="AF77" s="54">
        <f t="shared" si="50"/>
        <v>267170.19621355034</v>
      </c>
      <c r="AG77" s="57">
        <f t="shared" si="18"/>
        <v>68214.488034793598</v>
      </c>
      <c r="AH77" s="59">
        <f t="shared" si="51"/>
        <v>13950000</v>
      </c>
      <c r="AI77" s="54">
        <f t="shared" si="19"/>
        <v>0</v>
      </c>
      <c r="AJ77" s="57">
        <f t="shared" si="20"/>
        <v>58125</v>
      </c>
      <c r="AK77" s="59">
        <f t="shared" si="73"/>
        <v>30672804.930208441</v>
      </c>
      <c r="AL77" s="56">
        <f t="shared" si="75"/>
        <v>0</v>
      </c>
      <c r="AM77" s="75">
        <f t="shared" si="22"/>
        <v>127803.3538758685</v>
      </c>
      <c r="AN77">
        <f t="shared" si="54"/>
        <v>2.6754867761260563E-2</v>
      </c>
      <c r="AO77" s="119">
        <f t="shared" si="23"/>
        <v>0</v>
      </c>
      <c r="AP77" s="119">
        <f t="shared" si="24"/>
        <v>0</v>
      </c>
      <c r="AQ77">
        <f t="shared" si="25"/>
        <v>0.7710495614589461</v>
      </c>
      <c r="AR77" s="41">
        <f t="shared" si="26"/>
        <v>1099011.816768314</v>
      </c>
      <c r="AS77" s="41">
        <f t="shared" si="27"/>
        <v>68061412.42387104</v>
      </c>
      <c r="AT77">
        <f t="shared" si="28"/>
        <v>0.77455721596682159</v>
      </c>
      <c r="AU77" s="41">
        <f t="shared" si="55"/>
        <v>171666.66666666674</v>
      </c>
      <c r="AV77" s="41">
        <f t="shared" si="56"/>
        <v>7614949.8351038368</v>
      </c>
      <c r="AW77">
        <f t="shared" si="29"/>
        <v>0.78263159415218653</v>
      </c>
      <c r="AX77">
        <f t="shared" si="57"/>
        <v>0</v>
      </c>
      <c r="AY77" s="121">
        <f t="shared" si="58"/>
        <v>0</v>
      </c>
      <c r="AZ77">
        <f t="shared" si="30"/>
        <v>0.83471292777670325</v>
      </c>
      <c r="BA77" s="39">
        <f t="shared" si="59"/>
        <v>83333.333333333328</v>
      </c>
      <c r="BB77" s="39">
        <f t="shared" si="60"/>
        <v>0</v>
      </c>
      <c r="BC77">
        <f t="shared" si="31"/>
        <v>0.79749558514627805</v>
      </c>
      <c r="BD77" s="41">
        <f t="shared" si="61"/>
        <v>335384.68424834392</v>
      </c>
      <c r="BE77" s="41">
        <f t="shared" si="62"/>
        <v>17366062.753880773</v>
      </c>
      <c r="BF77">
        <f t="shared" si="32"/>
        <v>0.78436248103122608</v>
      </c>
      <c r="BG77" s="41">
        <f t="shared" si="63"/>
        <v>58125</v>
      </c>
      <c r="BH77" s="41">
        <f t="shared" si="64"/>
        <v>0</v>
      </c>
      <c r="BI77">
        <f t="shared" si="33"/>
        <v>0.81055854132844263</v>
      </c>
      <c r="BJ77">
        <f t="shared" si="65"/>
        <v>0</v>
      </c>
      <c r="BK77" s="121">
        <f t="shared" si="66"/>
        <v>0</v>
      </c>
      <c r="BL77">
        <f t="shared" si="34"/>
        <v>0.81994305415618884</v>
      </c>
      <c r="BM77" s="119">
        <f t="shared" si="67"/>
        <v>1747521.5010166578</v>
      </c>
      <c r="BN77" s="119">
        <f t="shared" si="68"/>
        <v>71187929.70075725</v>
      </c>
      <c r="BO77">
        <f t="shared" si="35"/>
        <v>0.7975454043300092</v>
      </c>
    </row>
    <row r="78" spans="1:67">
      <c r="A78">
        <v>66</v>
      </c>
      <c r="B78" s="64">
        <v>61</v>
      </c>
      <c r="C78" s="56">
        <f t="shared" si="5"/>
        <v>133466975.94595626</v>
      </c>
      <c r="D78" s="56">
        <f t="shared" si="36"/>
        <v>0</v>
      </c>
      <c r="E78" s="59">
        <f t="shared" si="37"/>
        <v>133466975.94595636</v>
      </c>
      <c r="F78" s="53">
        <f t="shared" si="38"/>
        <v>1115296.5048134718</v>
      </c>
      <c r="G78" s="53">
        <f t="shared" si="6"/>
        <v>619064.32342932757</v>
      </c>
      <c r="H78" s="66">
        <f t="shared" si="7"/>
        <v>496232.18138414423</v>
      </c>
      <c r="I78" s="54">
        <f t="shared" si="39"/>
        <v>0.06</v>
      </c>
      <c r="J78" s="67">
        <f t="shared" si="8"/>
        <v>5.1430128318229462E-3</v>
      </c>
      <c r="K78" s="68">
        <f t="shared" si="9"/>
        <v>683870.24143823597</v>
      </c>
      <c r="L78" s="68">
        <f t="shared" si="10"/>
        <v>1799166.7462517079</v>
      </c>
      <c r="M78" s="55">
        <f t="shared" si="40"/>
        <v>1180102.4228223804</v>
      </c>
      <c r="N78" s="55">
        <f t="shared" si="41"/>
        <v>265737.34944916173</v>
      </c>
      <c r="O78" s="55">
        <f t="shared" si="11"/>
        <v>914365.07337321877</v>
      </c>
      <c r="P78" s="65">
        <f t="shared" si="42"/>
        <v>0</v>
      </c>
      <c r="Q78" s="52">
        <f t="shared" si="71"/>
        <v>0</v>
      </c>
      <c r="R78" s="57">
        <f t="shared" si="43"/>
        <v>0</v>
      </c>
      <c r="S78" s="59">
        <f t="shared" si="44"/>
        <v>11412060.729735035</v>
      </c>
      <c r="T78" s="56">
        <f t="shared" si="13"/>
        <v>1042700.94122357</v>
      </c>
      <c r="U78" s="57">
        <f t="shared" si="14"/>
        <v>47550.253040562646</v>
      </c>
      <c r="V78" s="59">
        <f t="shared" si="69"/>
        <v>12966109.072922712</v>
      </c>
      <c r="W78" s="52">
        <f t="shared" si="74"/>
        <v>117641.21219615547</v>
      </c>
      <c r="X78" s="57">
        <f t="shared" si="16"/>
        <v>54025.4544705113</v>
      </c>
      <c r="Y78" s="59">
        <f t="shared" si="72"/>
        <v>28233890.927077297</v>
      </c>
      <c r="Z78" s="56">
        <f t="shared" si="46"/>
        <v>0</v>
      </c>
      <c r="AA78" s="57">
        <f t="shared" si="47"/>
        <v>117641.21219615541</v>
      </c>
      <c r="AB78" s="63">
        <f t="shared" si="70"/>
        <v>20000000</v>
      </c>
      <c r="AC78" s="74">
        <f t="shared" si="17"/>
        <v>0</v>
      </c>
      <c r="AD78" s="57">
        <f t="shared" si="48"/>
        <v>83333.333333333328</v>
      </c>
      <c r="AE78" s="59">
        <f t="shared" si="49"/>
        <v>16104306.932136912</v>
      </c>
      <c r="AF78" s="54">
        <f t="shared" si="50"/>
        <v>265737.34944916173</v>
      </c>
      <c r="AG78" s="57">
        <f t="shared" si="18"/>
        <v>67101.278883903797</v>
      </c>
      <c r="AH78" s="59">
        <f t="shared" si="51"/>
        <v>13950000</v>
      </c>
      <c r="AI78" s="54">
        <f t="shared" si="19"/>
        <v>0</v>
      </c>
      <c r="AJ78" s="57">
        <f t="shared" si="20"/>
        <v>58125</v>
      </c>
      <c r="AK78" s="59">
        <f t="shared" si="73"/>
        <v>30800608.284084309</v>
      </c>
      <c r="AL78" s="56">
        <f t="shared" si="75"/>
        <v>0</v>
      </c>
      <c r="AM78" s="75">
        <f t="shared" si="22"/>
        <v>128335.86785035128</v>
      </c>
      <c r="AN78">
        <f t="shared" si="54"/>
        <v>2.6835274945268023E-2</v>
      </c>
      <c r="AO78" s="119">
        <f t="shared" si="23"/>
        <v>0</v>
      </c>
      <c r="AP78" s="119">
        <f t="shared" si="24"/>
        <v>0</v>
      </c>
      <c r="AQ78">
        <f t="shared" si="25"/>
        <v>0.76740317002696545</v>
      </c>
      <c r="AR78" s="41">
        <f t="shared" si="26"/>
        <v>1090251.1942641328</v>
      </c>
      <c r="AS78" s="41">
        <f t="shared" si="27"/>
        <v>68818262.120755628</v>
      </c>
      <c r="AT78">
        <f t="shared" si="28"/>
        <v>0.77095253144615139</v>
      </c>
      <c r="AU78" s="41">
        <f t="shared" si="55"/>
        <v>171666.66666666677</v>
      </c>
      <c r="AV78" s="41">
        <f t="shared" si="56"/>
        <v>7764320.0049462607</v>
      </c>
      <c r="AW78">
        <f t="shared" si="29"/>
        <v>0.77912393182696238</v>
      </c>
      <c r="AX78">
        <f t="shared" si="57"/>
        <v>0</v>
      </c>
      <c r="AY78" s="121">
        <f t="shared" si="58"/>
        <v>0</v>
      </c>
      <c r="AZ78">
        <f t="shared" si="30"/>
        <v>0.8318642253986277</v>
      </c>
      <c r="BA78" s="39">
        <f t="shared" si="59"/>
        <v>83333.333333333328</v>
      </c>
      <c r="BB78" s="39">
        <f t="shared" si="60"/>
        <v>0</v>
      </c>
      <c r="BC78">
        <f t="shared" si="31"/>
        <v>0.79417019197397076</v>
      </c>
      <c r="BD78" s="41">
        <f t="shared" si="61"/>
        <v>332838.62833306554</v>
      </c>
      <c r="BE78" s="41">
        <f t="shared" si="62"/>
        <v>17538665.063644674</v>
      </c>
      <c r="BF78">
        <f t="shared" si="32"/>
        <v>0.78087580045582761</v>
      </c>
      <c r="BG78" s="41">
        <f t="shared" si="63"/>
        <v>58125</v>
      </c>
      <c r="BH78" s="41">
        <f t="shared" si="64"/>
        <v>0</v>
      </c>
      <c r="BI78">
        <f t="shared" si="33"/>
        <v>0.80739719300796742</v>
      </c>
      <c r="BJ78">
        <f t="shared" si="65"/>
        <v>0</v>
      </c>
      <c r="BK78" s="121">
        <f t="shared" si="66"/>
        <v>0</v>
      </c>
      <c r="BL78">
        <f t="shared" si="34"/>
        <v>0.81690175242304341</v>
      </c>
      <c r="BM78" s="119">
        <f t="shared" si="67"/>
        <v>1736214.8225971982</v>
      </c>
      <c r="BN78" s="119">
        <f t="shared" si="68"/>
        <v>71986247.792165205</v>
      </c>
      <c r="BO78">
        <f t="shared" si="35"/>
        <v>0.79422062996893183</v>
      </c>
    </row>
    <row r="79" spans="1:67">
      <c r="A79">
        <v>67</v>
      </c>
      <c r="B79" s="58">
        <v>62</v>
      </c>
      <c r="C79" s="56">
        <f t="shared" si="5"/>
        <v>132286873.52313387</v>
      </c>
      <c r="D79" s="56">
        <f t="shared" si="36"/>
        <v>0</v>
      </c>
      <c r="E79" s="59">
        <f t="shared" si="37"/>
        <v>132286873.52313398</v>
      </c>
      <c r="F79" s="53">
        <f t="shared" si="38"/>
        <v>1109560.5205779287</v>
      </c>
      <c r="G79" s="53">
        <f t="shared" si="6"/>
        <v>613590.61502480309</v>
      </c>
      <c r="H79" s="60">
        <f t="shared" si="7"/>
        <v>495969.90555312566</v>
      </c>
      <c r="I79" s="54">
        <f t="shared" si="39"/>
        <v>0.06</v>
      </c>
      <c r="J79" s="61">
        <f t="shared" si="8"/>
        <v>5.1430128318229462E-3</v>
      </c>
      <c r="K79" s="62">
        <f t="shared" si="9"/>
        <v>677802.30842275941</v>
      </c>
      <c r="L79" s="62">
        <f t="shared" si="10"/>
        <v>1787362.8290006882</v>
      </c>
      <c r="M79" s="55">
        <f t="shared" si="40"/>
        <v>1173772.213975885</v>
      </c>
      <c r="N79" s="55">
        <f t="shared" si="41"/>
        <v>264311.90290503536</v>
      </c>
      <c r="O79" s="55">
        <f t="shared" si="11"/>
        <v>909460.31107084965</v>
      </c>
      <c r="P79" s="59">
        <f t="shared" si="42"/>
        <v>0</v>
      </c>
      <c r="Q79" s="52">
        <f t="shared" si="71"/>
        <v>0</v>
      </c>
      <c r="R79" s="57">
        <f t="shared" si="43"/>
        <v>0</v>
      </c>
      <c r="S79" s="59">
        <f t="shared" si="44"/>
        <v>10369359.788511466</v>
      </c>
      <c r="T79" s="56">
        <f t="shared" si="13"/>
        <v>1038330.9117039107</v>
      </c>
      <c r="U79" s="57">
        <f t="shared" si="14"/>
        <v>43205.665785464444</v>
      </c>
      <c r="V79" s="59">
        <f t="shared" si="69"/>
        <v>12848467.860726556</v>
      </c>
      <c r="W79" s="52">
        <f t="shared" si="74"/>
        <v>118131.38391363941</v>
      </c>
      <c r="X79" s="57">
        <f t="shared" si="16"/>
        <v>53535.282753027313</v>
      </c>
      <c r="Y79" s="59">
        <f t="shared" si="72"/>
        <v>28351532.139273454</v>
      </c>
      <c r="Z79" s="56">
        <f t="shared" si="46"/>
        <v>0</v>
      </c>
      <c r="AA79" s="57">
        <f t="shared" si="47"/>
        <v>118131.38391363939</v>
      </c>
      <c r="AB79" s="63">
        <f t="shared" si="70"/>
        <v>20000000</v>
      </c>
      <c r="AC79" s="74">
        <f t="shared" si="17"/>
        <v>0</v>
      </c>
      <c r="AD79" s="57">
        <f t="shared" si="48"/>
        <v>83333.333333333328</v>
      </c>
      <c r="AE79" s="59">
        <f t="shared" si="49"/>
        <v>15838569.58268775</v>
      </c>
      <c r="AF79" s="54">
        <f t="shared" si="50"/>
        <v>264311.90290503536</v>
      </c>
      <c r="AG79" s="57">
        <f t="shared" si="18"/>
        <v>65994.039927865626</v>
      </c>
      <c r="AH79" s="59">
        <f t="shared" si="51"/>
        <v>13950000</v>
      </c>
      <c r="AI79" s="54">
        <f t="shared" si="19"/>
        <v>0</v>
      </c>
      <c r="AJ79" s="57">
        <f t="shared" si="20"/>
        <v>58125</v>
      </c>
      <c r="AK79" s="59">
        <f t="shared" si="73"/>
        <v>30928944.151934661</v>
      </c>
      <c r="AL79" s="56">
        <f t="shared" si="75"/>
        <v>0</v>
      </c>
      <c r="AM79" s="75">
        <f t="shared" si="22"/>
        <v>128870.60063306108</v>
      </c>
      <c r="AN79">
        <f t="shared" si="54"/>
        <v>2.6915682129275482E-2</v>
      </c>
      <c r="AO79" s="119">
        <f t="shared" si="23"/>
        <v>0</v>
      </c>
      <c r="AP79" s="119">
        <f t="shared" si="24"/>
        <v>0</v>
      </c>
      <c r="AQ79">
        <f t="shared" si="25"/>
        <v>0.76376383382533031</v>
      </c>
      <c r="AR79" s="41">
        <f t="shared" si="26"/>
        <v>1081536.5774893751</v>
      </c>
      <c r="AS79" s="41">
        <f t="shared" si="27"/>
        <v>69568171.084162012</v>
      </c>
      <c r="AT79">
        <f t="shared" si="28"/>
        <v>0.76735438494710106</v>
      </c>
      <c r="AU79" s="41">
        <f t="shared" si="55"/>
        <v>171666.66666666672</v>
      </c>
      <c r="AV79" s="41">
        <f t="shared" si="56"/>
        <v>7914802.7222138401</v>
      </c>
      <c r="AW79">
        <f t="shared" si="29"/>
        <v>0.77562164065088213</v>
      </c>
      <c r="AX79">
        <f t="shared" si="57"/>
        <v>0</v>
      </c>
      <c r="AY79" s="121">
        <f t="shared" si="58"/>
        <v>0</v>
      </c>
      <c r="AZ79">
        <f t="shared" si="30"/>
        <v>0.82901417092884211</v>
      </c>
      <c r="BA79" s="39">
        <f t="shared" si="59"/>
        <v>83333.333333333328</v>
      </c>
      <c r="BB79" s="39">
        <f t="shared" si="60"/>
        <v>0</v>
      </c>
      <c r="BC79">
        <f t="shared" si="31"/>
        <v>0.79084810874220046</v>
      </c>
      <c r="BD79" s="41">
        <f t="shared" si="61"/>
        <v>330305.94283290097</v>
      </c>
      <c r="BE79" s="41">
        <f t="shared" si="62"/>
        <v>17708897.49463737</v>
      </c>
      <c r="BF79">
        <f t="shared" si="32"/>
        <v>0.77739424520310252</v>
      </c>
      <c r="BG79" s="41">
        <f t="shared" si="63"/>
        <v>58125</v>
      </c>
      <c r="BH79" s="41">
        <f t="shared" si="64"/>
        <v>0</v>
      </c>
      <c r="BI79">
        <f t="shared" si="33"/>
        <v>0.80423743671352477</v>
      </c>
      <c r="BJ79">
        <f t="shared" si="65"/>
        <v>0</v>
      </c>
      <c r="BK79" s="121">
        <f t="shared" si="66"/>
        <v>0</v>
      </c>
      <c r="BL79">
        <f t="shared" si="34"/>
        <v>0.81386086290250104</v>
      </c>
      <c r="BM79" s="119">
        <f t="shared" si="67"/>
        <v>1724967.520322276</v>
      </c>
      <c r="BN79" s="119">
        <f t="shared" si="68"/>
        <v>72773877.266504869</v>
      </c>
      <c r="BO79">
        <f t="shared" si="35"/>
        <v>0.79089915882999418</v>
      </c>
    </row>
    <row r="80" spans="1:67">
      <c r="A80">
        <v>68</v>
      </c>
      <c r="B80" s="64">
        <v>63</v>
      </c>
      <c r="C80" s="56">
        <f t="shared" si="5"/>
        <v>131113101.30915801</v>
      </c>
      <c r="D80" s="56">
        <f t="shared" si="36"/>
        <v>0</v>
      </c>
      <c r="E80" s="59">
        <f t="shared" si="37"/>
        <v>131113101.30915809</v>
      </c>
      <c r="F80" s="53">
        <f t="shared" si="38"/>
        <v>1103854.0365829126</v>
      </c>
      <c r="G80" s="53">
        <f t="shared" si="6"/>
        <v>608146.26823897834</v>
      </c>
      <c r="H80" s="66">
        <f t="shared" si="7"/>
        <v>495707.76834393421</v>
      </c>
      <c r="I80" s="54">
        <f t="shared" si="39"/>
        <v>0.06</v>
      </c>
      <c r="J80" s="67">
        <f t="shared" si="8"/>
        <v>5.1430128318229462E-3</v>
      </c>
      <c r="K80" s="68">
        <f t="shared" si="9"/>
        <v>671766.93103967479</v>
      </c>
      <c r="L80" s="68">
        <f t="shared" si="10"/>
        <v>1775620.9676225875</v>
      </c>
      <c r="M80" s="55">
        <f t="shared" si="40"/>
        <v>1167474.699383609</v>
      </c>
      <c r="N80" s="55">
        <f t="shared" si="41"/>
        <v>262893.81850532163</v>
      </c>
      <c r="O80" s="55">
        <f t="shared" si="11"/>
        <v>904580.88087828748</v>
      </c>
      <c r="P80" s="65">
        <f t="shared" si="42"/>
        <v>0</v>
      </c>
      <c r="Q80" s="52">
        <f t="shared" si="71"/>
        <v>0</v>
      </c>
      <c r="R80" s="57">
        <f t="shared" si="43"/>
        <v>0</v>
      </c>
      <c r="S80" s="59">
        <f t="shared" si="44"/>
        <v>9331028.8768075556</v>
      </c>
      <c r="T80" s="56">
        <f t="shared" si="13"/>
        <v>1033988.4423473197</v>
      </c>
      <c r="U80" s="57">
        <f t="shared" si="14"/>
        <v>38879.286986698149</v>
      </c>
      <c r="V80" s="59">
        <f t="shared" si="69"/>
        <v>12730336.476812916</v>
      </c>
      <c r="W80" s="52">
        <f t="shared" si="74"/>
        <v>118623.5980132796</v>
      </c>
      <c r="X80" s="57">
        <f t="shared" si="16"/>
        <v>53043.068653387149</v>
      </c>
      <c r="Y80" s="59">
        <f t="shared" si="72"/>
        <v>28469663.523187093</v>
      </c>
      <c r="Z80" s="56">
        <f t="shared" si="46"/>
        <v>0</v>
      </c>
      <c r="AA80" s="57">
        <f t="shared" si="47"/>
        <v>118623.59801327955</v>
      </c>
      <c r="AB80" s="63">
        <f t="shared" si="70"/>
        <v>20000000</v>
      </c>
      <c r="AC80" s="74">
        <f t="shared" si="17"/>
        <v>0</v>
      </c>
      <c r="AD80" s="57">
        <f t="shared" si="48"/>
        <v>83333.333333333328</v>
      </c>
      <c r="AE80" s="59">
        <f t="shared" si="49"/>
        <v>15574257.679782715</v>
      </c>
      <c r="AF80" s="54">
        <f t="shared" si="50"/>
        <v>262893.81850532163</v>
      </c>
      <c r="AG80" s="57">
        <f t="shared" si="18"/>
        <v>64892.74033242798</v>
      </c>
      <c r="AH80" s="59">
        <f t="shared" si="51"/>
        <v>13950000</v>
      </c>
      <c r="AI80" s="54">
        <f t="shared" si="19"/>
        <v>0</v>
      </c>
      <c r="AJ80" s="57">
        <f t="shared" si="20"/>
        <v>58125</v>
      </c>
      <c r="AK80" s="59">
        <f t="shared" si="73"/>
        <v>31057814.752567723</v>
      </c>
      <c r="AL80" s="56">
        <f t="shared" si="75"/>
        <v>0</v>
      </c>
      <c r="AM80" s="75">
        <f t="shared" si="22"/>
        <v>129407.56146903218</v>
      </c>
      <c r="AN80">
        <f t="shared" si="54"/>
        <v>2.6996089313282946E-2</v>
      </c>
      <c r="AO80" s="119">
        <f t="shared" si="23"/>
        <v>0</v>
      </c>
      <c r="AP80" s="119">
        <f t="shared" si="24"/>
        <v>0</v>
      </c>
      <c r="AQ80">
        <f t="shared" si="25"/>
        <v>0.76013161636660587</v>
      </c>
      <c r="AR80" s="41">
        <f t="shared" si="26"/>
        <v>1072867.7293340177</v>
      </c>
      <c r="AS80" s="41">
        <f t="shared" si="27"/>
        <v>70311214.079617739</v>
      </c>
      <c r="AT80">
        <f t="shared" si="28"/>
        <v>0.76376284184207954</v>
      </c>
      <c r="AU80" s="41">
        <f t="shared" si="55"/>
        <v>171666.66666666674</v>
      </c>
      <c r="AV80" s="41">
        <f t="shared" si="56"/>
        <v>8066404.6649030121</v>
      </c>
      <c r="AW80">
        <f t="shared" si="29"/>
        <v>0.77212478983962884</v>
      </c>
      <c r="AX80">
        <f t="shared" si="57"/>
        <v>0</v>
      </c>
      <c r="AY80" s="121">
        <f t="shared" si="58"/>
        <v>0</v>
      </c>
      <c r="AZ80">
        <f t="shared" si="30"/>
        <v>0.82616284512201266</v>
      </c>
      <c r="BA80" s="39">
        <f t="shared" si="59"/>
        <v>83333.333333333328</v>
      </c>
      <c r="BB80" s="39">
        <f t="shared" si="60"/>
        <v>0</v>
      </c>
      <c r="BC80">
        <f t="shared" si="31"/>
        <v>0.78752941021033263</v>
      </c>
      <c r="BD80" s="41">
        <f t="shared" si="61"/>
        <v>327786.55883774959</v>
      </c>
      <c r="BE80" s="41">
        <f t="shared" si="62"/>
        <v>17876779.658361871</v>
      </c>
      <c r="BF80">
        <f t="shared" si="32"/>
        <v>0.77391788523479643</v>
      </c>
      <c r="BG80" s="41">
        <f t="shared" si="63"/>
        <v>58125</v>
      </c>
      <c r="BH80" s="41">
        <f t="shared" si="64"/>
        <v>0</v>
      </c>
      <c r="BI80">
        <f t="shared" si="33"/>
        <v>0.80107935053150803</v>
      </c>
      <c r="BJ80">
        <f t="shared" si="65"/>
        <v>0</v>
      </c>
      <c r="BK80" s="121">
        <f t="shared" si="66"/>
        <v>0</v>
      </c>
      <c r="BL80">
        <f t="shared" si="34"/>
        <v>0.81082046523368534</v>
      </c>
      <c r="BM80" s="119">
        <f t="shared" si="67"/>
        <v>1713779.2881717673</v>
      </c>
      <c r="BN80" s="119">
        <f t="shared" si="68"/>
        <v>73550906.061167359</v>
      </c>
      <c r="BO80">
        <f t="shared" si="35"/>
        <v>0.78758106568792496</v>
      </c>
    </row>
    <row r="81" spans="1:67">
      <c r="A81">
        <v>69</v>
      </c>
      <c r="B81" s="58">
        <v>64</v>
      </c>
      <c r="C81" s="56">
        <f t="shared" si="5"/>
        <v>129945626.60977438</v>
      </c>
      <c r="D81" s="56">
        <f t="shared" si="36"/>
        <v>0</v>
      </c>
      <c r="E81" s="59">
        <f t="shared" si="37"/>
        <v>129945626.60977447</v>
      </c>
      <c r="F81" s="53">
        <f t="shared" si="38"/>
        <v>1098176.9011083071</v>
      </c>
      <c r="G81" s="53">
        <f t="shared" si="6"/>
        <v>602731.13142500387</v>
      </c>
      <c r="H81" s="60">
        <f t="shared" si="7"/>
        <v>495445.7696833032</v>
      </c>
      <c r="I81" s="54">
        <f t="shared" si="39"/>
        <v>0.06</v>
      </c>
      <c r="J81" s="61">
        <f t="shared" si="8"/>
        <v>5.1430128318229462E-3</v>
      </c>
      <c r="K81" s="62">
        <f t="shared" si="9"/>
        <v>665763.94114238978</v>
      </c>
      <c r="L81" s="62">
        <f t="shared" si="10"/>
        <v>1763940.8422506968</v>
      </c>
      <c r="M81" s="55">
        <f t="shared" si="40"/>
        <v>1161209.7108256929</v>
      </c>
      <c r="N81" s="55">
        <f t="shared" si="41"/>
        <v>261483.05837000362</v>
      </c>
      <c r="O81" s="55">
        <f t="shared" si="11"/>
        <v>899726.65245568927</v>
      </c>
      <c r="P81" s="59">
        <f t="shared" si="42"/>
        <v>0</v>
      </c>
      <c r="Q81" s="52">
        <f t="shared" si="71"/>
        <v>0</v>
      </c>
      <c r="R81" s="57">
        <f t="shared" si="43"/>
        <v>0</v>
      </c>
      <c r="S81" s="59">
        <f t="shared" si="44"/>
        <v>8297040.4344602358</v>
      </c>
      <c r="T81" s="56">
        <f t="shared" si="13"/>
        <v>1029673.4120975091</v>
      </c>
      <c r="U81" s="57">
        <f t="shared" si="14"/>
        <v>34571.001810250978</v>
      </c>
      <c r="V81" s="59">
        <f t="shared" si="69"/>
        <v>12611712.878799636</v>
      </c>
      <c r="W81" s="52">
        <f t="shared" si="74"/>
        <v>119117.86300500152</v>
      </c>
      <c r="X81" s="57">
        <f t="shared" si="16"/>
        <v>52548.803661665152</v>
      </c>
      <c r="Y81" s="59">
        <f t="shared" si="72"/>
        <v>28588287.121200372</v>
      </c>
      <c r="Z81" s="56">
        <f t="shared" si="46"/>
        <v>0</v>
      </c>
      <c r="AA81" s="57">
        <f t="shared" si="47"/>
        <v>119117.86300500155</v>
      </c>
      <c r="AB81" s="63">
        <f t="shared" si="70"/>
        <v>20000000</v>
      </c>
      <c r="AC81" s="74">
        <f t="shared" si="17"/>
        <v>0</v>
      </c>
      <c r="AD81" s="57">
        <f t="shared" si="48"/>
        <v>83333.333333333328</v>
      </c>
      <c r="AE81" s="59">
        <f t="shared" si="49"/>
        <v>15311363.861277394</v>
      </c>
      <c r="AF81" s="54">
        <f t="shared" si="50"/>
        <v>261483.05837000362</v>
      </c>
      <c r="AG81" s="57">
        <f t="shared" si="18"/>
        <v>63797.349421989144</v>
      </c>
      <c r="AH81" s="59">
        <f t="shared" si="51"/>
        <v>13950000</v>
      </c>
      <c r="AI81" s="54">
        <f t="shared" si="19"/>
        <v>0</v>
      </c>
      <c r="AJ81" s="57">
        <f t="shared" si="20"/>
        <v>58125</v>
      </c>
      <c r="AK81" s="59">
        <f t="shared" si="73"/>
        <v>31187222.314036757</v>
      </c>
      <c r="AL81" s="56">
        <f t="shared" si="75"/>
        <v>0</v>
      </c>
      <c r="AM81" s="75">
        <f t="shared" si="22"/>
        <v>129946.75964181982</v>
      </c>
      <c r="AN81">
        <f t="shared" si="54"/>
        <v>2.7076496497290405E-2</v>
      </c>
      <c r="AO81" s="119">
        <f t="shared" si="23"/>
        <v>0</v>
      </c>
      <c r="AP81" s="119">
        <f t="shared" si="24"/>
        <v>0</v>
      </c>
      <c r="AQ81">
        <f t="shared" si="25"/>
        <v>0.75650658057606035</v>
      </c>
      <c r="AR81" s="41">
        <f t="shared" si="26"/>
        <v>1064244.4139077601</v>
      </c>
      <c r="AS81" s="41">
        <f t="shared" si="27"/>
        <v>71047465.434728131</v>
      </c>
      <c r="AT81">
        <f t="shared" si="28"/>
        <v>0.76017796693285922</v>
      </c>
      <c r="AU81" s="41">
        <f t="shared" si="55"/>
        <v>171666.66666666669</v>
      </c>
      <c r="AV81" s="41">
        <f t="shared" si="56"/>
        <v>8219132.5473451046</v>
      </c>
      <c r="AW81">
        <f t="shared" si="29"/>
        <v>0.76863344807861445</v>
      </c>
      <c r="AX81">
        <f t="shared" si="57"/>
        <v>0</v>
      </c>
      <c r="AY81" s="121">
        <f t="shared" si="58"/>
        <v>0</v>
      </c>
      <c r="AZ81">
        <f t="shared" si="30"/>
        <v>0.82331032850525199</v>
      </c>
      <c r="BA81" s="39">
        <f t="shared" si="59"/>
        <v>83333.333333333328</v>
      </c>
      <c r="BB81" s="39">
        <f t="shared" si="60"/>
        <v>0</v>
      </c>
      <c r="BC81">
        <f t="shared" si="31"/>
        <v>0.78421417068792609</v>
      </c>
      <c r="BD81" s="41">
        <f t="shared" si="61"/>
        <v>325280.40779199277</v>
      </c>
      <c r="BE81" s="41">
        <f t="shared" si="62"/>
        <v>18042331.027530249</v>
      </c>
      <c r="BF81">
        <f t="shared" si="32"/>
        <v>0.77044678999134519</v>
      </c>
      <c r="BG81" s="41">
        <f t="shared" si="63"/>
        <v>58125</v>
      </c>
      <c r="BH81" s="41">
        <f t="shared" si="64"/>
        <v>0</v>
      </c>
      <c r="BI81">
        <f t="shared" si="33"/>
        <v>0.79792301217417549</v>
      </c>
      <c r="BJ81">
        <f t="shared" si="65"/>
        <v>0</v>
      </c>
      <c r="BK81" s="121">
        <f t="shared" si="66"/>
        <v>0</v>
      </c>
      <c r="BL81">
        <f t="shared" si="34"/>
        <v>0.80778063873783168</v>
      </c>
      <c r="BM81" s="119">
        <f t="shared" si="67"/>
        <v>1702649.8216997529</v>
      </c>
      <c r="BN81" s="119">
        <f t="shared" si="68"/>
        <v>74317421.492844343</v>
      </c>
      <c r="BO81">
        <f t="shared" si="35"/>
        <v>0.7842664248679394</v>
      </c>
    </row>
    <row r="82" spans="1:67">
      <c r="A82">
        <v>70</v>
      </c>
      <c r="B82" s="64">
        <v>65</v>
      </c>
      <c r="C82" s="56">
        <f t="shared" ref="C82:C145" si="76">P82+S82+V82+Y82+AB82+AE82+AH82+AK82</f>
        <v>128784416.8989487</v>
      </c>
      <c r="D82" s="56">
        <f t="shared" si="36"/>
        <v>0</v>
      </c>
      <c r="E82" s="59">
        <f t="shared" si="37"/>
        <v>128784416.89894877</v>
      </c>
      <c r="F82" s="53">
        <f t="shared" si="38"/>
        <v>1092528.9632142952</v>
      </c>
      <c r="G82" s="53">
        <f t="shared" ref="G82:G145" si="77">E82*$K$13/12</f>
        <v>597345.05371629074</v>
      </c>
      <c r="H82" s="66">
        <f t="shared" ref="H82:H145" si="78">F82-G82</f>
        <v>495183.90949800448</v>
      </c>
      <c r="I82" s="54">
        <f t="shared" si="39"/>
        <v>0.06</v>
      </c>
      <c r="J82" s="67">
        <f t="shared" ref="J82:J145" si="79">1-(1-I82)^(1/12)</f>
        <v>5.1430128318229462E-3</v>
      </c>
      <c r="K82" s="68">
        <f t="shared" ref="K82:K145" si="80">(E82-H82)*J82</f>
        <v>659793.17144946894</v>
      </c>
      <c r="L82" s="68">
        <f t="shared" ref="L82:L145" si="81">K82+H82+G82</f>
        <v>1752322.1346637642</v>
      </c>
      <c r="M82" s="55">
        <f t="shared" si="40"/>
        <v>1154977.0809474734</v>
      </c>
      <c r="N82" s="55">
        <f t="shared" si="41"/>
        <v>260079.58481389098</v>
      </c>
      <c r="O82" s="55">
        <f t="shared" ref="O82:O145" si="82">M82*$M$5</f>
        <v>894897.49613358243</v>
      </c>
      <c r="P82" s="65">
        <f t="shared" si="42"/>
        <v>0</v>
      </c>
      <c r="Q82" s="52">
        <f t="shared" si="71"/>
        <v>0</v>
      </c>
      <c r="R82" s="57">
        <f t="shared" si="43"/>
        <v>0</v>
      </c>
      <c r="S82" s="59">
        <f t="shared" si="44"/>
        <v>7267367.0223627267</v>
      </c>
      <c r="T82" s="56">
        <f t="shared" ref="T82:T145" si="83">MIN(IF(S82&gt;O82,O82,S82)+IF(S82&gt;0,AM82,0),S82)</f>
        <v>1025385.7006072432</v>
      </c>
      <c r="U82" s="57">
        <f t="shared" ref="U82:U145" si="84">S82*($G$4/12)</f>
        <v>30280.695926511362</v>
      </c>
      <c r="V82" s="59">
        <f t="shared" si="69"/>
        <v>12492595.015794635</v>
      </c>
      <c r="W82" s="52">
        <f t="shared" si="74"/>
        <v>119614.18743418896</v>
      </c>
      <c r="X82" s="57">
        <f t="shared" ref="X82:X145" si="85">V82*($G$5/12)</f>
        <v>52052.479232477643</v>
      </c>
      <c r="Y82" s="59">
        <f t="shared" si="72"/>
        <v>28707404.984205373</v>
      </c>
      <c r="Z82" s="56">
        <f t="shared" si="46"/>
        <v>0</v>
      </c>
      <c r="AA82" s="57">
        <f t="shared" si="47"/>
        <v>119614.18743418905</v>
      </c>
      <c r="AB82" s="63">
        <f t="shared" si="70"/>
        <v>20000000</v>
      </c>
      <c r="AC82" s="74">
        <f t="shared" ref="AC82:AC145" si="86">MIN(IF(Y82&gt;O82,0,MIN(AB82,O82+AM82-Y82)))</f>
        <v>0</v>
      </c>
      <c r="AD82" s="57">
        <f t="shared" si="48"/>
        <v>83333.333333333328</v>
      </c>
      <c r="AE82" s="59">
        <f t="shared" si="49"/>
        <v>15049880.802907391</v>
      </c>
      <c r="AF82" s="54">
        <f t="shared" si="50"/>
        <v>260079.58481389098</v>
      </c>
      <c r="AG82" s="57">
        <f t="shared" ref="AG82:AG145" si="87">AE82*($G$3/12)</f>
        <v>62707.83667878079</v>
      </c>
      <c r="AH82" s="59">
        <f t="shared" si="51"/>
        <v>13950000</v>
      </c>
      <c r="AI82" s="54">
        <f t="shared" ref="AI82:AI145" si="88">IF(AE82&gt;N82,0,MIN(AH82,N82-AE82))</f>
        <v>0</v>
      </c>
      <c r="AJ82" s="57">
        <f t="shared" ref="AJ82:AJ145" si="89">AH82*($G$6/12)</f>
        <v>58125</v>
      </c>
      <c r="AK82" s="59">
        <f t="shared" si="73"/>
        <v>31317169.073678575</v>
      </c>
      <c r="AL82" s="56">
        <f t="shared" si="75"/>
        <v>0</v>
      </c>
      <c r="AM82" s="75">
        <f t="shared" ref="AM82:AM145" si="90">AK82*($G$7/12)</f>
        <v>130488.20447366073</v>
      </c>
      <c r="AN82">
        <f t="shared" si="54"/>
        <v>2.7156903681297868E-2</v>
      </c>
      <c r="AO82" s="119">
        <f t="shared" ref="AO82:AO145" si="91">Q82+R82</f>
        <v>0</v>
      </c>
      <c r="AP82" s="119">
        <f t="shared" ref="AP82:AP145" si="92">Q82*B82</f>
        <v>0</v>
      </c>
      <c r="AQ82">
        <f t="shared" ref="AQ82:AQ145" si="93">1/(1+(AN82+$CB$5)/12)^$B82</f>
        <v>0.75288878879109322</v>
      </c>
      <c r="AR82" s="41">
        <f t="shared" ref="AR82:AR145" si="94">T82+U82</f>
        <v>1055666.3965337547</v>
      </c>
      <c r="AS82" s="41">
        <f t="shared" ref="AS82:AS145" si="95">T82*A82</f>
        <v>71776999.042507023</v>
      </c>
      <c r="AT82">
        <f t="shared" ref="AT82:AT145" si="96">1/(1+(AN82+$BV$5)/12)^$B82</f>
        <v>0.75659982444979723</v>
      </c>
      <c r="AU82" s="41">
        <f t="shared" si="55"/>
        <v>171666.6666666666</v>
      </c>
      <c r="AV82" s="41">
        <f t="shared" si="56"/>
        <v>8372993.1203932278</v>
      </c>
      <c r="AW82">
        <f t="shared" ref="AW82:AW145" si="97">1/(1+(AN82+$BW$5)/12)^$B82</f>
        <v>0.76514768352168971</v>
      </c>
      <c r="AX82">
        <f t="shared" si="57"/>
        <v>0</v>
      </c>
      <c r="AY82" s="121">
        <f t="shared" si="58"/>
        <v>0</v>
      </c>
      <c r="AZ82">
        <f t="shared" ref="AZ82:AZ145" si="98">1/(1+(AN82+$BZ$5)/12)^$B82</f>
        <v>0.82045670137469684</v>
      </c>
      <c r="BA82" s="39">
        <f t="shared" si="59"/>
        <v>83333.333333333328</v>
      </c>
      <c r="BB82" s="39">
        <f t="shared" si="60"/>
        <v>0</v>
      </c>
      <c r="BC82">
        <f t="shared" ref="BC82:BC145" si="99">1/(1+(AN82+$CA$5)/12)^$B82</f>
        <v>0.78090246403267916</v>
      </c>
      <c r="BD82" s="41">
        <f t="shared" si="61"/>
        <v>322787.42149267177</v>
      </c>
      <c r="BE82" s="41">
        <f t="shared" si="62"/>
        <v>18205570.936972369</v>
      </c>
      <c r="BF82">
        <f t="shared" ref="BF82:BF145" si="100">1/(1+(AN82+$BU$5)/12)^$B82</f>
        <v>0.76698102839052484</v>
      </c>
      <c r="BG82" s="41">
        <f t="shared" si="63"/>
        <v>58125</v>
      </c>
      <c r="BH82" s="41">
        <f t="shared" si="64"/>
        <v>0</v>
      </c>
      <c r="BI82">
        <f t="shared" ref="BI82:BI145" si="101">1/(1+(AN82+$BX$5)/12)^$B82</f>
        <v>0.79476849897694235</v>
      </c>
      <c r="BJ82">
        <f t="shared" si="65"/>
        <v>0</v>
      </c>
      <c r="BK82" s="121">
        <f t="shared" si="66"/>
        <v>0</v>
      </c>
      <c r="BL82">
        <f t="shared" ref="BL82:BL145" si="102">1/(1+(AN82+$BY$5)/12)^$B82</f>
        <v>0.80474146241529498</v>
      </c>
      <c r="BM82" s="119">
        <f t="shared" si="67"/>
        <v>1691578.8180264262</v>
      </c>
      <c r="BN82" s="119">
        <f t="shared" si="68"/>
        <v>75073510.261585772</v>
      </c>
      <c r="BO82">
        <f t="shared" ref="BO82:BO145" si="103">1/(1+(AN82+$CC$5)/12)^$B82</f>
        <v>0.78095531024364018</v>
      </c>
    </row>
    <row r="83" spans="1:67">
      <c r="A83">
        <v>71</v>
      </c>
      <c r="B83" s="58">
        <v>66</v>
      </c>
      <c r="C83" s="56">
        <f t="shared" si="76"/>
        <v>127629439.81800124</v>
      </c>
      <c r="D83" s="56">
        <f t="shared" ref="D83:D146" si="104">C83-E83</f>
        <v>0</v>
      </c>
      <c r="E83" s="59">
        <f t="shared" ref="E83:E146" si="105">E82-H82-K82</f>
        <v>127629439.8180013</v>
      </c>
      <c r="F83" s="53">
        <f t="shared" ref="F83:F146" si="106">PMT($K$13/12,$K$12-B83+1,-E83,0)</f>
        <v>1086910.0727373459</v>
      </c>
      <c r="G83" s="53">
        <f t="shared" si="77"/>
        <v>591987.88502249599</v>
      </c>
      <c r="H83" s="60">
        <f t="shared" si="78"/>
        <v>494922.18771484995</v>
      </c>
      <c r="I83" s="54">
        <f t="shared" ref="I83:I146" si="107">IF(A83&lt;=(30-(240-$K$8)),((A83+(240-$K$7))/30)*$K$6,$K$6)*($K$5/100)</f>
        <v>0.06</v>
      </c>
      <c r="J83" s="61">
        <f t="shared" si="79"/>
        <v>5.1430128318229462E-3</v>
      </c>
      <c r="K83" s="62">
        <f t="shared" si="80"/>
        <v>653854.45554018382</v>
      </c>
      <c r="L83" s="62">
        <f t="shared" si="81"/>
        <v>1740764.5282775299</v>
      </c>
      <c r="M83" s="55">
        <f t="shared" ref="M83:M146" si="108">L83-G83</f>
        <v>1148776.643255034</v>
      </c>
      <c r="N83" s="55">
        <f t="shared" ref="N83:N146" si="109">M83*$M$4</f>
        <v>258683.3603456174</v>
      </c>
      <c r="O83" s="55">
        <f t="shared" si="82"/>
        <v>890093.28290941659</v>
      </c>
      <c r="P83" s="59">
        <f t="shared" ref="P83:P146" si="110">P82-Q82</f>
        <v>0</v>
      </c>
      <c r="Q83" s="52">
        <f t="shared" si="71"/>
        <v>0</v>
      </c>
      <c r="R83" s="57">
        <f t="shared" ref="R83:R146" si="111">P83*($G$10/12)</f>
        <v>0</v>
      </c>
      <c r="S83" s="59">
        <f t="shared" ref="S83:S146" si="112">S82-T82</f>
        <v>6241981.3217554837</v>
      </c>
      <c r="T83" s="56">
        <f t="shared" si="83"/>
        <v>1021125.1882350509</v>
      </c>
      <c r="U83" s="57">
        <f t="shared" si="84"/>
        <v>26008.255507314516</v>
      </c>
      <c r="V83" s="59">
        <f t="shared" si="69"/>
        <v>12372980.828360446</v>
      </c>
      <c r="W83" s="52">
        <f t="shared" si="74"/>
        <v>120112.57988183155</v>
      </c>
      <c r="X83" s="57">
        <f t="shared" si="85"/>
        <v>51554.086784835192</v>
      </c>
      <c r="Y83" s="59">
        <f t="shared" si="72"/>
        <v>28827019.171639562</v>
      </c>
      <c r="Z83" s="56">
        <f t="shared" ref="Z83:Z146" si="113">MIN(IF(V83&gt;O83,0,MIN(Y83,O83-V83))+IF(AM82&gt;V82,AM82,0),Y83)</f>
        <v>0</v>
      </c>
      <c r="AA83" s="57">
        <f t="shared" ref="AA83:AA146" si="114">Y83*($G$8/12)</f>
        <v>120112.57988183151</v>
      </c>
      <c r="AB83" s="63">
        <f t="shared" si="70"/>
        <v>20000000</v>
      </c>
      <c r="AC83" s="74">
        <f t="shared" si="86"/>
        <v>0</v>
      </c>
      <c r="AD83" s="57">
        <f t="shared" ref="AD83:AD146" si="115">AB83*($G$9/12)</f>
        <v>83333.333333333328</v>
      </c>
      <c r="AE83" s="59">
        <f t="shared" ref="AE83:AE146" si="116">AE82-AF82</f>
        <v>14789801.2180935</v>
      </c>
      <c r="AF83" s="54">
        <f t="shared" ref="AF83:AF146" si="117">IF(AE83&gt;N83,N83,AE83)</f>
        <v>258683.3603456174</v>
      </c>
      <c r="AG83" s="57">
        <f t="shared" si="87"/>
        <v>61624.171742056249</v>
      </c>
      <c r="AH83" s="59">
        <f t="shared" ref="AH83:AH146" si="118">AH82-AI82</f>
        <v>13950000</v>
      </c>
      <c r="AI83" s="54">
        <f t="shared" si="88"/>
        <v>0</v>
      </c>
      <c r="AJ83" s="57">
        <f t="shared" si="89"/>
        <v>58125</v>
      </c>
      <c r="AK83" s="59">
        <f t="shared" si="73"/>
        <v>31447657.278152235</v>
      </c>
      <c r="AL83" s="56">
        <f t="shared" si="75"/>
        <v>0</v>
      </c>
      <c r="AM83" s="75">
        <f t="shared" si="90"/>
        <v>131031.9053256343</v>
      </c>
      <c r="AN83">
        <f t="shared" ref="AN83:AN146" si="119">FORECAST(B83, $AM$2:$AY$2,$AM$1:$AY$1)</f>
        <v>2.7237310865305328E-2</v>
      </c>
      <c r="AO83" s="119">
        <f t="shared" si="91"/>
        <v>0</v>
      </c>
      <c r="AP83" s="119">
        <f t="shared" si="92"/>
        <v>0</v>
      </c>
      <c r="AQ83">
        <f t="shared" si="93"/>
        <v>0.74927830276079699</v>
      </c>
      <c r="AR83" s="41">
        <f t="shared" si="94"/>
        <v>1047133.4437423653</v>
      </c>
      <c r="AS83" s="41">
        <f t="shared" si="95"/>
        <v>72499888.36468862</v>
      </c>
      <c r="AT83">
        <f t="shared" si="96"/>
        <v>0.75302847805109197</v>
      </c>
      <c r="AU83" s="41">
        <f t="shared" ref="AU83:AU146" si="120">W83+X83</f>
        <v>171666.66666666674</v>
      </c>
      <c r="AV83" s="41">
        <f t="shared" ref="AV83:AV146" si="121">W83*A83</f>
        <v>8527993.1716100406</v>
      </c>
      <c r="AW83">
        <f t="shared" si="97"/>
        <v>0.76166756378994982</v>
      </c>
      <c r="AX83">
        <f t="shared" ref="AX83:AX146" si="122">IF(Y84&gt;Y83,0,Z83+AA83)</f>
        <v>0</v>
      </c>
      <c r="AY83" s="121">
        <f t="shared" ref="AY83:AY146" si="123">A83*Z83</f>
        <v>0</v>
      </c>
      <c r="AZ83">
        <f t="shared" si="98"/>
        <v>0.81760204379197077</v>
      </c>
      <c r="BA83" s="39">
        <f t="shared" ref="BA83:BA146" si="124">AC83+AD83</f>
        <v>83333.333333333328</v>
      </c>
      <c r="BB83" s="39">
        <f t="shared" ref="BB83:BB146" si="125">AC83*A83</f>
        <v>0</v>
      </c>
      <c r="BC83">
        <f t="shared" si="99"/>
        <v>0.77759436364839041</v>
      </c>
      <c r="BD83" s="41">
        <f t="shared" ref="BD83:BD146" si="126">AF83+AG83</f>
        <v>320307.53208767367</v>
      </c>
      <c r="BE83" s="41">
        <f t="shared" ref="BE83:BE146" si="127">AF83*A83</f>
        <v>18366518.584538836</v>
      </c>
      <c r="BF83">
        <f t="shared" si="100"/>
        <v>0.76352066882613023</v>
      </c>
      <c r="BG83" s="41">
        <f t="shared" ref="BG83:BG146" si="128">AI83+AJ83</f>
        <v>58125</v>
      </c>
      <c r="BH83" s="41">
        <f t="shared" ref="BH83:BH146" si="129">AI83*A83</f>
        <v>0</v>
      </c>
      <c r="BI83">
        <f t="shared" si="101"/>
        <v>0.79161588789583304</v>
      </c>
      <c r="BJ83">
        <f t="shared" ref="BJ83:BJ146" si="130">IF(AK84&gt;AK83,0,AL83+AM83)</f>
        <v>0</v>
      </c>
      <c r="BK83" s="121">
        <f t="shared" ref="BK83:BK146" si="131">A83*AL83</f>
        <v>0</v>
      </c>
      <c r="BL83">
        <f t="shared" si="102"/>
        <v>0.80170301494249074</v>
      </c>
      <c r="BM83" s="119">
        <f t="shared" ref="BM83:BM146" si="132">AO83+AR83+AU83+AX83+BA83+BD83+BG83+BJ83</f>
        <v>1680565.975830039</v>
      </c>
      <c r="BN83" s="119">
        <f t="shared" ref="BN83:BN146" si="133">M83*B83</f>
        <v>75819258.454832241</v>
      </c>
      <c r="BO83">
        <f t="shared" si="103"/>
        <v>0.77764779523505556</v>
      </c>
    </row>
    <row r="84" spans="1:67">
      <c r="A84">
        <v>72</v>
      </c>
      <c r="B84" s="64">
        <v>67</v>
      </c>
      <c r="C84" s="56">
        <f t="shared" si="76"/>
        <v>126480663.17474619</v>
      </c>
      <c r="D84" s="56">
        <f t="shared" si="104"/>
        <v>0</v>
      </c>
      <c r="E84" s="59">
        <f t="shared" si="105"/>
        <v>126480663.17474627</v>
      </c>
      <c r="F84" s="53">
        <f t="shared" si="106"/>
        <v>1081320.0802862204</v>
      </c>
      <c r="G84" s="53">
        <f t="shared" si="77"/>
        <v>586659.47602553142</v>
      </c>
      <c r="H84" s="66">
        <f t="shared" si="78"/>
        <v>494660.604260689</v>
      </c>
      <c r="I84" s="54">
        <f t="shared" si="107"/>
        <v>0.06</v>
      </c>
      <c r="J84" s="67">
        <f t="shared" si="79"/>
        <v>5.1430128318229462E-3</v>
      </c>
      <c r="K84" s="68">
        <f t="shared" si="80"/>
        <v>647947.62785008608</v>
      </c>
      <c r="L84" s="68">
        <f t="shared" si="81"/>
        <v>1729267.7081363066</v>
      </c>
      <c r="M84" s="55">
        <f t="shared" si="108"/>
        <v>1142608.2321107751</v>
      </c>
      <c r="N84" s="55">
        <f t="shared" si="109"/>
        <v>257294.34766664356</v>
      </c>
      <c r="O84" s="55">
        <f t="shared" si="82"/>
        <v>885313.88444413152</v>
      </c>
      <c r="P84" s="65">
        <f t="shared" si="110"/>
        <v>0</v>
      </c>
      <c r="Q84" s="52">
        <f t="shared" si="71"/>
        <v>0</v>
      </c>
      <c r="R84" s="57">
        <f t="shared" si="111"/>
        <v>0</v>
      </c>
      <c r="S84" s="59">
        <f t="shared" si="112"/>
        <v>5220856.1335204327</v>
      </c>
      <c r="T84" s="56">
        <f t="shared" si="83"/>
        <v>1016891.7560419559</v>
      </c>
      <c r="U84" s="57">
        <f t="shared" si="84"/>
        <v>21753.567223001803</v>
      </c>
      <c r="V84" s="59">
        <f t="shared" ref="V84:V147" si="134">V83-W83</f>
        <v>12252868.248478614</v>
      </c>
      <c r="W84" s="52">
        <f t="shared" si="74"/>
        <v>120613.04896467255</v>
      </c>
      <c r="X84" s="57">
        <f t="shared" si="85"/>
        <v>51053.617701994226</v>
      </c>
      <c r="Y84" s="59">
        <f t="shared" si="72"/>
        <v>28947131.751521394</v>
      </c>
      <c r="Z84" s="56">
        <f t="shared" si="113"/>
        <v>0</v>
      </c>
      <c r="AA84" s="57">
        <f t="shared" si="114"/>
        <v>120613.04896467247</v>
      </c>
      <c r="AB84" s="63">
        <f t="shared" ref="AB84:AB147" si="135">AB83-AC83</f>
        <v>20000000</v>
      </c>
      <c r="AC84" s="74">
        <f t="shared" si="86"/>
        <v>0</v>
      </c>
      <c r="AD84" s="57">
        <f t="shared" si="115"/>
        <v>83333.333333333328</v>
      </c>
      <c r="AE84" s="59">
        <f t="shared" si="116"/>
        <v>14531117.857747883</v>
      </c>
      <c r="AF84" s="54">
        <f t="shared" si="117"/>
        <v>257294.34766664356</v>
      </c>
      <c r="AG84" s="57">
        <f t="shared" si="87"/>
        <v>60546.324407282846</v>
      </c>
      <c r="AH84" s="59">
        <f t="shared" si="118"/>
        <v>13950000</v>
      </c>
      <c r="AI84" s="54">
        <f t="shared" si="88"/>
        <v>0</v>
      </c>
      <c r="AJ84" s="57">
        <f t="shared" si="89"/>
        <v>58125</v>
      </c>
      <c r="AK84" s="59">
        <f t="shared" si="73"/>
        <v>31578689.183477867</v>
      </c>
      <c r="AL84" s="56">
        <f t="shared" si="75"/>
        <v>0</v>
      </c>
      <c r="AM84" s="75">
        <f t="shared" si="90"/>
        <v>131577.87159782444</v>
      </c>
      <c r="AN84">
        <f t="shared" si="119"/>
        <v>2.7317718049312788E-2</v>
      </c>
      <c r="AO84" s="119">
        <f t="shared" si="91"/>
        <v>0</v>
      </c>
      <c r="AP84" s="119">
        <f t="shared" si="92"/>
        <v>0</v>
      </c>
      <c r="AQ84">
        <f t="shared" si="93"/>
        <v>0.7456751836453922</v>
      </c>
      <c r="AR84" s="41">
        <f t="shared" si="94"/>
        <v>1038645.3232649578</v>
      </c>
      <c r="AS84" s="41">
        <f t="shared" si="95"/>
        <v>73216206.435020819</v>
      </c>
      <c r="AT84">
        <f t="shared" si="96"/>
        <v>0.74946399082209003</v>
      </c>
      <c r="AU84" s="41">
        <f t="shared" si="120"/>
        <v>171666.66666666677</v>
      </c>
      <c r="AV84" s="41">
        <f t="shared" si="121"/>
        <v>8684139.5254564229</v>
      </c>
      <c r="AW84">
        <f t="shared" si="97"/>
        <v>0.7581931559705315</v>
      </c>
      <c r="AX84">
        <f t="shared" si="122"/>
        <v>0</v>
      </c>
      <c r="AY84" s="121">
        <f t="shared" si="123"/>
        <v>0</v>
      </c>
      <c r="AZ84">
        <f t="shared" si="98"/>
        <v>0.81474643558076709</v>
      </c>
      <c r="BA84" s="39">
        <f t="shared" si="124"/>
        <v>83333.333333333328</v>
      </c>
      <c r="BB84" s="39">
        <f t="shared" si="125"/>
        <v>0</v>
      </c>
      <c r="BC84">
        <f t="shared" si="99"/>
        <v>0.77428994248297056</v>
      </c>
      <c r="BD84" s="41">
        <f t="shared" si="126"/>
        <v>317840.67207392643</v>
      </c>
      <c r="BE84" s="41">
        <f t="shared" si="127"/>
        <v>18525193.031998336</v>
      </c>
      <c r="BF84">
        <f t="shared" si="100"/>
        <v>0.7600657791666966</v>
      </c>
      <c r="BG84" s="41">
        <f t="shared" si="128"/>
        <v>58125</v>
      </c>
      <c r="BH84" s="41">
        <f t="shared" si="129"/>
        <v>0</v>
      </c>
      <c r="BI84">
        <f t="shared" si="101"/>
        <v>0.78846525550477742</v>
      </c>
      <c r="BJ84">
        <f t="shared" si="130"/>
        <v>0</v>
      </c>
      <c r="BK84" s="121">
        <f t="shared" si="131"/>
        <v>0</v>
      </c>
      <c r="BL84">
        <f t="shared" si="102"/>
        <v>0.79866537466893328</v>
      </c>
      <c r="BM84" s="119">
        <f t="shared" si="132"/>
        <v>1669610.9953388842</v>
      </c>
      <c r="BN84" s="119">
        <f t="shared" si="133"/>
        <v>76554751.551421925</v>
      </c>
      <c r="BO84">
        <f t="shared" si="103"/>
        <v>0.77434395280654267</v>
      </c>
    </row>
    <row r="85" spans="1:67">
      <c r="A85">
        <v>73</v>
      </c>
      <c r="B85" s="58">
        <v>68</v>
      </c>
      <c r="C85" s="56">
        <f t="shared" si="76"/>
        <v>125338054.9426354</v>
      </c>
      <c r="D85" s="56">
        <f t="shared" si="104"/>
        <v>0</v>
      </c>
      <c r="E85" s="59">
        <f t="shared" si="105"/>
        <v>125338054.94263551</v>
      </c>
      <c r="F85" s="53">
        <f t="shared" si="106"/>
        <v>1075758.8372380002</v>
      </c>
      <c r="G85" s="53">
        <f t="shared" si="77"/>
        <v>581359.67817559105</v>
      </c>
      <c r="H85" s="60">
        <f t="shared" si="78"/>
        <v>494399.15906240919</v>
      </c>
      <c r="I85" s="54">
        <f t="shared" si="107"/>
        <v>0.06</v>
      </c>
      <c r="J85" s="61">
        <f t="shared" si="79"/>
        <v>5.1430128318229462E-3</v>
      </c>
      <c r="K85" s="62">
        <f t="shared" si="80"/>
        <v>642072.52366660337</v>
      </c>
      <c r="L85" s="62">
        <f t="shared" si="81"/>
        <v>1717831.3609046037</v>
      </c>
      <c r="M85" s="55">
        <f t="shared" si="108"/>
        <v>1136471.6827290128</v>
      </c>
      <c r="N85" s="55">
        <f t="shared" si="109"/>
        <v>255912.50967026583</v>
      </c>
      <c r="O85" s="55">
        <f t="shared" si="82"/>
        <v>880559.17305874696</v>
      </c>
      <c r="P85" s="59">
        <f t="shared" si="110"/>
        <v>0</v>
      </c>
      <c r="Q85" s="52">
        <f t="shared" si="71"/>
        <v>0</v>
      </c>
      <c r="R85" s="57">
        <f t="shared" si="111"/>
        <v>0</v>
      </c>
      <c r="S85" s="59">
        <f t="shared" si="112"/>
        <v>4203964.3774784766</v>
      </c>
      <c r="T85" s="56">
        <f t="shared" si="83"/>
        <v>1012685.285788229</v>
      </c>
      <c r="U85" s="57">
        <f t="shared" si="84"/>
        <v>17516.518239493653</v>
      </c>
      <c r="V85" s="59">
        <f t="shared" si="134"/>
        <v>12132255.199513942</v>
      </c>
      <c r="W85" s="52">
        <f t="shared" si="74"/>
        <v>121115.60333535858</v>
      </c>
      <c r="X85" s="57">
        <f t="shared" si="85"/>
        <v>50551.063331308091</v>
      </c>
      <c r="Y85" s="59">
        <f t="shared" si="72"/>
        <v>29067744.800486065</v>
      </c>
      <c r="Z85" s="56">
        <f t="shared" si="113"/>
        <v>0</v>
      </c>
      <c r="AA85" s="57">
        <f t="shared" si="114"/>
        <v>121115.60333535861</v>
      </c>
      <c r="AB85" s="63">
        <f t="shared" si="135"/>
        <v>20000000</v>
      </c>
      <c r="AC85" s="74">
        <f t="shared" si="86"/>
        <v>0</v>
      </c>
      <c r="AD85" s="57">
        <f t="shared" si="115"/>
        <v>83333.333333333328</v>
      </c>
      <c r="AE85" s="59">
        <f t="shared" si="116"/>
        <v>14273823.510081239</v>
      </c>
      <c r="AF85" s="54">
        <f t="shared" si="117"/>
        <v>255912.50967026583</v>
      </c>
      <c r="AG85" s="57">
        <f t="shared" si="87"/>
        <v>59474.264625338496</v>
      </c>
      <c r="AH85" s="59">
        <f t="shared" si="118"/>
        <v>13950000</v>
      </c>
      <c r="AI85" s="54">
        <f t="shared" si="88"/>
        <v>0</v>
      </c>
      <c r="AJ85" s="57">
        <f t="shared" si="89"/>
        <v>58125</v>
      </c>
      <c r="AK85" s="59">
        <f t="shared" si="73"/>
        <v>31710267.05507569</v>
      </c>
      <c r="AL85" s="56">
        <f t="shared" si="75"/>
        <v>0</v>
      </c>
      <c r="AM85" s="75">
        <f t="shared" si="90"/>
        <v>132126.11272948203</v>
      </c>
      <c r="AN85">
        <f t="shared" si="119"/>
        <v>2.7398125233320247E-2</v>
      </c>
      <c r="AO85" s="119">
        <f t="shared" si="91"/>
        <v>0</v>
      </c>
      <c r="AP85" s="119">
        <f t="shared" si="92"/>
        <v>0</v>
      </c>
      <c r="AQ85">
        <f t="shared" si="93"/>
        <v>0.7420794920158732</v>
      </c>
      <c r="AR85" s="41">
        <f t="shared" si="94"/>
        <v>1030201.8040277226</v>
      </c>
      <c r="AS85" s="41">
        <f t="shared" si="95"/>
        <v>73926025.862540722</v>
      </c>
      <c r="AT85">
        <f t="shared" si="96"/>
        <v>0.74590642527467832</v>
      </c>
      <c r="AU85" s="41">
        <f t="shared" si="120"/>
        <v>171666.66666666669</v>
      </c>
      <c r="AV85" s="41">
        <f t="shared" si="121"/>
        <v>8841439.0434811767</v>
      </c>
      <c r="AW85">
        <f t="shared" si="97"/>
        <v>0.75472452661549116</v>
      </c>
      <c r="AX85">
        <f t="shared" si="122"/>
        <v>0</v>
      </c>
      <c r="AY85" s="121">
        <f t="shared" si="123"/>
        <v>0</v>
      </c>
      <c r="AZ85">
        <f t="shared" si="98"/>
        <v>0.81188995632335104</v>
      </c>
      <c r="BA85" s="39">
        <f t="shared" si="124"/>
        <v>83333.333333333328</v>
      </c>
      <c r="BB85" s="39">
        <f t="shared" si="125"/>
        <v>0</v>
      </c>
      <c r="BC85">
        <f t="shared" si="99"/>
        <v>0.77098927302647091</v>
      </c>
      <c r="BD85" s="41">
        <f t="shared" si="126"/>
        <v>315386.77429560432</v>
      </c>
      <c r="BE85" s="41">
        <f t="shared" si="127"/>
        <v>18681613.205929406</v>
      </c>
      <c r="BF85">
        <f t="shared" si="100"/>
        <v>0.756616426754254</v>
      </c>
      <c r="BG85" s="41">
        <f t="shared" si="128"/>
        <v>58125</v>
      </c>
      <c r="BH85" s="41">
        <f t="shared" si="129"/>
        <v>0</v>
      </c>
      <c r="BI85">
        <f t="shared" si="101"/>
        <v>0.78531667799310712</v>
      </c>
      <c r="BJ85">
        <f t="shared" si="130"/>
        <v>0</v>
      </c>
      <c r="BK85" s="121">
        <f t="shared" si="131"/>
        <v>0</v>
      </c>
      <c r="BL85">
        <f t="shared" si="102"/>
        <v>0.79562861961431264</v>
      </c>
      <c r="BM85" s="119">
        <f t="shared" si="132"/>
        <v>1658713.5783233268</v>
      </c>
      <c r="BN85" s="119">
        <f t="shared" si="133"/>
        <v>77280074.425572872</v>
      </c>
      <c r="BO85">
        <f t="shared" si="103"/>
        <v>0.77104385546491627</v>
      </c>
    </row>
    <row r="86" spans="1:67">
      <c r="A86">
        <v>74</v>
      </c>
      <c r="B86" s="64">
        <v>69</v>
      </c>
      <c r="C86" s="56">
        <f t="shared" si="76"/>
        <v>124201583.25990641</v>
      </c>
      <c r="D86" s="56">
        <f t="shared" si="104"/>
        <v>0</v>
      </c>
      <c r="E86" s="59">
        <f t="shared" si="105"/>
        <v>124201583.25990649</v>
      </c>
      <c r="F86" s="53">
        <f t="shared" si="106"/>
        <v>1070226.1957341384</v>
      </c>
      <c r="G86" s="53">
        <f t="shared" si="77"/>
        <v>576088.34368719964</v>
      </c>
      <c r="H86" s="66">
        <f t="shared" si="78"/>
        <v>494137.85204693873</v>
      </c>
      <c r="I86" s="54">
        <f t="shared" si="107"/>
        <v>0.06</v>
      </c>
      <c r="J86" s="67">
        <f t="shared" si="79"/>
        <v>5.1430128318229462E-3</v>
      </c>
      <c r="K86" s="68">
        <f t="shared" si="80"/>
        <v>636228.97912465828</v>
      </c>
      <c r="L86" s="68">
        <f t="shared" si="81"/>
        <v>1706455.1748587964</v>
      </c>
      <c r="M86" s="55">
        <f t="shared" si="108"/>
        <v>1130366.8311715969</v>
      </c>
      <c r="N86" s="55">
        <f t="shared" si="109"/>
        <v>254537.80944062953</v>
      </c>
      <c r="O86" s="55">
        <f t="shared" si="82"/>
        <v>875829.02173096745</v>
      </c>
      <c r="P86" s="65">
        <f t="shared" si="110"/>
        <v>0</v>
      </c>
      <c r="Q86" s="52">
        <f t="shared" si="71"/>
        <v>0</v>
      </c>
      <c r="R86" s="57">
        <f t="shared" si="111"/>
        <v>0</v>
      </c>
      <c r="S86" s="59">
        <f t="shared" si="112"/>
        <v>3191279.0916902479</v>
      </c>
      <c r="T86" s="56">
        <f t="shared" si="83"/>
        <v>1008505.6599301556</v>
      </c>
      <c r="U86" s="57">
        <f t="shared" si="84"/>
        <v>13296.996215376033</v>
      </c>
      <c r="V86" s="59">
        <f t="shared" si="134"/>
        <v>12011139.596178584</v>
      </c>
      <c r="W86" s="52">
        <f t="shared" si="74"/>
        <v>121620.25168258935</v>
      </c>
      <c r="X86" s="57">
        <f t="shared" si="85"/>
        <v>50046.414984077433</v>
      </c>
      <c r="Y86" s="59">
        <f t="shared" si="72"/>
        <v>29188860.403821424</v>
      </c>
      <c r="Z86" s="56">
        <f t="shared" si="113"/>
        <v>0</v>
      </c>
      <c r="AA86" s="57">
        <f t="shared" si="114"/>
        <v>121620.25168258927</v>
      </c>
      <c r="AB86" s="63">
        <f t="shared" si="135"/>
        <v>20000000</v>
      </c>
      <c r="AC86" s="74">
        <f t="shared" si="86"/>
        <v>0</v>
      </c>
      <c r="AD86" s="57">
        <f t="shared" si="115"/>
        <v>83333.333333333328</v>
      </c>
      <c r="AE86" s="59">
        <f t="shared" si="116"/>
        <v>14017911.000410974</v>
      </c>
      <c r="AF86" s="54">
        <f t="shared" si="117"/>
        <v>254537.80944062953</v>
      </c>
      <c r="AG86" s="57">
        <f t="shared" si="87"/>
        <v>58407.962501712391</v>
      </c>
      <c r="AH86" s="59">
        <f t="shared" si="118"/>
        <v>13950000</v>
      </c>
      <c r="AI86" s="54">
        <f t="shared" si="88"/>
        <v>0</v>
      </c>
      <c r="AJ86" s="57">
        <f t="shared" si="89"/>
        <v>58125</v>
      </c>
      <c r="AK86" s="59">
        <f t="shared" si="73"/>
        <v>31842393.167805173</v>
      </c>
      <c r="AL86" s="56">
        <f t="shared" si="75"/>
        <v>0</v>
      </c>
      <c r="AM86" s="75">
        <f t="shared" si="90"/>
        <v>132676.63819918822</v>
      </c>
      <c r="AN86">
        <f t="shared" si="119"/>
        <v>2.7478532417327711E-2</v>
      </c>
      <c r="AO86" s="119">
        <f t="shared" si="91"/>
        <v>0</v>
      </c>
      <c r="AP86" s="119">
        <f t="shared" si="92"/>
        <v>0</v>
      </c>
      <c r="AQ86">
        <f t="shared" si="93"/>
        <v>0.73849128785358154</v>
      </c>
      <c r="AR86" s="41">
        <f t="shared" si="94"/>
        <v>1021802.6561455317</v>
      </c>
      <c r="AS86" s="41">
        <f t="shared" si="95"/>
        <v>74629418.834831521</v>
      </c>
      <c r="AT86">
        <f t="shared" si="96"/>
        <v>0.74235584334660232</v>
      </c>
      <c r="AU86" s="41">
        <f t="shared" si="120"/>
        <v>171666.6666666668</v>
      </c>
      <c r="AV86" s="41">
        <f t="shared" si="121"/>
        <v>8999898.6245116126</v>
      </c>
      <c r="AW86">
        <f t="shared" si="97"/>
        <v>0.75126174174069937</v>
      </c>
      <c r="AX86">
        <f t="shared" si="122"/>
        <v>0</v>
      </c>
      <c r="AY86" s="121">
        <f t="shared" si="123"/>
        <v>0</v>
      </c>
      <c r="AZ86">
        <f t="shared" si="98"/>
        <v>0.80903268535727224</v>
      </c>
      <c r="BA86" s="39">
        <f t="shared" si="124"/>
        <v>83333.333333333328</v>
      </c>
      <c r="BB86" s="39">
        <f t="shared" si="125"/>
        <v>0</v>
      </c>
      <c r="BC86">
        <f t="shared" si="99"/>
        <v>0.76769242730919485</v>
      </c>
      <c r="BD86" s="41">
        <f t="shared" si="126"/>
        <v>312945.77194234193</v>
      </c>
      <c r="BE86" s="41">
        <f t="shared" si="127"/>
        <v>18835797.898606583</v>
      </c>
      <c r="BF86">
        <f t="shared" si="100"/>
        <v>0.75317267840316016</v>
      </c>
      <c r="BG86" s="41">
        <f t="shared" si="128"/>
        <v>58125</v>
      </c>
      <c r="BH86" s="41">
        <f t="shared" si="129"/>
        <v>0</v>
      </c>
      <c r="BI86">
        <f t="shared" si="101"/>
        <v>0.78217023116302009</v>
      </c>
      <c r="BJ86">
        <f t="shared" si="130"/>
        <v>0</v>
      </c>
      <c r="BK86" s="121">
        <f t="shared" si="131"/>
        <v>0</v>
      </c>
      <c r="BL86">
        <f t="shared" si="102"/>
        <v>0.79259282746557069</v>
      </c>
      <c r="BM86" s="119">
        <f t="shared" si="132"/>
        <v>1647873.4280878736</v>
      </c>
      <c r="BN86" s="119">
        <f t="shared" si="133"/>
        <v>77995311.350840181</v>
      </c>
      <c r="BO86">
        <f t="shared" si="103"/>
        <v>0.76774757525749815</v>
      </c>
    </row>
    <row r="87" spans="1:67">
      <c r="A87">
        <v>75</v>
      </c>
      <c r="B87" s="58">
        <v>70</v>
      </c>
      <c r="C87" s="56">
        <f t="shared" si="76"/>
        <v>123071216.42873481</v>
      </c>
      <c r="D87" s="56">
        <f t="shared" si="104"/>
        <v>0</v>
      </c>
      <c r="E87" s="59">
        <f t="shared" si="105"/>
        <v>123071216.42873488</v>
      </c>
      <c r="F87" s="53">
        <f t="shared" si="106"/>
        <v>1064722.0086765245</v>
      </c>
      <c r="G87" s="53">
        <f t="shared" si="77"/>
        <v>570845.32553528191</v>
      </c>
      <c r="H87" s="60">
        <f t="shared" si="78"/>
        <v>493876.6831412426</v>
      </c>
      <c r="I87" s="54">
        <f t="shared" si="107"/>
        <v>0.06</v>
      </c>
      <c r="J87" s="61">
        <f t="shared" si="79"/>
        <v>5.1430128318229462E-3</v>
      </c>
      <c r="K87" s="62">
        <f t="shared" si="80"/>
        <v>630416.83120230888</v>
      </c>
      <c r="L87" s="62">
        <f t="shared" si="81"/>
        <v>1695138.8398788334</v>
      </c>
      <c r="M87" s="55">
        <f t="shared" si="108"/>
        <v>1124293.5143435514</v>
      </c>
      <c r="N87" s="55">
        <f t="shared" si="109"/>
        <v>253170.21025174731</v>
      </c>
      <c r="O87" s="55">
        <f t="shared" si="82"/>
        <v>871123.30409180408</v>
      </c>
      <c r="P87" s="59">
        <f t="shared" si="110"/>
        <v>0</v>
      </c>
      <c r="Q87" s="52">
        <f t="shared" si="71"/>
        <v>0</v>
      </c>
      <c r="R87" s="57">
        <f t="shared" si="111"/>
        <v>0</v>
      </c>
      <c r="S87" s="59">
        <f t="shared" si="112"/>
        <v>2182773.4317600923</v>
      </c>
      <c r="T87" s="56">
        <f t="shared" si="83"/>
        <v>1004352.7616168222</v>
      </c>
      <c r="U87" s="57">
        <f t="shared" si="84"/>
        <v>9094.8892990003842</v>
      </c>
      <c r="V87" s="59">
        <f t="shared" si="134"/>
        <v>11889519.344495995</v>
      </c>
      <c r="W87" s="52">
        <f t="shared" si="74"/>
        <v>122127.00273126681</v>
      </c>
      <c r="X87" s="57">
        <f t="shared" si="85"/>
        <v>49539.663935399978</v>
      </c>
      <c r="Y87" s="59">
        <f t="shared" si="72"/>
        <v>29310480.655504014</v>
      </c>
      <c r="Z87" s="56">
        <f t="shared" si="113"/>
        <v>0</v>
      </c>
      <c r="AA87" s="57">
        <f t="shared" si="114"/>
        <v>122127.00273126672</v>
      </c>
      <c r="AB87" s="63">
        <f t="shared" si="135"/>
        <v>20000000</v>
      </c>
      <c r="AC87" s="74">
        <f t="shared" si="86"/>
        <v>0</v>
      </c>
      <c r="AD87" s="57">
        <f t="shared" si="115"/>
        <v>83333.333333333328</v>
      </c>
      <c r="AE87" s="59">
        <f t="shared" si="116"/>
        <v>13763373.190970344</v>
      </c>
      <c r="AF87" s="54">
        <f t="shared" si="117"/>
        <v>253170.21025174731</v>
      </c>
      <c r="AG87" s="57">
        <f t="shared" si="87"/>
        <v>57347.388295709767</v>
      </c>
      <c r="AH87" s="59">
        <f t="shared" si="118"/>
        <v>13950000</v>
      </c>
      <c r="AI87" s="54">
        <f t="shared" si="88"/>
        <v>0</v>
      </c>
      <c r="AJ87" s="57">
        <f t="shared" si="89"/>
        <v>58125</v>
      </c>
      <c r="AK87" s="59">
        <f t="shared" si="73"/>
        <v>31975069.80600436</v>
      </c>
      <c r="AL87" s="56">
        <f t="shared" si="75"/>
        <v>0</v>
      </c>
      <c r="AM87" s="75">
        <f t="shared" si="90"/>
        <v>133229.45752501817</v>
      </c>
      <c r="AN87">
        <f t="shared" si="119"/>
        <v>2.755893960133517E-2</v>
      </c>
      <c r="AO87" s="119">
        <f t="shared" si="91"/>
        <v>0</v>
      </c>
      <c r="AP87" s="119">
        <f t="shared" si="92"/>
        <v>0</v>
      </c>
      <c r="AQ87">
        <f t="shared" si="93"/>
        <v>0.73491063054990846</v>
      </c>
      <c r="AR87" s="41">
        <f t="shared" si="94"/>
        <v>1013447.6509158226</v>
      </c>
      <c r="AS87" s="41">
        <f t="shared" si="95"/>
        <v>75326457.121261671</v>
      </c>
      <c r="AT87">
        <f t="shared" si="96"/>
        <v>0.73881230640095263</v>
      </c>
      <c r="AU87" s="41">
        <f t="shared" si="120"/>
        <v>171666.6666666668</v>
      </c>
      <c r="AV87" s="41">
        <f t="shared" si="121"/>
        <v>9159525.2048450112</v>
      </c>
      <c r="AW87">
        <f t="shared" si="97"/>
        <v>0.74780486682475644</v>
      </c>
      <c r="AX87">
        <f t="shared" si="122"/>
        <v>0</v>
      </c>
      <c r="AY87" s="121">
        <f t="shared" si="123"/>
        <v>0</v>
      </c>
      <c r="AZ87">
        <f t="shared" si="98"/>
        <v>0.80617470177185768</v>
      </c>
      <c r="BA87" s="39">
        <f t="shared" si="124"/>
        <v>83333.333333333328</v>
      </c>
      <c r="BB87" s="39">
        <f t="shared" si="125"/>
        <v>0</v>
      </c>
      <c r="BC87">
        <f t="shared" si="99"/>
        <v>0.76439947689982701</v>
      </c>
      <c r="BD87" s="41">
        <f t="shared" si="126"/>
        <v>310517.59854745708</v>
      </c>
      <c r="BE87" s="41">
        <f t="shared" si="127"/>
        <v>18987765.768881049</v>
      </c>
      <c r="BF87">
        <f t="shared" si="100"/>
        <v>0.74973460039887463</v>
      </c>
      <c r="BG87" s="41">
        <f t="shared" si="128"/>
        <v>58125</v>
      </c>
      <c r="BH87" s="41">
        <f t="shared" si="129"/>
        <v>0</v>
      </c>
      <c r="BI87">
        <f t="shared" si="101"/>
        <v>0.77902599042707565</v>
      </c>
      <c r="BJ87">
        <f t="shared" si="130"/>
        <v>0</v>
      </c>
      <c r="BK87" s="121">
        <f t="shared" si="131"/>
        <v>0</v>
      </c>
      <c r="BL87">
        <f t="shared" si="102"/>
        <v>0.78955807557400914</v>
      </c>
      <c r="BM87" s="119">
        <f t="shared" si="132"/>
        <v>1637090.2494632797</v>
      </c>
      <c r="BN87" s="119">
        <f t="shared" si="133"/>
        <v>78700546.004048601</v>
      </c>
      <c r="BO87">
        <f t="shared" si="103"/>
        <v>0.76445518377023813</v>
      </c>
    </row>
    <row r="88" spans="1:67">
      <c r="A88">
        <v>76</v>
      </c>
      <c r="B88" s="64">
        <v>71</v>
      </c>
      <c r="C88" s="56">
        <f t="shared" si="76"/>
        <v>121946922.91439125</v>
      </c>
      <c r="D88" s="56">
        <f t="shared" si="104"/>
        <v>0</v>
      </c>
      <c r="E88" s="59">
        <f t="shared" si="105"/>
        <v>121946922.91439132</v>
      </c>
      <c r="F88" s="53">
        <f t="shared" si="106"/>
        <v>1059246.1297235768</v>
      </c>
      <c r="G88" s="53">
        <f t="shared" si="77"/>
        <v>565630.4774512517</v>
      </c>
      <c r="H88" s="66">
        <f t="shared" si="78"/>
        <v>493615.65227232513</v>
      </c>
      <c r="I88" s="54">
        <f t="shared" si="107"/>
        <v>0.06</v>
      </c>
      <c r="J88" s="67">
        <f t="shared" si="79"/>
        <v>5.1430128318229462E-3</v>
      </c>
      <c r="K88" s="68">
        <f t="shared" si="80"/>
        <v>624635.91771641304</v>
      </c>
      <c r="L88" s="68">
        <f t="shared" si="81"/>
        <v>1683882.0474399901</v>
      </c>
      <c r="M88" s="55">
        <f t="shared" si="108"/>
        <v>1118251.5699887383</v>
      </c>
      <c r="N88" s="55">
        <f t="shared" si="109"/>
        <v>251809.67556652278</v>
      </c>
      <c r="O88" s="55">
        <f t="shared" si="82"/>
        <v>866441.89442221553</v>
      </c>
      <c r="P88" s="65">
        <f t="shared" si="110"/>
        <v>0</v>
      </c>
      <c r="Q88" s="52">
        <f t="shared" si="71"/>
        <v>0</v>
      </c>
      <c r="R88" s="57">
        <f t="shared" si="111"/>
        <v>0</v>
      </c>
      <c r="S88" s="59">
        <f t="shared" si="112"/>
        <v>1178420.6701432699</v>
      </c>
      <c r="T88" s="56">
        <f t="shared" si="83"/>
        <v>1000226.4746869213</v>
      </c>
      <c r="U88" s="57">
        <f t="shared" si="84"/>
        <v>4910.0861255969576</v>
      </c>
      <c r="V88" s="59">
        <f t="shared" si="134"/>
        <v>11767392.341764728</v>
      </c>
      <c r="W88" s="52">
        <f t="shared" si="74"/>
        <v>122635.86524264695</v>
      </c>
      <c r="X88" s="57">
        <f t="shared" si="85"/>
        <v>49030.801424019701</v>
      </c>
      <c r="Y88" s="59">
        <f t="shared" si="72"/>
        <v>29432607.658235282</v>
      </c>
      <c r="Z88" s="56">
        <f t="shared" si="113"/>
        <v>0</v>
      </c>
      <c r="AA88" s="57">
        <f t="shared" si="114"/>
        <v>122635.86524264701</v>
      </c>
      <c r="AB88" s="63">
        <f t="shared" si="135"/>
        <v>20000000</v>
      </c>
      <c r="AC88" s="74">
        <f t="shared" si="86"/>
        <v>0</v>
      </c>
      <c r="AD88" s="57">
        <f t="shared" si="115"/>
        <v>83333.333333333328</v>
      </c>
      <c r="AE88" s="59">
        <f t="shared" si="116"/>
        <v>13510202.980718598</v>
      </c>
      <c r="AF88" s="54">
        <f t="shared" si="117"/>
        <v>251809.67556652278</v>
      </c>
      <c r="AG88" s="57">
        <f t="shared" si="87"/>
        <v>56292.512419660823</v>
      </c>
      <c r="AH88" s="59">
        <f t="shared" si="118"/>
        <v>13950000</v>
      </c>
      <c r="AI88" s="54">
        <f t="shared" si="88"/>
        <v>0</v>
      </c>
      <c r="AJ88" s="57">
        <f t="shared" si="89"/>
        <v>58125</v>
      </c>
      <c r="AK88" s="59">
        <f t="shared" si="73"/>
        <v>32108299.263529379</v>
      </c>
      <c r="AL88" s="56">
        <f t="shared" si="75"/>
        <v>0</v>
      </c>
      <c r="AM88" s="75">
        <f t="shared" si="90"/>
        <v>133784.58026470576</v>
      </c>
      <c r="AN88">
        <f t="shared" si="119"/>
        <v>2.7639346785342633E-2</v>
      </c>
      <c r="AO88" s="119">
        <f t="shared" si="91"/>
        <v>0</v>
      </c>
      <c r="AP88" s="119">
        <f t="shared" si="92"/>
        <v>0</v>
      </c>
      <c r="AQ88">
        <f t="shared" si="93"/>
        <v>0.73133757890592255</v>
      </c>
      <c r="AR88" s="41">
        <f t="shared" si="94"/>
        <v>1005136.5608125183</v>
      </c>
      <c r="AS88" s="41">
        <f t="shared" si="95"/>
        <v>76017212.076206028</v>
      </c>
      <c r="AT88">
        <f t="shared" si="96"/>
        <v>0.73527587522564541</v>
      </c>
      <c r="AU88" s="41">
        <f t="shared" si="120"/>
        <v>171666.66666666666</v>
      </c>
      <c r="AV88" s="41">
        <f t="shared" si="121"/>
        <v>9320325.7584411688</v>
      </c>
      <c r="AW88">
        <f t="shared" si="97"/>
        <v>0.74435396680802135</v>
      </c>
      <c r="AX88">
        <f t="shared" si="122"/>
        <v>0</v>
      </c>
      <c r="AY88" s="121">
        <f t="shared" si="123"/>
        <v>0</v>
      </c>
      <c r="AZ88">
        <f t="shared" si="98"/>
        <v>0.8033160844049495</v>
      </c>
      <c r="BA88" s="39">
        <f t="shared" si="124"/>
        <v>83333.333333333328</v>
      </c>
      <c r="BB88" s="39">
        <f t="shared" si="125"/>
        <v>0</v>
      </c>
      <c r="BC88">
        <f t="shared" si="99"/>
        <v>0.76111049290356103</v>
      </c>
      <c r="BD88" s="41">
        <f t="shared" si="126"/>
        <v>308102.18798618362</v>
      </c>
      <c r="BE88" s="41">
        <f t="shared" si="127"/>
        <v>19137535.343055733</v>
      </c>
      <c r="BF88">
        <f t="shared" si="100"/>
        <v>0.74630225849689069</v>
      </c>
      <c r="BG88" s="41">
        <f t="shared" si="128"/>
        <v>58125</v>
      </c>
      <c r="BH88" s="41">
        <f t="shared" si="129"/>
        <v>0</v>
      </c>
      <c r="BI88">
        <f t="shared" si="101"/>
        <v>0.77588403080573287</v>
      </c>
      <c r="BJ88">
        <f t="shared" si="130"/>
        <v>0</v>
      </c>
      <c r="BK88" s="121">
        <f t="shared" si="131"/>
        <v>0</v>
      </c>
      <c r="BL88">
        <f t="shared" si="102"/>
        <v>0.78652444095250607</v>
      </c>
      <c r="BM88" s="119">
        <f t="shared" si="132"/>
        <v>1626363.7487987019</v>
      </c>
      <c r="BN88" s="119">
        <f t="shared" si="133"/>
        <v>79395861.469200417</v>
      </c>
      <c r="BO88">
        <f t="shared" si="103"/>
        <v>0.7611667521258938</v>
      </c>
    </row>
    <row r="89" spans="1:67">
      <c r="A89">
        <v>77</v>
      </c>
      <c r="B89" s="58">
        <v>72</v>
      </c>
      <c r="C89" s="56">
        <f t="shared" si="76"/>
        <v>120828671.34440252</v>
      </c>
      <c r="D89" s="56">
        <f t="shared" si="104"/>
        <v>0</v>
      </c>
      <c r="E89" s="59">
        <f t="shared" si="105"/>
        <v>120828671.34440258</v>
      </c>
      <c r="F89" s="53">
        <f t="shared" si="106"/>
        <v>1053798.4132863495</v>
      </c>
      <c r="G89" s="53">
        <f t="shared" si="77"/>
        <v>560443.65391912067</v>
      </c>
      <c r="H89" s="60">
        <f t="shared" si="78"/>
        <v>493354.75936722883</v>
      </c>
      <c r="I89" s="54">
        <f t="shared" si="107"/>
        <v>0.06</v>
      </c>
      <c r="J89" s="61">
        <f t="shared" si="79"/>
        <v>5.1430128318229462E-3</v>
      </c>
      <c r="K89" s="62">
        <f t="shared" si="80"/>
        <v>618886.07731831342</v>
      </c>
      <c r="L89" s="62">
        <f t="shared" si="81"/>
        <v>1672684.4906046628</v>
      </c>
      <c r="M89" s="55">
        <f t="shared" si="108"/>
        <v>1112240.836685542</v>
      </c>
      <c r="N89" s="55">
        <f t="shared" si="109"/>
        <v>250456.16903577856</v>
      </c>
      <c r="O89" s="55">
        <f t="shared" si="82"/>
        <v>861784.66764976352</v>
      </c>
      <c r="P89" s="59">
        <f t="shared" si="110"/>
        <v>0</v>
      </c>
      <c r="Q89" s="52">
        <f t="shared" si="71"/>
        <v>0</v>
      </c>
      <c r="R89" s="57">
        <f t="shared" si="111"/>
        <v>0</v>
      </c>
      <c r="S89" s="59">
        <f t="shared" si="112"/>
        <v>178194.19545634859</v>
      </c>
      <c r="T89" s="56">
        <f t="shared" si="83"/>
        <v>178194.19545634859</v>
      </c>
      <c r="U89" s="57">
        <f t="shared" si="84"/>
        <v>742.47581440145245</v>
      </c>
      <c r="V89" s="59">
        <f t="shared" si="134"/>
        <v>11644756.476522081</v>
      </c>
      <c r="W89" s="52">
        <f t="shared" si="74"/>
        <v>941079.33622371498</v>
      </c>
      <c r="X89" s="57">
        <f t="shared" si="85"/>
        <v>48519.818652175338</v>
      </c>
      <c r="Y89" s="59">
        <f t="shared" si="72"/>
        <v>29555243.523477927</v>
      </c>
      <c r="Z89" s="56">
        <f t="shared" si="113"/>
        <v>0</v>
      </c>
      <c r="AA89" s="57">
        <f t="shared" si="114"/>
        <v>123146.84801449136</v>
      </c>
      <c r="AB89" s="63">
        <f t="shared" si="135"/>
        <v>20000000</v>
      </c>
      <c r="AC89" s="74">
        <f t="shared" si="86"/>
        <v>0</v>
      </c>
      <c r="AD89" s="57">
        <f t="shared" si="115"/>
        <v>83333.333333333328</v>
      </c>
      <c r="AE89" s="59">
        <f t="shared" si="116"/>
        <v>13258393.305152075</v>
      </c>
      <c r="AF89" s="54">
        <f t="shared" si="117"/>
        <v>250456.16903577856</v>
      </c>
      <c r="AG89" s="57">
        <f t="shared" si="87"/>
        <v>55243.305438133648</v>
      </c>
      <c r="AH89" s="59">
        <f t="shared" si="118"/>
        <v>13950000</v>
      </c>
      <c r="AI89" s="54">
        <f t="shared" si="88"/>
        <v>0</v>
      </c>
      <c r="AJ89" s="57">
        <f t="shared" si="89"/>
        <v>58125</v>
      </c>
      <c r="AK89" s="59">
        <f t="shared" si="73"/>
        <v>32242083.843794085</v>
      </c>
      <c r="AL89" s="56">
        <f t="shared" si="75"/>
        <v>0</v>
      </c>
      <c r="AM89" s="75">
        <f t="shared" si="90"/>
        <v>134342.01601580868</v>
      </c>
      <c r="AN89">
        <f t="shared" si="119"/>
        <v>2.7719753969350093E-2</v>
      </c>
      <c r="AO89" s="119">
        <f t="shared" si="91"/>
        <v>0</v>
      </c>
      <c r="AP89" s="119">
        <f t="shared" si="92"/>
        <v>0</v>
      </c>
      <c r="AQ89">
        <f t="shared" si="93"/>
        <v>0.72777219113218017</v>
      </c>
      <c r="AR89" s="41">
        <f t="shared" si="94"/>
        <v>178936.67127075006</v>
      </c>
      <c r="AS89" s="41">
        <f t="shared" si="95"/>
        <v>13720953.050138842</v>
      </c>
      <c r="AT89">
        <f t="shared" si="96"/>
        <v>0.7317466100329002</v>
      </c>
      <c r="AU89" s="41">
        <f t="shared" si="120"/>
        <v>989599.15487589035</v>
      </c>
      <c r="AV89" s="41">
        <f t="shared" si="121"/>
        <v>72463108.889226049</v>
      </c>
      <c r="AW89">
        <f t="shared" si="97"/>
        <v>0.74090910609161831</v>
      </c>
      <c r="AX89">
        <f t="shared" si="122"/>
        <v>0</v>
      </c>
      <c r="AY89" s="121">
        <f t="shared" si="123"/>
        <v>0</v>
      </c>
      <c r="AZ89">
        <f t="shared" si="98"/>
        <v>0.80045691183957501</v>
      </c>
      <c r="BA89" s="39">
        <f t="shared" si="124"/>
        <v>83333.333333333328</v>
      </c>
      <c r="BB89" s="39">
        <f t="shared" si="125"/>
        <v>0</v>
      </c>
      <c r="BC89">
        <f t="shared" si="99"/>
        <v>0.75782554596036478</v>
      </c>
      <c r="BD89" s="41">
        <f t="shared" si="126"/>
        <v>305699.47447391221</v>
      </c>
      <c r="BE89" s="41">
        <f t="shared" si="127"/>
        <v>19285125.015754949</v>
      </c>
      <c r="BF89">
        <f t="shared" si="100"/>
        <v>0.74287571792166218</v>
      </c>
      <c r="BG89" s="41">
        <f t="shared" si="128"/>
        <v>58125</v>
      </c>
      <c r="BH89" s="41">
        <f t="shared" si="129"/>
        <v>0</v>
      </c>
      <c r="BI89">
        <f t="shared" si="101"/>
        <v>0.77274442692498557</v>
      </c>
      <c r="BJ89">
        <f t="shared" si="130"/>
        <v>0</v>
      </c>
      <c r="BK89" s="121">
        <f t="shared" si="131"/>
        <v>0</v>
      </c>
      <c r="BL89">
        <f t="shared" si="102"/>
        <v>0.78349200027264476</v>
      </c>
      <c r="BM89" s="119">
        <f t="shared" si="132"/>
        <v>1615693.6339538859</v>
      </c>
      <c r="BN89" s="119">
        <f t="shared" si="133"/>
        <v>80081340.241359025</v>
      </c>
      <c r="BO89">
        <f t="shared" si="103"/>
        <v>0.75788235098220069</v>
      </c>
    </row>
    <row r="90" spans="1:67">
      <c r="A90">
        <v>78</v>
      </c>
      <c r="B90" s="64">
        <v>73</v>
      </c>
      <c r="C90" s="56">
        <f t="shared" si="76"/>
        <v>119716430.50771697</v>
      </c>
      <c r="D90" s="56">
        <f t="shared" si="104"/>
        <v>0</v>
      </c>
      <c r="E90" s="59">
        <f t="shared" si="105"/>
        <v>119716430.50771704</v>
      </c>
      <c r="F90" s="53">
        <f t="shared" si="106"/>
        <v>1048378.7145246632</v>
      </c>
      <c r="G90" s="53">
        <f t="shared" si="77"/>
        <v>555284.71017162758</v>
      </c>
      <c r="H90" s="66">
        <f t="shared" si="78"/>
        <v>493094.00435303559</v>
      </c>
      <c r="I90" s="54">
        <f t="shared" si="107"/>
        <v>0.06</v>
      </c>
      <c r="J90" s="67">
        <f t="shared" si="79"/>
        <v>5.1430128318229462E-3</v>
      </c>
      <c r="K90" s="68">
        <f t="shared" si="80"/>
        <v>613167.14948954619</v>
      </c>
      <c r="L90" s="68">
        <f t="shared" si="81"/>
        <v>1661545.8640142095</v>
      </c>
      <c r="M90" s="55">
        <f t="shared" si="108"/>
        <v>1106261.1538425819</v>
      </c>
      <c r="N90" s="55">
        <f t="shared" si="109"/>
        <v>249109.6544972909</v>
      </c>
      <c r="O90" s="55">
        <f t="shared" si="82"/>
        <v>857151.49934529106</v>
      </c>
      <c r="P90" s="65">
        <f t="shared" si="110"/>
        <v>0</v>
      </c>
      <c r="Q90" s="52">
        <f t="shared" si="71"/>
        <v>0</v>
      </c>
      <c r="R90" s="57">
        <f t="shared" si="111"/>
        <v>0</v>
      </c>
      <c r="S90" s="59">
        <f t="shared" si="112"/>
        <v>0</v>
      </c>
      <c r="T90" s="56">
        <f t="shared" si="83"/>
        <v>0</v>
      </c>
      <c r="U90" s="57">
        <f t="shared" si="84"/>
        <v>0</v>
      </c>
      <c r="V90" s="59">
        <f t="shared" si="134"/>
        <v>10703677.140298367</v>
      </c>
      <c r="W90" s="52">
        <f t="shared" si="74"/>
        <v>1115713.2336423839</v>
      </c>
      <c r="X90" s="57">
        <f t="shared" si="85"/>
        <v>44598.654751243193</v>
      </c>
      <c r="Y90" s="59">
        <f t="shared" si="72"/>
        <v>29678390.371492419</v>
      </c>
      <c r="Z90" s="56">
        <f t="shared" si="113"/>
        <v>0</v>
      </c>
      <c r="AA90" s="57">
        <f t="shared" si="114"/>
        <v>123659.95988121841</v>
      </c>
      <c r="AB90" s="63">
        <f t="shared" si="135"/>
        <v>20000000</v>
      </c>
      <c r="AC90" s="74">
        <f t="shared" si="86"/>
        <v>0</v>
      </c>
      <c r="AD90" s="57">
        <f t="shared" si="115"/>
        <v>83333.333333333328</v>
      </c>
      <c r="AE90" s="59">
        <f t="shared" si="116"/>
        <v>13007937.136116296</v>
      </c>
      <c r="AF90" s="54">
        <f t="shared" si="117"/>
        <v>249109.6544972909</v>
      </c>
      <c r="AG90" s="57">
        <f t="shared" si="87"/>
        <v>54199.738067151229</v>
      </c>
      <c r="AH90" s="59">
        <f t="shared" si="118"/>
        <v>13950000</v>
      </c>
      <c r="AI90" s="54">
        <f t="shared" si="88"/>
        <v>0</v>
      </c>
      <c r="AJ90" s="57">
        <f t="shared" si="89"/>
        <v>58125</v>
      </c>
      <c r="AK90" s="59">
        <f t="shared" si="73"/>
        <v>32376425.859809894</v>
      </c>
      <c r="AL90" s="56">
        <f t="shared" si="75"/>
        <v>0</v>
      </c>
      <c r="AM90" s="75">
        <f t="shared" si="90"/>
        <v>134901.77441587456</v>
      </c>
      <c r="AN90">
        <f t="shared" si="119"/>
        <v>2.7800161153357553E-2</v>
      </c>
      <c r="AO90" s="119">
        <f t="shared" si="91"/>
        <v>0</v>
      </c>
      <c r="AP90" s="119">
        <f t="shared" si="92"/>
        <v>0</v>
      </c>
      <c r="AQ90">
        <f t="shared" si="93"/>
        <v>0.72421452484848248</v>
      </c>
      <c r="AR90" s="41">
        <f t="shared" si="94"/>
        <v>0</v>
      </c>
      <c r="AS90" s="41">
        <f t="shared" si="95"/>
        <v>0</v>
      </c>
      <c r="AT90">
        <f t="shared" si="96"/>
        <v>0.72822457045880673</v>
      </c>
      <c r="AU90" s="41">
        <f t="shared" si="120"/>
        <v>1160311.8883936272</v>
      </c>
      <c r="AV90" s="41">
        <f t="shared" si="121"/>
        <v>87025632.224105954</v>
      </c>
      <c r="AW90">
        <f t="shared" si="97"/>
        <v>0.73747034853648374</v>
      </c>
      <c r="AX90">
        <f t="shared" si="122"/>
        <v>0</v>
      </c>
      <c r="AY90" s="121">
        <f t="shared" si="123"/>
        <v>0</v>
      </c>
      <c r="AZ90">
        <f t="shared" si="98"/>
        <v>0.79759726240063267</v>
      </c>
      <c r="BA90" s="39">
        <f t="shared" si="124"/>
        <v>83333.333333333328</v>
      </c>
      <c r="BB90" s="39">
        <f t="shared" si="125"/>
        <v>0</v>
      </c>
      <c r="BC90">
        <f t="shared" si="99"/>
        <v>0.75454470624314762</v>
      </c>
      <c r="BD90" s="41">
        <f t="shared" si="126"/>
        <v>303309.39256444213</v>
      </c>
      <c r="BE90" s="41">
        <f t="shared" si="127"/>
        <v>19430553.050788689</v>
      </c>
      <c r="BF90">
        <f t="shared" si="100"/>
        <v>0.73945504336553425</v>
      </c>
      <c r="BG90" s="41">
        <f t="shared" si="128"/>
        <v>58125</v>
      </c>
      <c r="BH90" s="41">
        <f t="shared" si="129"/>
        <v>0</v>
      </c>
      <c r="BI90">
        <f t="shared" si="101"/>
        <v>0.76960725301388822</v>
      </c>
      <c r="BJ90">
        <f t="shared" si="130"/>
        <v>0</v>
      </c>
      <c r="BK90" s="121">
        <f t="shared" si="131"/>
        <v>0</v>
      </c>
      <c r="BL90">
        <f t="shared" si="102"/>
        <v>0.78046082986193932</v>
      </c>
      <c r="BM90" s="119">
        <f t="shared" si="132"/>
        <v>1605079.6142914025</v>
      </c>
      <c r="BN90" s="119">
        <f t="shared" si="133"/>
        <v>80757064.230508476</v>
      </c>
      <c r="BO90">
        <f t="shared" si="103"/>
        <v>0.75460205053017237</v>
      </c>
    </row>
    <row r="91" spans="1:67">
      <c r="A91">
        <v>79</v>
      </c>
      <c r="B91" s="58">
        <v>74</v>
      </c>
      <c r="C91" s="56">
        <f t="shared" si="76"/>
        <v>118610169.3538744</v>
      </c>
      <c r="D91" s="56">
        <f t="shared" si="104"/>
        <v>0</v>
      </c>
      <c r="E91" s="59">
        <f t="shared" si="105"/>
        <v>118610169.35387446</v>
      </c>
      <c r="F91" s="53">
        <f t="shared" si="106"/>
        <v>1042986.889343253</v>
      </c>
      <c r="G91" s="53">
        <f t="shared" si="77"/>
        <v>550153.50218638766</v>
      </c>
      <c r="H91" s="60">
        <f t="shared" si="78"/>
        <v>492833.38715686533</v>
      </c>
      <c r="I91" s="54">
        <f t="shared" si="107"/>
        <v>0.06</v>
      </c>
      <c r="J91" s="61">
        <f t="shared" si="79"/>
        <v>5.1430128318229462E-3</v>
      </c>
      <c r="K91" s="62">
        <f t="shared" si="80"/>
        <v>607478.97453757061</v>
      </c>
      <c r="L91" s="62">
        <f t="shared" si="81"/>
        <v>1650465.8638808238</v>
      </c>
      <c r="M91" s="55">
        <f t="shared" si="108"/>
        <v>1100312.3616944361</v>
      </c>
      <c r="N91" s="55">
        <f t="shared" si="109"/>
        <v>247770.09597482678</v>
      </c>
      <c r="O91" s="55">
        <f t="shared" si="82"/>
        <v>852542.26571960934</v>
      </c>
      <c r="P91" s="59">
        <f t="shared" si="110"/>
        <v>0</v>
      </c>
      <c r="Q91" s="52">
        <f t="shared" si="71"/>
        <v>0</v>
      </c>
      <c r="R91" s="57">
        <f t="shared" si="111"/>
        <v>0</v>
      </c>
      <c r="S91" s="59">
        <f t="shared" si="112"/>
        <v>0</v>
      </c>
      <c r="T91" s="56">
        <f t="shared" si="83"/>
        <v>0</v>
      </c>
      <c r="U91" s="57">
        <f t="shared" si="84"/>
        <v>0</v>
      </c>
      <c r="V91" s="59">
        <f t="shared" si="134"/>
        <v>9587963.9066559821</v>
      </c>
      <c r="W91" s="52">
        <f t="shared" si="74"/>
        <v>1112181.3405762734</v>
      </c>
      <c r="X91" s="57">
        <f t="shared" si="85"/>
        <v>39949.849611066595</v>
      </c>
      <c r="Y91" s="59">
        <f t="shared" si="72"/>
        <v>29802050.331373639</v>
      </c>
      <c r="Z91" s="56">
        <f t="shared" si="113"/>
        <v>0</v>
      </c>
      <c r="AA91" s="57">
        <f t="shared" si="114"/>
        <v>124175.20971405682</v>
      </c>
      <c r="AB91" s="63">
        <f t="shared" si="135"/>
        <v>20000000</v>
      </c>
      <c r="AC91" s="74">
        <f t="shared" si="86"/>
        <v>0</v>
      </c>
      <c r="AD91" s="57">
        <f t="shared" si="115"/>
        <v>83333.333333333328</v>
      </c>
      <c r="AE91" s="59">
        <f t="shared" si="116"/>
        <v>12758827.481619006</v>
      </c>
      <c r="AF91" s="54">
        <f t="shared" si="117"/>
        <v>247770.09597482678</v>
      </c>
      <c r="AG91" s="57">
        <f t="shared" si="87"/>
        <v>53161.781173412521</v>
      </c>
      <c r="AH91" s="59">
        <f t="shared" si="118"/>
        <v>13950000</v>
      </c>
      <c r="AI91" s="54">
        <f t="shared" si="88"/>
        <v>0</v>
      </c>
      <c r="AJ91" s="57">
        <f t="shared" si="89"/>
        <v>58125</v>
      </c>
      <c r="AK91" s="59">
        <f t="shared" si="73"/>
        <v>32511327.634225767</v>
      </c>
      <c r="AL91" s="56">
        <f t="shared" si="75"/>
        <v>0</v>
      </c>
      <c r="AM91" s="75">
        <f t="shared" si="90"/>
        <v>135463.86514260736</v>
      </c>
      <c r="AN91">
        <f t="shared" si="119"/>
        <v>2.7880568337365012E-2</v>
      </c>
      <c r="AO91" s="119">
        <f t="shared" si="91"/>
        <v>0</v>
      </c>
      <c r="AP91" s="119">
        <f t="shared" si="92"/>
        <v>0</v>
      </c>
      <c r="AQ91">
        <f t="shared" si="93"/>
        <v>0.7206646370836568</v>
      </c>
      <c r="AR91" s="41">
        <f t="shared" si="94"/>
        <v>0</v>
      </c>
      <c r="AS91" s="41">
        <f t="shared" si="95"/>
        <v>0</v>
      </c>
      <c r="AT91">
        <f t="shared" si="96"/>
        <v>0.7247098155629591</v>
      </c>
      <c r="AU91" s="41">
        <f t="shared" si="120"/>
        <v>1152131.1901873399</v>
      </c>
      <c r="AV91" s="41">
        <f t="shared" si="121"/>
        <v>87862325.905525595</v>
      </c>
      <c r="AW91">
        <f t="shared" si="97"/>
        <v>0.73403775746247446</v>
      </c>
      <c r="AX91">
        <f t="shared" si="122"/>
        <v>0</v>
      </c>
      <c r="AY91" s="121">
        <f t="shared" si="123"/>
        <v>0</v>
      </c>
      <c r="AZ91">
        <f t="shared" si="98"/>
        <v>0.79473721415166032</v>
      </c>
      <c r="BA91" s="39">
        <f t="shared" si="124"/>
        <v>83333.333333333328</v>
      </c>
      <c r="BB91" s="39">
        <f t="shared" si="125"/>
        <v>0</v>
      </c>
      <c r="BC91">
        <f t="shared" si="99"/>
        <v>0.75126804345611109</v>
      </c>
      <c r="BD91" s="41">
        <f t="shared" si="126"/>
        <v>300931.87714823929</v>
      </c>
      <c r="BE91" s="41">
        <f t="shared" si="127"/>
        <v>19573837.582011316</v>
      </c>
      <c r="BF91">
        <f t="shared" si="100"/>
        <v>0.73604029898775603</v>
      </c>
      <c r="BG91" s="41">
        <f t="shared" si="128"/>
        <v>58125</v>
      </c>
      <c r="BH91" s="41">
        <f t="shared" si="129"/>
        <v>0</v>
      </c>
      <c r="BI91">
        <f t="shared" si="101"/>
        <v>0.76647258290228149</v>
      </c>
      <c r="BJ91">
        <f t="shared" si="130"/>
        <v>0</v>
      </c>
      <c r="BK91" s="121">
        <f t="shared" si="131"/>
        <v>0</v>
      </c>
      <c r="BL91">
        <f t="shared" si="102"/>
        <v>0.77743100570115964</v>
      </c>
      <c r="BM91" s="119">
        <f t="shared" si="132"/>
        <v>1594521.4006689126</v>
      </c>
      <c r="BN91" s="119">
        <f t="shared" si="133"/>
        <v>81423114.765388265</v>
      </c>
      <c r="BO91">
        <f t="shared" si="103"/>
        <v>0.75132592049230029</v>
      </c>
    </row>
    <row r="92" spans="1:67">
      <c r="A92">
        <v>80</v>
      </c>
      <c r="B92" s="64">
        <v>75</v>
      </c>
      <c r="C92" s="56">
        <f t="shared" si="76"/>
        <v>117509856.99217996</v>
      </c>
      <c r="D92" s="56">
        <f t="shared" si="104"/>
        <v>0</v>
      </c>
      <c r="E92" s="59">
        <f t="shared" si="105"/>
        <v>117509856.99218003</v>
      </c>
      <c r="F92" s="53">
        <f t="shared" si="106"/>
        <v>1037622.7943879376</v>
      </c>
      <c r="G92" s="53">
        <f t="shared" si="77"/>
        <v>545049.88668206171</v>
      </c>
      <c r="H92" s="66">
        <f t="shared" si="78"/>
        <v>492572.90770587593</v>
      </c>
      <c r="I92" s="54">
        <f t="shared" si="107"/>
        <v>0.06</v>
      </c>
      <c r="J92" s="67">
        <f t="shared" si="79"/>
        <v>5.1430128318229462E-3</v>
      </c>
      <c r="K92" s="68">
        <f t="shared" si="80"/>
        <v>601821.39359152166</v>
      </c>
      <c r="L92" s="68">
        <f t="shared" si="81"/>
        <v>1639444.1879794593</v>
      </c>
      <c r="M92" s="55">
        <f t="shared" si="108"/>
        <v>1094394.3012973976</v>
      </c>
      <c r="N92" s="55">
        <f t="shared" si="109"/>
        <v>246437.4576771883</v>
      </c>
      <c r="O92" s="55">
        <f t="shared" si="82"/>
        <v>847956.84362020926</v>
      </c>
      <c r="P92" s="65">
        <f t="shared" si="110"/>
        <v>0</v>
      </c>
      <c r="Q92" s="52">
        <f t="shared" si="71"/>
        <v>0</v>
      </c>
      <c r="R92" s="57">
        <f t="shared" si="111"/>
        <v>0</v>
      </c>
      <c r="S92" s="59">
        <f t="shared" si="112"/>
        <v>0</v>
      </c>
      <c r="T92" s="56">
        <f t="shared" si="83"/>
        <v>0</v>
      </c>
      <c r="U92" s="57">
        <f t="shared" si="84"/>
        <v>0</v>
      </c>
      <c r="V92" s="59">
        <f t="shared" si="134"/>
        <v>8475782.5660797097</v>
      </c>
      <c r="W92" s="52">
        <f t="shared" si="74"/>
        <v>1108677.7479554429</v>
      </c>
      <c r="X92" s="57">
        <f t="shared" si="85"/>
        <v>35315.760691998788</v>
      </c>
      <c r="Y92" s="59">
        <f t="shared" si="72"/>
        <v>29926225.541087694</v>
      </c>
      <c r="Z92" s="56">
        <f t="shared" si="113"/>
        <v>0</v>
      </c>
      <c r="AA92" s="57">
        <f t="shared" si="114"/>
        <v>124692.60642119873</v>
      </c>
      <c r="AB92" s="63">
        <f t="shared" si="135"/>
        <v>20000000</v>
      </c>
      <c r="AC92" s="74">
        <f t="shared" si="86"/>
        <v>0</v>
      </c>
      <c r="AD92" s="57">
        <f t="shared" si="115"/>
        <v>83333.333333333328</v>
      </c>
      <c r="AE92" s="59">
        <f t="shared" si="116"/>
        <v>12511057.385644179</v>
      </c>
      <c r="AF92" s="54">
        <f t="shared" si="117"/>
        <v>246437.4576771883</v>
      </c>
      <c r="AG92" s="57">
        <f t="shared" si="87"/>
        <v>52129.405773517414</v>
      </c>
      <c r="AH92" s="59">
        <f t="shared" si="118"/>
        <v>13950000</v>
      </c>
      <c r="AI92" s="54">
        <f t="shared" si="88"/>
        <v>0</v>
      </c>
      <c r="AJ92" s="57">
        <f t="shared" si="89"/>
        <v>58125</v>
      </c>
      <c r="AK92" s="59">
        <f t="shared" si="73"/>
        <v>32646791.499368373</v>
      </c>
      <c r="AL92" s="56">
        <f t="shared" si="75"/>
        <v>0</v>
      </c>
      <c r="AM92" s="75">
        <f t="shared" si="90"/>
        <v>136028.29791403489</v>
      </c>
      <c r="AN92">
        <f t="shared" si="119"/>
        <v>2.7960975521372475E-2</v>
      </c>
      <c r="AO92" s="119">
        <f t="shared" si="91"/>
        <v>0</v>
      </c>
      <c r="AP92" s="119">
        <f t="shared" si="92"/>
        <v>0</v>
      </c>
      <c r="AQ92">
        <f t="shared" si="93"/>
        <v>0.71712258427546594</v>
      </c>
      <c r="AR92" s="41">
        <f t="shared" si="94"/>
        <v>0</v>
      </c>
      <c r="AS92" s="41">
        <f t="shared" si="95"/>
        <v>0</v>
      </c>
      <c r="AT92">
        <f t="shared" si="96"/>
        <v>0.72120240382804979</v>
      </c>
      <c r="AU92" s="41">
        <f t="shared" si="120"/>
        <v>1143993.5086474416</v>
      </c>
      <c r="AV92" s="41">
        <f t="shared" si="121"/>
        <v>88694219.836435437</v>
      </c>
      <c r="AW92">
        <f t="shared" si="97"/>
        <v>0.73061139564756283</v>
      </c>
      <c r="AX92">
        <f t="shared" si="122"/>
        <v>0</v>
      </c>
      <c r="AY92" s="121">
        <f t="shared" si="123"/>
        <v>0</v>
      </c>
      <c r="AZ92">
        <f t="shared" si="98"/>
        <v>0.79187684489162091</v>
      </c>
      <c r="BA92" s="39">
        <f t="shared" si="124"/>
        <v>83333.333333333328</v>
      </c>
      <c r="BB92" s="39">
        <f t="shared" si="125"/>
        <v>0</v>
      </c>
      <c r="BC92">
        <f t="shared" si="99"/>
        <v>0.74799562683300824</v>
      </c>
      <c r="BD92" s="41">
        <f t="shared" si="126"/>
        <v>298566.86345070571</v>
      </c>
      <c r="BE92" s="41">
        <f t="shared" si="127"/>
        <v>19714996.614175063</v>
      </c>
      <c r="BF92">
        <f t="shared" si="100"/>
        <v>0.7326315484135586</v>
      </c>
      <c r="BG92" s="41">
        <f t="shared" si="128"/>
        <v>58125</v>
      </c>
      <c r="BH92" s="41">
        <f t="shared" si="129"/>
        <v>0</v>
      </c>
      <c r="BI92">
        <f t="shared" si="101"/>
        <v>0.76334049001843907</v>
      </c>
      <c r="BJ92">
        <f t="shared" si="130"/>
        <v>0</v>
      </c>
      <c r="BK92" s="121">
        <f t="shared" si="131"/>
        <v>0</v>
      </c>
      <c r="BL92">
        <f t="shared" si="102"/>
        <v>0.77440260342154366</v>
      </c>
      <c r="BM92" s="119">
        <f t="shared" si="132"/>
        <v>1584018.7054314807</v>
      </c>
      <c r="BN92" s="119">
        <f t="shared" si="133"/>
        <v>82079572.597304821</v>
      </c>
      <c r="BO92">
        <f t="shared" si="103"/>
        <v>0.74805403012092309</v>
      </c>
    </row>
    <row r="93" spans="1:67">
      <c r="A93">
        <v>81</v>
      </c>
      <c r="B93" s="58">
        <v>76</v>
      </c>
      <c r="C93" s="56">
        <f t="shared" si="76"/>
        <v>116415462.69088256</v>
      </c>
      <c r="D93" s="56">
        <f t="shared" si="104"/>
        <v>0</v>
      </c>
      <c r="E93" s="59">
        <f t="shared" si="105"/>
        <v>116415462.69088264</v>
      </c>
      <c r="F93" s="53">
        <f t="shared" si="106"/>
        <v>1032286.2870418085</v>
      </c>
      <c r="G93" s="53">
        <f t="shared" si="77"/>
        <v>539973.72111454397</v>
      </c>
      <c r="H93" s="60">
        <f t="shared" si="78"/>
        <v>492312.56592726451</v>
      </c>
      <c r="I93" s="54">
        <f t="shared" si="107"/>
        <v>0.06</v>
      </c>
      <c r="J93" s="61">
        <f t="shared" si="79"/>
        <v>5.1430128318229462E-3</v>
      </c>
      <c r="K93" s="62">
        <f t="shared" si="80"/>
        <v>596194.24859798327</v>
      </c>
      <c r="L93" s="62">
        <f t="shared" si="81"/>
        <v>1628480.5356397917</v>
      </c>
      <c r="M93" s="55">
        <f t="shared" si="108"/>
        <v>1088506.8145252478</v>
      </c>
      <c r="N93" s="55">
        <f t="shared" si="109"/>
        <v>245111.70399726083</v>
      </c>
      <c r="O93" s="55">
        <f t="shared" si="82"/>
        <v>843395.11052798701</v>
      </c>
      <c r="P93" s="59">
        <f t="shared" si="110"/>
        <v>0</v>
      </c>
      <c r="Q93" s="52">
        <f t="shared" si="71"/>
        <v>0</v>
      </c>
      <c r="R93" s="57">
        <f t="shared" si="111"/>
        <v>0</v>
      </c>
      <c r="S93" s="59">
        <f t="shared" si="112"/>
        <v>0</v>
      </c>
      <c r="T93" s="56">
        <f t="shared" si="83"/>
        <v>0</v>
      </c>
      <c r="U93" s="57">
        <f t="shared" si="84"/>
        <v>0</v>
      </c>
      <c r="V93" s="59">
        <f t="shared" si="134"/>
        <v>7367104.8181242663</v>
      </c>
      <c r="W93" s="52">
        <f t="shared" si="74"/>
        <v>1105202.3519646174</v>
      </c>
      <c r="X93" s="57">
        <f t="shared" si="85"/>
        <v>30696.270075517776</v>
      </c>
      <c r="Y93" s="59">
        <f t="shared" si="72"/>
        <v>30050918.147508893</v>
      </c>
      <c r="Z93" s="56">
        <f t="shared" si="113"/>
        <v>0</v>
      </c>
      <c r="AA93" s="57">
        <f t="shared" si="114"/>
        <v>125212.15894795372</v>
      </c>
      <c r="AB93" s="63">
        <f t="shared" si="135"/>
        <v>20000000</v>
      </c>
      <c r="AC93" s="74">
        <f t="shared" si="86"/>
        <v>0</v>
      </c>
      <c r="AD93" s="57">
        <f t="shared" si="115"/>
        <v>83333.333333333328</v>
      </c>
      <c r="AE93" s="59">
        <f t="shared" si="116"/>
        <v>12264619.927966991</v>
      </c>
      <c r="AF93" s="54">
        <f t="shared" si="117"/>
        <v>245111.70399726083</v>
      </c>
      <c r="AG93" s="57">
        <f t="shared" si="87"/>
        <v>51102.583033195799</v>
      </c>
      <c r="AH93" s="59">
        <f t="shared" si="118"/>
        <v>13950000</v>
      </c>
      <c r="AI93" s="54">
        <f t="shared" si="88"/>
        <v>0</v>
      </c>
      <c r="AJ93" s="57">
        <f t="shared" si="89"/>
        <v>58125</v>
      </c>
      <c r="AK93" s="59">
        <f t="shared" si="73"/>
        <v>32782819.797282409</v>
      </c>
      <c r="AL93" s="56">
        <f t="shared" si="75"/>
        <v>0</v>
      </c>
      <c r="AM93" s="75">
        <f t="shared" si="90"/>
        <v>136595.08248867671</v>
      </c>
      <c r="AN93">
        <f t="shared" si="119"/>
        <v>2.8041382705379935E-2</v>
      </c>
      <c r="AO93" s="119">
        <f t="shared" si="91"/>
        <v>0</v>
      </c>
      <c r="AP93" s="119">
        <f t="shared" si="92"/>
        <v>0</v>
      </c>
      <c r="AQ93">
        <f t="shared" si="93"/>
        <v>0.71358842227047736</v>
      </c>
      <c r="AR93" s="41">
        <f t="shared" si="94"/>
        <v>0</v>
      </c>
      <c r="AS93" s="41">
        <f t="shared" si="95"/>
        <v>0</v>
      </c>
      <c r="AT93">
        <f t="shared" si="96"/>
        <v>0.71770239315954998</v>
      </c>
      <c r="AU93" s="41">
        <f t="shared" si="120"/>
        <v>1135898.6220401351</v>
      </c>
      <c r="AV93" s="41">
        <f t="shared" si="121"/>
        <v>89521390.509134009</v>
      </c>
      <c r="AW93">
        <f t="shared" si="97"/>
        <v>0.72719132532694286</v>
      </c>
      <c r="AX93">
        <f t="shared" si="122"/>
        <v>0</v>
      </c>
      <c r="AY93" s="121">
        <f t="shared" si="123"/>
        <v>0</v>
      </c>
      <c r="AZ93">
        <f t="shared" si="98"/>
        <v>0.78901623215164529</v>
      </c>
      <c r="BA93" s="39">
        <f t="shared" si="124"/>
        <v>83333.333333333328</v>
      </c>
      <c r="BB93" s="39">
        <f t="shared" si="125"/>
        <v>0</v>
      </c>
      <c r="BC93">
        <f t="shared" si="99"/>
        <v>0.74472752513553919</v>
      </c>
      <c r="BD93" s="41">
        <f t="shared" si="126"/>
        <v>296214.28703045665</v>
      </c>
      <c r="BE93" s="41">
        <f t="shared" si="127"/>
        <v>19854048.023778126</v>
      </c>
      <c r="BF93">
        <f t="shared" si="100"/>
        <v>0.72922885473318644</v>
      </c>
      <c r="BG93" s="41">
        <f t="shared" si="128"/>
        <v>58125</v>
      </c>
      <c r="BH93" s="41">
        <f t="shared" si="129"/>
        <v>0</v>
      </c>
      <c r="BI93">
        <f t="shared" si="101"/>
        <v>0.76021104738681744</v>
      </c>
      <c r="BJ93">
        <f t="shared" si="130"/>
        <v>0</v>
      </c>
      <c r="BK93" s="121">
        <f t="shared" si="131"/>
        <v>0</v>
      </c>
      <c r="BL93">
        <f t="shared" si="102"/>
        <v>0.77137569830215702</v>
      </c>
      <c r="BM93" s="119">
        <f t="shared" si="132"/>
        <v>1573571.2424039249</v>
      </c>
      <c r="BN93" s="119">
        <f t="shared" si="133"/>
        <v>82726517.903918833</v>
      </c>
      <c r="BO93">
        <f t="shared" si="103"/>
        <v>0.74478644819656525</v>
      </c>
    </row>
    <row r="94" spans="1:67">
      <c r="A94">
        <v>82</v>
      </c>
      <c r="B94" s="64">
        <v>77</v>
      </c>
      <c r="C94" s="56">
        <f t="shared" si="76"/>
        <v>115326955.8763573</v>
      </c>
      <c r="D94" s="56">
        <f t="shared" si="104"/>
        <v>0</v>
      </c>
      <c r="E94" s="59">
        <f t="shared" si="105"/>
        <v>115326955.87635739</v>
      </c>
      <c r="F94" s="53">
        <f t="shared" si="106"/>
        <v>1026977.2254214376</v>
      </c>
      <c r="G94" s="53">
        <f t="shared" si="77"/>
        <v>534924.86367317103</v>
      </c>
      <c r="H94" s="66">
        <f t="shared" si="78"/>
        <v>492052.36174826662</v>
      </c>
      <c r="I94" s="54">
        <f t="shared" si="107"/>
        <v>0.06</v>
      </c>
      <c r="J94" s="67">
        <f t="shared" si="79"/>
        <v>5.1430128318229462E-3</v>
      </c>
      <c r="K94" s="68">
        <f t="shared" si="80"/>
        <v>590597.3823167847</v>
      </c>
      <c r="L94" s="68">
        <f t="shared" si="81"/>
        <v>1617574.6077382225</v>
      </c>
      <c r="M94" s="55">
        <f t="shared" si="108"/>
        <v>1082649.7440650514</v>
      </c>
      <c r="N94" s="55">
        <f t="shared" si="109"/>
        <v>243792.79951106623</v>
      </c>
      <c r="O94" s="55">
        <f t="shared" si="82"/>
        <v>838856.94455398526</v>
      </c>
      <c r="P94" s="65">
        <f t="shared" si="110"/>
        <v>0</v>
      </c>
      <c r="Q94" s="52">
        <f t="shared" si="71"/>
        <v>0</v>
      </c>
      <c r="R94" s="57">
        <f t="shared" si="111"/>
        <v>0</v>
      </c>
      <c r="S94" s="59">
        <f t="shared" si="112"/>
        <v>0</v>
      </c>
      <c r="T94" s="56">
        <f t="shared" si="83"/>
        <v>0</v>
      </c>
      <c r="U94" s="57">
        <f t="shared" si="84"/>
        <v>0</v>
      </c>
      <c r="V94" s="59">
        <f t="shared" si="134"/>
        <v>6261902.4661596492</v>
      </c>
      <c r="W94" s="52">
        <f t="shared" si="74"/>
        <v>1101755.0494966018</v>
      </c>
      <c r="X94" s="57">
        <f t="shared" si="85"/>
        <v>26091.260275665205</v>
      </c>
      <c r="Y94" s="59">
        <f t="shared" si="72"/>
        <v>30176130.306456845</v>
      </c>
      <c r="Z94" s="56">
        <f t="shared" si="113"/>
        <v>0</v>
      </c>
      <c r="AA94" s="57">
        <f t="shared" si="114"/>
        <v>125733.87627690352</v>
      </c>
      <c r="AB94" s="63">
        <f t="shared" si="135"/>
        <v>20000000</v>
      </c>
      <c r="AC94" s="74">
        <f t="shared" si="86"/>
        <v>0</v>
      </c>
      <c r="AD94" s="57">
        <f t="shared" si="115"/>
        <v>83333.333333333328</v>
      </c>
      <c r="AE94" s="59">
        <f t="shared" si="116"/>
        <v>12019508.223969731</v>
      </c>
      <c r="AF94" s="54">
        <f t="shared" si="117"/>
        <v>243792.79951106623</v>
      </c>
      <c r="AG94" s="57">
        <f t="shared" si="87"/>
        <v>50081.284266540548</v>
      </c>
      <c r="AH94" s="59">
        <f t="shared" si="118"/>
        <v>13950000</v>
      </c>
      <c r="AI94" s="54">
        <f t="shared" si="88"/>
        <v>0</v>
      </c>
      <c r="AJ94" s="57">
        <f t="shared" si="89"/>
        <v>58125</v>
      </c>
      <c r="AK94" s="59">
        <f t="shared" si="73"/>
        <v>32919414.879771087</v>
      </c>
      <c r="AL94" s="56">
        <f t="shared" si="75"/>
        <v>0</v>
      </c>
      <c r="AM94" s="75">
        <f t="shared" si="90"/>
        <v>137164.22866571287</v>
      </c>
      <c r="AN94">
        <f t="shared" si="119"/>
        <v>2.8121789889387395E-2</v>
      </c>
      <c r="AO94" s="119">
        <f t="shared" si="91"/>
        <v>0</v>
      </c>
      <c r="AP94" s="119">
        <f t="shared" si="92"/>
        <v>0</v>
      </c>
      <c r="AQ94">
        <f t="shared" si="93"/>
        <v>0.71006220632401218</v>
      </c>
      <c r="AR94" s="41">
        <f t="shared" si="94"/>
        <v>0</v>
      </c>
      <c r="AS94" s="41">
        <f t="shared" si="95"/>
        <v>0</v>
      </c>
      <c r="AT94">
        <f t="shared" si="96"/>
        <v>0.71420984088544548</v>
      </c>
      <c r="AU94" s="41">
        <f t="shared" si="120"/>
        <v>1127846.309772267</v>
      </c>
      <c r="AV94" s="41">
        <f t="shared" si="121"/>
        <v>90343914.058721349</v>
      </c>
      <c r="AW94">
        <f t="shared" si="97"/>
        <v>0.72377760819230375</v>
      </c>
      <c r="AX94">
        <f t="shared" si="122"/>
        <v>0</v>
      </c>
      <c r="AY94" s="121">
        <f t="shared" si="123"/>
        <v>0</v>
      </c>
      <c r="AZ94">
        <f t="shared" si="98"/>
        <v>0.78615545319191404</v>
      </c>
      <c r="BA94" s="39">
        <f t="shared" si="124"/>
        <v>83333.333333333328</v>
      </c>
      <c r="BB94" s="39">
        <f t="shared" si="125"/>
        <v>0</v>
      </c>
      <c r="BC94">
        <f t="shared" si="99"/>
        <v>0.7414638066517405</v>
      </c>
      <c r="BD94" s="41">
        <f t="shared" si="126"/>
        <v>293874.08377760678</v>
      </c>
      <c r="BE94" s="41">
        <f t="shared" si="127"/>
        <v>19991009.559907433</v>
      </c>
      <c r="BF94">
        <f t="shared" si="100"/>
        <v>0.72583228050105664</v>
      </c>
      <c r="BG94" s="41">
        <f t="shared" si="128"/>
        <v>58125</v>
      </c>
      <c r="BH94" s="41">
        <f t="shared" si="129"/>
        <v>0</v>
      </c>
      <c r="BI94">
        <f t="shared" si="101"/>
        <v>0.7570843276258119</v>
      </c>
      <c r="BJ94">
        <f t="shared" si="130"/>
        <v>0</v>
      </c>
      <c r="BK94" s="121">
        <f t="shared" si="131"/>
        <v>0</v>
      </c>
      <c r="BL94">
        <f t="shared" si="102"/>
        <v>0.76835036526730527</v>
      </c>
      <c r="BM94" s="119">
        <f t="shared" si="132"/>
        <v>1563178.726883207</v>
      </c>
      <c r="BN94" s="119">
        <f t="shared" si="133"/>
        <v>83364030.293008953</v>
      </c>
      <c r="BO94">
        <f t="shared" si="103"/>
        <v>0.74152324302633266</v>
      </c>
    </row>
    <row r="95" spans="1:67">
      <c r="A95">
        <v>83</v>
      </c>
      <c r="B95" s="58">
        <v>78</v>
      </c>
      <c r="C95" s="56">
        <f t="shared" si="76"/>
        <v>114244306.13229227</v>
      </c>
      <c r="D95" s="56">
        <f t="shared" si="104"/>
        <v>0</v>
      </c>
      <c r="E95" s="59">
        <f t="shared" si="105"/>
        <v>114244306.13229235</v>
      </c>
      <c r="F95" s="53">
        <f t="shared" si="106"/>
        <v>1021695.4683731052</v>
      </c>
      <c r="G95" s="53">
        <f t="shared" si="77"/>
        <v>529903.17327694932</v>
      </c>
      <c r="H95" s="60">
        <f t="shared" si="78"/>
        <v>491792.29509615584</v>
      </c>
      <c r="I95" s="54">
        <f t="shared" si="107"/>
        <v>0.06</v>
      </c>
      <c r="J95" s="61">
        <f t="shared" si="79"/>
        <v>5.1430128318229462E-3</v>
      </c>
      <c r="K95" s="62">
        <f t="shared" si="80"/>
        <v>585030.63831681723</v>
      </c>
      <c r="L95" s="62">
        <f t="shared" si="81"/>
        <v>1606726.1066899225</v>
      </c>
      <c r="M95" s="55">
        <f t="shared" si="108"/>
        <v>1076822.9334129733</v>
      </c>
      <c r="N95" s="55">
        <f t="shared" si="109"/>
        <v>242480.70897682078</v>
      </c>
      <c r="O95" s="55">
        <f t="shared" si="82"/>
        <v>834342.22443615261</v>
      </c>
      <c r="P95" s="59">
        <f t="shared" si="110"/>
        <v>0</v>
      </c>
      <c r="Q95" s="52">
        <f t="shared" si="71"/>
        <v>0</v>
      </c>
      <c r="R95" s="57">
        <f t="shared" si="111"/>
        <v>0</v>
      </c>
      <c r="S95" s="59">
        <f t="shared" si="112"/>
        <v>0</v>
      </c>
      <c r="T95" s="56">
        <f t="shared" si="83"/>
        <v>0</v>
      </c>
      <c r="U95" s="57">
        <f t="shared" si="84"/>
        <v>0</v>
      </c>
      <c r="V95" s="59">
        <f t="shared" si="134"/>
        <v>5160147.4166630469</v>
      </c>
      <c r="W95" s="52">
        <f t="shared" si="74"/>
        <v>1098335.7381493631</v>
      </c>
      <c r="X95" s="57">
        <f t="shared" si="85"/>
        <v>21500.614236096029</v>
      </c>
      <c r="Y95" s="59">
        <f t="shared" si="72"/>
        <v>30301864.182733748</v>
      </c>
      <c r="Z95" s="56">
        <f t="shared" si="113"/>
        <v>0</v>
      </c>
      <c r="AA95" s="57">
        <f t="shared" si="114"/>
        <v>126257.76742805728</v>
      </c>
      <c r="AB95" s="63">
        <f t="shared" si="135"/>
        <v>20000000</v>
      </c>
      <c r="AC95" s="74">
        <f t="shared" si="86"/>
        <v>0</v>
      </c>
      <c r="AD95" s="57">
        <f t="shared" si="115"/>
        <v>83333.333333333328</v>
      </c>
      <c r="AE95" s="59">
        <f t="shared" si="116"/>
        <v>11775715.424458666</v>
      </c>
      <c r="AF95" s="54">
        <f t="shared" si="117"/>
        <v>242480.70897682078</v>
      </c>
      <c r="AG95" s="57">
        <f t="shared" si="87"/>
        <v>49065.480935244443</v>
      </c>
      <c r="AH95" s="59">
        <f t="shared" si="118"/>
        <v>13950000</v>
      </c>
      <c r="AI95" s="54">
        <f t="shared" si="88"/>
        <v>0</v>
      </c>
      <c r="AJ95" s="57">
        <f t="shared" si="89"/>
        <v>58125</v>
      </c>
      <c r="AK95" s="59">
        <f t="shared" si="73"/>
        <v>33056579.108436801</v>
      </c>
      <c r="AL95" s="56">
        <f t="shared" si="75"/>
        <v>0</v>
      </c>
      <c r="AM95" s="75">
        <f t="shared" si="90"/>
        <v>137735.74628515332</v>
      </c>
      <c r="AN95">
        <f t="shared" si="119"/>
        <v>2.8202197073394858E-2</v>
      </c>
      <c r="AO95" s="119">
        <f t="shared" si="91"/>
        <v>0</v>
      </c>
      <c r="AP95" s="119">
        <f t="shared" si="92"/>
        <v>0</v>
      </c>
      <c r="AQ95">
        <f t="shared" si="93"/>
        <v>0.70654399110011912</v>
      </c>
      <c r="AR95" s="41">
        <f t="shared" si="94"/>
        <v>0</v>
      </c>
      <c r="AS95" s="41">
        <f t="shared" si="95"/>
        <v>0</v>
      </c>
      <c r="AT95">
        <f t="shared" si="96"/>
        <v>0.71072480375599878</v>
      </c>
      <c r="AU95" s="41">
        <f t="shared" si="120"/>
        <v>1119836.352385459</v>
      </c>
      <c r="AV95" s="41">
        <f t="shared" si="121"/>
        <v>91161866.266397133</v>
      </c>
      <c r="AW95">
        <f t="shared" si="97"/>
        <v>0.72037030539108271</v>
      </c>
      <c r="AX95">
        <f t="shared" si="122"/>
        <v>0</v>
      </c>
      <c r="AY95" s="121">
        <f t="shared" si="123"/>
        <v>0</v>
      </c>
      <c r="AZ95">
        <f t="shared" si="98"/>
        <v>0.78329458499847948</v>
      </c>
      <c r="BA95" s="39">
        <f t="shared" si="124"/>
        <v>83333.333333333328</v>
      </c>
      <c r="BB95" s="39">
        <f t="shared" si="125"/>
        <v>0</v>
      </c>
      <c r="BC95">
        <f t="shared" si="99"/>
        <v>0.73820453919443529</v>
      </c>
      <c r="BD95" s="41">
        <f t="shared" si="126"/>
        <v>291546.18991206522</v>
      </c>
      <c r="BE95" s="41">
        <f t="shared" si="127"/>
        <v>20125898.845076125</v>
      </c>
      <c r="BF95">
        <f t="shared" si="100"/>
        <v>0.72244188773489515</v>
      </c>
      <c r="BG95" s="41">
        <f t="shared" si="128"/>
        <v>58125</v>
      </c>
      <c r="BH95" s="41">
        <f t="shared" si="129"/>
        <v>0</v>
      </c>
      <c r="BI95">
        <f t="shared" si="101"/>
        <v>0.75396040294551792</v>
      </c>
      <c r="BJ95">
        <f t="shared" si="130"/>
        <v>0</v>
      </c>
      <c r="BK95" s="121">
        <f t="shared" si="131"/>
        <v>0</v>
      </c>
      <c r="BL95">
        <f t="shared" si="102"/>
        <v>0.76532667888382822</v>
      </c>
      <c r="BM95" s="119">
        <f t="shared" si="132"/>
        <v>1552840.8756308574</v>
      </c>
      <c r="BN95" s="119">
        <f t="shared" si="133"/>
        <v>83992188.806211919</v>
      </c>
      <c r="BO95">
        <f t="shared" si="103"/>
        <v>0.73826448244234189</v>
      </c>
    </row>
    <row r="96" spans="1:67">
      <c r="A96">
        <v>84</v>
      </c>
      <c r="B96" s="64">
        <v>79</v>
      </c>
      <c r="C96" s="56">
        <f t="shared" si="76"/>
        <v>113167483.19887929</v>
      </c>
      <c r="D96" s="56">
        <f t="shared" si="104"/>
        <v>0</v>
      </c>
      <c r="E96" s="59">
        <f t="shared" si="105"/>
        <v>113167483.19887938</v>
      </c>
      <c r="F96" s="53">
        <f t="shared" si="106"/>
        <v>1016440.8754690472</v>
      </c>
      <c r="G96" s="53">
        <f t="shared" si="77"/>
        <v>524908.50957080221</v>
      </c>
      <c r="H96" s="66">
        <f t="shared" si="78"/>
        <v>491532.36589824501</v>
      </c>
      <c r="I96" s="54">
        <f t="shared" si="107"/>
        <v>0.06</v>
      </c>
      <c r="J96" s="67">
        <f t="shared" si="79"/>
        <v>5.1430128318229462E-3</v>
      </c>
      <c r="K96" s="68">
        <f t="shared" si="80"/>
        <v>579493.86097187328</v>
      </c>
      <c r="L96" s="68">
        <f t="shared" si="81"/>
        <v>1595934.7364409203</v>
      </c>
      <c r="M96" s="55">
        <f t="shared" si="108"/>
        <v>1071026.2268701182</v>
      </c>
      <c r="N96" s="55">
        <f t="shared" si="109"/>
        <v>241175.39733399841</v>
      </c>
      <c r="O96" s="55">
        <f t="shared" si="82"/>
        <v>829850.82953611983</v>
      </c>
      <c r="P96" s="65">
        <f t="shared" si="110"/>
        <v>0</v>
      </c>
      <c r="Q96" s="52">
        <f t="shared" si="71"/>
        <v>0</v>
      </c>
      <c r="R96" s="57">
        <f t="shared" si="111"/>
        <v>0</v>
      </c>
      <c r="S96" s="59">
        <f t="shared" si="112"/>
        <v>0</v>
      </c>
      <c r="T96" s="56">
        <f t="shared" si="83"/>
        <v>0</v>
      </c>
      <c r="U96" s="57">
        <f t="shared" si="84"/>
        <v>0</v>
      </c>
      <c r="V96" s="59">
        <f t="shared" si="134"/>
        <v>4061811.6785136838</v>
      </c>
      <c r="W96" s="52">
        <f t="shared" si="74"/>
        <v>1094944.3162231355</v>
      </c>
      <c r="X96" s="57">
        <f t="shared" si="85"/>
        <v>16924.215327140348</v>
      </c>
      <c r="Y96" s="59">
        <f t="shared" si="72"/>
        <v>30428121.950161807</v>
      </c>
      <c r="Z96" s="56">
        <f t="shared" si="113"/>
        <v>0</v>
      </c>
      <c r="AA96" s="57">
        <f t="shared" si="114"/>
        <v>126783.84145900753</v>
      </c>
      <c r="AB96" s="63">
        <f t="shared" si="135"/>
        <v>20000000</v>
      </c>
      <c r="AC96" s="74">
        <f t="shared" si="86"/>
        <v>0</v>
      </c>
      <c r="AD96" s="57">
        <f t="shared" si="115"/>
        <v>83333.333333333328</v>
      </c>
      <c r="AE96" s="59">
        <f t="shared" si="116"/>
        <v>11533234.715481846</v>
      </c>
      <c r="AF96" s="54">
        <f t="shared" si="117"/>
        <v>241175.39733399841</v>
      </c>
      <c r="AG96" s="57">
        <f t="shared" si="87"/>
        <v>48055.144647841022</v>
      </c>
      <c r="AH96" s="59">
        <f t="shared" si="118"/>
        <v>13950000</v>
      </c>
      <c r="AI96" s="54">
        <f t="shared" si="88"/>
        <v>0</v>
      </c>
      <c r="AJ96" s="57">
        <f t="shared" si="89"/>
        <v>58125</v>
      </c>
      <c r="AK96" s="59">
        <f t="shared" si="73"/>
        <v>33194314.854721952</v>
      </c>
      <c r="AL96" s="56">
        <f t="shared" si="75"/>
        <v>0</v>
      </c>
      <c r="AM96" s="75">
        <f t="shared" si="90"/>
        <v>138309.64522800813</v>
      </c>
      <c r="AN96">
        <f t="shared" si="119"/>
        <v>2.8282604257402318E-2</v>
      </c>
      <c r="AO96" s="119">
        <f t="shared" si="91"/>
        <v>0</v>
      </c>
      <c r="AP96" s="119">
        <f t="shared" si="92"/>
        <v>0</v>
      </c>
      <c r="AQ96">
        <f t="shared" si="93"/>
        <v>0.70303383067163661</v>
      </c>
      <c r="AR96" s="41">
        <f t="shared" si="94"/>
        <v>0</v>
      </c>
      <c r="AS96" s="41">
        <f t="shared" si="95"/>
        <v>0</v>
      </c>
      <c r="AT96">
        <f t="shared" si="96"/>
        <v>0.7072473379434987</v>
      </c>
      <c r="AU96" s="41">
        <f t="shared" si="120"/>
        <v>1111868.5315502759</v>
      </c>
      <c r="AV96" s="41">
        <f t="shared" si="121"/>
        <v>91975322.562743381</v>
      </c>
      <c r="AW96">
        <f t="shared" si="97"/>
        <v>0.71696947752577911</v>
      </c>
      <c r="AX96">
        <f t="shared" si="122"/>
        <v>0</v>
      </c>
      <c r="AY96" s="121">
        <f t="shared" si="123"/>
        <v>0</v>
      </c>
      <c r="AZ96">
        <f t="shared" si="98"/>
        <v>0.78043370428017655</v>
      </c>
      <c r="BA96" s="39">
        <f t="shared" si="124"/>
        <v>83333.333333333328</v>
      </c>
      <c r="BB96" s="39">
        <f t="shared" si="125"/>
        <v>0</v>
      </c>
      <c r="BC96">
        <f t="shared" si="99"/>
        <v>0.73494979009967676</v>
      </c>
      <c r="BD96" s="41">
        <f t="shared" si="126"/>
        <v>289230.54198183946</v>
      </c>
      <c r="BE96" s="41">
        <f t="shared" si="127"/>
        <v>20258733.376055866</v>
      </c>
      <c r="BF96">
        <f t="shared" si="100"/>
        <v>0.71905773791495431</v>
      </c>
      <c r="BG96" s="41">
        <f t="shared" si="128"/>
        <v>58125</v>
      </c>
      <c r="BH96" s="41">
        <f t="shared" si="129"/>
        <v>0</v>
      </c>
      <c r="BI96">
        <f t="shared" si="101"/>
        <v>0.75083934514564854</v>
      </c>
      <c r="BJ96">
        <f t="shared" si="130"/>
        <v>0</v>
      </c>
      <c r="BK96" s="121">
        <f t="shared" si="131"/>
        <v>0</v>
      </c>
      <c r="BL96">
        <f t="shared" si="102"/>
        <v>0.76230471335859318</v>
      </c>
      <c r="BM96" s="119">
        <f t="shared" si="132"/>
        <v>1542557.4068654487</v>
      </c>
      <c r="BN96" s="119">
        <f t="shared" si="133"/>
        <v>84611071.922739342</v>
      </c>
      <c r="BO96">
        <f t="shared" si="103"/>
        <v>0.73501023380021679</v>
      </c>
    </row>
    <row r="97" spans="1:67">
      <c r="A97">
        <v>85</v>
      </c>
      <c r="B97" s="58">
        <v>80</v>
      </c>
      <c r="C97" s="56">
        <f t="shared" si="76"/>
        <v>112096456.97200917</v>
      </c>
      <c r="D97" s="56">
        <f t="shared" si="104"/>
        <v>0</v>
      </c>
      <c r="E97" s="59">
        <f t="shared" si="105"/>
        <v>112096456.97200926</v>
      </c>
      <c r="F97" s="53">
        <f t="shared" si="106"/>
        <v>1011213.3070037205</v>
      </c>
      <c r="G97" s="53">
        <f t="shared" si="77"/>
        <v>519940.73292183626</v>
      </c>
      <c r="H97" s="60">
        <f t="shared" si="78"/>
        <v>491272.57408188429</v>
      </c>
      <c r="I97" s="54">
        <f t="shared" si="107"/>
        <v>0.06</v>
      </c>
      <c r="J97" s="61">
        <f t="shared" si="79"/>
        <v>5.1430128318229462E-3</v>
      </c>
      <c r="K97" s="62">
        <f t="shared" si="80"/>
        <v>573986.89545650652</v>
      </c>
      <c r="L97" s="62">
        <f t="shared" si="81"/>
        <v>1585200.2024602271</v>
      </c>
      <c r="M97" s="55">
        <f t="shared" si="108"/>
        <v>1065259.4695383909</v>
      </c>
      <c r="N97" s="55">
        <f t="shared" si="109"/>
        <v>239876.82970239854</v>
      </c>
      <c r="O97" s="55">
        <f t="shared" si="82"/>
        <v>825382.63983599236</v>
      </c>
      <c r="P97" s="59">
        <f t="shared" si="110"/>
        <v>0</v>
      </c>
      <c r="Q97" s="52">
        <f t="shared" si="71"/>
        <v>0</v>
      </c>
      <c r="R97" s="57">
        <f t="shared" si="111"/>
        <v>0</v>
      </c>
      <c r="S97" s="59">
        <f t="shared" si="112"/>
        <v>0</v>
      </c>
      <c r="T97" s="56">
        <f t="shared" si="83"/>
        <v>0</v>
      </c>
      <c r="U97" s="57">
        <f t="shared" si="84"/>
        <v>0</v>
      </c>
      <c r="V97" s="59">
        <f t="shared" si="134"/>
        <v>2966867.3622905482</v>
      </c>
      <c r="W97" s="52">
        <f t="shared" si="74"/>
        <v>1091580.6827175373</v>
      </c>
      <c r="X97" s="57">
        <f t="shared" si="85"/>
        <v>12361.947342877284</v>
      </c>
      <c r="Y97" s="59">
        <f t="shared" si="72"/>
        <v>30554905.791620813</v>
      </c>
      <c r="Z97" s="56">
        <f t="shared" si="113"/>
        <v>0</v>
      </c>
      <c r="AA97" s="57">
        <f t="shared" si="114"/>
        <v>127312.10746508672</v>
      </c>
      <c r="AB97" s="63">
        <f t="shared" si="135"/>
        <v>20000000</v>
      </c>
      <c r="AC97" s="74">
        <f t="shared" si="86"/>
        <v>0</v>
      </c>
      <c r="AD97" s="57">
        <f t="shared" si="115"/>
        <v>83333.333333333328</v>
      </c>
      <c r="AE97" s="59">
        <f t="shared" si="116"/>
        <v>11292059.318147847</v>
      </c>
      <c r="AF97" s="54">
        <f t="shared" si="117"/>
        <v>239876.82970239854</v>
      </c>
      <c r="AG97" s="57">
        <f t="shared" si="87"/>
        <v>47050.247158949365</v>
      </c>
      <c r="AH97" s="59">
        <f t="shared" si="118"/>
        <v>13950000</v>
      </c>
      <c r="AI97" s="54">
        <f t="shared" si="88"/>
        <v>0</v>
      </c>
      <c r="AJ97" s="57">
        <f t="shared" si="89"/>
        <v>58125</v>
      </c>
      <c r="AK97" s="59">
        <f t="shared" si="73"/>
        <v>33332624.499949962</v>
      </c>
      <c r="AL97" s="56">
        <f t="shared" si="75"/>
        <v>0</v>
      </c>
      <c r="AM97" s="75">
        <f t="shared" si="90"/>
        <v>138885.93541645817</v>
      </c>
      <c r="AN97">
        <f t="shared" si="119"/>
        <v>2.8363011441409777E-2</v>
      </c>
      <c r="AO97" s="119">
        <f t="shared" si="91"/>
        <v>0</v>
      </c>
      <c r="AP97" s="119">
        <f t="shared" si="92"/>
        <v>0</v>
      </c>
      <c r="AQ97">
        <f t="shared" si="93"/>
        <v>0.69953177852018011</v>
      </c>
      <c r="AR97" s="41">
        <f t="shared" si="94"/>
        <v>0</v>
      </c>
      <c r="AS97" s="41">
        <f t="shared" si="95"/>
        <v>0</v>
      </c>
      <c r="AT97">
        <f t="shared" si="96"/>
        <v>0.70377749904216036</v>
      </c>
      <c r="AU97" s="41">
        <f t="shared" si="120"/>
        <v>1103942.6300604146</v>
      </c>
      <c r="AV97" s="41">
        <f t="shared" si="121"/>
        <v>92784358.030990675</v>
      </c>
      <c r="AW97">
        <f t="shared" si="97"/>
        <v>0.71357518465326852</v>
      </c>
      <c r="AX97">
        <f t="shared" si="122"/>
        <v>0</v>
      </c>
      <c r="AY97" s="121">
        <f t="shared" si="123"/>
        <v>0</v>
      </c>
      <c r="AZ97">
        <f t="shared" si="98"/>
        <v>0.77757288746555742</v>
      </c>
      <c r="BA97" s="39">
        <f t="shared" si="124"/>
        <v>83333.333333333328</v>
      </c>
      <c r="BB97" s="39">
        <f t="shared" si="125"/>
        <v>0</v>
      </c>
      <c r="BC97">
        <f t="shared" si="99"/>
        <v>0.73169962622525853</v>
      </c>
      <c r="BD97" s="41">
        <f t="shared" si="126"/>
        <v>286927.07686134789</v>
      </c>
      <c r="BE97" s="41">
        <f t="shared" si="127"/>
        <v>20389530.524703875</v>
      </c>
      <c r="BF97">
        <f t="shared" si="100"/>
        <v>0.71567989198326298</v>
      </c>
      <c r="BG97" s="41">
        <f t="shared" si="128"/>
        <v>58125</v>
      </c>
      <c r="BH97" s="41">
        <f t="shared" si="129"/>
        <v>0</v>
      </c>
      <c r="BI97">
        <f t="shared" si="101"/>
        <v>0.74772122561329779</v>
      </c>
      <c r="BJ97">
        <f t="shared" si="130"/>
        <v>0</v>
      </c>
      <c r="BK97" s="121">
        <f t="shared" si="131"/>
        <v>0</v>
      </c>
      <c r="BL97">
        <f t="shared" si="102"/>
        <v>0.75928454253594591</v>
      </c>
      <c r="BM97" s="119">
        <f t="shared" si="132"/>
        <v>1532328.0402550958</v>
      </c>
      <c r="BN97" s="119">
        <f t="shared" si="133"/>
        <v>85220757.563071266</v>
      </c>
      <c r="BO97">
        <f t="shared" si="103"/>
        <v>0.73176056397756573</v>
      </c>
    </row>
    <row r="98" spans="1:67">
      <c r="A98">
        <v>86</v>
      </c>
      <c r="B98" s="64">
        <v>81</v>
      </c>
      <c r="C98" s="56">
        <f t="shared" si="76"/>
        <v>111031197.50247078</v>
      </c>
      <c r="D98" s="56">
        <f t="shared" si="104"/>
        <v>0</v>
      </c>
      <c r="E98" s="59">
        <f t="shared" si="105"/>
        <v>111031197.50247087</v>
      </c>
      <c r="F98" s="53">
        <f t="shared" si="106"/>
        <v>1006012.6239900902</v>
      </c>
      <c r="G98" s="53">
        <f t="shared" si="77"/>
        <v>514999.70441562735</v>
      </c>
      <c r="H98" s="66">
        <f t="shared" si="78"/>
        <v>491012.91957446287</v>
      </c>
      <c r="I98" s="54">
        <f t="shared" si="107"/>
        <v>0.06</v>
      </c>
      <c r="J98" s="67">
        <f t="shared" si="79"/>
        <v>5.1430128318229462E-3</v>
      </c>
      <c r="K98" s="68">
        <f t="shared" si="80"/>
        <v>568509.58774191316</v>
      </c>
      <c r="L98" s="68">
        <f t="shared" si="81"/>
        <v>1574522.2117320034</v>
      </c>
      <c r="M98" s="55">
        <f t="shared" si="108"/>
        <v>1059522.5073163761</v>
      </c>
      <c r="N98" s="55">
        <f t="shared" si="109"/>
        <v>238584.97138121817</v>
      </c>
      <c r="O98" s="55">
        <f t="shared" si="82"/>
        <v>820937.53593515791</v>
      </c>
      <c r="P98" s="65">
        <f t="shared" si="110"/>
        <v>0</v>
      </c>
      <c r="Q98" s="52">
        <f t="shared" si="71"/>
        <v>0</v>
      </c>
      <c r="R98" s="57">
        <f t="shared" si="111"/>
        <v>0</v>
      </c>
      <c r="S98" s="59">
        <f t="shared" si="112"/>
        <v>0</v>
      </c>
      <c r="T98" s="56">
        <f t="shared" si="83"/>
        <v>0</v>
      </c>
      <c r="U98" s="57">
        <f t="shared" si="84"/>
        <v>0</v>
      </c>
      <c r="V98" s="59">
        <f t="shared" si="134"/>
        <v>1875286.6795730109</v>
      </c>
      <c r="W98" s="52">
        <f t="shared" si="74"/>
        <v>1088244.7373287093</v>
      </c>
      <c r="X98" s="57">
        <f t="shared" si="85"/>
        <v>7813.6944982208788</v>
      </c>
      <c r="Y98" s="59">
        <f t="shared" si="72"/>
        <v>30682217.899085902</v>
      </c>
      <c r="Z98" s="56">
        <f t="shared" si="113"/>
        <v>0</v>
      </c>
      <c r="AA98" s="57">
        <f t="shared" si="114"/>
        <v>127842.57457952459</v>
      </c>
      <c r="AB98" s="63">
        <f t="shared" si="135"/>
        <v>20000000</v>
      </c>
      <c r="AC98" s="74">
        <f t="shared" si="86"/>
        <v>0</v>
      </c>
      <c r="AD98" s="57">
        <f t="shared" si="115"/>
        <v>83333.333333333328</v>
      </c>
      <c r="AE98" s="59">
        <f t="shared" si="116"/>
        <v>11052182.48844545</v>
      </c>
      <c r="AF98" s="54">
        <f t="shared" si="117"/>
        <v>238584.97138121817</v>
      </c>
      <c r="AG98" s="57">
        <f t="shared" si="87"/>
        <v>46050.760368522708</v>
      </c>
      <c r="AH98" s="59">
        <f t="shared" si="118"/>
        <v>13950000</v>
      </c>
      <c r="AI98" s="54">
        <f t="shared" si="88"/>
        <v>0</v>
      </c>
      <c r="AJ98" s="57">
        <f t="shared" si="89"/>
        <v>58125</v>
      </c>
      <c r="AK98" s="59">
        <f t="shared" si="73"/>
        <v>33471510.435366422</v>
      </c>
      <c r="AL98" s="56">
        <f t="shared" si="75"/>
        <v>0</v>
      </c>
      <c r="AM98" s="75">
        <f t="shared" si="90"/>
        <v>139464.62681402676</v>
      </c>
      <c r="AN98">
        <f t="shared" si="119"/>
        <v>2.844341862541724E-2</v>
      </c>
      <c r="AO98" s="119">
        <f t="shared" si="91"/>
        <v>0</v>
      </c>
      <c r="AP98" s="119">
        <f t="shared" si="92"/>
        <v>0</v>
      </c>
      <c r="AQ98">
        <f t="shared" si="93"/>
        <v>0.69603788753627116</v>
      </c>
      <c r="AR98" s="41">
        <f t="shared" si="94"/>
        <v>0</v>
      </c>
      <c r="AS98" s="41">
        <f t="shared" si="95"/>
        <v>0</v>
      </c>
      <c r="AT98">
        <f t="shared" si="96"/>
        <v>0.70031534206796908</v>
      </c>
      <c r="AU98" s="41">
        <f t="shared" si="120"/>
        <v>1096058.4318269303</v>
      </c>
      <c r="AV98" s="41">
        <f t="shared" si="121"/>
        <v>93589047.410269007</v>
      </c>
      <c r="AW98">
        <f t="shared" si="97"/>
        <v>0.71018748628424411</v>
      </c>
      <c r="AX98">
        <f t="shared" si="122"/>
        <v>0</v>
      </c>
      <c r="AY98" s="121">
        <f t="shared" si="123"/>
        <v>0</v>
      </c>
      <c r="AZ98">
        <f t="shared" si="98"/>
        <v>0.77471221069976415</v>
      </c>
      <c r="BA98" s="39">
        <f t="shared" si="124"/>
        <v>83333.333333333328</v>
      </c>
      <c r="BB98" s="39">
        <f t="shared" si="125"/>
        <v>0</v>
      </c>
      <c r="BC98">
        <f t="shared" si="99"/>
        <v>0.72845411394930359</v>
      </c>
      <c r="BD98" s="41">
        <f t="shared" si="126"/>
        <v>284635.73174974089</v>
      </c>
      <c r="BE98" s="41">
        <f t="shared" si="127"/>
        <v>20518307.538784765</v>
      </c>
      <c r="BF98">
        <f t="shared" si="100"/>
        <v>0.71230841034290449</v>
      </c>
      <c r="BG98" s="41">
        <f t="shared" si="128"/>
        <v>58125</v>
      </c>
      <c r="BH98" s="41">
        <f t="shared" si="129"/>
        <v>0</v>
      </c>
      <c r="BI98">
        <f t="shared" si="101"/>
        <v>0.74460611532094101</v>
      </c>
      <c r="BJ98">
        <f t="shared" si="130"/>
        <v>0</v>
      </c>
      <c r="BK98" s="121">
        <f t="shared" si="131"/>
        <v>0</v>
      </c>
      <c r="BL98">
        <f t="shared" si="102"/>
        <v>0.75626623989521691</v>
      </c>
      <c r="BM98" s="119">
        <f t="shared" si="132"/>
        <v>1522152.4969100044</v>
      </c>
      <c r="BN98" s="119">
        <f t="shared" si="133"/>
        <v>85821323.092626467</v>
      </c>
      <c r="BO98">
        <f t="shared" si="103"/>
        <v>0.72851553937252878</v>
      </c>
    </row>
    <row r="99" spans="1:67">
      <c r="A99">
        <v>87</v>
      </c>
      <c r="B99" s="58">
        <v>82</v>
      </c>
      <c r="C99" s="56">
        <f t="shared" si="76"/>
        <v>109971674.99515441</v>
      </c>
      <c r="D99" s="56">
        <f t="shared" si="104"/>
        <v>0</v>
      </c>
      <c r="E99" s="59">
        <f t="shared" si="105"/>
        <v>109971674.99515449</v>
      </c>
      <c r="F99" s="53">
        <f t="shared" si="106"/>
        <v>1000838.6881559332</v>
      </c>
      <c r="G99" s="53">
        <f t="shared" si="77"/>
        <v>510085.28585252492</v>
      </c>
      <c r="H99" s="60">
        <f t="shared" si="78"/>
        <v>490753.40230340825</v>
      </c>
      <c r="I99" s="54">
        <f t="shared" si="107"/>
        <v>0.06</v>
      </c>
      <c r="J99" s="61">
        <f t="shared" si="79"/>
        <v>5.1430128318229462E-3</v>
      </c>
      <c r="K99" s="62">
        <f t="shared" si="80"/>
        <v>563061.78459183499</v>
      </c>
      <c r="L99" s="62">
        <f t="shared" si="81"/>
        <v>1563900.4727477683</v>
      </c>
      <c r="M99" s="55">
        <f t="shared" si="108"/>
        <v>1053815.1868952434</v>
      </c>
      <c r="N99" s="55">
        <f t="shared" si="109"/>
        <v>237299.78784812993</v>
      </c>
      <c r="O99" s="55">
        <f t="shared" si="82"/>
        <v>816515.39904711349</v>
      </c>
      <c r="P99" s="59">
        <f t="shared" si="110"/>
        <v>0</v>
      </c>
      <c r="Q99" s="52">
        <f t="shared" si="71"/>
        <v>0</v>
      </c>
      <c r="R99" s="57">
        <f t="shared" si="111"/>
        <v>0</v>
      </c>
      <c r="S99" s="59">
        <f t="shared" si="112"/>
        <v>0</v>
      </c>
      <c r="T99" s="56">
        <f t="shared" si="83"/>
        <v>0</v>
      </c>
      <c r="U99" s="57">
        <f t="shared" si="84"/>
        <v>0</v>
      </c>
      <c r="V99" s="59">
        <f t="shared" si="134"/>
        <v>787041.94224430155</v>
      </c>
      <c r="W99" s="52">
        <f t="shared" si="74"/>
        <v>787041.94224430155</v>
      </c>
      <c r="X99" s="57">
        <f t="shared" si="85"/>
        <v>3279.3414260179229</v>
      </c>
      <c r="Y99" s="59">
        <f t="shared" si="72"/>
        <v>30810060.473665427</v>
      </c>
      <c r="Z99" s="56">
        <f t="shared" si="113"/>
        <v>29473.456802811939</v>
      </c>
      <c r="AA99" s="57">
        <f t="shared" si="114"/>
        <v>128375.25197360595</v>
      </c>
      <c r="AB99" s="63">
        <f t="shared" si="135"/>
        <v>20000000</v>
      </c>
      <c r="AC99" s="74">
        <f t="shared" si="86"/>
        <v>0</v>
      </c>
      <c r="AD99" s="57">
        <f t="shared" si="115"/>
        <v>83333.333333333328</v>
      </c>
      <c r="AE99" s="59">
        <f t="shared" si="116"/>
        <v>10813597.517064232</v>
      </c>
      <c r="AF99" s="54">
        <f t="shared" si="117"/>
        <v>237299.78784812993</v>
      </c>
      <c r="AG99" s="57">
        <f t="shared" si="87"/>
        <v>45056.656321100971</v>
      </c>
      <c r="AH99" s="59">
        <f t="shared" si="118"/>
        <v>13950000</v>
      </c>
      <c r="AI99" s="54">
        <f t="shared" si="88"/>
        <v>0</v>
      </c>
      <c r="AJ99" s="57">
        <f t="shared" si="89"/>
        <v>58125</v>
      </c>
      <c r="AK99" s="59">
        <f t="shared" si="73"/>
        <v>33610975.062180452</v>
      </c>
      <c r="AL99" s="56">
        <f t="shared" si="75"/>
        <v>0</v>
      </c>
      <c r="AM99" s="75">
        <f t="shared" si="90"/>
        <v>140045.7294257519</v>
      </c>
      <c r="AN99">
        <f t="shared" si="119"/>
        <v>2.85238258094247E-2</v>
      </c>
      <c r="AO99" s="119">
        <f t="shared" si="91"/>
        <v>0</v>
      </c>
      <c r="AP99" s="119">
        <f t="shared" si="92"/>
        <v>0</v>
      </c>
      <c r="AQ99">
        <f t="shared" si="93"/>
        <v>0.69255221001948941</v>
      </c>
      <c r="AR99" s="41">
        <f t="shared" si="94"/>
        <v>0</v>
      </c>
      <c r="AS99" s="41">
        <f t="shared" si="95"/>
        <v>0</v>
      </c>
      <c r="AT99">
        <f t="shared" si="96"/>
        <v>0.6968609214585989</v>
      </c>
      <c r="AU99" s="41">
        <f t="shared" si="120"/>
        <v>790321.28367031948</v>
      </c>
      <c r="AV99" s="41">
        <f t="shared" si="121"/>
        <v>68472648.975254238</v>
      </c>
      <c r="AW99">
        <f t="shared" si="97"/>
        <v>0.70680644138257565</v>
      </c>
      <c r="AX99">
        <f t="shared" si="122"/>
        <v>157848.70877641789</v>
      </c>
      <c r="AY99" s="121">
        <f t="shared" si="123"/>
        <v>2564190.7418446387</v>
      </c>
      <c r="AZ99">
        <f t="shared" si="98"/>
        <v>0.77185174984163096</v>
      </c>
      <c r="BA99" s="39">
        <f t="shared" si="124"/>
        <v>83333.333333333328</v>
      </c>
      <c r="BB99" s="39">
        <f t="shared" si="125"/>
        <v>0</v>
      </c>
      <c r="BC99">
        <f t="shared" si="99"/>
        <v>0.72521331916883769</v>
      </c>
      <c r="BD99" s="41">
        <f t="shared" si="126"/>
        <v>282356.44416923088</v>
      </c>
      <c r="BE99" s="41">
        <f t="shared" si="127"/>
        <v>20645081.542787302</v>
      </c>
      <c r="BF99">
        <f t="shared" si="100"/>
        <v>0.70894335285733689</v>
      </c>
      <c r="BG99" s="41">
        <f t="shared" si="128"/>
        <v>58125</v>
      </c>
      <c r="BH99" s="41">
        <f t="shared" si="129"/>
        <v>0</v>
      </c>
      <c r="BI99">
        <f t="shared" si="101"/>
        <v>0.74149408482430135</v>
      </c>
      <c r="BJ99">
        <f t="shared" si="130"/>
        <v>0</v>
      </c>
      <c r="BK99" s="121">
        <f t="shared" si="131"/>
        <v>0</v>
      </c>
      <c r="BL99">
        <f t="shared" si="102"/>
        <v>0.75324987854820846</v>
      </c>
      <c r="BM99" s="119">
        <f t="shared" si="132"/>
        <v>1371984.7699493016</v>
      </c>
      <c r="BN99" s="119">
        <f t="shared" si="133"/>
        <v>86412845.325409949</v>
      </c>
      <c r="BO99">
        <f t="shared" si="103"/>
        <v>0.72527522590240612</v>
      </c>
    </row>
    <row r="100" spans="1:67">
      <c r="A100">
        <v>88</v>
      </c>
      <c r="B100" s="64">
        <v>83</v>
      </c>
      <c r="C100" s="56">
        <f t="shared" si="76"/>
        <v>109057905.53768492</v>
      </c>
      <c r="D100" s="56">
        <f t="shared" si="104"/>
        <v>140045.72942568362</v>
      </c>
      <c r="E100" s="59">
        <f t="shared" si="105"/>
        <v>108917859.80825923</v>
      </c>
      <c r="F100" s="53">
        <f t="shared" si="106"/>
        <v>995691.36194016226</v>
      </c>
      <c r="G100" s="53">
        <f t="shared" si="77"/>
        <v>505197.33974397578</v>
      </c>
      <c r="H100" s="66">
        <f t="shared" si="78"/>
        <v>490494.02219618647</v>
      </c>
      <c r="I100" s="54">
        <f t="shared" si="107"/>
        <v>0.06</v>
      </c>
      <c r="J100" s="67">
        <f t="shared" si="79"/>
        <v>5.1430128318229462E-3</v>
      </c>
      <c r="K100" s="68">
        <f t="shared" si="80"/>
        <v>557643.33355848258</v>
      </c>
      <c r="L100" s="68">
        <f t="shared" si="81"/>
        <v>1553334.6954986448</v>
      </c>
      <c r="M100" s="55">
        <f t="shared" si="108"/>
        <v>1048137.3557546691</v>
      </c>
      <c r="N100" s="55">
        <f t="shared" si="109"/>
        <v>236021.24475836352</v>
      </c>
      <c r="O100" s="55">
        <f t="shared" si="82"/>
        <v>812116.11099630559</v>
      </c>
      <c r="P100" s="65">
        <f t="shared" si="110"/>
        <v>0</v>
      </c>
      <c r="Q100" s="52">
        <f t="shared" si="71"/>
        <v>0</v>
      </c>
      <c r="R100" s="57">
        <f t="shared" si="111"/>
        <v>0</v>
      </c>
      <c r="S100" s="59">
        <f t="shared" si="112"/>
        <v>0</v>
      </c>
      <c r="T100" s="56">
        <f t="shared" si="83"/>
        <v>0</v>
      </c>
      <c r="U100" s="57">
        <f t="shared" si="84"/>
        <v>0</v>
      </c>
      <c r="V100" s="59">
        <f t="shared" si="134"/>
        <v>0</v>
      </c>
      <c r="W100" s="52">
        <f t="shared" si="74"/>
        <v>0</v>
      </c>
      <c r="X100" s="57">
        <f t="shared" si="85"/>
        <v>0</v>
      </c>
      <c r="Y100" s="59">
        <f t="shared" si="72"/>
        <v>30780587.016862616</v>
      </c>
      <c r="Z100" s="56">
        <f t="shared" si="113"/>
        <v>812116.11099630559</v>
      </c>
      <c r="AA100" s="57">
        <f t="shared" si="114"/>
        <v>128252.44590359423</v>
      </c>
      <c r="AB100" s="63">
        <f t="shared" si="135"/>
        <v>20000000</v>
      </c>
      <c r="AC100" s="74">
        <f t="shared" si="86"/>
        <v>0</v>
      </c>
      <c r="AD100" s="57">
        <f t="shared" si="115"/>
        <v>83333.333333333328</v>
      </c>
      <c r="AE100" s="59">
        <f t="shared" si="116"/>
        <v>10576297.729216103</v>
      </c>
      <c r="AF100" s="54">
        <f t="shared" si="117"/>
        <v>236021.24475836352</v>
      </c>
      <c r="AG100" s="57">
        <f t="shared" si="87"/>
        <v>44067.907205067095</v>
      </c>
      <c r="AH100" s="59">
        <f t="shared" si="118"/>
        <v>13950000</v>
      </c>
      <c r="AI100" s="54">
        <f t="shared" si="88"/>
        <v>0</v>
      </c>
      <c r="AJ100" s="57">
        <f t="shared" si="89"/>
        <v>58125</v>
      </c>
      <c r="AK100" s="59">
        <f t="shared" si="73"/>
        <v>33751020.791606203</v>
      </c>
      <c r="AL100" s="56">
        <f t="shared" si="75"/>
        <v>0</v>
      </c>
      <c r="AM100" s="75">
        <f t="shared" si="90"/>
        <v>140629.25329835917</v>
      </c>
      <c r="AN100">
        <f t="shared" si="119"/>
        <v>2.860423299343216E-2</v>
      </c>
      <c r="AO100" s="119">
        <f t="shared" si="91"/>
        <v>0</v>
      </c>
      <c r="AP100" s="119">
        <f t="shared" si="92"/>
        <v>0</v>
      </c>
      <c r="AQ100">
        <f t="shared" si="93"/>
        <v>0.68907479767862612</v>
      </c>
      <c r="AR100" s="41">
        <f t="shared" si="94"/>
        <v>0</v>
      </c>
      <c r="AS100" s="41">
        <f t="shared" si="95"/>
        <v>0</v>
      </c>
      <c r="AT100">
        <f t="shared" si="96"/>
        <v>0.69341429107333841</v>
      </c>
      <c r="AU100" s="41">
        <f t="shared" si="120"/>
        <v>0</v>
      </c>
      <c r="AV100" s="41">
        <f t="shared" si="121"/>
        <v>0</v>
      </c>
      <c r="AW100">
        <f t="shared" si="97"/>
        <v>0.70343210836479886</v>
      </c>
      <c r="AX100">
        <f t="shared" si="122"/>
        <v>940368.55689989985</v>
      </c>
      <c r="AY100" s="121">
        <f t="shared" si="123"/>
        <v>71466217.767674893</v>
      </c>
      <c r="AZ100">
        <f t="shared" si="98"/>
        <v>0.76899158046057603</v>
      </c>
      <c r="BA100" s="39">
        <f t="shared" si="124"/>
        <v>83333.333333333328</v>
      </c>
      <c r="BB100" s="39">
        <f t="shared" si="125"/>
        <v>0</v>
      </c>
      <c r="BC100">
        <f t="shared" si="99"/>
        <v>0.72197730729839205</v>
      </c>
      <c r="BD100" s="41">
        <f t="shared" si="126"/>
        <v>280089.15196343063</v>
      </c>
      <c r="BE100" s="41">
        <f t="shared" si="127"/>
        <v>20769869.538735989</v>
      </c>
      <c r="BF100">
        <f t="shared" si="100"/>
        <v>0.70558477884970416</v>
      </c>
      <c r="BG100" s="41">
        <f t="shared" si="128"/>
        <v>58125</v>
      </c>
      <c r="BH100" s="41">
        <f t="shared" si="129"/>
        <v>0</v>
      </c>
      <c r="BI100">
        <f t="shared" si="101"/>
        <v>0.73838520426039367</v>
      </c>
      <c r="BJ100">
        <f t="shared" si="130"/>
        <v>0</v>
      </c>
      <c r="BK100" s="121">
        <f t="shared" si="131"/>
        <v>0</v>
      </c>
      <c r="BL100">
        <f t="shared" si="102"/>
        <v>0.75023553123681541</v>
      </c>
      <c r="BM100" s="119">
        <f t="shared" si="132"/>
        <v>1361916.0421966638</v>
      </c>
      <c r="BN100" s="119">
        <f t="shared" si="133"/>
        <v>86995400.527637526</v>
      </c>
      <c r="BO100">
        <f t="shared" si="103"/>
        <v>0.72203968900223037</v>
      </c>
    </row>
    <row r="101" spans="1:67">
      <c r="A101">
        <v>89</v>
      </c>
      <c r="B101" s="58">
        <v>84</v>
      </c>
      <c r="C101" s="56">
        <f t="shared" si="76"/>
        <v>108150397.43522862</v>
      </c>
      <c r="D101" s="56">
        <f t="shared" si="104"/>
        <v>280674.98272405565</v>
      </c>
      <c r="E101" s="59">
        <f t="shared" si="105"/>
        <v>107869722.45250456</v>
      </c>
      <c r="F101" s="53">
        <f t="shared" si="106"/>
        <v>990570.5084891686</v>
      </c>
      <c r="G101" s="53">
        <f t="shared" si="77"/>
        <v>500335.72930886695</v>
      </c>
      <c r="H101" s="60">
        <f t="shared" si="78"/>
        <v>490234.77918030164</v>
      </c>
      <c r="I101" s="54">
        <f t="shared" si="107"/>
        <v>0.06</v>
      </c>
      <c r="J101" s="61">
        <f t="shared" si="79"/>
        <v>5.1430128318229462E-3</v>
      </c>
      <c r="K101" s="62">
        <f t="shared" si="80"/>
        <v>552254.0829784805</v>
      </c>
      <c r="L101" s="62">
        <f t="shared" si="81"/>
        <v>1542824.591467649</v>
      </c>
      <c r="M101" s="55">
        <f t="shared" si="108"/>
        <v>1042488.8621587821</v>
      </c>
      <c r="N101" s="55">
        <f t="shared" si="109"/>
        <v>234749.30794379307</v>
      </c>
      <c r="O101" s="55">
        <f t="shared" si="82"/>
        <v>807739.55421498907</v>
      </c>
      <c r="P101" s="59">
        <f t="shared" si="110"/>
        <v>0</v>
      </c>
      <c r="Q101" s="52">
        <f t="shared" si="71"/>
        <v>0</v>
      </c>
      <c r="R101" s="57">
        <f t="shared" si="111"/>
        <v>0</v>
      </c>
      <c r="S101" s="59">
        <f t="shared" si="112"/>
        <v>0</v>
      </c>
      <c r="T101" s="56">
        <f t="shared" si="83"/>
        <v>0</v>
      </c>
      <c r="U101" s="57">
        <f t="shared" si="84"/>
        <v>0</v>
      </c>
      <c r="V101" s="59">
        <f t="shared" si="134"/>
        <v>0</v>
      </c>
      <c r="W101" s="52">
        <f t="shared" si="74"/>
        <v>0</v>
      </c>
      <c r="X101" s="57">
        <f t="shared" si="85"/>
        <v>0</v>
      </c>
      <c r="Y101" s="59">
        <f t="shared" si="72"/>
        <v>29968470.90586631</v>
      </c>
      <c r="Z101" s="56">
        <f t="shared" si="113"/>
        <v>948368.80751334829</v>
      </c>
      <c r="AA101" s="57">
        <f t="shared" si="114"/>
        <v>124868.62877444296</v>
      </c>
      <c r="AB101" s="63">
        <f t="shared" si="135"/>
        <v>20000000</v>
      </c>
      <c r="AC101" s="74">
        <f t="shared" si="86"/>
        <v>0</v>
      </c>
      <c r="AD101" s="57">
        <f t="shared" si="115"/>
        <v>83333.333333333328</v>
      </c>
      <c r="AE101" s="59">
        <f t="shared" si="116"/>
        <v>10340276.484457739</v>
      </c>
      <c r="AF101" s="54">
        <f t="shared" si="117"/>
        <v>234749.30794379307</v>
      </c>
      <c r="AG101" s="57">
        <f t="shared" si="87"/>
        <v>43084.485351907242</v>
      </c>
      <c r="AH101" s="59">
        <f t="shared" si="118"/>
        <v>13950000</v>
      </c>
      <c r="AI101" s="54">
        <f t="shared" si="88"/>
        <v>0</v>
      </c>
      <c r="AJ101" s="57">
        <f t="shared" si="89"/>
        <v>58125</v>
      </c>
      <c r="AK101" s="59">
        <f t="shared" si="73"/>
        <v>33891650.04490456</v>
      </c>
      <c r="AL101" s="56">
        <f t="shared" si="75"/>
        <v>0</v>
      </c>
      <c r="AM101" s="75">
        <f t="shared" si="90"/>
        <v>141215.20852043567</v>
      </c>
      <c r="AN101">
        <f t="shared" si="119"/>
        <v>2.8684640177439623E-2</v>
      </c>
      <c r="AO101" s="119">
        <f t="shared" si="91"/>
        <v>0</v>
      </c>
      <c r="AP101" s="119">
        <f t="shared" si="92"/>
        <v>0</v>
      </c>
      <c r="AQ101">
        <f t="shared" si="93"/>
        <v>0.68560570163190349</v>
      </c>
      <c r="AR101" s="41">
        <f t="shared" si="94"/>
        <v>0</v>
      </c>
      <c r="AS101" s="41">
        <f t="shared" si="95"/>
        <v>0</v>
      </c>
      <c r="AT101">
        <f t="shared" si="96"/>
        <v>0.68997550419313836</v>
      </c>
      <c r="AU101" s="41">
        <f t="shared" si="120"/>
        <v>0</v>
      </c>
      <c r="AV101" s="41">
        <f t="shared" si="121"/>
        <v>0</v>
      </c>
      <c r="AW101">
        <f t="shared" si="97"/>
        <v>0.70006454509963201</v>
      </c>
      <c r="AX101">
        <f t="shared" si="122"/>
        <v>1073237.4362877912</v>
      </c>
      <c r="AY101" s="121">
        <f t="shared" si="123"/>
        <v>84404823.868688002</v>
      </c>
      <c r="AZ101">
        <f t="shared" si="98"/>
        <v>0.76613177783369002</v>
      </c>
      <c r="BA101" s="39">
        <f t="shared" si="124"/>
        <v>83333.333333333328</v>
      </c>
      <c r="BB101" s="39">
        <f t="shared" si="125"/>
        <v>0</v>
      </c>
      <c r="BC101">
        <f t="shared" si="99"/>
        <v>0.71874614326869113</v>
      </c>
      <c r="BD101" s="41">
        <f t="shared" si="126"/>
        <v>277833.79329570034</v>
      </c>
      <c r="BE101" s="41">
        <f t="shared" si="127"/>
        <v>20892688.406997584</v>
      </c>
      <c r="BF101">
        <f t="shared" si="100"/>
        <v>0.70223274710233141</v>
      </c>
      <c r="BG101" s="41">
        <f t="shared" si="128"/>
        <v>58125</v>
      </c>
      <c r="BH101" s="41">
        <f t="shared" si="129"/>
        <v>0</v>
      </c>
      <c r="BI101">
        <f t="shared" si="101"/>
        <v>0.73527954334548451</v>
      </c>
      <c r="BJ101">
        <f t="shared" si="130"/>
        <v>0</v>
      </c>
      <c r="BK101" s="121">
        <f t="shared" si="131"/>
        <v>0</v>
      </c>
      <c r="BL101">
        <f t="shared" si="102"/>
        <v>0.74722327033062208</v>
      </c>
      <c r="BM101" s="119">
        <f t="shared" si="132"/>
        <v>1492529.5629168248</v>
      </c>
      <c r="BN101" s="119">
        <f t="shared" si="133"/>
        <v>87569064.421337694</v>
      </c>
      <c r="BO101">
        <f t="shared" si="103"/>
        <v>0.71880899362345929</v>
      </c>
    </row>
    <row r="102" spans="1:67">
      <c r="A102">
        <v>90</v>
      </c>
      <c r="B102" s="64">
        <v>85</v>
      </c>
      <c r="C102" s="56">
        <f t="shared" si="76"/>
        <v>107108494.52829191</v>
      </c>
      <c r="D102" s="56">
        <f t="shared" si="104"/>
        <v>281260.93794614077</v>
      </c>
      <c r="E102" s="59">
        <f t="shared" si="105"/>
        <v>106827233.59034577</v>
      </c>
      <c r="F102" s="53">
        <f t="shared" si="106"/>
        <v>985475.99165318348</v>
      </c>
      <c r="G102" s="53">
        <f t="shared" si="77"/>
        <v>495500.31846988713</v>
      </c>
      <c r="H102" s="66">
        <f t="shared" si="78"/>
        <v>489975.67318329634</v>
      </c>
      <c r="I102" s="54">
        <f t="shared" si="107"/>
        <v>0.06</v>
      </c>
      <c r="J102" s="67">
        <f t="shared" si="79"/>
        <v>5.1430128318229462E-3</v>
      </c>
      <c r="K102" s="68">
        <f t="shared" si="80"/>
        <v>546893.88196883281</v>
      </c>
      <c r="L102" s="68">
        <f t="shared" si="81"/>
        <v>1532369.8736220163</v>
      </c>
      <c r="M102" s="55">
        <f t="shared" si="108"/>
        <v>1036869.5551521291</v>
      </c>
      <c r="N102" s="55">
        <f t="shared" si="109"/>
        <v>233483.94341202837</v>
      </c>
      <c r="O102" s="55">
        <f t="shared" si="82"/>
        <v>803385.61174010078</v>
      </c>
      <c r="P102" s="65">
        <f t="shared" si="110"/>
        <v>0</v>
      </c>
      <c r="Q102" s="52">
        <f t="shared" si="71"/>
        <v>0</v>
      </c>
      <c r="R102" s="57">
        <f t="shared" si="111"/>
        <v>0</v>
      </c>
      <c r="S102" s="59">
        <f t="shared" si="112"/>
        <v>0</v>
      </c>
      <c r="T102" s="56">
        <f t="shared" si="83"/>
        <v>0</v>
      </c>
      <c r="U102" s="57">
        <f t="shared" si="84"/>
        <v>0</v>
      </c>
      <c r="V102" s="59">
        <f t="shared" si="134"/>
        <v>0</v>
      </c>
      <c r="W102" s="52">
        <f t="shared" si="74"/>
        <v>0</v>
      </c>
      <c r="X102" s="57">
        <f t="shared" si="85"/>
        <v>0</v>
      </c>
      <c r="Y102" s="59">
        <f t="shared" si="72"/>
        <v>29020102.098352961</v>
      </c>
      <c r="Z102" s="56">
        <f t="shared" si="113"/>
        <v>944600.82026053639</v>
      </c>
      <c r="AA102" s="57">
        <f t="shared" si="114"/>
        <v>120917.09207647067</v>
      </c>
      <c r="AB102" s="63">
        <f t="shared" si="135"/>
        <v>20000000</v>
      </c>
      <c r="AC102" s="74">
        <f t="shared" si="86"/>
        <v>0</v>
      </c>
      <c r="AD102" s="57">
        <f t="shared" si="115"/>
        <v>83333.333333333328</v>
      </c>
      <c r="AE102" s="59">
        <f t="shared" si="116"/>
        <v>10105527.176513946</v>
      </c>
      <c r="AF102" s="54">
        <f t="shared" si="117"/>
        <v>233483.94341202837</v>
      </c>
      <c r="AG102" s="57">
        <f t="shared" si="87"/>
        <v>42106.363235474775</v>
      </c>
      <c r="AH102" s="59">
        <f t="shared" si="118"/>
        <v>13950000</v>
      </c>
      <c r="AI102" s="54">
        <f t="shared" si="88"/>
        <v>0</v>
      </c>
      <c r="AJ102" s="57">
        <f t="shared" si="89"/>
        <v>58125</v>
      </c>
      <c r="AK102" s="59">
        <f t="shared" si="73"/>
        <v>34032865.253424995</v>
      </c>
      <c r="AL102" s="56">
        <f t="shared" si="75"/>
        <v>0</v>
      </c>
      <c r="AM102" s="75">
        <f t="shared" si="90"/>
        <v>141803.60522260415</v>
      </c>
      <c r="AN102">
        <f t="shared" si="119"/>
        <v>2.8765047361447083E-2</v>
      </c>
      <c r="AO102" s="119">
        <f t="shared" si="91"/>
        <v>0</v>
      </c>
      <c r="AP102" s="119">
        <f t="shared" si="92"/>
        <v>0</v>
      </c>
      <c r="AQ102">
        <f t="shared" si="93"/>
        <v>0.68214497240725835</v>
      </c>
      <c r="AR102" s="41">
        <f t="shared" si="94"/>
        <v>0</v>
      </c>
      <c r="AS102" s="41">
        <f t="shared" si="95"/>
        <v>0</v>
      </c>
      <c r="AT102">
        <f t="shared" si="96"/>
        <v>0.68654461352060525</v>
      </c>
      <c r="AU102" s="41">
        <f t="shared" si="120"/>
        <v>0</v>
      </c>
      <c r="AV102" s="41">
        <f t="shared" si="121"/>
        <v>0</v>
      </c>
      <c r="AW102">
        <f t="shared" si="97"/>
        <v>0.69670380890748818</v>
      </c>
      <c r="AX102">
        <f t="shared" si="122"/>
        <v>1065517.912337007</v>
      </c>
      <c r="AY102" s="121">
        <f t="shared" si="123"/>
        <v>85014073.823448271</v>
      </c>
      <c r="AZ102">
        <f t="shared" si="98"/>
        <v>0.763272416942821</v>
      </c>
      <c r="BA102" s="39">
        <f t="shared" si="124"/>
        <v>83333.333333333328</v>
      </c>
      <c r="BB102" s="39">
        <f t="shared" si="125"/>
        <v>0</v>
      </c>
      <c r="BC102">
        <f t="shared" si="99"/>
        <v>0.7155198915253782</v>
      </c>
      <c r="BD102" s="41">
        <f t="shared" si="126"/>
        <v>275590.30664750317</v>
      </c>
      <c r="BE102" s="41">
        <f t="shared" si="127"/>
        <v>21013554.907082554</v>
      </c>
      <c r="BF102">
        <f t="shared" si="100"/>
        <v>0.69888731585608743</v>
      </c>
      <c r="BG102" s="41">
        <f t="shared" si="128"/>
        <v>58125</v>
      </c>
      <c r="BH102" s="41">
        <f t="shared" si="129"/>
        <v>0</v>
      </c>
      <c r="BI102">
        <f t="shared" si="101"/>
        <v>0.73217717137320182</v>
      </c>
      <c r="BJ102">
        <f t="shared" si="130"/>
        <v>0</v>
      </c>
      <c r="BK102" s="121">
        <f t="shared" si="131"/>
        <v>0</v>
      </c>
      <c r="BL102">
        <f t="shared" si="102"/>
        <v>0.74421316782447378</v>
      </c>
      <c r="BM102" s="119">
        <f t="shared" si="132"/>
        <v>1482566.5523178433</v>
      </c>
      <c r="BN102" s="119">
        <f t="shared" si="133"/>
        <v>88133912.187930971</v>
      </c>
      <c r="BO102">
        <f t="shared" si="103"/>
        <v>0.71558320423269595</v>
      </c>
    </row>
    <row r="103" spans="1:67">
      <c r="A103">
        <v>91</v>
      </c>
      <c r="B103" s="58">
        <v>86</v>
      </c>
      <c r="C103" s="56">
        <f t="shared" si="76"/>
        <v>106072213.36984195</v>
      </c>
      <c r="D103" s="56">
        <f t="shared" si="104"/>
        <v>281849.33464829624</v>
      </c>
      <c r="E103" s="59">
        <f t="shared" si="105"/>
        <v>105790364.03519365</v>
      </c>
      <c r="F103" s="53">
        <f t="shared" si="106"/>
        <v>980407.67598265782</v>
      </c>
      <c r="G103" s="53">
        <f t="shared" si="77"/>
        <v>490690.97184990655</v>
      </c>
      <c r="H103" s="60">
        <f t="shared" si="78"/>
        <v>489716.70413275127</v>
      </c>
      <c r="I103" s="54">
        <f t="shared" si="107"/>
        <v>0.06</v>
      </c>
      <c r="J103" s="61">
        <f t="shared" si="79"/>
        <v>5.1430128318229462E-3</v>
      </c>
      <c r="K103" s="62">
        <f t="shared" si="80"/>
        <v>541562.58042290888</v>
      </c>
      <c r="L103" s="62">
        <f t="shared" si="81"/>
        <v>1521970.2564055666</v>
      </c>
      <c r="M103" s="55">
        <f t="shared" si="108"/>
        <v>1031279.2845556601</v>
      </c>
      <c r="N103" s="55">
        <f t="shared" si="109"/>
        <v>232225.11734551087</v>
      </c>
      <c r="O103" s="55">
        <f t="shared" si="82"/>
        <v>799054.16721014923</v>
      </c>
      <c r="P103" s="59">
        <f t="shared" si="110"/>
        <v>0</v>
      </c>
      <c r="Q103" s="52">
        <f t="shared" si="71"/>
        <v>0</v>
      </c>
      <c r="R103" s="57">
        <f t="shared" si="111"/>
        <v>0</v>
      </c>
      <c r="S103" s="59">
        <f t="shared" si="112"/>
        <v>0</v>
      </c>
      <c r="T103" s="56">
        <f t="shared" si="83"/>
        <v>0</v>
      </c>
      <c r="U103" s="57">
        <f t="shared" si="84"/>
        <v>0</v>
      </c>
      <c r="V103" s="59">
        <f t="shared" si="134"/>
        <v>0</v>
      </c>
      <c r="W103" s="52">
        <f t="shared" si="74"/>
        <v>0</v>
      </c>
      <c r="X103" s="57">
        <f t="shared" si="85"/>
        <v>0</v>
      </c>
      <c r="Y103" s="59">
        <f t="shared" si="72"/>
        <v>28075501.278092425</v>
      </c>
      <c r="Z103" s="56">
        <f t="shared" si="113"/>
        <v>940857.77243275335</v>
      </c>
      <c r="AA103" s="57">
        <f t="shared" si="114"/>
        <v>116981.25532538511</v>
      </c>
      <c r="AB103" s="63">
        <f t="shared" si="135"/>
        <v>20000000</v>
      </c>
      <c r="AC103" s="74">
        <f t="shared" si="86"/>
        <v>0</v>
      </c>
      <c r="AD103" s="57">
        <f t="shared" si="115"/>
        <v>83333.333333333328</v>
      </c>
      <c r="AE103" s="59">
        <f t="shared" si="116"/>
        <v>9872043.2331019174</v>
      </c>
      <c r="AF103" s="54">
        <f t="shared" si="117"/>
        <v>232225.11734551087</v>
      </c>
      <c r="AG103" s="57">
        <f t="shared" si="87"/>
        <v>41133.513471257989</v>
      </c>
      <c r="AH103" s="59">
        <f t="shared" si="118"/>
        <v>13950000</v>
      </c>
      <c r="AI103" s="54">
        <f t="shared" si="88"/>
        <v>0</v>
      </c>
      <c r="AJ103" s="57">
        <f t="shared" si="89"/>
        <v>58125</v>
      </c>
      <c r="AK103" s="59">
        <f t="shared" si="73"/>
        <v>34174668.8586476</v>
      </c>
      <c r="AL103" s="56">
        <f t="shared" si="75"/>
        <v>0</v>
      </c>
      <c r="AM103" s="75">
        <f t="shared" si="90"/>
        <v>142394.45357769832</v>
      </c>
      <c r="AN103">
        <f t="shared" si="119"/>
        <v>2.8845454545454542E-2</v>
      </c>
      <c r="AO103" s="119">
        <f t="shared" si="91"/>
        <v>0</v>
      </c>
      <c r="AP103" s="119">
        <f t="shared" si="92"/>
        <v>0</v>
      </c>
      <c r="AQ103">
        <f t="shared" si="93"/>
        <v>0.67869265994255756</v>
      </c>
      <c r="AR103" s="41">
        <f t="shared" si="94"/>
        <v>0</v>
      </c>
      <c r="AS103" s="41">
        <f t="shared" si="95"/>
        <v>0</v>
      </c>
      <c r="AT103">
        <f t="shared" si="96"/>
        <v>0.68312167118006162</v>
      </c>
      <c r="AU103" s="41">
        <f t="shared" si="120"/>
        <v>0</v>
      </c>
      <c r="AV103" s="41">
        <f t="shared" si="121"/>
        <v>0</v>
      </c>
      <c r="AW103">
        <f t="shared" si="97"/>
        <v>0.69334995656006315</v>
      </c>
      <c r="AX103">
        <f t="shared" si="122"/>
        <v>1057839.0277581385</v>
      </c>
      <c r="AY103" s="121">
        <f t="shared" si="123"/>
        <v>85618057.291380554</v>
      </c>
      <c r="AZ103">
        <f t="shared" si="98"/>
        <v>0.76041357247164465</v>
      </c>
      <c r="BA103" s="39">
        <f t="shared" si="124"/>
        <v>83333.333333333328</v>
      </c>
      <c r="BB103" s="39">
        <f t="shared" si="125"/>
        <v>0</v>
      </c>
      <c r="BC103">
        <f t="shared" si="99"/>
        <v>0.71229861602771938</v>
      </c>
      <c r="BD103" s="41">
        <f t="shared" si="126"/>
        <v>273358.63081676885</v>
      </c>
      <c r="BE103" s="41">
        <f t="shared" si="127"/>
        <v>21132485.678441487</v>
      </c>
      <c r="BF103">
        <f t="shared" si="100"/>
        <v>0.69554854280988876</v>
      </c>
      <c r="BG103" s="41">
        <f t="shared" si="128"/>
        <v>58125</v>
      </c>
      <c r="BH103" s="41">
        <f t="shared" si="129"/>
        <v>0</v>
      </c>
      <c r="BI103">
        <f t="shared" si="101"/>
        <v>0.72907815721256364</v>
      </c>
      <c r="BJ103">
        <f t="shared" si="130"/>
        <v>0</v>
      </c>
      <c r="BK103" s="121">
        <f t="shared" si="131"/>
        <v>0</v>
      </c>
      <c r="BL103">
        <f t="shared" si="102"/>
        <v>0.74120529533622315</v>
      </c>
      <c r="BM103" s="119">
        <f t="shared" si="132"/>
        <v>1472655.9919082406</v>
      </c>
      <c r="BN103" s="119">
        <f t="shared" si="133"/>
        <v>88690018.471786767</v>
      </c>
      <c r="BO103">
        <f t="shared" si="103"/>
        <v>0.71236238481039749</v>
      </c>
    </row>
    <row r="104" spans="1:67">
      <c r="A104">
        <v>92</v>
      </c>
      <c r="B104" s="64">
        <v>87</v>
      </c>
      <c r="C104" s="56">
        <f t="shared" si="76"/>
        <v>105041524.93364137</v>
      </c>
      <c r="D104" s="56">
        <f t="shared" si="104"/>
        <v>282440.18300338089</v>
      </c>
      <c r="E104" s="59">
        <f t="shared" si="105"/>
        <v>104759084.75063799</v>
      </c>
      <c r="F104" s="53">
        <f t="shared" si="106"/>
        <v>975365.42672466149</v>
      </c>
      <c r="G104" s="53">
        <f t="shared" si="77"/>
        <v>485907.55476837588</v>
      </c>
      <c r="H104" s="66">
        <f t="shared" si="78"/>
        <v>489457.87195628561</v>
      </c>
      <c r="I104" s="54">
        <f t="shared" si="107"/>
        <v>0.06</v>
      </c>
      <c r="J104" s="67">
        <f t="shared" si="79"/>
        <v>5.1430128318229462E-3</v>
      </c>
      <c r="K104" s="68">
        <f t="shared" si="80"/>
        <v>536260.02900645079</v>
      </c>
      <c r="L104" s="68">
        <f t="shared" si="81"/>
        <v>1511625.4557311123</v>
      </c>
      <c r="M104" s="55">
        <f t="shared" si="108"/>
        <v>1025717.9009627365</v>
      </c>
      <c r="N104" s="55">
        <f t="shared" si="109"/>
        <v>230972.79610061497</v>
      </c>
      <c r="O104" s="55">
        <f t="shared" si="82"/>
        <v>794745.10486212152</v>
      </c>
      <c r="P104" s="65">
        <f t="shared" si="110"/>
        <v>0</v>
      </c>
      <c r="Q104" s="52">
        <f t="shared" si="71"/>
        <v>0</v>
      </c>
      <c r="R104" s="57">
        <f t="shared" si="111"/>
        <v>0</v>
      </c>
      <c r="S104" s="59">
        <f t="shared" si="112"/>
        <v>0</v>
      </c>
      <c r="T104" s="56">
        <f t="shared" si="83"/>
        <v>0</v>
      </c>
      <c r="U104" s="57">
        <f t="shared" si="84"/>
        <v>0</v>
      </c>
      <c r="V104" s="59">
        <f t="shared" si="134"/>
        <v>0</v>
      </c>
      <c r="W104" s="52">
        <f t="shared" si="74"/>
        <v>0</v>
      </c>
      <c r="X104" s="57">
        <f t="shared" si="85"/>
        <v>0</v>
      </c>
      <c r="Y104" s="59">
        <f t="shared" si="72"/>
        <v>27134643.505659673</v>
      </c>
      <c r="Z104" s="56">
        <f t="shared" si="113"/>
        <v>937139.55843981984</v>
      </c>
      <c r="AA104" s="57">
        <f t="shared" si="114"/>
        <v>113061.0146069153</v>
      </c>
      <c r="AB104" s="63">
        <f t="shared" si="135"/>
        <v>20000000</v>
      </c>
      <c r="AC104" s="74">
        <f t="shared" si="86"/>
        <v>0</v>
      </c>
      <c r="AD104" s="57">
        <f t="shared" si="115"/>
        <v>83333.333333333328</v>
      </c>
      <c r="AE104" s="59">
        <f t="shared" si="116"/>
        <v>9639818.1157564074</v>
      </c>
      <c r="AF104" s="54">
        <f t="shared" si="117"/>
        <v>230972.79610061497</v>
      </c>
      <c r="AG104" s="57">
        <f t="shared" si="87"/>
        <v>40165.908815651695</v>
      </c>
      <c r="AH104" s="59">
        <f t="shared" si="118"/>
        <v>13950000</v>
      </c>
      <c r="AI104" s="54">
        <f t="shared" si="88"/>
        <v>0</v>
      </c>
      <c r="AJ104" s="57">
        <f t="shared" si="89"/>
        <v>58125</v>
      </c>
      <c r="AK104" s="59">
        <f t="shared" si="73"/>
        <v>34317063.312225297</v>
      </c>
      <c r="AL104" s="56">
        <f t="shared" si="75"/>
        <v>0</v>
      </c>
      <c r="AM104" s="75">
        <f t="shared" si="90"/>
        <v>142987.76380093873</v>
      </c>
      <c r="AN104">
        <f t="shared" si="119"/>
        <v>2.8925861729462002E-2</v>
      </c>
      <c r="AO104" s="119">
        <f t="shared" si="91"/>
        <v>0</v>
      </c>
      <c r="AP104" s="119">
        <f t="shared" si="92"/>
        <v>0</v>
      </c>
      <c r="AQ104">
        <f t="shared" si="93"/>
        <v>0.67524881358599165</v>
      </c>
      <c r="AR104" s="41">
        <f t="shared" si="94"/>
        <v>0</v>
      </c>
      <c r="AS104" s="41">
        <f t="shared" si="95"/>
        <v>0</v>
      </c>
      <c r="AT104">
        <f t="shared" si="96"/>
        <v>0.67970672871771431</v>
      </c>
      <c r="AU104" s="41">
        <f t="shared" si="120"/>
        <v>0</v>
      </c>
      <c r="AV104" s="41">
        <f t="shared" si="121"/>
        <v>0</v>
      </c>
      <c r="AW104">
        <f t="shared" si="97"/>
        <v>0.69000304427998627</v>
      </c>
      <c r="AX104">
        <f t="shared" si="122"/>
        <v>1050200.573046735</v>
      </c>
      <c r="AY104" s="121">
        <f t="shared" si="123"/>
        <v>86216839.376463428</v>
      </c>
      <c r="AZ104">
        <f t="shared" si="98"/>
        <v>0.75755531880279114</v>
      </c>
      <c r="BA104" s="39">
        <f t="shared" si="124"/>
        <v>83333.333333333328</v>
      </c>
      <c r="BB104" s="39">
        <f t="shared" si="125"/>
        <v>0</v>
      </c>
      <c r="BC104">
        <f t="shared" si="99"/>
        <v>0.70908238024740888</v>
      </c>
      <c r="BD104" s="41">
        <f t="shared" si="126"/>
        <v>271138.70491626667</v>
      </c>
      <c r="BE104" s="41">
        <f t="shared" si="127"/>
        <v>21249497.241256576</v>
      </c>
      <c r="BF104">
        <f t="shared" si="100"/>
        <v>0.69221648512019573</v>
      </c>
      <c r="BG104" s="41">
        <f t="shared" si="128"/>
        <v>58125</v>
      </c>
      <c r="BH104" s="41">
        <f t="shared" si="129"/>
        <v>0</v>
      </c>
      <c r="BI104">
        <f t="shared" si="101"/>
        <v>0.7259825693061529</v>
      </c>
      <c r="BJ104">
        <f t="shared" si="130"/>
        <v>0</v>
      </c>
      <c r="BK104" s="121">
        <f t="shared" si="131"/>
        <v>0</v>
      </c>
      <c r="BL104">
        <f t="shared" si="102"/>
        <v>0.73819972410438151</v>
      </c>
      <c r="BM104" s="119">
        <f t="shared" si="132"/>
        <v>1462797.611296335</v>
      </c>
      <c r="BN104" s="119">
        <f t="shared" si="133"/>
        <v>89237457.383758068</v>
      </c>
      <c r="BO104">
        <f t="shared" si="103"/>
        <v>0.70914659884963283</v>
      </c>
    </row>
    <row r="105" spans="1:67">
      <c r="A105">
        <v>93</v>
      </c>
      <c r="B105" s="58">
        <v>88</v>
      </c>
      <c r="C105" s="56">
        <f t="shared" si="76"/>
        <v>104016400.34290189</v>
      </c>
      <c r="D105" s="56">
        <f t="shared" si="104"/>
        <v>283033.49322663248</v>
      </c>
      <c r="E105" s="59">
        <f t="shared" si="105"/>
        <v>103733366.84967525</v>
      </c>
      <c r="F105" s="53">
        <f t="shared" si="106"/>
        <v>970349.10981929977</v>
      </c>
      <c r="G105" s="53">
        <f t="shared" si="77"/>
        <v>481149.93323774374</v>
      </c>
      <c r="H105" s="60">
        <f t="shared" si="78"/>
        <v>489199.17658155604</v>
      </c>
      <c r="I105" s="54">
        <f t="shared" si="107"/>
        <v>0.06</v>
      </c>
      <c r="J105" s="61">
        <f t="shared" si="79"/>
        <v>5.1430128318229462E-3</v>
      </c>
      <c r="K105" s="62">
        <f t="shared" si="80"/>
        <v>530986.07915360061</v>
      </c>
      <c r="L105" s="62">
        <f t="shared" si="81"/>
        <v>1501335.1889729004</v>
      </c>
      <c r="M105" s="55">
        <f t="shared" si="108"/>
        <v>1020185.2557351566</v>
      </c>
      <c r="N105" s="55">
        <f t="shared" si="109"/>
        <v>229726.94620675291</v>
      </c>
      <c r="O105" s="55">
        <f t="shared" si="82"/>
        <v>790458.30952840368</v>
      </c>
      <c r="P105" s="59">
        <f t="shared" si="110"/>
        <v>0</v>
      </c>
      <c r="Q105" s="52">
        <f t="shared" si="71"/>
        <v>0</v>
      </c>
      <c r="R105" s="57">
        <f t="shared" si="111"/>
        <v>0</v>
      </c>
      <c r="S105" s="59">
        <f t="shared" si="112"/>
        <v>0</v>
      </c>
      <c r="T105" s="56">
        <f t="shared" si="83"/>
        <v>0</v>
      </c>
      <c r="U105" s="57">
        <f t="shared" si="84"/>
        <v>0</v>
      </c>
      <c r="V105" s="59">
        <f t="shared" si="134"/>
        <v>0</v>
      </c>
      <c r="W105" s="52">
        <f t="shared" si="74"/>
        <v>0</v>
      </c>
      <c r="X105" s="57">
        <f t="shared" si="85"/>
        <v>0</v>
      </c>
      <c r="Y105" s="59">
        <f t="shared" si="72"/>
        <v>26197503.947219852</v>
      </c>
      <c r="Z105" s="56">
        <f t="shared" si="113"/>
        <v>933446.07332934241</v>
      </c>
      <c r="AA105" s="57">
        <f t="shared" si="114"/>
        <v>109156.26644674939</v>
      </c>
      <c r="AB105" s="63">
        <f t="shared" si="135"/>
        <v>20000000</v>
      </c>
      <c r="AC105" s="74">
        <f t="shared" si="86"/>
        <v>0</v>
      </c>
      <c r="AD105" s="57">
        <f t="shared" si="115"/>
        <v>83333.333333333328</v>
      </c>
      <c r="AE105" s="59">
        <f t="shared" si="116"/>
        <v>9408845.3196557928</v>
      </c>
      <c r="AF105" s="54">
        <f t="shared" si="117"/>
        <v>229726.94620675291</v>
      </c>
      <c r="AG105" s="57">
        <f t="shared" si="87"/>
        <v>39203.522165232469</v>
      </c>
      <c r="AH105" s="59">
        <f t="shared" si="118"/>
        <v>13950000</v>
      </c>
      <c r="AI105" s="54">
        <f t="shared" si="88"/>
        <v>0</v>
      </c>
      <c r="AJ105" s="57">
        <f t="shared" si="89"/>
        <v>58125</v>
      </c>
      <c r="AK105" s="59">
        <f t="shared" si="73"/>
        <v>34460051.076026239</v>
      </c>
      <c r="AL105" s="56">
        <f t="shared" si="75"/>
        <v>0</v>
      </c>
      <c r="AM105" s="75">
        <f t="shared" si="90"/>
        <v>143583.54615010932</v>
      </c>
      <c r="AN105">
        <f t="shared" si="119"/>
        <v>2.9006268913469465E-2</v>
      </c>
      <c r="AO105" s="119">
        <f t="shared" si="91"/>
        <v>0</v>
      </c>
      <c r="AP105" s="119">
        <f t="shared" si="92"/>
        <v>0</v>
      </c>
      <c r="AQ105">
        <f t="shared" si="93"/>
        <v>0.67181348209641067</v>
      </c>
      <c r="AR105" s="41">
        <f t="shared" si="94"/>
        <v>0</v>
      </c>
      <c r="AS105" s="41">
        <f t="shared" si="95"/>
        <v>0</v>
      </c>
      <c r="AT105">
        <f t="shared" si="96"/>
        <v>0.6762998371017237</v>
      </c>
      <c r="AU105" s="41">
        <f t="shared" si="120"/>
        <v>0</v>
      </c>
      <c r="AV105" s="41">
        <f t="shared" si="121"/>
        <v>0</v>
      </c>
      <c r="AW105">
        <f t="shared" si="97"/>
        <v>0.68666312774042926</v>
      </c>
      <c r="AX105">
        <f t="shared" si="122"/>
        <v>1042602.3397760917</v>
      </c>
      <c r="AY105" s="121">
        <f t="shared" si="123"/>
        <v>86810484.81962885</v>
      </c>
      <c r="AZ105">
        <f t="shared" si="98"/>
        <v>0.75469773001507245</v>
      </c>
      <c r="BA105" s="39">
        <f t="shared" si="124"/>
        <v>83333.333333333328</v>
      </c>
      <c r="BB105" s="39">
        <f t="shared" si="125"/>
        <v>0</v>
      </c>
      <c r="BC105">
        <f t="shared" si="99"/>
        <v>0.70587124716735472</v>
      </c>
      <c r="BD105" s="41">
        <f t="shared" si="126"/>
        <v>268930.46837198536</v>
      </c>
      <c r="BE105" s="41">
        <f t="shared" si="127"/>
        <v>21364605.997228019</v>
      </c>
      <c r="BF105">
        <f t="shared" si="100"/>
        <v>0.68889119940061994</v>
      </c>
      <c r="BG105" s="41">
        <f t="shared" si="128"/>
        <v>58125</v>
      </c>
      <c r="BH105" s="41">
        <f t="shared" si="129"/>
        <v>0</v>
      </c>
      <c r="BI105">
        <f t="shared" si="101"/>
        <v>0.72289047566822906</v>
      </c>
      <c r="BJ105">
        <f t="shared" si="130"/>
        <v>0</v>
      </c>
      <c r="BK105" s="121">
        <f t="shared" si="131"/>
        <v>0</v>
      </c>
      <c r="BL105">
        <f t="shared" si="102"/>
        <v>0.73519652498588017</v>
      </c>
      <c r="BM105" s="119">
        <f t="shared" si="132"/>
        <v>1452991.1414814102</v>
      </c>
      <c r="BN105" s="119">
        <f t="shared" si="133"/>
        <v>89776302.504693776</v>
      </c>
      <c r="BO105">
        <f t="shared" si="103"/>
        <v>0.70593590935497585</v>
      </c>
    </row>
    <row r="106" spans="1:67">
      <c r="A106">
        <v>94</v>
      </c>
      <c r="B106" s="64">
        <v>89</v>
      </c>
      <c r="C106" s="56">
        <f t="shared" si="76"/>
        <v>102996810.8695159</v>
      </c>
      <c r="D106" s="56">
        <f t="shared" si="104"/>
        <v>283629.27557580173</v>
      </c>
      <c r="E106" s="59">
        <f t="shared" si="105"/>
        <v>102713181.59394009</v>
      </c>
      <c r="F106" s="53">
        <f t="shared" si="106"/>
        <v>965358.59189615119</v>
      </c>
      <c r="G106" s="53">
        <f t="shared" si="77"/>
        <v>476417.97395989212</v>
      </c>
      <c r="H106" s="66">
        <f t="shared" si="78"/>
        <v>488940.61793625908</v>
      </c>
      <c r="I106" s="54">
        <f t="shared" si="107"/>
        <v>0.06</v>
      </c>
      <c r="J106" s="67">
        <f t="shared" si="79"/>
        <v>5.1430128318229462E-3</v>
      </c>
      <c r="K106" s="68">
        <f t="shared" si="80"/>
        <v>525740.58306294878</v>
      </c>
      <c r="L106" s="68">
        <f t="shared" si="81"/>
        <v>1491099.1749590999</v>
      </c>
      <c r="M106" s="55">
        <f t="shared" si="108"/>
        <v>1014681.2009992078</v>
      </c>
      <c r="N106" s="55">
        <f t="shared" si="109"/>
        <v>228487.53436548574</v>
      </c>
      <c r="O106" s="55">
        <f t="shared" si="82"/>
        <v>786193.66663372214</v>
      </c>
      <c r="P106" s="65">
        <f t="shared" si="110"/>
        <v>0</v>
      </c>
      <c r="Q106" s="52">
        <f t="shared" si="71"/>
        <v>0</v>
      </c>
      <c r="R106" s="57">
        <f t="shared" si="111"/>
        <v>0</v>
      </c>
      <c r="S106" s="59">
        <f t="shared" si="112"/>
        <v>0</v>
      </c>
      <c r="T106" s="56">
        <f t="shared" si="83"/>
        <v>0</v>
      </c>
      <c r="U106" s="57">
        <f t="shared" si="84"/>
        <v>0</v>
      </c>
      <c r="V106" s="59">
        <f t="shared" si="134"/>
        <v>0</v>
      </c>
      <c r="W106" s="52">
        <f t="shared" si="74"/>
        <v>0</v>
      </c>
      <c r="X106" s="57">
        <f t="shared" si="85"/>
        <v>0</v>
      </c>
      <c r="Y106" s="59">
        <f t="shared" si="72"/>
        <v>25264057.873890512</v>
      </c>
      <c r="Z106" s="56">
        <f t="shared" si="113"/>
        <v>929777.2127838314</v>
      </c>
      <c r="AA106" s="57">
        <f t="shared" si="114"/>
        <v>105266.90780787713</v>
      </c>
      <c r="AB106" s="63">
        <f t="shared" si="135"/>
        <v>20000000</v>
      </c>
      <c r="AC106" s="74">
        <f t="shared" si="86"/>
        <v>0</v>
      </c>
      <c r="AD106" s="57">
        <f t="shared" si="115"/>
        <v>83333.333333333328</v>
      </c>
      <c r="AE106" s="59">
        <f t="shared" si="116"/>
        <v>9179118.3734490406</v>
      </c>
      <c r="AF106" s="54">
        <f t="shared" si="117"/>
        <v>228487.53436548574</v>
      </c>
      <c r="AG106" s="57">
        <f t="shared" si="87"/>
        <v>38246.326556037668</v>
      </c>
      <c r="AH106" s="59">
        <f t="shared" si="118"/>
        <v>13950000</v>
      </c>
      <c r="AI106" s="54">
        <f t="shared" si="88"/>
        <v>0</v>
      </c>
      <c r="AJ106" s="57">
        <f t="shared" si="89"/>
        <v>58125</v>
      </c>
      <c r="AK106" s="59">
        <f t="shared" si="73"/>
        <v>34603634.622176349</v>
      </c>
      <c r="AL106" s="56">
        <f t="shared" si="75"/>
        <v>0</v>
      </c>
      <c r="AM106" s="75">
        <f t="shared" si="90"/>
        <v>144181.81092573478</v>
      </c>
      <c r="AN106">
        <f t="shared" si="119"/>
        <v>2.9086676097476925E-2</v>
      </c>
      <c r="AO106" s="119">
        <f t="shared" si="91"/>
        <v>0</v>
      </c>
      <c r="AP106" s="119">
        <f t="shared" si="92"/>
        <v>0</v>
      </c>
      <c r="AQ106">
        <f t="shared" si="93"/>
        <v>0.66838671364374891</v>
      </c>
      <c r="AR106" s="41">
        <f t="shared" si="94"/>
        <v>0</v>
      </c>
      <c r="AS106" s="41">
        <f t="shared" si="95"/>
        <v>0</v>
      </c>
      <c r="AT106">
        <f t="shared" si="96"/>
        <v>0.67290104672242246</v>
      </c>
      <c r="AU106" s="41">
        <f t="shared" si="120"/>
        <v>0</v>
      </c>
      <c r="AV106" s="41">
        <f t="shared" si="121"/>
        <v>0</v>
      </c>
      <c r="AW106">
        <f t="shared" si="97"/>
        <v>0.68333026206479441</v>
      </c>
      <c r="AX106">
        <f t="shared" si="122"/>
        <v>1035044.1205917086</v>
      </c>
      <c r="AY106" s="121">
        <f t="shared" si="123"/>
        <v>87399058.001680151</v>
      </c>
      <c r="AZ106">
        <f t="shared" si="98"/>
        <v>0.75184087988057891</v>
      </c>
      <c r="BA106" s="39">
        <f t="shared" si="124"/>
        <v>83333.333333333328</v>
      </c>
      <c r="BB106" s="39">
        <f t="shared" si="125"/>
        <v>0</v>
      </c>
      <c r="BC106">
        <f t="shared" si="99"/>
        <v>0.70266527928058942</v>
      </c>
      <c r="BD106" s="41">
        <f t="shared" si="126"/>
        <v>266733.86092152342</v>
      </c>
      <c r="BE106" s="41">
        <f t="shared" si="127"/>
        <v>21477828.230355661</v>
      </c>
      <c r="BF106">
        <f t="shared" si="100"/>
        <v>0.68557274172145366</v>
      </c>
      <c r="BG106" s="41">
        <f t="shared" si="128"/>
        <v>58125</v>
      </c>
      <c r="BH106" s="41">
        <f t="shared" si="129"/>
        <v>0</v>
      </c>
      <c r="BI106">
        <f t="shared" si="101"/>
        <v>0.71980194388297836</v>
      </c>
      <c r="BJ106">
        <f t="shared" si="130"/>
        <v>0</v>
      </c>
      <c r="BK106" s="121">
        <f t="shared" si="131"/>
        <v>0</v>
      </c>
      <c r="BL106">
        <f t="shared" si="102"/>
        <v>0.73219576845382328</v>
      </c>
      <c r="BM106" s="119">
        <f t="shared" si="132"/>
        <v>1443236.3148465655</v>
      </c>
      <c r="BN106" s="119">
        <f t="shared" si="133"/>
        <v>90306626.888929486</v>
      </c>
      <c r="BO106">
        <f t="shared" si="103"/>
        <v>0.70273037884127187</v>
      </c>
    </row>
    <row r="107" spans="1:67">
      <c r="A107">
        <v>95</v>
      </c>
      <c r="B107" s="58">
        <v>90</v>
      </c>
      <c r="C107" s="56">
        <f t="shared" si="76"/>
        <v>101982727.93329231</v>
      </c>
      <c r="D107" s="56">
        <f t="shared" si="104"/>
        <v>284227.54035142064</v>
      </c>
      <c r="E107" s="59">
        <f t="shared" si="105"/>
        <v>101698500.39294089</v>
      </c>
      <c r="F107" s="53">
        <f t="shared" si="106"/>
        <v>960393.74027071893</v>
      </c>
      <c r="G107" s="53">
        <f t="shared" si="77"/>
        <v>471711.54432259087</v>
      </c>
      <c r="H107" s="60">
        <f t="shared" si="78"/>
        <v>488682.19594812806</v>
      </c>
      <c r="I107" s="54">
        <f t="shared" si="107"/>
        <v>0.06</v>
      </c>
      <c r="J107" s="61">
        <f t="shared" si="79"/>
        <v>5.1430128318229462E-3</v>
      </c>
      <c r="K107" s="62">
        <f t="shared" si="80"/>
        <v>520523.39369360136</v>
      </c>
      <c r="L107" s="62">
        <f t="shared" si="81"/>
        <v>1480917.1339643202</v>
      </c>
      <c r="M107" s="55">
        <f t="shared" si="108"/>
        <v>1009205.5896417294</v>
      </c>
      <c r="N107" s="55">
        <f t="shared" si="109"/>
        <v>227254.52744963684</v>
      </c>
      <c r="O107" s="55">
        <f t="shared" si="82"/>
        <v>781951.06219209253</v>
      </c>
      <c r="P107" s="59">
        <f t="shared" si="110"/>
        <v>0</v>
      </c>
      <c r="Q107" s="52">
        <f t="shared" ref="Q107:Q170" si="136">MIN(IF(S107&gt;O107,0,MIN(P107,O107-S107))+IF(P107&gt;0,MIN(AA107,P107)),P107)</f>
        <v>0</v>
      </c>
      <c r="R107" s="57">
        <f t="shared" si="111"/>
        <v>0</v>
      </c>
      <c r="S107" s="59">
        <f t="shared" si="112"/>
        <v>0</v>
      </c>
      <c r="T107" s="56">
        <f t="shared" si="83"/>
        <v>0</v>
      </c>
      <c r="U107" s="57">
        <f t="shared" si="84"/>
        <v>0</v>
      </c>
      <c r="V107" s="59">
        <f t="shared" si="134"/>
        <v>0</v>
      </c>
      <c r="W107" s="52">
        <f t="shared" si="74"/>
        <v>0</v>
      </c>
      <c r="X107" s="57">
        <f t="shared" si="85"/>
        <v>0</v>
      </c>
      <c r="Y107" s="59">
        <f t="shared" si="72"/>
        <v>24334280.66110668</v>
      </c>
      <c r="Z107" s="56">
        <f t="shared" si="113"/>
        <v>926132.87311782734</v>
      </c>
      <c r="AA107" s="57">
        <f t="shared" si="114"/>
        <v>101392.8360879445</v>
      </c>
      <c r="AB107" s="63">
        <f t="shared" si="135"/>
        <v>20000000</v>
      </c>
      <c r="AC107" s="74">
        <f t="shared" si="86"/>
        <v>0</v>
      </c>
      <c r="AD107" s="57">
        <f t="shared" si="115"/>
        <v>83333.333333333328</v>
      </c>
      <c r="AE107" s="59">
        <f t="shared" si="116"/>
        <v>8950630.8390835542</v>
      </c>
      <c r="AF107" s="54">
        <f t="shared" si="117"/>
        <v>227254.52744963684</v>
      </c>
      <c r="AG107" s="57">
        <f t="shared" si="87"/>
        <v>37294.295162848139</v>
      </c>
      <c r="AH107" s="59">
        <f t="shared" si="118"/>
        <v>13950000</v>
      </c>
      <c r="AI107" s="54">
        <f t="shared" si="88"/>
        <v>0</v>
      </c>
      <c r="AJ107" s="57">
        <f t="shared" si="89"/>
        <v>58125</v>
      </c>
      <c r="AK107" s="59">
        <f t="shared" si="73"/>
        <v>34747816.433102086</v>
      </c>
      <c r="AL107" s="56">
        <f t="shared" si="75"/>
        <v>0</v>
      </c>
      <c r="AM107" s="75">
        <f t="shared" si="90"/>
        <v>144782.56847125868</v>
      </c>
      <c r="AN107">
        <f t="shared" si="119"/>
        <v>2.9167083281484388E-2</v>
      </c>
      <c r="AO107" s="119">
        <f t="shared" si="91"/>
        <v>0</v>
      </c>
      <c r="AP107" s="119">
        <f t="shared" si="92"/>
        <v>0</v>
      </c>
      <c r="AQ107">
        <f t="shared" si="93"/>
        <v>0.66496855580942871</v>
      </c>
      <c r="AR107" s="41">
        <f t="shared" si="94"/>
        <v>0</v>
      </c>
      <c r="AS107" s="41">
        <f t="shared" si="95"/>
        <v>0</v>
      </c>
      <c r="AT107">
        <f t="shared" si="96"/>
        <v>0.66951040739254897</v>
      </c>
      <c r="AU107" s="41">
        <f t="shared" si="120"/>
        <v>0</v>
      </c>
      <c r="AV107" s="41">
        <f t="shared" si="121"/>
        <v>0</v>
      </c>
      <c r="AW107">
        <f t="shared" si="97"/>
        <v>0.68000450182650585</v>
      </c>
      <c r="AX107">
        <f t="shared" si="122"/>
        <v>1027525.7092057718</v>
      </c>
      <c r="AY107" s="121">
        <f t="shared" si="123"/>
        <v>87982622.946193591</v>
      </c>
      <c r="AZ107">
        <f t="shared" si="98"/>
        <v>0.74898484186197734</v>
      </c>
      <c r="BA107" s="39">
        <f t="shared" si="124"/>
        <v>83333.333333333328</v>
      </c>
      <c r="BB107" s="39">
        <f t="shared" si="125"/>
        <v>0</v>
      </c>
      <c r="BC107">
        <f t="shared" si="99"/>
        <v>0.69946453858910462</v>
      </c>
      <c r="BD107" s="41">
        <f t="shared" si="126"/>
        <v>264548.82261248498</v>
      </c>
      <c r="BE107" s="41">
        <f t="shared" si="127"/>
        <v>21589180.107715499</v>
      </c>
      <c r="BF107">
        <f t="shared" si="100"/>
        <v>0.68226116760932398</v>
      </c>
      <c r="BG107" s="41">
        <f t="shared" si="128"/>
        <v>58125</v>
      </c>
      <c r="BH107" s="41">
        <f t="shared" si="129"/>
        <v>0</v>
      </c>
      <c r="BI107">
        <f t="shared" si="101"/>
        <v>0.71671704110269874</v>
      </c>
      <c r="BJ107">
        <f t="shared" si="130"/>
        <v>0</v>
      </c>
      <c r="BK107" s="121">
        <f t="shared" si="131"/>
        <v>0</v>
      </c>
      <c r="BL107">
        <f t="shared" si="102"/>
        <v>0.72919752459535703</v>
      </c>
      <c r="BM107" s="119">
        <f t="shared" si="132"/>
        <v>1433532.86515159</v>
      </c>
      <c r="BN107" s="119">
        <f t="shared" si="133"/>
        <v>90828503.06775564</v>
      </c>
      <c r="BO107">
        <f t="shared" si="103"/>
        <v>0.69953006933257089</v>
      </c>
    </row>
    <row r="108" spans="1:67">
      <c r="A108">
        <v>96</v>
      </c>
      <c r="B108" s="64">
        <v>91</v>
      </c>
      <c r="C108" s="56">
        <f t="shared" si="76"/>
        <v>100974123.10119611</v>
      </c>
      <c r="D108" s="56">
        <f t="shared" si="104"/>
        <v>284828.29789693654</v>
      </c>
      <c r="E108" s="59">
        <f t="shared" si="105"/>
        <v>100689294.80329917</v>
      </c>
      <c r="F108" s="53">
        <f t="shared" si="106"/>
        <v>955454.42294090427</v>
      </c>
      <c r="G108" s="53">
        <f t="shared" si="77"/>
        <v>467030.51239596936</v>
      </c>
      <c r="H108" s="66">
        <f t="shared" si="78"/>
        <v>488423.91054493492</v>
      </c>
      <c r="I108" s="54">
        <f t="shared" si="107"/>
        <v>0.06</v>
      </c>
      <c r="J108" s="67">
        <f t="shared" si="79"/>
        <v>5.1430128318229462E-3</v>
      </c>
      <c r="K108" s="68">
        <f t="shared" si="80"/>
        <v>515334.36476126942</v>
      </c>
      <c r="L108" s="68">
        <f t="shared" si="81"/>
        <v>1470788.7877021737</v>
      </c>
      <c r="M108" s="55">
        <f t="shared" si="108"/>
        <v>1003758.2753062043</v>
      </c>
      <c r="N108" s="55">
        <f t="shared" si="109"/>
        <v>226027.89250241182</v>
      </c>
      <c r="O108" s="55">
        <f t="shared" si="82"/>
        <v>777730.3828037926</v>
      </c>
      <c r="P108" s="65">
        <f t="shared" si="110"/>
        <v>0</v>
      </c>
      <c r="Q108" s="52">
        <f t="shared" si="136"/>
        <v>0</v>
      </c>
      <c r="R108" s="57">
        <f t="shared" si="111"/>
        <v>0</v>
      </c>
      <c r="S108" s="59">
        <f t="shared" si="112"/>
        <v>0</v>
      </c>
      <c r="T108" s="56">
        <f t="shared" si="83"/>
        <v>0</v>
      </c>
      <c r="U108" s="57">
        <f t="shared" si="84"/>
        <v>0</v>
      </c>
      <c r="V108" s="59">
        <f t="shared" si="134"/>
        <v>0</v>
      </c>
      <c r="W108" s="52">
        <f t="shared" si="74"/>
        <v>0</v>
      </c>
      <c r="X108" s="57">
        <f t="shared" si="85"/>
        <v>0</v>
      </c>
      <c r="Y108" s="59">
        <f t="shared" si="72"/>
        <v>23408147.787988853</v>
      </c>
      <c r="Z108" s="56">
        <f t="shared" si="113"/>
        <v>922512.95127505134</v>
      </c>
      <c r="AA108" s="57">
        <f t="shared" si="114"/>
        <v>97533.949116620221</v>
      </c>
      <c r="AB108" s="63">
        <f t="shared" si="135"/>
        <v>20000000</v>
      </c>
      <c r="AC108" s="74">
        <f t="shared" si="86"/>
        <v>0</v>
      </c>
      <c r="AD108" s="57">
        <f t="shared" si="115"/>
        <v>83333.333333333328</v>
      </c>
      <c r="AE108" s="59">
        <f t="shared" si="116"/>
        <v>8723376.3116339166</v>
      </c>
      <c r="AF108" s="54">
        <f t="shared" si="117"/>
        <v>226027.89250241182</v>
      </c>
      <c r="AG108" s="57">
        <f t="shared" si="87"/>
        <v>36347.401298474651</v>
      </c>
      <c r="AH108" s="59">
        <f t="shared" si="118"/>
        <v>13950000</v>
      </c>
      <c r="AI108" s="54">
        <f t="shared" si="88"/>
        <v>0</v>
      </c>
      <c r="AJ108" s="57">
        <f t="shared" si="89"/>
        <v>58125</v>
      </c>
      <c r="AK108" s="59">
        <f t="shared" si="73"/>
        <v>34892599.001573347</v>
      </c>
      <c r="AL108" s="56">
        <f t="shared" si="75"/>
        <v>0</v>
      </c>
      <c r="AM108" s="75">
        <f t="shared" si="90"/>
        <v>145385.82917322227</v>
      </c>
      <c r="AN108">
        <f t="shared" si="119"/>
        <v>2.9247490465491847E-2</v>
      </c>
      <c r="AO108" s="119">
        <f t="shared" si="91"/>
        <v>0</v>
      </c>
      <c r="AP108" s="119">
        <f t="shared" si="92"/>
        <v>0</v>
      </c>
      <c r="AQ108">
        <f t="shared" si="93"/>
        <v>0.66155905558686723</v>
      </c>
      <c r="AR108" s="41">
        <f t="shared" si="94"/>
        <v>0</v>
      </c>
      <c r="AS108" s="41">
        <f t="shared" si="95"/>
        <v>0</v>
      </c>
      <c r="AT108">
        <f t="shared" si="96"/>
        <v>0.66612796834748622</v>
      </c>
      <c r="AU108" s="41">
        <f t="shared" si="120"/>
        <v>0</v>
      </c>
      <c r="AV108" s="41">
        <f t="shared" si="121"/>
        <v>0</v>
      </c>
      <c r="AW108">
        <f t="shared" si="97"/>
        <v>0.67668590104872905</v>
      </c>
      <c r="AX108">
        <f t="shared" si="122"/>
        <v>1020046.9003916716</v>
      </c>
      <c r="AY108" s="121">
        <f t="shared" si="123"/>
        <v>88561243.322404921</v>
      </c>
      <c r="AZ108">
        <f t="shared" si="98"/>
        <v>0.74612968910972</v>
      </c>
      <c r="BA108" s="39">
        <f t="shared" si="124"/>
        <v>83333.333333333328</v>
      </c>
      <c r="BB108" s="39">
        <f t="shared" si="125"/>
        <v>0</v>
      </c>
      <c r="BC108">
        <f t="shared" si="99"/>
        <v>0.69626908660286413</v>
      </c>
      <c r="BD108" s="41">
        <f t="shared" si="126"/>
        <v>262375.29380088649</v>
      </c>
      <c r="BE108" s="41">
        <f t="shared" si="127"/>
        <v>21698677.680231534</v>
      </c>
      <c r="BF108">
        <f t="shared" si="100"/>
        <v>0.67895653204686912</v>
      </c>
      <c r="BG108" s="41">
        <f t="shared" si="128"/>
        <v>58125</v>
      </c>
      <c r="BH108" s="41">
        <f t="shared" si="129"/>
        <v>0</v>
      </c>
      <c r="BI108">
        <f t="shared" si="101"/>
        <v>0.71363583404612219</v>
      </c>
      <c r="BJ108">
        <f t="shared" si="130"/>
        <v>0</v>
      </c>
      <c r="BK108" s="121">
        <f t="shared" si="131"/>
        <v>0</v>
      </c>
      <c r="BL108">
        <f t="shared" si="102"/>
        <v>0.72620186310942192</v>
      </c>
      <c r="BM108" s="119">
        <f t="shared" si="132"/>
        <v>1423880.5275258913</v>
      </c>
      <c r="BN108" s="119">
        <f t="shared" si="133"/>
        <v>91342003.052864596</v>
      </c>
      <c r="BO108">
        <f t="shared" si="103"/>
        <v>0.69633504236110422</v>
      </c>
    </row>
    <row r="109" spans="1:67">
      <c r="A109">
        <v>97</v>
      </c>
      <c r="B109" s="58">
        <v>92</v>
      </c>
      <c r="C109" s="56">
        <f t="shared" si="76"/>
        <v>99970968.08659187</v>
      </c>
      <c r="D109" s="56">
        <f t="shared" si="104"/>
        <v>285431.5585988909</v>
      </c>
      <c r="E109" s="59">
        <f t="shared" si="105"/>
        <v>99685536.527992979</v>
      </c>
      <c r="F109" s="53">
        <f t="shared" si="106"/>
        <v>950540.50858349726</v>
      </c>
      <c r="G109" s="53">
        <f t="shared" si="77"/>
        <v>462374.74692900741</v>
      </c>
      <c r="H109" s="60">
        <f t="shared" si="78"/>
        <v>488165.76165448985</v>
      </c>
      <c r="I109" s="54">
        <f t="shared" si="107"/>
        <v>0.06</v>
      </c>
      <c r="J109" s="61">
        <f t="shared" si="79"/>
        <v>5.1430128318229462E-3</v>
      </c>
      <c r="K109" s="62">
        <f t="shared" si="80"/>
        <v>510173.35073437722</v>
      </c>
      <c r="L109" s="62">
        <f t="shared" si="81"/>
        <v>1460713.8593178745</v>
      </c>
      <c r="M109" s="55">
        <f t="shared" si="108"/>
        <v>998339.11238886719</v>
      </c>
      <c r="N109" s="55">
        <f t="shared" si="109"/>
        <v>224807.59673652207</v>
      </c>
      <c r="O109" s="55">
        <f t="shared" si="82"/>
        <v>773531.51565234514</v>
      </c>
      <c r="P109" s="59">
        <f t="shared" si="110"/>
        <v>0</v>
      </c>
      <c r="Q109" s="52">
        <f t="shared" si="136"/>
        <v>0</v>
      </c>
      <c r="R109" s="57">
        <f t="shared" si="111"/>
        <v>0</v>
      </c>
      <c r="S109" s="59">
        <f t="shared" si="112"/>
        <v>0</v>
      </c>
      <c r="T109" s="56">
        <f t="shared" si="83"/>
        <v>0</v>
      </c>
      <c r="U109" s="57">
        <f t="shared" si="84"/>
        <v>0</v>
      </c>
      <c r="V109" s="59">
        <f t="shared" si="134"/>
        <v>0</v>
      </c>
      <c r="W109" s="52">
        <f t="shared" si="74"/>
        <v>0</v>
      </c>
      <c r="X109" s="57">
        <f t="shared" si="85"/>
        <v>0</v>
      </c>
      <c r="Y109" s="59">
        <f t="shared" si="72"/>
        <v>22485634.836713802</v>
      </c>
      <c r="Z109" s="56">
        <f t="shared" si="113"/>
        <v>918917.34482556744</v>
      </c>
      <c r="AA109" s="57">
        <f t="shared" si="114"/>
        <v>93690.145152974175</v>
      </c>
      <c r="AB109" s="63">
        <f t="shared" si="135"/>
        <v>20000000</v>
      </c>
      <c r="AC109" s="74">
        <f t="shared" si="86"/>
        <v>0</v>
      </c>
      <c r="AD109" s="57">
        <f t="shared" si="115"/>
        <v>83333.333333333328</v>
      </c>
      <c r="AE109" s="59">
        <f t="shared" si="116"/>
        <v>8497348.4191315044</v>
      </c>
      <c r="AF109" s="54">
        <f t="shared" si="117"/>
        <v>224807.59673652207</v>
      </c>
      <c r="AG109" s="57">
        <f t="shared" si="87"/>
        <v>35405.618413047938</v>
      </c>
      <c r="AH109" s="59">
        <f t="shared" si="118"/>
        <v>13950000</v>
      </c>
      <c r="AI109" s="54">
        <f t="shared" si="88"/>
        <v>0</v>
      </c>
      <c r="AJ109" s="57">
        <f t="shared" si="89"/>
        <v>58125</v>
      </c>
      <c r="AK109" s="59">
        <f t="shared" si="73"/>
        <v>35037984.830746569</v>
      </c>
      <c r="AL109" s="56">
        <f t="shared" si="75"/>
        <v>0</v>
      </c>
      <c r="AM109" s="75">
        <f t="shared" si="90"/>
        <v>145991.60346144403</v>
      </c>
      <c r="AN109">
        <f t="shared" si="119"/>
        <v>2.9327897649499307E-2</v>
      </c>
      <c r="AO109" s="119">
        <f t="shared" si="91"/>
        <v>0</v>
      </c>
      <c r="AP109" s="119">
        <f t="shared" si="92"/>
        <v>0</v>
      </c>
      <c r="AQ109">
        <f t="shared" si="93"/>
        <v>0.65815825938200267</v>
      </c>
      <c r="AR109" s="41">
        <f t="shared" si="94"/>
        <v>0</v>
      </c>
      <c r="AS109" s="41">
        <f t="shared" si="95"/>
        <v>0</v>
      </c>
      <c r="AT109">
        <f t="shared" si="96"/>
        <v>0.66275377824553883</v>
      </c>
      <c r="AU109" s="41">
        <f t="shared" si="120"/>
        <v>0</v>
      </c>
      <c r="AV109" s="41">
        <f t="shared" si="121"/>
        <v>0</v>
      </c>
      <c r="AW109">
        <f t="shared" si="97"/>
        <v>0.6733745132041935</v>
      </c>
      <c r="AX109">
        <f t="shared" si="122"/>
        <v>1012607.4899785416</v>
      </c>
      <c r="AY109" s="121">
        <f t="shared" si="123"/>
        <v>89134982.448080048</v>
      </c>
      <c r="AZ109">
        <f t="shared" si="98"/>
        <v>0.74327549445936281</v>
      </c>
      <c r="BA109" s="39">
        <f t="shared" si="124"/>
        <v>83333.333333333328</v>
      </c>
      <c r="BB109" s="39">
        <f t="shared" si="125"/>
        <v>0</v>
      </c>
      <c r="BC109">
        <f t="shared" si="99"/>
        <v>0.69307898433867376</v>
      </c>
      <c r="BD109" s="41">
        <f t="shared" si="126"/>
        <v>260213.21514957002</v>
      </c>
      <c r="BE109" s="41">
        <f t="shared" si="127"/>
        <v>21806336.88344264</v>
      </c>
      <c r="BF109">
        <f t="shared" si="100"/>
        <v>0.67565888947243768</v>
      </c>
      <c r="BG109" s="41">
        <f t="shared" si="128"/>
        <v>58125</v>
      </c>
      <c r="BH109" s="41">
        <f t="shared" si="129"/>
        <v>0</v>
      </c>
      <c r="BI109">
        <f t="shared" si="101"/>
        <v>0.71055838899667945</v>
      </c>
      <c r="BJ109">
        <f t="shared" si="130"/>
        <v>0</v>
      </c>
      <c r="BK109" s="121">
        <f t="shared" si="131"/>
        <v>0</v>
      </c>
      <c r="BL109">
        <f t="shared" si="102"/>
        <v>0.72320885330469664</v>
      </c>
      <c r="BM109" s="119">
        <f t="shared" si="132"/>
        <v>1414279.0384614449</v>
      </c>
      <c r="BN109" s="119">
        <f t="shared" si="133"/>
        <v>91847198.339775786</v>
      </c>
      <c r="BO109">
        <f t="shared" si="103"/>
        <v>0.69314535896616003</v>
      </c>
    </row>
    <row r="110" spans="1:67">
      <c r="A110">
        <v>98</v>
      </c>
      <c r="B110" s="64">
        <v>93</v>
      </c>
      <c r="C110" s="56">
        <f t="shared" si="76"/>
        <v>98973234.748491228</v>
      </c>
      <c r="D110" s="56">
        <f t="shared" si="104"/>
        <v>286037.332887128</v>
      </c>
      <c r="E110" s="59">
        <f t="shared" si="105"/>
        <v>98687197.4156041</v>
      </c>
      <c r="F110" s="53">
        <f t="shared" si="106"/>
        <v>945651.86655068467</v>
      </c>
      <c r="G110" s="53">
        <f t="shared" si="77"/>
        <v>457744.1173460437</v>
      </c>
      <c r="H110" s="66">
        <f t="shared" si="78"/>
        <v>487907.74920464098</v>
      </c>
      <c r="I110" s="54">
        <f t="shared" si="107"/>
        <v>0.06</v>
      </c>
      <c r="J110" s="67">
        <f t="shared" si="79"/>
        <v>5.1430128318229462E-3</v>
      </c>
      <c r="K110" s="68">
        <f t="shared" si="80"/>
        <v>505040.2068301909</v>
      </c>
      <c r="L110" s="68">
        <f t="shared" si="81"/>
        <v>1450692.0733808756</v>
      </c>
      <c r="M110" s="55">
        <f t="shared" si="108"/>
        <v>992947.95603483194</v>
      </c>
      <c r="N110" s="55">
        <f t="shared" si="109"/>
        <v>223593.60753331293</v>
      </c>
      <c r="O110" s="55">
        <f t="shared" si="82"/>
        <v>769354.34850151907</v>
      </c>
      <c r="P110" s="65">
        <f t="shared" si="110"/>
        <v>0</v>
      </c>
      <c r="Q110" s="52">
        <f t="shared" si="136"/>
        <v>0</v>
      </c>
      <c r="R110" s="57">
        <f t="shared" si="111"/>
        <v>0</v>
      </c>
      <c r="S110" s="59">
        <f t="shared" si="112"/>
        <v>0</v>
      </c>
      <c r="T110" s="56">
        <f t="shared" si="83"/>
        <v>0</v>
      </c>
      <c r="U110" s="57">
        <f t="shared" si="84"/>
        <v>0</v>
      </c>
      <c r="V110" s="59">
        <f t="shared" si="134"/>
        <v>0</v>
      </c>
      <c r="W110" s="52">
        <f t="shared" si="74"/>
        <v>0</v>
      </c>
      <c r="X110" s="57">
        <f t="shared" si="85"/>
        <v>0</v>
      </c>
      <c r="Y110" s="59">
        <f t="shared" ref="Y110:Y173" si="137">IF(V109&gt;O109,(IF(V109&gt;AA109+O109+AM109,Y109+AA109,Y109+AA109-((AA109+O109+AM109)-V109))),Y109-Z109)</f>
        <v>21566717.491888236</v>
      </c>
      <c r="Z110" s="56">
        <f t="shared" si="113"/>
        <v>915345.9519629631</v>
      </c>
      <c r="AA110" s="57">
        <f t="shared" si="114"/>
        <v>89861.322882867651</v>
      </c>
      <c r="AB110" s="63">
        <f t="shared" si="135"/>
        <v>20000000</v>
      </c>
      <c r="AC110" s="74">
        <f t="shared" si="86"/>
        <v>0</v>
      </c>
      <c r="AD110" s="57">
        <f t="shared" si="115"/>
        <v>83333.333333333328</v>
      </c>
      <c r="AE110" s="59">
        <f t="shared" si="116"/>
        <v>8272540.822394982</v>
      </c>
      <c r="AF110" s="54">
        <f t="shared" si="117"/>
        <v>223593.60753331293</v>
      </c>
      <c r="AG110" s="57">
        <f t="shared" si="87"/>
        <v>34468.920093312423</v>
      </c>
      <c r="AH110" s="59">
        <f t="shared" si="118"/>
        <v>13950000</v>
      </c>
      <c r="AI110" s="54">
        <f t="shared" si="88"/>
        <v>0</v>
      </c>
      <c r="AJ110" s="57">
        <f t="shared" si="89"/>
        <v>58125</v>
      </c>
      <c r="AK110" s="59">
        <f t="shared" si="73"/>
        <v>35183976.434208013</v>
      </c>
      <c r="AL110" s="56">
        <f t="shared" si="75"/>
        <v>0</v>
      </c>
      <c r="AM110" s="75">
        <f t="shared" si="90"/>
        <v>146599.90180920006</v>
      </c>
      <c r="AN110">
        <f t="shared" si="119"/>
        <v>2.9408304833506767E-2</v>
      </c>
      <c r="AO110" s="119">
        <f t="shared" si="91"/>
        <v>0</v>
      </c>
      <c r="AP110" s="119">
        <f t="shared" si="92"/>
        <v>0</v>
      </c>
      <c r="AQ110">
        <f t="shared" si="93"/>
        <v>0.65476621301379667</v>
      </c>
      <c r="AR110" s="41">
        <f t="shared" si="94"/>
        <v>0</v>
      </c>
      <c r="AS110" s="41">
        <f t="shared" si="95"/>
        <v>0</v>
      </c>
      <c r="AT110">
        <f t="shared" si="96"/>
        <v>0.65938788516834901</v>
      </c>
      <c r="AU110" s="41">
        <f t="shared" si="120"/>
        <v>0</v>
      </c>
      <c r="AV110" s="41">
        <f t="shared" si="121"/>
        <v>0</v>
      </c>
      <c r="AW110">
        <f t="shared" si="97"/>
        <v>0.67007039121503476</v>
      </c>
      <c r="AX110">
        <f t="shared" si="122"/>
        <v>1005207.2748458307</v>
      </c>
      <c r="AY110" s="121">
        <f t="shared" si="123"/>
        <v>89703903.292370379</v>
      </c>
      <c r="AZ110">
        <f t="shared" si="98"/>
        <v>0.74042233042885164</v>
      </c>
      <c r="BA110" s="39">
        <f t="shared" si="124"/>
        <v>83333.333333333328</v>
      </c>
      <c r="BB110" s="39">
        <f t="shared" si="125"/>
        <v>0</v>
      </c>
      <c r="BC110">
        <f t="shared" si="99"/>
        <v>0.68989429231926225</v>
      </c>
      <c r="BD110" s="41">
        <f t="shared" si="126"/>
        <v>258062.52762662535</v>
      </c>
      <c r="BE110" s="41">
        <f t="shared" si="127"/>
        <v>21912173.538264666</v>
      </c>
      <c r="BF110">
        <f t="shared" si="100"/>
        <v>0.67236829377982021</v>
      </c>
      <c r="BG110" s="41">
        <f t="shared" si="128"/>
        <v>58125</v>
      </c>
      <c r="BH110" s="41">
        <f t="shared" si="129"/>
        <v>0</v>
      </c>
      <c r="BI110">
        <f t="shared" si="101"/>
        <v>0.70748477180085945</v>
      </c>
      <c r="BJ110">
        <f t="shared" si="130"/>
        <v>0</v>
      </c>
      <c r="BK110" s="121">
        <f t="shared" si="131"/>
        <v>0</v>
      </c>
      <c r="BL110">
        <f t="shared" si="102"/>
        <v>0.72021856409746321</v>
      </c>
      <c r="BM110" s="119">
        <f t="shared" si="132"/>
        <v>1404728.1358057894</v>
      </c>
      <c r="BN110" s="119">
        <f t="shared" si="133"/>
        <v>92344159.911239371</v>
      </c>
      <c r="BO110">
        <f t="shared" si="103"/>
        <v>0.68996107969312626</v>
      </c>
    </row>
    <row r="111" spans="1:67">
      <c r="A111">
        <v>99</v>
      </c>
      <c r="B111" s="58">
        <v>94</v>
      </c>
      <c r="C111" s="56">
        <f t="shared" si="76"/>
        <v>97980895.09080416</v>
      </c>
      <c r="D111" s="56">
        <f t="shared" si="104"/>
        <v>286645.63123488426</v>
      </c>
      <c r="E111" s="59">
        <f t="shared" si="105"/>
        <v>97694249.459569275</v>
      </c>
      <c r="F111" s="53">
        <f t="shared" si="106"/>
        <v>940788.36686657742</v>
      </c>
      <c r="G111" s="53">
        <f t="shared" si="77"/>
        <v>453138.49374330213</v>
      </c>
      <c r="H111" s="60">
        <f t="shared" si="78"/>
        <v>487649.87312327529</v>
      </c>
      <c r="I111" s="54">
        <f t="shared" si="107"/>
        <v>0.06</v>
      </c>
      <c r="J111" s="61">
        <f t="shared" si="79"/>
        <v>5.1430128318229462E-3</v>
      </c>
      <c r="K111" s="62">
        <f t="shared" si="80"/>
        <v>499934.7890109669</v>
      </c>
      <c r="L111" s="62">
        <f t="shared" si="81"/>
        <v>1440723.1558775443</v>
      </c>
      <c r="M111" s="55">
        <f t="shared" si="108"/>
        <v>987584.66213424224</v>
      </c>
      <c r="N111" s="55">
        <f t="shared" si="109"/>
        <v>222385.89244189661</v>
      </c>
      <c r="O111" s="55">
        <f t="shared" si="82"/>
        <v>765198.76969234564</v>
      </c>
      <c r="P111" s="59">
        <f t="shared" si="110"/>
        <v>0</v>
      </c>
      <c r="Q111" s="52">
        <f t="shared" si="136"/>
        <v>0</v>
      </c>
      <c r="R111" s="57">
        <f t="shared" si="111"/>
        <v>0</v>
      </c>
      <c r="S111" s="59">
        <f t="shared" si="112"/>
        <v>0</v>
      </c>
      <c r="T111" s="56">
        <f t="shared" si="83"/>
        <v>0</v>
      </c>
      <c r="U111" s="57">
        <f t="shared" si="84"/>
        <v>0</v>
      </c>
      <c r="V111" s="59">
        <f t="shared" si="134"/>
        <v>0</v>
      </c>
      <c r="W111" s="52">
        <f t="shared" si="74"/>
        <v>0</v>
      </c>
      <c r="X111" s="57">
        <f t="shared" si="85"/>
        <v>0</v>
      </c>
      <c r="Y111" s="59">
        <f t="shared" si="137"/>
        <v>20651371.539925274</v>
      </c>
      <c r="Z111" s="56">
        <f t="shared" si="113"/>
        <v>911798.6715015457</v>
      </c>
      <c r="AA111" s="57">
        <f t="shared" si="114"/>
        <v>86047.381416355303</v>
      </c>
      <c r="AB111" s="63">
        <f t="shared" si="135"/>
        <v>20000000</v>
      </c>
      <c r="AC111" s="74">
        <f t="shared" si="86"/>
        <v>0</v>
      </c>
      <c r="AD111" s="57">
        <f t="shared" si="115"/>
        <v>83333.333333333328</v>
      </c>
      <c r="AE111" s="59">
        <f t="shared" si="116"/>
        <v>8048947.2148616686</v>
      </c>
      <c r="AF111" s="54">
        <f t="shared" si="117"/>
        <v>222385.89244189661</v>
      </c>
      <c r="AG111" s="57">
        <f t="shared" si="87"/>
        <v>33537.280061923622</v>
      </c>
      <c r="AH111" s="59">
        <f t="shared" si="118"/>
        <v>13950000</v>
      </c>
      <c r="AI111" s="54">
        <f t="shared" si="88"/>
        <v>0</v>
      </c>
      <c r="AJ111" s="57">
        <f t="shared" si="89"/>
        <v>58125</v>
      </c>
      <c r="AK111" s="59">
        <f t="shared" si="73"/>
        <v>35330576.336017214</v>
      </c>
      <c r="AL111" s="56">
        <f t="shared" si="75"/>
        <v>0</v>
      </c>
      <c r="AM111" s="75">
        <f t="shared" si="90"/>
        <v>147210.73473340506</v>
      </c>
      <c r="AN111">
        <f t="shared" si="119"/>
        <v>2.948871201751423E-2</v>
      </c>
      <c r="AO111" s="119">
        <f t="shared" si="91"/>
        <v>0</v>
      </c>
      <c r="AP111" s="119">
        <f t="shared" si="92"/>
        <v>0</v>
      </c>
      <c r="AQ111">
        <f t="shared" si="93"/>
        <v>0.65138296171485743</v>
      </c>
      <c r="AR111" s="41">
        <f t="shared" si="94"/>
        <v>0</v>
      </c>
      <c r="AS111" s="41">
        <f t="shared" si="95"/>
        <v>0</v>
      </c>
      <c r="AT111">
        <f t="shared" si="96"/>
        <v>0.65603033662116239</v>
      </c>
      <c r="AU111" s="41">
        <f t="shared" si="120"/>
        <v>0</v>
      </c>
      <c r="AV111" s="41">
        <f t="shared" si="121"/>
        <v>0</v>
      </c>
      <c r="AW111">
        <f t="shared" si="97"/>
        <v>0.66677358745272097</v>
      </c>
      <c r="AX111">
        <f t="shared" si="122"/>
        <v>997846.05291790096</v>
      </c>
      <c r="AY111" s="121">
        <f t="shared" si="123"/>
        <v>90268068.478653029</v>
      </c>
      <c r="AZ111">
        <f t="shared" si="98"/>
        <v>0.73757026921594671</v>
      </c>
      <c r="BA111" s="39">
        <f t="shared" si="124"/>
        <v>83333.333333333328</v>
      </c>
      <c r="BB111" s="39">
        <f t="shared" si="125"/>
        <v>0</v>
      </c>
      <c r="BC111">
        <f t="shared" si="99"/>
        <v>0.68671507057229719</v>
      </c>
      <c r="BD111" s="41">
        <f t="shared" si="126"/>
        <v>255923.17250382021</v>
      </c>
      <c r="BE111" s="41">
        <f t="shared" si="127"/>
        <v>22016203.351747762</v>
      </c>
      <c r="BF111">
        <f t="shared" si="100"/>
        <v>0.66908479831808587</v>
      </c>
      <c r="BG111" s="41">
        <f t="shared" si="128"/>
        <v>58125</v>
      </c>
      <c r="BH111" s="41">
        <f t="shared" si="129"/>
        <v>0</v>
      </c>
      <c r="BI111">
        <f t="shared" si="101"/>
        <v>0.70441504786657083</v>
      </c>
      <c r="BJ111">
        <f t="shared" si="130"/>
        <v>0</v>
      </c>
      <c r="BK111" s="121">
        <f t="shared" si="131"/>
        <v>0</v>
      </c>
      <c r="BL111">
        <f t="shared" si="102"/>
        <v>0.71723106400960801</v>
      </c>
      <c r="BM111" s="119">
        <f t="shared" si="132"/>
        <v>1395227.5587550544</v>
      </c>
      <c r="BN111" s="119">
        <f t="shared" si="133"/>
        <v>92832958.240618765</v>
      </c>
      <c r="BO111">
        <f t="shared" si="103"/>
        <v>0.68678226459256786</v>
      </c>
    </row>
    <row r="112" spans="1:67">
      <c r="A112">
        <v>100</v>
      </c>
      <c r="B112" s="64">
        <v>95</v>
      </c>
      <c r="C112" s="56">
        <f t="shared" si="76"/>
        <v>96993921.261594117</v>
      </c>
      <c r="D112" s="56">
        <f t="shared" si="104"/>
        <v>287256.46415908635</v>
      </c>
      <c r="E112" s="59">
        <f t="shared" si="105"/>
        <v>96706664.79743503</v>
      </c>
      <c r="F112" s="53">
        <f t="shared" si="106"/>
        <v>935949.88022375281</v>
      </c>
      <c r="G112" s="53">
        <f t="shared" si="77"/>
        <v>448557.74688543612</v>
      </c>
      <c r="H112" s="66">
        <f t="shared" si="78"/>
        <v>487392.13333831669</v>
      </c>
      <c r="I112" s="54">
        <f t="shared" si="107"/>
        <v>0.06</v>
      </c>
      <c r="J112" s="67">
        <f t="shared" si="79"/>
        <v>5.1430128318229462E-3</v>
      </c>
      <c r="K112" s="68">
        <f t="shared" si="80"/>
        <v>494856.95398012025</v>
      </c>
      <c r="L112" s="68">
        <f t="shared" si="81"/>
        <v>1430806.8342038731</v>
      </c>
      <c r="M112" s="55">
        <f t="shared" si="108"/>
        <v>982249.08731843694</v>
      </c>
      <c r="N112" s="55">
        <f t="shared" si="109"/>
        <v>221184.41917828887</v>
      </c>
      <c r="O112" s="55">
        <f t="shared" si="82"/>
        <v>761064.66814014816</v>
      </c>
      <c r="P112" s="65">
        <f t="shared" si="110"/>
        <v>0</v>
      </c>
      <c r="Q112" s="52">
        <f t="shared" si="136"/>
        <v>0</v>
      </c>
      <c r="R112" s="57">
        <f t="shared" si="111"/>
        <v>0</v>
      </c>
      <c r="S112" s="59">
        <f t="shared" si="112"/>
        <v>0</v>
      </c>
      <c r="T112" s="56">
        <f t="shared" si="83"/>
        <v>0</v>
      </c>
      <c r="U112" s="57">
        <f t="shared" si="84"/>
        <v>0</v>
      </c>
      <c r="V112" s="59">
        <f t="shared" si="134"/>
        <v>0</v>
      </c>
      <c r="W112" s="52">
        <f t="shared" si="74"/>
        <v>0</v>
      </c>
      <c r="X112" s="57">
        <f t="shared" si="85"/>
        <v>0</v>
      </c>
      <c r="Y112" s="59">
        <f t="shared" si="137"/>
        <v>19739572.868423726</v>
      </c>
      <c r="Z112" s="56">
        <f t="shared" si="113"/>
        <v>908275.40287355322</v>
      </c>
      <c r="AA112" s="57">
        <f t="shared" si="114"/>
        <v>82248.220285098854</v>
      </c>
      <c r="AB112" s="63">
        <f t="shared" si="135"/>
        <v>20000000</v>
      </c>
      <c r="AC112" s="74">
        <f t="shared" si="86"/>
        <v>0</v>
      </c>
      <c r="AD112" s="57">
        <f t="shared" si="115"/>
        <v>83333.333333333328</v>
      </c>
      <c r="AE112" s="59">
        <f t="shared" si="116"/>
        <v>7826561.3224197719</v>
      </c>
      <c r="AF112" s="54">
        <f t="shared" si="117"/>
        <v>221184.41917828887</v>
      </c>
      <c r="AG112" s="57">
        <f t="shared" si="87"/>
        <v>32610.672176749049</v>
      </c>
      <c r="AH112" s="59">
        <f t="shared" si="118"/>
        <v>13950000</v>
      </c>
      <c r="AI112" s="54">
        <f t="shared" si="88"/>
        <v>0</v>
      </c>
      <c r="AJ112" s="57">
        <f t="shared" si="89"/>
        <v>58125</v>
      </c>
      <c r="AK112" s="59">
        <f t="shared" si="73"/>
        <v>35477787.070750616</v>
      </c>
      <c r="AL112" s="56">
        <f t="shared" si="75"/>
        <v>0</v>
      </c>
      <c r="AM112" s="75">
        <f t="shared" si="90"/>
        <v>147824.11279479423</v>
      </c>
      <c r="AN112">
        <f t="shared" si="119"/>
        <v>2.956911920152169E-2</v>
      </c>
      <c r="AO112" s="119">
        <f t="shared" si="91"/>
        <v>0</v>
      </c>
      <c r="AP112" s="119">
        <f t="shared" si="92"/>
        <v>0</v>
      </c>
      <c r="AQ112">
        <f t="shared" si="93"/>
        <v>0.64800855013204461</v>
      </c>
      <c r="AR112" s="41">
        <f t="shared" si="94"/>
        <v>0</v>
      </c>
      <c r="AS112" s="41">
        <f t="shared" si="95"/>
        <v>0</v>
      </c>
      <c r="AT112">
        <f t="shared" si="96"/>
        <v>0.65268117953327087</v>
      </c>
      <c r="AU112" s="41">
        <f t="shared" si="120"/>
        <v>0</v>
      </c>
      <c r="AV112" s="41">
        <f t="shared" si="121"/>
        <v>0</v>
      </c>
      <c r="AW112">
        <f t="shared" si="97"/>
        <v>0.66348415373787595</v>
      </c>
      <c r="AX112">
        <f t="shared" si="122"/>
        <v>990523.6231586521</v>
      </c>
      <c r="AY112" s="121">
        <f t="shared" si="123"/>
        <v>90827540.287355319</v>
      </c>
      <c r="AZ112">
        <f t="shared" si="98"/>
        <v>0.73471938269549719</v>
      </c>
      <c r="BA112" s="39">
        <f t="shared" si="124"/>
        <v>83333.333333333328</v>
      </c>
      <c r="BB112" s="39">
        <f t="shared" si="125"/>
        <v>0</v>
      </c>
      <c r="BC112">
        <f t="shared" si="99"/>
        <v>0.68354137862947562</v>
      </c>
      <c r="BD112" s="41">
        <f t="shared" si="126"/>
        <v>253795.0913550379</v>
      </c>
      <c r="BE112" s="41">
        <f t="shared" si="127"/>
        <v>22118441.917828888</v>
      </c>
      <c r="BF112">
        <f t="shared" si="100"/>
        <v>0.66580845589131576</v>
      </c>
      <c r="BG112" s="41">
        <f t="shared" si="128"/>
        <v>58125</v>
      </c>
      <c r="BH112" s="41">
        <f t="shared" si="129"/>
        <v>0</v>
      </c>
      <c r="BI112">
        <f t="shared" si="101"/>
        <v>0.70134928216159342</v>
      </c>
      <c r="BJ112">
        <f t="shared" si="130"/>
        <v>0</v>
      </c>
      <c r="BK112" s="121">
        <f t="shared" si="131"/>
        <v>0</v>
      </c>
      <c r="BL112">
        <f t="shared" si="102"/>
        <v>0.71424642116652848</v>
      </c>
      <c r="BM112" s="119">
        <f t="shared" si="132"/>
        <v>1385777.0478470232</v>
      </c>
      <c r="BN112" s="119">
        <f t="shared" si="133"/>
        <v>93313663.295251504</v>
      </c>
      <c r="BO112">
        <f t="shared" si="103"/>
        <v>0.68360897321925052</v>
      </c>
    </row>
    <row r="113" spans="1:67">
      <c r="A113">
        <v>101</v>
      </c>
      <c r="B113" s="58">
        <v>96</v>
      </c>
      <c r="C113" s="56">
        <f t="shared" si="76"/>
        <v>96012285.552337065</v>
      </c>
      <c r="D113" s="56">
        <f t="shared" si="104"/>
        <v>287869.84222047031</v>
      </c>
      <c r="E113" s="59">
        <f t="shared" si="105"/>
        <v>95724415.710116595</v>
      </c>
      <c r="F113" s="53">
        <f t="shared" si="106"/>
        <v>931136.27797981864</v>
      </c>
      <c r="G113" s="53">
        <f t="shared" si="77"/>
        <v>444001.74820209085</v>
      </c>
      <c r="H113" s="60">
        <f t="shared" si="78"/>
        <v>487134.52977772779</v>
      </c>
      <c r="I113" s="54">
        <f t="shared" si="107"/>
        <v>0.06</v>
      </c>
      <c r="J113" s="61">
        <f t="shared" si="79"/>
        <v>5.1430128318229462E-3</v>
      </c>
      <c r="K113" s="62">
        <f t="shared" si="80"/>
        <v>489806.55917841283</v>
      </c>
      <c r="L113" s="62">
        <f t="shared" si="81"/>
        <v>1420942.8371582315</v>
      </c>
      <c r="M113" s="55">
        <f t="shared" si="108"/>
        <v>976941.08895614068</v>
      </c>
      <c r="N113" s="55">
        <f t="shared" si="109"/>
        <v>219989.1556245512</v>
      </c>
      <c r="O113" s="55">
        <f t="shared" si="82"/>
        <v>756951.93333158945</v>
      </c>
      <c r="P113" s="59">
        <f t="shared" si="110"/>
        <v>0</v>
      </c>
      <c r="Q113" s="52">
        <f t="shared" si="136"/>
        <v>0</v>
      </c>
      <c r="R113" s="57">
        <f t="shared" si="111"/>
        <v>0</v>
      </c>
      <c r="S113" s="59">
        <f t="shared" si="112"/>
        <v>0</v>
      </c>
      <c r="T113" s="56">
        <f t="shared" si="83"/>
        <v>0</v>
      </c>
      <c r="U113" s="57">
        <f t="shared" si="84"/>
        <v>0</v>
      </c>
      <c r="V113" s="59">
        <f t="shared" si="134"/>
        <v>0</v>
      </c>
      <c r="W113" s="52">
        <f t="shared" si="74"/>
        <v>0</v>
      </c>
      <c r="X113" s="57">
        <f t="shared" si="85"/>
        <v>0</v>
      </c>
      <c r="Y113" s="59">
        <f t="shared" si="137"/>
        <v>18831297.465550173</v>
      </c>
      <c r="Z113" s="56">
        <f t="shared" si="113"/>
        <v>904776.04612638371</v>
      </c>
      <c r="AA113" s="57">
        <f t="shared" si="114"/>
        <v>78463.739439792393</v>
      </c>
      <c r="AB113" s="63">
        <f t="shared" si="135"/>
        <v>20000000</v>
      </c>
      <c r="AC113" s="74">
        <f t="shared" si="86"/>
        <v>0</v>
      </c>
      <c r="AD113" s="57">
        <f t="shared" si="115"/>
        <v>83333.333333333328</v>
      </c>
      <c r="AE113" s="59">
        <f t="shared" si="116"/>
        <v>7605376.9032414835</v>
      </c>
      <c r="AF113" s="54">
        <f t="shared" si="117"/>
        <v>219989.1556245512</v>
      </c>
      <c r="AG113" s="57">
        <f t="shared" si="87"/>
        <v>31689.070430172847</v>
      </c>
      <c r="AH113" s="59">
        <f t="shared" si="118"/>
        <v>13950000</v>
      </c>
      <c r="AI113" s="54">
        <f t="shared" si="88"/>
        <v>0</v>
      </c>
      <c r="AJ113" s="57">
        <f t="shared" si="89"/>
        <v>58125</v>
      </c>
      <c r="AK113" s="59">
        <f t="shared" si="73"/>
        <v>35625611.183545411</v>
      </c>
      <c r="AL113" s="56">
        <f t="shared" si="75"/>
        <v>0</v>
      </c>
      <c r="AM113" s="75">
        <f t="shared" si="90"/>
        <v>148440.04659810587</v>
      </c>
      <c r="AN113">
        <f t="shared" si="119"/>
        <v>2.9649526385529153E-2</v>
      </c>
      <c r="AO113" s="119">
        <f t="shared" si="91"/>
        <v>0</v>
      </c>
      <c r="AP113" s="119">
        <f t="shared" si="92"/>
        <v>0</v>
      </c>
      <c r="AQ113">
        <f t="shared" si="93"/>
        <v>0.64464302232713744</v>
      </c>
      <c r="AR113" s="41">
        <f t="shared" si="94"/>
        <v>0</v>
      </c>
      <c r="AS113" s="41">
        <f t="shared" si="95"/>
        <v>0</v>
      </c>
      <c r="AT113">
        <f t="shared" si="96"/>
        <v>0.64934046025850656</v>
      </c>
      <c r="AU113" s="41">
        <f t="shared" si="120"/>
        <v>0</v>
      </c>
      <c r="AV113" s="41">
        <f t="shared" si="121"/>
        <v>0</v>
      </c>
      <c r="AW113">
        <f t="shared" si="97"/>
        <v>0.66020214134033306</v>
      </c>
      <c r="AX113">
        <f t="shared" si="122"/>
        <v>983239.78556617605</v>
      </c>
      <c r="AY113" s="121">
        <f t="shared" si="123"/>
        <v>91382380.65876475</v>
      </c>
      <c r="AZ113">
        <f t="shared" si="98"/>
        <v>0.7318697424169105</v>
      </c>
      <c r="BA113" s="39">
        <f t="shared" si="124"/>
        <v>83333.333333333328</v>
      </c>
      <c r="BB113" s="39">
        <f t="shared" si="125"/>
        <v>0</v>
      </c>
      <c r="BC113">
        <f t="shared" si="99"/>
        <v>0.68037327552562354</v>
      </c>
      <c r="BD113" s="41">
        <f t="shared" si="126"/>
        <v>251678.22605472404</v>
      </c>
      <c r="BE113" s="41">
        <f t="shared" si="127"/>
        <v>22218904.718079671</v>
      </c>
      <c r="BF113">
        <f t="shared" si="100"/>
        <v>0.66253931875852523</v>
      </c>
      <c r="BG113" s="41">
        <f t="shared" si="128"/>
        <v>58125</v>
      </c>
      <c r="BH113" s="41">
        <f t="shared" si="129"/>
        <v>0</v>
      </c>
      <c r="BI113">
        <f t="shared" si="101"/>
        <v>0.69828753921199238</v>
      </c>
      <c r="BJ113">
        <f t="shared" si="130"/>
        <v>0</v>
      </c>
      <c r="BK113" s="121">
        <f t="shared" si="131"/>
        <v>0</v>
      </c>
      <c r="BL113">
        <f t="shared" si="102"/>
        <v>0.71126470329526403</v>
      </c>
      <c r="BM113" s="119">
        <f t="shared" si="132"/>
        <v>1376376.3449542334</v>
      </c>
      <c r="BN113" s="119">
        <f t="shared" si="133"/>
        <v>93786344.539789498</v>
      </c>
      <c r="BO113">
        <f t="shared" si="103"/>
        <v>0.68044126463131116</v>
      </c>
    </row>
    <row r="114" spans="1:67">
      <c r="A114">
        <v>102</v>
      </c>
      <c r="B114" s="64">
        <v>97</v>
      </c>
      <c r="C114" s="56">
        <f t="shared" si="76"/>
        <v>95035960.397184238</v>
      </c>
      <c r="D114" s="56">
        <f t="shared" si="104"/>
        <v>288485.77602377534</v>
      </c>
      <c r="E114" s="59">
        <f t="shared" si="105"/>
        <v>94747474.621160462</v>
      </c>
      <c r="F114" s="53">
        <f t="shared" si="106"/>
        <v>926347.43215399294</v>
      </c>
      <c r="G114" s="53">
        <f t="shared" si="77"/>
        <v>439470.36978448258</v>
      </c>
      <c r="H114" s="66">
        <f t="shared" si="78"/>
        <v>486877.06236951036</v>
      </c>
      <c r="I114" s="54">
        <f t="shared" si="107"/>
        <v>0.06</v>
      </c>
      <c r="J114" s="67">
        <f t="shared" si="79"/>
        <v>5.1430128318229462E-3</v>
      </c>
      <c r="K114" s="68">
        <f t="shared" si="80"/>
        <v>484783.46278016054</v>
      </c>
      <c r="L114" s="68">
        <f t="shared" si="81"/>
        <v>1411130.8949341534</v>
      </c>
      <c r="M114" s="55">
        <f t="shared" si="108"/>
        <v>971660.5251496709</v>
      </c>
      <c r="N114" s="55">
        <f t="shared" si="109"/>
        <v>218800.06982793671</v>
      </c>
      <c r="O114" s="55">
        <f t="shared" si="82"/>
        <v>752860.45532173419</v>
      </c>
      <c r="P114" s="65">
        <f t="shared" si="110"/>
        <v>0</v>
      </c>
      <c r="Q114" s="52">
        <f t="shared" si="136"/>
        <v>0</v>
      </c>
      <c r="R114" s="57">
        <f t="shared" si="111"/>
        <v>0</v>
      </c>
      <c r="S114" s="59">
        <f t="shared" si="112"/>
        <v>0</v>
      </c>
      <c r="T114" s="56">
        <f t="shared" si="83"/>
        <v>0</v>
      </c>
      <c r="U114" s="57">
        <f t="shared" si="84"/>
        <v>0</v>
      </c>
      <c r="V114" s="59">
        <f t="shared" si="134"/>
        <v>0</v>
      </c>
      <c r="W114" s="52">
        <f t="shared" si="74"/>
        <v>0</v>
      </c>
      <c r="X114" s="57">
        <f t="shared" si="85"/>
        <v>0</v>
      </c>
      <c r="Y114" s="59">
        <f t="shared" si="137"/>
        <v>17926521.419423789</v>
      </c>
      <c r="Z114" s="56">
        <f t="shared" si="113"/>
        <v>901300.50191984</v>
      </c>
      <c r="AA114" s="57">
        <f t="shared" si="114"/>
        <v>74693.839247599113</v>
      </c>
      <c r="AB114" s="63">
        <f t="shared" si="135"/>
        <v>20000000</v>
      </c>
      <c r="AC114" s="74">
        <f t="shared" si="86"/>
        <v>0</v>
      </c>
      <c r="AD114" s="57">
        <f t="shared" si="115"/>
        <v>83333.333333333328</v>
      </c>
      <c r="AE114" s="59">
        <f t="shared" si="116"/>
        <v>7385387.7476169327</v>
      </c>
      <c r="AF114" s="54">
        <f t="shared" si="117"/>
        <v>218800.06982793671</v>
      </c>
      <c r="AG114" s="57">
        <f t="shared" si="87"/>
        <v>30772.448948403886</v>
      </c>
      <c r="AH114" s="59">
        <f t="shared" si="118"/>
        <v>13950000</v>
      </c>
      <c r="AI114" s="54">
        <f t="shared" si="88"/>
        <v>0</v>
      </c>
      <c r="AJ114" s="57">
        <f t="shared" si="89"/>
        <v>58125</v>
      </c>
      <c r="AK114" s="59">
        <f t="shared" si="73"/>
        <v>35774051.230143517</v>
      </c>
      <c r="AL114" s="56">
        <f t="shared" si="75"/>
        <v>0</v>
      </c>
      <c r="AM114" s="75">
        <f t="shared" si="90"/>
        <v>149058.54679226465</v>
      </c>
      <c r="AN114">
        <f t="shared" si="119"/>
        <v>2.9729933569536612E-2</v>
      </c>
      <c r="AO114" s="119">
        <f t="shared" si="91"/>
        <v>0</v>
      </c>
      <c r="AP114" s="119">
        <f t="shared" si="92"/>
        <v>0</v>
      </c>
      <c r="AQ114">
        <f t="shared" si="93"/>
        <v>0.64128642177751594</v>
      </c>
      <c r="AR114" s="41">
        <f t="shared" si="94"/>
        <v>0</v>
      </c>
      <c r="AS114" s="41">
        <f t="shared" si="95"/>
        <v>0</v>
      </c>
      <c r="AT114">
        <f t="shared" si="96"/>
        <v>0.64600822457561935</v>
      </c>
      <c r="AU114" s="41">
        <f t="shared" si="120"/>
        <v>0</v>
      </c>
      <c r="AV114" s="41">
        <f t="shared" si="121"/>
        <v>0</v>
      </c>
      <c r="AW114">
        <f t="shared" si="97"/>
        <v>0.65692760097908975</v>
      </c>
      <c r="AX114">
        <f t="shared" si="122"/>
        <v>975994.34116743912</v>
      </c>
      <c r="AY114" s="121">
        <f t="shared" si="123"/>
        <v>91932651.195823684</v>
      </c>
      <c r="AZ114">
        <f t="shared" si="98"/>
        <v>0.72902141960161226</v>
      </c>
      <c r="BA114" s="39">
        <f t="shared" si="124"/>
        <v>83333.333333333328</v>
      </c>
      <c r="BB114" s="39">
        <f t="shared" si="125"/>
        <v>0</v>
      </c>
      <c r="BC114">
        <f t="shared" si="99"/>
        <v>0.67721081979791431</v>
      </c>
      <c r="BD114" s="41">
        <f t="shared" si="126"/>
        <v>249572.51877634058</v>
      </c>
      <c r="BE114" s="41">
        <f t="shared" si="127"/>
        <v>22317607.122449543</v>
      </c>
      <c r="BF114">
        <f t="shared" si="100"/>
        <v>0.65927743863353383</v>
      </c>
      <c r="BG114" s="41">
        <f t="shared" si="128"/>
        <v>58125</v>
      </c>
      <c r="BH114" s="41">
        <f t="shared" si="129"/>
        <v>0</v>
      </c>
      <c r="BI114">
        <f t="shared" si="101"/>
        <v>0.69522988310063094</v>
      </c>
      <c r="BJ114">
        <f t="shared" si="130"/>
        <v>0</v>
      </c>
      <c r="BK114" s="121">
        <f t="shared" si="131"/>
        <v>0</v>
      </c>
      <c r="BL114">
        <f t="shared" si="102"/>
        <v>0.70828597772243207</v>
      </c>
      <c r="BM114" s="119">
        <f t="shared" si="132"/>
        <v>1367025.1932771131</v>
      </c>
      <c r="BN114" s="119">
        <f t="shared" si="133"/>
        <v>94251070.939518079</v>
      </c>
      <c r="BO114">
        <f t="shared" si="103"/>
        <v>0.67727919738934217</v>
      </c>
    </row>
    <row r="115" spans="1:67">
      <c r="A115">
        <v>103</v>
      </c>
      <c r="B115" s="58">
        <v>98</v>
      </c>
      <c r="C115" s="56">
        <f t="shared" si="76"/>
        <v>94064918.372228727</v>
      </c>
      <c r="D115" s="56">
        <f t="shared" si="104"/>
        <v>289104.27621793747</v>
      </c>
      <c r="E115" s="59">
        <f t="shared" si="105"/>
        <v>93775814.096010789</v>
      </c>
      <c r="F115" s="53">
        <f t="shared" si="106"/>
        <v>921583.21542369865</v>
      </c>
      <c r="G115" s="53">
        <f t="shared" si="77"/>
        <v>434963.48438199674</v>
      </c>
      <c r="H115" s="60">
        <f t="shared" si="78"/>
        <v>486619.73104170192</v>
      </c>
      <c r="I115" s="54">
        <f t="shared" si="107"/>
        <v>0.06</v>
      </c>
      <c r="J115" s="61">
        <f t="shared" si="79"/>
        <v>5.1430128318229462E-3</v>
      </c>
      <c r="K115" s="62">
        <f t="shared" si="80"/>
        <v>479787.52368946094</v>
      </c>
      <c r="L115" s="62">
        <f t="shared" si="81"/>
        <v>1401370.7391131597</v>
      </c>
      <c r="M115" s="55">
        <f t="shared" si="108"/>
        <v>966407.25473116292</v>
      </c>
      <c r="N115" s="55">
        <f t="shared" si="109"/>
        <v>217617.13000003999</v>
      </c>
      <c r="O115" s="55">
        <f t="shared" si="82"/>
        <v>748790.12473112298</v>
      </c>
      <c r="P115" s="59">
        <f t="shared" si="110"/>
        <v>0</v>
      </c>
      <c r="Q115" s="52">
        <f t="shared" si="136"/>
        <v>0</v>
      </c>
      <c r="R115" s="57">
        <f t="shared" si="111"/>
        <v>0</v>
      </c>
      <c r="S115" s="59">
        <f t="shared" si="112"/>
        <v>0</v>
      </c>
      <c r="T115" s="56">
        <f t="shared" si="83"/>
        <v>0</v>
      </c>
      <c r="U115" s="57">
        <f t="shared" si="84"/>
        <v>0</v>
      </c>
      <c r="V115" s="59">
        <f t="shared" si="134"/>
        <v>0</v>
      </c>
      <c r="W115" s="52">
        <f t="shared" si="74"/>
        <v>0</v>
      </c>
      <c r="X115" s="57">
        <f t="shared" si="85"/>
        <v>0</v>
      </c>
      <c r="Y115" s="59">
        <f t="shared" si="137"/>
        <v>17025220.917503949</v>
      </c>
      <c r="Z115" s="56">
        <f t="shared" si="113"/>
        <v>897848.67152338766</v>
      </c>
      <c r="AA115" s="57">
        <f t="shared" si="114"/>
        <v>70938.420489599783</v>
      </c>
      <c r="AB115" s="63">
        <f t="shared" si="135"/>
        <v>20000000</v>
      </c>
      <c r="AC115" s="74">
        <f t="shared" si="86"/>
        <v>0</v>
      </c>
      <c r="AD115" s="57">
        <f t="shared" si="115"/>
        <v>83333.333333333328</v>
      </c>
      <c r="AE115" s="59">
        <f t="shared" si="116"/>
        <v>7166587.6777889961</v>
      </c>
      <c r="AF115" s="54">
        <f t="shared" si="117"/>
        <v>217617.13000003999</v>
      </c>
      <c r="AG115" s="57">
        <f t="shared" si="87"/>
        <v>29860.781990787484</v>
      </c>
      <c r="AH115" s="59">
        <f t="shared" si="118"/>
        <v>13950000</v>
      </c>
      <c r="AI115" s="54">
        <f t="shared" si="88"/>
        <v>0</v>
      </c>
      <c r="AJ115" s="57">
        <f t="shared" si="89"/>
        <v>58125</v>
      </c>
      <c r="AK115" s="59">
        <f t="shared" si="73"/>
        <v>35923109.776935779</v>
      </c>
      <c r="AL115" s="56">
        <f t="shared" si="75"/>
        <v>0</v>
      </c>
      <c r="AM115" s="75">
        <f t="shared" si="90"/>
        <v>149679.62407056574</v>
      </c>
      <c r="AN115">
        <f t="shared" si="119"/>
        <v>2.9810340753544072E-2</v>
      </c>
      <c r="AO115" s="119">
        <f t="shared" si="91"/>
        <v>0</v>
      </c>
      <c r="AP115" s="119">
        <f t="shared" si="92"/>
        <v>0</v>
      </c>
      <c r="AQ115">
        <f t="shared" si="93"/>
        <v>0.63793879137694387</v>
      </c>
      <c r="AR115" s="41">
        <f t="shared" si="94"/>
        <v>0</v>
      </c>
      <c r="AS115" s="41">
        <f t="shared" si="95"/>
        <v>0</v>
      </c>
      <c r="AT115">
        <f t="shared" si="96"/>
        <v>0.64268451768890333</v>
      </c>
      <c r="AU115" s="41">
        <f t="shared" si="120"/>
        <v>0</v>
      </c>
      <c r="AV115" s="41">
        <f t="shared" si="121"/>
        <v>0</v>
      </c>
      <c r="AW115">
        <f t="shared" si="97"/>
        <v>0.65366058282232098</v>
      </c>
      <c r="AX115">
        <f t="shared" si="122"/>
        <v>968787.09201298747</v>
      </c>
      <c r="AY115" s="121">
        <f t="shared" si="123"/>
        <v>92478413.166908935</v>
      </c>
      <c r="AZ115">
        <f t="shared" si="98"/>
        <v>0.72617448514048166</v>
      </c>
      <c r="BA115" s="39">
        <f t="shared" si="124"/>
        <v>83333.333333333328</v>
      </c>
      <c r="BB115" s="39">
        <f t="shared" si="125"/>
        <v>0</v>
      </c>
      <c r="BC115">
        <f t="shared" si="99"/>
        <v>0.67405406948498747</v>
      </c>
      <c r="BD115" s="41">
        <f t="shared" si="126"/>
        <v>247477.91199082747</v>
      </c>
      <c r="BE115" s="41">
        <f t="shared" si="127"/>
        <v>22414564.390004121</v>
      </c>
      <c r="BF115">
        <f t="shared" si="100"/>
        <v>0.65602286668488252</v>
      </c>
      <c r="BG115" s="41">
        <f t="shared" si="128"/>
        <v>58125</v>
      </c>
      <c r="BH115" s="41">
        <f t="shared" si="129"/>
        <v>0</v>
      </c>
      <c r="BI115">
        <f t="shared" si="101"/>
        <v>0.69217637746571015</v>
      </c>
      <c r="BJ115">
        <f t="shared" si="130"/>
        <v>0</v>
      </c>
      <c r="BK115" s="121">
        <f t="shared" si="131"/>
        <v>0</v>
      </c>
      <c r="BL115">
        <f t="shared" si="102"/>
        <v>0.70531031137235656</v>
      </c>
      <c r="BM115" s="119">
        <f t="shared" si="132"/>
        <v>1357723.3373371481</v>
      </c>
      <c r="BN115" s="119">
        <f t="shared" si="133"/>
        <v>94707910.963653967</v>
      </c>
      <c r="BO115">
        <f t="shared" si="103"/>
        <v>0.67412282955569713</v>
      </c>
    </row>
    <row r="116" spans="1:67">
      <c r="A116">
        <v>104</v>
      </c>
      <c r="B116" s="64">
        <v>99</v>
      </c>
      <c r="C116" s="56">
        <f t="shared" si="76"/>
        <v>93099132.19477585</v>
      </c>
      <c r="D116" s="56">
        <f t="shared" si="104"/>
        <v>289725.35349622369</v>
      </c>
      <c r="E116" s="59">
        <f t="shared" si="105"/>
        <v>92809406.841279626</v>
      </c>
      <c r="F116" s="53">
        <f t="shared" si="106"/>
        <v>916843.50112118199</v>
      </c>
      <c r="G116" s="53">
        <f t="shared" si="77"/>
        <v>430480.96539880201</v>
      </c>
      <c r="H116" s="66">
        <f t="shared" si="78"/>
        <v>486362.53572237998</v>
      </c>
      <c r="I116" s="54">
        <f t="shared" si="107"/>
        <v>0.06</v>
      </c>
      <c r="J116" s="67">
        <f t="shared" si="79"/>
        <v>5.1430128318229462E-3</v>
      </c>
      <c r="K116" s="68">
        <f t="shared" si="80"/>
        <v>474818.60153643932</v>
      </c>
      <c r="L116" s="68">
        <f t="shared" si="81"/>
        <v>1391662.1026576213</v>
      </c>
      <c r="M116" s="55">
        <f t="shared" si="108"/>
        <v>961181.1372588193</v>
      </c>
      <c r="N116" s="55">
        <f t="shared" si="109"/>
        <v>216440.30451595268</v>
      </c>
      <c r="O116" s="55">
        <f t="shared" si="82"/>
        <v>744740.83274286659</v>
      </c>
      <c r="P116" s="65">
        <f t="shared" si="110"/>
        <v>0</v>
      </c>
      <c r="Q116" s="52">
        <f t="shared" si="136"/>
        <v>0</v>
      </c>
      <c r="R116" s="57">
        <f t="shared" si="111"/>
        <v>0</v>
      </c>
      <c r="S116" s="59">
        <f t="shared" si="112"/>
        <v>0</v>
      </c>
      <c r="T116" s="56">
        <f t="shared" si="83"/>
        <v>0</v>
      </c>
      <c r="U116" s="57">
        <f t="shared" si="84"/>
        <v>0</v>
      </c>
      <c r="V116" s="59">
        <f t="shared" si="134"/>
        <v>0</v>
      </c>
      <c r="W116" s="52">
        <f t="shared" si="74"/>
        <v>0</v>
      </c>
      <c r="X116" s="57">
        <f t="shared" si="85"/>
        <v>0</v>
      </c>
      <c r="Y116" s="59">
        <f t="shared" si="137"/>
        <v>16127372.245980561</v>
      </c>
      <c r="Z116" s="56">
        <f t="shared" si="113"/>
        <v>894420.45681343228</v>
      </c>
      <c r="AA116" s="57">
        <f t="shared" si="114"/>
        <v>67197.38435825234</v>
      </c>
      <c r="AB116" s="63">
        <f t="shared" si="135"/>
        <v>20000000</v>
      </c>
      <c r="AC116" s="74">
        <f t="shared" si="86"/>
        <v>0</v>
      </c>
      <c r="AD116" s="57">
        <f t="shared" si="115"/>
        <v>83333.333333333328</v>
      </c>
      <c r="AE116" s="59">
        <f t="shared" si="116"/>
        <v>6948970.5477889562</v>
      </c>
      <c r="AF116" s="54">
        <f t="shared" si="117"/>
        <v>216440.30451595268</v>
      </c>
      <c r="AG116" s="57">
        <f t="shared" si="87"/>
        <v>28954.043949120649</v>
      </c>
      <c r="AH116" s="59">
        <f t="shared" si="118"/>
        <v>13950000</v>
      </c>
      <c r="AI116" s="54">
        <f t="shared" si="88"/>
        <v>0</v>
      </c>
      <c r="AJ116" s="57">
        <f t="shared" si="89"/>
        <v>58125</v>
      </c>
      <c r="AK116" s="59">
        <f t="shared" si="73"/>
        <v>36072789.401006341</v>
      </c>
      <c r="AL116" s="56">
        <f t="shared" si="75"/>
        <v>0</v>
      </c>
      <c r="AM116" s="75">
        <f t="shared" si="90"/>
        <v>150303.28917085976</v>
      </c>
      <c r="AN116">
        <f t="shared" si="119"/>
        <v>2.9890747937551532E-2</v>
      </c>
      <c r="AO116" s="119">
        <f t="shared" si="91"/>
        <v>0</v>
      </c>
      <c r="AP116" s="119">
        <f t="shared" si="92"/>
        <v>0</v>
      </c>
      <c r="AQ116">
        <f t="shared" si="93"/>
        <v>0.63460017343623687</v>
      </c>
      <c r="AR116" s="41">
        <f t="shared" si="94"/>
        <v>0</v>
      </c>
      <c r="AS116" s="41">
        <f t="shared" si="95"/>
        <v>0</v>
      </c>
      <c r="AT116">
        <f t="shared" si="96"/>
        <v>0.63936938422863709</v>
      </c>
      <c r="AU116" s="41">
        <f t="shared" si="120"/>
        <v>0</v>
      </c>
      <c r="AV116" s="41">
        <f t="shared" si="121"/>
        <v>0</v>
      </c>
      <c r="AW116">
        <f t="shared" si="97"/>
        <v>0.6504011364874861</v>
      </c>
      <c r="AX116">
        <f t="shared" si="122"/>
        <v>961617.84117168467</v>
      </c>
      <c r="AY116" s="121">
        <f t="shared" si="123"/>
        <v>93019727.508596957</v>
      </c>
      <c r="AZ116">
        <f t="shared" si="98"/>
        <v>0.72332900959140056</v>
      </c>
      <c r="BA116" s="39">
        <f t="shared" si="124"/>
        <v>83333.333333333328</v>
      </c>
      <c r="BB116" s="39">
        <f t="shared" si="125"/>
        <v>0</v>
      </c>
      <c r="BC116">
        <f t="shared" si="99"/>
        <v>0.67090308212620742</v>
      </c>
      <c r="BD116" s="41">
        <f t="shared" si="126"/>
        <v>245394.34846507333</v>
      </c>
      <c r="BE116" s="41">
        <f t="shared" si="127"/>
        <v>22509791.669659078</v>
      </c>
      <c r="BF116">
        <f t="shared" si="100"/>
        <v>0.65277565353581868</v>
      </c>
      <c r="BG116" s="41">
        <f t="shared" si="128"/>
        <v>58125</v>
      </c>
      <c r="BH116" s="41">
        <f t="shared" si="129"/>
        <v>0</v>
      </c>
      <c r="BI116">
        <f t="shared" si="101"/>
        <v>0.68912708549927804</v>
      </c>
      <c r="BJ116">
        <f t="shared" si="130"/>
        <v>0</v>
      </c>
      <c r="BK116" s="121">
        <f t="shared" si="131"/>
        <v>0</v>
      </c>
      <c r="BL116">
        <f t="shared" si="102"/>
        <v>0.70233777076520365</v>
      </c>
      <c r="BM116" s="119">
        <f t="shared" si="132"/>
        <v>1348470.5229700913</v>
      </c>
      <c r="BN116" s="119">
        <f t="shared" si="133"/>
        <v>95156932.588623106</v>
      </c>
      <c r="BO116">
        <f t="shared" si="103"/>
        <v>0.6709722186935948</v>
      </c>
    </row>
    <row r="117" spans="1:67">
      <c r="A117">
        <v>105</v>
      </c>
      <c r="B117" s="58">
        <v>100</v>
      </c>
      <c r="C117" s="56">
        <f t="shared" si="76"/>
        <v>92138574.722617328</v>
      </c>
      <c r="D117" s="56">
        <f t="shared" si="104"/>
        <v>290349.01859651506</v>
      </c>
      <c r="E117" s="59">
        <f t="shared" si="105"/>
        <v>91848225.704020813</v>
      </c>
      <c r="F117" s="53">
        <f t="shared" si="106"/>
        <v>912128.16323014221</v>
      </c>
      <c r="G117" s="53">
        <f t="shared" si="77"/>
        <v>426022.68689048319</v>
      </c>
      <c r="H117" s="60">
        <f t="shared" si="78"/>
        <v>486105.47633965901</v>
      </c>
      <c r="I117" s="54">
        <f t="shared" si="107"/>
        <v>0.06</v>
      </c>
      <c r="J117" s="61">
        <f t="shared" si="79"/>
        <v>5.1430128318229462E-3</v>
      </c>
      <c r="K117" s="62">
        <f t="shared" si="80"/>
        <v>469876.55667351495</v>
      </c>
      <c r="L117" s="62">
        <f t="shared" si="81"/>
        <v>1382004.7199036572</v>
      </c>
      <c r="M117" s="55">
        <f t="shared" si="108"/>
        <v>955982.03301317408</v>
      </c>
      <c r="N117" s="55">
        <f t="shared" si="109"/>
        <v>215269.56191342216</v>
      </c>
      <c r="O117" s="55">
        <f t="shared" si="82"/>
        <v>740712.47109975189</v>
      </c>
      <c r="P117" s="59">
        <f t="shared" si="110"/>
        <v>0</v>
      </c>
      <c r="Q117" s="52">
        <f t="shared" si="136"/>
        <v>0</v>
      </c>
      <c r="R117" s="57">
        <f t="shared" si="111"/>
        <v>0</v>
      </c>
      <c r="S117" s="59">
        <f t="shared" si="112"/>
        <v>0</v>
      </c>
      <c r="T117" s="56">
        <f t="shared" si="83"/>
        <v>0</v>
      </c>
      <c r="U117" s="57">
        <f t="shared" si="84"/>
        <v>0</v>
      </c>
      <c r="V117" s="59">
        <f t="shared" si="134"/>
        <v>0</v>
      </c>
      <c r="W117" s="52">
        <f t="shared" si="74"/>
        <v>0</v>
      </c>
      <c r="X117" s="57">
        <f t="shared" si="85"/>
        <v>0</v>
      </c>
      <c r="Y117" s="59">
        <f t="shared" si="137"/>
        <v>15232951.789167129</v>
      </c>
      <c r="Z117" s="56">
        <f t="shared" si="113"/>
        <v>891015.76027061162</v>
      </c>
      <c r="AA117" s="57">
        <f t="shared" si="114"/>
        <v>63470.632454863036</v>
      </c>
      <c r="AB117" s="63">
        <f t="shared" si="135"/>
        <v>20000000</v>
      </c>
      <c r="AC117" s="74">
        <f t="shared" si="86"/>
        <v>0</v>
      </c>
      <c r="AD117" s="57">
        <f t="shared" si="115"/>
        <v>83333.333333333328</v>
      </c>
      <c r="AE117" s="59">
        <f t="shared" si="116"/>
        <v>6732530.243273004</v>
      </c>
      <c r="AF117" s="54">
        <f t="shared" si="117"/>
        <v>215269.56191342216</v>
      </c>
      <c r="AG117" s="57">
        <f t="shared" si="87"/>
        <v>28052.209346970849</v>
      </c>
      <c r="AH117" s="59">
        <f t="shared" si="118"/>
        <v>13950000</v>
      </c>
      <c r="AI117" s="54">
        <f t="shared" si="88"/>
        <v>0</v>
      </c>
      <c r="AJ117" s="57">
        <f t="shared" si="89"/>
        <v>58125</v>
      </c>
      <c r="AK117" s="59">
        <f t="shared" si="73"/>
        <v>36223092.690177202</v>
      </c>
      <c r="AL117" s="56">
        <f t="shared" si="75"/>
        <v>0</v>
      </c>
      <c r="AM117" s="75">
        <f t="shared" si="90"/>
        <v>150929.55287573833</v>
      </c>
      <c r="AN117">
        <f t="shared" si="119"/>
        <v>2.9971155121558991E-2</v>
      </c>
      <c r="AO117" s="119">
        <f t="shared" si="91"/>
        <v>0</v>
      </c>
      <c r="AP117" s="119">
        <f t="shared" si="92"/>
        <v>0</v>
      </c>
      <c r="AQ117">
        <f t="shared" si="93"/>
        <v>0.63127060968413251</v>
      </c>
      <c r="AR117" s="41">
        <f t="shared" si="94"/>
        <v>0</v>
      </c>
      <c r="AS117" s="41">
        <f t="shared" si="95"/>
        <v>0</v>
      </c>
      <c r="AT117">
        <f t="shared" si="96"/>
        <v>0.63606286825178249</v>
      </c>
      <c r="AU117" s="41">
        <f t="shared" si="120"/>
        <v>0</v>
      </c>
      <c r="AV117" s="41">
        <f t="shared" si="121"/>
        <v>0</v>
      </c>
      <c r="AW117">
        <f t="shared" si="97"/>
        <v>0.64714931104142459</v>
      </c>
      <c r="AX117">
        <f t="shared" si="122"/>
        <v>954486.39272547467</v>
      </c>
      <c r="AY117" s="121">
        <f t="shared" si="123"/>
        <v>93556654.828414217</v>
      </c>
      <c r="AZ117">
        <f t="shared" si="98"/>
        <v>0.7204850631767471</v>
      </c>
      <c r="BA117" s="39">
        <f t="shared" si="124"/>
        <v>83333.333333333328</v>
      </c>
      <c r="BB117" s="39">
        <f t="shared" si="125"/>
        <v>0</v>
      </c>
      <c r="BC117">
        <f t="shared" si="99"/>
        <v>0.66775791476096213</v>
      </c>
      <c r="BD117" s="41">
        <f t="shared" si="126"/>
        <v>243321.77126039303</v>
      </c>
      <c r="BE117" s="41">
        <f t="shared" si="127"/>
        <v>22603304.000909328</v>
      </c>
      <c r="BF117">
        <f t="shared" si="100"/>
        <v>0.64953584926432351</v>
      </c>
      <c r="BG117" s="41">
        <f t="shared" si="128"/>
        <v>58125</v>
      </c>
      <c r="BH117" s="41">
        <f t="shared" si="129"/>
        <v>0</v>
      </c>
      <c r="BI117">
        <f t="shared" si="101"/>
        <v>0.6860820699458603</v>
      </c>
      <c r="BJ117">
        <f t="shared" si="130"/>
        <v>0</v>
      </c>
      <c r="BK117" s="121">
        <f t="shared" si="131"/>
        <v>0</v>
      </c>
      <c r="BL117">
        <f t="shared" si="102"/>
        <v>0.69936842201512917</v>
      </c>
      <c r="BM117" s="119">
        <f t="shared" si="132"/>
        <v>1339266.497319201</v>
      </c>
      <c r="BN117" s="119">
        <f t="shared" si="133"/>
        <v>95598203.301317409</v>
      </c>
      <c r="BO117">
        <f t="shared" si="103"/>
        <v>0.66782742186644439</v>
      </c>
    </row>
    <row r="118" spans="1:67">
      <c r="A118">
        <v>106</v>
      </c>
      <c r="B118" s="64">
        <v>101</v>
      </c>
      <c r="C118" s="56">
        <f t="shared" si="76"/>
        <v>91183218.953309029</v>
      </c>
      <c r="D118" s="56">
        <f t="shared" si="104"/>
        <v>290975.28230138123</v>
      </c>
      <c r="E118" s="59">
        <f t="shared" si="105"/>
        <v>90892243.671007648</v>
      </c>
      <c r="F118" s="53">
        <f t="shared" si="106"/>
        <v>907437.07638238254</v>
      </c>
      <c r="G118" s="53">
        <f t="shared" si="77"/>
        <v>421588.52356069046</v>
      </c>
      <c r="H118" s="66">
        <f t="shared" si="78"/>
        <v>485848.55282169208</v>
      </c>
      <c r="I118" s="54">
        <f t="shared" si="107"/>
        <v>0.06</v>
      </c>
      <c r="J118" s="67">
        <f t="shared" si="79"/>
        <v>5.1430128318229462E-3</v>
      </c>
      <c r="K118" s="68">
        <f t="shared" si="80"/>
        <v>464961.25017168571</v>
      </c>
      <c r="L118" s="68">
        <f t="shared" si="81"/>
        <v>1372398.3265540684</v>
      </c>
      <c r="M118" s="55">
        <f t="shared" si="108"/>
        <v>950809.8029933779</v>
      </c>
      <c r="N118" s="55">
        <f t="shared" si="109"/>
        <v>214104.87089201505</v>
      </c>
      <c r="O118" s="55">
        <f t="shared" si="82"/>
        <v>736704.93210136285</v>
      </c>
      <c r="P118" s="65">
        <f t="shared" si="110"/>
        <v>0</v>
      </c>
      <c r="Q118" s="52">
        <f t="shared" si="136"/>
        <v>0</v>
      </c>
      <c r="R118" s="57">
        <f t="shared" si="111"/>
        <v>0</v>
      </c>
      <c r="S118" s="59">
        <f t="shared" si="112"/>
        <v>0</v>
      </c>
      <c r="T118" s="56">
        <f t="shared" si="83"/>
        <v>0</v>
      </c>
      <c r="U118" s="57">
        <f t="shared" si="84"/>
        <v>0</v>
      </c>
      <c r="V118" s="59">
        <f t="shared" si="134"/>
        <v>0</v>
      </c>
      <c r="W118" s="52">
        <f t="shared" si="74"/>
        <v>0</v>
      </c>
      <c r="X118" s="57">
        <f t="shared" si="85"/>
        <v>0</v>
      </c>
      <c r="Y118" s="59">
        <f t="shared" si="137"/>
        <v>14341936.028896516</v>
      </c>
      <c r="Z118" s="56">
        <f t="shared" si="113"/>
        <v>887634.48497710121</v>
      </c>
      <c r="AA118" s="57">
        <f t="shared" si="114"/>
        <v>59758.066787068819</v>
      </c>
      <c r="AB118" s="63">
        <f t="shared" si="135"/>
        <v>20000000</v>
      </c>
      <c r="AC118" s="74">
        <f t="shared" si="86"/>
        <v>0</v>
      </c>
      <c r="AD118" s="57">
        <f t="shared" si="115"/>
        <v>83333.333333333328</v>
      </c>
      <c r="AE118" s="59">
        <f t="shared" si="116"/>
        <v>6517260.6813595816</v>
      </c>
      <c r="AF118" s="54">
        <f t="shared" si="117"/>
        <v>214104.87089201505</v>
      </c>
      <c r="AG118" s="57">
        <f t="shared" si="87"/>
        <v>27155.252838998258</v>
      </c>
      <c r="AH118" s="59">
        <f t="shared" si="118"/>
        <v>13950000</v>
      </c>
      <c r="AI118" s="54">
        <f t="shared" si="88"/>
        <v>0</v>
      </c>
      <c r="AJ118" s="57">
        <f t="shared" si="89"/>
        <v>58125</v>
      </c>
      <c r="AK118" s="59">
        <f t="shared" si="73"/>
        <v>36374022.243052937</v>
      </c>
      <c r="AL118" s="56">
        <f t="shared" si="75"/>
        <v>0</v>
      </c>
      <c r="AM118" s="75">
        <f t="shared" si="90"/>
        <v>151558.42601272056</v>
      </c>
      <c r="AN118">
        <f t="shared" si="119"/>
        <v>3.0051562305566454E-2</v>
      </c>
      <c r="AO118" s="119">
        <f t="shared" si="91"/>
        <v>0</v>
      </c>
      <c r="AP118" s="119">
        <f t="shared" si="92"/>
        <v>0</v>
      </c>
      <c r="AQ118">
        <f t="shared" si="93"/>
        <v>0.62795014126810234</v>
      </c>
      <c r="AR118" s="41">
        <f t="shared" si="94"/>
        <v>0</v>
      </c>
      <c r="AS118" s="41">
        <f t="shared" si="95"/>
        <v>0</v>
      </c>
      <c r="AT118">
        <f t="shared" si="96"/>
        <v>0.63276501324249246</v>
      </c>
      <c r="AU118" s="41">
        <f t="shared" si="120"/>
        <v>0</v>
      </c>
      <c r="AV118" s="41">
        <f t="shared" si="121"/>
        <v>0</v>
      </c>
      <c r="AW118">
        <f t="shared" si="97"/>
        <v>0.64390515500045542</v>
      </c>
      <c r="AX118">
        <f t="shared" si="122"/>
        <v>947392.55176417006</v>
      </c>
      <c r="AY118" s="121">
        <f t="shared" si="123"/>
        <v>94089255.407572731</v>
      </c>
      <c r="AZ118">
        <f t="shared" si="98"/>
        <v>0.71764271578103778</v>
      </c>
      <c r="BA118" s="39">
        <f t="shared" si="124"/>
        <v>83333.333333333328</v>
      </c>
      <c r="BB118" s="39">
        <f t="shared" si="125"/>
        <v>0</v>
      </c>
      <c r="BC118">
        <f t="shared" si="99"/>
        <v>0.66461862392792515</v>
      </c>
      <c r="BD118" s="41">
        <f t="shared" si="126"/>
        <v>241260.1237310133</v>
      </c>
      <c r="BE118" s="41">
        <f t="shared" si="127"/>
        <v>22695116.314553596</v>
      </c>
      <c r="BF118">
        <f t="shared" si="100"/>
        <v>0.64630350340309939</v>
      </c>
      <c r="BG118" s="41">
        <f t="shared" si="128"/>
        <v>58125</v>
      </c>
      <c r="BH118" s="41">
        <f t="shared" si="129"/>
        <v>0</v>
      </c>
      <c r="BI118">
        <f t="shared" si="101"/>
        <v>0.68304139310108669</v>
      </c>
      <c r="BJ118">
        <f t="shared" si="130"/>
        <v>0</v>
      </c>
      <c r="BK118" s="121">
        <f t="shared" si="131"/>
        <v>0</v>
      </c>
      <c r="BL118">
        <f t="shared" si="102"/>
        <v>0.69640233082844838</v>
      </c>
      <c r="BM118" s="119">
        <f t="shared" si="132"/>
        <v>1330111.0088285168</v>
      </c>
      <c r="BN118" s="119">
        <f t="shared" si="133"/>
        <v>96031790.102331161</v>
      </c>
      <c r="BO118">
        <f t="shared" si="103"/>
        <v>0.66468849563715116</v>
      </c>
    </row>
    <row r="119" spans="1:67">
      <c r="A119">
        <v>107</v>
      </c>
      <c r="B119" s="58">
        <v>102</v>
      </c>
      <c r="C119" s="56">
        <f t="shared" si="76"/>
        <v>90233038.02345264</v>
      </c>
      <c r="D119" s="56">
        <f t="shared" si="104"/>
        <v>291604.15543837845</v>
      </c>
      <c r="E119" s="59">
        <f t="shared" si="105"/>
        <v>89941433.868014261</v>
      </c>
      <c r="F119" s="53">
        <f t="shared" si="106"/>
        <v>902770.11585447576</v>
      </c>
      <c r="G119" s="53">
        <f t="shared" si="77"/>
        <v>417178.35075780615</v>
      </c>
      <c r="H119" s="60">
        <f t="shared" si="78"/>
        <v>485591.76509666961</v>
      </c>
      <c r="I119" s="54">
        <f t="shared" si="107"/>
        <v>0.06</v>
      </c>
      <c r="J119" s="61">
        <f t="shared" si="79"/>
        <v>5.1430128318229462E-3</v>
      </c>
      <c r="K119" s="62">
        <f t="shared" si="80"/>
        <v>460072.54381683259</v>
      </c>
      <c r="L119" s="62">
        <f t="shared" si="81"/>
        <v>1362842.6596713082</v>
      </c>
      <c r="M119" s="55">
        <f t="shared" si="108"/>
        <v>945664.30891350214</v>
      </c>
      <c r="N119" s="55">
        <f t="shared" si="109"/>
        <v>212946.2003122849</v>
      </c>
      <c r="O119" s="55">
        <f t="shared" si="82"/>
        <v>732718.10860121727</v>
      </c>
      <c r="P119" s="59">
        <f t="shared" si="110"/>
        <v>0</v>
      </c>
      <c r="Q119" s="52">
        <f t="shared" si="136"/>
        <v>0</v>
      </c>
      <c r="R119" s="57">
        <f t="shared" si="111"/>
        <v>0</v>
      </c>
      <c r="S119" s="59">
        <f t="shared" si="112"/>
        <v>0</v>
      </c>
      <c r="T119" s="56">
        <f t="shared" si="83"/>
        <v>0</v>
      </c>
      <c r="U119" s="57">
        <f t="shared" si="84"/>
        <v>0</v>
      </c>
      <c r="V119" s="59">
        <f t="shared" si="134"/>
        <v>0</v>
      </c>
      <c r="W119" s="52">
        <f t="shared" si="74"/>
        <v>0</v>
      </c>
      <c r="X119" s="57">
        <f t="shared" si="85"/>
        <v>0</v>
      </c>
      <c r="Y119" s="59">
        <f t="shared" si="137"/>
        <v>13454301.543919414</v>
      </c>
      <c r="Z119" s="56">
        <f t="shared" si="113"/>
        <v>884276.53461393784</v>
      </c>
      <c r="AA119" s="57">
        <f t="shared" si="114"/>
        <v>56059.589766330893</v>
      </c>
      <c r="AB119" s="63">
        <f t="shared" si="135"/>
        <v>20000000</v>
      </c>
      <c r="AC119" s="74">
        <f t="shared" si="86"/>
        <v>0</v>
      </c>
      <c r="AD119" s="57">
        <f t="shared" si="115"/>
        <v>83333.333333333328</v>
      </c>
      <c r="AE119" s="59">
        <f t="shared" si="116"/>
        <v>6303155.8104675664</v>
      </c>
      <c r="AF119" s="54">
        <f t="shared" si="117"/>
        <v>212946.2003122849</v>
      </c>
      <c r="AG119" s="57">
        <f t="shared" si="87"/>
        <v>26263.149210281525</v>
      </c>
      <c r="AH119" s="59">
        <f t="shared" si="118"/>
        <v>13950000</v>
      </c>
      <c r="AI119" s="54">
        <f t="shared" si="88"/>
        <v>0</v>
      </c>
      <c r="AJ119" s="57">
        <f t="shared" si="89"/>
        <v>58125</v>
      </c>
      <c r="AK119" s="59">
        <f t="shared" si="73"/>
        <v>36525580.669065654</v>
      </c>
      <c r="AL119" s="56">
        <f t="shared" si="75"/>
        <v>0</v>
      </c>
      <c r="AM119" s="75">
        <f t="shared" si="90"/>
        <v>152189.91945444021</v>
      </c>
      <c r="AN119">
        <f t="shared" si="119"/>
        <v>3.0131969489573918E-2</v>
      </c>
      <c r="AO119" s="119">
        <f t="shared" si="91"/>
        <v>0</v>
      </c>
      <c r="AP119" s="119">
        <f t="shared" si="92"/>
        <v>0</v>
      </c>
      <c r="AQ119">
        <f t="shared" si="93"/>
        <v>0.62463880875522404</v>
      </c>
      <c r="AR119" s="41">
        <f t="shared" si="94"/>
        <v>0</v>
      </c>
      <c r="AS119" s="41">
        <f t="shared" si="95"/>
        <v>0</v>
      </c>
      <c r="AT119">
        <f t="shared" si="96"/>
        <v>0.62947586211284046</v>
      </c>
      <c r="AU119" s="41">
        <f t="shared" si="120"/>
        <v>0</v>
      </c>
      <c r="AV119" s="41">
        <f t="shared" si="121"/>
        <v>0</v>
      </c>
      <c r="AW119">
        <f t="shared" si="97"/>
        <v>0.64066871633061273</v>
      </c>
      <c r="AX119">
        <f t="shared" si="122"/>
        <v>940336.12438026874</v>
      </c>
      <c r="AY119" s="121">
        <f t="shared" si="123"/>
        <v>94617589.203691348</v>
      </c>
      <c r="AZ119">
        <f t="shared" si="98"/>
        <v>0.71480203694844879</v>
      </c>
      <c r="BA119" s="39">
        <f t="shared" si="124"/>
        <v>83333.333333333328</v>
      </c>
      <c r="BB119" s="39">
        <f t="shared" si="125"/>
        <v>0</v>
      </c>
      <c r="BC119">
        <f t="shared" si="99"/>
        <v>0.66148526566439236</v>
      </c>
      <c r="BD119" s="41">
        <f t="shared" si="126"/>
        <v>239209.34952256642</v>
      </c>
      <c r="BE119" s="41">
        <f t="shared" si="127"/>
        <v>22785243.433414485</v>
      </c>
      <c r="BF119">
        <f t="shared" si="100"/>
        <v>0.6430786649396657</v>
      </c>
      <c r="BG119" s="41">
        <f t="shared" si="128"/>
        <v>58125</v>
      </c>
      <c r="BH119" s="41">
        <f t="shared" si="129"/>
        <v>0</v>
      </c>
      <c r="BI119">
        <f t="shared" si="101"/>
        <v>0.68000511681037257</v>
      </c>
      <c r="BJ119">
        <f t="shared" si="130"/>
        <v>0</v>
      </c>
      <c r="BK119" s="121">
        <f t="shared" si="131"/>
        <v>0</v>
      </c>
      <c r="BL119">
        <f t="shared" si="102"/>
        <v>0.6934395625019254</v>
      </c>
      <c r="BM119" s="119">
        <f t="shared" si="132"/>
        <v>1321003.8072361685</v>
      </c>
      <c r="BN119" s="119">
        <f t="shared" si="133"/>
        <v>96457759.509177223</v>
      </c>
      <c r="BO119">
        <f t="shared" si="103"/>
        <v>0.66155549606745678</v>
      </c>
    </row>
    <row r="120" spans="1:67">
      <c r="A120">
        <v>108</v>
      </c>
      <c r="B120" s="64">
        <v>103</v>
      </c>
      <c r="C120" s="56">
        <f t="shared" si="76"/>
        <v>89288005.207980856</v>
      </c>
      <c r="D120" s="56">
        <f t="shared" si="104"/>
        <v>292235.64888009429</v>
      </c>
      <c r="E120" s="59">
        <f t="shared" si="105"/>
        <v>88995769.559100762</v>
      </c>
      <c r="F120" s="53">
        <f t="shared" si="106"/>
        <v>898127.15756445006</v>
      </c>
      <c r="G120" s="53">
        <f t="shared" si="77"/>
        <v>412792.04447162902</v>
      </c>
      <c r="H120" s="66">
        <f t="shared" si="78"/>
        <v>485335.11309282103</v>
      </c>
      <c r="I120" s="54">
        <f t="shared" si="107"/>
        <v>0.06</v>
      </c>
      <c r="J120" s="67">
        <f t="shared" si="79"/>
        <v>5.1430128318229462E-3</v>
      </c>
      <c r="K120" s="68">
        <f t="shared" si="80"/>
        <v>455210.30010604253</v>
      </c>
      <c r="L120" s="68">
        <f t="shared" si="81"/>
        <v>1353337.4576704926</v>
      </c>
      <c r="M120" s="55">
        <f t="shared" si="108"/>
        <v>940545.41319886362</v>
      </c>
      <c r="N120" s="55">
        <f t="shared" si="109"/>
        <v>211793.51919494476</v>
      </c>
      <c r="O120" s="55">
        <f t="shared" si="82"/>
        <v>728751.89400391886</v>
      </c>
      <c r="P120" s="65">
        <f t="shared" si="110"/>
        <v>0</v>
      </c>
      <c r="Q120" s="52">
        <f t="shared" si="136"/>
        <v>0</v>
      </c>
      <c r="R120" s="57">
        <f t="shared" si="111"/>
        <v>0</v>
      </c>
      <c r="S120" s="59">
        <f t="shared" si="112"/>
        <v>0</v>
      </c>
      <c r="T120" s="56">
        <f t="shared" si="83"/>
        <v>0</v>
      </c>
      <c r="U120" s="57">
        <f t="shared" si="84"/>
        <v>0</v>
      </c>
      <c r="V120" s="59">
        <f t="shared" si="134"/>
        <v>0</v>
      </c>
      <c r="W120" s="52">
        <f t="shared" si="74"/>
        <v>0</v>
      </c>
      <c r="X120" s="57">
        <f t="shared" si="85"/>
        <v>0</v>
      </c>
      <c r="Y120" s="59">
        <f t="shared" si="137"/>
        <v>12570025.009305477</v>
      </c>
      <c r="Z120" s="56">
        <f t="shared" si="113"/>
        <v>880941.8134583591</v>
      </c>
      <c r="AA120" s="57">
        <f t="shared" si="114"/>
        <v>52375.104205439486</v>
      </c>
      <c r="AB120" s="63">
        <f t="shared" si="135"/>
        <v>20000000</v>
      </c>
      <c r="AC120" s="74">
        <f t="shared" si="86"/>
        <v>0</v>
      </c>
      <c r="AD120" s="57">
        <f t="shared" si="115"/>
        <v>83333.333333333328</v>
      </c>
      <c r="AE120" s="59">
        <f t="shared" si="116"/>
        <v>6090209.6101552816</v>
      </c>
      <c r="AF120" s="54">
        <f t="shared" si="117"/>
        <v>211793.51919494476</v>
      </c>
      <c r="AG120" s="57">
        <f t="shared" si="87"/>
        <v>25375.873375647006</v>
      </c>
      <c r="AH120" s="59">
        <f t="shared" si="118"/>
        <v>13950000</v>
      </c>
      <c r="AI120" s="54">
        <f t="shared" si="88"/>
        <v>0</v>
      </c>
      <c r="AJ120" s="57">
        <f t="shared" si="89"/>
        <v>58125</v>
      </c>
      <c r="AK120" s="59">
        <f t="shared" si="73"/>
        <v>36677770.588520095</v>
      </c>
      <c r="AL120" s="56">
        <f t="shared" si="75"/>
        <v>0</v>
      </c>
      <c r="AM120" s="75">
        <f t="shared" si="90"/>
        <v>152824.04411883373</v>
      </c>
      <c r="AN120">
        <f t="shared" si="119"/>
        <v>3.0212376673581377E-2</v>
      </c>
      <c r="AO120" s="119">
        <f t="shared" si="91"/>
        <v>0</v>
      </c>
      <c r="AP120" s="119">
        <f t="shared" si="92"/>
        <v>0</v>
      </c>
      <c r="AQ120">
        <f t="shared" si="93"/>
        <v>0.62133665213307943</v>
      </c>
      <c r="AR120" s="41">
        <f t="shared" si="94"/>
        <v>0</v>
      </c>
      <c r="AS120" s="41">
        <f t="shared" si="95"/>
        <v>0</v>
      </c>
      <c r="AT120">
        <f t="shared" si="96"/>
        <v>0.62619545720350223</v>
      </c>
      <c r="AU120" s="41">
        <f t="shared" si="120"/>
        <v>0</v>
      </c>
      <c r="AV120" s="41">
        <f t="shared" si="121"/>
        <v>0</v>
      </c>
      <c r="AW120">
        <f t="shared" si="97"/>
        <v>0.63744004244781138</v>
      </c>
      <c r="AX120">
        <f t="shared" si="122"/>
        <v>933316.91766379855</v>
      </c>
      <c r="AY120" s="121">
        <f t="shared" si="123"/>
        <v>95141715.85350278</v>
      </c>
      <c r="AZ120">
        <f t="shared" si="98"/>
        <v>0.71196309588050166</v>
      </c>
      <c r="BA120" s="39">
        <f t="shared" si="124"/>
        <v>83333.333333333328</v>
      </c>
      <c r="BB120" s="39">
        <f t="shared" si="125"/>
        <v>0</v>
      </c>
      <c r="BC120">
        <f t="shared" si="99"/>
        <v>0.65835789550573343</v>
      </c>
      <c r="BD120" s="41">
        <f t="shared" si="126"/>
        <v>237169.39257059176</v>
      </c>
      <c r="BE120" s="41">
        <f t="shared" si="127"/>
        <v>22873700.073054034</v>
      </c>
      <c r="BF120">
        <f t="shared" si="100"/>
        <v>0.63986138231648859</v>
      </c>
      <c r="BG120" s="41">
        <f t="shared" si="128"/>
        <v>58125</v>
      </c>
      <c r="BH120" s="41">
        <f t="shared" si="129"/>
        <v>0</v>
      </c>
      <c r="BI120">
        <f t="shared" si="101"/>
        <v>0.67697330246757204</v>
      </c>
      <c r="BJ120">
        <f t="shared" si="130"/>
        <v>0</v>
      </c>
      <c r="BK120" s="121">
        <f t="shared" si="131"/>
        <v>0</v>
      </c>
      <c r="BL120">
        <f t="shared" si="102"/>
        <v>0.69048018192094163</v>
      </c>
      <c r="BM120" s="119">
        <f t="shared" si="132"/>
        <v>1311944.6435677237</v>
      </c>
      <c r="BN120" s="119">
        <f t="shared" si="133"/>
        <v>96876177.559482947</v>
      </c>
      <c r="BO120">
        <f t="shared" si="103"/>
        <v>0.6584284787172594</v>
      </c>
    </row>
    <row r="121" spans="1:67">
      <c r="A121">
        <v>109</v>
      </c>
      <c r="B121" s="58">
        <v>104</v>
      </c>
      <c r="C121" s="56">
        <f t="shared" si="76"/>
        <v>88348093.919446379</v>
      </c>
      <c r="D121" s="56">
        <f t="shared" si="104"/>
        <v>292869.77354449034</v>
      </c>
      <c r="E121" s="59">
        <f t="shared" si="105"/>
        <v>88055224.145901889</v>
      </c>
      <c r="F121" s="53">
        <f t="shared" si="106"/>
        <v>893508.0780684877</v>
      </c>
      <c r="G121" s="53">
        <f t="shared" si="77"/>
        <v>408429.48133007489</v>
      </c>
      <c r="H121" s="60">
        <f t="shared" si="78"/>
        <v>485078.5967384128</v>
      </c>
      <c r="I121" s="54">
        <f t="shared" si="107"/>
        <v>0.06</v>
      </c>
      <c r="J121" s="61">
        <f t="shared" si="79"/>
        <v>5.1430128318229462E-3</v>
      </c>
      <c r="K121" s="62">
        <f t="shared" si="80"/>
        <v>450374.38224395079</v>
      </c>
      <c r="L121" s="62">
        <f t="shared" si="81"/>
        <v>1343882.4603124384</v>
      </c>
      <c r="M121" s="55">
        <f t="shared" si="108"/>
        <v>935452.97898236359</v>
      </c>
      <c r="N121" s="55">
        <f t="shared" si="109"/>
        <v>210646.79672004259</v>
      </c>
      <c r="O121" s="55">
        <f t="shared" si="82"/>
        <v>724806.182262321</v>
      </c>
      <c r="P121" s="59">
        <f t="shared" si="110"/>
        <v>0</v>
      </c>
      <c r="Q121" s="52">
        <f t="shared" si="136"/>
        <v>0</v>
      </c>
      <c r="R121" s="57">
        <f t="shared" si="111"/>
        <v>0</v>
      </c>
      <c r="S121" s="59">
        <f t="shared" si="112"/>
        <v>0</v>
      </c>
      <c r="T121" s="56">
        <f t="shared" si="83"/>
        <v>0</v>
      </c>
      <c r="U121" s="57">
        <f t="shared" si="84"/>
        <v>0</v>
      </c>
      <c r="V121" s="59">
        <f t="shared" si="134"/>
        <v>0</v>
      </c>
      <c r="W121" s="52">
        <f t="shared" si="74"/>
        <v>0</v>
      </c>
      <c r="X121" s="57">
        <f t="shared" si="85"/>
        <v>0</v>
      </c>
      <c r="Y121" s="59">
        <f t="shared" si="137"/>
        <v>11689083.195847118</v>
      </c>
      <c r="Z121" s="56">
        <f t="shared" si="113"/>
        <v>877630.22638115473</v>
      </c>
      <c r="AA121" s="57">
        <f t="shared" si="114"/>
        <v>48704.513316029661</v>
      </c>
      <c r="AB121" s="63">
        <f t="shared" si="135"/>
        <v>20000000</v>
      </c>
      <c r="AC121" s="74">
        <f t="shared" si="86"/>
        <v>0</v>
      </c>
      <c r="AD121" s="57">
        <f t="shared" si="115"/>
        <v>83333.333333333328</v>
      </c>
      <c r="AE121" s="59">
        <f t="shared" si="116"/>
        <v>5878416.0909603368</v>
      </c>
      <c r="AF121" s="54">
        <f t="shared" si="117"/>
        <v>210646.79672004259</v>
      </c>
      <c r="AG121" s="57">
        <f t="shared" si="87"/>
        <v>24493.400379001403</v>
      </c>
      <c r="AH121" s="59">
        <f t="shared" si="118"/>
        <v>13950000</v>
      </c>
      <c r="AI121" s="54">
        <f t="shared" si="88"/>
        <v>0</v>
      </c>
      <c r="AJ121" s="57">
        <f t="shared" si="89"/>
        <v>58125</v>
      </c>
      <c r="AK121" s="59">
        <f t="shared" si="73"/>
        <v>36830594.632638931</v>
      </c>
      <c r="AL121" s="56">
        <f t="shared" si="75"/>
        <v>0</v>
      </c>
      <c r="AM121" s="75">
        <f t="shared" si="90"/>
        <v>153460.81096932889</v>
      </c>
      <c r="AN121">
        <f t="shared" si="119"/>
        <v>3.0292783857588837E-2</v>
      </c>
      <c r="AO121" s="119">
        <f t="shared" si="91"/>
        <v>0</v>
      </c>
      <c r="AP121" s="119">
        <f t="shared" si="92"/>
        <v>0</v>
      </c>
      <c r="AQ121">
        <f t="shared" si="93"/>
        <v>0.61804371081070719</v>
      </c>
      <c r="AR121" s="41">
        <f t="shared" si="94"/>
        <v>0</v>
      </c>
      <c r="AS121" s="41">
        <f t="shared" si="95"/>
        <v>0</v>
      </c>
      <c r="AT121">
        <f t="shared" si="96"/>
        <v>0.62292384028443426</v>
      </c>
      <c r="AU121" s="41">
        <f t="shared" si="120"/>
        <v>0</v>
      </c>
      <c r="AV121" s="41">
        <f t="shared" si="121"/>
        <v>0</v>
      </c>
      <c r="AW121">
        <f t="shared" si="97"/>
        <v>0.63421918021812917</v>
      </c>
      <c r="AX121">
        <f t="shared" si="122"/>
        <v>926334.73969718441</v>
      </c>
      <c r="AY121" s="121">
        <f t="shared" si="123"/>
        <v>95661694.675545871</v>
      </c>
      <c r="AZ121">
        <f t="shared" si="98"/>
        <v>0.70912596143374362</v>
      </c>
      <c r="BA121" s="39">
        <f t="shared" si="124"/>
        <v>83333.333333333328</v>
      </c>
      <c r="BB121" s="39">
        <f t="shared" si="125"/>
        <v>0</v>
      </c>
      <c r="BC121">
        <f t="shared" si="99"/>
        <v>0.65523656848473633</v>
      </c>
      <c r="BD121" s="41">
        <f t="shared" si="126"/>
        <v>235140.19709904399</v>
      </c>
      <c r="BE121" s="41">
        <f t="shared" si="127"/>
        <v>22960500.842484642</v>
      </c>
      <c r="BF121">
        <f t="shared" si="100"/>
        <v>0.63665170343111166</v>
      </c>
      <c r="BG121" s="41">
        <f t="shared" si="128"/>
        <v>58125</v>
      </c>
      <c r="BH121" s="41">
        <f t="shared" si="129"/>
        <v>0</v>
      </c>
      <c r="BI121">
        <f t="shared" si="101"/>
        <v>0.67394601101384133</v>
      </c>
      <c r="BJ121">
        <f t="shared" si="130"/>
        <v>0</v>
      </c>
      <c r="BK121" s="121">
        <f t="shared" si="131"/>
        <v>0</v>
      </c>
      <c r="BL121">
        <f t="shared" si="102"/>
        <v>0.68752425355786972</v>
      </c>
      <c r="BM121" s="119">
        <f t="shared" si="132"/>
        <v>1302933.2701295619</v>
      </c>
      <c r="BN121" s="119">
        <f t="shared" si="133"/>
        <v>97287109.814165816</v>
      </c>
      <c r="BO121">
        <f t="shared" si="103"/>
        <v>0.65530749864415028</v>
      </c>
    </row>
    <row r="122" spans="1:67">
      <c r="A122">
        <v>110</v>
      </c>
      <c r="B122" s="64">
        <v>105</v>
      </c>
      <c r="C122" s="56">
        <f t="shared" si="76"/>
        <v>87413277.707314521</v>
      </c>
      <c r="D122" s="56">
        <f t="shared" si="104"/>
        <v>293506.54039499164</v>
      </c>
      <c r="E122" s="59">
        <f t="shared" si="105"/>
        <v>87119771.166919529</v>
      </c>
      <c r="F122" s="53">
        <f t="shared" si="106"/>
        <v>888912.75455764367</v>
      </c>
      <c r="G122" s="53">
        <f t="shared" si="77"/>
        <v>404090.53859589511</v>
      </c>
      <c r="H122" s="66">
        <f t="shared" si="78"/>
        <v>484822.21596174856</v>
      </c>
      <c r="I122" s="54">
        <f t="shared" si="107"/>
        <v>0.06</v>
      </c>
      <c r="J122" s="67">
        <f t="shared" si="79"/>
        <v>5.1430128318229462E-3</v>
      </c>
      <c r="K122" s="68">
        <f t="shared" si="80"/>
        <v>445564.65413910174</v>
      </c>
      <c r="L122" s="68">
        <f t="shared" si="81"/>
        <v>1334477.4086967453</v>
      </c>
      <c r="M122" s="55">
        <f t="shared" si="108"/>
        <v>930386.87010085024</v>
      </c>
      <c r="N122" s="55">
        <f t="shared" si="109"/>
        <v>209506.00222614224</v>
      </c>
      <c r="O122" s="55">
        <f t="shared" si="82"/>
        <v>720880.86787470803</v>
      </c>
      <c r="P122" s="65">
        <f t="shared" si="110"/>
        <v>0</v>
      </c>
      <c r="Q122" s="52">
        <f t="shared" si="136"/>
        <v>0</v>
      </c>
      <c r="R122" s="57">
        <f t="shared" si="111"/>
        <v>0</v>
      </c>
      <c r="S122" s="59">
        <f t="shared" si="112"/>
        <v>0</v>
      </c>
      <c r="T122" s="56">
        <f t="shared" si="83"/>
        <v>0</v>
      </c>
      <c r="U122" s="57">
        <f t="shared" si="84"/>
        <v>0</v>
      </c>
      <c r="V122" s="59">
        <f t="shared" si="134"/>
        <v>0</v>
      </c>
      <c r="W122" s="52">
        <f t="shared" si="74"/>
        <v>0</v>
      </c>
      <c r="X122" s="57">
        <f t="shared" si="85"/>
        <v>0</v>
      </c>
      <c r="Y122" s="59">
        <f t="shared" si="137"/>
        <v>10811452.969465964</v>
      </c>
      <c r="Z122" s="56">
        <f t="shared" si="113"/>
        <v>874341.67884403688</v>
      </c>
      <c r="AA122" s="57">
        <f t="shared" si="114"/>
        <v>45047.720706108179</v>
      </c>
      <c r="AB122" s="63">
        <f t="shared" si="135"/>
        <v>20000000</v>
      </c>
      <c r="AC122" s="74">
        <f t="shared" si="86"/>
        <v>0</v>
      </c>
      <c r="AD122" s="57">
        <f t="shared" si="115"/>
        <v>83333.333333333328</v>
      </c>
      <c r="AE122" s="59">
        <f t="shared" si="116"/>
        <v>5667769.294240294</v>
      </c>
      <c r="AF122" s="54">
        <f t="shared" si="117"/>
        <v>209506.00222614224</v>
      </c>
      <c r="AG122" s="57">
        <f t="shared" si="87"/>
        <v>23615.705392667893</v>
      </c>
      <c r="AH122" s="59">
        <f t="shared" si="118"/>
        <v>13950000</v>
      </c>
      <c r="AI122" s="54">
        <f t="shared" si="88"/>
        <v>0</v>
      </c>
      <c r="AJ122" s="57">
        <f t="shared" si="89"/>
        <v>58125</v>
      </c>
      <c r="AK122" s="59">
        <f t="shared" si="73"/>
        <v>36984055.443608262</v>
      </c>
      <c r="AL122" s="56">
        <f t="shared" si="75"/>
        <v>0</v>
      </c>
      <c r="AM122" s="75">
        <f t="shared" si="90"/>
        <v>154100.23101503443</v>
      </c>
      <c r="AN122">
        <f t="shared" si="119"/>
        <v>3.0373191041596297E-2</v>
      </c>
      <c r="AO122" s="119">
        <f t="shared" si="91"/>
        <v>0</v>
      </c>
      <c r="AP122" s="119">
        <f t="shared" si="92"/>
        <v>0</v>
      </c>
      <c r="AQ122">
        <f t="shared" si="93"/>
        <v>0.61476002361953985</v>
      </c>
      <c r="AR122" s="41">
        <f t="shared" si="94"/>
        <v>0</v>
      </c>
      <c r="AS122" s="41">
        <f t="shared" si="95"/>
        <v>0</v>
      </c>
      <c r="AT122">
        <f t="shared" si="96"/>
        <v>0.61966105255568471</v>
      </c>
      <c r="AU122" s="41">
        <f t="shared" si="120"/>
        <v>0</v>
      </c>
      <c r="AV122" s="41">
        <f t="shared" si="121"/>
        <v>0</v>
      </c>
      <c r="AW122">
        <f t="shared" si="97"/>
        <v>0.63100617595802855</v>
      </c>
      <c r="AX122">
        <f t="shared" si="122"/>
        <v>919389.39955014503</v>
      </c>
      <c r="AY122" s="121">
        <f t="shared" si="123"/>
        <v>96177584.672844052</v>
      </c>
      <c r="AZ122">
        <f t="shared" si="98"/>
        <v>0.70629070211739975</v>
      </c>
      <c r="BA122" s="39">
        <f t="shared" si="124"/>
        <v>83333.333333333328</v>
      </c>
      <c r="BB122" s="39">
        <f t="shared" si="125"/>
        <v>0</v>
      </c>
      <c r="BC122">
        <f t="shared" si="99"/>
        <v>0.65212133913103787</v>
      </c>
      <c r="BD122" s="41">
        <f t="shared" si="126"/>
        <v>233121.70761881012</v>
      </c>
      <c r="BE122" s="41">
        <f t="shared" si="127"/>
        <v>23045660.244875647</v>
      </c>
      <c r="BF122">
        <f t="shared" si="100"/>
        <v>0.63344967563633581</v>
      </c>
      <c r="BG122" s="41">
        <f t="shared" si="128"/>
        <v>58125</v>
      </c>
      <c r="BH122" s="41">
        <f t="shared" si="129"/>
        <v>0</v>
      </c>
      <c r="BI122">
        <f t="shared" si="101"/>
        <v>0.67092330293624847</v>
      </c>
      <c r="BJ122">
        <f t="shared" si="130"/>
        <v>0</v>
      </c>
      <c r="BK122" s="121">
        <f t="shared" si="131"/>
        <v>0</v>
      </c>
      <c r="BL122">
        <f t="shared" si="102"/>
        <v>0.68457184147034555</v>
      </c>
      <c r="BM122" s="119">
        <f t="shared" si="132"/>
        <v>1293969.4405022885</v>
      </c>
      <c r="BN122" s="119">
        <f t="shared" si="133"/>
        <v>97690621.360589281</v>
      </c>
      <c r="BO122">
        <f t="shared" si="103"/>
        <v>0.6521926104027117</v>
      </c>
    </row>
    <row r="123" spans="1:67">
      <c r="A123">
        <v>111</v>
      </c>
      <c r="B123" s="58">
        <v>106</v>
      </c>
      <c r="C123" s="56">
        <f t="shared" si="76"/>
        <v>86483530.257259369</v>
      </c>
      <c r="D123" s="56">
        <f t="shared" si="104"/>
        <v>294145.96044069529</v>
      </c>
      <c r="E123" s="59">
        <f t="shared" si="105"/>
        <v>86189384.296818674</v>
      </c>
      <c r="F123" s="53">
        <f t="shared" si="106"/>
        <v>884341.06485458277</v>
      </c>
      <c r="G123" s="53">
        <f t="shared" si="77"/>
        <v>399775.0941634106</v>
      </c>
      <c r="H123" s="60">
        <f t="shared" si="78"/>
        <v>484565.97069117217</v>
      </c>
      <c r="I123" s="54">
        <f t="shared" si="107"/>
        <v>0.06</v>
      </c>
      <c r="J123" s="61">
        <f t="shared" si="79"/>
        <v>5.1430128318229462E-3</v>
      </c>
      <c r="K123" s="62">
        <f t="shared" si="80"/>
        <v>440780.98040032812</v>
      </c>
      <c r="L123" s="62">
        <f t="shared" si="81"/>
        <v>1325122.0452549108</v>
      </c>
      <c r="M123" s="55">
        <f t="shared" si="108"/>
        <v>925346.95109150023</v>
      </c>
      <c r="N123" s="55">
        <f t="shared" si="109"/>
        <v>208371.10520950874</v>
      </c>
      <c r="O123" s="55">
        <f t="shared" si="82"/>
        <v>716975.84588199155</v>
      </c>
      <c r="P123" s="59">
        <f t="shared" si="110"/>
        <v>0</v>
      </c>
      <c r="Q123" s="52">
        <f t="shared" si="136"/>
        <v>0</v>
      </c>
      <c r="R123" s="57">
        <f t="shared" si="111"/>
        <v>0</v>
      </c>
      <c r="S123" s="59">
        <f t="shared" si="112"/>
        <v>0</v>
      </c>
      <c r="T123" s="56">
        <f t="shared" si="83"/>
        <v>0</v>
      </c>
      <c r="U123" s="57">
        <f t="shared" si="84"/>
        <v>0</v>
      </c>
      <c r="V123" s="59">
        <f t="shared" si="134"/>
        <v>0</v>
      </c>
      <c r="W123" s="52">
        <f t="shared" si="74"/>
        <v>0</v>
      </c>
      <c r="X123" s="57">
        <f t="shared" si="85"/>
        <v>0</v>
      </c>
      <c r="Y123" s="59">
        <f t="shared" si="137"/>
        <v>9937111.290621927</v>
      </c>
      <c r="Z123" s="56">
        <f t="shared" si="113"/>
        <v>871076.07689702604</v>
      </c>
      <c r="AA123" s="57">
        <f t="shared" si="114"/>
        <v>41404.630377591362</v>
      </c>
      <c r="AB123" s="63">
        <f t="shared" si="135"/>
        <v>20000000</v>
      </c>
      <c r="AC123" s="74">
        <f t="shared" si="86"/>
        <v>0</v>
      </c>
      <c r="AD123" s="57">
        <f t="shared" si="115"/>
        <v>83333.333333333328</v>
      </c>
      <c r="AE123" s="59">
        <f t="shared" si="116"/>
        <v>5458263.2920141518</v>
      </c>
      <c r="AF123" s="54">
        <f t="shared" si="117"/>
        <v>208371.10520950874</v>
      </c>
      <c r="AG123" s="57">
        <f t="shared" si="87"/>
        <v>22742.763716725633</v>
      </c>
      <c r="AH123" s="59">
        <f t="shared" si="118"/>
        <v>13950000</v>
      </c>
      <c r="AI123" s="54">
        <f t="shared" si="88"/>
        <v>0</v>
      </c>
      <c r="AJ123" s="57">
        <f t="shared" si="89"/>
        <v>58125</v>
      </c>
      <c r="AK123" s="59">
        <f t="shared" si="73"/>
        <v>37138155.674623296</v>
      </c>
      <c r="AL123" s="56">
        <f t="shared" si="75"/>
        <v>0</v>
      </c>
      <c r="AM123" s="75">
        <f t="shared" si="90"/>
        <v>154742.3153109304</v>
      </c>
      <c r="AN123">
        <f t="shared" si="119"/>
        <v>3.0453598225603756E-2</v>
      </c>
      <c r="AO123" s="119">
        <f t="shared" si="91"/>
        <v>0</v>
      </c>
      <c r="AP123" s="119">
        <f t="shared" si="92"/>
        <v>0</v>
      </c>
      <c r="AQ123">
        <f t="shared" si="93"/>
        <v>0.6114856288144227</v>
      </c>
      <c r="AR123" s="41">
        <f t="shared" si="94"/>
        <v>0</v>
      </c>
      <c r="AS123" s="41">
        <f t="shared" si="95"/>
        <v>0</v>
      </c>
      <c r="AT123">
        <f t="shared" si="96"/>
        <v>0.61640713464818653</v>
      </c>
      <c r="AU123" s="41">
        <f t="shared" si="120"/>
        <v>0</v>
      </c>
      <c r="AV123" s="41">
        <f t="shared" si="121"/>
        <v>0</v>
      </c>
      <c r="AW123">
        <f t="shared" si="97"/>
        <v>0.6278010754348089</v>
      </c>
      <c r="AX123">
        <f t="shared" si="122"/>
        <v>912480.70727461739</v>
      </c>
      <c r="AY123" s="121">
        <f t="shared" si="123"/>
        <v>96689444.535569891</v>
      </c>
      <c r="AZ123">
        <f t="shared" si="98"/>
        <v>0.70345738609114139</v>
      </c>
      <c r="BA123" s="39">
        <f t="shared" si="124"/>
        <v>83333.333333333328</v>
      </c>
      <c r="BB123" s="39">
        <f t="shared" si="125"/>
        <v>0</v>
      </c>
      <c r="BC123">
        <f t="shared" si="99"/>
        <v>0.6490122614707069</v>
      </c>
      <c r="BD123" s="41">
        <f t="shared" si="126"/>
        <v>231113.86892623437</v>
      </c>
      <c r="BE123" s="41">
        <f t="shared" si="127"/>
        <v>23129192.678255469</v>
      </c>
      <c r="BF123">
        <f t="shared" si="100"/>
        <v>0.63025534574044251</v>
      </c>
      <c r="BG123" s="41">
        <f t="shared" si="128"/>
        <v>58125</v>
      </c>
      <c r="BH123" s="41">
        <f t="shared" si="129"/>
        <v>0</v>
      </c>
      <c r="BI123">
        <f t="shared" si="101"/>
        <v>0.66790523826670734</v>
      </c>
      <c r="BJ123">
        <f t="shared" si="130"/>
        <v>0</v>
      </c>
      <c r="BK123" s="121">
        <f t="shared" si="131"/>
        <v>0</v>
      </c>
      <c r="BL123">
        <f t="shared" si="102"/>
        <v>0.68162300929967901</v>
      </c>
      <c r="BM123" s="119">
        <f t="shared" si="132"/>
        <v>1285052.9095341852</v>
      </c>
      <c r="BN123" s="119">
        <f t="shared" si="133"/>
        <v>98086776.815699026</v>
      </c>
      <c r="BO123">
        <f t="shared" si="103"/>
        <v>0.64908386804408846</v>
      </c>
    </row>
    <row r="124" spans="1:67">
      <c r="A124">
        <v>112</v>
      </c>
      <c r="B124" s="64">
        <v>107</v>
      </c>
      <c r="C124" s="56">
        <f t="shared" si="76"/>
        <v>85558825.390463769</v>
      </c>
      <c r="D124" s="56">
        <f t="shared" si="104"/>
        <v>294788.04473659396</v>
      </c>
      <c r="E124" s="59">
        <f t="shared" si="105"/>
        <v>85264037.345727175</v>
      </c>
      <c r="F124" s="53">
        <f t="shared" si="106"/>
        <v>879792.88741032756</v>
      </c>
      <c r="G124" s="53">
        <f t="shared" si="77"/>
        <v>395483.02655526454</v>
      </c>
      <c r="H124" s="66">
        <f t="shared" si="78"/>
        <v>484309.86085506302</v>
      </c>
      <c r="I124" s="54">
        <f t="shared" si="107"/>
        <v>0.06</v>
      </c>
      <c r="J124" s="67">
        <f t="shared" si="79"/>
        <v>5.1430128318229462E-3</v>
      </c>
      <c r="K124" s="68">
        <f t="shared" si="80"/>
        <v>436023.22633314983</v>
      </c>
      <c r="L124" s="68">
        <f t="shared" si="81"/>
        <v>1315816.1137434775</v>
      </c>
      <c r="M124" s="55">
        <f t="shared" si="108"/>
        <v>920333.0871882129</v>
      </c>
      <c r="N124" s="55">
        <f t="shared" si="109"/>
        <v>207242.0753232961</v>
      </c>
      <c r="O124" s="55">
        <f t="shared" si="82"/>
        <v>713091.01186491677</v>
      </c>
      <c r="P124" s="65">
        <f t="shared" si="110"/>
        <v>0</v>
      </c>
      <c r="Q124" s="52">
        <f t="shared" si="136"/>
        <v>0</v>
      </c>
      <c r="R124" s="57">
        <f t="shared" si="111"/>
        <v>0</v>
      </c>
      <c r="S124" s="59">
        <f t="shared" si="112"/>
        <v>0</v>
      </c>
      <c r="T124" s="56">
        <f t="shared" si="83"/>
        <v>0</v>
      </c>
      <c r="U124" s="57">
        <f t="shared" si="84"/>
        <v>0</v>
      </c>
      <c r="V124" s="59">
        <f t="shared" si="134"/>
        <v>0</v>
      </c>
      <c r="W124" s="52">
        <f t="shared" si="74"/>
        <v>0</v>
      </c>
      <c r="X124" s="57">
        <f t="shared" si="85"/>
        <v>0</v>
      </c>
      <c r="Y124" s="59">
        <f t="shared" si="137"/>
        <v>9066035.2137249</v>
      </c>
      <c r="Z124" s="56">
        <f t="shared" si="113"/>
        <v>867833.32717584714</v>
      </c>
      <c r="AA124" s="57">
        <f t="shared" si="114"/>
        <v>37775.146723853752</v>
      </c>
      <c r="AB124" s="63">
        <f t="shared" si="135"/>
        <v>20000000</v>
      </c>
      <c r="AC124" s="74">
        <f t="shared" si="86"/>
        <v>0</v>
      </c>
      <c r="AD124" s="57">
        <f t="shared" si="115"/>
        <v>83333.333333333328</v>
      </c>
      <c r="AE124" s="59">
        <f t="shared" si="116"/>
        <v>5249892.1868046429</v>
      </c>
      <c r="AF124" s="54">
        <f t="shared" si="117"/>
        <v>207242.0753232961</v>
      </c>
      <c r="AG124" s="57">
        <f t="shared" si="87"/>
        <v>21874.550778352677</v>
      </c>
      <c r="AH124" s="59">
        <f t="shared" si="118"/>
        <v>13950000</v>
      </c>
      <c r="AI124" s="54">
        <f t="shared" si="88"/>
        <v>0</v>
      </c>
      <c r="AJ124" s="57">
        <f t="shared" si="89"/>
        <v>58125</v>
      </c>
      <c r="AK124" s="59">
        <f t="shared" ref="AK124:AK187" si="138">IF(AL123=0,AK123+AM123,AK123-AL123)</f>
        <v>37292897.989934228</v>
      </c>
      <c r="AL124" s="56">
        <f t="shared" si="75"/>
        <v>0</v>
      </c>
      <c r="AM124" s="75">
        <f t="shared" si="90"/>
        <v>155387.0749580593</v>
      </c>
      <c r="AN124">
        <f t="shared" si="119"/>
        <v>3.0534005409611219E-2</v>
      </c>
      <c r="AO124" s="119">
        <f t="shared" si="91"/>
        <v>0</v>
      </c>
      <c r="AP124" s="119">
        <f t="shared" si="92"/>
        <v>0</v>
      </c>
      <c r="AQ124">
        <f t="shared" si="93"/>
        <v>0.60822056407466352</v>
      </c>
      <c r="AR124" s="41">
        <f t="shared" si="94"/>
        <v>0</v>
      </c>
      <c r="AS124" s="41">
        <f t="shared" si="95"/>
        <v>0</v>
      </c>
      <c r="AT124">
        <f t="shared" si="96"/>
        <v>0.61316212662452563</v>
      </c>
      <c r="AU124" s="41">
        <f t="shared" si="120"/>
        <v>0</v>
      </c>
      <c r="AV124" s="41">
        <f t="shared" si="121"/>
        <v>0</v>
      </c>
      <c r="AW124">
        <f t="shared" si="97"/>
        <v>0.62460392386678409</v>
      </c>
      <c r="AX124">
        <f t="shared" si="122"/>
        <v>905608.47389970091</v>
      </c>
      <c r="AY124" s="121">
        <f t="shared" si="123"/>
        <v>97197332.643694878</v>
      </c>
      <c r="AZ124">
        <f t="shared" si="98"/>
        <v>0.70062608116289449</v>
      </c>
      <c r="BA124" s="39">
        <f t="shared" si="124"/>
        <v>83333.333333333328</v>
      </c>
      <c r="BB124" s="39">
        <f t="shared" si="125"/>
        <v>0</v>
      </c>
      <c r="BC124">
        <f t="shared" si="99"/>
        <v>0.64590938902566664</v>
      </c>
      <c r="BD124" s="41">
        <f t="shared" si="126"/>
        <v>229116.62610164878</v>
      </c>
      <c r="BE124" s="41">
        <f t="shared" si="127"/>
        <v>23211112.436209165</v>
      </c>
      <c r="BF124">
        <f t="shared" si="100"/>
        <v>0.62706876000747258</v>
      </c>
      <c r="BG124" s="41">
        <f t="shared" si="128"/>
        <v>58125</v>
      </c>
      <c r="BH124" s="41">
        <f t="shared" si="129"/>
        <v>0</v>
      </c>
      <c r="BI124">
        <f t="shared" si="101"/>
        <v>0.66489187658078308</v>
      </c>
      <c r="BJ124">
        <f t="shared" si="130"/>
        <v>0</v>
      </c>
      <c r="BK124" s="121">
        <f t="shared" si="131"/>
        <v>0</v>
      </c>
      <c r="BL124">
        <f t="shared" si="102"/>
        <v>0.67867782026923962</v>
      </c>
      <c r="BM124" s="119">
        <f t="shared" si="132"/>
        <v>1276183.4333346831</v>
      </c>
      <c r="BN124" s="119">
        <f t="shared" si="133"/>
        <v>98475640.329138786</v>
      </c>
      <c r="BO124">
        <f t="shared" si="103"/>
        <v>0.64598132511550299</v>
      </c>
    </row>
    <row r="125" spans="1:67">
      <c r="A125">
        <v>113</v>
      </c>
      <c r="B125" s="58">
        <v>108</v>
      </c>
      <c r="C125" s="56">
        <f t="shared" si="76"/>
        <v>84639137.062922686</v>
      </c>
      <c r="D125" s="56">
        <f t="shared" si="104"/>
        <v>295432.80438372493</v>
      </c>
      <c r="E125" s="59">
        <f t="shared" si="105"/>
        <v>84343704.258538961</v>
      </c>
      <c r="F125" s="53">
        <f t="shared" si="106"/>
        <v>875268.10130102956</v>
      </c>
      <c r="G125" s="53">
        <f t="shared" si="77"/>
        <v>391214.21491918992</v>
      </c>
      <c r="H125" s="60">
        <f t="shared" si="78"/>
        <v>484053.88638183963</v>
      </c>
      <c r="I125" s="54">
        <f t="shared" si="107"/>
        <v>0.06</v>
      </c>
      <c r="J125" s="61">
        <f t="shared" si="79"/>
        <v>5.1430128318229462E-3</v>
      </c>
      <c r="K125" s="62">
        <f t="shared" si="80"/>
        <v>431291.25793619</v>
      </c>
      <c r="L125" s="62">
        <f t="shared" si="81"/>
        <v>1306559.3592372197</v>
      </c>
      <c r="M125" s="55">
        <f t="shared" si="108"/>
        <v>915345.14431802975</v>
      </c>
      <c r="N125" s="55">
        <f t="shared" si="109"/>
        <v>206118.8823767413</v>
      </c>
      <c r="O125" s="55">
        <f t="shared" si="82"/>
        <v>709226.26194128848</v>
      </c>
      <c r="P125" s="59">
        <f t="shared" si="110"/>
        <v>0</v>
      </c>
      <c r="Q125" s="52">
        <f t="shared" si="136"/>
        <v>0</v>
      </c>
      <c r="R125" s="57">
        <f t="shared" si="111"/>
        <v>0</v>
      </c>
      <c r="S125" s="59">
        <f t="shared" si="112"/>
        <v>0</v>
      </c>
      <c r="T125" s="56">
        <f t="shared" si="83"/>
        <v>0</v>
      </c>
      <c r="U125" s="57">
        <f t="shared" si="84"/>
        <v>0</v>
      </c>
      <c r="V125" s="59">
        <f t="shared" si="134"/>
        <v>0</v>
      </c>
      <c r="W125" s="52">
        <f t="shared" si="74"/>
        <v>0</v>
      </c>
      <c r="X125" s="57">
        <f t="shared" si="85"/>
        <v>0</v>
      </c>
      <c r="Y125" s="59">
        <f t="shared" si="137"/>
        <v>8198201.8865490528</v>
      </c>
      <c r="Z125" s="56">
        <f t="shared" si="113"/>
        <v>864613.33689934784</v>
      </c>
      <c r="AA125" s="57">
        <f t="shared" si="114"/>
        <v>34159.174527287716</v>
      </c>
      <c r="AB125" s="63">
        <f t="shared" si="135"/>
        <v>20000000</v>
      </c>
      <c r="AC125" s="74">
        <f t="shared" si="86"/>
        <v>0</v>
      </c>
      <c r="AD125" s="57">
        <f t="shared" si="115"/>
        <v>83333.333333333328</v>
      </c>
      <c r="AE125" s="59">
        <f t="shared" si="116"/>
        <v>5042650.1114813471</v>
      </c>
      <c r="AF125" s="54">
        <f t="shared" si="117"/>
        <v>206118.8823767413</v>
      </c>
      <c r="AG125" s="57">
        <f t="shared" si="87"/>
        <v>21011.042131172278</v>
      </c>
      <c r="AH125" s="59">
        <f t="shared" si="118"/>
        <v>13950000</v>
      </c>
      <c r="AI125" s="54">
        <f t="shared" si="88"/>
        <v>0</v>
      </c>
      <c r="AJ125" s="57">
        <f t="shared" si="89"/>
        <v>58125</v>
      </c>
      <c r="AK125" s="59">
        <f t="shared" si="138"/>
        <v>37448285.064892285</v>
      </c>
      <c r="AL125" s="56">
        <f t="shared" si="75"/>
        <v>0</v>
      </c>
      <c r="AM125" s="75">
        <f t="shared" si="90"/>
        <v>156034.52110371785</v>
      </c>
      <c r="AN125">
        <f t="shared" si="119"/>
        <v>3.0614412593618679E-2</v>
      </c>
      <c r="AO125" s="119">
        <f t="shared" si="91"/>
        <v>0</v>
      </c>
      <c r="AP125" s="119">
        <f t="shared" si="92"/>
        <v>0</v>
      </c>
      <c r="AQ125">
        <f t="shared" si="93"/>
        <v>0.60496486650508019</v>
      </c>
      <c r="AR125" s="41">
        <f t="shared" si="94"/>
        <v>0</v>
      </c>
      <c r="AS125" s="41">
        <f t="shared" si="95"/>
        <v>0</v>
      </c>
      <c r="AT125">
        <f t="shared" si="96"/>
        <v>0.60992606797986559</v>
      </c>
      <c r="AU125" s="41">
        <f t="shared" si="120"/>
        <v>0</v>
      </c>
      <c r="AV125" s="41">
        <f t="shared" si="121"/>
        <v>0</v>
      </c>
      <c r="AW125">
        <f t="shared" si="97"/>
        <v>0.62141476592380529</v>
      </c>
      <c r="AX125">
        <f t="shared" si="122"/>
        <v>898772.51142663555</v>
      </c>
      <c r="AY125" s="121">
        <f t="shared" si="123"/>
        <v>97701307.069626302</v>
      </c>
      <c r="AZ125">
        <f t="shared" si="98"/>
        <v>0.69779685478652342</v>
      </c>
      <c r="BA125" s="39">
        <f t="shared" si="124"/>
        <v>83333.333333333328</v>
      </c>
      <c r="BB125" s="39">
        <f t="shared" si="125"/>
        <v>0</v>
      </c>
      <c r="BC125">
        <f t="shared" si="99"/>
        <v>0.64281277481330312</v>
      </c>
      <c r="BD125" s="41">
        <f t="shared" si="126"/>
        <v>227129.92450791359</v>
      </c>
      <c r="BE125" s="41">
        <f t="shared" si="127"/>
        <v>23291433.708571766</v>
      </c>
      <c r="BF125">
        <f t="shared" si="100"/>
        <v>0.62388996415747289</v>
      </c>
      <c r="BG125" s="41">
        <f t="shared" si="128"/>
        <v>58125</v>
      </c>
      <c r="BH125" s="41">
        <f t="shared" si="129"/>
        <v>0</v>
      </c>
      <c r="BI125">
        <f t="shared" si="101"/>
        <v>0.66188327699656746</v>
      </c>
      <c r="BJ125">
        <f t="shared" si="130"/>
        <v>0</v>
      </c>
      <c r="BK125" s="121">
        <f t="shared" si="131"/>
        <v>0</v>
      </c>
      <c r="BL125">
        <f t="shared" si="102"/>
        <v>0.67573633718285231</v>
      </c>
      <c r="BM125" s="119">
        <f t="shared" si="132"/>
        <v>1267360.7692678825</v>
      </c>
      <c r="BN125" s="119">
        <f t="shared" si="133"/>
        <v>98857275.586347207</v>
      </c>
      <c r="BO125">
        <f t="shared" si="103"/>
        <v>0.64288503465979352</v>
      </c>
    </row>
    <row r="126" spans="1:67">
      <c r="A126">
        <v>114</v>
      </c>
      <c r="B126" s="64">
        <v>109</v>
      </c>
      <c r="C126" s="56">
        <f t="shared" si="76"/>
        <v>83724439.364750311</v>
      </c>
      <c r="D126" s="56">
        <f t="shared" si="104"/>
        <v>296080.25052937865</v>
      </c>
      <c r="E126" s="59">
        <f t="shared" si="105"/>
        <v>83428359.114220932</v>
      </c>
      <c r="F126" s="53">
        <f t="shared" si="106"/>
        <v>870766.58622475306</v>
      </c>
      <c r="G126" s="53">
        <f t="shared" si="77"/>
        <v>386968.53902479477</v>
      </c>
      <c r="H126" s="66">
        <f t="shared" si="78"/>
        <v>483798.0471999583</v>
      </c>
      <c r="I126" s="54">
        <f t="shared" si="107"/>
        <v>0.06</v>
      </c>
      <c r="J126" s="67">
        <f t="shared" si="79"/>
        <v>5.1430128318229462E-3</v>
      </c>
      <c r="K126" s="68">
        <f t="shared" si="80"/>
        <v>426584.94189761078</v>
      </c>
      <c r="L126" s="68">
        <f t="shared" si="81"/>
        <v>1297351.5281223638</v>
      </c>
      <c r="M126" s="55">
        <f t="shared" si="108"/>
        <v>910382.98909756914</v>
      </c>
      <c r="N126" s="55">
        <f t="shared" si="109"/>
        <v>205001.49633436132</v>
      </c>
      <c r="O126" s="55">
        <f t="shared" si="82"/>
        <v>705381.49276320788</v>
      </c>
      <c r="P126" s="65">
        <f t="shared" si="110"/>
        <v>0</v>
      </c>
      <c r="Q126" s="52">
        <f t="shared" si="136"/>
        <v>0</v>
      </c>
      <c r="R126" s="57">
        <f t="shared" si="111"/>
        <v>0</v>
      </c>
      <c r="S126" s="59">
        <f t="shared" si="112"/>
        <v>0</v>
      </c>
      <c r="T126" s="56">
        <f t="shared" si="83"/>
        <v>0</v>
      </c>
      <c r="U126" s="57">
        <f t="shared" si="84"/>
        <v>0</v>
      </c>
      <c r="V126" s="59">
        <f t="shared" si="134"/>
        <v>0</v>
      </c>
      <c r="W126" s="52">
        <f t="shared" si="74"/>
        <v>0</v>
      </c>
      <c r="X126" s="57">
        <f t="shared" si="85"/>
        <v>0</v>
      </c>
      <c r="Y126" s="59">
        <f t="shared" si="137"/>
        <v>7333588.5496497052</v>
      </c>
      <c r="Z126" s="56">
        <f t="shared" si="113"/>
        <v>861416.01386692573</v>
      </c>
      <c r="AA126" s="57">
        <f t="shared" si="114"/>
        <v>30556.618956873772</v>
      </c>
      <c r="AB126" s="63">
        <f t="shared" si="135"/>
        <v>20000000</v>
      </c>
      <c r="AC126" s="74">
        <f t="shared" si="86"/>
        <v>0</v>
      </c>
      <c r="AD126" s="57">
        <f t="shared" si="115"/>
        <v>83333.333333333328</v>
      </c>
      <c r="AE126" s="59">
        <f t="shared" si="116"/>
        <v>4836531.2291046055</v>
      </c>
      <c r="AF126" s="54">
        <f t="shared" si="117"/>
        <v>205001.49633436132</v>
      </c>
      <c r="AG126" s="57">
        <f t="shared" si="87"/>
        <v>20152.213454602523</v>
      </c>
      <c r="AH126" s="59">
        <f t="shared" si="118"/>
        <v>13950000</v>
      </c>
      <c r="AI126" s="54">
        <f t="shared" si="88"/>
        <v>0</v>
      </c>
      <c r="AJ126" s="57">
        <f t="shared" si="89"/>
        <v>58125</v>
      </c>
      <c r="AK126" s="59">
        <f t="shared" si="138"/>
        <v>37604319.585996002</v>
      </c>
      <c r="AL126" s="56">
        <f t="shared" si="75"/>
        <v>0</v>
      </c>
      <c r="AM126" s="75">
        <f t="shared" si="90"/>
        <v>156684.66494165</v>
      </c>
      <c r="AN126">
        <f t="shared" si="119"/>
        <v>3.0694819777626142E-2</v>
      </c>
      <c r="AO126" s="119">
        <f t="shared" si="91"/>
        <v>0</v>
      </c>
      <c r="AP126" s="119">
        <f t="shared" si="92"/>
        <v>0</v>
      </c>
      <c r="AQ126">
        <f t="shared" si="93"/>
        <v>0.60171857263709394</v>
      </c>
      <c r="AR126" s="41">
        <f t="shared" si="94"/>
        <v>0</v>
      </c>
      <c r="AS126" s="41">
        <f t="shared" si="95"/>
        <v>0</v>
      </c>
      <c r="AT126">
        <f t="shared" si="96"/>
        <v>0.60669899764280288</v>
      </c>
      <c r="AU126" s="41">
        <f t="shared" si="120"/>
        <v>0</v>
      </c>
      <c r="AV126" s="41">
        <f t="shared" si="121"/>
        <v>0</v>
      </c>
      <c r="AW126">
        <f t="shared" si="97"/>
        <v>0.6182336457276103</v>
      </c>
      <c r="AX126">
        <f t="shared" si="122"/>
        <v>891972.6328237995</v>
      </c>
      <c r="AY126" s="121">
        <f t="shared" si="123"/>
        <v>98201425.580829531</v>
      </c>
      <c r="AZ126">
        <f t="shared" si="98"/>
        <v>0.69496977405975846</v>
      </c>
      <c r="BA126" s="39">
        <f t="shared" si="124"/>
        <v>83333.333333333328</v>
      </c>
      <c r="BB126" s="39">
        <f t="shared" si="125"/>
        <v>0</v>
      </c>
      <c r="BC126">
        <f t="shared" si="99"/>
        <v>0.63972247134606541</v>
      </c>
      <c r="BD126" s="41">
        <f t="shared" si="126"/>
        <v>225153.70978896384</v>
      </c>
      <c r="BE126" s="41">
        <f t="shared" si="127"/>
        <v>23370170.582117189</v>
      </c>
      <c r="BF126">
        <f t="shared" si="100"/>
        <v>0.62071900336683627</v>
      </c>
      <c r="BG126" s="41">
        <f t="shared" si="128"/>
        <v>58125</v>
      </c>
      <c r="BH126" s="41">
        <f t="shared" si="129"/>
        <v>0</v>
      </c>
      <c r="BI126">
        <f t="shared" si="101"/>
        <v>0.65887949817359814</v>
      </c>
      <c r="BJ126">
        <f t="shared" si="130"/>
        <v>0</v>
      </c>
      <c r="BK126" s="121">
        <f t="shared" si="131"/>
        <v>0</v>
      </c>
      <c r="BL126">
        <f t="shared" si="102"/>
        <v>0.67279862242337996</v>
      </c>
      <c r="BM126" s="119">
        <f t="shared" si="132"/>
        <v>1258584.6759460967</v>
      </c>
      <c r="BN126" s="119">
        <f t="shared" si="133"/>
        <v>99231745.811635032</v>
      </c>
      <c r="BO126">
        <f t="shared" si="103"/>
        <v>0.63979504921499242</v>
      </c>
    </row>
    <row r="127" spans="1:67">
      <c r="A127">
        <v>115</v>
      </c>
      <c r="B127" s="58">
        <v>110</v>
      </c>
      <c r="C127" s="56">
        <f t="shared" si="76"/>
        <v>82814706.519490689</v>
      </c>
      <c r="D127" s="56">
        <f t="shared" si="104"/>
        <v>296730.39436733723</v>
      </c>
      <c r="E127" s="59">
        <f t="shared" si="105"/>
        <v>82517976.125123352</v>
      </c>
      <c r="F127" s="53">
        <f t="shared" si="106"/>
        <v>866288.2224982765</v>
      </c>
      <c r="G127" s="53">
        <f t="shared" si="77"/>
        <v>382745.87926036381</v>
      </c>
      <c r="H127" s="60">
        <f t="shared" si="78"/>
        <v>483542.34323791269</v>
      </c>
      <c r="I127" s="54">
        <f t="shared" si="107"/>
        <v>0.06</v>
      </c>
      <c r="J127" s="61">
        <f t="shared" si="79"/>
        <v>5.1430128318229462E-3</v>
      </c>
      <c r="K127" s="62">
        <f t="shared" si="80"/>
        <v>421904.14559156663</v>
      </c>
      <c r="L127" s="62">
        <f t="shared" si="81"/>
        <v>1288192.3680898431</v>
      </c>
      <c r="M127" s="55">
        <f t="shared" si="108"/>
        <v>905446.48882947932</v>
      </c>
      <c r="N127" s="55">
        <f t="shared" si="109"/>
        <v>203889.88731515442</v>
      </c>
      <c r="O127" s="55">
        <f t="shared" si="82"/>
        <v>701556.6015143249</v>
      </c>
      <c r="P127" s="59">
        <f t="shared" si="110"/>
        <v>0</v>
      </c>
      <c r="Q127" s="52">
        <f t="shared" si="136"/>
        <v>0</v>
      </c>
      <c r="R127" s="57">
        <f t="shared" si="111"/>
        <v>0</v>
      </c>
      <c r="S127" s="59">
        <f t="shared" si="112"/>
        <v>0</v>
      </c>
      <c r="T127" s="56">
        <f t="shared" si="83"/>
        <v>0</v>
      </c>
      <c r="U127" s="57">
        <f t="shared" si="84"/>
        <v>0</v>
      </c>
      <c r="V127" s="59">
        <f t="shared" si="134"/>
        <v>0</v>
      </c>
      <c r="W127" s="52">
        <f t="shared" si="74"/>
        <v>0</v>
      </c>
      <c r="X127" s="57">
        <f t="shared" si="85"/>
        <v>0</v>
      </c>
      <c r="Y127" s="59">
        <f t="shared" si="137"/>
        <v>6472172.5357827796</v>
      </c>
      <c r="Z127" s="56">
        <f t="shared" si="113"/>
        <v>858241.2664559749</v>
      </c>
      <c r="AA127" s="57">
        <f t="shared" si="114"/>
        <v>26967.385565761582</v>
      </c>
      <c r="AB127" s="63">
        <f t="shared" si="135"/>
        <v>20000000</v>
      </c>
      <c r="AC127" s="74">
        <f t="shared" si="86"/>
        <v>0</v>
      </c>
      <c r="AD127" s="57">
        <f t="shared" si="115"/>
        <v>83333.333333333328</v>
      </c>
      <c r="AE127" s="59">
        <f t="shared" si="116"/>
        <v>4631529.7327702446</v>
      </c>
      <c r="AF127" s="54">
        <f t="shared" si="117"/>
        <v>203889.88731515442</v>
      </c>
      <c r="AG127" s="57">
        <f t="shared" si="87"/>
        <v>19298.040553209354</v>
      </c>
      <c r="AH127" s="59">
        <f t="shared" si="118"/>
        <v>13950000</v>
      </c>
      <c r="AI127" s="54">
        <f t="shared" si="88"/>
        <v>0</v>
      </c>
      <c r="AJ127" s="57">
        <f t="shared" si="89"/>
        <v>58125</v>
      </c>
      <c r="AK127" s="59">
        <f t="shared" si="138"/>
        <v>37761004.250937656</v>
      </c>
      <c r="AL127" s="56">
        <f t="shared" si="75"/>
        <v>0</v>
      </c>
      <c r="AM127" s="75">
        <f t="shared" si="90"/>
        <v>157337.51771224022</v>
      </c>
      <c r="AN127">
        <f t="shared" si="119"/>
        <v>3.0775226961633602E-2</v>
      </c>
      <c r="AO127" s="119">
        <f t="shared" si="91"/>
        <v>0</v>
      </c>
      <c r="AP127" s="119">
        <f t="shared" si="92"/>
        <v>0</v>
      </c>
      <c r="AQ127">
        <f t="shared" si="93"/>
        <v>0.59848171842993514</v>
      </c>
      <c r="AR127" s="41">
        <f t="shared" si="94"/>
        <v>0</v>
      </c>
      <c r="AS127" s="41">
        <f t="shared" si="95"/>
        <v>0</v>
      </c>
      <c r="AT127">
        <f t="shared" si="96"/>
        <v>0.60348095397630341</v>
      </c>
      <c r="AU127" s="41">
        <f t="shared" si="120"/>
        <v>0</v>
      </c>
      <c r="AV127" s="41">
        <f t="shared" si="121"/>
        <v>0</v>
      </c>
      <c r="AW127">
        <f t="shared" si="97"/>
        <v>0.615060606852319</v>
      </c>
      <c r="AX127">
        <f t="shared" si="122"/>
        <v>885208.65202173649</v>
      </c>
      <c r="AY127" s="121">
        <f t="shared" si="123"/>
        <v>98697745.642437115</v>
      </c>
      <c r="AZ127">
        <f t="shared" si="98"/>
        <v>0.69214490572204002</v>
      </c>
      <c r="BA127" s="39">
        <f t="shared" si="124"/>
        <v>83333.333333333328</v>
      </c>
      <c r="BB127" s="39">
        <f t="shared" si="125"/>
        <v>0</v>
      </c>
      <c r="BC127">
        <f t="shared" si="99"/>
        <v>0.63663853063110432</v>
      </c>
      <c r="BD127" s="41">
        <f t="shared" si="126"/>
        <v>223187.92786836377</v>
      </c>
      <c r="BE127" s="41">
        <f t="shared" si="127"/>
        <v>23447337.04124276</v>
      </c>
      <c r="BF127">
        <f t="shared" si="100"/>
        <v>0.61755592226866718</v>
      </c>
      <c r="BG127" s="41">
        <f t="shared" si="128"/>
        <v>58125</v>
      </c>
      <c r="BH127" s="41">
        <f t="shared" si="129"/>
        <v>0</v>
      </c>
      <c r="BI127">
        <f t="shared" si="101"/>
        <v>0.65588059831190015</v>
      </c>
      <c r="BJ127">
        <f t="shared" si="130"/>
        <v>0</v>
      </c>
      <c r="BK127" s="121">
        <f t="shared" si="131"/>
        <v>0</v>
      </c>
      <c r="BL127">
        <f t="shared" si="102"/>
        <v>0.66986473795106249</v>
      </c>
      <c r="BM127" s="119">
        <f t="shared" si="132"/>
        <v>1249854.9132234335</v>
      </c>
      <c r="BN127" s="119">
        <f t="shared" si="133"/>
        <v>99599113.771242723</v>
      </c>
      <c r="BO127">
        <f t="shared" si="103"/>
        <v>0.63671142081402221</v>
      </c>
    </row>
    <row r="128" spans="1:67">
      <c r="A128">
        <v>116</v>
      </c>
      <c r="B128" s="64">
        <v>111</v>
      </c>
      <c r="C128" s="56">
        <f t="shared" si="76"/>
        <v>81909912.883431792</v>
      </c>
      <c r="D128" s="56">
        <f t="shared" si="104"/>
        <v>297383.24713791907</v>
      </c>
      <c r="E128" s="59">
        <f t="shared" si="105"/>
        <v>81612529.636293873</v>
      </c>
      <c r="F128" s="53">
        <f t="shared" si="106"/>
        <v>861832.89105391083</v>
      </c>
      <c r="G128" s="53">
        <f t="shared" si="77"/>
        <v>378546.11662967643</v>
      </c>
      <c r="H128" s="66">
        <f t="shared" si="78"/>
        <v>483286.77442423441</v>
      </c>
      <c r="I128" s="54">
        <f t="shared" si="107"/>
        <v>0.06</v>
      </c>
      <c r="J128" s="67">
        <f t="shared" si="79"/>
        <v>5.1430128318229462E-3</v>
      </c>
      <c r="K128" s="68">
        <f t="shared" si="80"/>
        <v>417248.73707467568</v>
      </c>
      <c r="L128" s="68">
        <f t="shared" si="81"/>
        <v>1279081.6281285866</v>
      </c>
      <c r="M128" s="55">
        <f t="shared" si="108"/>
        <v>900535.51149891014</v>
      </c>
      <c r="N128" s="55">
        <f t="shared" si="109"/>
        <v>202784.02559180569</v>
      </c>
      <c r="O128" s="55">
        <f t="shared" si="82"/>
        <v>697751.48590710445</v>
      </c>
      <c r="P128" s="65">
        <f t="shared" si="110"/>
        <v>0</v>
      </c>
      <c r="Q128" s="52">
        <f t="shared" si="136"/>
        <v>0</v>
      </c>
      <c r="R128" s="57">
        <f t="shared" si="111"/>
        <v>0</v>
      </c>
      <c r="S128" s="59">
        <f t="shared" si="112"/>
        <v>0</v>
      </c>
      <c r="T128" s="56">
        <f t="shared" si="83"/>
        <v>0</v>
      </c>
      <c r="U128" s="57">
        <f t="shared" si="84"/>
        <v>0</v>
      </c>
      <c r="V128" s="59">
        <f t="shared" si="134"/>
        <v>0</v>
      </c>
      <c r="W128" s="52">
        <f t="shared" si="74"/>
        <v>0</v>
      </c>
      <c r="X128" s="57">
        <f t="shared" si="85"/>
        <v>0</v>
      </c>
      <c r="Y128" s="59">
        <f t="shared" si="137"/>
        <v>5613931.2693268042</v>
      </c>
      <c r="Z128" s="56">
        <f t="shared" si="113"/>
        <v>855089.00361934467</v>
      </c>
      <c r="AA128" s="57">
        <f t="shared" si="114"/>
        <v>23391.380288861685</v>
      </c>
      <c r="AB128" s="63">
        <f t="shared" si="135"/>
        <v>20000000</v>
      </c>
      <c r="AC128" s="74">
        <f t="shared" si="86"/>
        <v>0</v>
      </c>
      <c r="AD128" s="57">
        <f t="shared" si="115"/>
        <v>83333.333333333328</v>
      </c>
      <c r="AE128" s="59">
        <f t="shared" si="116"/>
        <v>4427639.8454550905</v>
      </c>
      <c r="AF128" s="54">
        <f t="shared" si="117"/>
        <v>202784.02559180569</v>
      </c>
      <c r="AG128" s="57">
        <f t="shared" si="87"/>
        <v>18448.499356062875</v>
      </c>
      <c r="AH128" s="59">
        <f t="shared" si="118"/>
        <v>13950000</v>
      </c>
      <c r="AI128" s="54">
        <f t="shared" si="88"/>
        <v>0</v>
      </c>
      <c r="AJ128" s="57">
        <f t="shared" si="89"/>
        <v>58125</v>
      </c>
      <c r="AK128" s="59">
        <f t="shared" si="138"/>
        <v>37918341.768649898</v>
      </c>
      <c r="AL128" s="56">
        <f t="shared" si="75"/>
        <v>0</v>
      </c>
      <c r="AM128" s="75">
        <f t="shared" si="90"/>
        <v>157993.09070270791</v>
      </c>
      <c r="AN128">
        <f t="shared" si="119"/>
        <v>3.0855634145641062E-2</v>
      </c>
      <c r="AO128" s="119">
        <f t="shared" si="91"/>
        <v>0</v>
      </c>
      <c r="AP128" s="119">
        <f t="shared" si="92"/>
        <v>0</v>
      </c>
      <c r="AQ128">
        <f t="shared" si="93"/>
        <v>0.59525433927169225</v>
      </c>
      <c r="AR128" s="41">
        <f t="shared" si="94"/>
        <v>0</v>
      </c>
      <c r="AS128" s="41">
        <f t="shared" si="95"/>
        <v>0</v>
      </c>
      <c r="AT128">
        <f t="shared" si="96"/>
        <v>0.6002719747786619</v>
      </c>
      <c r="AU128" s="41">
        <f t="shared" si="120"/>
        <v>0</v>
      </c>
      <c r="AV128" s="41">
        <f t="shared" si="121"/>
        <v>0</v>
      </c>
      <c r="AW128">
        <f t="shared" si="97"/>
        <v>0.61189569232490526</v>
      </c>
      <c r="AX128">
        <f t="shared" si="122"/>
        <v>878480.38390820636</v>
      </c>
      <c r="AY128" s="121">
        <f t="shared" si="123"/>
        <v>99190324.419843987</v>
      </c>
      <c r="AZ128">
        <f t="shared" si="98"/>
        <v>0.68932231615239981</v>
      </c>
      <c r="BA128" s="39">
        <f t="shared" si="124"/>
        <v>83333.333333333328</v>
      </c>
      <c r="BB128" s="39">
        <f t="shared" si="125"/>
        <v>0</v>
      </c>
      <c r="BC128">
        <f t="shared" si="99"/>
        <v>0.6335610041698716</v>
      </c>
      <c r="BD128" s="41">
        <f t="shared" si="126"/>
        <v>221232.52494786857</v>
      </c>
      <c r="BE128" s="41">
        <f t="shared" si="127"/>
        <v>23522946.968649462</v>
      </c>
      <c r="BF128">
        <f t="shared" si="100"/>
        <v>0.61440076495317875</v>
      </c>
      <c r="BG128" s="41">
        <f t="shared" si="128"/>
        <v>58125</v>
      </c>
      <c r="BH128" s="41">
        <f t="shared" si="129"/>
        <v>0</v>
      </c>
      <c r="BI128">
        <f t="shared" si="101"/>
        <v>0.65288663515079925</v>
      </c>
      <c r="BJ128">
        <f t="shared" si="130"/>
        <v>0</v>
      </c>
      <c r="BK128" s="121">
        <f t="shared" si="131"/>
        <v>0</v>
      </c>
      <c r="BL128">
        <f t="shared" si="102"/>
        <v>0.66693474530219987</v>
      </c>
      <c r="BM128" s="119">
        <f t="shared" si="132"/>
        <v>1241171.2421894083</v>
      </c>
      <c r="BN128" s="119">
        <f t="shared" si="133"/>
        <v>99959441.776379019</v>
      </c>
      <c r="BO128">
        <f t="shared" si="103"/>
        <v>0.63363420098426038</v>
      </c>
    </row>
    <row r="129" spans="1:67">
      <c r="A129">
        <v>117</v>
      </c>
      <c r="B129" s="58">
        <v>112</v>
      </c>
      <c r="C129" s="56">
        <f t="shared" si="76"/>
        <v>81010032.944923341</v>
      </c>
      <c r="D129" s="56">
        <f t="shared" si="104"/>
        <v>298038.82012838125</v>
      </c>
      <c r="E129" s="59">
        <f t="shared" si="105"/>
        <v>80711994.12479496</v>
      </c>
      <c r="F129" s="53">
        <f t="shared" si="106"/>
        <v>857400.47343633336</v>
      </c>
      <c r="G129" s="53">
        <f t="shared" si="77"/>
        <v>374369.13274884061</v>
      </c>
      <c r="H129" s="60">
        <f t="shared" si="78"/>
        <v>483031.34068749275</v>
      </c>
      <c r="I129" s="54">
        <f t="shared" si="107"/>
        <v>0.06</v>
      </c>
      <c r="J129" s="61">
        <f t="shared" si="79"/>
        <v>5.1430128318229462E-3</v>
      </c>
      <c r="K129" s="62">
        <f t="shared" si="80"/>
        <v>412618.58508251025</v>
      </c>
      <c r="L129" s="62">
        <f t="shared" si="81"/>
        <v>1270019.0585188437</v>
      </c>
      <c r="M129" s="55">
        <f t="shared" si="108"/>
        <v>895649.92577000312</v>
      </c>
      <c r="N129" s="55">
        <f t="shared" si="109"/>
        <v>201683.88158989663</v>
      </c>
      <c r="O129" s="55">
        <f t="shared" si="82"/>
        <v>693966.04418010649</v>
      </c>
      <c r="P129" s="59">
        <f t="shared" si="110"/>
        <v>0</v>
      </c>
      <c r="Q129" s="52">
        <f t="shared" si="136"/>
        <v>0</v>
      </c>
      <c r="R129" s="57">
        <f t="shared" si="111"/>
        <v>0</v>
      </c>
      <c r="S129" s="59">
        <f t="shared" si="112"/>
        <v>0</v>
      </c>
      <c r="T129" s="56">
        <f t="shared" si="83"/>
        <v>0</v>
      </c>
      <c r="U129" s="57">
        <f t="shared" si="84"/>
        <v>0</v>
      </c>
      <c r="V129" s="59">
        <f t="shared" si="134"/>
        <v>0</v>
      </c>
      <c r="W129" s="52">
        <f t="shared" si="74"/>
        <v>0</v>
      </c>
      <c r="X129" s="57">
        <f t="shared" si="85"/>
        <v>0</v>
      </c>
      <c r="Y129" s="59">
        <f t="shared" si="137"/>
        <v>4758842.2657074593</v>
      </c>
      <c r="Z129" s="56">
        <f t="shared" si="113"/>
        <v>851959.13488281437</v>
      </c>
      <c r="AA129" s="57">
        <f t="shared" si="114"/>
        <v>19828.509440447746</v>
      </c>
      <c r="AB129" s="63">
        <f t="shared" si="135"/>
        <v>20000000</v>
      </c>
      <c r="AC129" s="74">
        <f t="shared" si="86"/>
        <v>0</v>
      </c>
      <c r="AD129" s="57">
        <f t="shared" si="115"/>
        <v>83333.333333333328</v>
      </c>
      <c r="AE129" s="59">
        <f t="shared" si="116"/>
        <v>4224855.8198632849</v>
      </c>
      <c r="AF129" s="54">
        <f t="shared" si="117"/>
        <v>201683.88158989663</v>
      </c>
      <c r="AG129" s="57">
        <f t="shared" si="87"/>
        <v>17603.565916097021</v>
      </c>
      <c r="AH129" s="59">
        <f t="shared" si="118"/>
        <v>13950000</v>
      </c>
      <c r="AI129" s="54">
        <f t="shared" si="88"/>
        <v>0</v>
      </c>
      <c r="AJ129" s="57">
        <f t="shared" si="89"/>
        <v>58125</v>
      </c>
      <c r="AK129" s="59">
        <f t="shared" si="138"/>
        <v>38076334.859352604</v>
      </c>
      <c r="AL129" s="56">
        <f t="shared" si="75"/>
        <v>0</v>
      </c>
      <c r="AM129" s="75">
        <f t="shared" si="90"/>
        <v>158651.39524730251</v>
      </c>
      <c r="AN129">
        <f t="shared" si="119"/>
        <v>3.0936041329648521E-2</v>
      </c>
      <c r="AO129" s="119">
        <f t="shared" si="91"/>
        <v>0</v>
      </c>
      <c r="AP129" s="119">
        <f t="shared" si="92"/>
        <v>0</v>
      </c>
      <c r="AQ129">
        <f t="shared" si="93"/>
        <v>0.59203646998059822</v>
      </c>
      <c r="AR129" s="41">
        <f t="shared" si="94"/>
        <v>0</v>
      </c>
      <c r="AS129" s="41">
        <f t="shared" si="95"/>
        <v>0</v>
      </c>
      <c r="AT129">
        <f t="shared" si="96"/>
        <v>0.59707209728452137</v>
      </c>
      <c r="AU129" s="41">
        <f t="shared" si="120"/>
        <v>0</v>
      </c>
      <c r="AV129" s="41">
        <f t="shared" si="121"/>
        <v>0</v>
      </c>
      <c r="AW129">
        <f t="shared" si="97"/>
        <v>0.60873894462575684</v>
      </c>
      <c r="AX129">
        <f t="shared" si="122"/>
        <v>871787.64432326215</v>
      </c>
      <c r="AY129" s="121">
        <f t="shared" si="123"/>
        <v>99679218.781289279</v>
      </c>
      <c r="AZ129">
        <f t="shared" si="98"/>
        <v>0.68650207136735464</v>
      </c>
      <c r="BA129" s="39">
        <f t="shared" si="124"/>
        <v>83333.333333333328</v>
      </c>
      <c r="BB129" s="39">
        <f t="shared" si="125"/>
        <v>0</v>
      </c>
      <c r="BC129">
        <f t="shared" si="99"/>
        <v>0.63048994295789029</v>
      </c>
      <c r="BD129" s="41">
        <f t="shared" si="126"/>
        <v>219287.44750599365</v>
      </c>
      <c r="BE129" s="41">
        <f t="shared" si="127"/>
        <v>23597014.146017905</v>
      </c>
      <c r="BF129">
        <f t="shared" si="100"/>
        <v>0.61125357496806521</v>
      </c>
      <c r="BG129" s="41">
        <f t="shared" si="128"/>
        <v>58125</v>
      </c>
      <c r="BH129" s="41">
        <f t="shared" si="129"/>
        <v>0</v>
      </c>
      <c r="BI129">
        <f t="shared" si="101"/>
        <v>0.64989766596812804</v>
      </c>
      <c r="BJ129">
        <f t="shared" si="130"/>
        <v>0</v>
      </c>
      <c r="BK129" s="121">
        <f t="shared" si="131"/>
        <v>0</v>
      </c>
      <c r="BL129">
        <f t="shared" si="102"/>
        <v>0.66400870558765168</v>
      </c>
      <c r="BM129" s="119">
        <f t="shared" si="132"/>
        <v>1232533.4251625892</v>
      </c>
      <c r="BN129" s="119">
        <f t="shared" si="133"/>
        <v>100312791.68624035</v>
      </c>
      <c r="BO129">
        <f t="shared" si="103"/>
        <v>0.63056344074731097</v>
      </c>
    </row>
    <row r="130" spans="1:67">
      <c r="A130">
        <v>118</v>
      </c>
      <c r="B130" s="64">
        <v>113</v>
      </c>
      <c r="C130" s="56">
        <f t="shared" si="76"/>
        <v>80115041.32369794</v>
      </c>
      <c r="D130" s="56">
        <f t="shared" si="104"/>
        <v>298697.12467299402</v>
      </c>
      <c r="E130" s="59">
        <f t="shared" si="105"/>
        <v>79816344.199024945</v>
      </c>
      <c r="F130" s="53">
        <f t="shared" si="106"/>
        <v>852990.85179943917</v>
      </c>
      <c r="G130" s="53">
        <f t="shared" si="77"/>
        <v>370214.80984314409</v>
      </c>
      <c r="H130" s="66">
        <f t="shared" si="78"/>
        <v>482776.04195629508</v>
      </c>
      <c r="I130" s="54">
        <f t="shared" si="107"/>
        <v>0.06</v>
      </c>
      <c r="J130" s="67">
        <f t="shared" si="79"/>
        <v>5.1430128318229462E-3</v>
      </c>
      <c r="K130" s="68">
        <f t="shared" si="80"/>
        <v>408013.5590261044</v>
      </c>
      <c r="L130" s="68">
        <f t="shared" si="81"/>
        <v>1261004.4108255436</v>
      </c>
      <c r="M130" s="55">
        <f t="shared" si="108"/>
        <v>890789.60098239942</v>
      </c>
      <c r="N130" s="55">
        <f t="shared" si="109"/>
        <v>200589.42588711882</v>
      </c>
      <c r="O130" s="55">
        <f t="shared" si="82"/>
        <v>690200.17509528063</v>
      </c>
      <c r="P130" s="65">
        <f t="shared" si="110"/>
        <v>0</v>
      </c>
      <c r="Q130" s="52">
        <f t="shared" si="136"/>
        <v>0</v>
      </c>
      <c r="R130" s="57">
        <f t="shared" si="111"/>
        <v>0</v>
      </c>
      <c r="S130" s="59">
        <f t="shared" si="112"/>
        <v>0</v>
      </c>
      <c r="T130" s="56">
        <f t="shared" si="83"/>
        <v>0</v>
      </c>
      <c r="U130" s="57">
        <f t="shared" si="84"/>
        <v>0</v>
      </c>
      <c r="V130" s="59">
        <f t="shared" si="134"/>
        <v>0</v>
      </c>
      <c r="W130" s="52">
        <f t="shared" si="74"/>
        <v>0</v>
      </c>
      <c r="X130" s="57">
        <f t="shared" si="85"/>
        <v>0</v>
      </c>
      <c r="Y130" s="59">
        <f t="shared" si="137"/>
        <v>3906883.130824645</v>
      </c>
      <c r="Z130" s="56">
        <f t="shared" si="113"/>
        <v>848851.57034258312</v>
      </c>
      <c r="AA130" s="57">
        <f t="shared" si="114"/>
        <v>16278.679711769355</v>
      </c>
      <c r="AB130" s="63">
        <f t="shared" si="135"/>
        <v>20000000</v>
      </c>
      <c r="AC130" s="74">
        <f t="shared" si="86"/>
        <v>0</v>
      </c>
      <c r="AD130" s="57">
        <f t="shared" si="115"/>
        <v>83333.333333333328</v>
      </c>
      <c r="AE130" s="59">
        <f t="shared" si="116"/>
        <v>4023171.9382733884</v>
      </c>
      <c r="AF130" s="54">
        <f t="shared" si="117"/>
        <v>200589.42588711882</v>
      </c>
      <c r="AG130" s="57">
        <f t="shared" si="87"/>
        <v>16763.21640947245</v>
      </c>
      <c r="AH130" s="59">
        <f t="shared" si="118"/>
        <v>13950000</v>
      </c>
      <c r="AI130" s="54">
        <f t="shared" si="88"/>
        <v>0</v>
      </c>
      <c r="AJ130" s="57">
        <f t="shared" si="89"/>
        <v>58125</v>
      </c>
      <c r="AK130" s="59">
        <f t="shared" si="138"/>
        <v>38234986.254599907</v>
      </c>
      <c r="AL130" s="56">
        <f t="shared" si="75"/>
        <v>0</v>
      </c>
      <c r="AM130" s="75">
        <f t="shared" si="90"/>
        <v>159312.44272749961</v>
      </c>
      <c r="AN130">
        <f t="shared" si="119"/>
        <v>3.1016448513655984E-2</v>
      </c>
      <c r="AO130" s="119">
        <f t="shared" si="91"/>
        <v>0</v>
      </c>
      <c r="AP130" s="119">
        <f t="shared" si="92"/>
        <v>0</v>
      </c>
      <c r="AQ130">
        <f t="shared" si="93"/>
        <v>0.58882814480622014</v>
      </c>
      <c r="AR130" s="41">
        <f t="shared" si="94"/>
        <v>0</v>
      </c>
      <c r="AS130" s="41">
        <f t="shared" si="95"/>
        <v>0</v>
      </c>
      <c r="AT130">
        <f t="shared" si="96"/>
        <v>0.5938813581658442</v>
      </c>
      <c r="AU130" s="41">
        <f t="shared" si="120"/>
        <v>0</v>
      </c>
      <c r="AV130" s="41">
        <f t="shared" si="121"/>
        <v>0</v>
      </c>
      <c r="AW130">
        <f t="shared" si="97"/>
        <v>0.60559040568916689</v>
      </c>
      <c r="AX130">
        <f t="shared" si="122"/>
        <v>865130.25005435245</v>
      </c>
      <c r="AY130" s="121">
        <f t="shared" si="123"/>
        <v>100164485.30042481</v>
      </c>
      <c r="AZ130">
        <f t="shared" si="98"/>
        <v>0.68368423701899461</v>
      </c>
      <c r="BA130" s="39">
        <f t="shared" si="124"/>
        <v>83333.333333333328</v>
      </c>
      <c r="BB130" s="39">
        <f t="shared" si="125"/>
        <v>0</v>
      </c>
      <c r="BC130">
        <f t="shared" si="99"/>
        <v>0.62742539748446391</v>
      </c>
      <c r="BD130" s="41">
        <f t="shared" si="126"/>
        <v>217352.64229659128</v>
      </c>
      <c r="BE130" s="41">
        <f t="shared" si="127"/>
        <v>23669552.254680023</v>
      </c>
      <c r="BF130">
        <f t="shared" si="100"/>
        <v>0.60811439531908429</v>
      </c>
      <c r="BG130" s="41">
        <f t="shared" si="128"/>
        <v>58125</v>
      </c>
      <c r="BH130" s="41">
        <f t="shared" si="129"/>
        <v>0</v>
      </c>
      <c r="BI130">
        <f t="shared" si="101"/>
        <v>0.64691374757914877</v>
      </c>
      <c r="BJ130">
        <f t="shared" si="130"/>
        <v>0</v>
      </c>
      <c r="BK130" s="121">
        <f t="shared" si="131"/>
        <v>0</v>
      </c>
      <c r="BL130">
        <f t="shared" si="102"/>
        <v>0.66108667949146072</v>
      </c>
      <c r="BM130" s="119">
        <f t="shared" si="132"/>
        <v>1223941.225684277</v>
      </c>
      <c r="BN130" s="119">
        <f t="shared" si="133"/>
        <v>100659224.91101113</v>
      </c>
      <c r="BO130">
        <f t="shared" si="103"/>
        <v>0.62749919061871173</v>
      </c>
    </row>
    <row r="131" spans="1:67">
      <c r="A131">
        <v>119</v>
      </c>
      <c r="B131" s="58">
        <v>114</v>
      </c>
      <c r="C131" s="56">
        <f t="shared" si="76"/>
        <v>79224912.770195737</v>
      </c>
      <c r="D131" s="56">
        <f t="shared" si="104"/>
        <v>299358.17215318978</v>
      </c>
      <c r="E131" s="59">
        <f t="shared" si="105"/>
        <v>78925554.598042548</v>
      </c>
      <c r="F131" s="53">
        <f t="shared" si="106"/>
        <v>848603.90890320728</v>
      </c>
      <c r="G131" s="53">
        <f t="shared" si="77"/>
        <v>366083.03074392071</v>
      </c>
      <c r="H131" s="60">
        <f t="shared" si="78"/>
        <v>482520.87815928657</v>
      </c>
      <c r="I131" s="54">
        <f t="shared" si="107"/>
        <v>0.06</v>
      </c>
      <c r="J131" s="61">
        <f t="shared" si="79"/>
        <v>5.1430128318229462E-3</v>
      </c>
      <c r="K131" s="62">
        <f t="shared" si="80"/>
        <v>403433.52898847969</v>
      </c>
      <c r="L131" s="62">
        <f t="shared" si="81"/>
        <v>1252037.437891687</v>
      </c>
      <c r="M131" s="55">
        <f t="shared" si="108"/>
        <v>885954.40714776632</v>
      </c>
      <c r="N131" s="55">
        <f t="shared" si="109"/>
        <v>199500.62921249177</v>
      </c>
      <c r="O131" s="55">
        <f t="shared" si="82"/>
        <v>686453.77793527453</v>
      </c>
      <c r="P131" s="59">
        <f t="shared" si="110"/>
        <v>0</v>
      </c>
      <c r="Q131" s="52">
        <f t="shared" si="136"/>
        <v>0</v>
      </c>
      <c r="R131" s="57">
        <f t="shared" si="111"/>
        <v>0</v>
      </c>
      <c r="S131" s="59">
        <f t="shared" si="112"/>
        <v>0</v>
      </c>
      <c r="T131" s="56">
        <f t="shared" si="83"/>
        <v>0</v>
      </c>
      <c r="U131" s="57">
        <f t="shared" si="84"/>
        <v>0</v>
      </c>
      <c r="V131" s="59">
        <f t="shared" si="134"/>
        <v>0</v>
      </c>
      <c r="W131" s="52">
        <f t="shared" si="74"/>
        <v>0</v>
      </c>
      <c r="X131" s="57">
        <f t="shared" si="85"/>
        <v>0</v>
      </c>
      <c r="Y131" s="59">
        <f t="shared" si="137"/>
        <v>3058031.5604820619</v>
      </c>
      <c r="Z131" s="56">
        <f t="shared" si="113"/>
        <v>845766.22066277417</v>
      </c>
      <c r="AA131" s="57">
        <f t="shared" si="114"/>
        <v>12741.798168675257</v>
      </c>
      <c r="AB131" s="63">
        <f t="shared" si="135"/>
        <v>20000000</v>
      </c>
      <c r="AC131" s="74">
        <f t="shared" si="86"/>
        <v>0</v>
      </c>
      <c r="AD131" s="57">
        <f t="shared" si="115"/>
        <v>83333.333333333328</v>
      </c>
      <c r="AE131" s="59">
        <f t="shared" si="116"/>
        <v>3822582.5123862694</v>
      </c>
      <c r="AF131" s="54">
        <f t="shared" si="117"/>
        <v>199500.62921249177</v>
      </c>
      <c r="AG131" s="57">
        <f t="shared" si="87"/>
        <v>15927.427134942789</v>
      </c>
      <c r="AH131" s="59">
        <f t="shared" si="118"/>
        <v>13950000</v>
      </c>
      <c r="AI131" s="54">
        <f t="shared" si="88"/>
        <v>0</v>
      </c>
      <c r="AJ131" s="57">
        <f t="shared" si="89"/>
        <v>58125</v>
      </c>
      <c r="AK131" s="59">
        <f t="shared" si="138"/>
        <v>38394298.697327405</v>
      </c>
      <c r="AL131" s="56">
        <f t="shared" si="75"/>
        <v>0</v>
      </c>
      <c r="AM131" s="75">
        <f t="shared" si="90"/>
        <v>159976.24457219752</v>
      </c>
      <c r="AN131">
        <f t="shared" si="119"/>
        <v>3.1096855697663444E-2</v>
      </c>
      <c r="AO131" s="119">
        <f t="shared" si="91"/>
        <v>0</v>
      </c>
      <c r="AP131" s="119">
        <f t="shared" si="92"/>
        <v>0</v>
      </c>
      <c r="AQ131">
        <f t="shared" si="93"/>
        <v>0.58562939743074582</v>
      </c>
      <c r="AR131" s="41">
        <f t="shared" si="94"/>
        <v>0</v>
      </c>
      <c r="AS131" s="41">
        <f t="shared" si="95"/>
        <v>0</v>
      </c>
      <c r="AT131">
        <f t="shared" si="96"/>
        <v>0.5906997935329944</v>
      </c>
      <c r="AU131" s="41">
        <f t="shared" si="120"/>
        <v>0</v>
      </c>
      <c r="AV131" s="41">
        <f t="shared" si="121"/>
        <v>0</v>
      </c>
      <c r="AW131">
        <f t="shared" si="97"/>
        <v>0.60245011690398087</v>
      </c>
      <c r="AX131">
        <f t="shared" si="122"/>
        <v>858508.01883144944</v>
      </c>
      <c r="AY131" s="121">
        <f t="shared" si="123"/>
        <v>100646180.25887012</v>
      </c>
      <c r="AZ131">
        <f t="shared" si="98"/>
        <v>0.68086887839282717</v>
      </c>
      <c r="BA131" s="39">
        <f t="shared" si="124"/>
        <v>83333.333333333328</v>
      </c>
      <c r="BB131" s="39">
        <f t="shared" si="125"/>
        <v>0</v>
      </c>
      <c r="BC131">
        <f t="shared" si="99"/>
        <v>0.62436741773245319</v>
      </c>
      <c r="BD131" s="41">
        <f t="shared" si="126"/>
        <v>215428.05634743455</v>
      </c>
      <c r="BE131" s="41">
        <f t="shared" si="127"/>
        <v>23740574.876286522</v>
      </c>
      <c r="BF131">
        <f t="shared" si="100"/>
        <v>0.60498326847042616</v>
      </c>
      <c r="BG131" s="41">
        <f t="shared" si="128"/>
        <v>58125</v>
      </c>
      <c r="BH131" s="41">
        <f t="shared" si="129"/>
        <v>0</v>
      </c>
      <c r="BI131">
        <f t="shared" si="101"/>
        <v>0.64393493633573651</v>
      </c>
      <c r="BJ131">
        <f t="shared" si="130"/>
        <v>0</v>
      </c>
      <c r="BK131" s="121">
        <f t="shared" si="131"/>
        <v>0</v>
      </c>
      <c r="BL131">
        <f t="shared" si="102"/>
        <v>0.6581687272694714</v>
      </c>
      <c r="BM131" s="119">
        <f t="shared" si="132"/>
        <v>1215394.4085122175</v>
      </c>
      <c r="BN131" s="119">
        <f t="shared" si="133"/>
        <v>100998802.41484536</v>
      </c>
      <c r="BO131">
        <f t="shared" si="103"/>
        <v>0.62444150060768877</v>
      </c>
    </row>
    <row r="132" spans="1:67">
      <c r="A132">
        <v>120</v>
      </c>
      <c r="B132" s="64">
        <v>115</v>
      </c>
      <c r="C132" s="56">
        <f t="shared" si="76"/>
        <v>78339622.164892673</v>
      </c>
      <c r="D132" s="56">
        <f t="shared" si="104"/>
        <v>300021.97399789095</v>
      </c>
      <c r="E132" s="59">
        <f t="shared" si="105"/>
        <v>78039600.190894783</v>
      </c>
      <c r="F132" s="53">
        <f t="shared" si="106"/>
        <v>844239.52811058296</v>
      </c>
      <c r="G132" s="53">
        <f t="shared" si="77"/>
        <v>361973.67888543365</v>
      </c>
      <c r="H132" s="66">
        <f t="shared" si="78"/>
        <v>482265.84922514932</v>
      </c>
      <c r="I132" s="54">
        <f t="shared" si="107"/>
        <v>0.06</v>
      </c>
      <c r="J132" s="67">
        <f t="shared" si="79"/>
        <v>5.1430128318229462E-3</v>
      </c>
      <c r="K132" s="68">
        <f t="shared" si="80"/>
        <v>398878.36572118936</v>
      </c>
      <c r="L132" s="68">
        <f t="shared" si="81"/>
        <v>1243117.8938317723</v>
      </c>
      <c r="M132" s="55">
        <f t="shared" si="108"/>
        <v>881144.21494633867</v>
      </c>
      <c r="N132" s="55">
        <f t="shared" si="109"/>
        <v>198417.46244558413</v>
      </c>
      <c r="O132" s="55">
        <f t="shared" si="82"/>
        <v>682726.75250075455</v>
      </c>
      <c r="P132" s="65">
        <f t="shared" si="110"/>
        <v>0</v>
      </c>
      <c r="Q132" s="52">
        <f t="shared" si="136"/>
        <v>0</v>
      </c>
      <c r="R132" s="57">
        <f t="shared" si="111"/>
        <v>0</v>
      </c>
      <c r="S132" s="59">
        <f t="shared" si="112"/>
        <v>0</v>
      </c>
      <c r="T132" s="56">
        <f t="shared" si="83"/>
        <v>0</v>
      </c>
      <c r="U132" s="57">
        <f t="shared" si="84"/>
        <v>0</v>
      </c>
      <c r="V132" s="59">
        <f t="shared" si="134"/>
        <v>0</v>
      </c>
      <c r="W132" s="52">
        <f t="shared" si="74"/>
        <v>0</v>
      </c>
      <c r="X132" s="57">
        <f t="shared" si="85"/>
        <v>0</v>
      </c>
      <c r="Y132" s="59">
        <f t="shared" si="137"/>
        <v>2212265.3398192879</v>
      </c>
      <c r="Z132" s="56">
        <f t="shared" si="113"/>
        <v>842702.9970729521</v>
      </c>
      <c r="AA132" s="57">
        <f t="shared" si="114"/>
        <v>9217.772249247033</v>
      </c>
      <c r="AB132" s="63">
        <f t="shared" si="135"/>
        <v>20000000</v>
      </c>
      <c r="AC132" s="74">
        <f t="shared" si="86"/>
        <v>0</v>
      </c>
      <c r="AD132" s="57">
        <f t="shared" si="115"/>
        <v>83333.333333333328</v>
      </c>
      <c r="AE132" s="59">
        <f t="shared" si="116"/>
        <v>3623081.8831737777</v>
      </c>
      <c r="AF132" s="54">
        <f t="shared" si="117"/>
        <v>198417.46244558413</v>
      </c>
      <c r="AG132" s="57">
        <f t="shared" si="87"/>
        <v>15096.174513224074</v>
      </c>
      <c r="AH132" s="59">
        <f t="shared" si="118"/>
        <v>13950000</v>
      </c>
      <c r="AI132" s="54">
        <f t="shared" si="88"/>
        <v>0</v>
      </c>
      <c r="AJ132" s="57">
        <f t="shared" si="89"/>
        <v>58125</v>
      </c>
      <c r="AK132" s="59">
        <f t="shared" si="138"/>
        <v>38554274.941899605</v>
      </c>
      <c r="AL132" s="56">
        <f t="shared" si="75"/>
        <v>0</v>
      </c>
      <c r="AM132" s="75">
        <f t="shared" si="90"/>
        <v>160642.81225791501</v>
      </c>
      <c r="AN132">
        <f t="shared" si="119"/>
        <v>3.1177262881670907E-2</v>
      </c>
      <c r="AO132" s="119">
        <f t="shared" si="91"/>
        <v>0</v>
      </c>
      <c r="AP132" s="119">
        <f t="shared" si="92"/>
        <v>0</v>
      </c>
      <c r="AQ132">
        <f t="shared" si="93"/>
        <v>0.58244026097023827</v>
      </c>
      <c r="AR132" s="41">
        <f t="shared" si="94"/>
        <v>0</v>
      </c>
      <c r="AS132" s="41">
        <f t="shared" si="95"/>
        <v>0</v>
      </c>
      <c r="AT132">
        <f t="shared" si="96"/>
        <v>0.58752743893583048</v>
      </c>
      <c r="AU132" s="41">
        <f t="shared" si="120"/>
        <v>0</v>
      </c>
      <c r="AV132" s="41">
        <f t="shared" si="121"/>
        <v>0</v>
      </c>
      <c r="AW132">
        <f t="shared" si="97"/>
        <v>0.59931811911420685</v>
      </c>
      <c r="AX132">
        <f t="shared" si="122"/>
        <v>851920.76932219916</v>
      </c>
      <c r="AY132" s="121">
        <f t="shared" si="123"/>
        <v>101124359.64875425</v>
      </c>
      <c r="AZ132">
        <f t="shared" si="98"/>
        <v>0.67805606040586197</v>
      </c>
      <c r="BA132" s="39">
        <f t="shared" si="124"/>
        <v>83333.333333333328</v>
      </c>
      <c r="BB132" s="39">
        <f t="shared" si="125"/>
        <v>0</v>
      </c>
      <c r="BC132">
        <f t="shared" si="99"/>
        <v>0.62131605317805594</v>
      </c>
      <c r="BD132" s="41">
        <f t="shared" si="126"/>
        <v>213513.6369588082</v>
      </c>
      <c r="BE132" s="41">
        <f t="shared" si="127"/>
        <v>23810095.493470095</v>
      </c>
      <c r="BF132">
        <f t="shared" si="100"/>
        <v>0.60186023634527119</v>
      </c>
      <c r="BG132" s="41">
        <f t="shared" si="128"/>
        <v>58125</v>
      </c>
      <c r="BH132" s="41">
        <f t="shared" si="129"/>
        <v>0</v>
      </c>
      <c r="BI132">
        <f t="shared" si="101"/>
        <v>0.6409612881254666</v>
      </c>
      <c r="BJ132">
        <f t="shared" si="130"/>
        <v>0</v>
      </c>
      <c r="BK132" s="121">
        <f t="shared" si="131"/>
        <v>0</v>
      </c>
      <c r="BL132">
        <f t="shared" si="102"/>
        <v>0.65525490874812198</v>
      </c>
      <c r="BM132" s="119">
        <f t="shared" si="132"/>
        <v>1206892.7396143407</v>
      </c>
      <c r="BN132" s="119">
        <f t="shared" si="133"/>
        <v>101331584.71882895</v>
      </c>
      <c r="BO132">
        <f t="shared" si="103"/>
        <v>0.6213904202169882</v>
      </c>
    </row>
    <row r="133" spans="1:67">
      <c r="A133">
        <v>121</v>
      </c>
      <c r="B133" s="58">
        <v>116</v>
      </c>
      <c r="C133" s="56">
        <f t="shared" si="76"/>
        <v>77459144.517632052</v>
      </c>
      <c r="D133" s="56">
        <f t="shared" si="104"/>
        <v>300688.54168361425</v>
      </c>
      <c r="E133" s="59">
        <f t="shared" si="105"/>
        <v>77158455.975948438</v>
      </c>
      <c r="F133" s="53">
        <f t="shared" si="106"/>
        <v>839897.59338437789</v>
      </c>
      <c r="G133" s="53">
        <f t="shared" si="77"/>
        <v>357886.63830177416</v>
      </c>
      <c r="H133" s="60">
        <f t="shared" si="78"/>
        <v>482010.95508260373</v>
      </c>
      <c r="I133" s="54">
        <f t="shared" si="107"/>
        <v>0.06</v>
      </c>
      <c r="J133" s="61">
        <f t="shared" si="79"/>
        <v>5.1430128318229462E-3</v>
      </c>
      <c r="K133" s="62">
        <f t="shared" si="80"/>
        <v>394347.94064087962</v>
      </c>
      <c r="L133" s="62">
        <f t="shared" si="81"/>
        <v>1234245.5340252575</v>
      </c>
      <c r="M133" s="55">
        <f t="shared" si="108"/>
        <v>876358.89572348329</v>
      </c>
      <c r="N133" s="55">
        <f t="shared" si="109"/>
        <v>197339.89661573994</v>
      </c>
      <c r="O133" s="55">
        <f t="shared" si="82"/>
        <v>679018.99910774338</v>
      </c>
      <c r="P133" s="59">
        <f t="shared" si="110"/>
        <v>0</v>
      </c>
      <c r="Q133" s="52">
        <f t="shared" si="136"/>
        <v>0</v>
      </c>
      <c r="R133" s="57">
        <f t="shared" si="111"/>
        <v>0</v>
      </c>
      <c r="S133" s="59">
        <f t="shared" si="112"/>
        <v>0</v>
      </c>
      <c r="T133" s="56">
        <f t="shared" si="83"/>
        <v>0</v>
      </c>
      <c r="U133" s="57">
        <f t="shared" si="84"/>
        <v>0</v>
      </c>
      <c r="V133" s="59">
        <f t="shared" si="134"/>
        <v>0</v>
      </c>
      <c r="W133" s="52">
        <f t="shared" si="74"/>
        <v>0</v>
      </c>
      <c r="X133" s="57">
        <f t="shared" si="85"/>
        <v>0</v>
      </c>
      <c r="Y133" s="59">
        <f t="shared" si="137"/>
        <v>1369562.3427463358</v>
      </c>
      <c r="Z133" s="56">
        <f t="shared" si="113"/>
        <v>839661.81136565842</v>
      </c>
      <c r="AA133" s="57">
        <f t="shared" si="114"/>
        <v>5706.5097614430661</v>
      </c>
      <c r="AB133" s="63">
        <f t="shared" si="135"/>
        <v>20000000</v>
      </c>
      <c r="AC133" s="74">
        <f t="shared" si="86"/>
        <v>0</v>
      </c>
      <c r="AD133" s="57">
        <f t="shared" si="115"/>
        <v>83333.333333333328</v>
      </c>
      <c r="AE133" s="59">
        <f t="shared" si="116"/>
        <v>3424664.4207281936</v>
      </c>
      <c r="AF133" s="54">
        <f t="shared" si="117"/>
        <v>197339.89661573994</v>
      </c>
      <c r="AG133" s="57">
        <f t="shared" si="87"/>
        <v>14269.435086367474</v>
      </c>
      <c r="AH133" s="59">
        <f t="shared" si="118"/>
        <v>13950000</v>
      </c>
      <c r="AI133" s="54">
        <f t="shared" si="88"/>
        <v>0</v>
      </c>
      <c r="AJ133" s="57">
        <f t="shared" si="89"/>
        <v>58125</v>
      </c>
      <c r="AK133" s="59">
        <f t="shared" si="138"/>
        <v>38714917.754157521</v>
      </c>
      <c r="AL133" s="56">
        <f t="shared" si="75"/>
        <v>0</v>
      </c>
      <c r="AM133" s="75">
        <f t="shared" si="90"/>
        <v>161312.15730898967</v>
      </c>
      <c r="AN133">
        <f t="shared" si="119"/>
        <v>3.1257670065678367E-2</v>
      </c>
      <c r="AO133" s="119">
        <f t="shared" si="91"/>
        <v>0</v>
      </c>
      <c r="AP133" s="119">
        <f t="shared" si="92"/>
        <v>0</v>
      </c>
      <c r="AQ133">
        <f t="shared" si="93"/>
        <v>0.57926076797598169</v>
      </c>
      <c r="AR133" s="41">
        <f t="shared" si="94"/>
        <v>0</v>
      </c>
      <c r="AS133" s="41">
        <f t="shared" si="95"/>
        <v>0</v>
      </c>
      <c r="AT133">
        <f t="shared" si="96"/>
        <v>0.58436432936481164</v>
      </c>
      <c r="AU133" s="41">
        <f t="shared" si="120"/>
        <v>0</v>
      </c>
      <c r="AV133" s="41">
        <f t="shared" si="121"/>
        <v>0</v>
      </c>
      <c r="AW133">
        <f t="shared" si="97"/>
        <v>0.59619445261967463</v>
      </c>
      <c r="AX133">
        <f t="shared" si="122"/>
        <v>845368.32112710143</v>
      </c>
      <c r="AY133" s="121">
        <f t="shared" si="123"/>
        <v>101599079.17524467</v>
      </c>
      <c r="AZ133">
        <f t="shared" si="98"/>
        <v>0.67524584760470907</v>
      </c>
      <c r="BA133" s="39">
        <f t="shared" si="124"/>
        <v>83333.333333333328</v>
      </c>
      <c r="BB133" s="39">
        <f t="shared" si="125"/>
        <v>0</v>
      </c>
      <c r="BC133">
        <f t="shared" si="99"/>
        <v>0.61827135279072942</v>
      </c>
      <c r="BD133" s="41">
        <f t="shared" si="126"/>
        <v>211609.33170210742</v>
      </c>
      <c r="BE133" s="41">
        <f t="shared" si="127"/>
        <v>23878127.490504533</v>
      </c>
      <c r="BF133">
        <f t="shared" si="100"/>
        <v>0.59874534032641458</v>
      </c>
      <c r="BG133" s="41">
        <f t="shared" si="128"/>
        <v>58125</v>
      </c>
      <c r="BH133" s="41">
        <f t="shared" si="129"/>
        <v>0</v>
      </c>
      <c r="BI133">
        <f t="shared" si="101"/>
        <v>0.6379928583708373</v>
      </c>
      <c r="BJ133">
        <f t="shared" si="130"/>
        <v>0</v>
      </c>
      <c r="BK133" s="121">
        <f t="shared" si="131"/>
        <v>0</v>
      </c>
      <c r="BL133">
        <f t="shared" si="102"/>
        <v>0.65234528332298813</v>
      </c>
      <c r="BM133" s="119">
        <f t="shared" si="132"/>
        <v>1198435.9861625421</v>
      </c>
      <c r="BN133" s="119">
        <f t="shared" si="133"/>
        <v>101657631.90392406</v>
      </c>
      <c r="BO133">
        <f t="shared" si="103"/>
        <v>0.61834599844269766</v>
      </c>
    </row>
    <row r="134" spans="1:67">
      <c r="A134">
        <v>122</v>
      </c>
      <c r="B134" s="64">
        <v>117</v>
      </c>
      <c r="C134" s="56">
        <f t="shared" si="76"/>
        <v>76583454.96695964</v>
      </c>
      <c r="D134" s="56">
        <f t="shared" si="104"/>
        <v>301357.88673469424</v>
      </c>
      <c r="E134" s="59">
        <f t="shared" si="105"/>
        <v>76282097.080224946</v>
      </c>
      <c r="F134" s="53">
        <f t="shared" si="106"/>
        <v>835577.98928418464</v>
      </c>
      <c r="G134" s="53">
        <f t="shared" si="77"/>
        <v>353821.7936237767</v>
      </c>
      <c r="H134" s="66">
        <f t="shared" si="78"/>
        <v>481756.19566040795</v>
      </c>
      <c r="I134" s="54">
        <f t="shared" si="107"/>
        <v>0.06</v>
      </c>
      <c r="J134" s="67">
        <f t="shared" si="79"/>
        <v>5.1430128318229462E-3</v>
      </c>
      <c r="K134" s="68">
        <f t="shared" si="80"/>
        <v>389842.12582586892</v>
      </c>
      <c r="L134" s="68">
        <f t="shared" si="81"/>
        <v>1225420.1151100534</v>
      </c>
      <c r="M134" s="55">
        <f t="shared" si="108"/>
        <v>871598.32148627681</v>
      </c>
      <c r="N134" s="55">
        <f t="shared" si="109"/>
        <v>196267.90290130823</v>
      </c>
      <c r="O134" s="55">
        <f t="shared" si="82"/>
        <v>675330.41858496855</v>
      </c>
      <c r="P134" s="65">
        <f t="shared" si="110"/>
        <v>0</v>
      </c>
      <c r="Q134" s="52">
        <f t="shared" si="136"/>
        <v>0</v>
      </c>
      <c r="R134" s="57">
        <f t="shared" si="111"/>
        <v>0</v>
      </c>
      <c r="S134" s="59">
        <f t="shared" si="112"/>
        <v>0</v>
      </c>
      <c r="T134" s="56">
        <f t="shared" si="83"/>
        <v>0</v>
      </c>
      <c r="U134" s="57">
        <f t="shared" si="84"/>
        <v>0</v>
      </c>
      <c r="V134" s="59">
        <f t="shared" si="134"/>
        <v>0</v>
      </c>
      <c r="W134" s="52">
        <f t="shared" ref="W134:W197" si="139">IF(T134+P134&lt;=O134+AM134,MIN(V134,O134-Q134+AA134-T134+AM134),0)</f>
        <v>0</v>
      </c>
      <c r="X134" s="57">
        <f t="shared" si="85"/>
        <v>0</v>
      </c>
      <c r="Y134" s="59">
        <f t="shared" si="137"/>
        <v>529900.53138067736</v>
      </c>
      <c r="Z134" s="56">
        <f t="shared" si="113"/>
        <v>529900.53138067736</v>
      </c>
      <c r="AA134" s="57">
        <f t="shared" si="114"/>
        <v>2207.9188807528221</v>
      </c>
      <c r="AB134" s="63">
        <f t="shared" si="135"/>
        <v>20000000</v>
      </c>
      <c r="AC134" s="74">
        <f t="shared" si="86"/>
        <v>307414.17850206827</v>
      </c>
      <c r="AD134" s="57">
        <f t="shared" si="115"/>
        <v>83333.333333333328</v>
      </c>
      <c r="AE134" s="59">
        <f t="shared" si="116"/>
        <v>3227324.5241124537</v>
      </c>
      <c r="AF134" s="54">
        <f t="shared" si="117"/>
        <v>196267.90290130823</v>
      </c>
      <c r="AG134" s="57">
        <f t="shared" si="87"/>
        <v>13447.185517135224</v>
      </c>
      <c r="AH134" s="59">
        <f t="shared" si="118"/>
        <v>13950000</v>
      </c>
      <c r="AI134" s="54">
        <f t="shared" si="88"/>
        <v>0</v>
      </c>
      <c r="AJ134" s="57">
        <f t="shared" si="89"/>
        <v>58125</v>
      </c>
      <c r="AK134" s="59">
        <f t="shared" si="138"/>
        <v>38876229.911466509</v>
      </c>
      <c r="AL134" s="56">
        <f t="shared" ref="AL134:AL197" si="140">MIN(IF(AB134&gt;0,IF(AB134&gt;O134,0,MIN(AK134,O134-AB134)),O134),AK134)</f>
        <v>0</v>
      </c>
      <c r="AM134" s="75">
        <f t="shared" si="90"/>
        <v>161984.29129777712</v>
      </c>
      <c r="AN134">
        <f t="shared" si="119"/>
        <v>3.1338077249685826E-2</v>
      </c>
      <c r="AO134" s="119">
        <f t="shared" si="91"/>
        <v>0</v>
      </c>
      <c r="AP134" s="119">
        <f t="shared" si="92"/>
        <v>0</v>
      </c>
      <c r="AQ134">
        <f t="shared" si="93"/>
        <v>0.57609095043586034</v>
      </c>
      <c r="AR134" s="41">
        <f t="shared" si="94"/>
        <v>0</v>
      </c>
      <c r="AS134" s="41">
        <f t="shared" si="95"/>
        <v>0</v>
      </c>
      <c r="AT134">
        <f t="shared" si="96"/>
        <v>0.58121049925216328</v>
      </c>
      <c r="AU134" s="41">
        <f t="shared" si="120"/>
        <v>0</v>
      </c>
      <c r="AV134" s="41">
        <f t="shared" si="121"/>
        <v>0</v>
      </c>
      <c r="AW134">
        <f t="shared" si="97"/>
        <v>0.59307915717673232</v>
      </c>
      <c r="AX134">
        <f t="shared" si="122"/>
        <v>532108.45026143023</v>
      </c>
      <c r="AY134" s="121">
        <f t="shared" si="123"/>
        <v>64647864.828442641</v>
      </c>
      <c r="AZ134">
        <f t="shared" si="98"/>
        <v>0.67243830416364425</v>
      </c>
      <c r="BA134" s="39">
        <f t="shared" si="124"/>
        <v>390747.51183540159</v>
      </c>
      <c r="BB134" s="39">
        <f t="shared" si="125"/>
        <v>37504529.777252331</v>
      </c>
      <c r="BC134">
        <f t="shared" si="99"/>
        <v>0.615233365032964</v>
      </c>
      <c r="BD134" s="41">
        <f t="shared" si="126"/>
        <v>209715.08841844345</v>
      </c>
      <c r="BE134" s="41">
        <f t="shared" si="127"/>
        <v>23944684.153959606</v>
      </c>
      <c r="BF134">
        <f t="shared" si="100"/>
        <v>0.5956386212567818</v>
      </c>
      <c r="BG134" s="41">
        <f t="shared" si="128"/>
        <v>58125</v>
      </c>
      <c r="BH134" s="41">
        <f t="shared" si="129"/>
        <v>0</v>
      </c>
      <c r="BI134">
        <f t="shared" si="101"/>
        <v>0.63502970202837317</v>
      </c>
      <c r="BJ134">
        <f t="shared" si="130"/>
        <v>0</v>
      </c>
      <c r="BK134" s="121">
        <f t="shared" si="131"/>
        <v>0</v>
      </c>
      <c r="BL134">
        <f t="shared" si="102"/>
        <v>0.6494399099576319</v>
      </c>
      <c r="BM134" s="119">
        <f t="shared" si="132"/>
        <v>1190696.0505152752</v>
      </c>
      <c r="BN134" s="119">
        <f t="shared" si="133"/>
        <v>101977003.61389439</v>
      </c>
      <c r="BO134">
        <f t="shared" si="103"/>
        <v>0.61530828377415503</v>
      </c>
    </row>
    <row r="135" spans="1:67">
      <c r="A135">
        <v>123</v>
      </c>
      <c r="B135" s="58">
        <v>118</v>
      </c>
      <c r="C135" s="56">
        <f t="shared" si="76"/>
        <v>75711856.645473361</v>
      </c>
      <c r="D135" s="56">
        <f t="shared" si="104"/>
        <v>301357.88673469424</v>
      </c>
      <c r="E135" s="59">
        <f t="shared" si="105"/>
        <v>75410498.758738667</v>
      </c>
      <c r="F135" s="53">
        <f t="shared" si="106"/>
        <v>831280.60096330731</v>
      </c>
      <c r="G135" s="53">
        <f t="shared" si="77"/>
        <v>349779.03007594956</v>
      </c>
      <c r="H135" s="60">
        <f t="shared" si="78"/>
        <v>481501.57088735775</v>
      </c>
      <c r="I135" s="54">
        <f t="shared" si="107"/>
        <v>0.06</v>
      </c>
      <c r="J135" s="61">
        <f t="shared" si="79"/>
        <v>5.1430128318229462E-3</v>
      </c>
      <c r="K135" s="62">
        <f t="shared" si="80"/>
        <v>385360.79401274474</v>
      </c>
      <c r="L135" s="62">
        <f t="shared" si="81"/>
        <v>1216641.394976052</v>
      </c>
      <c r="M135" s="55">
        <f t="shared" si="108"/>
        <v>866862.36490010237</v>
      </c>
      <c r="N135" s="55">
        <f t="shared" si="109"/>
        <v>195201.45262887649</v>
      </c>
      <c r="O135" s="55">
        <f t="shared" si="82"/>
        <v>671660.91227122594</v>
      </c>
      <c r="P135" s="59">
        <f t="shared" si="110"/>
        <v>0</v>
      </c>
      <c r="Q135" s="52">
        <f t="shared" si="136"/>
        <v>0</v>
      </c>
      <c r="R135" s="57">
        <f t="shared" si="111"/>
        <v>0</v>
      </c>
      <c r="S135" s="59">
        <f t="shared" si="112"/>
        <v>0</v>
      </c>
      <c r="T135" s="56">
        <f t="shared" si="83"/>
        <v>0</v>
      </c>
      <c r="U135" s="57">
        <f t="shared" si="84"/>
        <v>0</v>
      </c>
      <c r="V135" s="59">
        <f t="shared" si="134"/>
        <v>0</v>
      </c>
      <c r="W135" s="52">
        <f t="shared" si="139"/>
        <v>0</v>
      </c>
      <c r="X135" s="57">
        <f t="shared" si="85"/>
        <v>0</v>
      </c>
      <c r="Y135" s="59">
        <f t="shared" si="137"/>
        <v>0</v>
      </c>
      <c r="Z135" s="56">
        <f t="shared" si="113"/>
        <v>0</v>
      </c>
      <c r="AA135" s="57">
        <f t="shared" si="114"/>
        <v>0</v>
      </c>
      <c r="AB135" s="63">
        <f t="shared" si="135"/>
        <v>19692585.821497932</v>
      </c>
      <c r="AC135" s="74">
        <f t="shared" si="86"/>
        <v>834320.13811607717</v>
      </c>
      <c r="AD135" s="57">
        <f t="shared" si="115"/>
        <v>82052.440922908048</v>
      </c>
      <c r="AE135" s="59">
        <f t="shared" si="116"/>
        <v>3031056.6212111455</v>
      </c>
      <c r="AF135" s="54">
        <f t="shared" si="117"/>
        <v>195201.45262887649</v>
      </c>
      <c r="AG135" s="57">
        <f t="shared" si="87"/>
        <v>12629.402588379773</v>
      </c>
      <c r="AH135" s="59">
        <f t="shared" si="118"/>
        <v>13950000</v>
      </c>
      <c r="AI135" s="54">
        <f t="shared" si="88"/>
        <v>0</v>
      </c>
      <c r="AJ135" s="57">
        <f t="shared" si="89"/>
        <v>58125</v>
      </c>
      <c r="AK135" s="59">
        <f t="shared" si="138"/>
        <v>39038214.202764288</v>
      </c>
      <c r="AL135" s="56">
        <f t="shared" si="140"/>
        <v>0</v>
      </c>
      <c r="AM135" s="75">
        <f t="shared" si="90"/>
        <v>162659.2258448512</v>
      </c>
      <c r="AN135">
        <f t="shared" si="119"/>
        <v>3.1418484433693286E-2</v>
      </c>
      <c r="AO135" s="119">
        <f t="shared" si="91"/>
        <v>0</v>
      </c>
      <c r="AP135" s="119">
        <f t="shared" si="92"/>
        <v>0</v>
      </c>
      <c r="AQ135">
        <f t="shared" si="93"/>
        <v>0.57293083977567261</v>
      </c>
      <c r="AR135" s="41">
        <f t="shared" si="94"/>
        <v>0</v>
      </c>
      <c r="AS135" s="41">
        <f t="shared" si="95"/>
        <v>0</v>
      </c>
      <c r="AT135">
        <f t="shared" si="96"/>
        <v>0.57806598247305985</v>
      </c>
      <c r="AU135" s="41">
        <f t="shared" si="120"/>
        <v>0</v>
      </c>
      <c r="AV135" s="41">
        <f t="shared" si="121"/>
        <v>0</v>
      </c>
      <c r="AW135">
        <f t="shared" si="97"/>
        <v>0.58997227199892577</v>
      </c>
      <c r="AX135">
        <f t="shared" si="122"/>
        <v>0</v>
      </c>
      <c r="AY135" s="121">
        <f t="shared" si="123"/>
        <v>0</v>
      </c>
      <c r="AZ135">
        <f t="shared" si="98"/>
        <v>0.66963349388266347</v>
      </c>
      <c r="BA135" s="39">
        <f t="shared" si="124"/>
        <v>916372.57903898519</v>
      </c>
      <c r="BB135" s="39">
        <f t="shared" si="125"/>
        <v>102621376.98827749</v>
      </c>
      <c r="BC135">
        <f t="shared" si="99"/>
        <v>0.61220213786023392</v>
      </c>
      <c r="BD135" s="41">
        <f t="shared" si="126"/>
        <v>207830.85521725626</v>
      </c>
      <c r="BE135" s="41">
        <f t="shared" si="127"/>
        <v>24009778.673351809</v>
      </c>
      <c r="BF135">
        <f t="shared" si="100"/>
        <v>0.59254011944008289</v>
      </c>
      <c r="BG135" s="41">
        <f t="shared" si="128"/>
        <v>58125</v>
      </c>
      <c r="BH135" s="41">
        <f t="shared" si="129"/>
        <v>0</v>
      </c>
      <c r="BI135">
        <f t="shared" si="101"/>
        <v>0.63207187358793948</v>
      </c>
      <c r="BJ135">
        <f t="shared" si="130"/>
        <v>0</v>
      </c>
      <c r="BK135" s="121">
        <f t="shared" si="131"/>
        <v>0</v>
      </c>
      <c r="BL135">
        <f t="shared" si="102"/>
        <v>0.64653884718236776</v>
      </c>
      <c r="BM135" s="119">
        <f t="shared" si="132"/>
        <v>1182328.4342562414</v>
      </c>
      <c r="BN135" s="119">
        <f t="shared" si="133"/>
        <v>102289759.05821209</v>
      </c>
      <c r="BO135">
        <f t="shared" si="103"/>
        <v>0.61227732419377023</v>
      </c>
    </row>
    <row r="136" spans="1:67">
      <c r="A136">
        <v>124</v>
      </c>
      <c r="B136" s="64">
        <v>119</v>
      </c>
      <c r="C136" s="56">
        <f t="shared" si="76"/>
        <v>74844994.280573264</v>
      </c>
      <c r="D136" s="56">
        <f t="shared" si="104"/>
        <v>301357.88673469424</v>
      </c>
      <c r="E136" s="59">
        <f t="shared" si="105"/>
        <v>74543636.39383857</v>
      </c>
      <c r="F136" s="53">
        <f t="shared" si="106"/>
        <v>827005.31416570768</v>
      </c>
      <c r="G136" s="53">
        <f t="shared" si="77"/>
        <v>345758.23347342125</v>
      </c>
      <c r="H136" s="66">
        <f t="shared" si="78"/>
        <v>481247.08069228643</v>
      </c>
      <c r="I136" s="54">
        <f t="shared" si="107"/>
        <v>0.06</v>
      </c>
      <c r="J136" s="67">
        <f t="shared" si="79"/>
        <v>5.1430128318229462E-3</v>
      </c>
      <c r="K136" s="68">
        <f t="shared" si="80"/>
        <v>380903.81859297794</v>
      </c>
      <c r="L136" s="68">
        <f t="shared" si="81"/>
        <v>1207909.1327586856</v>
      </c>
      <c r="M136" s="55">
        <f t="shared" si="108"/>
        <v>862150.89928526431</v>
      </c>
      <c r="N136" s="55">
        <f t="shared" si="109"/>
        <v>194140.51727250838</v>
      </c>
      <c r="O136" s="55">
        <f t="shared" si="82"/>
        <v>668010.38201275596</v>
      </c>
      <c r="P136" s="65">
        <f t="shared" si="110"/>
        <v>0</v>
      </c>
      <c r="Q136" s="52">
        <f t="shared" si="136"/>
        <v>0</v>
      </c>
      <c r="R136" s="57">
        <f t="shared" si="111"/>
        <v>0</v>
      </c>
      <c r="S136" s="59">
        <f t="shared" si="112"/>
        <v>0</v>
      </c>
      <c r="T136" s="56">
        <f t="shared" si="83"/>
        <v>0</v>
      </c>
      <c r="U136" s="57">
        <f t="shared" si="84"/>
        <v>0</v>
      </c>
      <c r="V136" s="59">
        <f t="shared" si="134"/>
        <v>0</v>
      </c>
      <c r="W136" s="52">
        <f t="shared" si="139"/>
        <v>0</v>
      </c>
      <c r="X136" s="57">
        <f t="shared" si="85"/>
        <v>0</v>
      </c>
      <c r="Y136" s="59">
        <f t="shared" si="137"/>
        <v>0</v>
      </c>
      <c r="Z136" s="56">
        <f t="shared" si="113"/>
        <v>0</v>
      </c>
      <c r="AA136" s="57">
        <f t="shared" si="114"/>
        <v>0</v>
      </c>
      <c r="AB136" s="63">
        <f t="shared" si="135"/>
        <v>18858265.683381855</v>
      </c>
      <c r="AC136" s="74">
        <f t="shared" si="86"/>
        <v>831347.35463196074</v>
      </c>
      <c r="AD136" s="57">
        <f t="shared" si="115"/>
        <v>78576.10701409106</v>
      </c>
      <c r="AE136" s="59">
        <f t="shared" si="116"/>
        <v>2835855.168582269</v>
      </c>
      <c r="AF136" s="54">
        <f t="shared" si="117"/>
        <v>194140.51727250838</v>
      </c>
      <c r="AG136" s="57">
        <f t="shared" si="87"/>
        <v>11816.063202426121</v>
      </c>
      <c r="AH136" s="59">
        <f t="shared" si="118"/>
        <v>13950000</v>
      </c>
      <c r="AI136" s="54">
        <f t="shared" si="88"/>
        <v>0</v>
      </c>
      <c r="AJ136" s="57">
        <f t="shared" si="89"/>
        <v>58125</v>
      </c>
      <c r="AK136" s="59">
        <f t="shared" si="138"/>
        <v>39200873.42860914</v>
      </c>
      <c r="AL136" s="56">
        <f t="shared" si="140"/>
        <v>0</v>
      </c>
      <c r="AM136" s="75">
        <f t="shared" si="90"/>
        <v>163336.97261920475</v>
      </c>
      <c r="AN136">
        <f t="shared" si="119"/>
        <v>3.1498891617700746E-2</v>
      </c>
      <c r="AO136" s="119">
        <f t="shared" si="91"/>
        <v>0</v>
      </c>
      <c r="AP136" s="119">
        <f t="shared" si="92"/>
        <v>0</v>
      </c>
      <c r="AQ136">
        <f t="shared" si="93"/>
        <v>0.56978046686059092</v>
      </c>
      <c r="AR136" s="41">
        <f t="shared" si="94"/>
        <v>0</v>
      </c>
      <c r="AS136" s="41">
        <f t="shared" si="95"/>
        <v>0</v>
      </c>
      <c r="AT136">
        <f t="shared" si="96"/>
        <v>0.57493081234681642</v>
      </c>
      <c r="AU136" s="41">
        <f t="shared" si="120"/>
        <v>0</v>
      </c>
      <c r="AV136" s="41">
        <f t="shared" si="121"/>
        <v>0</v>
      </c>
      <c r="AW136">
        <f t="shared" si="97"/>
        <v>0.58687383575786123</v>
      </c>
      <c r="AX136">
        <f t="shared" si="122"/>
        <v>0</v>
      </c>
      <c r="AY136" s="121">
        <f t="shared" si="123"/>
        <v>0</v>
      </c>
      <c r="AZ136">
        <f t="shared" si="98"/>
        <v>0.66683148018581728</v>
      </c>
      <c r="BA136" s="39">
        <f t="shared" si="124"/>
        <v>909923.46164605184</v>
      </c>
      <c r="BB136" s="39">
        <f t="shared" si="125"/>
        <v>103087071.97436313</v>
      </c>
      <c r="BC136">
        <f t="shared" si="99"/>
        <v>0.60917771872096071</v>
      </c>
      <c r="BD136" s="41">
        <f t="shared" si="126"/>
        <v>205956.58047493451</v>
      </c>
      <c r="BE136" s="41">
        <f t="shared" si="127"/>
        <v>24073424.141791038</v>
      </c>
      <c r="BF136">
        <f t="shared" si="100"/>
        <v>0.58944987464153564</v>
      </c>
      <c r="BG136" s="41">
        <f t="shared" si="128"/>
        <v>58125</v>
      </c>
      <c r="BH136" s="41">
        <f t="shared" si="129"/>
        <v>0</v>
      </c>
      <c r="BI136">
        <f t="shared" si="101"/>
        <v>0.62911942707197588</v>
      </c>
      <c r="BJ136">
        <f t="shared" si="130"/>
        <v>0</v>
      </c>
      <c r="BK136" s="121">
        <f t="shared" si="131"/>
        <v>0</v>
      </c>
      <c r="BL136">
        <f t="shared" si="102"/>
        <v>0.64364215309307571</v>
      </c>
      <c r="BM136" s="119">
        <f t="shared" si="132"/>
        <v>1174005.0421209864</v>
      </c>
      <c r="BN136" s="119">
        <f t="shared" si="133"/>
        <v>102595957.01494646</v>
      </c>
      <c r="BO136">
        <f t="shared" si="103"/>
        <v>0.60925316717706424</v>
      </c>
    </row>
    <row r="137" spans="1:67">
      <c r="A137">
        <v>125</v>
      </c>
      <c r="B137" s="58">
        <v>120</v>
      </c>
      <c r="C137" s="56">
        <f t="shared" si="76"/>
        <v>73982843.381287992</v>
      </c>
      <c r="D137" s="56">
        <f t="shared" si="104"/>
        <v>301357.88673469424</v>
      </c>
      <c r="E137" s="59">
        <f t="shared" si="105"/>
        <v>73681485.494553298</v>
      </c>
      <c r="F137" s="53">
        <f t="shared" si="106"/>
        <v>822752.01522296749</v>
      </c>
      <c r="G137" s="53">
        <f t="shared" si="77"/>
        <v>341759.29021890304</v>
      </c>
      <c r="H137" s="60">
        <f t="shared" si="78"/>
        <v>480992.72500406444</v>
      </c>
      <c r="I137" s="54">
        <f t="shared" si="107"/>
        <v>0.06</v>
      </c>
      <c r="J137" s="61">
        <f t="shared" si="79"/>
        <v>5.1430128318229462E-3</v>
      </c>
      <c r="K137" s="62">
        <f t="shared" si="80"/>
        <v>376471.0736095545</v>
      </c>
      <c r="L137" s="62">
        <f t="shared" si="81"/>
        <v>1199223.088832522</v>
      </c>
      <c r="M137" s="55">
        <f t="shared" si="108"/>
        <v>857463.79861361906</v>
      </c>
      <c r="N137" s="55">
        <f t="shared" si="109"/>
        <v>193085.06845298514</v>
      </c>
      <c r="O137" s="55">
        <f t="shared" si="82"/>
        <v>664378.73016063392</v>
      </c>
      <c r="P137" s="59">
        <f t="shared" si="110"/>
        <v>0</v>
      </c>
      <c r="Q137" s="52">
        <f t="shared" si="136"/>
        <v>0</v>
      </c>
      <c r="R137" s="57">
        <f t="shared" si="111"/>
        <v>0</v>
      </c>
      <c r="S137" s="59">
        <f t="shared" si="112"/>
        <v>0</v>
      </c>
      <c r="T137" s="56">
        <f t="shared" si="83"/>
        <v>0</v>
      </c>
      <c r="U137" s="57">
        <f t="shared" si="84"/>
        <v>0</v>
      </c>
      <c r="V137" s="59">
        <f t="shared" si="134"/>
        <v>0</v>
      </c>
      <c r="W137" s="52">
        <f t="shared" si="139"/>
        <v>0</v>
      </c>
      <c r="X137" s="57">
        <f t="shared" si="85"/>
        <v>0</v>
      </c>
      <c r="Y137" s="59">
        <f t="shared" si="137"/>
        <v>0</v>
      </c>
      <c r="Z137" s="56">
        <f t="shared" si="113"/>
        <v>0</v>
      </c>
      <c r="AA137" s="57">
        <f t="shared" si="114"/>
        <v>0</v>
      </c>
      <c r="AB137" s="63">
        <f t="shared" si="135"/>
        <v>18026918.328749895</v>
      </c>
      <c r="AC137" s="74">
        <f t="shared" si="86"/>
        <v>828396.27349908534</v>
      </c>
      <c r="AD137" s="57">
        <f t="shared" si="115"/>
        <v>75112.159703124562</v>
      </c>
      <c r="AE137" s="59">
        <f t="shared" si="116"/>
        <v>2641714.6513097608</v>
      </c>
      <c r="AF137" s="54">
        <f t="shared" si="117"/>
        <v>193085.06845298514</v>
      </c>
      <c r="AG137" s="57">
        <f t="shared" si="87"/>
        <v>11007.144380457336</v>
      </c>
      <c r="AH137" s="59">
        <f t="shared" si="118"/>
        <v>13950000</v>
      </c>
      <c r="AI137" s="54">
        <f t="shared" si="88"/>
        <v>0</v>
      </c>
      <c r="AJ137" s="57">
        <f t="shared" si="89"/>
        <v>58125</v>
      </c>
      <c r="AK137" s="59">
        <f t="shared" si="138"/>
        <v>39364210.401228346</v>
      </c>
      <c r="AL137" s="56">
        <f t="shared" si="140"/>
        <v>0</v>
      </c>
      <c r="AM137" s="75">
        <f t="shared" si="90"/>
        <v>164017.54333845145</v>
      </c>
      <c r="AN137">
        <f t="shared" si="119"/>
        <v>3.1579298801708205E-2</v>
      </c>
      <c r="AO137" s="119">
        <f t="shared" si="91"/>
        <v>0</v>
      </c>
      <c r="AP137" s="119">
        <f t="shared" si="92"/>
        <v>0</v>
      </c>
      <c r="AQ137">
        <f t="shared" si="93"/>
        <v>0.56663986199659178</v>
      </c>
      <c r="AR137" s="41">
        <f t="shared" si="94"/>
        <v>0</v>
      </c>
      <c r="AS137" s="41">
        <f t="shared" si="95"/>
        <v>0</v>
      </c>
      <c r="AT137">
        <f t="shared" si="96"/>
        <v>0.57180502163813607</v>
      </c>
      <c r="AU137" s="41">
        <f t="shared" si="120"/>
        <v>0</v>
      </c>
      <c r="AV137" s="41">
        <f t="shared" si="121"/>
        <v>0</v>
      </c>
      <c r="AW137">
        <f t="shared" si="97"/>
        <v>0.58378388658388325</v>
      </c>
      <c r="AX137">
        <f t="shared" si="122"/>
        <v>0</v>
      </c>
      <c r="AY137" s="121">
        <f t="shared" si="123"/>
        <v>0</v>
      </c>
      <c r="AZ137">
        <f t="shared" si="98"/>
        <v>0.66403232611920626</v>
      </c>
      <c r="BA137" s="39">
        <f t="shared" si="124"/>
        <v>903508.43320220988</v>
      </c>
      <c r="BB137" s="39">
        <f t="shared" si="125"/>
        <v>103549534.18738566</v>
      </c>
      <c r="BC137">
        <f t="shared" si="99"/>
        <v>0.60616015455646111</v>
      </c>
      <c r="BD137" s="41">
        <f t="shared" si="126"/>
        <v>204092.21283344249</v>
      </c>
      <c r="BE137" s="41">
        <f t="shared" si="127"/>
        <v>24135633.556623142</v>
      </c>
      <c r="BF137">
        <f t="shared" si="100"/>
        <v>0.58636792608845401</v>
      </c>
      <c r="BG137" s="41">
        <f t="shared" si="128"/>
        <v>58125</v>
      </c>
      <c r="BH137" s="41">
        <f t="shared" si="129"/>
        <v>0</v>
      </c>
      <c r="BI137">
        <f t="shared" si="101"/>
        <v>0.62617241603483476</v>
      </c>
      <c r="BJ137">
        <f t="shared" si="130"/>
        <v>0</v>
      </c>
      <c r="BK137" s="121">
        <f t="shared" si="131"/>
        <v>0</v>
      </c>
      <c r="BL137">
        <f t="shared" si="102"/>
        <v>0.64074988535001243</v>
      </c>
      <c r="BM137" s="119">
        <f t="shared" si="132"/>
        <v>1165725.6460356524</v>
      </c>
      <c r="BN137" s="119">
        <f t="shared" si="133"/>
        <v>102895655.83363429</v>
      </c>
      <c r="BO137">
        <f t="shared" si="103"/>
        <v>0.60623585969257521</v>
      </c>
    </row>
    <row r="138" spans="1:67">
      <c r="A138">
        <v>126</v>
      </c>
      <c r="B138" s="64">
        <v>121</v>
      </c>
      <c r="C138" s="56">
        <f t="shared" si="76"/>
        <v>73125379.582674384</v>
      </c>
      <c r="D138" s="56">
        <f t="shared" si="104"/>
        <v>301357.88673470914</v>
      </c>
      <c r="E138" s="59">
        <f t="shared" si="105"/>
        <v>72824021.695939675</v>
      </c>
      <c r="F138" s="53">
        <f t="shared" si="106"/>
        <v>818520.59105126758</v>
      </c>
      <c r="G138" s="53">
        <f t="shared" si="77"/>
        <v>337782.08729966689</v>
      </c>
      <c r="H138" s="66">
        <f t="shared" si="78"/>
        <v>480738.50375160069</v>
      </c>
      <c r="I138" s="54">
        <f t="shared" si="107"/>
        <v>0.06</v>
      </c>
      <c r="J138" s="67">
        <f t="shared" si="79"/>
        <v>5.1430128318229462E-3</v>
      </c>
      <c r="K138" s="68">
        <f t="shared" si="80"/>
        <v>372062.4337536245</v>
      </c>
      <c r="L138" s="68">
        <f t="shared" si="81"/>
        <v>1190583.024804892</v>
      </c>
      <c r="M138" s="55">
        <f t="shared" si="108"/>
        <v>852800.93750522519</v>
      </c>
      <c r="N138" s="55">
        <f t="shared" si="109"/>
        <v>192035.07793705122</v>
      </c>
      <c r="O138" s="55">
        <f t="shared" si="82"/>
        <v>660765.859568174</v>
      </c>
      <c r="P138" s="65">
        <f t="shared" si="110"/>
        <v>0</v>
      </c>
      <c r="Q138" s="52">
        <f t="shared" si="136"/>
        <v>0</v>
      </c>
      <c r="R138" s="57">
        <f t="shared" si="111"/>
        <v>0</v>
      </c>
      <c r="S138" s="59">
        <f t="shared" si="112"/>
        <v>0</v>
      </c>
      <c r="T138" s="56">
        <f t="shared" si="83"/>
        <v>0</v>
      </c>
      <c r="U138" s="57">
        <f t="shared" si="84"/>
        <v>0</v>
      </c>
      <c r="V138" s="59">
        <f t="shared" si="134"/>
        <v>0</v>
      </c>
      <c r="W138" s="52">
        <f t="shared" si="139"/>
        <v>0</v>
      </c>
      <c r="X138" s="57">
        <f t="shared" si="85"/>
        <v>0</v>
      </c>
      <c r="Y138" s="59">
        <f t="shared" si="137"/>
        <v>0</v>
      </c>
      <c r="Z138" s="56">
        <f t="shared" si="113"/>
        <v>0</v>
      </c>
      <c r="AA138" s="57">
        <f t="shared" si="114"/>
        <v>0</v>
      </c>
      <c r="AB138" s="63">
        <f t="shared" si="135"/>
        <v>17198522.055250809</v>
      </c>
      <c r="AC138" s="74">
        <f t="shared" si="86"/>
        <v>825466.80933720234</v>
      </c>
      <c r="AD138" s="57">
        <f t="shared" si="115"/>
        <v>71660.508563545038</v>
      </c>
      <c r="AE138" s="59">
        <f t="shared" si="116"/>
        <v>2448629.5828567757</v>
      </c>
      <c r="AF138" s="54">
        <f t="shared" si="117"/>
        <v>192035.07793705122</v>
      </c>
      <c r="AG138" s="57">
        <f t="shared" si="87"/>
        <v>10202.623261903233</v>
      </c>
      <c r="AH138" s="59">
        <f t="shared" si="118"/>
        <v>13950000</v>
      </c>
      <c r="AI138" s="54">
        <f t="shared" si="88"/>
        <v>0</v>
      </c>
      <c r="AJ138" s="57">
        <f t="shared" si="89"/>
        <v>58125</v>
      </c>
      <c r="AK138" s="59">
        <f t="shared" si="138"/>
        <v>39528227.944566794</v>
      </c>
      <c r="AL138" s="56">
        <f t="shared" si="140"/>
        <v>0</v>
      </c>
      <c r="AM138" s="75">
        <f t="shared" si="90"/>
        <v>164700.94976902832</v>
      </c>
      <c r="AN138">
        <f t="shared" si="119"/>
        <v>3.1659705985715672E-2</v>
      </c>
      <c r="AO138" s="119">
        <f t="shared" si="91"/>
        <v>0</v>
      </c>
      <c r="AP138" s="119">
        <f t="shared" si="92"/>
        <v>0</v>
      </c>
      <c r="AQ138">
        <f t="shared" si="93"/>
        <v>0.56350905493193904</v>
      </c>
      <c r="AR138" s="41">
        <f t="shared" si="94"/>
        <v>0</v>
      </c>
      <c r="AS138" s="41">
        <f t="shared" si="95"/>
        <v>0</v>
      </c>
      <c r="AT138">
        <f t="shared" si="96"/>
        <v>0.56868864255839413</v>
      </c>
      <c r="AU138" s="41">
        <f t="shared" si="120"/>
        <v>0</v>
      </c>
      <c r="AV138" s="41">
        <f t="shared" si="121"/>
        <v>0</v>
      </c>
      <c r="AW138">
        <f t="shared" si="97"/>
        <v>0.58070246206694198</v>
      </c>
      <c r="AX138">
        <f t="shared" si="122"/>
        <v>0</v>
      </c>
      <c r="AY138" s="121">
        <f t="shared" si="123"/>
        <v>0</v>
      </c>
      <c r="AZ138">
        <f t="shared" si="98"/>
        <v>0.66123609434932107</v>
      </c>
      <c r="BA138" s="39">
        <f t="shared" si="124"/>
        <v>897127.31790074741</v>
      </c>
      <c r="BB138" s="39">
        <f t="shared" si="125"/>
        <v>104008817.9764875</v>
      </c>
      <c r="BC138">
        <f t="shared" si="99"/>
        <v>0.60314949180097632</v>
      </c>
      <c r="BD138" s="41">
        <f t="shared" si="126"/>
        <v>202237.70119895446</v>
      </c>
      <c r="BE138" s="41">
        <f t="shared" si="127"/>
        <v>24196419.820068453</v>
      </c>
      <c r="BF138">
        <f t="shared" si="100"/>
        <v>0.58329431247101182</v>
      </c>
      <c r="BG138" s="41">
        <f t="shared" si="128"/>
        <v>58125</v>
      </c>
      <c r="BH138" s="41">
        <f t="shared" si="129"/>
        <v>0</v>
      </c>
      <c r="BI138">
        <f t="shared" si="101"/>
        <v>0.62323089356207573</v>
      </c>
      <c r="BJ138">
        <f t="shared" si="130"/>
        <v>0</v>
      </c>
      <c r="BK138" s="121">
        <f t="shared" si="131"/>
        <v>0</v>
      </c>
      <c r="BL138">
        <f t="shared" si="102"/>
        <v>0.6378621011768032</v>
      </c>
      <c r="BM138" s="119">
        <f t="shared" si="132"/>
        <v>1157490.0190997019</v>
      </c>
      <c r="BN138" s="119">
        <f t="shared" si="133"/>
        <v>103188913.43813224</v>
      </c>
      <c r="BO138">
        <f t="shared" si="103"/>
        <v>0.60322544820189006</v>
      </c>
    </row>
    <row r="139" spans="1:67">
      <c r="A139">
        <v>127</v>
      </c>
      <c r="B139" s="58">
        <v>122</v>
      </c>
      <c r="C139" s="56">
        <f t="shared" si="76"/>
        <v>72272578.645169154</v>
      </c>
      <c r="D139" s="56">
        <f t="shared" si="104"/>
        <v>301357.88673470914</v>
      </c>
      <c r="E139" s="59">
        <f t="shared" si="105"/>
        <v>71971220.758434445</v>
      </c>
      <c r="F139" s="53">
        <f t="shared" si="106"/>
        <v>814310.92914837936</v>
      </c>
      <c r="G139" s="53">
        <f t="shared" si="77"/>
        <v>333826.51228453842</v>
      </c>
      <c r="H139" s="60">
        <f t="shared" si="78"/>
        <v>480484.41686384095</v>
      </c>
      <c r="I139" s="54">
        <f t="shared" si="107"/>
        <v>0.06</v>
      </c>
      <c r="J139" s="61">
        <f t="shared" si="79"/>
        <v>5.1430128318229462E-3</v>
      </c>
      <c r="K139" s="62">
        <f t="shared" si="80"/>
        <v>367677.77436116862</v>
      </c>
      <c r="L139" s="62">
        <f t="shared" si="81"/>
        <v>1181988.703509548</v>
      </c>
      <c r="M139" s="55">
        <f t="shared" si="108"/>
        <v>848162.1912250095</v>
      </c>
      <c r="N139" s="55">
        <f t="shared" si="109"/>
        <v>190990.51763666343</v>
      </c>
      <c r="O139" s="55">
        <f t="shared" si="82"/>
        <v>657171.67358834611</v>
      </c>
      <c r="P139" s="59">
        <f t="shared" si="110"/>
        <v>0</v>
      </c>
      <c r="Q139" s="52">
        <f t="shared" si="136"/>
        <v>0</v>
      </c>
      <c r="R139" s="57">
        <f t="shared" si="111"/>
        <v>0</v>
      </c>
      <c r="S139" s="59">
        <f t="shared" si="112"/>
        <v>0</v>
      </c>
      <c r="T139" s="56">
        <f t="shared" si="83"/>
        <v>0</v>
      </c>
      <c r="U139" s="57">
        <f t="shared" si="84"/>
        <v>0</v>
      </c>
      <c r="V139" s="59">
        <f t="shared" si="134"/>
        <v>0</v>
      </c>
      <c r="W139" s="52">
        <f t="shared" si="139"/>
        <v>0</v>
      </c>
      <c r="X139" s="57">
        <f t="shared" si="85"/>
        <v>0</v>
      </c>
      <c r="Y139" s="59">
        <f t="shared" si="137"/>
        <v>0</v>
      </c>
      <c r="Z139" s="56">
        <f t="shared" si="113"/>
        <v>0</v>
      </c>
      <c r="AA139" s="57">
        <f t="shared" si="114"/>
        <v>0</v>
      </c>
      <c r="AB139" s="63">
        <f t="shared" si="135"/>
        <v>16373055.245913606</v>
      </c>
      <c r="AC139" s="74">
        <f t="shared" si="86"/>
        <v>822558.87731474533</v>
      </c>
      <c r="AD139" s="57">
        <f t="shared" si="115"/>
        <v>68221.06352464002</v>
      </c>
      <c r="AE139" s="59">
        <f t="shared" si="116"/>
        <v>2256594.5049197245</v>
      </c>
      <c r="AF139" s="54">
        <f t="shared" si="117"/>
        <v>190990.51763666343</v>
      </c>
      <c r="AG139" s="57">
        <f t="shared" si="87"/>
        <v>9402.4771038321851</v>
      </c>
      <c r="AH139" s="59">
        <f t="shared" si="118"/>
        <v>13950000</v>
      </c>
      <c r="AI139" s="54">
        <f t="shared" si="88"/>
        <v>0</v>
      </c>
      <c r="AJ139" s="57">
        <f t="shared" si="89"/>
        <v>58125</v>
      </c>
      <c r="AK139" s="59">
        <f t="shared" si="138"/>
        <v>39692928.894335821</v>
      </c>
      <c r="AL139" s="56">
        <f t="shared" si="140"/>
        <v>0</v>
      </c>
      <c r="AM139" s="75">
        <f t="shared" si="90"/>
        <v>165387.20372639925</v>
      </c>
      <c r="AN139">
        <f t="shared" si="119"/>
        <v>3.1740113169723132E-2</v>
      </c>
      <c r="AO139" s="119">
        <f t="shared" si="91"/>
        <v>0</v>
      </c>
      <c r="AP139" s="119">
        <f t="shared" si="92"/>
        <v>0</v>
      </c>
      <c r="AQ139">
        <f t="shared" si="93"/>
        <v>0.56038807485863573</v>
      </c>
      <c r="AR139" s="41">
        <f t="shared" si="94"/>
        <v>0</v>
      </c>
      <c r="AS139" s="41">
        <f t="shared" si="95"/>
        <v>0</v>
      </c>
      <c r="AT139">
        <f t="shared" si="96"/>
        <v>0.56558170676693476</v>
      </c>
      <c r="AU139" s="41">
        <f t="shared" si="120"/>
        <v>0</v>
      </c>
      <c r="AV139" s="41">
        <f t="shared" si="121"/>
        <v>0</v>
      </c>
      <c r="AW139">
        <f t="shared" si="97"/>
        <v>0.57762959925744339</v>
      </c>
      <c r="AX139">
        <f t="shared" si="122"/>
        <v>0</v>
      </c>
      <c r="AY139" s="121">
        <f t="shared" si="123"/>
        <v>0</v>
      </c>
      <c r="AZ139">
        <f t="shared" si="98"/>
        <v>0.6584428471612479</v>
      </c>
      <c r="BA139" s="39">
        <f t="shared" si="124"/>
        <v>890779.94083938538</v>
      </c>
      <c r="BB139" s="39">
        <f t="shared" si="125"/>
        <v>104464977.41897266</v>
      </c>
      <c r="BC139">
        <f t="shared" si="99"/>
        <v>0.60014577638174416</v>
      </c>
      <c r="BD139" s="41">
        <f t="shared" si="126"/>
        <v>200392.9947404956</v>
      </c>
      <c r="BE139" s="41">
        <f t="shared" si="127"/>
        <v>24255795.739856254</v>
      </c>
      <c r="BF139">
        <f t="shared" si="100"/>
        <v>0.58022907194302398</v>
      </c>
      <c r="BG139" s="41">
        <f t="shared" si="128"/>
        <v>58125</v>
      </c>
      <c r="BH139" s="41">
        <f t="shared" si="129"/>
        <v>0</v>
      </c>
      <c r="BI139">
        <f t="shared" si="101"/>
        <v>0.62029491226985722</v>
      </c>
      <c r="BJ139">
        <f t="shared" si="130"/>
        <v>0</v>
      </c>
      <c r="BK139" s="121">
        <f t="shared" si="131"/>
        <v>0</v>
      </c>
      <c r="BL139">
        <f t="shared" si="102"/>
        <v>0.63497885735921711</v>
      </c>
      <c r="BM139" s="119">
        <f t="shared" si="132"/>
        <v>1149297.9355798811</v>
      </c>
      <c r="BN139" s="119">
        <f t="shared" si="133"/>
        <v>103475787.32945116</v>
      </c>
      <c r="BO139">
        <f t="shared" si="103"/>
        <v>0.60022197865969762</v>
      </c>
    </row>
    <row r="140" spans="1:67">
      <c r="A140">
        <v>128</v>
      </c>
      <c r="B140" s="64">
        <v>123</v>
      </c>
      <c r="C140" s="56">
        <f t="shared" si="76"/>
        <v>71424416.453944147</v>
      </c>
      <c r="D140" s="56">
        <f t="shared" si="104"/>
        <v>301357.88673470914</v>
      </c>
      <c r="E140" s="59">
        <f t="shared" si="105"/>
        <v>71123058.567209437</v>
      </c>
      <c r="F140" s="53">
        <f t="shared" si="106"/>
        <v>810122.91759067588</v>
      </c>
      <c r="G140" s="53">
        <f t="shared" si="77"/>
        <v>329892.45332090644</v>
      </c>
      <c r="H140" s="66">
        <f t="shared" si="78"/>
        <v>480230.46426976944</v>
      </c>
      <c r="I140" s="54">
        <f t="shared" si="107"/>
        <v>0.06</v>
      </c>
      <c r="J140" s="67">
        <f t="shared" si="79"/>
        <v>5.1430128318229462E-3</v>
      </c>
      <c r="K140" s="68">
        <f t="shared" si="80"/>
        <v>363316.97140968131</v>
      </c>
      <c r="L140" s="68">
        <f t="shared" si="81"/>
        <v>1173439.8890003571</v>
      </c>
      <c r="M140" s="55">
        <f t="shared" si="108"/>
        <v>843547.43567945063</v>
      </c>
      <c r="N140" s="55">
        <f t="shared" si="109"/>
        <v>189951.35960824441</v>
      </c>
      <c r="O140" s="55">
        <f t="shared" si="82"/>
        <v>653596.07607120625</v>
      </c>
      <c r="P140" s="65">
        <f t="shared" si="110"/>
        <v>0</v>
      </c>
      <c r="Q140" s="52">
        <f t="shared" si="136"/>
        <v>0</v>
      </c>
      <c r="R140" s="57">
        <f t="shared" si="111"/>
        <v>0</v>
      </c>
      <c r="S140" s="59">
        <f t="shared" si="112"/>
        <v>0</v>
      </c>
      <c r="T140" s="56">
        <f t="shared" si="83"/>
        <v>0</v>
      </c>
      <c r="U140" s="57">
        <f t="shared" si="84"/>
        <v>0</v>
      </c>
      <c r="V140" s="59">
        <f t="shared" si="134"/>
        <v>0</v>
      </c>
      <c r="W140" s="52">
        <f t="shared" si="139"/>
        <v>0</v>
      </c>
      <c r="X140" s="57">
        <f t="shared" si="85"/>
        <v>0</v>
      </c>
      <c r="Y140" s="59">
        <f t="shared" si="137"/>
        <v>0</v>
      </c>
      <c r="Z140" s="56">
        <f t="shared" si="113"/>
        <v>0</v>
      </c>
      <c r="AA140" s="57">
        <f t="shared" si="114"/>
        <v>0</v>
      </c>
      <c r="AB140" s="63">
        <f t="shared" si="135"/>
        <v>15550496.368598862</v>
      </c>
      <c r="AC140" s="74">
        <f t="shared" si="86"/>
        <v>819672.39314646553</v>
      </c>
      <c r="AD140" s="57">
        <f t="shared" si="115"/>
        <v>64793.734869161919</v>
      </c>
      <c r="AE140" s="59">
        <f t="shared" si="116"/>
        <v>2065603.987283061</v>
      </c>
      <c r="AF140" s="54">
        <f t="shared" si="117"/>
        <v>189951.35960824441</v>
      </c>
      <c r="AG140" s="57">
        <f t="shared" si="87"/>
        <v>8606.6832803460875</v>
      </c>
      <c r="AH140" s="59">
        <f t="shared" si="118"/>
        <v>13950000</v>
      </c>
      <c r="AI140" s="54">
        <f t="shared" si="88"/>
        <v>0</v>
      </c>
      <c r="AJ140" s="57">
        <f t="shared" si="89"/>
        <v>58125</v>
      </c>
      <c r="AK140" s="59">
        <f t="shared" si="138"/>
        <v>39858316.098062217</v>
      </c>
      <c r="AL140" s="56">
        <f t="shared" si="140"/>
        <v>0</v>
      </c>
      <c r="AM140" s="75">
        <f t="shared" si="90"/>
        <v>166076.31707525923</v>
      </c>
      <c r="AN140">
        <f t="shared" si="119"/>
        <v>3.1820520353730591E-2</v>
      </c>
      <c r="AO140" s="119">
        <f t="shared" si="91"/>
        <v>0</v>
      </c>
      <c r="AP140" s="119">
        <f t="shared" si="92"/>
        <v>0</v>
      </c>
      <c r="AQ140">
        <f t="shared" si="93"/>
        <v>0.55727695041405756</v>
      </c>
      <c r="AR140" s="41">
        <f t="shared" si="94"/>
        <v>0</v>
      </c>
      <c r="AS140" s="41">
        <f t="shared" si="95"/>
        <v>0</v>
      </c>
      <c r="AT140">
        <f t="shared" si="96"/>
        <v>0.56248424537241648</v>
      </c>
      <c r="AU140" s="41">
        <f t="shared" si="120"/>
        <v>0</v>
      </c>
      <c r="AV140" s="41">
        <f t="shared" si="121"/>
        <v>0</v>
      </c>
      <c r="AW140">
        <f t="shared" si="97"/>
        <v>0.57456533466713622</v>
      </c>
      <c r="AX140">
        <f t="shared" si="122"/>
        <v>0</v>
      </c>
      <c r="AY140" s="121">
        <f t="shared" si="123"/>
        <v>0</v>
      </c>
      <c r="AZ140">
        <f t="shared" si="98"/>
        <v>0.65565264645699961</v>
      </c>
      <c r="BA140" s="39">
        <f t="shared" si="124"/>
        <v>884466.1280156275</v>
      </c>
      <c r="BB140" s="39">
        <f t="shared" si="125"/>
        <v>104918066.32274759</v>
      </c>
      <c r="BC140">
        <f t="shared" si="99"/>
        <v>0.59714905371901705</v>
      </c>
      <c r="BD140" s="41">
        <f t="shared" si="126"/>
        <v>198558.04288859051</v>
      </c>
      <c r="BE140" s="41">
        <f t="shared" si="127"/>
        <v>24313774.029855285</v>
      </c>
      <c r="BF140">
        <f t="shared" si="100"/>
        <v>0.57717224212274054</v>
      </c>
      <c r="BG140" s="41">
        <f t="shared" si="128"/>
        <v>58125</v>
      </c>
      <c r="BH140" s="41">
        <f t="shared" si="129"/>
        <v>0</v>
      </c>
      <c r="BI140">
        <f t="shared" si="101"/>
        <v>0.61736452430439648</v>
      </c>
      <c r="BJ140">
        <f t="shared" si="130"/>
        <v>0</v>
      </c>
      <c r="BK140" s="121">
        <f t="shared" si="131"/>
        <v>0</v>
      </c>
      <c r="BL140">
        <f t="shared" si="102"/>
        <v>0.63210021024422136</v>
      </c>
      <c r="BM140" s="119">
        <f t="shared" si="132"/>
        <v>1141149.170904218</v>
      </c>
      <c r="BN140" s="119">
        <f t="shared" si="133"/>
        <v>103756334.58857243</v>
      </c>
      <c r="BO140">
        <f t="shared" si="103"/>
        <v>0.59722549651389045</v>
      </c>
    </row>
    <row r="141" spans="1:67">
      <c r="A141">
        <v>129</v>
      </c>
      <c r="B141" s="58">
        <v>124</v>
      </c>
      <c r="C141" s="56">
        <f t="shared" si="76"/>
        <v>70580869.018264681</v>
      </c>
      <c r="D141" s="56">
        <f t="shared" si="104"/>
        <v>301357.88673469424</v>
      </c>
      <c r="E141" s="59">
        <f t="shared" si="105"/>
        <v>70279511.131529987</v>
      </c>
      <c r="F141" s="53">
        <f t="shared" si="106"/>
        <v>805956.44503015326</v>
      </c>
      <c r="G141" s="53">
        <f t="shared" si="77"/>
        <v>325979.79913174658</v>
      </c>
      <c r="H141" s="60">
        <f t="shared" si="78"/>
        <v>479976.64589840668</v>
      </c>
      <c r="I141" s="54">
        <f t="shared" si="107"/>
        <v>0.06</v>
      </c>
      <c r="J141" s="61">
        <f t="shared" si="79"/>
        <v>5.1430128318229462E-3</v>
      </c>
      <c r="K141" s="62">
        <f t="shared" si="80"/>
        <v>358979.90151487151</v>
      </c>
      <c r="L141" s="62">
        <f t="shared" si="81"/>
        <v>1164936.3465450248</v>
      </c>
      <c r="M141" s="55">
        <f t="shared" si="108"/>
        <v>838956.54741327814</v>
      </c>
      <c r="N141" s="55">
        <f t="shared" si="109"/>
        <v>188917.57605193902</v>
      </c>
      <c r="O141" s="55">
        <f t="shared" si="82"/>
        <v>650038.97136133921</v>
      </c>
      <c r="P141" s="59">
        <f t="shared" si="110"/>
        <v>0</v>
      </c>
      <c r="Q141" s="52">
        <f t="shared" si="136"/>
        <v>0</v>
      </c>
      <c r="R141" s="57">
        <f t="shared" si="111"/>
        <v>0</v>
      </c>
      <c r="S141" s="59">
        <f t="shared" si="112"/>
        <v>0</v>
      </c>
      <c r="T141" s="56">
        <f t="shared" si="83"/>
        <v>0</v>
      </c>
      <c r="U141" s="57">
        <f t="shared" si="84"/>
        <v>0</v>
      </c>
      <c r="V141" s="59">
        <f t="shared" si="134"/>
        <v>0</v>
      </c>
      <c r="W141" s="52">
        <f t="shared" si="139"/>
        <v>0</v>
      </c>
      <c r="X141" s="57">
        <f t="shared" si="85"/>
        <v>0</v>
      </c>
      <c r="Y141" s="59">
        <f t="shared" si="137"/>
        <v>0</v>
      </c>
      <c r="Z141" s="56">
        <f t="shared" si="113"/>
        <v>0</v>
      </c>
      <c r="AA141" s="57">
        <f t="shared" si="114"/>
        <v>0</v>
      </c>
      <c r="AB141" s="63">
        <f t="shared" si="135"/>
        <v>14730823.975452397</v>
      </c>
      <c r="AC141" s="74">
        <f t="shared" si="86"/>
        <v>816807.27309107874</v>
      </c>
      <c r="AD141" s="57">
        <f t="shared" si="115"/>
        <v>61378.433231051655</v>
      </c>
      <c r="AE141" s="59">
        <f t="shared" si="116"/>
        <v>1875652.6276748166</v>
      </c>
      <c r="AF141" s="54">
        <f t="shared" si="117"/>
        <v>188917.57605193902</v>
      </c>
      <c r="AG141" s="57">
        <f t="shared" si="87"/>
        <v>7815.2192819784023</v>
      </c>
      <c r="AH141" s="59">
        <f t="shared" si="118"/>
        <v>13950000</v>
      </c>
      <c r="AI141" s="54">
        <f t="shared" si="88"/>
        <v>0</v>
      </c>
      <c r="AJ141" s="57">
        <f t="shared" si="89"/>
        <v>58125</v>
      </c>
      <c r="AK141" s="59">
        <f t="shared" si="138"/>
        <v>40024392.415137477</v>
      </c>
      <c r="AL141" s="56">
        <f t="shared" si="140"/>
        <v>0</v>
      </c>
      <c r="AM141" s="75">
        <f t="shared" si="90"/>
        <v>166768.3017297395</v>
      </c>
      <c r="AN141">
        <f t="shared" si="119"/>
        <v>3.1900927537738051E-2</v>
      </c>
      <c r="AO141" s="119">
        <f t="shared" si="91"/>
        <v>0</v>
      </c>
      <c r="AP141" s="119">
        <f t="shared" si="92"/>
        <v>0</v>
      </c>
      <c r="AQ141">
        <f t="shared" si="93"/>
        <v>0.55417570968238494</v>
      </c>
      <c r="AR141" s="41">
        <f t="shared" si="94"/>
        <v>0</v>
      </c>
      <c r="AS141" s="41">
        <f t="shared" si="95"/>
        <v>0</v>
      </c>
      <c r="AT141">
        <f t="shared" si="96"/>
        <v>0.55939628893411752</v>
      </c>
      <c r="AU141" s="41">
        <f t="shared" si="120"/>
        <v>0</v>
      </c>
      <c r="AV141" s="41">
        <f t="shared" si="121"/>
        <v>0</v>
      </c>
      <c r="AW141">
        <f t="shared" si="97"/>
        <v>0.57150970427000691</v>
      </c>
      <c r="AX141">
        <f t="shared" si="122"/>
        <v>0</v>
      </c>
      <c r="AY141" s="121">
        <f t="shared" si="123"/>
        <v>0</v>
      </c>
      <c r="AZ141">
        <f t="shared" si="98"/>
        <v>0.65286555375380972</v>
      </c>
      <c r="BA141" s="39">
        <f t="shared" si="124"/>
        <v>878185.7063221304</v>
      </c>
      <c r="BB141" s="39">
        <f t="shared" si="125"/>
        <v>105368138.22874916</v>
      </c>
      <c r="BC141">
        <f t="shared" si="99"/>
        <v>0.59415936872620634</v>
      </c>
      <c r="BD141" s="41">
        <f t="shared" si="126"/>
        <v>196732.79533391743</v>
      </c>
      <c r="BE141" s="41">
        <f t="shared" si="127"/>
        <v>24370367.310700133</v>
      </c>
      <c r="BF141">
        <f t="shared" si="100"/>
        <v>0.57412386009358296</v>
      </c>
      <c r="BG141" s="41">
        <f t="shared" si="128"/>
        <v>58125</v>
      </c>
      <c r="BH141" s="41">
        <f t="shared" si="129"/>
        <v>0</v>
      </c>
      <c r="BI141">
        <f t="shared" si="101"/>
        <v>0.61443978134130794</v>
      </c>
      <c r="BJ141">
        <f t="shared" si="130"/>
        <v>0</v>
      </c>
      <c r="BK141" s="121">
        <f t="shared" si="131"/>
        <v>0</v>
      </c>
      <c r="BL141">
        <f t="shared" si="102"/>
        <v>0.62922621573892079</v>
      </c>
      <c r="BM141" s="119">
        <f t="shared" si="132"/>
        <v>1133043.5016560478</v>
      </c>
      <c r="BN141" s="119">
        <f t="shared" si="133"/>
        <v>104030611.87924649</v>
      </c>
      <c r="BO141">
        <f t="shared" si="103"/>
        <v>0.59423604670560315</v>
      </c>
    </row>
    <row r="142" spans="1:67">
      <c r="A142">
        <v>130</v>
      </c>
      <c r="B142" s="64">
        <v>125</v>
      </c>
      <c r="C142" s="56">
        <f t="shared" si="76"/>
        <v>69741912.470851421</v>
      </c>
      <c r="D142" s="56">
        <f t="shared" si="104"/>
        <v>301357.88673470914</v>
      </c>
      <c r="E142" s="59">
        <f t="shared" si="105"/>
        <v>69440554.584116712</v>
      </c>
      <c r="F142" s="53">
        <f t="shared" si="106"/>
        <v>801811.40069147269</v>
      </c>
      <c r="G142" s="53">
        <f t="shared" si="77"/>
        <v>322088.43901266134</v>
      </c>
      <c r="H142" s="66">
        <f t="shared" si="78"/>
        <v>479722.96167881135</v>
      </c>
      <c r="I142" s="54">
        <f t="shared" si="107"/>
        <v>0.06</v>
      </c>
      <c r="J142" s="67">
        <f t="shared" si="79"/>
        <v>5.1430128318229462E-3</v>
      </c>
      <c r="K142" s="68">
        <f t="shared" si="80"/>
        <v>354666.4419273797</v>
      </c>
      <c r="L142" s="68">
        <f t="shared" si="81"/>
        <v>1156477.8426188524</v>
      </c>
      <c r="M142" s="55">
        <f t="shared" si="108"/>
        <v>834389.40360619104</v>
      </c>
      <c r="N142" s="55">
        <f t="shared" si="109"/>
        <v>187889.13931087559</v>
      </c>
      <c r="O142" s="55">
        <f t="shared" si="82"/>
        <v>646500.26429531549</v>
      </c>
      <c r="P142" s="65">
        <f t="shared" si="110"/>
        <v>0</v>
      </c>
      <c r="Q142" s="52">
        <f t="shared" si="136"/>
        <v>0</v>
      </c>
      <c r="R142" s="57">
        <f t="shared" si="111"/>
        <v>0</v>
      </c>
      <c r="S142" s="59">
        <f t="shared" si="112"/>
        <v>0</v>
      </c>
      <c r="T142" s="56">
        <f t="shared" si="83"/>
        <v>0</v>
      </c>
      <c r="U142" s="57">
        <f t="shared" si="84"/>
        <v>0</v>
      </c>
      <c r="V142" s="59">
        <f t="shared" si="134"/>
        <v>0</v>
      </c>
      <c r="W142" s="52">
        <f t="shared" si="139"/>
        <v>0</v>
      </c>
      <c r="X142" s="57">
        <f t="shared" si="85"/>
        <v>0</v>
      </c>
      <c r="Y142" s="59">
        <f t="shared" si="137"/>
        <v>0</v>
      </c>
      <c r="Z142" s="56">
        <f t="shared" si="113"/>
        <v>0</v>
      </c>
      <c r="AA142" s="57">
        <f t="shared" si="114"/>
        <v>0</v>
      </c>
      <c r="AB142" s="63">
        <f t="shared" si="135"/>
        <v>13914016.702361319</v>
      </c>
      <c r="AC142" s="74">
        <f t="shared" si="86"/>
        <v>813963.43394892896</v>
      </c>
      <c r="AD142" s="57">
        <f t="shared" si="115"/>
        <v>57975.069593172164</v>
      </c>
      <c r="AE142" s="59">
        <f t="shared" si="116"/>
        <v>1686735.0516228776</v>
      </c>
      <c r="AF142" s="54">
        <f t="shared" si="117"/>
        <v>187889.13931087559</v>
      </c>
      <c r="AG142" s="57">
        <f t="shared" si="87"/>
        <v>7028.0627150953233</v>
      </c>
      <c r="AH142" s="59">
        <f t="shared" si="118"/>
        <v>13950000</v>
      </c>
      <c r="AI142" s="54">
        <f t="shared" si="88"/>
        <v>0</v>
      </c>
      <c r="AJ142" s="57">
        <f t="shared" si="89"/>
        <v>58125</v>
      </c>
      <c r="AK142" s="59">
        <f t="shared" si="138"/>
        <v>40191160.716867216</v>
      </c>
      <c r="AL142" s="56">
        <f t="shared" si="140"/>
        <v>0</v>
      </c>
      <c r="AM142" s="75">
        <f t="shared" si="90"/>
        <v>167463.16965361341</v>
      </c>
      <c r="AN142">
        <f t="shared" si="119"/>
        <v>3.1981334721745511E-2</v>
      </c>
      <c r="AO142" s="119">
        <f t="shared" si="91"/>
        <v>0</v>
      </c>
      <c r="AP142" s="119">
        <f t="shared" si="92"/>
        <v>0</v>
      </c>
      <c r="AQ142">
        <f t="shared" si="93"/>
        <v>0.55108438019625683</v>
      </c>
      <c r="AR142" s="41">
        <f t="shared" si="94"/>
        <v>0</v>
      </c>
      <c r="AS142" s="41">
        <f t="shared" si="95"/>
        <v>0</v>
      </c>
      <c r="AT142">
        <f t="shared" si="96"/>
        <v>0.55631786746344014</v>
      </c>
      <c r="AU142" s="41">
        <f t="shared" si="120"/>
        <v>0</v>
      </c>
      <c r="AV142" s="41">
        <f t="shared" si="121"/>
        <v>0</v>
      </c>
      <c r="AW142">
        <f t="shared" si="97"/>
        <v>0.56846274350326775</v>
      </c>
      <c r="AX142">
        <f t="shared" si="122"/>
        <v>0</v>
      </c>
      <c r="AY142" s="121">
        <f t="shared" si="123"/>
        <v>0</v>
      </c>
      <c r="AZ142">
        <f t="shared" si="98"/>
        <v>0.65008163018247611</v>
      </c>
      <c r="BA142" s="39">
        <f t="shared" si="124"/>
        <v>871938.50354210113</v>
      </c>
      <c r="BB142" s="39">
        <f t="shared" si="125"/>
        <v>105815246.41336076</v>
      </c>
      <c r="BC142">
        <f t="shared" si="99"/>
        <v>0.59117676581003176</v>
      </c>
      <c r="BD142" s="41">
        <f t="shared" si="126"/>
        <v>194917.20202597091</v>
      </c>
      <c r="BE142" s="41">
        <f t="shared" si="127"/>
        <v>24425588.110413827</v>
      </c>
      <c r="BF142">
        <f t="shared" si="100"/>
        <v>0.57108396240512882</v>
      </c>
      <c r="BG142" s="41">
        <f t="shared" si="128"/>
        <v>58125</v>
      </c>
      <c r="BH142" s="41">
        <f t="shared" si="129"/>
        <v>0</v>
      </c>
      <c r="BI142">
        <f t="shared" si="101"/>
        <v>0.61152073458516498</v>
      </c>
      <c r="BJ142">
        <f t="shared" si="130"/>
        <v>0</v>
      </c>
      <c r="BK142" s="121">
        <f t="shared" si="131"/>
        <v>0</v>
      </c>
      <c r="BL142">
        <f t="shared" si="102"/>
        <v>0.62635692930959541</v>
      </c>
      <c r="BM142" s="119">
        <f t="shared" si="132"/>
        <v>1124980.7055680719</v>
      </c>
      <c r="BN142" s="119">
        <f t="shared" si="133"/>
        <v>104298675.45077388</v>
      </c>
      <c r="BO142">
        <f t="shared" si="103"/>
        <v>0.59125367366939552</v>
      </c>
    </row>
    <row r="143" spans="1:67">
      <c r="A143">
        <v>131</v>
      </c>
      <c r="B143" s="58">
        <v>126</v>
      </c>
      <c r="C143" s="56">
        <f t="shared" si="76"/>
        <v>68907523.06724523</v>
      </c>
      <c r="D143" s="56">
        <f t="shared" si="104"/>
        <v>301357.88673470914</v>
      </c>
      <c r="E143" s="59">
        <f t="shared" si="105"/>
        <v>68606165.180510521</v>
      </c>
      <c r="F143" s="53">
        <f t="shared" si="106"/>
        <v>797687.67436901468</v>
      </c>
      <c r="G143" s="53">
        <f t="shared" si="77"/>
        <v>318218.26282893465</v>
      </c>
      <c r="H143" s="60">
        <f t="shared" si="78"/>
        <v>479469.41154008004</v>
      </c>
      <c r="I143" s="54">
        <f t="shared" si="107"/>
        <v>0.06</v>
      </c>
      <c r="J143" s="61">
        <f t="shared" si="79"/>
        <v>5.1430128318229462E-3</v>
      </c>
      <c r="K143" s="62">
        <f t="shared" si="80"/>
        <v>350376.47052951303</v>
      </c>
      <c r="L143" s="62">
        <f t="shared" si="81"/>
        <v>1148064.1448985278</v>
      </c>
      <c r="M143" s="55">
        <f t="shared" si="108"/>
        <v>829845.88206959306</v>
      </c>
      <c r="N143" s="55">
        <f t="shared" si="109"/>
        <v>186866.02187043082</v>
      </c>
      <c r="O143" s="55">
        <f t="shared" si="82"/>
        <v>642979.86019916227</v>
      </c>
      <c r="P143" s="59">
        <f t="shared" si="110"/>
        <v>0</v>
      </c>
      <c r="Q143" s="52">
        <f t="shared" si="136"/>
        <v>0</v>
      </c>
      <c r="R143" s="57">
        <f t="shared" si="111"/>
        <v>0</v>
      </c>
      <c r="S143" s="59">
        <f t="shared" si="112"/>
        <v>0</v>
      </c>
      <c r="T143" s="56">
        <f t="shared" si="83"/>
        <v>0</v>
      </c>
      <c r="U143" s="57">
        <f t="shared" si="84"/>
        <v>0</v>
      </c>
      <c r="V143" s="59">
        <f t="shared" si="134"/>
        <v>0</v>
      </c>
      <c r="W143" s="52">
        <f t="shared" si="139"/>
        <v>0</v>
      </c>
      <c r="X143" s="57">
        <f t="shared" si="85"/>
        <v>0</v>
      </c>
      <c r="Y143" s="59">
        <f t="shared" si="137"/>
        <v>0</v>
      </c>
      <c r="Z143" s="56">
        <f t="shared" si="113"/>
        <v>0</v>
      </c>
      <c r="AA143" s="57">
        <f t="shared" si="114"/>
        <v>0</v>
      </c>
      <c r="AB143" s="63">
        <f t="shared" si="135"/>
        <v>13100053.268412391</v>
      </c>
      <c r="AC143" s="74">
        <f t="shared" si="86"/>
        <v>811140.79305966571</v>
      </c>
      <c r="AD143" s="57">
        <f t="shared" si="115"/>
        <v>54583.555285051625</v>
      </c>
      <c r="AE143" s="59">
        <f t="shared" si="116"/>
        <v>1498845.9123120019</v>
      </c>
      <c r="AF143" s="54">
        <f t="shared" si="117"/>
        <v>186866.02187043082</v>
      </c>
      <c r="AG143" s="57">
        <f t="shared" si="87"/>
        <v>6245.1913013000076</v>
      </c>
      <c r="AH143" s="59">
        <f t="shared" si="118"/>
        <v>13950000</v>
      </c>
      <c r="AI143" s="54">
        <f t="shared" si="88"/>
        <v>0</v>
      </c>
      <c r="AJ143" s="57">
        <f t="shared" si="89"/>
        <v>58125</v>
      </c>
      <c r="AK143" s="59">
        <f t="shared" si="138"/>
        <v>40358623.886520833</v>
      </c>
      <c r="AL143" s="56">
        <f t="shared" si="140"/>
        <v>0</v>
      </c>
      <c r="AM143" s="75">
        <f t="shared" si="90"/>
        <v>168160.93286050347</v>
      </c>
      <c r="AN143">
        <f t="shared" si="119"/>
        <v>3.2061741905752977E-2</v>
      </c>
      <c r="AO143" s="119">
        <f t="shared" si="91"/>
        <v>0</v>
      </c>
      <c r="AP143" s="119">
        <f t="shared" si="92"/>
        <v>0</v>
      </c>
      <c r="AQ143">
        <f t="shared" si="93"/>
        <v>0.54800298893837729</v>
      </c>
      <c r="AR143" s="41">
        <f t="shared" si="94"/>
        <v>0</v>
      </c>
      <c r="AS143" s="41">
        <f t="shared" si="95"/>
        <v>0</v>
      </c>
      <c r="AT143">
        <f t="shared" si="96"/>
        <v>0.55324901042521968</v>
      </c>
      <c r="AU143" s="41">
        <f t="shared" si="120"/>
        <v>0</v>
      </c>
      <c r="AV143" s="41">
        <f t="shared" si="121"/>
        <v>0</v>
      </c>
      <c r="AW143">
        <f t="shared" si="97"/>
        <v>0.56542448726828609</v>
      </c>
      <c r="AX143">
        <f t="shared" si="122"/>
        <v>0</v>
      </c>
      <c r="AY143" s="121">
        <f t="shared" si="123"/>
        <v>0</v>
      </c>
      <c r="AZ143">
        <f t="shared" si="98"/>
        <v>0.64730093648581633</v>
      </c>
      <c r="BA143" s="39">
        <f t="shared" si="124"/>
        <v>865724.34834471729</v>
      </c>
      <c r="BB143" s="39">
        <f t="shared" si="125"/>
        <v>106259443.89081621</v>
      </c>
      <c r="BC143">
        <f t="shared" si="99"/>
        <v>0.58820128887070311</v>
      </c>
      <c r="BD143" s="41">
        <f t="shared" si="126"/>
        <v>193111.21317173084</v>
      </c>
      <c r="BE143" s="41">
        <f t="shared" si="127"/>
        <v>24479448.865026437</v>
      </c>
      <c r="BF143">
        <f t="shared" si="100"/>
        <v>0.56805258507388257</v>
      </c>
      <c r="BG143" s="41">
        <f t="shared" si="128"/>
        <v>58125</v>
      </c>
      <c r="BH143" s="41">
        <f t="shared" si="129"/>
        <v>0</v>
      </c>
      <c r="BI143">
        <f t="shared" si="101"/>
        <v>0.60860743476895951</v>
      </c>
      <c r="BJ143">
        <f t="shared" si="130"/>
        <v>0</v>
      </c>
      <c r="BK143" s="121">
        <f t="shared" si="131"/>
        <v>0</v>
      </c>
      <c r="BL143">
        <f t="shared" si="102"/>
        <v>0.62349240598073541</v>
      </c>
      <c r="BM143" s="119">
        <f t="shared" si="132"/>
        <v>1116960.5615164482</v>
      </c>
      <c r="BN143" s="119">
        <f t="shared" si="133"/>
        <v>104560581.14076872</v>
      </c>
      <c r="BO143">
        <f t="shared" si="103"/>
        <v>0.58827842133345409</v>
      </c>
    </row>
    <row r="144" spans="1:67">
      <c r="A144">
        <v>132</v>
      </c>
      <c r="B144" s="64">
        <v>127</v>
      </c>
      <c r="C144" s="56">
        <f t="shared" si="76"/>
        <v>68077677.185175627</v>
      </c>
      <c r="D144" s="56">
        <f t="shared" si="104"/>
        <v>301357.88673469424</v>
      </c>
      <c r="E144" s="59">
        <f t="shared" si="105"/>
        <v>67776319.298440933</v>
      </c>
      <c r="F144" s="53">
        <f t="shared" si="106"/>
        <v>793585.15642394754</v>
      </c>
      <c r="G144" s="53">
        <f t="shared" si="77"/>
        <v>314369.16101260186</v>
      </c>
      <c r="H144" s="66">
        <f t="shared" si="78"/>
        <v>479215.99541134568</v>
      </c>
      <c r="I144" s="54">
        <f t="shared" si="107"/>
        <v>0.06</v>
      </c>
      <c r="J144" s="67">
        <f t="shared" si="79"/>
        <v>5.1430128318229462E-3</v>
      </c>
      <c r="K144" s="68">
        <f t="shared" si="80"/>
        <v>346109.8658319955</v>
      </c>
      <c r="L144" s="68">
        <f t="shared" si="81"/>
        <v>1139695.0222559429</v>
      </c>
      <c r="M144" s="55">
        <f t="shared" si="108"/>
        <v>825325.86124334112</v>
      </c>
      <c r="N144" s="55">
        <f t="shared" si="109"/>
        <v>185848.19635749736</v>
      </c>
      <c r="O144" s="55">
        <f t="shared" si="82"/>
        <v>639477.66488584375</v>
      </c>
      <c r="P144" s="65">
        <f t="shared" si="110"/>
        <v>0</v>
      </c>
      <c r="Q144" s="52">
        <f t="shared" si="136"/>
        <v>0</v>
      </c>
      <c r="R144" s="57">
        <f t="shared" si="111"/>
        <v>0</v>
      </c>
      <c r="S144" s="59">
        <f t="shared" si="112"/>
        <v>0</v>
      </c>
      <c r="T144" s="56">
        <f t="shared" si="83"/>
        <v>0</v>
      </c>
      <c r="U144" s="57">
        <f t="shared" si="84"/>
        <v>0</v>
      </c>
      <c r="V144" s="59">
        <f t="shared" si="134"/>
        <v>0</v>
      </c>
      <c r="W144" s="52">
        <f t="shared" si="139"/>
        <v>0</v>
      </c>
      <c r="X144" s="57">
        <f t="shared" si="85"/>
        <v>0</v>
      </c>
      <c r="Y144" s="59">
        <f t="shared" si="137"/>
        <v>0</v>
      </c>
      <c r="Z144" s="56">
        <f t="shared" si="113"/>
        <v>0</v>
      </c>
      <c r="AA144" s="57">
        <f t="shared" si="114"/>
        <v>0</v>
      </c>
      <c r="AB144" s="63">
        <f t="shared" si="135"/>
        <v>12288912.475352725</v>
      </c>
      <c r="AC144" s="74">
        <f t="shared" si="86"/>
        <v>808339.26829993259</v>
      </c>
      <c r="AD144" s="57">
        <f t="shared" si="115"/>
        <v>51203.801980636352</v>
      </c>
      <c r="AE144" s="59">
        <f t="shared" si="116"/>
        <v>1311979.8904415711</v>
      </c>
      <c r="AF144" s="54">
        <f t="shared" si="117"/>
        <v>185848.19635749736</v>
      </c>
      <c r="AG144" s="57">
        <f t="shared" si="87"/>
        <v>5466.5828768398796</v>
      </c>
      <c r="AH144" s="59">
        <f t="shared" si="118"/>
        <v>13950000</v>
      </c>
      <c r="AI144" s="54">
        <f t="shared" si="88"/>
        <v>0</v>
      </c>
      <c r="AJ144" s="57">
        <f t="shared" si="89"/>
        <v>58125</v>
      </c>
      <c r="AK144" s="59">
        <f t="shared" si="138"/>
        <v>40526784.819381334</v>
      </c>
      <c r="AL144" s="56">
        <f t="shared" si="140"/>
        <v>0</v>
      </c>
      <c r="AM144" s="75">
        <f t="shared" si="90"/>
        <v>168861.6034140889</v>
      </c>
      <c r="AN144">
        <f t="shared" si="119"/>
        <v>3.214214908976043E-2</v>
      </c>
      <c r="AO144" s="119">
        <f t="shared" si="91"/>
        <v>0</v>
      </c>
      <c r="AP144" s="119">
        <f t="shared" si="92"/>
        <v>0</v>
      </c>
      <c r="AQ144">
        <f t="shared" si="93"/>
        <v>0.54493156234314299</v>
      </c>
      <c r="AR144" s="41">
        <f t="shared" si="94"/>
        <v>0</v>
      </c>
      <c r="AS144" s="41">
        <f t="shared" si="95"/>
        <v>0</v>
      </c>
      <c r="AT144">
        <f t="shared" si="96"/>
        <v>0.55018974673920062</v>
      </c>
      <c r="AU144" s="41">
        <f t="shared" si="120"/>
        <v>0</v>
      </c>
      <c r="AV144" s="41">
        <f t="shared" si="121"/>
        <v>0</v>
      </c>
      <c r="AW144">
        <f t="shared" si="97"/>
        <v>0.56239496993161708</v>
      </c>
      <c r="AX144">
        <f t="shared" si="122"/>
        <v>0</v>
      </c>
      <c r="AY144" s="121">
        <f t="shared" si="123"/>
        <v>0</v>
      </c>
      <c r="AZ144">
        <f t="shared" si="98"/>
        <v>0.64452353301699095</v>
      </c>
      <c r="BA144" s="39">
        <f t="shared" si="124"/>
        <v>859543.07028056891</v>
      </c>
      <c r="BB144" s="39">
        <f t="shared" si="125"/>
        <v>106700783.41559111</v>
      </c>
      <c r="BC144">
        <f t="shared" si="99"/>
        <v>0.58523298130211987</v>
      </c>
      <c r="BD144" s="41">
        <f t="shared" si="126"/>
        <v>191314.77923433724</v>
      </c>
      <c r="BE144" s="41">
        <f t="shared" si="127"/>
        <v>24531961.919189651</v>
      </c>
      <c r="BF144">
        <f t="shared" si="100"/>
        <v>0.5650297635842243</v>
      </c>
      <c r="BG144" s="41">
        <f t="shared" si="128"/>
        <v>58125</v>
      </c>
      <c r="BH144" s="41">
        <f t="shared" si="129"/>
        <v>0</v>
      </c>
      <c r="BI144">
        <f t="shared" si="101"/>
        <v>0.60569993215368612</v>
      </c>
      <c r="BJ144">
        <f t="shared" si="130"/>
        <v>0</v>
      </c>
      <c r="BK144" s="121">
        <f t="shared" si="131"/>
        <v>0</v>
      </c>
      <c r="BL144">
        <f t="shared" si="102"/>
        <v>0.62063270033418638</v>
      </c>
      <c r="BM144" s="119">
        <f t="shared" si="132"/>
        <v>1108982.8495149061</v>
      </c>
      <c r="BN144" s="119">
        <f t="shared" si="133"/>
        <v>104816384.37790433</v>
      </c>
      <c r="BO144">
        <f t="shared" si="103"/>
        <v>0.58531033311975855</v>
      </c>
    </row>
    <row r="145" spans="1:67">
      <c r="A145">
        <v>133</v>
      </c>
      <c r="B145" s="58">
        <v>128</v>
      </c>
      <c r="C145" s="56">
        <f t="shared" si="76"/>
        <v>67252351.32393229</v>
      </c>
      <c r="D145" s="56">
        <f t="shared" si="104"/>
        <v>301357.88673470169</v>
      </c>
      <c r="E145" s="59">
        <f t="shared" si="105"/>
        <v>66950993.437197588</v>
      </c>
      <c r="F145" s="53">
        <f t="shared" si="106"/>
        <v>789503.73778131499</v>
      </c>
      <c r="G145" s="53">
        <f t="shared" si="77"/>
        <v>310541.0245595348</v>
      </c>
      <c r="H145" s="60">
        <f t="shared" si="78"/>
        <v>478962.7132217802</v>
      </c>
      <c r="I145" s="54">
        <f t="shared" si="107"/>
        <v>0.06</v>
      </c>
      <c r="J145" s="61">
        <f t="shared" si="79"/>
        <v>5.1430128318229462E-3</v>
      </c>
      <c r="K145" s="62">
        <f t="shared" si="80"/>
        <v>341866.50697073672</v>
      </c>
      <c r="L145" s="62">
        <f t="shared" si="81"/>
        <v>1131370.2447520518</v>
      </c>
      <c r="M145" s="55">
        <f t="shared" si="108"/>
        <v>820829.22019251692</v>
      </c>
      <c r="N145" s="55">
        <f t="shared" si="109"/>
        <v>184835.63553975706</v>
      </c>
      <c r="O145" s="55">
        <f t="shared" si="82"/>
        <v>635993.58465275983</v>
      </c>
      <c r="P145" s="59">
        <f t="shared" si="110"/>
        <v>0</v>
      </c>
      <c r="Q145" s="52">
        <f t="shared" si="136"/>
        <v>0</v>
      </c>
      <c r="R145" s="57">
        <f t="shared" si="111"/>
        <v>0</v>
      </c>
      <c r="S145" s="59">
        <f t="shared" si="112"/>
        <v>0</v>
      </c>
      <c r="T145" s="56">
        <f t="shared" si="83"/>
        <v>0</v>
      </c>
      <c r="U145" s="57">
        <f t="shared" si="84"/>
        <v>0</v>
      </c>
      <c r="V145" s="59">
        <f t="shared" si="134"/>
        <v>0</v>
      </c>
      <c r="W145" s="52">
        <f t="shared" si="139"/>
        <v>0</v>
      </c>
      <c r="X145" s="57">
        <f t="shared" si="85"/>
        <v>0</v>
      </c>
      <c r="Y145" s="59">
        <f t="shared" si="137"/>
        <v>0</v>
      </c>
      <c r="Z145" s="56">
        <f t="shared" si="113"/>
        <v>0</v>
      </c>
      <c r="AA145" s="57">
        <f t="shared" si="114"/>
        <v>0</v>
      </c>
      <c r="AB145" s="63">
        <f t="shared" si="135"/>
        <v>11480573.207052793</v>
      </c>
      <c r="AC145" s="74">
        <f t="shared" si="86"/>
        <v>805558.77808107412</v>
      </c>
      <c r="AD145" s="57">
        <f t="shared" si="115"/>
        <v>47835.721696053304</v>
      </c>
      <c r="AE145" s="59">
        <f t="shared" si="116"/>
        <v>1126131.6940840739</v>
      </c>
      <c r="AF145" s="54">
        <f t="shared" si="117"/>
        <v>184835.63553975706</v>
      </c>
      <c r="AG145" s="57">
        <f t="shared" si="87"/>
        <v>4692.2153920169749</v>
      </c>
      <c r="AH145" s="59">
        <f t="shared" si="118"/>
        <v>13950000</v>
      </c>
      <c r="AI145" s="54">
        <f t="shared" si="88"/>
        <v>0</v>
      </c>
      <c r="AJ145" s="57">
        <f t="shared" si="89"/>
        <v>58125</v>
      </c>
      <c r="AK145" s="59">
        <f t="shared" si="138"/>
        <v>40695646.422795422</v>
      </c>
      <c r="AL145" s="56">
        <f t="shared" si="140"/>
        <v>0</v>
      </c>
      <c r="AM145" s="75">
        <f t="shared" si="90"/>
        <v>169565.19342831426</v>
      </c>
      <c r="AN145">
        <f t="shared" si="119"/>
        <v>3.2222556273767897E-2</v>
      </c>
      <c r="AO145" s="119">
        <f t="shared" si="91"/>
        <v>0</v>
      </c>
      <c r="AP145" s="119">
        <f t="shared" si="92"/>
        <v>0</v>
      </c>
      <c r="AQ145">
        <f t="shared" si="93"/>
        <v>0.54187012629832243</v>
      </c>
      <c r="AR145" s="41">
        <f t="shared" si="94"/>
        <v>0</v>
      </c>
      <c r="AS145" s="41">
        <f t="shared" si="95"/>
        <v>0</v>
      </c>
      <c r="AT145">
        <f t="shared" si="96"/>
        <v>0.5471401047815394</v>
      </c>
      <c r="AU145" s="41">
        <f t="shared" si="120"/>
        <v>0</v>
      </c>
      <c r="AV145" s="41">
        <f t="shared" si="121"/>
        <v>0</v>
      </c>
      <c r="AW145">
        <f t="shared" si="97"/>
        <v>0.55937422532603187</v>
      </c>
      <c r="AX145">
        <f t="shared" si="122"/>
        <v>0</v>
      </c>
      <c r="AY145" s="121">
        <f t="shared" si="123"/>
        <v>0</v>
      </c>
      <c r="AZ145">
        <f t="shared" si="98"/>
        <v>0.64174947973801555</v>
      </c>
      <c r="BA145" s="39">
        <f t="shared" si="124"/>
        <v>853394.49977712741</v>
      </c>
      <c r="BB145" s="39">
        <f t="shared" si="125"/>
        <v>107139317.48478286</v>
      </c>
      <c r="BC145">
        <f t="shared" si="99"/>
        <v>0.58227188599211066</v>
      </c>
      <c r="BD145" s="41">
        <f t="shared" si="126"/>
        <v>189527.85093177404</v>
      </c>
      <c r="BE145" s="41">
        <f t="shared" si="127"/>
        <v>24583139.526787687</v>
      </c>
      <c r="BF145">
        <f t="shared" si="100"/>
        <v>0.56201553288936268</v>
      </c>
      <c r="BG145" s="41">
        <f t="shared" si="128"/>
        <v>58125</v>
      </c>
      <c r="BH145" s="41">
        <f t="shared" si="129"/>
        <v>0</v>
      </c>
      <c r="BI145">
        <f t="shared" si="101"/>
        <v>0.60279827652786744</v>
      </c>
      <c r="BJ145">
        <f t="shared" si="130"/>
        <v>0</v>
      </c>
      <c r="BK145" s="121">
        <f t="shared" si="131"/>
        <v>0</v>
      </c>
      <c r="BL145">
        <f t="shared" si="102"/>
        <v>0.61777786650818833</v>
      </c>
      <c r="BM145" s="119">
        <f t="shared" si="132"/>
        <v>1101047.3507089014</v>
      </c>
      <c r="BN145" s="119">
        <f t="shared" si="133"/>
        <v>105066140.18464217</v>
      </c>
      <c r="BO145">
        <f t="shared" si="103"/>
        <v>0.58234945194431176</v>
      </c>
    </row>
    <row r="146" spans="1:67">
      <c r="A146">
        <v>134</v>
      </c>
      <c r="B146" s="64">
        <v>129</v>
      </c>
      <c r="C146" s="56">
        <f t="shared" ref="C146:C209" si="141">P146+S146+V146+Y146+AB146+AE146+AH146+AK146</f>
        <v>66431522.103739776</v>
      </c>
      <c r="D146" s="56">
        <f t="shared" si="104"/>
        <v>301357.88673470169</v>
      </c>
      <c r="E146" s="59">
        <f t="shared" si="105"/>
        <v>66130164.217005074</v>
      </c>
      <c r="F146" s="53">
        <f t="shared" si="106"/>
        <v>785443.30992713361</v>
      </c>
      <c r="G146" s="53">
        <f t="shared" ref="G146:G209" si="142">E146*$K$13/12</f>
        <v>306733.74502654187</v>
      </c>
      <c r="H146" s="66">
        <f t="shared" ref="H146:H209" si="143">F146-G146</f>
        <v>478709.56490059174</v>
      </c>
      <c r="I146" s="54">
        <f t="shared" si="107"/>
        <v>0.06</v>
      </c>
      <c r="J146" s="67">
        <f t="shared" ref="J146:J209" si="144">1-(1-I146)^(1/12)</f>
        <v>5.1430128318229462E-3</v>
      </c>
      <c r="K146" s="68">
        <f t="shared" ref="K146:K209" si="145">(E146-H146)*J146</f>
        <v>337646.27370361559</v>
      </c>
      <c r="L146" s="68">
        <f t="shared" ref="L146:L209" si="146">K146+H146+G146</f>
        <v>1123089.5836307493</v>
      </c>
      <c r="M146" s="55">
        <f t="shared" si="108"/>
        <v>816355.83860420738</v>
      </c>
      <c r="N146" s="55">
        <f t="shared" si="109"/>
        <v>183828.31232495594</v>
      </c>
      <c r="O146" s="55">
        <f t="shared" ref="O146:O209" si="147">M146*$M$5</f>
        <v>632527.52627925144</v>
      </c>
      <c r="P146" s="65">
        <f t="shared" si="110"/>
        <v>0</v>
      </c>
      <c r="Q146" s="52">
        <f t="shared" si="136"/>
        <v>0</v>
      </c>
      <c r="R146" s="57">
        <f t="shared" si="111"/>
        <v>0</v>
      </c>
      <c r="S146" s="59">
        <f t="shared" si="112"/>
        <v>0</v>
      </c>
      <c r="T146" s="56">
        <f t="shared" ref="T146:T209" si="148">MIN(IF(S146&gt;O146,O146,S146)+IF(S146&gt;0,AM146,0),S146)</f>
        <v>0</v>
      </c>
      <c r="U146" s="57">
        <f t="shared" ref="U146:U209" si="149">S146*($G$4/12)</f>
        <v>0</v>
      </c>
      <c r="V146" s="59">
        <f t="shared" si="134"/>
        <v>0</v>
      </c>
      <c r="W146" s="52">
        <f t="shared" si="139"/>
        <v>0</v>
      </c>
      <c r="X146" s="57">
        <f t="shared" ref="X146:X209" si="150">V146*($G$5/12)</f>
        <v>0</v>
      </c>
      <c r="Y146" s="59">
        <f t="shared" si="137"/>
        <v>0</v>
      </c>
      <c r="Z146" s="56">
        <f t="shared" si="113"/>
        <v>0</v>
      </c>
      <c r="AA146" s="57">
        <f t="shared" si="114"/>
        <v>0</v>
      </c>
      <c r="AB146" s="63">
        <f t="shared" si="135"/>
        <v>10675014.428971719</v>
      </c>
      <c r="AC146" s="74">
        <f t="shared" ref="AC146:AC209" si="151">MIN(IF(Y146&gt;O146,0,MIN(AB146,O146+AM146-Y146)))</f>
        <v>802799.24134685029</v>
      </c>
      <c r="AD146" s="57">
        <f t="shared" si="115"/>
        <v>44479.226787382162</v>
      </c>
      <c r="AE146" s="59">
        <f t="shared" si="116"/>
        <v>941296.05854431679</v>
      </c>
      <c r="AF146" s="54">
        <f t="shared" si="117"/>
        <v>183828.31232495594</v>
      </c>
      <c r="AG146" s="57">
        <f t="shared" ref="AG146:AG209" si="152">AE146*($G$3/12)</f>
        <v>3922.0669106013197</v>
      </c>
      <c r="AH146" s="59">
        <f t="shared" si="118"/>
        <v>13950000</v>
      </c>
      <c r="AI146" s="54">
        <f t="shared" ref="AI146:AI204" si="153">IF(AE146&gt;N146,0,MIN(AH146,N146-AE146))</f>
        <v>0</v>
      </c>
      <c r="AJ146" s="57">
        <f t="shared" ref="AJ146:AJ209" si="154">AH146*($G$6/12)</f>
        <v>58125</v>
      </c>
      <c r="AK146" s="59">
        <f t="shared" si="138"/>
        <v>40865211.616223738</v>
      </c>
      <c r="AL146" s="56">
        <f t="shared" si="140"/>
        <v>0</v>
      </c>
      <c r="AM146" s="75">
        <f t="shared" ref="AM146:AM209" si="155">AK146*($G$7/12)</f>
        <v>170271.71506759891</v>
      </c>
      <c r="AN146">
        <f t="shared" si="119"/>
        <v>3.2302963457775356E-2</v>
      </c>
      <c r="AO146" s="119">
        <f t="shared" ref="AO146:AO209" si="156">Q146+R146</f>
        <v>0</v>
      </c>
      <c r="AP146" s="119">
        <f t="shared" ref="AP146:AP209" si="157">Q146*B146</f>
        <v>0</v>
      </c>
      <c r="AQ146">
        <f t="shared" ref="AQ146:AQ209" si="158">1/(1+(AN146+$CB$5)/12)^$B146</f>
        <v>0.53881870614676397</v>
      </c>
      <c r="AR146" s="41">
        <f t="shared" ref="AR146:AR209" si="159">T146+U146</f>
        <v>0</v>
      </c>
      <c r="AS146" s="41">
        <f t="shared" ref="AS146:AS209" si="160">T146*A146</f>
        <v>0</v>
      </c>
      <c r="AT146">
        <f t="shared" ref="AT146:AT209" si="161">1/(1+(AN146+$BV$5)/12)^$B146</f>
        <v>0.5441001123863074</v>
      </c>
      <c r="AU146" s="41">
        <f t="shared" si="120"/>
        <v>0</v>
      </c>
      <c r="AV146" s="41">
        <f t="shared" si="121"/>
        <v>0</v>
      </c>
      <c r="AW146">
        <f t="shared" ref="AW146:AW209" si="162">1/(1+(AN146+$BW$5)/12)^$B146</f>
        <v>0.55636228675158061</v>
      </c>
      <c r="AX146">
        <f t="shared" si="122"/>
        <v>0</v>
      </c>
      <c r="AY146" s="121">
        <f t="shared" si="123"/>
        <v>0</v>
      </c>
      <c r="AZ146">
        <f t="shared" ref="AZ146:AZ209" si="163">1/(1+(AN146+$BZ$5)/12)^$B146</f>
        <v>0.6389788362182397</v>
      </c>
      <c r="BA146" s="39">
        <f t="shared" si="124"/>
        <v>847278.46813423245</v>
      </c>
      <c r="BB146" s="39">
        <f t="shared" si="125"/>
        <v>107575098.34047794</v>
      </c>
      <c r="BC146">
        <f t="shared" ref="BC146:BC209" si="164">1/(1+(AN146+$CA$5)/12)^$B146</f>
        <v>0.57931804532275932</v>
      </c>
      <c r="BD146" s="41">
        <f t="shared" si="126"/>
        <v>187750.37923555725</v>
      </c>
      <c r="BE146" s="41">
        <f t="shared" si="127"/>
        <v>24632993.851544097</v>
      </c>
      <c r="BF146">
        <f t="shared" ref="BF146:BF209" si="165">1/(1+(AN146+$BU$5)/12)^$B146</f>
        <v>0.55900992741230127</v>
      </c>
      <c r="BG146" s="41">
        <f t="shared" si="128"/>
        <v>58125</v>
      </c>
      <c r="BH146" s="41">
        <f t="shared" si="129"/>
        <v>0</v>
      </c>
      <c r="BI146">
        <f t="shared" ref="BI146:BI209" si="166">1/(1+(AN146+$BX$5)/12)^$B146</f>
        <v>0.59990251720726162</v>
      </c>
      <c r="BJ146">
        <f t="shared" si="130"/>
        <v>0</v>
      </c>
      <c r="BK146" s="121">
        <f t="shared" si="131"/>
        <v>0</v>
      </c>
      <c r="BL146">
        <f t="shared" ref="BL146:BL209" si="167">1/(1+(AN146+$BY$5)/12)^$B146</f>
        <v>0.61492795819658719</v>
      </c>
      <c r="BM146" s="119">
        <f t="shared" si="132"/>
        <v>1093153.8473697896</v>
      </c>
      <c r="BN146" s="119">
        <f t="shared" si="133"/>
        <v>105309903.17994276</v>
      </c>
      <c r="BO146">
        <f t="shared" ref="BO146:BO209" si="168">1/(1+(AN146+$CC$5)/12)^$B146</f>
        <v>0.57939582021753633</v>
      </c>
    </row>
    <row r="147" spans="1:67">
      <c r="A147">
        <v>135</v>
      </c>
      <c r="B147" s="58">
        <v>130</v>
      </c>
      <c r="C147" s="56">
        <f t="shared" si="141"/>
        <v>65615166.265135564</v>
      </c>
      <c r="D147" s="56">
        <f t="shared" ref="D147:D210" si="169">C147-E147</f>
        <v>301357.88673469424</v>
      </c>
      <c r="E147" s="59">
        <f t="shared" ref="E147:E210" si="170">E146-H146-K146</f>
        <v>65313808.37840087</v>
      </c>
      <c r="F147" s="53">
        <f t="shared" ref="F147:F210" si="171">PMT($K$13/12,$K$12-B147+1,-E147,0)</f>
        <v>781403.76490550896</v>
      </c>
      <c r="G147" s="53">
        <f t="shared" si="142"/>
        <v>302947.2145284827</v>
      </c>
      <c r="H147" s="60">
        <f t="shared" si="143"/>
        <v>478456.55037702626</v>
      </c>
      <c r="I147" s="54">
        <f t="shared" ref="I147:I210" si="172">IF(A147&lt;=(30-(240-$K$8)),((A147+(240-$K$7))/30)*$K$6,$K$6)*($K$5/100)</f>
        <v>0.06</v>
      </c>
      <c r="J147" s="61">
        <f t="shared" si="144"/>
        <v>5.1430128318229462E-3</v>
      </c>
      <c r="K147" s="62">
        <f t="shared" si="145"/>
        <v>333449.04640728194</v>
      </c>
      <c r="L147" s="62">
        <f t="shared" si="146"/>
        <v>1114852.811312791</v>
      </c>
      <c r="M147" s="55">
        <f t="shared" ref="M147:M210" si="173">L147-G147</f>
        <v>811905.59678430832</v>
      </c>
      <c r="N147" s="55">
        <f t="shared" ref="N147:N210" si="174">M147*$M$4</f>
        <v>182826.19976018427</v>
      </c>
      <c r="O147" s="55">
        <f t="shared" si="147"/>
        <v>629079.39702412405</v>
      </c>
      <c r="P147" s="59">
        <f t="shared" ref="P147:P210" si="175">P146-Q146</f>
        <v>0</v>
      </c>
      <c r="Q147" s="52">
        <f t="shared" si="136"/>
        <v>0</v>
      </c>
      <c r="R147" s="57">
        <f t="shared" ref="R147:R210" si="176">P147*($G$10/12)</f>
        <v>0</v>
      </c>
      <c r="S147" s="59">
        <f t="shared" ref="S147:S210" si="177">S146-T146</f>
        <v>0</v>
      </c>
      <c r="T147" s="56">
        <f t="shared" si="148"/>
        <v>0</v>
      </c>
      <c r="U147" s="57">
        <f t="shared" si="149"/>
        <v>0</v>
      </c>
      <c r="V147" s="59">
        <f t="shared" si="134"/>
        <v>0</v>
      </c>
      <c r="W147" s="52">
        <f t="shared" si="139"/>
        <v>0</v>
      </c>
      <c r="X147" s="57">
        <f t="shared" si="150"/>
        <v>0</v>
      </c>
      <c r="Y147" s="59">
        <f t="shared" si="137"/>
        <v>0</v>
      </c>
      <c r="Z147" s="56">
        <f t="shared" ref="Z147:Z210" si="178">MIN(IF(V147&gt;O147,0,MIN(Y147,O147-V147))+IF(AM146&gt;V146,AM146,0),Y147)</f>
        <v>0</v>
      </c>
      <c r="AA147" s="57">
        <f t="shared" ref="AA147:AA210" si="179">Y147*($G$8/12)</f>
        <v>0</v>
      </c>
      <c r="AB147" s="63">
        <f t="shared" si="135"/>
        <v>9872215.187624868</v>
      </c>
      <c r="AC147" s="74">
        <f t="shared" si="151"/>
        <v>800060.57757117134</v>
      </c>
      <c r="AD147" s="57">
        <f t="shared" ref="AD147:AD210" si="180">AB147*($G$9/12)</f>
        <v>41134.229948436951</v>
      </c>
      <c r="AE147" s="59">
        <f t="shared" ref="AE147:AE210" si="181">AE146-AF146</f>
        <v>757467.74621936085</v>
      </c>
      <c r="AF147" s="54">
        <f t="shared" ref="AF147:AF210" si="182">IF(AE147&gt;N147,N147,AE147)</f>
        <v>182826.19976018427</v>
      </c>
      <c r="AG147" s="57">
        <f t="shared" si="152"/>
        <v>3156.115609247337</v>
      </c>
      <c r="AH147" s="59">
        <f t="shared" ref="AH147:AH210" si="183">AH146-AI146</f>
        <v>13950000</v>
      </c>
      <c r="AI147" s="54">
        <f t="shared" si="153"/>
        <v>0</v>
      </c>
      <c r="AJ147" s="57">
        <f t="shared" si="154"/>
        <v>58125</v>
      </c>
      <c r="AK147" s="59">
        <f t="shared" si="138"/>
        <v>41035483.331291333</v>
      </c>
      <c r="AL147" s="56">
        <f t="shared" si="140"/>
        <v>0</v>
      </c>
      <c r="AM147" s="75">
        <f t="shared" si="155"/>
        <v>170981.18054704723</v>
      </c>
      <c r="AN147">
        <f t="shared" ref="AN147:AN210" si="184">FORECAST(B147, $AM$2:$AY$2,$AM$1:$AY$1)</f>
        <v>3.2383370641782816E-2</v>
      </c>
      <c r="AO147" s="119">
        <f t="shared" si="156"/>
        <v>0</v>
      </c>
      <c r="AP147" s="119">
        <f t="shared" si="157"/>
        <v>0</v>
      </c>
      <c r="AQ147">
        <f t="shared" si="158"/>
        <v>0.53577732668809197</v>
      </c>
      <c r="AR147" s="41">
        <f t="shared" si="159"/>
        <v>0</v>
      </c>
      <c r="AS147" s="41">
        <f t="shared" si="160"/>
        <v>0</v>
      </c>
      <c r="AT147">
        <f t="shared" si="161"/>
        <v>0.54106979684697432</v>
      </c>
      <c r="AU147" s="41">
        <f t="shared" ref="AU147:AU210" si="185">W147+X147</f>
        <v>0</v>
      </c>
      <c r="AV147" s="41">
        <f t="shared" ref="AV147:AV210" si="186">W147*A147</f>
        <v>0</v>
      </c>
      <c r="AW147">
        <f t="shared" si="162"/>
        <v>0.5533591869767035</v>
      </c>
      <c r="AX147">
        <f t="shared" ref="AX147:AX210" si="187">IF(Y148&gt;Y147,0,Z147+AA147)</f>
        <v>0</v>
      </c>
      <c r="AY147" s="121">
        <f t="shared" ref="AY147:AY210" si="188">A147*Z147</f>
        <v>0</v>
      </c>
      <c r="AZ147">
        <f t="shared" si="163"/>
        <v>0.63621166163286502</v>
      </c>
      <c r="BA147" s="39">
        <f t="shared" ref="BA147:BA210" si="189">AC147+AD147</f>
        <v>841194.80751960829</v>
      </c>
      <c r="BB147" s="39">
        <f t="shared" ref="BB147:BB210" si="190">AC147*A147</f>
        <v>108008177.97210813</v>
      </c>
      <c r="BC147">
        <f t="shared" si="164"/>
        <v>0.57637150117064329</v>
      </c>
      <c r="BD147" s="41">
        <f t="shared" ref="BD147:BD210" si="191">AF147+AG147</f>
        <v>185982.3153694316</v>
      </c>
      <c r="BE147" s="41">
        <f t="shared" ref="BE147:BE210" si="192">AF147*A147</f>
        <v>24681536.967624877</v>
      </c>
      <c r="BF147">
        <f t="shared" si="165"/>
        <v>0.5560129810468607</v>
      </c>
      <c r="BG147" s="41">
        <f t="shared" ref="BG147:BG210" si="193">AI147+AJ147</f>
        <v>58125</v>
      </c>
      <c r="BH147" s="41">
        <f t="shared" ref="BH147:BH210" si="194">AI147*A147</f>
        <v>0</v>
      </c>
      <c r="BI147">
        <f t="shared" si="166"/>
        <v>0.59701270303437926</v>
      </c>
      <c r="BJ147">
        <f t="shared" ref="BJ147:BJ210" si="195">IF(AK148&gt;AK147,0,AL147+AM147)</f>
        <v>0</v>
      </c>
      <c r="BK147" s="121">
        <f t="shared" ref="BK147:BK210" si="196">A147*AL147</f>
        <v>0</v>
      </c>
      <c r="BL147">
        <f t="shared" si="167"/>
        <v>0.61208302864799913</v>
      </c>
      <c r="BM147" s="119">
        <f t="shared" ref="BM147:BM210" si="197">AO147+AR147+AU147+AX147+BA147+BD147+BG147+BJ147</f>
        <v>1085302.12288904</v>
      </c>
      <c r="BN147" s="119">
        <f t="shared" ref="BN147:BN210" si="198">M147*B147</f>
        <v>105547727.58196008</v>
      </c>
      <c r="BO147">
        <f t="shared" si="168"/>
        <v>0.57644947984439132</v>
      </c>
    </row>
    <row r="148" spans="1:67">
      <c r="A148">
        <v>136</v>
      </c>
      <c r="B148" s="64">
        <v>131</v>
      </c>
      <c r="C148" s="56">
        <f t="shared" si="141"/>
        <v>64803260.668351248</v>
      </c>
      <c r="D148" s="56">
        <f t="shared" si="169"/>
        <v>301357.88673468679</v>
      </c>
      <c r="E148" s="59">
        <f t="shared" si="170"/>
        <v>64501902.781616561</v>
      </c>
      <c r="F148" s="53">
        <f t="shared" si="171"/>
        <v>777384.99531576503</v>
      </c>
      <c r="G148" s="53">
        <f t="shared" si="142"/>
        <v>299181.32573539816</v>
      </c>
      <c r="H148" s="66">
        <f t="shared" si="143"/>
        <v>478203.66958036687</v>
      </c>
      <c r="I148" s="54">
        <f t="shared" si="172"/>
        <v>0.06</v>
      </c>
      <c r="J148" s="67">
        <f t="shared" si="144"/>
        <v>5.1430128318229462E-3</v>
      </c>
      <c r="K148" s="68">
        <f t="shared" si="145"/>
        <v>329274.7060739735</v>
      </c>
      <c r="L148" s="68">
        <f t="shared" si="146"/>
        <v>1106659.7013897386</v>
      </c>
      <c r="M148" s="55">
        <f t="shared" si="173"/>
        <v>807478.37565434049</v>
      </c>
      <c r="N148" s="55">
        <f t="shared" si="174"/>
        <v>181829.27103115982</v>
      </c>
      <c r="O148" s="55">
        <f t="shared" si="147"/>
        <v>625649.1046231807</v>
      </c>
      <c r="P148" s="65">
        <f t="shared" si="175"/>
        <v>0</v>
      </c>
      <c r="Q148" s="52">
        <f t="shared" si="136"/>
        <v>0</v>
      </c>
      <c r="R148" s="57">
        <f t="shared" si="176"/>
        <v>0</v>
      </c>
      <c r="S148" s="59">
        <f t="shared" si="177"/>
        <v>0</v>
      </c>
      <c r="T148" s="56">
        <f t="shared" si="148"/>
        <v>0</v>
      </c>
      <c r="U148" s="57">
        <f t="shared" si="149"/>
        <v>0</v>
      </c>
      <c r="V148" s="59">
        <f t="shared" ref="V148:V211" si="199">V147-W147</f>
        <v>0</v>
      </c>
      <c r="W148" s="52">
        <f t="shared" si="139"/>
        <v>0</v>
      </c>
      <c r="X148" s="57">
        <f t="shared" si="150"/>
        <v>0</v>
      </c>
      <c r="Y148" s="59">
        <f t="shared" si="137"/>
        <v>0</v>
      </c>
      <c r="Z148" s="56">
        <f t="shared" si="178"/>
        <v>0</v>
      </c>
      <c r="AA148" s="57">
        <f t="shared" si="179"/>
        <v>0</v>
      </c>
      <c r="AB148" s="63">
        <f t="shared" ref="AB148:AB211" si="200">AB147-AC147</f>
        <v>9072154.6100536957</v>
      </c>
      <c r="AC148" s="74">
        <f t="shared" si="151"/>
        <v>797342.70675584057</v>
      </c>
      <c r="AD148" s="57">
        <f t="shared" si="180"/>
        <v>37800.644208557067</v>
      </c>
      <c r="AE148" s="59">
        <f t="shared" si="181"/>
        <v>574641.54645917658</v>
      </c>
      <c r="AF148" s="54">
        <f t="shared" si="182"/>
        <v>181829.27103115982</v>
      </c>
      <c r="AG148" s="57">
        <f t="shared" si="152"/>
        <v>2394.3397769132357</v>
      </c>
      <c r="AH148" s="59">
        <f t="shared" si="183"/>
        <v>13950000</v>
      </c>
      <c r="AI148" s="54">
        <f t="shared" si="153"/>
        <v>0</v>
      </c>
      <c r="AJ148" s="57">
        <f t="shared" si="154"/>
        <v>58125</v>
      </c>
      <c r="AK148" s="59">
        <f t="shared" si="138"/>
        <v>41206464.511838377</v>
      </c>
      <c r="AL148" s="56">
        <f t="shared" si="140"/>
        <v>0</v>
      </c>
      <c r="AM148" s="75">
        <f t="shared" si="155"/>
        <v>171693.6021326599</v>
      </c>
      <c r="AN148">
        <f t="shared" si="184"/>
        <v>3.2463777825790276E-2</v>
      </c>
      <c r="AO148" s="119">
        <f t="shared" si="156"/>
        <v>0</v>
      </c>
      <c r="AP148" s="119">
        <f t="shared" si="157"/>
        <v>0</v>
      </c>
      <c r="AQ148">
        <f t="shared" si="158"/>
        <v>0.53274601218045037</v>
      </c>
      <c r="AR148" s="41">
        <f t="shared" si="159"/>
        <v>0</v>
      </c>
      <c r="AS148" s="41">
        <f t="shared" si="160"/>
        <v>0</v>
      </c>
      <c r="AT148">
        <f t="shared" si="161"/>
        <v>0.53804918491808162</v>
      </c>
      <c r="AU148" s="41">
        <f t="shared" si="185"/>
        <v>0</v>
      </c>
      <c r="AV148" s="41">
        <f t="shared" si="186"/>
        <v>0</v>
      </c>
      <c r="AW148">
        <f t="shared" si="162"/>
        <v>0.55036495823937726</v>
      </c>
      <c r="AX148">
        <f t="shared" si="187"/>
        <v>0</v>
      </c>
      <c r="AY148" s="121">
        <f t="shared" si="188"/>
        <v>0</v>
      </c>
      <c r="AZ148">
        <f t="shared" si="163"/>
        <v>0.63344801476146595</v>
      </c>
      <c r="BA148" s="39">
        <f t="shared" si="189"/>
        <v>835143.35096439766</v>
      </c>
      <c r="BB148" s="39">
        <f t="shared" si="190"/>
        <v>108438608.11879432</v>
      </c>
      <c r="BC148">
        <f t="shared" si="164"/>
        <v>0.57343229490720693</v>
      </c>
      <c r="BD148" s="41">
        <f t="shared" si="191"/>
        <v>184223.61080807305</v>
      </c>
      <c r="BE148" s="41">
        <f t="shared" si="192"/>
        <v>24728780.860237736</v>
      </c>
      <c r="BF148">
        <f t="shared" si="165"/>
        <v>0.55302472715864714</v>
      </c>
      <c r="BG148" s="41">
        <f t="shared" si="193"/>
        <v>58125</v>
      </c>
      <c r="BH148" s="41">
        <f t="shared" si="194"/>
        <v>0</v>
      </c>
      <c r="BI148">
        <f t="shared" si="166"/>
        <v>0.59412888237823536</v>
      </c>
      <c r="BJ148">
        <f t="shared" si="195"/>
        <v>0</v>
      </c>
      <c r="BK148" s="121">
        <f t="shared" si="196"/>
        <v>0</v>
      </c>
      <c r="BL148">
        <f t="shared" si="167"/>
        <v>0.60924313066504476</v>
      </c>
      <c r="BM148" s="119">
        <f t="shared" si="197"/>
        <v>1077491.9617724707</v>
      </c>
      <c r="BN148" s="119">
        <f t="shared" si="198"/>
        <v>105779667.2107186</v>
      </c>
      <c r="BO148">
        <f t="shared" si="168"/>
        <v>0.5735104722248523</v>
      </c>
    </row>
    <row r="149" spans="1:67">
      <c r="A149">
        <v>137</v>
      </c>
      <c r="B149" s="58">
        <v>132</v>
      </c>
      <c r="C149" s="56">
        <f t="shared" si="141"/>
        <v>63995782.292696908</v>
      </c>
      <c r="D149" s="56">
        <f t="shared" si="169"/>
        <v>301357.88673469424</v>
      </c>
      <c r="E149" s="59">
        <f t="shared" si="170"/>
        <v>63694424.405962214</v>
      </c>
      <c r="F149" s="53">
        <f t="shared" si="171"/>
        <v>773386.89430958941</v>
      </c>
      <c r="G149" s="53">
        <f t="shared" si="142"/>
        <v>295435.97186965478</v>
      </c>
      <c r="H149" s="60">
        <f t="shared" si="143"/>
        <v>477950.92243993463</v>
      </c>
      <c r="I149" s="54">
        <f t="shared" si="172"/>
        <v>0.06</v>
      </c>
      <c r="J149" s="61">
        <f t="shared" si="144"/>
        <v>5.1430128318229462E-3</v>
      </c>
      <c r="K149" s="62">
        <f t="shared" si="145"/>
        <v>325123.1343083501</v>
      </c>
      <c r="L149" s="62">
        <f t="shared" si="146"/>
        <v>1098510.0286179394</v>
      </c>
      <c r="M149" s="55">
        <f t="shared" si="173"/>
        <v>803074.05674828473</v>
      </c>
      <c r="N149" s="55">
        <f t="shared" si="174"/>
        <v>180837.49946151511</v>
      </c>
      <c r="O149" s="55">
        <f t="shared" si="147"/>
        <v>622236.55728676962</v>
      </c>
      <c r="P149" s="59">
        <f t="shared" si="175"/>
        <v>0</v>
      </c>
      <c r="Q149" s="52">
        <f t="shared" si="136"/>
        <v>0</v>
      </c>
      <c r="R149" s="57">
        <f t="shared" si="176"/>
        <v>0</v>
      </c>
      <c r="S149" s="59">
        <f t="shared" si="177"/>
        <v>0</v>
      </c>
      <c r="T149" s="56">
        <f t="shared" si="148"/>
        <v>0</v>
      </c>
      <c r="U149" s="57">
        <f t="shared" si="149"/>
        <v>0</v>
      </c>
      <c r="V149" s="59">
        <f t="shared" si="199"/>
        <v>0</v>
      </c>
      <c r="W149" s="52">
        <f t="shared" si="139"/>
        <v>0</v>
      </c>
      <c r="X149" s="57">
        <f t="shared" si="150"/>
        <v>0</v>
      </c>
      <c r="Y149" s="59">
        <f t="shared" si="137"/>
        <v>0</v>
      </c>
      <c r="Z149" s="56">
        <f t="shared" si="178"/>
        <v>0</v>
      </c>
      <c r="AA149" s="57">
        <f t="shared" si="179"/>
        <v>0</v>
      </c>
      <c r="AB149" s="63">
        <f t="shared" si="200"/>
        <v>8274811.9032978555</v>
      </c>
      <c r="AC149" s="74">
        <f t="shared" si="151"/>
        <v>794645.5494283156</v>
      </c>
      <c r="AD149" s="57">
        <f t="shared" si="180"/>
        <v>34478.38293040773</v>
      </c>
      <c r="AE149" s="59">
        <f t="shared" si="181"/>
        <v>392812.27542801679</v>
      </c>
      <c r="AF149" s="54">
        <f t="shared" si="182"/>
        <v>180837.49946151511</v>
      </c>
      <c r="AG149" s="57">
        <f t="shared" si="152"/>
        <v>1636.7178142834032</v>
      </c>
      <c r="AH149" s="59">
        <f t="shared" si="183"/>
        <v>13950000</v>
      </c>
      <c r="AI149" s="54">
        <f t="shared" si="153"/>
        <v>0</v>
      </c>
      <c r="AJ149" s="57">
        <f t="shared" si="154"/>
        <v>58125</v>
      </c>
      <c r="AK149" s="59">
        <f t="shared" si="138"/>
        <v>41378158.11397104</v>
      </c>
      <c r="AL149" s="56">
        <f t="shared" si="140"/>
        <v>0</v>
      </c>
      <c r="AM149" s="75">
        <f t="shared" si="155"/>
        <v>172408.99214154598</v>
      </c>
      <c r="AN149">
        <f t="shared" si="184"/>
        <v>3.2544185009797735E-2</v>
      </c>
      <c r="AO149" s="119">
        <f t="shared" si="156"/>
        <v>0</v>
      </c>
      <c r="AP149" s="119">
        <f t="shared" si="157"/>
        <v>0</v>
      </c>
      <c r="AQ149">
        <f t="shared" si="158"/>
        <v>0.52972478634230213</v>
      </c>
      <c r="AR149" s="41">
        <f t="shared" si="159"/>
        <v>0</v>
      </c>
      <c r="AS149" s="41">
        <f t="shared" si="160"/>
        <v>0</v>
      </c>
      <c r="AT149">
        <f t="shared" si="161"/>
        <v>0.53503830281665599</v>
      </c>
      <c r="AU149" s="41">
        <f t="shared" si="185"/>
        <v>0</v>
      </c>
      <c r="AV149" s="41">
        <f t="shared" si="186"/>
        <v>0</v>
      </c>
      <c r="AW149">
        <f t="shared" si="162"/>
        <v>0.5473796322481933</v>
      </c>
      <c r="AX149">
        <f t="shared" si="187"/>
        <v>0</v>
      </c>
      <c r="AY149" s="121">
        <f t="shared" si="188"/>
        <v>0</v>
      </c>
      <c r="AZ149">
        <f t="shared" si="163"/>
        <v>0.63068795398666433</v>
      </c>
      <c r="BA149" s="39">
        <f t="shared" si="189"/>
        <v>829123.93235872337</v>
      </c>
      <c r="BB149" s="39">
        <f t="shared" si="190"/>
        <v>108866440.27167924</v>
      </c>
      <c r="BC149">
        <f t="shared" si="164"/>
        <v>0.57050046739915861</v>
      </c>
      <c r="BD149" s="41">
        <f t="shared" si="191"/>
        <v>182474.21727579852</v>
      </c>
      <c r="BE149" s="41">
        <f t="shared" si="192"/>
        <v>24774737.42622757</v>
      </c>
      <c r="BF149">
        <f t="shared" si="165"/>
        <v>0.55004519858625001</v>
      </c>
      <c r="BG149" s="41">
        <f t="shared" si="193"/>
        <v>58125</v>
      </c>
      <c r="BH149" s="41">
        <f t="shared" si="194"/>
        <v>0</v>
      </c>
      <c r="BI149">
        <f t="shared" si="166"/>
        <v>0.5912511031340556</v>
      </c>
      <c r="BJ149">
        <f t="shared" si="195"/>
        <v>0</v>
      </c>
      <c r="BK149" s="121">
        <f t="shared" si="196"/>
        <v>0</v>
      </c>
      <c r="BL149">
        <f t="shared" si="167"/>
        <v>0.60640831660359484</v>
      </c>
      <c r="BM149" s="119">
        <f t="shared" si="197"/>
        <v>1069723.1496345219</v>
      </c>
      <c r="BN149" s="119">
        <f t="shared" si="198"/>
        <v>106005775.49077359</v>
      </c>
      <c r="BO149">
        <f t="shared" si="168"/>
        <v>0.57057883825423039</v>
      </c>
    </row>
    <row r="150" spans="1:67">
      <c r="A150">
        <v>138</v>
      </c>
      <c r="B150" s="64">
        <v>133</v>
      </c>
      <c r="C150" s="56">
        <f t="shared" si="141"/>
        <v>63192708.235948622</v>
      </c>
      <c r="D150" s="56">
        <f t="shared" si="169"/>
        <v>301357.88673469424</v>
      </c>
      <c r="E150" s="59">
        <f t="shared" si="170"/>
        <v>62891350.349213928</v>
      </c>
      <c r="F150" s="53">
        <f t="shared" si="171"/>
        <v>769409.35558819165</v>
      </c>
      <c r="G150" s="53">
        <f t="shared" si="142"/>
        <v>291711.04670310393</v>
      </c>
      <c r="H150" s="66">
        <f t="shared" si="143"/>
        <v>477698.30888508772</v>
      </c>
      <c r="I150" s="54">
        <f t="shared" si="172"/>
        <v>0.06</v>
      </c>
      <c r="J150" s="67">
        <f t="shared" si="144"/>
        <v>5.1430128318229462E-3</v>
      </c>
      <c r="K150" s="68">
        <f t="shared" si="145"/>
        <v>320994.21332434361</v>
      </c>
      <c r="L150" s="68">
        <f t="shared" si="146"/>
        <v>1090403.5689125352</v>
      </c>
      <c r="M150" s="55">
        <f t="shared" si="173"/>
        <v>798692.52220943128</v>
      </c>
      <c r="N150" s="55">
        <f t="shared" si="174"/>
        <v>179850.85851208787</v>
      </c>
      <c r="O150" s="55">
        <f t="shared" si="147"/>
        <v>618841.66369734344</v>
      </c>
      <c r="P150" s="65">
        <f t="shared" si="175"/>
        <v>0</v>
      </c>
      <c r="Q150" s="52">
        <f t="shared" si="136"/>
        <v>0</v>
      </c>
      <c r="R150" s="57">
        <f t="shared" si="176"/>
        <v>0</v>
      </c>
      <c r="S150" s="59">
        <f t="shared" si="177"/>
        <v>0</v>
      </c>
      <c r="T150" s="56">
        <f t="shared" si="148"/>
        <v>0</v>
      </c>
      <c r="U150" s="57">
        <f t="shared" si="149"/>
        <v>0</v>
      </c>
      <c r="V150" s="59">
        <f t="shared" si="199"/>
        <v>0</v>
      </c>
      <c r="W150" s="52">
        <f t="shared" si="139"/>
        <v>0</v>
      </c>
      <c r="X150" s="57">
        <f t="shared" si="150"/>
        <v>0</v>
      </c>
      <c r="Y150" s="59">
        <f t="shared" si="137"/>
        <v>0</v>
      </c>
      <c r="Z150" s="56">
        <f t="shared" si="178"/>
        <v>0</v>
      </c>
      <c r="AA150" s="57">
        <f t="shared" si="179"/>
        <v>0</v>
      </c>
      <c r="AB150" s="63">
        <f t="shared" si="200"/>
        <v>7480166.3538695397</v>
      </c>
      <c r="AC150" s="74">
        <f t="shared" si="151"/>
        <v>791969.02663947921</v>
      </c>
      <c r="AD150" s="57">
        <f t="shared" si="180"/>
        <v>31167.359807789748</v>
      </c>
      <c r="AE150" s="59">
        <f t="shared" si="181"/>
        <v>211974.77596650168</v>
      </c>
      <c r="AF150" s="54">
        <f t="shared" si="182"/>
        <v>179850.85851208787</v>
      </c>
      <c r="AG150" s="57">
        <f t="shared" si="152"/>
        <v>883.22823319375698</v>
      </c>
      <c r="AH150" s="59">
        <f t="shared" si="183"/>
        <v>13950000</v>
      </c>
      <c r="AI150" s="54">
        <f t="shared" si="153"/>
        <v>0</v>
      </c>
      <c r="AJ150" s="57">
        <f t="shared" si="154"/>
        <v>58125</v>
      </c>
      <c r="AK150" s="59">
        <f t="shared" si="138"/>
        <v>41550567.106112584</v>
      </c>
      <c r="AL150" s="56">
        <f t="shared" si="140"/>
        <v>0</v>
      </c>
      <c r="AM150" s="75">
        <f t="shared" si="155"/>
        <v>173127.36294213578</v>
      </c>
      <c r="AN150">
        <f t="shared" si="184"/>
        <v>3.2624592193805202E-2</v>
      </c>
      <c r="AO150" s="119">
        <f t="shared" si="156"/>
        <v>0</v>
      </c>
      <c r="AP150" s="119">
        <f t="shared" si="157"/>
        <v>0</v>
      </c>
      <c r="AQ150">
        <f t="shared" si="158"/>
        <v>0.5267136723542083</v>
      </c>
      <c r="AR150" s="41">
        <f t="shared" si="159"/>
        <v>0</v>
      </c>
      <c r="AS150" s="41">
        <f t="shared" si="160"/>
        <v>0</v>
      </c>
      <c r="AT150">
        <f t="shared" si="161"/>
        <v>0.53203717622398672</v>
      </c>
      <c r="AU150" s="41">
        <f t="shared" si="185"/>
        <v>0</v>
      </c>
      <c r="AV150" s="41">
        <f t="shared" si="186"/>
        <v>0</v>
      </c>
      <c r="AW150">
        <f t="shared" si="162"/>
        <v>0.54440324018363062</v>
      </c>
      <c r="AX150">
        <f t="shared" si="187"/>
        <v>0</v>
      </c>
      <c r="AY150" s="121">
        <f t="shared" si="188"/>
        <v>0</v>
      </c>
      <c r="AZ150">
        <f t="shared" si="163"/>
        <v>0.6279315372926354</v>
      </c>
      <c r="BA150" s="39">
        <f t="shared" si="189"/>
        <v>823136.386447269</v>
      </c>
      <c r="BB150" s="39">
        <f t="shared" si="190"/>
        <v>109291725.67624813</v>
      </c>
      <c r="BC150">
        <f t="shared" si="164"/>
        <v>0.56757605900881769</v>
      </c>
      <c r="BD150" s="41">
        <f t="shared" si="191"/>
        <v>180734.08674528162</v>
      </c>
      <c r="BE150" s="41">
        <f t="shared" si="192"/>
        <v>24819418.474668127</v>
      </c>
      <c r="BF150">
        <f t="shared" si="165"/>
        <v>0.54707442764217362</v>
      </c>
      <c r="BG150" s="41">
        <f t="shared" si="193"/>
        <v>58125</v>
      </c>
      <c r="BH150" s="41">
        <f t="shared" si="194"/>
        <v>0</v>
      </c>
      <c r="BI150">
        <f t="shared" si="166"/>
        <v>0.58837941272302696</v>
      </c>
      <c r="BJ150">
        <f t="shared" si="195"/>
        <v>0</v>
      </c>
      <c r="BK150" s="121">
        <f t="shared" si="196"/>
        <v>0</v>
      </c>
      <c r="BL150">
        <f t="shared" si="167"/>
        <v>0.60357863837204651</v>
      </c>
      <c r="BM150" s="119">
        <f t="shared" si="197"/>
        <v>1061995.4731925507</v>
      </c>
      <c r="BN150" s="119">
        <f t="shared" si="198"/>
        <v>106226105.45385437</v>
      </c>
      <c r="BO150">
        <f t="shared" si="168"/>
        <v>0.56765461832358877</v>
      </c>
    </row>
    <row r="151" spans="1:67">
      <c r="A151">
        <v>139</v>
      </c>
      <c r="B151" s="58">
        <v>134</v>
      </c>
      <c r="C151" s="56">
        <f t="shared" si="141"/>
        <v>62394015.713739194</v>
      </c>
      <c r="D151" s="56">
        <f t="shared" si="169"/>
        <v>301357.88673470169</v>
      </c>
      <c r="E151" s="59">
        <f t="shared" si="170"/>
        <v>62092657.827004492</v>
      </c>
      <c r="F151" s="53">
        <f t="shared" si="171"/>
        <v>765452.27339947678</v>
      </c>
      <c r="G151" s="53">
        <f t="shared" si="142"/>
        <v>288006.44455425587</v>
      </c>
      <c r="H151" s="60">
        <f t="shared" si="143"/>
        <v>477445.82884522091</v>
      </c>
      <c r="I151" s="54">
        <f t="shared" si="172"/>
        <v>0.06</v>
      </c>
      <c r="J151" s="61">
        <f t="shared" si="144"/>
        <v>5.1430128318229462E-3</v>
      </c>
      <c r="K151" s="62">
        <f t="shared" si="145"/>
        <v>316887.8259420243</v>
      </c>
      <c r="L151" s="62">
        <f t="shared" si="146"/>
        <v>1082340.099341501</v>
      </c>
      <c r="M151" s="55">
        <f t="shared" si="173"/>
        <v>794333.65478724521</v>
      </c>
      <c r="N151" s="55">
        <f t="shared" si="174"/>
        <v>178869.32178021525</v>
      </c>
      <c r="O151" s="55">
        <f t="shared" si="147"/>
        <v>615464.33300702996</v>
      </c>
      <c r="P151" s="59">
        <f t="shared" si="175"/>
        <v>0</v>
      </c>
      <c r="Q151" s="52">
        <f t="shared" si="136"/>
        <v>0</v>
      </c>
      <c r="R151" s="57">
        <f t="shared" si="176"/>
        <v>0</v>
      </c>
      <c r="S151" s="59">
        <f t="shared" si="177"/>
        <v>0</v>
      </c>
      <c r="T151" s="56">
        <f t="shared" si="148"/>
        <v>0</v>
      </c>
      <c r="U151" s="57">
        <f t="shared" si="149"/>
        <v>0</v>
      </c>
      <c r="V151" s="59">
        <f t="shared" si="199"/>
        <v>0</v>
      </c>
      <c r="W151" s="52">
        <f t="shared" si="139"/>
        <v>0</v>
      </c>
      <c r="X151" s="57">
        <f t="shared" si="150"/>
        <v>0</v>
      </c>
      <c r="Y151" s="59">
        <f t="shared" si="137"/>
        <v>0</v>
      </c>
      <c r="Z151" s="56">
        <f t="shared" si="178"/>
        <v>0</v>
      </c>
      <c r="AA151" s="57">
        <f t="shared" si="179"/>
        <v>0</v>
      </c>
      <c r="AB151" s="63">
        <f t="shared" si="200"/>
        <v>6688197.3272300605</v>
      </c>
      <c r="AC151" s="74">
        <f t="shared" si="151"/>
        <v>789313.05996142467</v>
      </c>
      <c r="AD151" s="57">
        <f t="shared" si="180"/>
        <v>27867.488863458584</v>
      </c>
      <c r="AE151" s="59">
        <f t="shared" si="181"/>
        <v>32123.917454413808</v>
      </c>
      <c r="AF151" s="54">
        <f t="shared" si="182"/>
        <v>32123.917454413808</v>
      </c>
      <c r="AG151" s="57">
        <f t="shared" si="152"/>
        <v>133.84965606005753</v>
      </c>
      <c r="AH151" s="59">
        <f t="shared" si="183"/>
        <v>13950000</v>
      </c>
      <c r="AI151" s="54">
        <f t="shared" si="153"/>
        <v>146745.40432580144</v>
      </c>
      <c r="AJ151" s="57">
        <f t="shared" si="154"/>
        <v>58125</v>
      </c>
      <c r="AK151" s="59">
        <f t="shared" si="138"/>
        <v>41723694.469054721</v>
      </c>
      <c r="AL151" s="56">
        <f t="shared" si="140"/>
        <v>0</v>
      </c>
      <c r="AM151" s="75">
        <f t="shared" si="155"/>
        <v>173848.72695439466</v>
      </c>
      <c r="AN151">
        <f t="shared" si="184"/>
        <v>3.2704999377812662E-2</v>
      </c>
      <c r="AO151" s="119">
        <f t="shared" si="156"/>
        <v>0</v>
      </c>
      <c r="AP151" s="119">
        <f t="shared" si="157"/>
        <v>0</v>
      </c>
      <c r="AQ151">
        <f t="shared" si="158"/>
        <v>0.52371269286069766</v>
      </c>
      <c r="AR151" s="41">
        <f t="shared" si="159"/>
        <v>0</v>
      </c>
      <c r="AS151" s="41">
        <f t="shared" si="160"/>
        <v>0</v>
      </c>
      <c r="AT151">
        <f t="shared" si="161"/>
        <v>0.52904583028716656</v>
      </c>
      <c r="AU151" s="41">
        <f t="shared" si="185"/>
        <v>0</v>
      </c>
      <c r="AV151" s="41">
        <f t="shared" si="186"/>
        <v>0</v>
      </c>
      <c r="AW151">
        <f t="shared" si="162"/>
        <v>0.54143581269921004</v>
      </c>
      <c r="AX151">
        <f t="shared" si="187"/>
        <v>0</v>
      </c>
      <c r="AY151" s="121">
        <f t="shared" si="188"/>
        <v>0</v>
      </c>
      <c r="AZ151">
        <f t="shared" si="163"/>
        <v>0.62517882226379151</v>
      </c>
      <c r="BA151" s="39">
        <f t="shared" si="189"/>
        <v>817180.5488248833</v>
      </c>
      <c r="BB151" s="39">
        <f t="shared" si="190"/>
        <v>109714515.33463803</v>
      </c>
      <c r="BC151">
        <f t="shared" si="164"/>
        <v>0.56465910959460441</v>
      </c>
      <c r="BD151" s="41">
        <f t="shared" si="191"/>
        <v>32257.767110473866</v>
      </c>
      <c r="BE151" s="41">
        <f t="shared" si="192"/>
        <v>4465224.5261635194</v>
      </c>
      <c r="BF151">
        <f t="shared" si="165"/>
        <v>0.54411244611405318</v>
      </c>
      <c r="BG151" s="41">
        <f t="shared" si="193"/>
        <v>204870.40432580144</v>
      </c>
      <c r="BH151" s="41">
        <f t="shared" si="194"/>
        <v>20397611.201286402</v>
      </c>
      <c r="BI151">
        <f t="shared" si="166"/>
        <v>0.58551385809199796</v>
      </c>
      <c r="BJ151">
        <f t="shared" si="195"/>
        <v>0</v>
      </c>
      <c r="BK151" s="121">
        <f t="shared" si="196"/>
        <v>0</v>
      </c>
      <c r="BL151">
        <f t="shared" si="167"/>
        <v>0.6007541474307343</v>
      </c>
      <c r="BM151" s="119">
        <f t="shared" si="197"/>
        <v>1054308.7202611587</v>
      </c>
      <c r="BN151" s="119">
        <f t="shared" si="198"/>
        <v>106440709.74149086</v>
      </c>
      <c r="BO151">
        <f t="shared" si="168"/>
        <v>0.56473785232013518</v>
      </c>
    </row>
    <row r="152" spans="1:67">
      <c r="A152">
        <v>140</v>
      </c>
      <c r="B152" s="64">
        <v>135</v>
      </c>
      <c r="C152" s="56">
        <f t="shared" si="141"/>
        <v>61599682.058951944</v>
      </c>
      <c r="D152" s="56">
        <f t="shared" si="169"/>
        <v>301357.88673469424</v>
      </c>
      <c r="E152" s="59">
        <f t="shared" si="170"/>
        <v>61298324.17221725</v>
      </c>
      <c r="F152" s="53">
        <f t="shared" si="171"/>
        <v>761515.54253523517</v>
      </c>
      <c r="G152" s="53">
        <f t="shared" si="142"/>
        <v>284322.06028546771</v>
      </c>
      <c r="H152" s="66">
        <f t="shared" si="143"/>
        <v>477193.48224976746</v>
      </c>
      <c r="I152" s="54">
        <f t="shared" si="172"/>
        <v>0.06</v>
      </c>
      <c r="J152" s="67">
        <f t="shared" si="144"/>
        <v>5.1430128318229462E-3</v>
      </c>
      <c r="K152" s="68">
        <f t="shared" si="145"/>
        <v>312803.85558448319</v>
      </c>
      <c r="L152" s="68">
        <f t="shared" si="146"/>
        <v>1074319.3981197183</v>
      </c>
      <c r="M152" s="55">
        <f t="shared" si="173"/>
        <v>789997.33783425065</v>
      </c>
      <c r="N152" s="55">
        <f t="shared" si="174"/>
        <v>177892.86299903225</v>
      </c>
      <c r="O152" s="55">
        <f t="shared" si="147"/>
        <v>612104.4748352184</v>
      </c>
      <c r="P152" s="65">
        <f t="shared" si="175"/>
        <v>0</v>
      </c>
      <c r="Q152" s="52">
        <f t="shared" si="136"/>
        <v>0</v>
      </c>
      <c r="R152" s="57">
        <f t="shared" si="176"/>
        <v>0</v>
      </c>
      <c r="S152" s="59">
        <f t="shared" si="177"/>
        <v>0</v>
      </c>
      <c r="T152" s="56">
        <f t="shared" si="148"/>
        <v>0</v>
      </c>
      <c r="U152" s="57">
        <f t="shared" si="149"/>
        <v>0</v>
      </c>
      <c r="V152" s="59">
        <f t="shared" si="199"/>
        <v>0</v>
      </c>
      <c r="W152" s="52">
        <f t="shared" si="139"/>
        <v>0</v>
      </c>
      <c r="X152" s="57">
        <f t="shared" si="150"/>
        <v>0</v>
      </c>
      <c r="Y152" s="59">
        <f t="shared" si="137"/>
        <v>0</v>
      </c>
      <c r="Z152" s="56">
        <f t="shared" si="178"/>
        <v>0</v>
      </c>
      <c r="AA152" s="57">
        <f t="shared" si="179"/>
        <v>0</v>
      </c>
      <c r="AB152" s="63">
        <f t="shared" si="200"/>
        <v>5898884.2672686353</v>
      </c>
      <c r="AC152" s="74">
        <f t="shared" si="151"/>
        <v>786677.57148525631</v>
      </c>
      <c r="AD152" s="57">
        <f t="shared" si="180"/>
        <v>24578.684446952648</v>
      </c>
      <c r="AE152" s="59">
        <f t="shared" si="181"/>
        <v>0</v>
      </c>
      <c r="AF152" s="54">
        <f t="shared" si="182"/>
        <v>0</v>
      </c>
      <c r="AG152" s="57">
        <f t="shared" si="152"/>
        <v>0</v>
      </c>
      <c r="AH152" s="59">
        <f t="shared" si="183"/>
        <v>13803254.595674198</v>
      </c>
      <c r="AI152" s="54">
        <f t="shared" si="153"/>
        <v>177892.86299903225</v>
      </c>
      <c r="AJ152" s="57">
        <f t="shared" si="154"/>
        <v>57513.56081530916</v>
      </c>
      <c r="AK152" s="59">
        <f t="shared" si="138"/>
        <v>41897543.196009114</v>
      </c>
      <c r="AL152" s="56">
        <f t="shared" si="140"/>
        <v>0</v>
      </c>
      <c r="AM152" s="75">
        <f t="shared" si="155"/>
        <v>174573.09665003797</v>
      </c>
      <c r="AN152">
        <f t="shared" si="184"/>
        <v>3.2785406561820121E-2</v>
      </c>
      <c r="AO152" s="119">
        <f t="shared" si="156"/>
        <v>0</v>
      </c>
      <c r="AP152" s="119">
        <f t="shared" si="157"/>
        <v>0</v>
      </c>
      <c r="AQ152">
        <f t="shared" si="158"/>
        <v>0.52072186997202075</v>
      </c>
      <c r="AR152" s="41">
        <f t="shared" si="159"/>
        <v>0</v>
      </c>
      <c r="AS152" s="41">
        <f t="shared" si="160"/>
        <v>0</v>
      </c>
      <c r="AT152">
        <f t="shared" si="161"/>
        <v>0.52606428962081131</v>
      </c>
      <c r="AU152" s="41">
        <f t="shared" si="185"/>
        <v>0</v>
      </c>
      <c r="AV152" s="41">
        <f t="shared" si="186"/>
        <v>0</v>
      </c>
      <c r="AW152">
        <f t="shared" si="162"/>
        <v>0.53847737992277611</v>
      </c>
      <c r="AX152">
        <f t="shared" si="187"/>
        <v>0</v>
      </c>
      <c r="AY152" s="121">
        <f t="shared" si="188"/>
        <v>0</v>
      </c>
      <c r="AZ152">
        <f t="shared" si="163"/>
        <v>0.62242986608353401</v>
      </c>
      <c r="BA152" s="39">
        <f t="shared" si="189"/>
        <v>811256.25593220897</v>
      </c>
      <c r="BB152" s="39">
        <f t="shared" si="190"/>
        <v>110134860.00793588</v>
      </c>
      <c r="BC152">
        <f t="shared" si="164"/>
        <v>0.56174965851152026</v>
      </c>
      <c r="BD152" s="41">
        <f t="shared" si="191"/>
        <v>0</v>
      </c>
      <c r="BE152" s="41">
        <f t="shared" si="192"/>
        <v>0</v>
      </c>
      <c r="BF152">
        <f t="shared" si="165"/>
        <v>0.54115928526581136</v>
      </c>
      <c r="BG152" s="41">
        <f t="shared" si="193"/>
        <v>235406.42381434143</v>
      </c>
      <c r="BH152" s="41">
        <f t="shared" si="194"/>
        <v>24905000.819864515</v>
      </c>
      <c r="BI152">
        <f t="shared" si="166"/>
        <v>0.5826544857134599</v>
      </c>
      <c r="BJ152">
        <f t="shared" si="195"/>
        <v>0</v>
      </c>
      <c r="BK152" s="121">
        <f t="shared" si="196"/>
        <v>0</v>
      </c>
      <c r="BL152">
        <f t="shared" si="167"/>
        <v>0.59793489479112161</v>
      </c>
      <c r="BM152" s="119">
        <f t="shared" si="197"/>
        <v>1046662.6797465504</v>
      </c>
      <c r="BN152" s="119">
        <f t="shared" si="198"/>
        <v>106649640.60762383</v>
      </c>
      <c r="BO152">
        <f t="shared" si="168"/>
        <v>0.56182857962779498</v>
      </c>
    </row>
    <row r="153" spans="1:67">
      <c r="A153">
        <v>141</v>
      </c>
      <c r="B153" s="58">
        <v>136</v>
      </c>
      <c r="C153" s="56">
        <f t="shared" si="141"/>
        <v>60809684.721117698</v>
      </c>
      <c r="D153" s="56">
        <f t="shared" si="169"/>
        <v>301357.88673469424</v>
      </c>
      <c r="E153" s="59">
        <f t="shared" si="170"/>
        <v>60508326.834383003</v>
      </c>
      <c r="F153" s="53">
        <f t="shared" si="171"/>
        <v>757599.05832834379</v>
      </c>
      <c r="G153" s="53">
        <f t="shared" si="142"/>
        <v>280657.78930014651</v>
      </c>
      <c r="H153" s="60">
        <f t="shared" si="143"/>
        <v>476941.26902819728</v>
      </c>
      <c r="I153" s="54">
        <f t="shared" si="172"/>
        <v>0.06</v>
      </c>
      <c r="J153" s="61">
        <f t="shared" si="144"/>
        <v>5.1430128318229462E-3</v>
      </c>
      <c r="K153" s="62">
        <f t="shared" si="145"/>
        <v>308742.1862747306</v>
      </c>
      <c r="L153" s="62">
        <f t="shared" si="146"/>
        <v>1066341.2446030744</v>
      </c>
      <c r="M153" s="55">
        <f t="shared" si="173"/>
        <v>785683.45530292788</v>
      </c>
      <c r="N153" s="55">
        <f t="shared" si="174"/>
        <v>176921.45603677293</v>
      </c>
      <c r="O153" s="55">
        <f t="shared" si="147"/>
        <v>608761.99926615495</v>
      </c>
      <c r="P153" s="59">
        <f t="shared" si="175"/>
        <v>0</v>
      </c>
      <c r="Q153" s="52">
        <f t="shared" si="136"/>
        <v>0</v>
      </c>
      <c r="R153" s="57">
        <f t="shared" si="176"/>
        <v>0</v>
      </c>
      <c r="S153" s="59">
        <f t="shared" si="177"/>
        <v>0</v>
      </c>
      <c r="T153" s="56">
        <f t="shared" si="148"/>
        <v>0</v>
      </c>
      <c r="U153" s="57">
        <f t="shared" si="149"/>
        <v>0</v>
      </c>
      <c r="V153" s="59">
        <f t="shared" si="199"/>
        <v>0</v>
      </c>
      <c r="W153" s="52">
        <f t="shared" si="139"/>
        <v>0</v>
      </c>
      <c r="X153" s="57">
        <f t="shared" si="150"/>
        <v>0</v>
      </c>
      <c r="Y153" s="59">
        <f t="shared" si="137"/>
        <v>0</v>
      </c>
      <c r="Z153" s="56">
        <f t="shared" si="178"/>
        <v>0</v>
      </c>
      <c r="AA153" s="57">
        <f t="shared" si="179"/>
        <v>0</v>
      </c>
      <c r="AB153" s="63">
        <f t="shared" si="200"/>
        <v>5112206.6957833786</v>
      </c>
      <c r="AC153" s="74">
        <f t="shared" si="151"/>
        <v>784062.48381890147</v>
      </c>
      <c r="AD153" s="57">
        <f t="shared" si="180"/>
        <v>21300.861232430743</v>
      </c>
      <c r="AE153" s="59">
        <f t="shared" si="181"/>
        <v>0</v>
      </c>
      <c r="AF153" s="54">
        <f t="shared" si="182"/>
        <v>0</v>
      </c>
      <c r="AG153" s="57">
        <f t="shared" si="152"/>
        <v>0</v>
      </c>
      <c r="AH153" s="59">
        <f t="shared" si="183"/>
        <v>13625361.732675165</v>
      </c>
      <c r="AI153" s="54">
        <f t="shared" si="153"/>
        <v>176921.45603677293</v>
      </c>
      <c r="AJ153" s="57">
        <f t="shared" si="154"/>
        <v>56772.340552813184</v>
      </c>
      <c r="AK153" s="59">
        <f t="shared" si="138"/>
        <v>42072116.292659156</v>
      </c>
      <c r="AL153" s="56">
        <f t="shared" si="140"/>
        <v>0</v>
      </c>
      <c r="AM153" s="75">
        <f t="shared" si="155"/>
        <v>175300.48455274649</v>
      </c>
      <c r="AN153">
        <f t="shared" si="184"/>
        <v>3.2865813745827581E-2</v>
      </c>
      <c r="AO153" s="119">
        <f t="shared" si="156"/>
        <v>0</v>
      </c>
      <c r="AP153" s="119">
        <f t="shared" si="157"/>
        <v>0</v>
      </c>
      <c r="AQ153">
        <f t="shared" si="158"/>
        <v>0.51774122526618049</v>
      </c>
      <c r="AR153" s="41">
        <f t="shared" si="159"/>
        <v>0</v>
      </c>
      <c r="AS153" s="41">
        <f t="shared" si="160"/>
        <v>0</v>
      </c>
      <c r="AT153">
        <f t="shared" si="161"/>
        <v>0.52309257830868194</v>
      </c>
      <c r="AU153" s="41">
        <f t="shared" si="185"/>
        <v>0</v>
      </c>
      <c r="AV153" s="41">
        <f t="shared" si="186"/>
        <v>0</v>
      </c>
      <c r="AW153">
        <f t="shared" si="162"/>
        <v>0.53552797145772868</v>
      </c>
      <c r="AX153">
        <f t="shared" si="187"/>
        <v>0</v>
      </c>
      <c r="AY153" s="121">
        <f t="shared" si="188"/>
        <v>0</v>
      </c>
      <c r="AZ153">
        <f t="shared" si="163"/>
        <v>0.61968472553285991</v>
      </c>
      <c r="BA153" s="39">
        <f t="shared" si="189"/>
        <v>805363.34505133226</v>
      </c>
      <c r="BB153" s="39">
        <f t="shared" si="190"/>
        <v>110552810.2184651</v>
      </c>
      <c r="BC153">
        <f t="shared" si="164"/>
        <v>0.55884774461157005</v>
      </c>
      <c r="BD153" s="41">
        <f t="shared" si="191"/>
        <v>0</v>
      </c>
      <c r="BE153" s="41">
        <f t="shared" si="192"/>
        <v>0</v>
      </c>
      <c r="BF153">
        <f t="shared" si="165"/>
        <v>0.53821497583879185</v>
      </c>
      <c r="BG153" s="41">
        <f t="shared" si="193"/>
        <v>233693.79658958613</v>
      </c>
      <c r="BH153" s="41">
        <f t="shared" si="194"/>
        <v>24945925.301184982</v>
      </c>
      <c r="BI153">
        <f t="shared" si="166"/>
        <v>0.57980134158516605</v>
      </c>
      <c r="BJ153">
        <f t="shared" si="195"/>
        <v>0</v>
      </c>
      <c r="BK153" s="121">
        <f t="shared" si="196"/>
        <v>0</v>
      </c>
      <c r="BL153">
        <f t="shared" si="167"/>
        <v>0.59512093101534125</v>
      </c>
      <c r="BM153" s="119">
        <f t="shared" si="197"/>
        <v>1039057.1416409183</v>
      </c>
      <c r="BN153" s="119">
        <f t="shared" si="198"/>
        <v>106852949.92119819</v>
      </c>
      <c r="BO153">
        <f t="shared" si="168"/>
        <v>0.55892683912757335</v>
      </c>
    </row>
    <row r="154" spans="1:67">
      <c r="A154">
        <v>142</v>
      </c>
      <c r="B154" s="64">
        <v>137</v>
      </c>
      <c r="C154" s="56">
        <f t="shared" si="141"/>
        <v>60024001.265814774</v>
      </c>
      <c r="D154" s="56">
        <f t="shared" si="169"/>
        <v>301357.88673469424</v>
      </c>
      <c r="E154" s="59">
        <f t="shared" si="170"/>
        <v>59722643.379080079</v>
      </c>
      <c r="F154" s="53">
        <f t="shared" si="171"/>
        <v>753702.71664998413</v>
      </c>
      <c r="G154" s="53">
        <f t="shared" si="142"/>
        <v>277013.52753996645</v>
      </c>
      <c r="H154" s="66">
        <f t="shared" si="143"/>
        <v>476689.18911001767</v>
      </c>
      <c r="I154" s="54">
        <f t="shared" si="172"/>
        <v>0.06</v>
      </c>
      <c r="J154" s="67">
        <f t="shared" si="144"/>
        <v>5.1430128318229462E-3</v>
      </c>
      <c r="K154" s="68">
        <f t="shared" si="145"/>
        <v>304702.70263261045</v>
      </c>
      <c r="L154" s="68">
        <f t="shared" si="146"/>
        <v>1058405.4192825945</v>
      </c>
      <c r="M154" s="55">
        <f t="shared" si="173"/>
        <v>781391.89174262807</v>
      </c>
      <c r="N154" s="55">
        <f t="shared" si="174"/>
        <v>175955.07489607568</v>
      </c>
      <c r="O154" s="55">
        <f t="shared" si="147"/>
        <v>605436.81684655242</v>
      </c>
      <c r="P154" s="65">
        <f t="shared" si="175"/>
        <v>0</v>
      </c>
      <c r="Q154" s="52">
        <f t="shared" si="136"/>
        <v>0</v>
      </c>
      <c r="R154" s="57">
        <f t="shared" si="176"/>
        <v>0</v>
      </c>
      <c r="S154" s="59">
        <f t="shared" si="177"/>
        <v>0</v>
      </c>
      <c r="T154" s="56">
        <f t="shared" si="148"/>
        <v>0</v>
      </c>
      <c r="U154" s="57">
        <f t="shared" si="149"/>
        <v>0</v>
      </c>
      <c r="V154" s="59">
        <f t="shared" si="199"/>
        <v>0</v>
      </c>
      <c r="W154" s="52">
        <f t="shared" si="139"/>
        <v>0</v>
      </c>
      <c r="X154" s="57">
        <f t="shared" si="150"/>
        <v>0</v>
      </c>
      <c r="Y154" s="59">
        <f t="shared" si="137"/>
        <v>0</v>
      </c>
      <c r="Z154" s="56">
        <f t="shared" si="178"/>
        <v>0</v>
      </c>
      <c r="AA154" s="57">
        <f t="shared" si="179"/>
        <v>0</v>
      </c>
      <c r="AB154" s="63">
        <f t="shared" si="200"/>
        <v>4328144.2119644769</v>
      </c>
      <c r="AC154" s="74">
        <f t="shared" si="151"/>
        <v>781467.72008493543</v>
      </c>
      <c r="AD154" s="57">
        <f t="shared" si="180"/>
        <v>18033.934216518654</v>
      </c>
      <c r="AE154" s="59">
        <f t="shared" si="181"/>
        <v>0</v>
      </c>
      <c r="AF154" s="54">
        <f t="shared" si="182"/>
        <v>0</v>
      </c>
      <c r="AG154" s="57">
        <f t="shared" si="152"/>
        <v>0</v>
      </c>
      <c r="AH154" s="59">
        <f t="shared" si="183"/>
        <v>13448440.276638392</v>
      </c>
      <c r="AI154" s="54">
        <f t="shared" si="153"/>
        <v>175955.07489607568</v>
      </c>
      <c r="AJ154" s="57">
        <f t="shared" si="154"/>
        <v>56035.167819326634</v>
      </c>
      <c r="AK154" s="59">
        <f t="shared" si="138"/>
        <v>42247416.777211905</v>
      </c>
      <c r="AL154" s="56">
        <f t="shared" si="140"/>
        <v>0</v>
      </c>
      <c r="AM154" s="75">
        <f t="shared" si="155"/>
        <v>176030.90323838295</v>
      </c>
      <c r="AN154">
        <f t="shared" si="184"/>
        <v>3.2946220929835041E-2</v>
      </c>
      <c r="AO154" s="119">
        <f t="shared" si="156"/>
        <v>0</v>
      </c>
      <c r="AP154" s="119">
        <f t="shared" si="157"/>
        <v>0</v>
      </c>
      <c r="AQ154">
        <f t="shared" si="158"/>
        <v>0.51477077979066321</v>
      </c>
      <c r="AR154" s="41">
        <f t="shared" si="159"/>
        <v>0</v>
      </c>
      <c r="AS154" s="41">
        <f t="shared" si="160"/>
        <v>0</v>
      </c>
      <c r="AT154">
        <f t="shared" si="161"/>
        <v>0.52013071990555559</v>
      </c>
      <c r="AU154" s="41">
        <f t="shared" si="185"/>
        <v>0</v>
      </c>
      <c r="AV154" s="41">
        <f t="shared" si="186"/>
        <v>0</v>
      </c>
      <c r="AW154">
        <f t="shared" si="162"/>
        <v>0.53258761638434404</v>
      </c>
      <c r="AX154">
        <f t="shared" si="187"/>
        <v>0</v>
      </c>
      <c r="AY154" s="121">
        <f t="shared" si="188"/>
        <v>0</v>
      </c>
      <c r="AZ154">
        <f t="shared" si="163"/>
        <v>0.61694345698915687</v>
      </c>
      <c r="BA154" s="39">
        <f t="shared" si="189"/>
        <v>799501.65430145408</v>
      </c>
      <c r="BB154" s="39">
        <f t="shared" si="190"/>
        <v>110968416.25206083</v>
      </c>
      <c r="BC154">
        <f t="shared" si="164"/>
        <v>0.5559534062443573</v>
      </c>
      <c r="BD154" s="41">
        <f t="shared" si="191"/>
        <v>0</v>
      </c>
      <c r="BE154" s="41">
        <f t="shared" si="192"/>
        <v>0</v>
      </c>
      <c r="BF154">
        <f t="shared" si="165"/>
        <v>0.53527954805298161</v>
      </c>
      <c r="BG154" s="41">
        <f t="shared" si="193"/>
        <v>231990.2427154023</v>
      </c>
      <c r="BH154" s="41">
        <f t="shared" si="194"/>
        <v>24985620.635242745</v>
      </c>
      <c r="BI154">
        <f t="shared" si="166"/>
        <v>0.57695447123016685</v>
      </c>
      <c r="BJ154">
        <f t="shared" si="195"/>
        <v>0</v>
      </c>
      <c r="BK154" s="121">
        <f t="shared" si="196"/>
        <v>0</v>
      </c>
      <c r="BL154">
        <f t="shared" si="167"/>
        <v>0.59231230621552622</v>
      </c>
      <c r="BM154" s="119">
        <f t="shared" si="197"/>
        <v>1031491.8970168564</v>
      </c>
      <c r="BN154" s="119">
        <f t="shared" si="198"/>
        <v>107050689.16874005</v>
      </c>
      <c r="BO154">
        <f t="shared" si="168"/>
        <v>0.5560326691981613</v>
      </c>
    </row>
    <row r="155" spans="1:67">
      <c r="A155">
        <v>143</v>
      </c>
      <c r="B155" s="58">
        <v>138</v>
      </c>
      <c r="C155" s="56">
        <f t="shared" si="141"/>
        <v>59242609.374072149</v>
      </c>
      <c r="D155" s="56">
        <f t="shared" si="169"/>
        <v>301357.88673470169</v>
      </c>
      <c r="E155" s="59">
        <f t="shared" si="170"/>
        <v>58941251.487337448</v>
      </c>
      <c r="F155" s="53">
        <f t="shared" si="171"/>
        <v>749826.41390687379</v>
      </c>
      <c r="G155" s="53">
        <f t="shared" si="142"/>
        <v>273389.17148210021</v>
      </c>
      <c r="H155" s="60">
        <f t="shared" si="143"/>
        <v>476437.24242477358</v>
      </c>
      <c r="I155" s="54">
        <f t="shared" si="172"/>
        <v>0.06</v>
      </c>
      <c r="J155" s="61">
        <f t="shared" si="144"/>
        <v>5.1430128318229462E-3</v>
      </c>
      <c r="K155" s="62">
        <f t="shared" si="145"/>
        <v>300685.28987173084</v>
      </c>
      <c r="L155" s="62">
        <f t="shared" si="146"/>
        <v>1050511.7037786045</v>
      </c>
      <c r="M155" s="55">
        <f t="shared" si="173"/>
        <v>777122.53229650436</v>
      </c>
      <c r="N155" s="55">
        <f t="shared" si="174"/>
        <v>174993.69371329219</v>
      </c>
      <c r="O155" s="55">
        <f t="shared" si="147"/>
        <v>602128.83858321223</v>
      </c>
      <c r="P155" s="59">
        <f t="shared" si="175"/>
        <v>0</v>
      </c>
      <c r="Q155" s="52">
        <f t="shared" si="136"/>
        <v>0</v>
      </c>
      <c r="R155" s="57">
        <f t="shared" si="176"/>
        <v>0</v>
      </c>
      <c r="S155" s="59">
        <f t="shared" si="177"/>
        <v>0</v>
      </c>
      <c r="T155" s="56">
        <f t="shared" si="148"/>
        <v>0</v>
      </c>
      <c r="U155" s="57">
        <f t="shared" si="149"/>
        <v>0</v>
      </c>
      <c r="V155" s="59">
        <f t="shared" si="199"/>
        <v>0</v>
      </c>
      <c r="W155" s="52">
        <f t="shared" si="139"/>
        <v>0</v>
      </c>
      <c r="X155" s="57">
        <f t="shared" si="150"/>
        <v>0</v>
      </c>
      <c r="Y155" s="59">
        <f t="shared" si="137"/>
        <v>0</v>
      </c>
      <c r="Z155" s="56">
        <f t="shared" si="178"/>
        <v>0</v>
      </c>
      <c r="AA155" s="57">
        <f t="shared" si="179"/>
        <v>0</v>
      </c>
      <c r="AB155" s="63">
        <f t="shared" si="200"/>
        <v>3546676.4918795414</v>
      </c>
      <c r="AC155" s="74">
        <f t="shared" si="151"/>
        <v>778893.20391842176</v>
      </c>
      <c r="AD155" s="57">
        <f t="shared" si="180"/>
        <v>14777.818716164757</v>
      </c>
      <c r="AE155" s="59">
        <f t="shared" si="181"/>
        <v>0</v>
      </c>
      <c r="AF155" s="54">
        <f t="shared" si="182"/>
        <v>0</v>
      </c>
      <c r="AG155" s="57">
        <f t="shared" si="152"/>
        <v>0</v>
      </c>
      <c r="AH155" s="59">
        <f t="shared" si="183"/>
        <v>13272485.201742318</v>
      </c>
      <c r="AI155" s="54">
        <f t="shared" si="153"/>
        <v>174993.69371329219</v>
      </c>
      <c r="AJ155" s="57">
        <f t="shared" si="154"/>
        <v>55302.02167392632</v>
      </c>
      <c r="AK155" s="59">
        <f t="shared" si="138"/>
        <v>42423447.68045029</v>
      </c>
      <c r="AL155" s="56">
        <f t="shared" si="140"/>
        <v>0</v>
      </c>
      <c r="AM155" s="75">
        <f t="shared" si="155"/>
        <v>176764.36533520953</v>
      </c>
      <c r="AN155">
        <f t="shared" si="184"/>
        <v>3.30266281138425E-2</v>
      </c>
      <c r="AO155" s="119">
        <f t="shared" si="156"/>
        <v>0</v>
      </c>
      <c r="AP155" s="119">
        <f t="shared" si="157"/>
        <v>0</v>
      </c>
      <c r="AQ155">
        <f t="shared" si="158"/>
        <v>0.51181055406446918</v>
      </c>
      <c r="AR155" s="41">
        <f t="shared" si="159"/>
        <v>0</v>
      </c>
      <c r="AS155" s="41">
        <f t="shared" si="160"/>
        <v>0</v>
      </c>
      <c r="AT155">
        <f t="shared" si="161"/>
        <v>0.51717873743876774</v>
      </c>
      <c r="AU155" s="41">
        <f t="shared" si="185"/>
        <v>0</v>
      </c>
      <c r="AV155" s="41">
        <f t="shared" si="186"/>
        <v>0</v>
      </c>
      <c r="AW155">
        <f t="shared" si="162"/>
        <v>0.52965634326112887</v>
      </c>
      <c r="AX155">
        <f t="shared" si="187"/>
        <v>0</v>
      </c>
      <c r="AY155" s="121">
        <f t="shared" si="188"/>
        <v>0</v>
      </c>
      <c r="AZ155">
        <f t="shared" si="163"/>
        <v>0.61420611642507039</v>
      </c>
      <c r="BA155" s="39">
        <f t="shared" si="189"/>
        <v>793671.02263458655</v>
      </c>
      <c r="BB155" s="39">
        <f t="shared" si="190"/>
        <v>111381728.1603343</v>
      </c>
      <c r="BC155">
        <f t="shared" si="164"/>
        <v>0.55306668125762937</v>
      </c>
      <c r="BD155" s="41">
        <f t="shared" si="191"/>
        <v>0</v>
      </c>
      <c r="BE155" s="41">
        <f t="shared" si="192"/>
        <v>0</v>
      </c>
      <c r="BF155">
        <f t="shared" si="165"/>
        <v>0.53235303160830194</v>
      </c>
      <c r="BG155" s="41">
        <f t="shared" si="193"/>
        <v>230295.71538721852</v>
      </c>
      <c r="BH155" s="41">
        <f t="shared" si="194"/>
        <v>25024098.201000784</v>
      </c>
      <c r="BI155">
        <f t="shared" si="166"/>
        <v>0.57411391969666725</v>
      </c>
      <c r="BJ155">
        <f t="shared" si="195"/>
        <v>0</v>
      </c>
      <c r="BK155" s="121">
        <f t="shared" si="196"/>
        <v>0</v>
      </c>
      <c r="BL155">
        <f t="shared" si="167"/>
        <v>0.58950907005328956</v>
      </c>
      <c r="BM155" s="119">
        <f t="shared" si="197"/>
        <v>1023966.7380218051</v>
      </c>
      <c r="BN155" s="119">
        <f t="shared" si="198"/>
        <v>107242909.4569176</v>
      </c>
      <c r="BO155">
        <f t="shared" si="168"/>
        <v>0.55314610771648676</v>
      </c>
    </row>
    <row r="156" spans="1:67">
      <c r="A156">
        <v>144</v>
      </c>
      <c r="B156" s="64">
        <v>139</v>
      </c>
      <c r="C156" s="56">
        <f t="shared" si="141"/>
        <v>58465486.841775648</v>
      </c>
      <c r="D156" s="56">
        <f t="shared" si="169"/>
        <v>301357.88673470169</v>
      </c>
      <c r="E156" s="59">
        <f t="shared" si="170"/>
        <v>58164128.955040947</v>
      </c>
      <c r="F156" s="53">
        <f t="shared" si="171"/>
        <v>745970.04703851091</v>
      </c>
      <c r="G156" s="53">
        <f t="shared" si="142"/>
        <v>269784.61813646491</v>
      </c>
      <c r="H156" s="66">
        <f t="shared" si="143"/>
        <v>476185.428902046</v>
      </c>
      <c r="I156" s="54">
        <f t="shared" si="172"/>
        <v>0.06</v>
      </c>
      <c r="J156" s="67">
        <f t="shared" si="144"/>
        <v>5.1430128318229462E-3</v>
      </c>
      <c r="K156" s="68">
        <f t="shared" si="145"/>
        <v>296689.83379640983</v>
      </c>
      <c r="L156" s="68">
        <f t="shared" si="146"/>
        <v>1042659.8808349208</v>
      </c>
      <c r="M156" s="55">
        <f t="shared" si="173"/>
        <v>772875.26269845595</v>
      </c>
      <c r="N156" s="55">
        <f t="shared" si="174"/>
        <v>174037.28675779924</v>
      </c>
      <c r="O156" s="55">
        <f t="shared" si="147"/>
        <v>598837.97594065673</v>
      </c>
      <c r="P156" s="65">
        <f t="shared" si="175"/>
        <v>0</v>
      </c>
      <c r="Q156" s="52">
        <f t="shared" si="136"/>
        <v>0</v>
      </c>
      <c r="R156" s="57">
        <f t="shared" si="176"/>
        <v>0</v>
      </c>
      <c r="S156" s="59">
        <f t="shared" si="177"/>
        <v>0</v>
      </c>
      <c r="T156" s="56">
        <f t="shared" si="148"/>
        <v>0</v>
      </c>
      <c r="U156" s="57">
        <f t="shared" si="149"/>
        <v>0</v>
      </c>
      <c r="V156" s="59">
        <f t="shared" si="199"/>
        <v>0</v>
      </c>
      <c r="W156" s="52">
        <f t="shared" si="139"/>
        <v>0</v>
      </c>
      <c r="X156" s="57">
        <f t="shared" si="150"/>
        <v>0</v>
      </c>
      <c r="Y156" s="59">
        <f t="shared" si="137"/>
        <v>0</v>
      </c>
      <c r="Z156" s="56">
        <f t="shared" si="178"/>
        <v>0</v>
      </c>
      <c r="AA156" s="57">
        <f t="shared" si="179"/>
        <v>0</v>
      </c>
      <c r="AB156" s="63">
        <f t="shared" si="200"/>
        <v>2767783.2879611198</v>
      </c>
      <c r="AC156" s="74">
        <f t="shared" si="151"/>
        <v>776338.85946476297</v>
      </c>
      <c r="AD156" s="57">
        <f t="shared" si="180"/>
        <v>11532.430366504666</v>
      </c>
      <c r="AE156" s="59">
        <f t="shared" si="181"/>
        <v>0</v>
      </c>
      <c r="AF156" s="54">
        <f t="shared" si="182"/>
        <v>0</v>
      </c>
      <c r="AG156" s="57">
        <f t="shared" si="152"/>
        <v>0</v>
      </c>
      <c r="AH156" s="59">
        <f t="shared" si="183"/>
        <v>13097491.508029025</v>
      </c>
      <c r="AI156" s="54">
        <f t="shared" si="153"/>
        <v>174037.28675779924</v>
      </c>
      <c r="AJ156" s="57">
        <f t="shared" si="154"/>
        <v>54572.88128345427</v>
      </c>
      <c r="AK156" s="59">
        <f t="shared" si="138"/>
        <v>42600212.045785502</v>
      </c>
      <c r="AL156" s="56">
        <f t="shared" si="140"/>
        <v>0</v>
      </c>
      <c r="AM156" s="75">
        <f t="shared" si="155"/>
        <v>177500.88352410626</v>
      </c>
      <c r="AN156">
        <f t="shared" si="184"/>
        <v>3.310703529784996E-2</v>
      </c>
      <c r="AO156" s="119">
        <f t="shared" si="156"/>
        <v>0</v>
      </c>
      <c r="AP156" s="119">
        <f t="shared" si="157"/>
        <v>0</v>
      </c>
      <c r="AQ156">
        <f t="shared" si="158"/>
        <v>0.50886056808005387</v>
      </c>
      <c r="AR156" s="41">
        <f t="shared" si="159"/>
        <v>0</v>
      </c>
      <c r="AS156" s="41">
        <f t="shared" si="160"/>
        <v>0</v>
      </c>
      <c r="AT156">
        <f t="shared" si="161"/>
        <v>0.51423665341012548</v>
      </c>
      <c r="AU156" s="41">
        <f t="shared" si="185"/>
        <v>0</v>
      </c>
      <c r="AV156" s="41">
        <f t="shared" si="186"/>
        <v>0</v>
      </c>
      <c r="AW156">
        <f t="shared" si="162"/>
        <v>0.52673418012611084</v>
      </c>
      <c r="AX156">
        <f t="shared" si="187"/>
        <v>0</v>
      </c>
      <c r="AY156" s="121">
        <f t="shared" si="188"/>
        <v>0</v>
      </c>
      <c r="AZ156">
        <f t="shared" si="163"/>
        <v>0.61147275940714652</v>
      </c>
      <c r="BA156" s="39">
        <f t="shared" si="189"/>
        <v>787871.28983126767</v>
      </c>
      <c r="BB156" s="39">
        <f t="shared" si="190"/>
        <v>111792795.76292586</v>
      </c>
      <c r="BC156">
        <f t="shared" si="164"/>
        <v>0.55018760699785407</v>
      </c>
      <c r="BD156" s="41">
        <f t="shared" si="191"/>
        <v>0</v>
      </c>
      <c r="BE156" s="41">
        <f t="shared" si="192"/>
        <v>0</v>
      </c>
      <c r="BF156">
        <f t="shared" si="165"/>
        <v>0.52943545568577344</v>
      </c>
      <c r="BG156" s="41">
        <f t="shared" si="193"/>
        <v>228610.16804125352</v>
      </c>
      <c r="BH156" s="41">
        <f t="shared" si="194"/>
        <v>25061369.293123093</v>
      </c>
      <c r="BI156">
        <f t="shared" si="166"/>
        <v>0.57127973155796319</v>
      </c>
      <c r="BJ156">
        <f t="shared" si="195"/>
        <v>0</v>
      </c>
      <c r="BK156" s="121">
        <f t="shared" si="196"/>
        <v>0</v>
      </c>
      <c r="BL156">
        <f t="shared" si="167"/>
        <v>0.58671127173922033</v>
      </c>
      <c r="BM156" s="119">
        <f t="shared" si="197"/>
        <v>1016481.4578725211</v>
      </c>
      <c r="BN156" s="119">
        <f t="shared" si="198"/>
        <v>107429661.51508537</v>
      </c>
      <c r="BO156">
        <f t="shared" si="168"/>
        <v>0.55026719205827967</v>
      </c>
    </row>
    <row r="157" spans="1:67">
      <c r="A157">
        <v>145</v>
      </c>
      <c r="B157" s="58">
        <v>140</v>
      </c>
      <c r="C157" s="56">
        <f t="shared" si="141"/>
        <v>57692611.579077192</v>
      </c>
      <c r="D157" s="56">
        <f t="shared" si="169"/>
        <v>301357.88673470169</v>
      </c>
      <c r="E157" s="59">
        <f t="shared" si="170"/>
        <v>57391253.69234249</v>
      </c>
      <c r="F157" s="53">
        <f t="shared" si="171"/>
        <v>742133.51351443608</v>
      </c>
      <c r="G157" s="53">
        <f t="shared" si="142"/>
        <v>266199.76504298189</v>
      </c>
      <c r="H157" s="60">
        <f t="shared" si="143"/>
        <v>475933.74847145419</v>
      </c>
      <c r="I157" s="54">
        <f t="shared" si="172"/>
        <v>0.06</v>
      </c>
      <c r="J157" s="61">
        <f t="shared" si="144"/>
        <v>5.1430128318229462E-3</v>
      </c>
      <c r="K157" s="62">
        <f t="shared" si="145"/>
        <v>292716.22079863719</v>
      </c>
      <c r="L157" s="62">
        <f t="shared" si="146"/>
        <v>1034849.7343130733</v>
      </c>
      <c r="M157" s="55">
        <f t="shared" si="173"/>
        <v>768649.9692700915</v>
      </c>
      <c r="N157" s="55">
        <f t="shared" si="174"/>
        <v>173085.82843131505</v>
      </c>
      <c r="O157" s="55">
        <f t="shared" si="147"/>
        <v>595564.14083877648</v>
      </c>
      <c r="P157" s="59">
        <f t="shared" si="175"/>
        <v>0</v>
      </c>
      <c r="Q157" s="52">
        <f t="shared" si="136"/>
        <v>0</v>
      </c>
      <c r="R157" s="57">
        <f t="shared" si="176"/>
        <v>0</v>
      </c>
      <c r="S157" s="59">
        <f t="shared" si="177"/>
        <v>0</v>
      </c>
      <c r="T157" s="56">
        <f t="shared" si="148"/>
        <v>0</v>
      </c>
      <c r="U157" s="57">
        <f t="shared" si="149"/>
        <v>0</v>
      </c>
      <c r="V157" s="59">
        <f t="shared" si="199"/>
        <v>0</v>
      </c>
      <c r="W157" s="52">
        <f t="shared" si="139"/>
        <v>0</v>
      </c>
      <c r="X157" s="57">
        <f t="shared" si="150"/>
        <v>0</v>
      </c>
      <c r="Y157" s="59">
        <f t="shared" si="137"/>
        <v>0</v>
      </c>
      <c r="Z157" s="56">
        <f t="shared" si="178"/>
        <v>0</v>
      </c>
      <c r="AA157" s="57">
        <f t="shared" si="179"/>
        <v>0</v>
      </c>
      <c r="AB157" s="63">
        <f t="shared" si="200"/>
        <v>1991444.4284963568</v>
      </c>
      <c r="AC157" s="74">
        <f t="shared" si="151"/>
        <v>773804.61137756647</v>
      </c>
      <c r="AD157" s="57">
        <f t="shared" si="180"/>
        <v>8297.6851187348202</v>
      </c>
      <c r="AE157" s="59">
        <f t="shared" si="181"/>
        <v>0</v>
      </c>
      <c r="AF157" s="54">
        <f t="shared" si="182"/>
        <v>0</v>
      </c>
      <c r="AG157" s="57">
        <f t="shared" si="152"/>
        <v>0</v>
      </c>
      <c r="AH157" s="59">
        <f t="shared" si="183"/>
        <v>12923454.221271226</v>
      </c>
      <c r="AI157" s="54">
        <f t="shared" si="153"/>
        <v>173085.82843131505</v>
      </c>
      <c r="AJ157" s="57">
        <f t="shared" si="154"/>
        <v>53847.725921963443</v>
      </c>
      <c r="AK157" s="59">
        <f t="shared" si="138"/>
        <v>42777712.929309607</v>
      </c>
      <c r="AL157" s="56">
        <f t="shared" si="140"/>
        <v>0</v>
      </c>
      <c r="AM157" s="75">
        <f t="shared" si="155"/>
        <v>178240.47053879002</v>
      </c>
      <c r="AN157">
        <f t="shared" si="184"/>
        <v>3.3187442481857427E-2</v>
      </c>
      <c r="AO157" s="119">
        <f t="shared" si="156"/>
        <v>0</v>
      </c>
      <c r="AP157" s="119">
        <f t="shared" si="157"/>
        <v>0</v>
      </c>
      <c r="AQ157">
        <f t="shared" si="158"/>
        <v>0.50592084130525916</v>
      </c>
      <c r="AR157" s="41">
        <f t="shared" si="159"/>
        <v>0</v>
      </c>
      <c r="AS157" s="41">
        <f t="shared" si="160"/>
        <v>0</v>
      </c>
      <c r="AT157">
        <f t="shared" si="161"/>
        <v>0.51130448979764842</v>
      </c>
      <c r="AU157" s="41">
        <f t="shared" si="185"/>
        <v>0</v>
      </c>
      <c r="AV157" s="41">
        <f t="shared" si="186"/>
        <v>0</v>
      </c>
      <c r="AW157">
        <f t="shared" si="162"/>
        <v>0.52382115449824984</v>
      </c>
      <c r="AX157">
        <f t="shared" si="187"/>
        <v>0</v>
      </c>
      <c r="AY157" s="121">
        <f t="shared" si="188"/>
        <v>0</v>
      </c>
      <c r="AZ157">
        <f t="shared" si="163"/>
        <v>0.60874344109478806</v>
      </c>
      <c r="BA157" s="39">
        <f t="shared" si="189"/>
        <v>782102.29649630131</v>
      </c>
      <c r="BB157" s="39">
        <f t="shared" si="190"/>
        <v>112201668.64974713</v>
      </c>
      <c r="BC157">
        <f t="shared" si="164"/>
        <v>0.54731622031084071</v>
      </c>
      <c r="BD157" s="41">
        <f t="shared" si="191"/>
        <v>0</v>
      </c>
      <c r="BE157" s="41">
        <f t="shared" si="192"/>
        <v>0</v>
      </c>
      <c r="BF157">
        <f t="shared" si="165"/>
        <v>0.52652684894888913</v>
      </c>
      <c r="BG157" s="41">
        <f t="shared" si="193"/>
        <v>226933.55435327848</v>
      </c>
      <c r="BH157" s="41">
        <f t="shared" si="194"/>
        <v>25097445.122540683</v>
      </c>
      <c r="BI157">
        <f t="shared" si="166"/>
        <v>0.56845195091237688</v>
      </c>
      <c r="BJ157">
        <f t="shared" si="195"/>
        <v>0</v>
      </c>
      <c r="BK157" s="121">
        <f t="shared" si="196"/>
        <v>0</v>
      </c>
      <c r="BL157">
        <f t="shared" si="167"/>
        <v>0.5839189600324336</v>
      </c>
      <c r="BM157" s="119">
        <f t="shared" si="197"/>
        <v>1009035.8508495798</v>
      </c>
      <c r="BN157" s="119">
        <f t="shared" si="198"/>
        <v>107610995.69781281</v>
      </c>
      <c r="BO157">
        <f t="shared" si="168"/>
        <v>0.5473959590987133</v>
      </c>
    </row>
    <row r="158" spans="1:67">
      <c r="A158">
        <v>146</v>
      </c>
      <c r="B158" s="64">
        <v>141</v>
      </c>
      <c r="C158" s="56">
        <f t="shared" si="141"/>
        <v>56923961.609807096</v>
      </c>
      <c r="D158" s="56">
        <f t="shared" si="169"/>
        <v>301357.88673469424</v>
      </c>
      <c r="E158" s="59">
        <f t="shared" si="170"/>
        <v>56622603.723072402</v>
      </c>
      <c r="F158" s="53">
        <f t="shared" si="171"/>
        <v>738316.71133150568</v>
      </c>
      <c r="G158" s="53">
        <f t="shared" si="142"/>
        <v>262634.51026885083</v>
      </c>
      <c r="H158" s="66">
        <f t="shared" si="143"/>
        <v>475682.20106265484</v>
      </c>
      <c r="I158" s="54">
        <f t="shared" si="172"/>
        <v>0.06</v>
      </c>
      <c r="J158" s="67">
        <f t="shared" si="144"/>
        <v>5.1430128318229462E-3</v>
      </c>
      <c r="K158" s="68">
        <f t="shared" si="145"/>
        <v>288764.33785505209</v>
      </c>
      <c r="L158" s="68">
        <f t="shared" si="146"/>
        <v>1027081.0491865578</v>
      </c>
      <c r="M158" s="55">
        <f t="shared" si="173"/>
        <v>764446.53891770693</v>
      </c>
      <c r="N158" s="55">
        <f t="shared" si="174"/>
        <v>172139.29326721857</v>
      </c>
      <c r="O158" s="55">
        <f t="shared" si="147"/>
        <v>592307.24565048842</v>
      </c>
      <c r="P158" s="65">
        <f t="shared" si="175"/>
        <v>0</v>
      </c>
      <c r="Q158" s="52">
        <f t="shared" si="136"/>
        <v>0</v>
      </c>
      <c r="R158" s="57">
        <f t="shared" si="176"/>
        <v>0</v>
      </c>
      <c r="S158" s="59">
        <f t="shared" si="177"/>
        <v>0</v>
      </c>
      <c r="T158" s="56">
        <f t="shared" si="148"/>
        <v>0</v>
      </c>
      <c r="U158" s="57">
        <f t="shared" si="149"/>
        <v>0</v>
      </c>
      <c r="V158" s="59">
        <f t="shared" si="199"/>
        <v>0</v>
      </c>
      <c r="W158" s="52">
        <f t="shared" si="139"/>
        <v>0</v>
      </c>
      <c r="X158" s="57">
        <f t="shared" si="150"/>
        <v>0</v>
      </c>
      <c r="Y158" s="59">
        <f t="shared" si="137"/>
        <v>0</v>
      </c>
      <c r="Z158" s="56">
        <f t="shared" si="178"/>
        <v>0</v>
      </c>
      <c r="AA158" s="57">
        <f t="shared" si="179"/>
        <v>0</v>
      </c>
      <c r="AB158" s="63">
        <f t="shared" si="200"/>
        <v>1217639.8171187905</v>
      </c>
      <c r="AC158" s="74">
        <f t="shared" si="151"/>
        <v>771290.38481652341</v>
      </c>
      <c r="AD158" s="57">
        <f t="shared" si="180"/>
        <v>5073.4992379949599</v>
      </c>
      <c r="AE158" s="59">
        <f t="shared" si="181"/>
        <v>0</v>
      </c>
      <c r="AF158" s="54">
        <f t="shared" si="182"/>
        <v>0</v>
      </c>
      <c r="AG158" s="57">
        <f t="shared" si="152"/>
        <v>0</v>
      </c>
      <c r="AH158" s="59">
        <f t="shared" si="183"/>
        <v>12750368.39283991</v>
      </c>
      <c r="AI158" s="54">
        <f t="shared" si="153"/>
        <v>172139.29326721857</v>
      </c>
      <c r="AJ158" s="57">
        <f t="shared" si="154"/>
        <v>53126.534970166293</v>
      </c>
      <c r="AK158" s="59">
        <f t="shared" si="138"/>
        <v>42955953.399848394</v>
      </c>
      <c r="AL158" s="56">
        <f t="shared" si="140"/>
        <v>0</v>
      </c>
      <c r="AM158" s="75">
        <f t="shared" si="155"/>
        <v>178983.13916603496</v>
      </c>
      <c r="AN158">
        <f t="shared" si="184"/>
        <v>3.3267849665864886E-2</v>
      </c>
      <c r="AO158" s="119">
        <f t="shared" si="156"/>
        <v>0</v>
      </c>
      <c r="AP158" s="119">
        <f t="shared" si="157"/>
        <v>0</v>
      </c>
      <c r="AQ158">
        <f t="shared" si="158"/>
        <v>0.50299139268533033</v>
      </c>
      <c r="AR158" s="41">
        <f t="shared" si="159"/>
        <v>0</v>
      </c>
      <c r="AS158" s="41">
        <f t="shared" si="160"/>
        <v>0</v>
      </c>
      <c r="AT158">
        <f t="shared" si="161"/>
        <v>0.50838226805740294</v>
      </c>
      <c r="AU158" s="41">
        <f t="shared" si="185"/>
        <v>0</v>
      </c>
      <c r="AV158" s="41">
        <f t="shared" si="186"/>
        <v>0</v>
      </c>
      <c r="AW158">
        <f t="shared" si="162"/>
        <v>0.52091729337886539</v>
      </c>
      <c r="AX158">
        <f t="shared" si="187"/>
        <v>0</v>
      </c>
      <c r="AY158" s="121">
        <f t="shared" si="188"/>
        <v>0</v>
      </c>
      <c r="AZ158">
        <f t="shared" si="163"/>
        <v>0.60601821623910557</v>
      </c>
      <c r="BA158" s="39">
        <f t="shared" si="189"/>
        <v>776363.88405451842</v>
      </c>
      <c r="BB158" s="39">
        <f t="shared" si="190"/>
        <v>112608396.18321241</v>
      </c>
      <c r="BC158">
        <f t="shared" si="164"/>
        <v>0.54445255754245991</v>
      </c>
      <c r="BD158" s="41">
        <f t="shared" si="191"/>
        <v>0</v>
      </c>
      <c r="BE158" s="41">
        <f t="shared" si="192"/>
        <v>0</v>
      </c>
      <c r="BF158">
        <f t="shared" si="165"/>
        <v>0.52362723954490054</v>
      </c>
      <c r="BG158" s="41">
        <f t="shared" si="193"/>
        <v>225265.82823738485</v>
      </c>
      <c r="BH158" s="41">
        <f t="shared" si="194"/>
        <v>25132336.817013912</v>
      </c>
      <c r="BI158">
        <f t="shared" si="166"/>
        <v>0.56563062138336961</v>
      </c>
      <c r="BJ158">
        <f t="shared" si="195"/>
        <v>0</v>
      </c>
      <c r="BK158" s="121">
        <f t="shared" si="196"/>
        <v>0</v>
      </c>
      <c r="BL158">
        <f t="shared" si="167"/>
        <v>0.58113218324001326</v>
      </c>
      <c r="BM158" s="119">
        <f t="shared" si="197"/>
        <v>1001629.7122919033</v>
      </c>
      <c r="BN158" s="119">
        <f t="shared" si="198"/>
        <v>107786961.98739667</v>
      </c>
      <c r="BO158">
        <f t="shared" si="168"/>
        <v>0.54453244521302513</v>
      </c>
    </row>
    <row r="159" spans="1:67">
      <c r="A159">
        <v>147</v>
      </c>
      <c r="B159" s="58">
        <v>142</v>
      </c>
      <c r="C159" s="56">
        <f t="shared" si="141"/>
        <v>56159515.070889384</v>
      </c>
      <c r="D159" s="56">
        <f t="shared" si="169"/>
        <v>301357.88673468679</v>
      </c>
      <c r="E159" s="59">
        <f t="shared" si="170"/>
        <v>55858157.184154697</v>
      </c>
      <c r="F159" s="53">
        <f t="shared" si="171"/>
        <v>734519.53901117831</v>
      </c>
      <c r="G159" s="53">
        <f t="shared" si="142"/>
        <v>259088.75240583753</v>
      </c>
      <c r="H159" s="60">
        <f t="shared" si="143"/>
        <v>475430.78660534078</v>
      </c>
      <c r="I159" s="54">
        <f t="shared" si="172"/>
        <v>0.06</v>
      </c>
      <c r="J159" s="61">
        <f t="shared" si="144"/>
        <v>5.1430128318229462E-3</v>
      </c>
      <c r="K159" s="62">
        <f t="shared" si="145"/>
        <v>284834.07252393576</v>
      </c>
      <c r="L159" s="62">
        <f t="shared" si="146"/>
        <v>1019353.6115351141</v>
      </c>
      <c r="M159" s="55">
        <f t="shared" si="173"/>
        <v>760264.85912927659</v>
      </c>
      <c r="N159" s="55">
        <f t="shared" si="174"/>
        <v>171197.65592987207</v>
      </c>
      <c r="O159" s="55">
        <f t="shared" si="147"/>
        <v>589067.20319940452</v>
      </c>
      <c r="P159" s="59">
        <f t="shared" si="175"/>
        <v>0</v>
      </c>
      <c r="Q159" s="52">
        <f t="shared" si="136"/>
        <v>0</v>
      </c>
      <c r="R159" s="57">
        <f t="shared" si="176"/>
        <v>0</v>
      </c>
      <c r="S159" s="59">
        <f t="shared" si="177"/>
        <v>0</v>
      </c>
      <c r="T159" s="56">
        <f t="shared" si="148"/>
        <v>0</v>
      </c>
      <c r="U159" s="57">
        <f t="shared" si="149"/>
        <v>0</v>
      </c>
      <c r="V159" s="59">
        <f t="shared" si="199"/>
        <v>0</v>
      </c>
      <c r="W159" s="52">
        <f t="shared" si="139"/>
        <v>0</v>
      </c>
      <c r="X159" s="57">
        <f t="shared" si="150"/>
        <v>0</v>
      </c>
      <c r="Y159" s="59">
        <f t="shared" si="137"/>
        <v>0</v>
      </c>
      <c r="Z159" s="56">
        <f t="shared" si="178"/>
        <v>0</v>
      </c>
      <c r="AA159" s="57">
        <f t="shared" si="179"/>
        <v>0</v>
      </c>
      <c r="AB159" s="63">
        <f t="shared" si="200"/>
        <v>446349.43230226706</v>
      </c>
      <c r="AC159" s="74">
        <f t="shared" si="151"/>
        <v>446349.43230226706</v>
      </c>
      <c r="AD159" s="57">
        <f t="shared" si="180"/>
        <v>1859.7893012594461</v>
      </c>
      <c r="AE159" s="59">
        <f t="shared" si="181"/>
        <v>0</v>
      </c>
      <c r="AF159" s="54">
        <f t="shared" si="182"/>
        <v>0</v>
      </c>
      <c r="AG159" s="57">
        <f t="shared" si="152"/>
        <v>0</v>
      </c>
      <c r="AH159" s="59">
        <f t="shared" si="183"/>
        <v>12578229.099572692</v>
      </c>
      <c r="AI159" s="54">
        <f t="shared" si="153"/>
        <v>171197.65592987207</v>
      </c>
      <c r="AJ159" s="57">
        <f t="shared" si="154"/>
        <v>52409.287914886219</v>
      </c>
      <c r="AK159" s="59">
        <f t="shared" si="138"/>
        <v>43134936.539014429</v>
      </c>
      <c r="AL159" s="56">
        <f t="shared" si="140"/>
        <v>142717.77089713747</v>
      </c>
      <c r="AM159" s="75">
        <f t="shared" si="155"/>
        <v>179728.90224589346</v>
      </c>
      <c r="AN159">
        <f t="shared" si="184"/>
        <v>3.3348256849872346E-2</v>
      </c>
      <c r="AO159" s="119">
        <f t="shared" si="156"/>
        <v>0</v>
      </c>
      <c r="AP159" s="119">
        <f t="shared" si="157"/>
        <v>0</v>
      </c>
      <c r="AQ159">
        <f t="shared" si="158"/>
        <v>0.50007224064498745</v>
      </c>
      <c r="AR159" s="41">
        <f t="shared" si="159"/>
        <v>0</v>
      </c>
      <c r="AS159" s="41">
        <f t="shared" si="160"/>
        <v>0</v>
      </c>
      <c r="AT159">
        <f t="shared" si="161"/>
        <v>0.50547000912532314</v>
      </c>
      <c r="AU159" s="41">
        <f t="shared" si="185"/>
        <v>0</v>
      </c>
      <c r="AV159" s="41">
        <f t="shared" si="186"/>
        <v>0</v>
      </c>
      <c r="AW159">
        <f t="shared" si="162"/>
        <v>0.51802262325303516</v>
      </c>
      <c r="AX159">
        <f t="shared" si="187"/>
        <v>0</v>
      </c>
      <c r="AY159" s="121">
        <f t="shared" si="188"/>
        <v>0</v>
      </c>
      <c r="AZ159">
        <f t="shared" si="163"/>
        <v>0.60329713918185535</v>
      </c>
      <c r="BA159" s="39">
        <f t="shared" si="189"/>
        <v>448209.2216035265</v>
      </c>
      <c r="BB159" s="39">
        <f t="shared" si="190"/>
        <v>65613366.548433259</v>
      </c>
      <c r="BC159">
        <f t="shared" si="164"/>
        <v>0.54159665453922334</v>
      </c>
      <c r="BD159" s="41">
        <f t="shared" si="191"/>
        <v>0</v>
      </c>
      <c r="BE159" s="41">
        <f t="shared" si="192"/>
        <v>0</v>
      </c>
      <c r="BF159">
        <f t="shared" si="165"/>
        <v>0.52073665510615641</v>
      </c>
      <c r="BG159" s="41">
        <f t="shared" si="193"/>
        <v>223606.94384475829</v>
      </c>
      <c r="BH159" s="41">
        <f t="shared" si="194"/>
        <v>25166055.421691194</v>
      </c>
      <c r="BI159">
        <f t="shared" si="166"/>
        <v>0.56281578611943706</v>
      </c>
      <c r="BJ159">
        <f t="shared" si="195"/>
        <v>322446.67314303096</v>
      </c>
      <c r="BK159" s="121">
        <f t="shared" si="196"/>
        <v>20979512.321879208</v>
      </c>
      <c r="BL159">
        <f t="shared" si="167"/>
        <v>0.57835098921670469</v>
      </c>
      <c r="BM159" s="119">
        <f t="shared" si="197"/>
        <v>994262.83859131578</v>
      </c>
      <c r="BN159" s="119">
        <f t="shared" si="198"/>
        <v>107957609.99635728</v>
      </c>
      <c r="BO159">
        <f t="shared" si="168"/>
        <v>0.54167668627726884</v>
      </c>
    </row>
    <row r="160" spans="1:67">
      <c r="A160">
        <v>148</v>
      </c>
      <c r="B160" s="64">
        <v>143</v>
      </c>
      <c r="C160" s="56">
        <f t="shared" si="141"/>
        <v>55399250.211760111</v>
      </c>
      <c r="D160" s="56">
        <f t="shared" si="169"/>
        <v>301357.88673469424</v>
      </c>
      <c r="E160" s="59">
        <f t="shared" si="170"/>
        <v>55097892.325025417</v>
      </c>
      <c r="F160" s="53">
        <f t="shared" si="171"/>
        <v>730741.89559681923</v>
      </c>
      <c r="G160" s="53">
        <f t="shared" si="142"/>
        <v>255562.39056757625</v>
      </c>
      <c r="H160" s="66">
        <f t="shared" si="143"/>
        <v>475179.50502924295</v>
      </c>
      <c r="I160" s="54">
        <f t="shared" si="172"/>
        <v>0.06</v>
      </c>
      <c r="J160" s="67">
        <f t="shared" si="144"/>
        <v>5.1430128318229462E-3</v>
      </c>
      <c r="K160" s="68">
        <f t="shared" si="145"/>
        <v>280925.31294222007</v>
      </c>
      <c r="L160" s="68">
        <f t="shared" si="146"/>
        <v>1011667.2085390394</v>
      </c>
      <c r="M160" s="55">
        <f t="shared" si="173"/>
        <v>756104.81797146308</v>
      </c>
      <c r="N160" s="55">
        <f t="shared" si="174"/>
        <v>170260.89121394779</v>
      </c>
      <c r="O160" s="55">
        <f t="shared" si="147"/>
        <v>585843.92675751529</v>
      </c>
      <c r="P160" s="65">
        <f t="shared" si="175"/>
        <v>0</v>
      </c>
      <c r="Q160" s="52">
        <f t="shared" si="136"/>
        <v>0</v>
      </c>
      <c r="R160" s="57">
        <f t="shared" si="176"/>
        <v>0</v>
      </c>
      <c r="S160" s="59">
        <f t="shared" si="177"/>
        <v>0</v>
      </c>
      <c r="T160" s="56">
        <f t="shared" si="148"/>
        <v>0</v>
      </c>
      <c r="U160" s="57">
        <f t="shared" si="149"/>
        <v>0</v>
      </c>
      <c r="V160" s="59">
        <f t="shared" si="199"/>
        <v>0</v>
      </c>
      <c r="W160" s="52">
        <f t="shared" si="139"/>
        <v>0</v>
      </c>
      <c r="X160" s="57">
        <f t="shared" si="150"/>
        <v>0</v>
      </c>
      <c r="Y160" s="59">
        <f t="shared" si="137"/>
        <v>0</v>
      </c>
      <c r="Z160" s="56">
        <f t="shared" si="178"/>
        <v>0</v>
      </c>
      <c r="AA160" s="57">
        <f t="shared" si="179"/>
        <v>0</v>
      </c>
      <c r="AB160" s="63">
        <f t="shared" si="200"/>
        <v>0</v>
      </c>
      <c r="AC160" s="74">
        <f t="shared" si="151"/>
        <v>0</v>
      </c>
      <c r="AD160" s="57">
        <f t="shared" si="180"/>
        <v>0</v>
      </c>
      <c r="AE160" s="59">
        <f t="shared" si="181"/>
        <v>0</v>
      </c>
      <c r="AF160" s="54">
        <f t="shared" si="182"/>
        <v>0</v>
      </c>
      <c r="AG160" s="57">
        <f t="shared" si="152"/>
        <v>0</v>
      </c>
      <c r="AH160" s="59">
        <f t="shared" si="183"/>
        <v>12407031.443642819</v>
      </c>
      <c r="AI160" s="54">
        <f t="shared" si="153"/>
        <v>170260.89121394779</v>
      </c>
      <c r="AJ160" s="57">
        <f t="shared" si="154"/>
        <v>51695.964348511749</v>
      </c>
      <c r="AK160" s="59">
        <f t="shared" si="138"/>
        <v>42992218.768117294</v>
      </c>
      <c r="AL160" s="56">
        <f t="shared" si="140"/>
        <v>585843.92675751529</v>
      </c>
      <c r="AM160" s="75">
        <f t="shared" si="155"/>
        <v>179134.24486715539</v>
      </c>
      <c r="AN160">
        <f t="shared" si="184"/>
        <v>3.3428664033879806E-2</v>
      </c>
      <c r="AO160" s="119">
        <f t="shared" si="156"/>
        <v>0</v>
      </c>
      <c r="AP160" s="119">
        <f t="shared" si="157"/>
        <v>0</v>
      </c>
      <c r="AQ160">
        <f t="shared" si="158"/>
        <v>0.49716340309036394</v>
      </c>
      <c r="AR160" s="41">
        <f t="shared" si="159"/>
        <v>0</v>
      </c>
      <c r="AS160" s="41">
        <f t="shared" si="160"/>
        <v>0</v>
      </c>
      <c r="AT160">
        <f t="shared" si="161"/>
        <v>0.50256773341910832</v>
      </c>
      <c r="AU160" s="41">
        <f t="shared" si="185"/>
        <v>0</v>
      </c>
      <c r="AV160" s="41">
        <f t="shared" si="186"/>
        <v>0</v>
      </c>
      <c r="AW160">
        <f t="shared" si="162"/>
        <v>0.51513717009105575</v>
      </c>
      <c r="AX160">
        <f t="shared" si="187"/>
        <v>0</v>
      </c>
      <c r="AY160" s="121">
        <f t="shared" si="188"/>
        <v>0</v>
      </c>
      <c r="AZ160">
        <f t="shared" si="163"/>
        <v>0.6005802638543013</v>
      </c>
      <c r="BA160" s="39">
        <f t="shared" si="189"/>
        <v>0</v>
      </c>
      <c r="BB160" s="39">
        <f t="shared" si="190"/>
        <v>0</v>
      </c>
      <c r="BC160">
        <f t="shared" si="164"/>
        <v>0.5387485466490346</v>
      </c>
      <c r="BD160" s="41">
        <f t="shared" si="191"/>
        <v>0</v>
      </c>
      <c r="BE160" s="41">
        <f t="shared" si="192"/>
        <v>0</v>
      </c>
      <c r="BF160">
        <f t="shared" si="165"/>
        <v>0.51785512275147294</v>
      </c>
      <c r="BG160" s="41">
        <f t="shared" si="193"/>
        <v>221956.85556245953</v>
      </c>
      <c r="BH160" s="41">
        <f t="shared" si="194"/>
        <v>25198611.899664272</v>
      </c>
      <c r="BI160">
        <f t="shared" si="166"/>
        <v>0.56000748779426313</v>
      </c>
      <c r="BJ160">
        <f t="shared" si="195"/>
        <v>764978.17162467074</v>
      </c>
      <c r="BK160" s="121">
        <f t="shared" si="196"/>
        <v>86704901.160112262</v>
      </c>
      <c r="BL160">
        <f t="shared" si="167"/>
        <v>0.57557542536447981</v>
      </c>
      <c r="BM160" s="119">
        <f t="shared" si="197"/>
        <v>986935.0271871303</v>
      </c>
      <c r="BN160" s="119">
        <f t="shared" si="198"/>
        <v>108122988.96991922</v>
      </c>
      <c r="BO160">
        <f t="shared" si="168"/>
        <v>0.53882871766892104</v>
      </c>
    </row>
    <row r="161" spans="1:67">
      <c r="A161">
        <v>149</v>
      </c>
      <c r="B161" s="58">
        <v>144</v>
      </c>
      <c r="C161" s="56">
        <f t="shared" si="141"/>
        <v>54643145.393788651</v>
      </c>
      <c r="D161" s="56">
        <f t="shared" si="169"/>
        <v>301357.88673470169</v>
      </c>
      <c r="E161" s="59">
        <f t="shared" si="170"/>
        <v>54341787.507053949</v>
      </c>
      <c r="F161" s="53">
        <f t="shared" si="171"/>
        <v>726983.68065101409</v>
      </c>
      <c r="G161" s="53">
        <f t="shared" si="142"/>
        <v>252055.32438688524</v>
      </c>
      <c r="H161" s="60">
        <f t="shared" si="143"/>
        <v>474928.35626412882</v>
      </c>
      <c r="I161" s="54">
        <f t="shared" si="172"/>
        <v>0.06</v>
      </c>
      <c r="J161" s="61">
        <f t="shared" si="144"/>
        <v>5.1430128318229462E-3</v>
      </c>
      <c r="K161" s="62">
        <f t="shared" si="145"/>
        <v>277037.94782251131</v>
      </c>
      <c r="L161" s="62">
        <f t="shared" si="146"/>
        <v>1004021.6284735254</v>
      </c>
      <c r="M161" s="55">
        <f t="shared" si="173"/>
        <v>751966.30408664013</v>
      </c>
      <c r="N161" s="55">
        <f t="shared" si="174"/>
        <v>169328.97404375742</v>
      </c>
      <c r="O161" s="55">
        <f t="shared" si="147"/>
        <v>582637.33004288271</v>
      </c>
      <c r="P161" s="59">
        <f t="shared" si="175"/>
        <v>0</v>
      </c>
      <c r="Q161" s="52">
        <f t="shared" si="136"/>
        <v>0</v>
      </c>
      <c r="R161" s="57">
        <f t="shared" si="176"/>
        <v>0</v>
      </c>
      <c r="S161" s="59">
        <f t="shared" si="177"/>
        <v>0</v>
      </c>
      <c r="T161" s="56">
        <f t="shared" si="148"/>
        <v>0</v>
      </c>
      <c r="U161" s="57">
        <f t="shared" si="149"/>
        <v>0</v>
      </c>
      <c r="V161" s="59">
        <f t="shared" si="199"/>
        <v>0</v>
      </c>
      <c r="W161" s="52">
        <f t="shared" si="139"/>
        <v>0</v>
      </c>
      <c r="X161" s="57">
        <f t="shared" si="150"/>
        <v>0</v>
      </c>
      <c r="Y161" s="59">
        <f t="shared" si="137"/>
        <v>0</v>
      </c>
      <c r="Z161" s="56">
        <f t="shared" si="178"/>
        <v>0</v>
      </c>
      <c r="AA161" s="57">
        <f t="shared" si="179"/>
        <v>0</v>
      </c>
      <c r="AB161" s="63">
        <f t="shared" si="200"/>
        <v>0</v>
      </c>
      <c r="AC161" s="74">
        <f t="shared" si="151"/>
        <v>0</v>
      </c>
      <c r="AD161" s="57">
        <f t="shared" si="180"/>
        <v>0</v>
      </c>
      <c r="AE161" s="59">
        <f t="shared" si="181"/>
        <v>0</v>
      </c>
      <c r="AF161" s="54">
        <f t="shared" si="182"/>
        <v>0</v>
      </c>
      <c r="AG161" s="57">
        <f t="shared" si="152"/>
        <v>0</v>
      </c>
      <c r="AH161" s="59">
        <f t="shared" si="183"/>
        <v>12236770.552428871</v>
      </c>
      <c r="AI161" s="54">
        <f t="shared" si="153"/>
        <v>169328.97404375742</v>
      </c>
      <c r="AJ161" s="57">
        <f t="shared" si="154"/>
        <v>50986.543968453632</v>
      </c>
      <c r="AK161" s="59">
        <f t="shared" si="138"/>
        <v>42406374.841359779</v>
      </c>
      <c r="AL161" s="56">
        <f t="shared" si="140"/>
        <v>582637.33004288271</v>
      </c>
      <c r="AM161" s="75">
        <f t="shared" si="155"/>
        <v>176693.22850566576</v>
      </c>
      <c r="AN161">
        <f t="shared" si="184"/>
        <v>3.3509071217887265E-2</v>
      </c>
      <c r="AO161" s="119">
        <f t="shared" si="156"/>
        <v>0</v>
      </c>
      <c r="AP161" s="119">
        <f t="shared" si="157"/>
        <v>0</v>
      </c>
      <c r="AQ161">
        <f t="shared" si="158"/>
        <v>0.49426489741116181</v>
      </c>
      <c r="AR161" s="41">
        <f t="shared" si="159"/>
        <v>0</v>
      </c>
      <c r="AS161" s="41">
        <f t="shared" si="160"/>
        <v>0</v>
      </c>
      <c r="AT161">
        <f t="shared" si="161"/>
        <v>0.4996754608401166</v>
      </c>
      <c r="AU161" s="41">
        <f t="shared" si="185"/>
        <v>0</v>
      </c>
      <c r="AV161" s="41">
        <f t="shared" si="186"/>
        <v>0</v>
      </c>
      <c r="AW161">
        <f t="shared" si="162"/>
        <v>0.51226095935001392</v>
      </c>
      <c r="AX161">
        <f t="shared" si="187"/>
        <v>0</v>
      </c>
      <c r="AY161" s="121">
        <f t="shared" si="188"/>
        <v>0</v>
      </c>
      <c r="AZ161">
        <f t="shared" si="163"/>
        <v>0.59786764377624924</v>
      </c>
      <c r="BA161" s="39">
        <f t="shared" si="189"/>
        <v>0</v>
      </c>
      <c r="BB161" s="39">
        <f t="shared" si="190"/>
        <v>0</v>
      </c>
      <c r="BC161">
        <f t="shared" si="164"/>
        <v>0.5359082687219634</v>
      </c>
      <c r="BD161" s="41">
        <f t="shared" si="191"/>
        <v>0</v>
      </c>
      <c r="BE161" s="41">
        <f t="shared" si="192"/>
        <v>0</v>
      </c>
      <c r="BF161">
        <f t="shared" si="165"/>
        <v>0.51498266908761714</v>
      </c>
      <c r="BG161" s="41">
        <f t="shared" si="193"/>
        <v>220315.51801221105</v>
      </c>
      <c r="BH161" s="41">
        <f t="shared" si="194"/>
        <v>25230017.132519856</v>
      </c>
      <c r="BI161">
        <f t="shared" si="166"/>
        <v>0.55720576860678372</v>
      </c>
      <c r="BJ161">
        <f t="shared" si="195"/>
        <v>759330.55854854849</v>
      </c>
      <c r="BK161" s="121">
        <f t="shared" si="196"/>
        <v>86812962.17638953</v>
      </c>
      <c r="BL161">
        <f t="shared" si="167"/>
        <v>0.5728055386321993</v>
      </c>
      <c r="BM161" s="119">
        <f t="shared" si="197"/>
        <v>979646.07656075957</v>
      </c>
      <c r="BN161" s="119">
        <f t="shared" si="198"/>
        <v>108283147.78847618</v>
      </c>
      <c r="BO161">
        <f t="shared" si="168"/>
        <v>0.53598857426769375</v>
      </c>
    </row>
    <row r="162" spans="1:67">
      <c r="A162">
        <v>150</v>
      </c>
      <c r="B162" s="64">
        <v>145</v>
      </c>
      <c r="C162" s="56">
        <f t="shared" si="141"/>
        <v>53891179.08970201</v>
      </c>
      <c r="D162" s="56">
        <f t="shared" si="169"/>
        <v>301357.88673470169</v>
      </c>
      <c r="E162" s="59">
        <f t="shared" si="170"/>
        <v>53589821.202967308</v>
      </c>
      <c r="F162" s="53">
        <f t="shared" si="171"/>
        <v>723244.79425289994</v>
      </c>
      <c r="G162" s="53">
        <f t="shared" si="142"/>
        <v>248567.45401309672</v>
      </c>
      <c r="H162" s="66">
        <f t="shared" si="143"/>
        <v>474677.34023980319</v>
      </c>
      <c r="I162" s="54">
        <f t="shared" si="172"/>
        <v>0.06</v>
      </c>
      <c r="J162" s="67">
        <f t="shared" si="144"/>
        <v>5.1430128318229462E-3</v>
      </c>
      <c r="K162" s="68">
        <f t="shared" si="145"/>
        <v>273171.86645012937</v>
      </c>
      <c r="L162" s="68">
        <f t="shared" si="146"/>
        <v>996416.66070302937</v>
      </c>
      <c r="M162" s="55">
        <f t="shared" si="173"/>
        <v>747849.20668993262</v>
      </c>
      <c r="N162" s="55">
        <f t="shared" si="174"/>
        <v>168401.87947258583</v>
      </c>
      <c r="O162" s="55">
        <f t="shared" si="147"/>
        <v>579447.32721734687</v>
      </c>
      <c r="P162" s="65">
        <f t="shared" si="175"/>
        <v>0</v>
      </c>
      <c r="Q162" s="52">
        <f t="shared" si="136"/>
        <v>0</v>
      </c>
      <c r="R162" s="57">
        <f t="shared" si="176"/>
        <v>0</v>
      </c>
      <c r="S162" s="59">
        <f t="shared" si="177"/>
        <v>0</v>
      </c>
      <c r="T162" s="56">
        <f t="shared" si="148"/>
        <v>0</v>
      </c>
      <c r="U162" s="57">
        <f t="shared" si="149"/>
        <v>0</v>
      </c>
      <c r="V162" s="59">
        <f t="shared" si="199"/>
        <v>0</v>
      </c>
      <c r="W162" s="52">
        <f t="shared" si="139"/>
        <v>0</v>
      </c>
      <c r="X162" s="57">
        <f t="shared" si="150"/>
        <v>0</v>
      </c>
      <c r="Y162" s="59">
        <f t="shared" si="137"/>
        <v>0</v>
      </c>
      <c r="Z162" s="56">
        <f t="shared" si="178"/>
        <v>0</v>
      </c>
      <c r="AA162" s="57">
        <f t="shared" si="179"/>
        <v>0</v>
      </c>
      <c r="AB162" s="63">
        <f t="shared" si="200"/>
        <v>0</v>
      </c>
      <c r="AC162" s="74">
        <f t="shared" si="151"/>
        <v>0</v>
      </c>
      <c r="AD162" s="57">
        <f t="shared" si="180"/>
        <v>0</v>
      </c>
      <c r="AE162" s="59">
        <f t="shared" si="181"/>
        <v>0</v>
      </c>
      <c r="AF162" s="54">
        <f t="shared" si="182"/>
        <v>0</v>
      </c>
      <c r="AG162" s="57">
        <f t="shared" si="152"/>
        <v>0</v>
      </c>
      <c r="AH162" s="59">
        <f t="shared" si="183"/>
        <v>12067441.578385115</v>
      </c>
      <c r="AI162" s="54">
        <f t="shared" si="153"/>
        <v>168401.87947258583</v>
      </c>
      <c r="AJ162" s="57">
        <f t="shared" si="154"/>
        <v>50281.006576604646</v>
      </c>
      <c r="AK162" s="59">
        <f t="shared" si="138"/>
        <v>41823737.511316895</v>
      </c>
      <c r="AL162" s="56">
        <f t="shared" si="140"/>
        <v>579447.32721734687</v>
      </c>
      <c r="AM162" s="75">
        <f t="shared" si="155"/>
        <v>174265.57296382039</v>
      </c>
      <c r="AN162">
        <f t="shared" si="184"/>
        <v>3.3589478401894732E-2</v>
      </c>
      <c r="AO162" s="119">
        <f t="shared" si="156"/>
        <v>0</v>
      </c>
      <c r="AP162" s="119">
        <f t="shared" si="157"/>
        <v>0</v>
      </c>
      <c r="AQ162">
        <f t="shared" si="158"/>
        <v>0.49137674048269159</v>
      </c>
      <c r="AR162" s="41">
        <f t="shared" si="159"/>
        <v>0</v>
      </c>
      <c r="AS162" s="41">
        <f t="shared" si="160"/>
        <v>0</v>
      </c>
      <c r="AT162">
        <f t="shared" si="161"/>
        <v>0.49679321077523664</v>
      </c>
      <c r="AU162" s="41">
        <f t="shared" si="185"/>
        <v>0</v>
      </c>
      <c r="AV162" s="41">
        <f t="shared" si="186"/>
        <v>0</v>
      </c>
      <c r="AW162">
        <f t="shared" si="162"/>
        <v>0.50939401597514977</v>
      </c>
      <c r="AX162">
        <f t="shared" si="187"/>
        <v>0</v>
      </c>
      <c r="AY162" s="121">
        <f t="shared" si="188"/>
        <v>0</v>
      </c>
      <c r="AZ162">
        <f t="shared" si="163"/>
        <v>0.5951593320551114</v>
      </c>
      <c r="BA162" s="39">
        <f t="shared" si="189"/>
        <v>0</v>
      </c>
      <c r="BB162" s="39">
        <f t="shared" si="190"/>
        <v>0</v>
      </c>
      <c r="BC162">
        <f t="shared" si="164"/>
        <v>0.53307585511097533</v>
      </c>
      <c r="BD162" s="41">
        <f t="shared" si="191"/>
        <v>0</v>
      </c>
      <c r="BE162" s="41">
        <f t="shared" si="192"/>
        <v>0</v>
      </c>
      <c r="BF162">
        <f t="shared" si="165"/>
        <v>0.5121193202105998</v>
      </c>
      <c r="BG162" s="41">
        <f t="shared" si="193"/>
        <v>218682.88604919048</v>
      </c>
      <c r="BH162" s="41">
        <f t="shared" si="194"/>
        <v>25260281.920887876</v>
      </c>
      <c r="BI162">
        <f t="shared" si="166"/>
        <v>0.55441067028133306</v>
      </c>
      <c r="BJ162">
        <f t="shared" si="195"/>
        <v>753712.90018116729</v>
      </c>
      <c r="BK162" s="121">
        <f t="shared" si="196"/>
        <v>86917099.082602024</v>
      </c>
      <c r="BL162">
        <f t="shared" si="167"/>
        <v>0.57004137551525869</v>
      </c>
      <c r="BM162" s="119">
        <f t="shared" si="197"/>
        <v>972395.78623035783</v>
      </c>
      <c r="BN162" s="119">
        <f t="shared" si="198"/>
        <v>108438134.97004023</v>
      </c>
      <c r="BO162">
        <f t="shared" si="168"/>
        <v>0.53315629045625712</v>
      </c>
    </row>
    <row r="163" spans="1:67">
      <c r="A163">
        <v>151</v>
      </c>
      <c r="B163" s="58">
        <v>146</v>
      </c>
      <c r="C163" s="56">
        <f t="shared" si="141"/>
        <v>53143329.883012079</v>
      </c>
      <c r="D163" s="56">
        <f t="shared" si="169"/>
        <v>301357.88673470169</v>
      </c>
      <c r="E163" s="59">
        <f t="shared" si="170"/>
        <v>52841971.996277377</v>
      </c>
      <c r="F163" s="53">
        <f t="shared" si="171"/>
        <v>719525.13699550834</v>
      </c>
      <c r="G163" s="53">
        <f t="shared" si="142"/>
        <v>245098.68010939992</v>
      </c>
      <c r="H163" s="60">
        <f t="shared" si="143"/>
        <v>474426.45688610838</v>
      </c>
      <c r="I163" s="54">
        <f t="shared" si="172"/>
        <v>0.06</v>
      </c>
      <c r="J163" s="61">
        <f t="shared" si="144"/>
        <v>5.1430128318229462E-3</v>
      </c>
      <c r="K163" s="62">
        <f t="shared" si="145"/>
        <v>269326.9586801618</v>
      </c>
      <c r="L163" s="62">
        <f t="shared" si="146"/>
        <v>988852.09567567019</v>
      </c>
      <c r="M163" s="55">
        <f t="shared" si="173"/>
        <v>743753.41556627024</v>
      </c>
      <c r="N163" s="55">
        <f t="shared" si="174"/>
        <v>167479.58268202728</v>
      </c>
      <c r="O163" s="55">
        <f t="shared" si="147"/>
        <v>576273.83288424299</v>
      </c>
      <c r="P163" s="59">
        <f t="shared" si="175"/>
        <v>0</v>
      </c>
      <c r="Q163" s="52">
        <f t="shared" si="136"/>
        <v>0</v>
      </c>
      <c r="R163" s="57">
        <f t="shared" si="176"/>
        <v>0</v>
      </c>
      <c r="S163" s="59">
        <f t="shared" si="177"/>
        <v>0</v>
      </c>
      <c r="T163" s="56">
        <f t="shared" si="148"/>
        <v>0</v>
      </c>
      <c r="U163" s="57">
        <f t="shared" si="149"/>
        <v>0</v>
      </c>
      <c r="V163" s="59">
        <f t="shared" si="199"/>
        <v>0</v>
      </c>
      <c r="W163" s="52">
        <f t="shared" si="139"/>
        <v>0</v>
      </c>
      <c r="X163" s="57">
        <f t="shared" si="150"/>
        <v>0</v>
      </c>
      <c r="Y163" s="59">
        <f t="shared" si="137"/>
        <v>0</v>
      </c>
      <c r="Z163" s="56">
        <f t="shared" si="178"/>
        <v>0</v>
      </c>
      <c r="AA163" s="57">
        <f t="shared" si="179"/>
        <v>0</v>
      </c>
      <c r="AB163" s="63">
        <f t="shared" si="200"/>
        <v>0</v>
      </c>
      <c r="AC163" s="74">
        <f t="shared" si="151"/>
        <v>0</v>
      </c>
      <c r="AD163" s="57">
        <f t="shared" si="180"/>
        <v>0</v>
      </c>
      <c r="AE163" s="59">
        <f t="shared" si="181"/>
        <v>0</v>
      </c>
      <c r="AF163" s="54">
        <f t="shared" si="182"/>
        <v>0</v>
      </c>
      <c r="AG163" s="57">
        <f t="shared" si="152"/>
        <v>0</v>
      </c>
      <c r="AH163" s="59">
        <f t="shared" si="183"/>
        <v>11899039.698912529</v>
      </c>
      <c r="AI163" s="54">
        <f t="shared" si="153"/>
        <v>167479.58268202728</v>
      </c>
      <c r="AJ163" s="57">
        <f t="shared" si="154"/>
        <v>49579.332078802203</v>
      </c>
      <c r="AK163" s="59">
        <f t="shared" si="138"/>
        <v>41244290.184099548</v>
      </c>
      <c r="AL163" s="56">
        <f t="shared" si="140"/>
        <v>576273.83288424299</v>
      </c>
      <c r="AM163" s="75">
        <f t="shared" si="155"/>
        <v>171851.20910041477</v>
      </c>
      <c r="AN163">
        <f t="shared" si="184"/>
        <v>3.3669885585902184E-2</v>
      </c>
      <c r="AO163" s="119">
        <f t="shared" si="156"/>
        <v>0</v>
      </c>
      <c r="AP163" s="119">
        <f t="shared" si="157"/>
        <v>0</v>
      </c>
      <c r="AQ163">
        <f t="shared" si="158"/>
        <v>0.4884989486680143</v>
      </c>
      <c r="AR163" s="41">
        <f t="shared" si="159"/>
        <v>0</v>
      </c>
      <c r="AS163" s="41">
        <f t="shared" si="160"/>
        <v>0</v>
      </c>
      <c r="AT163">
        <f t="shared" si="161"/>
        <v>0.49392100209886208</v>
      </c>
      <c r="AU163" s="41">
        <f t="shared" si="185"/>
        <v>0</v>
      </c>
      <c r="AV163" s="41">
        <f t="shared" si="186"/>
        <v>0</v>
      </c>
      <c r="AW163">
        <f t="shared" si="162"/>
        <v>0.50653636440152405</v>
      </c>
      <c r="AX163">
        <f t="shared" si="187"/>
        <v>0</v>
      </c>
      <c r="AY163" s="121">
        <f t="shared" si="188"/>
        <v>0</v>
      </c>
      <c r="AZ163">
        <f t="shared" si="163"/>
        <v>0.5924553813847877</v>
      </c>
      <c r="BA163" s="39">
        <f t="shared" si="189"/>
        <v>0</v>
      </c>
      <c r="BB163" s="39">
        <f t="shared" si="190"/>
        <v>0</v>
      </c>
      <c r="BC163">
        <f t="shared" si="164"/>
        <v>0.53025133967271931</v>
      </c>
      <c r="BD163" s="41">
        <f t="shared" si="191"/>
        <v>0</v>
      </c>
      <c r="BE163" s="41">
        <f t="shared" si="192"/>
        <v>0</v>
      </c>
      <c r="BF163">
        <f t="shared" si="165"/>
        <v>0.50926510170719996</v>
      </c>
      <c r="BG163" s="41">
        <f t="shared" si="193"/>
        <v>217058.91476082947</v>
      </c>
      <c r="BH163" s="41">
        <f t="shared" si="194"/>
        <v>25289416.984986119</v>
      </c>
      <c r="BI163">
        <f t="shared" si="166"/>
        <v>0.55162223406779609</v>
      </c>
      <c r="BJ163">
        <f t="shared" si="195"/>
        <v>748125.04198465776</v>
      </c>
      <c r="BK163" s="121">
        <f t="shared" si="196"/>
        <v>87017348.765520692</v>
      </c>
      <c r="BL163">
        <f t="shared" si="167"/>
        <v>0.56728298205539451</v>
      </c>
      <c r="BM163" s="119">
        <f t="shared" si="197"/>
        <v>965183.95674548717</v>
      </c>
      <c r="BN163" s="119">
        <f t="shared" si="198"/>
        <v>108587998.67267546</v>
      </c>
      <c r="BO163">
        <f t="shared" si="168"/>
        <v>0.53033190012106934</v>
      </c>
    </row>
    <row r="164" spans="1:67">
      <c r="A164">
        <v>152</v>
      </c>
      <c r="B164" s="64">
        <v>147</v>
      </c>
      <c r="C164" s="56">
        <f t="shared" si="141"/>
        <v>52399576.467445806</v>
      </c>
      <c r="D164" s="56">
        <f t="shared" si="169"/>
        <v>301357.88673469424</v>
      </c>
      <c r="E164" s="59">
        <f t="shared" si="170"/>
        <v>52098218.580711111</v>
      </c>
      <c r="F164" s="53">
        <f t="shared" si="171"/>
        <v>715824.60998312116</v>
      </c>
      <c r="G164" s="53">
        <f t="shared" si="142"/>
        <v>241648.90385019837</v>
      </c>
      <c r="H164" s="66">
        <f t="shared" si="143"/>
        <v>474175.70613292279</v>
      </c>
      <c r="I164" s="54">
        <f t="shared" si="172"/>
        <v>0.06</v>
      </c>
      <c r="J164" s="67">
        <f t="shared" si="144"/>
        <v>5.1430128318229462E-3</v>
      </c>
      <c r="K164" s="68">
        <f t="shared" si="145"/>
        <v>265503.11493453354</v>
      </c>
      <c r="L164" s="68">
        <f t="shared" si="146"/>
        <v>981327.72491765476</v>
      </c>
      <c r="M164" s="55">
        <f t="shared" si="173"/>
        <v>739678.82106745639</v>
      </c>
      <c r="N164" s="55">
        <f t="shared" si="174"/>
        <v>166562.05898132565</v>
      </c>
      <c r="O164" s="55">
        <f t="shared" si="147"/>
        <v>573116.7620861308</v>
      </c>
      <c r="P164" s="65">
        <f t="shared" si="175"/>
        <v>0</v>
      </c>
      <c r="Q164" s="52">
        <f t="shared" si="136"/>
        <v>0</v>
      </c>
      <c r="R164" s="57">
        <f t="shared" si="176"/>
        <v>0</v>
      </c>
      <c r="S164" s="59">
        <f t="shared" si="177"/>
        <v>0</v>
      </c>
      <c r="T164" s="56">
        <f t="shared" si="148"/>
        <v>0</v>
      </c>
      <c r="U164" s="57">
        <f t="shared" si="149"/>
        <v>0</v>
      </c>
      <c r="V164" s="59">
        <f t="shared" si="199"/>
        <v>0</v>
      </c>
      <c r="W164" s="52">
        <f t="shared" si="139"/>
        <v>0</v>
      </c>
      <c r="X164" s="57">
        <f t="shared" si="150"/>
        <v>0</v>
      </c>
      <c r="Y164" s="59">
        <f t="shared" si="137"/>
        <v>0</v>
      </c>
      <c r="Z164" s="56">
        <f t="shared" si="178"/>
        <v>0</v>
      </c>
      <c r="AA164" s="57">
        <f t="shared" si="179"/>
        <v>0</v>
      </c>
      <c r="AB164" s="63">
        <f t="shared" si="200"/>
        <v>0</v>
      </c>
      <c r="AC164" s="74">
        <f t="shared" si="151"/>
        <v>0</v>
      </c>
      <c r="AD164" s="57">
        <f t="shared" si="180"/>
        <v>0</v>
      </c>
      <c r="AE164" s="59">
        <f t="shared" si="181"/>
        <v>0</v>
      </c>
      <c r="AF164" s="54">
        <f t="shared" si="182"/>
        <v>0</v>
      </c>
      <c r="AG164" s="57">
        <f t="shared" si="152"/>
        <v>0</v>
      </c>
      <c r="AH164" s="59">
        <f t="shared" si="183"/>
        <v>11731560.116230503</v>
      </c>
      <c r="AI164" s="54">
        <f t="shared" si="153"/>
        <v>166562.05898132565</v>
      </c>
      <c r="AJ164" s="57">
        <f t="shared" si="154"/>
        <v>48881.500484293763</v>
      </c>
      <c r="AK164" s="59">
        <f t="shared" si="138"/>
        <v>40668016.351215303</v>
      </c>
      <c r="AL164" s="56">
        <f t="shared" si="140"/>
        <v>573116.7620861308</v>
      </c>
      <c r="AM164" s="75">
        <f t="shared" si="155"/>
        <v>169450.06813006377</v>
      </c>
      <c r="AN164">
        <f t="shared" si="184"/>
        <v>3.3750292769909651E-2</v>
      </c>
      <c r="AO164" s="119">
        <f t="shared" si="156"/>
        <v>0</v>
      </c>
      <c r="AP164" s="119">
        <f t="shared" si="157"/>
        <v>0</v>
      </c>
      <c r="AQ164">
        <f t="shared" si="158"/>
        <v>0.48563153782002738</v>
      </c>
      <c r="AR164" s="41">
        <f t="shared" si="159"/>
        <v>0</v>
      </c>
      <c r="AS164" s="41">
        <f t="shared" si="160"/>
        <v>0</v>
      </c>
      <c r="AT164">
        <f t="shared" si="161"/>
        <v>0.49105885317482867</v>
      </c>
      <c r="AU164" s="41">
        <f t="shared" si="185"/>
        <v>0</v>
      </c>
      <c r="AV164" s="41">
        <f t="shared" si="186"/>
        <v>0</v>
      </c>
      <c r="AW164">
        <f t="shared" si="162"/>
        <v>0.50368802855551253</v>
      </c>
      <c r="AX164">
        <f t="shared" si="187"/>
        <v>0</v>
      </c>
      <c r="AY164" s="121">
        <f t="shared" si="188"/>
        <v>0</v>
      </c>
      <c r="AZ164">
        <f t="shared" si="163"/>
        <v>0.58975584404488191</v>
      </c>
      <c r="BA164" s="39">
        <f t="shared" si="189"/>
        <v>0</v>
      </c>
      <c r="BB164" s="39">
        <f t="shared" si="190"/>
        <v>0</v>
      </c>
      <c r="BC164">
        <f t="shared" si="164"/>
        <v>0.52743475576843701</v>
      </c>
      <c r="BD164" s="41">
        <f t="shared" si="191"/>
        <v>0</v>
      </c>
      <c r="BE164" s="41">
        <f t="shared" si="192"/>
        <v>0</v>
      </c>
      <c r="BF164">
        <f t="shared" si="165"/>
        <v>0.5064200386564498</v>
      </c>
      <c r="BG164" s="41">
        <f t="shared" si="193"/>
        <v>215443.55946561942</v>
      </c>
      <c r="BH164" s="41">
        <f t="shared" si="194"/>
        <v>25317432.965161499</v>
      </c>
      <c r="BI164">
        <f t="shared" si="166"/>
        <v>0.5488405007417535</v>
      </c>
      <c r="BJ164">
        <f t="shared" si="195"/>
        <v>742566.8302161945</v>
      </c>
      <c r="BK164" s="121">
        <f t="shared" si="196"/>
        <v>87113747.837091878</v>
      </c>
      <c r="BL164">
        <f t="shared" si="167"/>
        <v>0.56453040384031128</v>
      </c>
      <c r="BM164" s="119">
        <f t="shared" si="197"/>
        <v>958010.38968181389</v>
      </c>
      <c r="BN164" s="119">
        <f t="shared" si="198"/>
        <v>108732786.69691609</v>
      </c>
      <c r="BO164">
        <f t="shared" si="168"/>
        <v>0.52751543665317213</v>
      </c>
    </row>
    <row r="165" spans="1:67">
      <c r="A165">
        <v>153</v>
      </c>
      <c r="B165" s="58">
        <v>148</v>
      </c>
      <c r="C165" s="56">
        <f t="shared" si="141"/>
        <v>51659897.646378353</v>
      </c>
      <c r="D165" s="56">
        <f t="shared" si="169"/>
        <v>301357.88673470169</v>
      </c>
      <c r="E165" s="59">
        <f t="shared" si="170"/>
        <v>51358539.759643652</v>
      </c>
      <c r="F165" s="53">
        <f t="shared" si="171"/>
        <v>712143.11482864339</v>
      </c>
      <c r="G165" s="53">
        <f t="shared" si="142"/>
        <v>238218.02691848049</v>
      </c>
      <c r="H165" s="60">
        <f t="shared" si="143"/>
        <v>473925.08791016287</v>
      </c>
      <c r="I165" s="54">
        <f t="shared" si="172"/>
        <v>0.06</v>
      </c>
      <c r="J165" s="61">
        <f t="shared" si="144"/>
        <v>5.1430128318229462E-3</v>
      </c>
      <c r="K165" s="62">
        <f t="shared" si="145"/>
        <v>261700.2261990915</v>
      </c>
      <c r="L165" s="62">
        <f t="shared" si="146"/>
        <v>973843.34102773492</v>
      </c>
      <c r="M165" s="55">
        <f t="shared" si="173"/>
        <v>735625.3141092544</v>
      </c>
      <c r="N165" s="55">
        <f t="shared" si="174"/>
        <v>165649.28380671825</v>
      </c>
      <c r="O165" s="55">
        <f t="shared" si="147"/>
        <v>569976.03030253621</v>
      </c>
      <c r="P165" s="59">
        <f t="shared" si="175"/>
        <v>0</v>
      </c>
      <c r="Q165" s="52">
        <f t="shared" si="136"/>
        <v>0</v>
      </c>
      <c r="R165" s="57">
        <f t="shared" si="176"/>
        <v>0</v>
      </c>
      <c r="S165" s="59">
        <f t="shared" si="177"/>
        <v>0</v>
      </c>
      <c r="T165" s="56">
        <f t="shared" si="148"/>
        <v>0</v>
      </c>
      <c r="U165" s="57">
        <f t="shared" si="149"/>
        <v>0</v>
      </c>
      <c r="V165" s="59">
        <f t="shared" si="199"/>
        <v>0</v>
      </c>
      <c r="W165" s="52">
        <f t="shared" si="139"/>
        <v>0</v>
      </c>
      <c r="X165" s="57">
        <f t="shared" si="150"/>
        <v>0</v>
      </c>
      <c r="Y165" s="59">
        <f t="shared" si="137"/>
        <v>0</v>
      </c>
      <c r="Z165" s="56">
        <f t="shared" si="178"/>
        <v>0</v>
      </c>
      <c r="AA165" s="57">
        <f t="shared" si="179"/>
        <v>0</v>
      </c>
      <c r="AB165" s="63">
        <f t="shared" si="200"/>
        <v>0</v>
      </c>
      <c r="AC165" s="74">
        <f t="shared" si="151"/>
        <v>0</v>
      </c>
      <c r="AD165" s="57">
        <f t="shared" si="180"/>
        <v>0</v>
      </c>
      <c r="AE165" s="59">
        <f t="shared" si="181"/>
        <v>0</v>
      </c>
      <c r="AF165" s="54">
        <f t="shared" si="182"/>
        <v>0</v>
      </c>
      <c r="AG165" s="57">
        <f t="shared" si="152"/>
        <v>0</v>
      </c>
      <c r="AH165" s="59">
        <f t="shared" si="183"/>
        <v>11564998.057249177</v>
      </c>
      <c r="AI165" s="54">
        <f t="shared" si="153"/>
        <v>165649.28380671825</v>
      </c>
      <c r="AJ165" s="57">
        <f t="shared" si="154"/>
        <v>48187.491905204908</v>
      </c>
      <c r="AK165" s="59">
        <f t="shared" si="138"/>
        <v>40094899.589129172</v>
      </c>
      <c r="AL165" s="56">
        <f t="shared" si="140"/>
        <v>569976.03030253621</v>
      </c>
      <c r="AM165" s="75">
        <f t="shared" si="155"/>
        <v>167062.08162137156</v>
      </c>
      <c r="AN165">
        <f t="shared" si="184"/>
        <v>3.3830699953917111E-2</v>
      </c>
      <c r="AO165" s="119">
        <f t="shared" si="156"/>
        <v>0</v>
      </c>
      <c r="AP165" s="119">
        <f t="shared" si="157"/>
        <v>0</v>
      </c>
      <c r="AQ165">
        <f t="shared" si="158"/>
        <v>0.4827745232836923</v>
      </c>
      <c r="AR165" s="41">
        <f t="shared" si="159"/>
        <v>0</v>
      </c>
      <c r="AS165" s="41">
        <f t="shared" si="160"/>
        <v>0</v>
      </c>
      <c r="AT165">
        <f t="shared" si="161"/>
        <v>0.48820678185843897</v>
      </c>
      <c r="AU165" s="41">
        <f t="shared" si="185"/>
        <v>0</v>
      </c>
      <c r="AV165" s="41">
        <f t="shared" si="186"/>
        <v>0</v>
      </c>
      <c r="AW165">
        <f t="shared" si="162"/>
        <v>0.50084903185642127</v>
      </c>
      <c r="AX165">
        <f t="shared" si="187"/>
        <v>0</v>
      </c>
      <c r="AY165" s="121">
        <f t="shared" si="188"/>
        <v>0</v>
      </c>
      <c r="AZ165">
        <f t="shared" si="163"/>
        <v>0.58706077189969219</v>
      </c>
      <c r="BA165" s="39">
        <f t="shared" si="189"/>
        <v>0</v>
      </c>
      <c r="BB165" s="39">
        <f t="shared" si="190"/>
        <v>0</v>
      </c>
      <c r="BC165">
        <f t="shared" si="164"/>
        <v>0.5246261362647292</v>
      </c>
      <c r="BD165" s="41">
        <f t="shared" si="191"/>
        <v>0</v>
      </c>
      <c r="BE165" s="41">
        <f t="shared" si="192"/>
        <v>0</v>
      </c>
      <c r="BF165">
        <f t="shared" si="165"/>
        <v>0.5035841556311158</v>
      </c>
      <c r="BG165" s="41">
        <f t="shared" si="193"/>
        <v>213836.77571192314</v>
      </c>
      <c r="BH165" s="41">
        <f t="shared" si="194"/>
        <v>25344340.422427893</v>
      </c>
      <c r="BI165">
        <f t="shared" si="166"/>
        <v>0.54606551060482944</v>
      </c>
      <c r="BJ165">
        <f t="shared" si="195"/>
        <v>737038.11192390777</v>
      </c>
      <c r="BK165" s="121">
        <f t="shared" si="196"/>
        <v>87206332.636288047</v>
      </c>
      <c r="BL165">
        <f t="shared" si="167"/>
        <v>0.56178368600348738</v>
      </c>
      <c r="BM165" s="119">
        <f t="shared" si="197"/>
        <v>950874.88763583091</v>
      </c>
      <c r="BN165" s="119">
        <f t="shared" si="198"/>
        <v>108872546.48816966</v>
      </c>
      <c r="BO165">
        <f t="shared" si="168"/>
        <v>0.52470693294910586</v>
      </c>
    </row>
    <row r="166" spans="1:67">
      <c r="A166">
        <v>154</v>
      </c>
      <c r="B166" s="64">
        <v>149</v>
      </c>
      <c r="C166" s="56">
        <f t="shared" si="141"/>
        <v>50924272.332269087</v>
      </c>
      <c r="D166" s="56">
        <f t="shared" si="169"/>
        <v>301357.88673468679</v>
      </c>
      <c r="E166" s="59">
        <f t="shared" si="170"/>
        <v>50622914.445534401</v>
      </c>
      <c r="F166" s="53">
        <f t="shared" si="171"/>
        <v>708480.55365098536</v>
      </c>
      <c r="G166" s="53">
        <f t="shared" si="142"/>
        <v>234805.95150320372</v>
      </c>
      <c r="H166" s="66">
        <f t="shared" si="143"/>
        <v>473674.60214778164</v>
      </c>
      <c r="I166" s="54">
        <f t="shared" si="172"/>
        <v>0.06</v>
      </c>
      <c r="J166" s="67">
        <f t="shared" si="144"/>
        <v>5.1430128318229462E-3</v>
      </c>
      <c r="K166" s="68">
        <f t="shared" si="145"/>
        <v>257918.18402070395</v>
      </c>
      <c r="L166" s="68">
        <f t="shared" si="146"/>
        <v>966398.73767168936</v>
      </c>
      <c r="M166" s="55">
        <f t="shared" si="173"/>
        <v>731592.78616848565</v>
      </c>
      <c r="N166" s="55">
        <f t="shared" si="174"/>
        <v>164741.23272078225</v>
      </c>
      <c r="O166" s="55">
        <f t="shared" si="147"/>
        <v>566851.55344770337</v>
      </c>
      <c r="P166" s="65">
        <f t="shared" si="175"/>
        <v>0</v>
      </c>
      <c r="Q166" s="52">
        <f t="shared" si="136"/>
        <v>0</v>
      </c>
      <c r="R166" s="57">
        <f t="shared" si="176"/>
        <v>0</v>
      </c>
      <c r="S166" s="59">
        <f t="shared" si="177"/>
        <v>0</v>
      </c>
      <c r="T166" s="56">
        <f t="shared" si="148"/>
        <v>0</v>
      </c>
      <c r="U166" s="57">
        <f t="shared" si="149"/>
        <v>0</v>
      </c>
      <c r="V166" s="59">
        <f t="shared" si="199"/>
        <v>0</v>
      </c>
      <c r="W166" s="52">
        <f t="shared" si="139"/>
        <v>0</v>
      </c>
      <c r="X166" s="57">
        <f t="shared" si="150"/>
        <v>0</v>
      </c>
      <c r="Y166" s="59">
        <f t="shared" si="137"/>
        <v>0</v>
      </c>
      <c r="Z166" s="56">
        <f t="shared" si="178"/>
        <v>0</v>
      </c>
      <c r="AA166" s="57">
        <f t="shared" si="179"/>
        <v>0</v>
      </c>
      <c r="AB166" s="63">
        <f t="shared" si="200"/>
        <v>0</v>
      </c>
      <c r="AC166" s="74">
        <f t="shared" si="151"/>
        <v>0</v>
      </c>
      <c r="AD166" s="57">
        <f t="shared" si="180"/>
        <v>0</v>
      </c>
      <c r="AE166" s="59">
        <f t="shared" si="181"/>
        <v>0</v>
      </c>
      <c r="AF166" s="54">
        <f t="shared" si="182"/>
        <v>0</v>
      </c>
      <c r="AG166" s="57">
        <f t="shared" si="152"/>
        <v>0</v>
      </c>
      <c r="AH166" s="59">
        <f t="shared" si="183"/>
        <v>11399348.773442458</v>
      </c>
      <c r="AI166" s="54">
        <f t="shared" si="153"/>
        <v>164741.23272078225</v>
      </c>
      <c r="AJ166" s="57">
        <f t="shared" si="154"/>
        <v>47497.286556010244</v>
      </c>
      <c r="AK166" s="59">
        <f t="shared" si="138"/>
        <v>39524923.558826633</v>
      </c>
      <c r="AL166" s="56">
        <f t="shared" si="140"/>
        <v>566851.55344770337</v>
      </c>
      <c r="AM166" s="75">
        <f t="shared" si="155"/>
        <v>164687.18149511097</v>
      </c>
      <c r="AN166">
        <f t="shared" si="184"/>
        <v>3.391110713792457E-2</v>
      </c>
      <c r="AO166" s="119">
        <f t="shared" si="156"/>
        <v>0</v>
      </c>
      <c r="AP166" s="119">
        <f t="shared" si="157"/>
        <v>0</v>
      </c>
      <c r="AQ166">
        <f t="shared" si="158"/>
        <v>0.47992791989813427</v>
      </c>
      <c r="AR166" s="41">
        <f t="shared" si="159"/>
        <v>0</v>
      </c>
      <c r="AS166" s="41">
        <f t="shared" si="160"/>
        <v>0</v>
      </c>
      <c r="AT166">
        <f t="shared" si="161"/>
        <v>0.48536480549839406</v>
      </c>
      <c r="AU166" s="41">
        <f t="shared" si="185"/>
        <v>0</v>
      </c>
      <c r="AV166" s="41">
        <f t="shared" si="186"/>
        <v>0</v>
      </c>
      <c r="AW166">
        <f t="shared" si="162"/>
        <v>0.49801939721808991</v>
      </c>
      <c r="AX166">
        <f t="shared" si="187"/>
        <v>0</v>
      </c>
      <c r="AY166" s="121">
        <f t="shared" si="188"/>
        <v>0</v>
      </c>
      <c r="AZ166">
        <f t="shared" si="163"/>
        <v>0.58437021639743603</v>
      </c>
      <c r="BA166" s="39">
        <f t="shared" si="189"/>
        <v>0</v>
      </c>
      <c r="BB166" s="39">
        <f t="shared" si="190"/>
        <v>0</v>
      </c>
      <c r="BC166">
        <f t="shared" si="164"/>
        <v>0.5218255135344666</v>
      </c>
      <c r="BD166" s="41">
        <f t="shared" si="191"/>
        <v>0</v>
      </c>
      <c r="BE166" s="41">
        <f t="shared" si="192"/>
        <v>0</v>
      </c>
      <c r="BF166">
        <f t="shared" si="165"/>
        <v>0.50075747669920911</v>
      </c>
      <c r="BG166" s="41">
        <f t="shared" si="193"/>
        <v>212238.5192767925</v>
      </c>
      <c r="BH166" s="41">
        <f t="shared" si="194"/>
        <v>25370149.839000467</v>
      </c>
      <c r="BI166">
        <f t="shared" si="166"/>
        <v>0.54329730348477501</v>
      </c>
      <c r="BJ166">
        <f t="shared" si="195"/>
        <v>731538.73494281434</v>
      </c>
      <c r="BK166" s="121">
        <f t="shared" si="196"/>
        <v>87295139.230946317</v>
      </c>
      <c r="BL166">
        <f t="shared" si="167"/>
        <v>0.55904287322404189</v>
      </c>
      <c r="BM166" s="119">
        <f t="shared" si="197"/>
        <v>943777.25421960687</v>
      </c>
      <c r="BN166" s="119">
        <f t="shared" si="198"/>
        <v>109007325.13910437</v>
      </c>
      <c r="BO166">
        <f t="shared" si="168"/>
        <v>0.52190642141171673</v>
      </c>
    </row>
    <row r="167" spans="1:67">
      <c r="A167">
        <v>155</v>
      </c>
      <c r="B167" s="58">
        <v>150</v>
      </c>
      <c r="C167" s="56">
        <f t="shared" si="141"/>
        <v>50192679.546100609</v>
      </c>
      <c r="D167" s="56">
        <f t="shared" si="169"/>
        <v>301357.88673469424</v>
      </c>
      <c r="E167" s="59">
        <f t="shared" si="170"/>
        <v>49891321.659365915</v>
      </c>
      <c r="F167" s="53">
        <f t="shared" si="171"/>
        <v>704836.82907246123</v>
      </c>
      <c r="G167" s="53">
        <f t="shared" si="142"/>
        <v>231412.58029669223</v>
      </c>
      <c r="H167" s="60">
        <f t="shared" si="143"/>
        <v>473424.24877576903</v>
      </c>
      <c r="I167" s="54">
        <f t="shared" si="172"/>
        <v>0.06</v>
      </c>
      <c r="J167" s="61">
        <f t="shared" si="144"/>
        <v>5.1430128318229462E-3</v>
      </c>
      <c r="K167" s="62">
        <f t="shared" si="145"/>
        <v>254156.88050437506</v>
      </c>
      <c r="L167" s="62">
        <f t="shared" si="146"/>
        <v>958993.70957683632</v>
      </c>
      <c r="M167" s="55">
        <f t="shared" si="173"/>
        <v>727581.12928014412</v>
      </c>
      <c r="N167" s="55">
        <f t="shared" si="174"/>
        <v>163837.88141178506</v>
      </c>
      <c r="O167" s="55">
        <f t="shared" si="147"/>
        <v>563743.24786835909</v>
      </c>
      <c r="P167" s="59">
        <f t="shared" si="175"/>
        <v>0</v>
      </c>
      <c r="Q167" s="52">
        <f t="shared" si="136"/>
        <v>0</v>
      </c>
      <c r="R167" s="57">
        <f t="shared" si="176"/>
        <v>0</v>
      </c>
      <c r="S167" s="59">
        <f t="shared" si="177"/>
        <v>0</v>
      </c>
      <c r="T167" s="56">
        <f t="shared" si="148"/>
        <v>0</v>
      </c>
      <c r="U167" s="57">
        <f t="shared" si="149"/>
        <v>0</v>
      </c>
      <c r="V167" s="59">
        <f t="shared" si="199"/>
        <v>0</v>
      </c>
      <c r="W167" s="52">
        <f t="shared" si="139"/>
        <v>0</v>
      </c>
      <c r="X167" s="57">
        <f t="shared" si="150"/>
        <v>0</v>
      </c>
      <c r="Y167" s="59">
        <f t="shared" si="137"/>
        <v>0</v>
      </c>
      <c r="Z167" s="56">
        <f t="shared" si="178"/>
        <v>0</v>
      </c>
      <c r="AA167" s="57">
        <f t="shared" si="179"/>
        <v>0</v>
      </c>
      <c r="AB167" s="63">
        <f t="shared" si="200"/>
        <v>0</v>
      </c>
      <c r="AC167" s="74">
        <f t="shared" si="151"/>
        <v>0</v>
      </c>
      <c r="AD167" s="57">
        <f t="shared" si="180"/>
        <v>0</v>
      </c>
      <c r="AE167" s="59">
        <f t="shared" si="181"/>
        <v>0</v>
      </c>
      <c r="AF167" s="54">
        <f t="shared" si="182"/>
        <v>0</v>
      </c>
      <c r="AG167" s="57">
        <f t="shared" si="152"/>
        <v>0</v>
      </c>
      <c r="AH167" s="59">
        <f t="shared" si="183"/>
        <v>11234607.540721675</v>
      </c>
      <c r="AI167" s="54">
        <f t="shared" si="153"/>
        <v>163837.88141178506</v>
      </c>
      <c r="AJ167" s="57">
        <f t="shared" si="154"/>
        <v>46810.864753006979</v>
      </c>
      <c r="AK167" s="59">
        <f t="shared" si="138"/>
        <v>38958072.005378932</v>
      </c>
      <c r="AL167" s="56">
        <f t="shared" si="140"/>
        <v>563743.24786835909</v>
      </c>
      <c r="AM167" s="75">
        <f t="shared" si="155"/>
        <v>162325.30002241221</v>
      </c>
      <c r="AN167">
        <f t="shared" si="184"/>
        <v>3.399151432193203E-2</v>
      </c>
      <c r="AO167" s="119">
        <f t="shared" si="156"/>
        <v>0</v>
      </c>
      <c r="AP167" s="119">
        <f t="shared" si="157"/>
        <v>0</v>
      </c>
      <c r="AQ167">
        <f t="shared" si="158"/>
        <v>0.47709174199885929</v>
      </c>
      <c r="AR167" s="41">
        <f t="shared" si="159"/>
        <v>0</v>
      </c>
      <c r="AS167" s="41">
        <f t="shared" si="160"/>
        <v>0</v>
      </c>
      <c r="AT167">
        <f t="shared" si="161"/>
        <v>0.48253294093893856</v>
      </c>
      <c r="AU167" s="41">
        <f t="shared" si="185"/>
        <v>0</v>
      </c>
      <c r="AV167" s="41">
        <f t="shared" si="186"/>
        <v>0</v>
      </c>
      <c r="AW167">
        <f t="shared" si="162"/>
        <v>0.49519914705056278</v>
      </c>
      <c r="AX167">
        <f t="shared" si="187"/>
        <v>0</v>
      </c>
      <c r="AY167" s="121">
        <f t="shared" si="188"/>
        <v>0</v>
      </c>
      <c r="AZ167">
        <f t="shared" si="163"/>
        <v>0.58168422856934821</v>
      </c>
      <c r="BA167" s="39">
        <f t="shared" si="189"/>
        <v>0</v>
      </c>
      <c r="BB167" s="39">
        <f t="shared" si="190"/>
        <v>0</v>
      </c>
      <c r="BC167">
        <f t="shared" si="164"/>
        <v>0.51903291945772356</v>
      </c>
      <c r="BD167" s="41">
        <f t="shared" si="191"/>
        <v>0</v>
      </c>
      <c r="BE167" s="41">
        <f t="shared" si="192"/>
        <v>0</v>
      </c>
      <c r="BF167">
        <f t="shared" si="165"/>
        <v>0.4979400254256291</v>
      </c>
      <c r="BG167" s="41">
        <f t="shared" si="193"/>
        <v>210648.74616479204</v>
      </c>
      <c r="BH167" s="41">
        <f t="shared" si="194"/>
        <v>25394871.618826684</v>
      </c>
      <c r="BI167">
        <f t="shared" si="166"/>
        <v>0.54053591873587037</v>
      </c>
      <c r="BJ167">
        <f t="shared" si="195"/>
        <v>726068.5478907713</v>
      </c>
      <c r="BK167" s="121">
        <f t="shared" si="196"/>
        <v>87380203.419595659</v>
      </c>
      <c r="BL167">
        <f t="shared" si="167"/>
        <v>0.5563080097265044</v>
      </c>
      <c r="BM167" s="119">
        <f t="shared" si="197"/>
        <v>936717.2940555634</v>
      </c>
      <c r="BN167" s="119">
        <f t="shared" si="198"/>
        <v>109137169.39202161</v>
      </c>
      <c r="BO167">
        <f t="shared" si="168"/>
        <v>0.51911393395108563</v>
      </c>
    </row>
    <row r="168" spans="1:67">
      <c r="A168">
        <v>156</v>
      </c>
      <c r="B168" s="64">
        <v>151</v>
      </c>
      <c r="C168" s="56">
        <f t="shared" si="141"/>
        <v>49465098.416820467</v>
      </c>
      <c r="D168" s="56">
        <f t="shared" si="169"/>
        <v>301357.88673470169</v>
      </c>
      <c r="E168" s="59">
        <f t="shared" si="170"/>
        <v>49163740.530085765</v>
      </c>
      <c r="F168" s="53">
        <f t="shared" si="171"/>
        <v>701211.84421620017</v>
      </c>
      <c r="G168" s="53">
        <f t="shared" si="142"/>
        <v>228037.81649204783</v>
      </c>
      <c r="H168" s="66">
        <f t="shared" si="143"/>
        <v>473174.02772415231</v>
      </c>
      <c r="I168" s="54">
        <f t="shared" si="172"/>
        <v>0.06</v>
      </c>
      <c r="J168" s="67">
        <f t="shared" si="144"/>
        <v>5.1430128318229462E-3</v>
      </c>
      <c r="K168" s="68">
        <f t="shared" si="145"/>
        <v>250416.20831037426</v>
      </c>
      <c r="L168" s="68">
        <f t="shared" si="146"/>
        <v>951628.05252657447</v>
      </c>
      <c r="M168" s="55">
        <f t="shared" si="173"/>
        <v>723590.23603452661</v>
      </c>
      <c r="N168" s="55">
        <f t="shared" si="174"/>
        <v>162939.20569303806</v>
      </c>
      <c r="O168" s="55">
        <f t="shared" si="147"/>
        <v>560651.03034148854</v>
      </c>
      <c r="P168" s="65">
        <f t="shared" si="175"/>
        <v>0</v>
      </c>
      <c r="Q168" s="52">
        <f t="shared" si="136"/>
        <v>0</v>
      </c>
      <c r="R168" s="57">
        <f t="shared" si="176"/>
        <v>0</v>
      </c>
      <c r="S168" s="59">
        <f t="shared" si="177"/>
        <v>0</v>
      </c>
      <c r="T168" s="56">
        <f t="shared" si="148"/>
        <v>0</v>
      </c>
      <c r="U168" s="57">
        <f t="shared" si="149"/>
        <v>0</v>
      </c>
      <c r="V168" s="59">
        <f t="shared" si="199"/>
        <v>0</v>
      </c>
      <c r="W168" s="52">
        <f t="shared" si="139"/>
        <v>0</v>
      </c>
      <c r="X168" s="57">
        <f t="shared" si="150"/>
        <v>0</v>
      </c>
      <c r="Y168" s="59">
        <f t="shared" si="137"/>
        <v>0</v>
      </c>
      <c r="Z168" s="56">
        <f t="shared" si="178"/>
        <v>0</v>
      </c>
      <c r="AA168" s="57">
        <f t="shared" si="179"/>
        <v>0</v>
      </c>
      <c r="AB168" s="63">
        <f t="shared" si="200"/>
        <v>0</v>
      </c>
      <c r="AC168" s="74">
        <f t="shared" si="151"/>
        <v>0</v>
      </c>
      <c r="AD168" s="57">
        <f t="shared" si="180"/>
        <v>0</v>
      </c>
      <c r="AE168" s="59">
        <f t="shared" si="181"/>
        <v>0</v>
      </c>
      <c r="AF168" s="54">
        <f t="shared" si="182"/>
        <v>0</v>
      </c>
      <c r="AG168" s="57">
        <f t="shared" si="152"/>
        <v>0</v>
      </c>
      <c r="AH168" s="59">
        <f t="shared" si="183"/>
        <v>11070769.65930989</v>
      </c>
      <c r="AI168" s="54">
        <f t="shared" si="153"/>
        <v>162939.20569303806</v>
      </c>
      <c r="AJ168" s="57">
        <f t="shared" si="154"/>
        <v>46128.206913791211</v>
      </c>
      <c r="AK168" s="59">
        <f t="shared" si="138"/>
        <v>38394328.757510573</v>
      </c>
      <c r="AL168" s="56">
        <f t="shared" si="140"/>
        <v>560651.03034148854</v>
      </c>
      <c r="AM168" s="75">
        <f t="shared" si="155"/>
        <v>159976.36982296073</v>
      </c>
      <c r="AN168">
        <f t="shared" si="184"/>
        <v>3.407192150593949E-2</v>
      </c>
      <c r="AO168" s="119">
        <f t="shared" si="156"/>
        <v>0</v>
      </c>
      <c r="AP168" s="119">
        <f t="shared" si="157"/>
        <v>0</v>
      </c>
      <c r="AQ168">
        <f t="shared" si="158"/>
        <v>0.47426600342000153</v>
      </c>
      <c r="AR168" s="41">
        <f t="shared" si="159"/>
        <v>0</v>
      </c>
      <c r="AS168" s="41">
        <f t="shared" si="160"/>
        <v>0</v>
      </c>
      <c r="AT168">
        <f t="shared" si="161"/>
        <v>0.47971120452178267</v>
      </c>
      <c r="AU168" s="41">
        <f t="shared" si="185"/>
        <v>0</v>
      </c>
      <c r="AV168" s="41">
        <f t="shared" si="186"/>
        <v>0</v>
      </c>
      <c r="AW168">
        <f t="shared" si="162"/>
        <v>0.49238830326168059</v>
      </c>
      <c r="AX168">
        <f t="shared" si="187"/>
        <v>0</v>
      </c>
      <c r="AY168" s="121">
        <f t="shared" si="188"/>
        <v>0</v>
      </c>
      <c r="AZ168">
        <f t="shared" si="163"/>
        <v>0.57900285902895121</v>
      </c>
      <c r="BA168" s="39">
        <f t="shared" si="189"/>
        <v>0</v>
      </c>
      <c r="BB168" s="39">
        <f t="shared" si="190"/>
        <v>0</v>
      </c>
      <c r="BC168">
        <f t="shared" si="164"/>
        <v>0.51624838542270879</v>
      </c>
      <c r="BD168" s="41">
        <f t="shared" si="191"/>
        <v>0</v>
      </c>
      <c r="BE168" s="41">
        <f t="shared" si="192"/>
        <v>0</v>
      </c>
      <c r="BF168">
        <f t="shared" si="165"/>
        <v>0.49513182487361884</v>
      </c>
      <c r="BG168" s="41">
        <f t="shared" si="193"/>
        <v>209067.41260682928</v>
      </c>
      <c r="BH168" s="41">
        <f t="shared" si="194"/>
        <v>25418516.088113938</v>
      </c>
      <c r="BI168">
        <f t="shared" si="166"/>
        <v>0.53778139523917545</v>
      </c>
      <c r="BJ168">
        <f t="shared" si="195"/>
        <v>720627.40016444924</v>
      </c>
      <c r="BK168" s="121">
        <f t="shared" si="196"/>
        <v>87461560.73327221</v>
      </c>
      <c r="BL168">
        <f t="shared" si="167"/>
        <v>0.55357913928070535</v>
      </c>
      <c r="BM168" s="119">
        <f t="shared" si="197"/>
        <v>929694.81277127855</v>
      </c>
      <c r="BN168" s="119">
        <f t="shared" si="198"/>
        <v>109262125.64121352</v>
      </c>
      <c r="BO168">
        <f t="shared" si="168"/>
        <v>0.51632950198550553</v>
      </c>
    </row>
    <row r="169" spans="1:67">
      <c r="A169">
        <v>157</v>
      </c>
      <c r="B169" s="58">
        <v>152</v>
      </c>
      <c r="C169" s="56">
        <f t="shared" si="141"/>
        <v>48741508.180785932</v>
      </c>
      <c r="D169" s="56">
        <f t="shared" si="169"/>
        <v>301357.88673469424</v>
      </c>
      <c r="E169" s="59">
        <f t="shared" si="170"/>
        <v>48440150.294051237</v>
      </c>
      <c r="F169" s="53">
        <f t="shared" si="171"/>
        <v>697605.50270356995</v>
      </c>
      <c r="G169" s="53">
        <f t="shared" si="142"/>
        <v>224681.56378057433</v>
      </c>
      <c r="H169" s="60">
        <f t="shared" si="143"/>
        <v>472923.93892299559</v>
      </c>
      <c r="I169" s="54">
        <f t="shared" si="172"/>
        <v>0.06</v>
      </c>
      <c r="J169" s="61">
        <f t="shared" si="144"/>
        <v>5.1430128318229462E-3</v>
      </c>
      <c r="K169" s="62">
        <f t="shared" si="145"/>
        <v>246696.06065138037</v>
      </c>
      <c r="L169" s="62">
        <f t="shared" si="146"/>
        <v>944301.56335495028</v>
      </c>
      <c r="M169" s="55">
        <f t="shared" si="173"/>
        <v>719619.99957437592</v>
      </c>
      <c r="N169" s="55">
        <f t="shared" si="174"/>
        <v>162045.18150225334</v>
      </c>
      <c r="O169" s="55">
        <f t="shared" si="147"/>
        <v>557574.81807212264</v>
      </c>
      <c r="P169" s="59">
        <f t="shared" si="175"/>
        <v>0</v>
      </c>
      <c r="Q169" s="52">
        <f t="shared" si="136"/>
        <v>0</v>
      </c>
      <c r="R169" s="57">
        <f t="shared" si="176"/>
        <v>0</v>
      </c>
      <c r="S169" s="59">
        <f t="shared" si="177"/>
        <v>0</v>
      </c>
      <c r="T169" s="56">
        <f t="shared" si="148"/>
        <v>0</v>
      </c>
      <c r="U169" s="57">
        <f t="shared" si="149"/>
        <v>0</v>
      </c>
      <c r="V169" s="59">
        <f t="shared" si="199"/>
        <v>0</v>
      </c>
      <c r="W169" s="52">
        <f t="shared" si="139"/>
        <v>0</v>
      </c>
      <c r="X169" s="57">
        <f t="shared" si="150"/>
        <v>0</v>
      </c>
      <c r="Y169" s="59">
        <f t="shared" si="137"/>
        <v>0</v>
      </c>
      <c r="Z169" s="56">
        <f t="shared" si="178"/>
        <v>0</v>
      </c>
      <c r="AA169" s="57">
        <f t="shared" si="179"/>
        <v>0</v>
      </c>
      <c r="AB169" s="63">
        <f t="shared" si="200"/>
        <v>0</v>
      </c>
      <c r="AC169" s="74">
        <f t="shared" si="151"/>
        <v>0</v>
      </c>
      <c r="AD169" s="57">
        <f t="shared" si="180"/>
        <v>0</v>
      </c>
      <c r="AE169" s="59">
        <f t="shared" si="181"/>
        <v>0</v>
      </c>
      <c r="AF169" s="54">
        <f t="shared" si="182"/>
        <v>0</v>
      </c>
      <c r="AG169" s="57">
        <f t="shared" si="152"/>
        <v>0</v>
      </c>
      <c r="AH169" s="59">
        <f t="shared" si="183"/>
        <v>10907830.453616852</v>
      </c>
      <c r="AI169" s="54">
        <f t="shared" si="153"/>
        <v>162045.18150225334</v>
      </c>
      <c r="AJ169" s="57">
        <f t="shared" si="154"/>
        <v>45449.293556736884</v>
      </c>
      <c r="AK169" s="59">
        <f t="shared" si="138"/>
        <v>37833677.727169082</v>
      </c>
      <c r="AL169" s="56">
        <f t="shared" si="140"/>
        <v>557574.81807212264</v>
      </c>
      <c r="AM169" s="75">
        <f t="shared" si="155"/>
        <v>157640.32386320451</v>
      </c>
      <c r="AN169">
        <f t="shared" si="184"/>
        <v>3.4152328689946956E-2</v>
      </c>
      <c r="AO169" s="119">
        <f t="shared" si="156"/>
        <v>0</v>
      </c>
      <c r="AP169" s="119">
        <f t="shared" si="157"/>
        <v>0</v>
      </c>
      <c r="AQ169">
        <f t="shared" si="158"/>
        <v>0.4714507174965108</v>
      </c>
      <c r="AR169" s="41">
        <f t="shared" si="159"/>
        <v>0</v>
      </c>
      <c r="AS169" s="41">
        <f t="shared" si="160"/>
        <v>0</v>
      </c>
      <c r="AT169">
        <f t="shared" si="161"/>
        <v>0.47689961208824289</v>
      </c>
      <c r="AU169" s="41">
        <f t="shared" si="185"/>
        <v>0</v>
      </c>
      <c r="AV169" s="41">
        <f t="shared" si="186"/>
        <v>0</v>
      </c>
      <c r="AW169">
        <f t="shared" si="162"/>
        <v>0.48958688725882715</v>
      </c>
      <c r="AX169">
        <f t="shared" si="187"/>
        <v>0</v>
      </c>
      <c r="AY169" s="121">
        <f t="shared" si="188"/>
        <v>0</v>
      </c>
      <c r="AZ169">
        <f t="shared" si="163"/>
        <v>0.5763261579711807</v>
      </c>
      <c r="BA169" s="39">
        <f t="shared" si="189"/>
        <v>0</v>
      </c>
      <c r="BB169" s="39">
        <f t="shared" si="190"/>
        <v>0</v>
      </c>
      <c r="BC169">
        <f t="shared" si="164"/>
        <v>0.51347194232671878</v>
      </c>
      <c r="BD169" s="41">
        <f t="shared" si="191"/>
        <v>0</v>
      </c>
      <c r="BE169" s="41">
        <f t="shared" si="192"/>
        <v>0</v>
      </c>
      <c r="BF169">
        <f t="shared" si="165"/>
        <v>0.49233289760645349</v>
      </c>
      <c r="BG169" s="41">
        <f t="shared" si="193"/>
        <v>207494.47505899024</v>
      </c>
      <c r="BH169" s="41">
        <f t="shared" si="194"/>
        <v>25441093.495853774</v>
      </c>
      <c r="BI169">
        <f t="shared" si="166"/>
        <v>0.53503377140291675</v>
      </c>
      <c r="BJ169">
        <f t="shared" si="195"/>
        <v>715215.14193532709</v>
      </c>
      <c r="BK169" s="121">
        <f t="shared" si="196"/>
        <v>87539246.437323257</v>
      </c>
      <c r="BL169">
        <f t="shared" si="167"/>
        <v>0.55085630520166406</v>
      </c>
      <c r="BM169" s="119">
        <f t="shared" si="197"/>
        <v>922709.61699431739</v>
      </c>
      <c r="BN169" s="119">
        <f t="shared" si="198"/>
        <v>109382239.93530513</v>
      </c>
      <c r="BO169">
        <f t="shared" si="168"/>
        <v>0.51355315644241917</v>
      </c>
    </row>
    <row r="170" spans="1:67">
      <c r="A170">
        <v>158</v>
      </c>
      <c r="B170" s="64">
        <v>153</v>
      </c>
      <c r="C170" s="56">
        <f t="shared" si="141"/>
        <v>48021888.181211554</v>
      </c>
      <c r="D170" s="56">
        <f t="shared" si="169"/>
        <v>301357.88673468679</v>
      </c>
      <c r="E170" s="59">
        <f t="shared" si="170"/>
        <v>47720530.294476867</v>
      </c>
      <c r="F170" s="53">
        <f t="shared" si="171"/>
        <v>694017.70865161531</v>
      </c>
      <c r="G170" s="53">
        <f t="shared" si="142"/>
        <v>221343.72634921523</v>
      </c>
      <c r="H170" s="66">
        <f t="shared" si="143"/>
        <v>472673.98230240005</v>
      </c>
      <c r="I170" s="54">
        <f t="shared" si="172"/>
        <v>0.06</v>
      </c>
      <c r="J170" s="67">
        <f t="shared" si="144"/>
        <v>5.1430128318229462E-3</v>
      </c>
      <c r="K170" s="68">
        <f t="shared" si="145"/>
        <v>242996.33128964007</v>
      </c>
      <c r="L170" s="68">
        <f t="shared" si="146"/>
        <v>937014.03994125535</v>
      </c>
      <c r="M170" s="55">
        <f t="shared" si="173"/>
        <v>715670.3135920401</v>
      </c>
      <c r="N170" s="55">
        <f t="shared" si="174"/>
        <v>161155.78490090393</v>
      </c>
      <c r="O170" s="55">
        <f t="shared" si="147"/>
        <v>554514.52869113616</v>
      </c>
      <c r="P170" s="65">
        <f t="shared" si="175"/>
        <v>0</v>
      </c>
      <c r="Q170" s="52">
        <f t="shared" si="136"/>
        <v>0</v>
      </c>
      <c r="R170" s="57">
        <f t="shared" si="176"/>
        <v>0</v>
      </c>
      <c r="S170" s="59">
        <f t="shared" si="177"/>
        <v>0</v>
      </c>
      <c r="T170" s="56">
        <f t="shared" si="148"/>
        <v>0</v>
      </c>
      <c r="U170" s="57">
        <f t="shared" si="149"/>
        <v>0</v>
      </c>
      <c r="V170" s="59">
        <f t="shared" si="199"/>
        <v>0</v>
      </c>
      <c r="W170" s="52">
        <f t="shared" si="139"/>
        <v>0</v>
      </c>
      <c r="X170" s="57">
        <f t="shared" si="150"/>
        <v>0</v>
      </c>
      <c r="Y170" s="59">
        <f t="shared" si="137"/>
        <v>0</v>
      </c>
      <c r="Z170" s="56">
        <f t="shared" si="178"/>
        <v>0</v>
      </c>
      <c r="AA170" s="57">
        <f t="shared" si="179"/>
        <v>0</v>
      </c>
      <c r="AB170" s="63">
        <f t="shared" si="200"/>
        <v>0</v>
      </c>
      <c r="AC170" s="74">
        <f t="shared" si="151"/>
        <v>0</v>
      </c>
      <c r="AD170" s="57">
        <f t="shared" si="180"/>
        <v>0</v>
      </c>
      <c r="AE170" s="59">
        <f t="shared" si="181"/>
        <v>0</v>
      </c>
      <c r="AF170" s="54">
        <f t="shared" si="182"/>
        <v>0</v>
      </c>
      <c r="AG170" s="57">
        <f t="shared" si="152"/>
        <v>0</v>
      </c>
      <c r="AH170" s="59">
        <f t="shared" si="183"/>
        <v>10745785.272114599</v>
      </c>
      <c r="AI170" s="54">
        <f t="shared" si="153"/>
        <v>161155.78490090393</v>
      </c>
      <c r="AJ170" s="57">
        <f t="shared" si="154"/>
        <v>44774.105300477495</v>
      </c>
      <c r="AK170" s="59">
        <f t="shared" si="138"/>
        <v>37276102.909096956</v>
      </c>
      <c r="AL170" s="56">
        <f t="shared" si="140"/>
        <v>554514.52869113616</v>
      </c>
      <c r="AM170" s="75">
        <f t="shared" si="155"/>
        <v>155317.09545457066</v>
      </c>
      <c r="AN170">
        <f t="shared" si="184"/>
        <v>3.4232735873954416E-2</v>
      </c>
      <c r="AO170" s="119">
        <f t="shared" si="156"/>
        <v>0</v>
      </c>
      <c r="AP170" s="119">
        <f t="shared" si="157"/>
        <v>0</v>
      </c>
      <c r="AQ170">
        <f t="shared" si="158"/>
        <v>0.46864589706644622</v>
      </c>
      <c r="AR170" s="41">
        <f t="shared" si="159"/>
        <v>0</v>
      </c>
      <c r="AS170" s="41">
        <f t="shared" si="160"/>
        <v>0</v>
      </c>
      <c r="AT170">
        <f t="shared" si="161"/>
        <v>0.47409817898133477</v>
      </c>
      <c r="AU170" s="41">
        <f t="shared" si="185"/>
        <v>0</v>
      </c>
      <c r="AV170" s="41">
        <f t="shared" si="186"/>
        <v>0</v>
      </c>
      <c r="AW170">
        <f t="shared" si="162"/>
        <v>0.48679491995062757</v>
      </c>
      <c r="AX170">
        <f t="shared" si="187"/>
        <v>0</v>
      </c>
      <c r="AY170" s="121">
        <f t="shared" si="188"/>
        <v>0</v>
      </c>
      <c r="AZ170">
        <f t="shared" si="163"/>
        <v>0.57365417517172101</v>
      </c>
      <c r="BA170" s="39">
        <f t="shared" si="189"/>
        <v>0</v>
      </c>
      <c r="BB170" s="39">
        <f t="shared" si="190"/>
        <v>0</v>
      </c>
      <c r="BC170">
        <f t="shared" si="164"/>
        <v>0.51070362057714813</v>
      </c>
      <c r="BD170" s="41">
        <f t="shared" si="191"/>
        <v>0</v>
      </c>
      <c r="BE170" s="41">
        <f t="shared" si="192"/>
        <v>0</v>
      </c>
      <c r="BF170">
        <f t="shared" si="165"/>
        <v>0.48954326568901935</v>
      </c>
      <c r="BG170" s="41">
        <f t="shared" si="193"/>
        <v>205929.89020138144</v>
      </c>
      <c r="BH170" s="41">
        <f t="shared" si="194"/>
        <v>25462614.014342822</v>
      </c>
      <c r="BI170">
        <f t="shared" si="166"/>
        <v>0.53229308516279783</v>
      </c>
      <c r="BJ170">
        <f t="shared" si="195"/>
        <v>709831.62414570688</v>
      </c>
      <c r="BK170" s="121">
        <f t="shared" si="196"/>
        <v>87613295.533199519</v>
      </c>
      <c r="BL170">
        <f t="shared" si="167"/>
        <v>0.54813955034959538</v>
      </c>
      <c r="BM170" s="119">
        <f t="shared" si="197"/>
        <v>915761.51434708829</v>
      </c>
      <c r="BN170" s="119">
        <f t="shared" si="198"/>
        <v>109497557.97958213</v>
      </c>
      <c r="BO170">
        <f t="shared" si="168"/>
        <v>0.51078492775937667</v>
      </c>
    </row>
    <row r="171" spans="1:67">
      <c r="A171">
        <v>159</v>
      </c>
      <c r="B171" s="58">
        <v>154</v>
      </c>
      <c r="C171" s="56">
        <f t="shared" si="141"/>
        <v>47306217.867619514</v>
      </c>
      <c r="D171" s="56">
        <f t="shared" si="169"/>
        <v>301357.88673468679</v>
      </c>
      <c r="E171" s="59">
        <f t="shared" si="170"/>
        <v>47004859.980884828</v>
      </c>
      <c r="F171" s="53">
        <f t="shared" si="171"/>
        <v>690448.3666705077</v>
      </c>
      <c r="G171" s="53">
        <f t="shared" si="142"/>
        <v>218024.20887800414</v>
      </c>
      <c r="H171" s="60">
        <f t="shared" si="143"/>
        <v>472424.1577925036</v>
      </c>
      <c r="I171" s="54">
        <f t="shared" si="172"/>
        <v>0.06</v>
      </c>
      <c r="J171" s="61">
        <f t="shared" si="144"/>
        <v>5.1430128318229462E-3</v>
      </c>
      <c r="K171" s="62">
        <f t="shared" si="145"/>
        <v>239316.91453414157</v>
      </c>
      <c r="L171" s="62">
        <f t="shared" si="146"/>
        <v>929765.28120464925</v>
      </c>
      <c r="M171" s="55">
        <f t="shared" si="173"/>
        <v>711741.07232664514</v>
      </c>
      <c r="N171" s="55">
        <f t="shared" si="174"/>
        <v>160270.99207358723</v>
      </c>
      <c r="O171" s="55">
        <f t="shared" si="147"/>
        <v>551470.08025305788</v>
      </c>
      <c r="P171" s="59">
        <f t="shared" si="175"/>
        <v>0</v>
      </c>
      <c r="Q171" s="52">
        <f t="shared" ref="Q171:Q234" si="201">MIN(IF(S171&gt;O171,0,MIN(P171,O171-S171))+IF(P171&gt;0,MIN(AA171,P171)),P171)</f>
        <v>0</v>
      </c>
      <c r="R171" s="57">
        <f t="shared" si="176"/>
        <v>0</v>
      </c>
      <c r="S171" s="59">
        <f t="shared" si="177"/>
        <v>0</v>
      </c>
      <c r="T171" s="56">
        <f t="shared" si="148"/>
        <v>0</v>
      </c>
      <c r="U171" s="57">
        <f t="shared" si="149"/>
        <v>0</v>
      </c>
      <c r="V171" s="59">
        <f t="shared" si="199"/>
        <v>0</v>
      </c>
      <c r="W171" s="52">
        <f t="shared" si="139"/>
        <v>0</v>
      </c>
      <c r="X171" s="57">
        <f t="shared" si="150"/>
        <v>0</v>
      </c>
      <c r="Y171" s="59">
        <f t="shared" si="137"/>
        <v>0</v>
      </c>
      <c r="Z171" s="56">
        <f t="shared" si="178"/>
        <v>0</v>
      </c>
      <c r="AA171" s="57">
        <f t="shared" si="179"/>
        <v>0</v>
      </c>
      <c r="AB171" s="63">
        <f t="shared" si="200"/>
        <v>0</v>
      </c>
      <c r="AC171" s="74">
        <f t="shared" si="151"/>
        <v>0</v>
      </c>
      <c r="AD171" s="57">
        <f t="shared" si="180"/>
        <v>0</v>
      </c>
      <c r="AE171" s="59">
        <f t="shared" si="181"/>
        <v>0</v>
      </c>
      <c r="AF171" s="54">
        <f t="shared" si="182"/>
        <v>0</v>
      </c>
      <c r="AG171" s="57">
        <f t="shared" si="152"/>
        <v>0</v>
      </c>
      <c r="AH171" s="59">
        <f t="shared" si="183"/>
        <v>10584629.487213695</v>
      </c>
      <c r="AI171" s="54">
        <f t="shared" si="153"/>
        <v>160270.99207358723</v>
      </c>
      <c r="AJ171" s="57">
        <f t="shared" si="154"/>
        <v>44102.622863390396</v>
      </c>
      <c r="AK171" s="59">
        <f t="shared" si="138"/>
        <v>36721588.380405821</v>
      </c>
      <c r="AL171" s="56">
        <f t="shared" si="140"/>
        <v>551470.08025305788</v>
      </c>
      <c r="AM171" s="75">
        <f t="shared" si="155"/>
        <v>153006.61825169093</v>
      </c>
      <c r="AN171">
        <f t="shared" si="184"/>
        <v>3.4313143057961876E-2</v>
      </c>
      <c r="AO171" s="119">
        <f t="shared" si="156"/>
        <v>0</v>
      </c>
      <c r="AP171" s="119">
        <f t="shared" si="157"/>
        <v>0</v>
      </c>
      <c r="AQ171">
        <f t="shared" si="158"/>
        <v>0.46585155447326598</v>
      </c>
      <c r="AR171" s="41">
        <f t="shared" si="159"/>
        <v>0</v>
      </c>
      <c r="AS171" s="41">
        <f t="shared" si="160"/>
        <v>0</v>
      </c>
      <c r="AT171">
        <f t="shared" si="161"/>
        <v>0.47130692004784847</v>
      </c>
      <c r="AU171" s="41">
        <f t="shared" si="185"/>
        <v>0</v>
      </c>
      <c r="AV171" s="41">
        <f t="shared" si="186"/>
        <v>0</v>
      </c>
      <c r="AW171">
        <f t="shared" si="162"/>
        <v>0.48401242174865605</v>
      </c>
      <c r="AX171">
        <f t="shared" si="187"/>
        <v>0</v>
      </c>
      <c r="AY171" s="121">
        <f t="shared" si="188"/>
        <v>0</v>
      </c>
      <c r="AZ171">
        <f t="shared" si="163"/>
        <v>0.57098695998628035</v>
      </c>
      <c r="BA171" s="39">
        <f t="shared" si="189"/>
        <v>0</v>
      </c>
      <c r="BB171" s="39">
        <f t="shared" si="190"/>
        <v>0</v>
      </c>
      <c r="BC171">
        <f t="shared" si="164"/>
        <v>0.50794345009255293</v>
      </c>
      <c r="BD171" s="41">
        <f t="shared" si="191"/>
        <v>0</v>
      </c>
      <c r="BE171" s="41">
        <f t="shared" si="192"/>
        <v>0</v>
      </c>
      <c r="BF171">
        <f t="shared" si="165"/>
        <v>0.48676295068950759</v>
      </c>
      <c r="BG171" s="41">
        <f t="shared" si="193"/>
        <v>204373.61493697762</v>
      </c>
      <c r="BH171" s="41">
        <f t="shared" si="194"/>
        <v>25483087.73970037</v>
      </c>
      <c r="BI171">
        <f t="shared" si="166"/>
        <v>0.52955937398249042</v>
      </c>
      <c r="BJ171">
        <f t="shared" si="195"/>
        <v>704476.69850474875</v>
      </c>
      <c r="BK171" s="121">
        <f t="shared" si="196"/>
        <v>87683742.760236204</v>
      </c>
      <c r="BL171">
        <f t="shared" si="167"/>
        <v>0.54542891712973307</v>
      </c>
      <c r="BM171" s="119">
        <f t="shared" si="197"/>
        <v>908850.31344172638</v>
      </c>
      <c r="BN171" s="119">
        <f t="shared" si="198"/>
        <v>109608125.13830335</v>
      </c>
      <c r="BO171">
        <f t="shared" si="168"/>
        <v>0.50802484588517005</v>
      </c>
    </row>
    <row r="172" spans="1:67">
      <c r="A172">
        <v>160</v>
      </c>
      <c r="B172" s="64">
        <v>155</v>
      </c>
      <c r="C172" s="56">
        <f t="shared" si="141"/>
        <v>46594476.795292869</v>
      </c>
      <c r="D172" s="56">
        <f t="shared" si="169"/>
        <v>301357.88673468679</v>
      </c>
      <c r="E172" s="59">
        <f t="shared" si="170"/>
        <v>46293118.908558182</v>
      </c>
      <c r="F172" s="53">
        <f t="shared" si="171"/>
        <v>686897.3818610101</v>
      </c>
      <c r="G172" s="53">
        <f t="shared" si="142"/>
        <v>214722.91653752906</v>
      </c>
      <c r="H172" s="66">
        <f t="shared" si="143"/>
        <v>472174.46532348101</v>
      </c>
      <c r="I172" s="54">
        <f t="shared" si="172"/>
        <v>0.06</v>
      </c>
      <c r="J172" s="67">
        <f t="shared" si="144"/>
        <v>5.1430128318229462E-3</v>
      </c>
      <c r="K172" s="68">
        <f t="shared" si="145"/>
        <v>235657.70523780241</v>
      </c>
      <c r="L172" s="68">
        <f t="shared" si="146"/>
        <v>922555.08709881245</v>
      </c>
      <c r="M172" s="55">
        <f t="shared" si="173"/>
        <v>707832.17056128336</v>
      </c>
      <c r="N172" s="55">
        <f t="shared" si="174"/>
        <v>159390.77932739176</v>
      </c>
      <c r="O172" s="55">
        <f t="shared" si="147"/>
        <v>548441.3912338916</v>
      </c>
      <c r="P172" s="65">
        <f t="shared" si="175"/>
        <v>0</v>
      </c>
      <c r="Q172" s="52">
        <f t="shared" si="201"/>
        <v>0</v>
      </c>
      <c r="R172" s="57">
        <f t="shared" si="176"/>
        <v>0</v>
      </c>
      <c r="S172" s="59">
        <f t="shared" si="177"/>
        <v>0</v>
      </c>
      <c r="T172" s="56">
        <f t="shared" si="148"/>
        <v>0</v>
      </c>
      <c r="U172" s="57">
        <f t="shared" si="149"/>
        <v>0</v>
      </c>
      <c r="V172" s="59">
        <f t="shared" si="199"/>
        <v>0</v>
      </c>
      <c r="W172" s="52">
        <f t="shared" si="139"/>
        <v>0</v>
      </c>
      <c r="X172" s="57">
        <f t="shared" si="150"/>
        <v>0</v>
      </c>
      <c r="Y172" s="59">
        <f t="shared" si="137"/>
        <v>0</v>
      </c>
      <c r="Z172" s="56">
        <f t="shared" si="178"/>
        <v>0</v>
      </c>
      <c r="AA172" s="57">
        <f t="shared" si="179"/>
        <v>0</v>
      </c>
      <c r="AB172" s="63">
        <f t="shared" si="200"/>
        <v>0</v>
      </c>
      <c r="AC172" s="74">
        <f t="shared" si="151"/>
        <v>0</v>
      </c>
      <c r="AD172" s="57">
        <f t="shared" si="180"/>
        <v>0</v>
      </c>
      <c r="AE172" s="59">
        <f t="shared" si="181"/>
        <v>0</v>
      </c>
      <c r="AF172" s="54">
        <f t="shared" si="182"/>
        <v>0</v>
      </c>
      <c r="AG172" s="57">
        <f t="shared" si="152"/>
        <v>0</v>
      </c>
      <c r="AH172" s="59">
        <f t="shared" si="183"/>
        <v>10424358.495140107</v>
      </c>
      <c r="AI172" s="54">
        <f t="shared" si="153"/>
        <v>159390.77932739176</v>
      </c>
      <c r="AJ172" s="57">
        <f t="shared" si="154"/>
        <v>43434.82706308378</v>
      </c>
      <c r="AK172" s="59">
        <f t="shared" si="138"/>
        <v>36170118.300152764</v>
      </c>
      <c r="AL172" s="56">
        <f t="shared" si="140"/>
        <v>548441.3912338916</v>
      </c>
      <c r="AM172" s="75">
        <f t="shared" si="155"/>
        <v>150708.82625063651</v>
      </c>
      <c r="AN172">
        <f t="shared" si="184"/>
        <v>3.4393550241969335E-2</v>
      </c>
      <c r="AO172" s="119">
        <f t="shared" si="156"/>
        <v>0</v>
      </c>
      <c r="AP172" s="119">
        <f t="shared" si="157"/>
        <v>0</v>
      </c>
      <c r="AQ172">
        <f t="shared" si="158"/>
        <v>0.46306770156804478</v>
      </c>
      <c r="AR172" s="41">
        <f t="shared" si="159"/>
        <v>0</v>
      </c>
      <c r="AS172" s="41">
        <f t="shared" si="160"/>
        <v>0</v>
      </c>
      <c r="AT172">
        <f t="shared" si="161"/>
        <v>0.46852584964050242</v>
      </c>
      <c r="AU172" s="41">
        <f t="shared" si="185"/>
        <v>0</v>
      </c>
      <c r="AV172" s="41">
        <f t="shared" si="186"/>
        <v>0</v>
      </c>
      <c r="AW172">
        <f t="shared" si="162"/>
        <v>0.48123941256921532</v>
      </c>
      <c r="AX172">
        <f t="shared" si="187"/>
        <v>0</v>
      </c>
      <c r="AY172" s="121">
        <f t="shared" si="188"/>
        <v>0</v>
      </c>
      <c r="AZ172">
        <f t="shared" si="163"/>
        <v>0.56832456134991383</v>
      </c>
      <c r="BA172" s="39">
        <f t="shared" si="189"/>
        <v>0</v>
      </c>
      <c r="BB172" s="39">
        <f t="shared" si="190"/>
        <v>0</v>
      </c>
      <c r="BC172">
        <f t="shared" si="164"/>
        <v>0.50519146030359707</v>
      </c>
      <c r="BD172" s="41">
        <f t="shared" si="191"/>
        <v>0</v>
      </c>
      <c r="BE172" s="41">
        <f t="shared" si="192"/>
        <v>0</v>
      </c>
      <c r="BF172">
        <f t="shared" si="165"/>
        <v>0.4839919736810569</v>
      </c>
      <c r="BG172" s="41">
        <f t="shared" si="193"/>
        <v>202825.60639047553</v>
      </c>
      <c r="BH172" s="41">
        <f t="shared" si="194"/>
        <v>25502524.692382682</v>
      </c>
      <c r="BI172">
        <f t="shared" si="166"/>
        <v>0.52683267485396457</v>
      </c>
      <c r="BJ172">
        <f t="shared" si="195"/>
        <v>699150.21748452808</v>
      </c>
      <c r="BK172" s="121">
        <f t="shared" si="196"/>
        <v>87750622.597422659</v>
      </c>
      <c r="BL172">
        <f t="shared" si="167"/>
        <v>0.54272444749240922</v>
      </c>
      <c r="BM172" s="119">
        <f t="shared" si="197"/>
        <v>901975.82387500361</v>
      </c>
      <c r="BN172" s="119">
        <f t="shared" si="198"/>
        <v>109713986.43699892</v>
      </c>
      <c r="BO172">
        <f t="shared" si="168"/>
        <v>0.50527294028076786</v>
      </c>
    </row>
    <row r="173" spans="1:67">
      <c r="A173">
        <v>161</v>
      </c>
      <c r="B173" s="58">
        <v>156</v>
      </c>
      <c r="C173" s="56">
        <f t="shared" si="141"/>
        <v>45886644.624731585</v>
      </c>
      <c r="D173" s="56">
        <f t="shared" si="169"/>
        <v>301357.88673468679</v>
      </c>
      <c r="E173" s="59">
        <f t="shared" si="170"/>
        <v>45585286.737996899</v>
      </c>
      <c r="F173" s="53">
        <f t="shared" si="171"/>
        <v>683364.6598119532</v>
      </c>
      <c r="G173" s="53">
        <f t="shared" si="142"/>
        <v>211439.75498640895</v>
      </c>
      <c r="H173" s="60">
        <f t="shared" si="143"/>
        <v>471924.90482554422</v>
      </c>
      <c r="I173" s="54">
        <f t="shared" si="172"/>
        <v>0.06</v>
      </c>
      <c r="J173" s="61">
        <f t="shared" si="144"/>
        <v>5.1430128318229462E-3</v>
      </c>
      <c r="K173" s="62">
        <f t="shared" si="145"/>
        <v>232018.59879467182</v>
      </c>
      <c r="L173" s="62">
        <f t="shared" si="146"/>
        <v>915383.25860662502</v>
      </c>
      <c r="M173" s="55">
        <f t="shared" si="173"/>
        <v>703943.50362021604</v>
      </c>
      <c r="N173" s="55">
        <f t="shared" si="174"/>
        <v>158515.12309126748</v>
      </c>
      <c r="O173" s="55">
        <f t="shared" si="147"/>
        <v>545428.38052894862</v>
      </c>
      <c r="P173" s="59">
        <f t="shared" si="175"/>
        <v>0</v>
      </c>
      <c r="Q173" s="52">
        <f t="shared" si="201"/>
        <v>0</v>
      </c>
      <c r="R173" s="57">
        <f t="shared" si="176"/>
        <v>0</v>
      </c>
      <c r="S173" s="59">
        <f t="shared" si="177"/>
        <v>0</v>
      </c>
      <c r="T173" s="56">
        <f t="shared" si="148"/>
        <v>0</v>
      </c>
      <c r="U173" s="57">
        <f t="shared" si="149"/>
        <v>0</v>
      </c>
      <c r="V173" s="59">
        <f t="shared" si="199"/>
        <v>0</v>
      </c>
      <c r="W173" s="52">
        <f t="shared" si="139"/>
        <v>0</v>
      </c>
      <c r="X173" s="57">
        <f t="shared" si="150"/>
        <v>0</v>
      </c>
      <c r="Y173" s="59">
        <f t="shared" si="137"/>
        <v>0</v>
      </c>
      <c r="Z173" s="56">
        <f t="shared" si="178"/>
        <v>0</v>
      </c>
      <c r="AA173" s="57">
        <f t="shared" si="179"/>
        <v>0</v>
      </c>
      <c r="AB173" s="63">
        <f t="shared" si="200"/>
        <v>0</v>
      </c>
      <c r="AC173" s="74">
        <f t="shared" si="151"/>
        <v>0</v>
      </c>
      <c r="AD173" s="57">
        <f t="shared" si="180"/>
        <v>0</v>
      </c>
      <c r="AE173" s="59">
        <f t="shared" si="181"/>
        <v>0</v>
      </c>
      <c r="AF173" s="54">
        <f t="shared" si="182"/>
        <v>0</v>
      </c>
      <c r="AG173" s="57">
        <f t="shared" si="152"/>
        <v>0</v>
      </c>
      <c r="AH173" s="59">
        <f t="shared" si="183"/>
        <v>10264967.715812715</v>
      </c>
      <c r="AI173" s="54">
        <f t="shared" si="153"/>
        <v>158515.12309126748</v>
      </c>
      <c r="AJ173" s="57">
        <f t="shared" si="154"/>
        <v>42770.69881588631</v>
      </c>
      <c r="AK173" s="59">
        <f t="shared" si="138"/>
        <v>35621676.908918872</v>
      </c>
      <c r="AL173" s="56">
        <f t="shared" si="140"/>
        <v>545428.38052894862</v>
      </c>
      <c r="AM173" s="75">
        <f t="shared" si="155"/>
        <v>148423.65378716198</v>
      </c>
      <c r="AN173">
        <f t="shared" si="184"/>
        <v>3.4473957425976795E-2</v>
      </c>
      <c r="AO173" s="119">
        <f t="shared" si="156"/>
        <v>0</v>
      </c>
      <c r="AP173" s="119">
        <f t="shared" si="157"/>
        <v>0</v>
      </c>
      <c r="AQ173">
        <f t="shared" si="158"/>
        <v>0.4602943497118609</v>
      </c>
      <c r="AR173" s="41">
        <f t="shared" si="159"/>
        <v>0</v>
      </c>
      <c r="AS173" s="41">
        <f t="shared" si="160"/>
        <v>0</v>
      </c>
      <c r="AT173">
        <f t="shared" si="161"/>
        <v>0.46575498162016515</v>
      </c>
      <c r="AU173" s="41">
        <f t="shared" si="185"/>
        <v>0</v>
      </c>
      <c r="AV173" s="41">
        <f t="shared" si="186"/>
        <v>0</v>
      </c>
      <c r="AW173">
        <f t="shared" si="162"/>
        <v>0.47847591183514993</v>
      </c>
      <c r="AX173">
        <f t="shared" si="187"/>
        <v>0</v>
      </c>
      <c r="AY173" s="121">
        <f t="shared" si="188"/>
        <v>0</v>
      </c>
      <c r="AZ173">
        <f t="shared" si="163"/>
        <v>0.56566702777632705</v>
      </c>
      <c r="BA173" s="39">
        <f t="shared" si="189"/>
        <v>0</v>
      </c>
      <c r="BB173" s="39">
        <f t="shared" si="190"/>
        <v>0</v>
      </c>
      <c r="BC173">
        <f t="shared" si="164"/>
        <v>0.50244768015422892</v>
      </c>
      <c r="BD173" s="41">
        <f t="shared" si="191"/>
        <v>0</v>
      </c>
      <c r="BE173" s="41">
        <f t="shared" si="192"/>
        <v>0</v>
      </c>
      <c r="BF173">
        <f t="shared" si="165"/>
        <v>0.48123035524345942</v>
      </c>
      <c r="BG173" s="41">
        <f t="shared" si="193"/>
        <v>201285.82190715379</v>
      </c>
      <c r="BH173" s="41">
        <f t="shared" si="194"/>
        <v>25520934.817694064</v>
      </c>
      <c r="BI173">
        <f t="shared" si="166"/>
        <v>0.52411302429799944</v>
      </c>
      <c r="BJ173">
        <f t="shared" si="195"/>
        <v>693852.03431611066</v>
      </c>
      <c r="BK173" s="121">
        <f t="shared" si="196"/>
        <v>87813969.265160725</v>
      </c>
      <c r="BL173">
        <f t="shared" si="167"/>
        <v>0.54002618293307492</v>
      </c>
      <c r="BM173" s="119">
        <f t="shared" si="197"/>
        <v>895137.85622326448</v>
      </c>
      <c r="BN173" s="119">
        <f t="shared" si="198"/>
        <v>109815186.5647537</v>
      </c>
      <c r="BO173">
        <f t="shared" si="168"/>
        <v>0.50252923992040133</v>
      </c>
    </row>
    <row r="174" spans="1:67">
      <c r="A174">
        <v>162</v>
      </c>
      <c r="B174" s="64">
        <v>157</v>
      </c>
      <c r="C174" s="56">
        <f t="shared" si="141"/>
        <v>45182701.121111371</v>
      </c>
      <c r="D174" s="56">
        <f t="shared" si="169"/>
        <v>301357.88673468679</v>
      </c>
      <c r="E174" s="59">
        <f t="shared" si="170"/>
        <v>44881343.234376684</v>
      </c>
      <c r="F174" s="53">
        <f t="shared" si="171"/>
        <v>679850.10659772612</v>
      </c>
      <c r="G174" s="53">
        <f t="shared" si="142"/>
        <v>208174.63036878384</v>
      </c>
      <c r="H174" s="66">
        <f t="shared" si="143"/>
        <v>471675.47622894228</v>
      </c>
      <c r="I174" s="54">
        <f t="shared" si="172"/>
        <v>0.06</v>
      </c>
      <c r="J174" s="67">
        <f t="shared" si="144"/>
        <v>5.1430128318229462E-3</v>
      </c>
      <c r="K174" s="68">
        <f t="shared" si="145"/>
        <v>228399.49113714759</v>
      </c>
      <c r="L174" s="68">
        <f t="shared" si="146"/>
        <v>908249.59773487365</v>
      </c>
      <c r="M174" s="55">
        <f t="shared" si="173"/>
        <v>700074.96736608981</v>
      </c>
      <c r="N174" s="55">
        <f t="shared" si="174"/>
        <v>157643.99991539869</v>
      </c>
      <c r="O174" s="55">
        <f t="shared" si="147"/>
        <v>542430.96745069115</v>
      </c>
      <c r="P174" s="65">
        <f t="shared" si="175"/>
        <v>0</v>
      </c>
      <c r="Q174" s="52">
        <f t="shared" si="201"/>
        <v>0</v>
      </c>
      <c r="R174" s="57">
        <f t="shared" si="176"/>
        <v>0</v>
      </c>
      <c r="S174" s="59">
        <f t="shared" si="177"/>
        <v>0</v>
      </c>
      <c r="T174" s="56">
        <f t="shared" si="148"/>
        <v>0</v>
      </c>
      <c r="U174" s="57">
        <f t="shared" si="149"/>
        <v>0</v>
      </c>
      <c r="V174" s="59">
        <f t="shared" si="199"/>
        <v>0</v>
      </c>
      <c r="W174" s="52">
        <f t="shared" si="139"/>
        <v>0</v>
      </c>
      <c r="X174" s="57">
        <f t="shared" si="150"/>
        <v>0</v>
      </c>
      <c r="Y174" s="59">
        <f t="shared" ref="Y174:Y237" si="202">IF(V173&gt;O173,(IF(V173&gt;AA173+O173+AM173,Y173+AA173,Y173+AA173-((AA173+O173+AM173)-V173))),Y173-Z173)</f>
        <v>0</v>
      </c>
      <c r="Z174" s="56">
        <f t="shared" si="178"/>
        <v>0</v>
      </c>
      <c r="AA174" s="57">
        <f t="shared" si="179"/>
        <v>0</v>
      </c>
      <c r="AB174" s="63">
        <f t="shared" si="200"/>
        <v>0</v>
      </c>
      <c r="AC174" s="74">
        <f t="shared" si="151"/>
        <v>0</v>
      </c>
      <c r="AD174" s="57">
        <f t="shared" si="180"/>
        <v>0</v>
      </c>
      <c r="AE174" s="59">
        <f t="shared" si="181"/>
        <v>0</v>
      </c>
      <c r="AF174" s="54">
        <f t="shared" si="182"/>
        <v>0</v>
      </c>
      <c r="AG174" s="57">
        <f t="shared" si="152"/>
        <v>0</v>
      </c>
      <c r="AH174" s="59">
        <f t="shared" si="183"/>
        <v>10106452.592721447</v>
      </c>
      <c r="AI174" s="54">
        <f t="shared" si="153"/>
        <v>157643.99991539869</v>
      </c>
      <c r="AJ174" s="57">
        <f t="shared" si="154"/>
        <v>42110.219136339365</v>
      </c>
      <c r="AK174" s="59">
        <f t="shared" si="138"/>
        <v>35076248.528389923</v>
      </c>
      <c r="AL174" s="56">
        <f t="shared" si="140"/>
        <v>542430.96745069115</v>
      </c>
      <c r="AM174" s="75">
        <f t="shared" si="155"/>
        <v>146151.03553495801</v>
      </c>
      <c r="AN174">
        <f t="shared" si="184"/>
        <v>3.4554364609984255E-2</v>
      </c>
      <c r="AO174" s="119">
        <f t="shared" si="156"/>
        <v>0</v>
      </c>
      <c r="AP174" s="119">
        <f t="shared" si="157"/>
        <v>0</v>
      </c>
      <c r="AQ174">
        <f t="shared" si="158"/>
        <v>0.45753150977811757</v>
      </c>
      <c r="AR174" s="41">
        <f t="shared" si="159"/>
        <v>0</v>
      </c>
      <c r="AS174" s="41">
        <f t="shared" si="160"/>
        <v>0</v>
      </c>
      <c r="AT174">
        <f t="shared" si="161"/>
        <v>0.46299432935790297</v>
      </c>
      <c r="AU174" s="41">
        <f t="shared" si="185"/>
        <v>0</v>
      </c>
      <c r="AV174" s="41">
        <f t="shared" si="186"/>
        <v>0</v>
      </c>
      <c r="AW174">
        <f t="shared" si="162"/>
        <v>0.47572193847756011</v>
      </c>
      <c r="AX174">
        <f t="shared" si="187"/>
        <v>0</v>
      </c>
      <c r="AY174" s="121">
        <f t="shared" si="188"/>
        <v>0</v>
      </c>
      <c r="AZ174">
        <f t="shared" si="163"/>
        <v>0.56301440735739561</v>
      </c>
      <c r="BA174" s="39">
        <f t="shared" si="189"/>
        <v>0</v>
      </c>
      <c r="BB174" s="39">
        <f t="shared" si="190"/>
        <v>0</v>
      </c>
      <c r="BC174">
        <f t="shared" si="164"/>
        <v>0.49971213810276432</v>
      </c>
      <c r="BD174" s="41">
        <f t="shared" si="191"/>
        <v>0</v>
      </c>
      <c r="BE174" s="41">
        <f t="shared" si="192"/>
        <v>0</v>
      </c>
      <c r="BF174">
        <f t="shared" si="165"/>
        <v>0.4784781154649233</v>
      </c>
      <c r="BG174" s="41">
        <f t="shared" si="193"/>
        <v>199754.21905173804</v>
      </c>
      <c r="BH174" s="41">
        <f t="shared" si="194"/>
        <v>25538327.986294586</v>
      </c>
      <c r="BI174">
        <f t="shared" si="166"/>
        <v>0.5214004583646854</v>
      </c>
      <c r="BJ174">
        <f t="shared" si="195"/>
        <v>688582.00298564916</v>
      </c>
      <c r="BK174" s="121">
        <f t="shared" si="196"/>
        <v>87873816.727011964</v>
      </c>
      <c r="BL174">
        <f t="shared" si="167"/>
        <v>0.53733416449233984</v>
      </c>
      <c r="BM174" s="119">
        <f t="shared" si="197"/>
        <v>888336.2220373872</v>
      </c>
      <c r="BN174" s="119">
        <f t="shared" si="198"/>
        <v>109911769.87647609</v>
      </c>
      <c r="BO174">
        <f t="shared" si="168"/>
        <v>0.49979377329275315</v>
      </c>
    </row>
    <row r="175" spans="1:67">
      <c r="A175">
        <v>163</v>
      </c>
      <c r="B175" s="58">
        <v>158</v>
      </c>
      <c r="C175" s="56">
        <f t="shared" si="141"/>
        <v>44482626.153745279</v>
      </c>
      <c r="D175" s="56">
        <f t="shared" si="169"/>
        <v>301357.88673468679</v>
      </c>
      <c r="E175" s="59">
        <f t="shared" si="170"/>
        <v>44181268.267010592</v>
      </c>
      <c r="F175" s="53">
        <f t="shared" si="171"/>
        <v>676353.62877577776</v>
      </c>
      <c r="G175" s="53">
        <f t="shared" si="142"/>
        <v>204927.44931181744</v>
      </c>
      <c r="H175" s="60">
        <f t="shared" si="143"/>
        <v>471426.17946396035</v>
      </c>
      <c r="I175" s="54">
        <f t="shared" si="172"/>
        <v>0.06</v>
      </c>
      <c r="J175" s="61">
        <f t="shared" si="144"/>
        <v>5.1430128318229462E-3</v>
      </c>
      <c r="K175" s="62">
        <f t="shared" si="145"/>
        <v>224800.278733207</v>
      </c>
      <c r="L175" s="62">
        <f t="shared" si="146"/>
        <v>901153.90750898479</v>
      </c>
      <c r="M175" s="55">
        <f t="shared" si="173"/>
        <v>696226.45819716738</v>
      </c>
      <c r="N175" s="55">
        <f t="shared" si="174"/>
        <v>156777.38647058062</v>
      </c>
      <c r="O175" s="55">
        <f t="shared" si="147"/>
        <v>539449.07172658679</v>
      </c>
      <c r="P175" s="59">
        <f t="shared" si="175"/>
        <v>0</v>
      </c>
      <c r="Q175" s="52">
        <f t="shared" si="201"/>
        <v>0</v>
      </c>
      <c r="R175" s="57">
        <f t="shared" si="176"/>
        <v>0</v>
      </c>
      <c r="S175" s="59">
        <f t="shared" si="177"/>
        <v>0</v>
      </c>
      <c r="T175" s="56">
        <f t="shared" si="148"/>
        <v>0</v>
      </c>
      <c r="U175" s="57">
        <f t="shared" si="149"/>
        <v>0</v>
      </c>
      <c r="V175" s="59">
        <f t="shared" si="199"/>
        <v>0</v>
      </c>
      <c r="W175" s="52">
        <f t="shared" si="139"/>
        <v>0</v>
      </c>
      <c r="X175" s="57">
        <f t="shared" si="150"/>
        <v>0</v>
      </c>
      <c r="Y175" s="59">
        <f t="shared" si="202"/>
        <v>0</v>
      </c>
      <c r="Z175" s="56">
        <f t="shared" si="178"/>
        <v>0</v>
      </c>
      <c r="AA175" s="57">
        <f t="shared" si="179"/>
        <v>0</v>
      </c>
      <c r="AB175" s="63">
        <f t="shared" si="200"/>
        <v>0</v>
      </c>
      <c r="AC175" s="74">
        <f t="shared" si="151"/>
        <v>0</v>
      </c>
      <c r="AD175" s="57">
        <f t="shared" si="180"/>
        <v>0</v>
      </c>
      <c r="AE175" s="59">
        <f t="shared" si="181"/>
        <v>0</v>
      </c>
      <c r="AF175" s="54">
        <f t="shared" si="182"/>
        <v>0</v>
      </c>
      <c r="AG175" s="57">
        <f t="shared" si="152"/>
        <v>0</v>
      </c>
      <c r="AH175" s="59">
        <f t="shared" si="183"/>
        <v>9948808.5928060487</v>
      </c>
      <c r="AI175" s="54">
        <f t="shared" si="153"/>
        <v>156777.38647058062</v>
      </c>
      <c r="AJ175" s="57">
        <f t="shared" si="154"/>
        <v>41453.369136691872</v>
      </c>
      <c r="AK175" s="59">
        <f t="shared" si="138"/>
        <v>34533817.56093923</v>
      </c>
      <c r="AL175" s="56">
        <f t="shared" si="140"/>
        <v>539449.07172658679</v>
      </c>
      <c r="AM175" s="75">
        <f t="shared" si="155"/>
        <v>143890.90650391346</v>
      </c>
      <c r="AN175">
        <f t="shared" si="184"/>
        <v>3.4634771793991714E-2</v>
      </c>
      <c r="AO175" s="119">
        <f t="shared" si="156"/>
        <v>0</v>
      </c>
      <c r="AP175" s="119">
        <f t="shared" si="157"/>
        <v>0</v>
      </c>
      <c r="AQ175">
        <f t="shared" si="158"/>
        <v>0.45477919215487334</v>
      </c>
      <c r="AR175" s="41">
        <f t="shared" si="159"/>
        <v>0</v>
      </c>
      <c r="AS175" s="41">
        <f t="shared" si="160"/>
        <v>0</v>
      </c>
      <c r="AT175">
        <f t="shared" si="161"/>
        <v>0.46024390573724583</v>
      </c>
      <c r="AU175" s="41">
        <f t="shared" si="185"/>
        <v>0</v>
      </c>
      <c r="AV175" s="41">
        <f t="shared" si="186"/>
        <v>0</v>
      </c>
      <c r="AW175">
        <f t="shared" si="162"/>
        <v>0.47297751093769574</v>
      </c>
      <c r="AX175">
        <f t="shared" si="187"/>
        <v>0</v>
      </c>
      <c r="AY175" s="121">
        <f t="shared" si="188"/>
        <v>0</v>
      </c>
      <c r="AZ175">
        <f t="shared" si="163"/>
        <v>0.56036674776240636</v>
      </c>
      <c r="BA175" s="39">
        <f t="shared" si="189"/>
        <v>0</v>
      </c>
      <c r="BB175" s="39">
        <f t="shared" si="190"/>
        <v>0</v>
      </c>
      <c r="BC175">
        <f t="shared" si="164"/>
        <v>0.49698486212294984</v>
      </c>
      <c r="BD175" s="41">
        <f t="shared" si="191"/>
        <v>0</v>
      </c>
      <c r="BE175" s="41">
        <f t="shared" si="192"/>
        <v>0</v>
      </c>
      <c r="BF175">
        <f t="shared" si="165"/>
        <v>0.47573527394372594</v>
      </c>
      <c r="BG175" s="41">
        <f t="shared" si="193"/>
        <v>198230.7556072725</v>
      </c>
      <c r="BH175" s="41">
        <f t="shared" si="194"/>
        <v>25554713.994704641</v>
      </c>
      <c r="BI175">
        <f t="shared" si="166"/>
        <v>0.51869501263389062</v>
      </c>
      <c r="BJ175">
        <f t="shared" si="195"/>
        <v>683339.97823050024</v>
      </c>
      <c r="BK175" s="121">
        <f t="shared" si="196"/>
        <v>87930198.691433653</v>
      </c>
      <c r="BL175">
        <f t="shared" si="167"/>
        <v>0.53464843275599894</v>
      </c>
      <c r="BM175" s="119">
        <f t="shared" si="197"/>
        <v>881570.73383777274</v>
      </c>
      <c r="BN175" s="119">
        <f t="shared" si="198"/>
        <v>110003780.39515245</v>
      </c>
      <c r="BO175">
        <f t="shared" si="168"/>
        <v>0.49706656840197355</v>
      </c>
    </row>
    <row r="176" spans="1:67">
      <c r="A176">
        <v>164</v>
      </c>
      <c r="B176" s="64">
        <v>159</v>
      </c>
      <c r="C176" s="56">
        <f t="shared" si="141"/>
        <v>43786399.69554811</v>
      </c>
      <c r="D176" s="56">
        <f t="shared" si="169"/>
        <v>301357.88673468679</v>
      </c>
      <c r="E176" s="59">
        <f t="shared" si="170"/>
        <v>43485041.808813423</v>
      </c>
      <c r="F176" s="53">
        <f t="shared" si="171"/>
        <v>672875.13338413404</v>
      </c>
      <c r="G176" s="53">
        <f t="shared" si="142"/>
        <v>201698.11892321295</v>
      </c>
      <c r="H176" s="66">
        <f t="shared" si="143"/>
        <v>471177.01446092105</v>
      </c>
      <c r="I176" s="54">
        <f t="shared" si="172"/>
        <v>0.06</v>
      </c>
      <c r="J176" s="67">
        <f t="shared" si="144"/>
        <v>5.1430128318229462E-3</v>
      </c>
      <c r="K176" s="68">
        <f t="shared" si="145"/>
        <v>221220.85858365218</v>
      </c>
      <c r="L176" s="68">
        <f t="shared" si="146"/>
        <v>894095.99196778622</v>
      </c>
      <c r="M176" s="55">
        <f t="shared" si="173"/>
        <v>692397.87304457324</v>
      </c>
      <c r="N176" s="55">
        <f t="shared" si="174"/>
        <v>155915.25954759918</v>
      </c>
      <c r="O176" s="55">
        <f t="shared" si="147"/>
        <v>536482.61349697411</v>
      </c>
      <c r="P176" s="65">
        <f t="shared" si="175"/>
        <v>0</v>
      </c>
      <c r="Q176" s="52">
        <f t="shared" si="201"/>
        <v>0</v>
      </c>
      <c r="R176" s="57">
        <f t="shared" si="176"/>
        <v>0</v>
      </c>
      <c r="S176" s="59">
        <f t="shared" si="177"/>
        <v>0</v>
      </c>
      <c r="T176" s="56">
        <f t="shared" si="148"/>
        <v>0</v>
      </c>
      <c r="U176" s="57">
        <f t="shared" si="149"/>
        <v>0</v>
      </c>
      <c r="V176" s="59">
        <f t="shared" si="199"/>
        <v>0</v>
      </c>
      <c r="W176" s="52">
        <f t="shared" si="139"/>
        <v>0</v>
      </c>
      <c r="X176" s="57">
        <f t="shared" si="150"/>
        <v>0</v>
      </c>
      <c r="Y176" s="59">
        <f t="shared" si="202"/>
        <v>0</v>
      </c>
      <c r="Z176" s="56">
        <f t="shared" si="178"/>
        <v>0</v>
      </c>
      <c r="AA176" s="57">
        <f t="shared" si="179"/>
        <v>0</v>
      </c>
      <c r="AB176" s="63">
        <f t="shared" si="200"/>
        <v>0</v>
      </c>
      <c r="AC176" s="74">
        <f t="shared" si="151"/>
        <v>0</v>
      </c>
      <c r="AD176" s="57">
        <f t="shared" si="180"/>
        <v>0</v>
      </c>
      <c r="AE176" s="59">
        <f t="shared" si="181"/>
        <v>0</v>
      </c>
      <c r="AF176" s="54">
        <f t="shared" si="182"/>
        <v>0</v>
      </c>
      <c r="AG176" s="57">
        <f t="shared" si="152"/>
        <v>0</v>
      </c>
      <c r="AH176" s="59">
        <f t="shared" si="183"/>
        <v>9792031.2063354682</v>
      </c>
      <c r="AI176" s="54">
        <f t="shared" si="153"/>
        <v>155915.25954759918</v>
      </c>
      <c r="AJ176" s="57">
        <f t="shared" si="154"/>
        <v>40800.130026397783</v>
      </c>
      <c r="AK176" s="59">
        <f t="shared" si="138"/>
        <v>33994368.48921264</v>
      </c>
      <c r="AL176" s="56">
        <f t="shared" si="140"/>
        <v>536482.61349697411</v>
      </c>
      <c r="AM176" s="75">
        <f t="shared" si="155"/>
        <v>141643.20203838599</v>
      </c>
      <c r="AN176">
        <f t="shared" si="184"/>
        <v>3.4715178977999181E-2</v>
      </c>
      <c r="AO176" s="119">
        <f t="shared" si="156"/>
        <v>0</v>
      </c>
      <c r="AP176" s="119">
        <f t="shared" si="157"/>
        <v>0</v>
      </c>
      <c r="AQ176">
        <f t="shared" si="158"/>
        <v>0.45203740674721865</v>
      </c>
      <c r="AR176" s="41">
        <f t="shared" si="159"/>
        <v>0</v>
      </c>
      <c r="AS176" s="41">
        <f t="shared" si="160"/>
        <v>0</v>
      </c>
      <c r="AT176">
        <f t="shared" si="161"/>
        <v>0.45750372315639742</v>
      </c>
      <c r="AU176" s="41">
        <f t="shared" si="185"/>
        <v>0</v>
      </c>
      <c r="AV176" s="41">
        <f t="shared" si="186"/>
        <v>0</v>
      </c>
      <c r="AW176">
        <f t="shared" si="162"/>
        <v>0.47024264716879444</v>
      </c>
      <c r="AX176">
        <f t="shared" si="187"/>
        <v>0</v>
      </c>
      <c r="AY176" s="121">
        <f t="shared" si="188"/>
        <v>0</v>
      </c>
      <c r="AZ176">
        <f t="shared" si="163"/>
        <v>0.55772409623762831</v>
      </c>
      <c r="BA176" s="39">
        <f t="shared" si="189"/>
        <v>0</v>
      </c>
      <c r="BB176" s="39">
        <f t="shared" si="190"/>
        <v>0</v>
      </c>
      <c r="BC176">
        <f t="shared" si="164"/>
        <v>0.49426587970521413</v>
      </c>
      <c r="BD176" s="41">
        <f t="shared" si="191"/>
        <v>0</v>
      </c>
      <c r="BE176" s="41">
        <f t="shared" si="192"/>
        <v>0</v>
      </c>
      <c r="BF176">
        <f t="shared" si="165"/>
        <v>0.4730018497900631</v>
      </c>
      <c r="BG176" s="41">
        <f t="shared" si="193"/>
        <v>196715.38957399697</v>
      </c>
      <c r="BH176" s="41">
        <f t="shared" si="194"/>
        <v>25570102.565806266</v>
      </c>
      <c r="BI176">
        <f t="shared" si="166"/>
        <v>0.51599672221585657</v>
      </c>
      <c r="BJ176">
        <f t="shared" si="195"/>
        <v>678125.81553536013</v>
      </c>
      <c r="BK176" s="121">
        <f t="shared" si="196"/>
        <v>87983148.613503754</v>
      </c>
      <c r="BL176">
        <f t="shared" si="167"/>
        <v>0.53196902785529743</v>
      </c>
      <c r="BM176" s="119">
        <f t="shared" si="197"/>
        <v>874841.20510935714</v>
      </c>
      <c r="BN176" s="119">
        <f t="shared" si="198"/>
        <v>110091261.81408714</v>
      </c>
      <c r="BO176">
        <f t="shared" si="168"/>
        <v>0.49434765276892273</v>
      </c>
    </row>
    <row r="177" spans="1:67">
      <c r="A177">
        <v>165</v>
      </c>
      <c r="B177" s="58">
        <v>160</v>
      </c>
      <c r="C177" s="56">
        <f t="shared" si="141"/>
        <v>43094001.822503537</v>
      </c>
      <c r="D177" s="56">
        <f t="shared" si="169"/>
        <v>301357.88673468679</v>
      </c>
      <c r="E177" s="59">
        <f t="shared" si="170"/>
        <v>42792643.93576885</v>
      </c>
      <c r="F177" s="53">
        <f t="shared" si="171"/>
        <v>669414.52793892473</v>
      </c>
      <c r="G177" s="53">
        <f t="shared" si="142"/>
        <v>198486.54678874117</v>
      </c>
      <c r="H177" s="60">
        <f t="shared" si="143"/>
        <v>470927.98115018359</v>
      </c>
      <c r="I177" s="54">
        <f t="shared" si="172"/>
        <v>0.06</v>
      </c>
      <c r="J177" s="61">
        <f t="shared" si="144"/>
        <v>5.1430128318229462E-3</v>
      </c>
      <c r="K177" s="62">
        <f t="shared" si="145"/>
        <v>217661.12821936974</v>
      </c>
      <c r="L177" s="62">
        <f t="shared" si="146"/>
        <v>887075.65615829453</v>
      </c>
      <c r="M177" s="55">
        <f t="shared" si="173"/>
        <v>688589.10936955339</v>
      </c>
      <c r="N177" s="55">
        <f t="shared" si="174"/>
        <v>155057.59605661393</v>
      </c>
      <c r="O177" s="55">
        <f t="shared" si="147"/>
        <v>533531.51331293944</v>
      </c>
      <c r="P177" s="59">
        <f t="shared" si="175"/>
        <v>0</v>
      </c>
      <c r="Q177" s="52">
        <f t="shared" si="201"/>
        <v>0</v>
      </c>
      <c r="R177" s="57">
        <f t="shared" si="176"/>
        <v>0</v>
      </c>
      <c r="S177" s="59">
        <f t="shared" si="177"/>
        <v>0</v>
      </c>
      <c r="T177" s="56">
        <f t="shared" si="148"/>
        <v>0</v>
      </c>
      <c r="U177" s="57">
        <f t="shared" si="149"/>
        <v>0</v>
      </c>
      <c r="V177" s="59">
        <f t="shared" si="199"/>
        <v>0</v>
      </c>
      <c r="W177" s="52">
        <f t="shared" si="139"/>
        <v>0</v>
      </c>
      <c r="X177" s="57">
        <f t="shared" si="150"/>
        <v>0</v>
      </c>
      <c r="Y177" s="59">
        <f t="shared" si="202"/>
        <v>0</v>
      </c>
      <c r="Z177" s="56">
        <f t="shared" si="178"/>
        <v>0</v>
      </c>
      <c r="AA177" s="57">
        <f t="shared" si="179"/>
        <v>0</v>
      </c>
      <c r="AB177" s="63">
        <f t="shared" si="200"/>
        <v>0</v>
      </c>
      <c r="AC177" s="74">
        <f t="shared" si="151"/>
        <v>0</v>
      </c>
      <c r="AD177" s="57">
        <f t="shared" si="180"/>
        <v>0</v>
      </c>
      <c r="AE177" s="59">
        <f t="shared" si="181"/>
        <v>0</v>
      </c>
      <c r="AF177" s="54">
        <f t="shared" si="182"/>
        <v>0</v>
      </c>
      <c r="AG177" s="57">
        <f t="shared" si="152"/>
        <v>0</v>
      </c>
      <c r="AH177" s="59">
        <f t="shared" si="183"/>
        <v>9636115.9467878696</v>
      </c>
      <c r="AI177" s="54">
        <f t="shared" si="153"/>
        <v>155057.59605661393</v>
      </c>
      <c r="AJ177" s="57">
        <f t="shared" si="154"/>
        <v>40150.483111616122</v>
      </c>
      <c r="AK177" s="59">
        <f t="shared" si="138"/>
        <v>33457885.875715666</v>
      </c>
      <c r="AL177" s="56">
        <f t="shared" si="140"/>
        <v>533531.51331293944</v>
      </c>
      <c r="AM177" s="75">
        <f t="shared" si="155"/>
        <v>139407.85781548193</v>
      </c>
      <c r="AN177">
        <f t="shared" si="184"/>
        <v>3.4795586162006641E-2</v>
      </c>
      <c r="AO177" s="119">
        <f t="shared" si="156"/>
        <v>0</v>
      </c>
      <c r="AP177" s="119">
        <f t="shared" si="157"/>
        <v>0</v>
      </c>
      <c r="AQ177">
        <f t="shared" si="158"/>
        <v>0.44930616297963588</v>
      </c>
      <c r="AR177" s="41">
        <f t="shared" si="159"/>
        <v>0</v>
      </c>
      <c r="AS177" s="41">
        <f t="shared" si="160"/>
        <v>0</v>
      </c>
      <c r="AT177">
        <f t="shared" si="161"/>
        <v>0.45477379353045638</v>
      </c>
      <c r="AU177" s="41">
        <f t="shared" si="185"/>
        <v>0</v>
      </c>
      <c r="AV177" s="41">
        <f t="shared" si="186"/>
        <v>0</v>
      </c>
      <c r="AW177">
        <f t="shared" si="162"/>
        <v>0.46751736463791349</v>
      </c>
      <c r="AX177">
        <f t="shared" si="187"/>
        <v>0</v>
      </c>
      <c r="AY177" s="121">
        <f t="shared" si="188"/>
        <v>0</v>
      </c>
      <c r="AZ177">
        <f t="shared" si="163"/>
        <v>0.55508649960572631</v>
      </c>
      <c r="BA177" s="39">
        <f t="shared" si="189"/>
        <v>0</v>
      </c>
      <c r="BB177" s="39">
        <f t="shared" si="190"/>
        <v>0</v>
      </c>
      <c r="BC177">
        <f t="shared" si="164"/>
        <v>0.49155521785780587</v>
      </c>
      <c r="BD177" s="41">
        <f t="shared" si="191"/>
        <v>0</v>
      </c>
      <c r="BE177" s="41">
        <f t="shared" si="192"/>
        <v>0</v>
      </c>
      <c r="BF177">
        <f t="shared" si="165"/>
        <v>0.47027786162782415</v>
      </c>
      <c r="BG177" s="41">
        <f t="shared" si="193"/>
        <v>195208.07916823006</v>
      </c>
      <c r="BH177" s="41">
        <f t="shared" si="194"/>
        <v>25584503.349341299</v>
      </c>
      <c r="BI177">
        <f t="shared" si="166"/>
        <v>0.51330562175177441</v>
      </c>
      <c r="BJ177">
        <f t="shared" si="195"/>
        <v>672939.37112842139</v>
      </c>
      <c r="BK177" s="121">
        <f t="shared" si="196"/>
        <v>88032699.696635008</v>
      </c>
      <c r="BL177">
        <f t="shared" si="167"/>
        <v>0.52929598946687706</v>
      </c>
      <c r="BM177" s="119">
        <f t="shared" si="197"/>
        <v>868147.45029665146</v>
      </c>
      <c r="BN177" s="119">
        <f t="shared" si="198"/>
        <v>110174257.49912855</v>
      </c>
      <c r="BO177">
        <f t="shared" si="168"/>
        <v>0.49163705343228847</v>
      </c>
    </row>
    <row r="178" spans="1:67">
      <c r="A178">
        <v>166</v>
      </c>
      <c r="B178" s="64">
        <v>161</v>
      </c>
      <c r="C178" s="56">
        <f t="shared" si="141"/>
        <v>42405412.713133983</v>
      </c>
      <c r="D178" s="56">
        <f t="shared" si="169"/>
        <v>301357.88673467934</v>
      </c>
      <c r="E178" s="59">
        <f t="shared" si="170"/>
        <v>42104054.826399304</v>
      </c>
      <c r="F178" s="53">
        <f t="shared" si="171"/>
        <v>665971.72043192631</v>
      </c>
      <c r="G178" s="53">
        <f t="shared" si="142"/>
        <v>195292.64096978211</v>
      </c>
      <c r="H178" s="66">
        <f t="shared" si="143"/>
        <v>470679.07946214417</v>
      </c>
      <c r="I178" s="54">
        <f t="shared" si="172"/>
        <v>0.06</v>
      </c>
      <c r="J178" s="67">
        <f t="shared" si="144"/>
        <v>5.1430128318229462E-3</v>
      </c>
      <c r="K178" s="68">
        <f t="shared" si="145"/>
        <v>214120.98569860405</v>
      </c>
      <c r="L178" s="68">
        <f t="shared" si="146"/>
        <v>880092.70613053034</v>
      </c>
      <c r="M178" s="55">
        <f t="shared" si="173"/>
        <v>684800.0651607482</v>
      </c>
      <c r="N178" s="55">
        <f t="shared" si="174"/>
        <v>154204.37302654382</v>
      </c>
      <c r="O178" s="55">
        <f t="shared" si="147"/>
        <v>530595.69213420444</v>
      </c>
      <c r="P178" s="65">
        <f t="shared" si="175"/>
        <v>0</v>
      </c>
      <c r="Q178" s="52">
        <f t="shared" si="201"/>
        <v>0</v>
      </c>
      <c r="R178" s="57">
        <f t="shared" si="176"/>
        <v>0</v>
      </c>
      <c r="S178" s="59">
        <f t="shared" si="177"/>
        <v>0</v>
      </c>
      <c r="T178" s="56">
        <f t="shared" si="148"/>
        <v>0</v>
      </c>
      <c r="U178" s="57">
        <f t="shared" si="149"/>
        <v>0</v>
      </c>
      <c r="V178" s="59">
        <f t="shared" si="199"/>
        <v>0</v>
      </c>
      <c r="W178" s="52">
        <f t="shared" si="139"/>
        <v>0</v>
      </c>
      <c r="X178" s="57">
        <f t="shared" si="150"/>
        <v>0</v>
      </c>
      <c r="Y178" s="59">
        <f t="shared" si="202"/>
        <v>0</v>
      </c>
      <c r="Z178" s="56">
        <f t="shared" si="178"/>
        <v>0</v>
      </c>
      <c r="AA178" s="57">
        <f t="shared" si="179"/>
        <v>0</v>
      </c>
      <c r="AB178" s="63">
        <f t="shared" si="200"/>
        <v>0</v>
      </c>
      <c r="AC178" s="74">
        <f t="shared" si="151"/>
        <v>0</v>
      </c>
      <c r="AD178" s="57">
        <f t="shared" si="180"/>
        <v>0</v>
      </c>
      <c r="AE178" s="59">
        <f t="shared" si="181"/>
        <v>0</v>
      </c>
      <c r="AF178" s="54">
        <f t="shared" si="182"/>
        <v>0</v>
      </c>
      <c r="AG178" s="57">
        <f t="shared" si="152"/>
        <v>0</v>
      </c>
      <c r="AH178" s="59">
        <f t="shared" si="183"/>
        <v>9481058.3507312555</v>
      </c>
      <c r="AI178" s="54">
        <f t="shared" si="153"/>
        <v>154204.37302654382</v>
      </c>
      <c r="AJ178" s="57">
        <f t="shared" si="154"/>
        <v>39504.409794713567</v>
      </c>
      <c r="AK178" s="59">
        <f t="shared" si="138"/>
        <v>32924354.362402726</v>
      </c>
      <c r="AL178" s="56">
        <f t="shared" si="140"/>
        <v>530595.69213420444</v>
      </c>
      <c r="AM178" s="75">
        <f t="shared" si="155"/>
        <v>137184.8098433447</v>
      </c>
      <c r="AN178">
        <f t="shared" si="184"/>
        <v>3.48759933460141E-2</v>
      </c>
      <c r="AO178" s="119">
        <f t="shared" si="156"/>
        <v>0</v>
      </c>
      <c r="AP178" s="119">
        <f t="shared" si="157"/>
        <v>0</v>
      </c>
      <c r="AQ178">
        <f t="shared" si="158"/>
        <v>0.44658546979852159</v>
      </c>
      <c r="AR178" s="41">
        <f t="shared" si="159"/>
        <v>0</v>
      </c>
      <c r="AS178" s="41">
        <f t="shared" si="160"/>
        <v>0</v>
      </c>
      <c r="AT178">
        <f t="shared" si="161"/>
        <v>0.4520541282936712</v>
      </c>
      <c r="AU178" s="41">
        <f t="shared" si="185"/>
        <v>0</v>
      </c>
      <c r="AV178" s="41">
        <f t="shared" si="186"/>
        <v>0</v>
      </c>
      <c r="AW178">
        <f t="shared" si="162"/>
        <v>0.46480168032787933</v>
      </c>
      <c r="AX178">
        <f t="shared" si="187"/>
        <v>0</v>
      </c>
      <c r="AY178" s="121">
        <f t="shared" si="188"/>
        <v>0</v>
      </c>
      <c r="AZ178">
        <f t="shared" si="163"/>
        <v>0.55245400426531899</v>
      </c>
      <c r="BA178" s="39">
        <f t="shared" si="189"/>
        <v>0</v>
      </c>
      <c r="BB178" s="39">
        <f t="shared" si="190"/>
        <v>0</v>
      </c>
      <c r="BC178">
        <f t="shared" si="164"/>
        <v>0.48885290310800761</v>
      </c>
      <c r="BD178" s="41">
        <f t="shared" si="191"/>
        <v>0</v>
      </c>
      <c r="BE178" s="41">
        <f t="shared" si="192"/>
        <v>0</v>
      </c>
      <c r="BF178">
        <f t="shared" si="165"/>
        <v>0.467563327596344</v>
      </c>
      <c r="BG178" s="41">
        <f t="shared" si="193"/>
        <v>193708.78282125739</v>
      </c>
      <c r="BH178" s="41">
        <f t="shared" si="194"/>
        <v>25597925.922406275</v>
      </c>
      <c r="BI178">
        <f t="shared" si="166"/>
        <v>0.51062174541432881</v>
      </c>
      <c r="BJ178">
        <f t="shared" si="195"/>
        <v>667780.50197754917</v>
      </c>
      <c r="BK178" s="121">
        <f t="shared" si="196"/>
        <v>88078884.89427793</v>
      </c>
      <c r="BL178">
        <f t="shared" si="167"/>
        <v>0.52662935681306411</v>
      </c>
      <c r="BM178" s="119">
        <f t="shared" si="197"/>
        <v>861489.28479880653</v>
      </c>
      <c r="BN178" s="119">
        <f t="shared" si="198"/>
        <v>110252810.49088046</v>
      </c>
      <c r="BO178">
        <f t="shared" si="168"/>
        <v>0.48893479694987574</v>
      </c>
    </row>
    <row r="179" spans="1:67">
      <c r="A179">
        <v>167</v>
      </c>
      <c r="B179" s="58">
        <v>162</v>
      </c>
      <c r="C179" s="56">
        <f t="shared" si="141"/>
        <v>41720612.647973232</v>
      </c>
      <c r="D179" s="56">
        <f t="shared" si="169"/>
        <v>301357.88673467189</v>
      </c>
      <c r="E179" s="59">
        <f t="shared" si="170"/>
        <v>41419254.76123856</v>
      </c>
      <c r="F179" s="53">
        <f t="shared" si="171"/>
        <v>662546.61932811374</v>
      </c>
      <c r="G179" s="53">
        <f t="shared" si="142"/>
        <v>192116.31000087818</v>
      </c>
      <c r="H179" s="60">
        <f t="shared" si="143"/>
        <v>470430.30932723556</v>
      </c>
      <c r="I179" s="54">
        <f t="shared" si="172"/>
        <v>0.06</v>
      </c>
      <c r="J179" s="61">
        <f t="shared" si="144"/>
        <v>5.1430128318229462E-3</v>
      </c>
      <c r="K179" s="62">
        <f t="shared" si="145"/>
        <v>210600.32960424517</v>
      </c>
      <c r="L179" s="62">
        <f t="shared" si="146"/>
        <v>873146.94893235888</v>
      </c>
      <c r="M179" s="55">
        <f t="shared" si="173"/>
        <v>681030.6389314807</v>
      </c>
      <c r="N179" s="55">
        <f t="shared" si="174"/>
        <v>153355.56760445677</v>
      </c>
      <c r="O179" s="55">
        <f t="shared" si="147"/>
        <v>527675.07132702391</v>
      </c>
      <c r="P179" s="59">
        <f t="shared" si="175"/>
        <v>0</v>
      </c>
      <c r="Q179" s="52">
        <f t="shared" si="201"/>
        <v>0</v>
      </c>
      <c r="R179" s="57">
        <f t="shared" si="176"/>
        <v>0</v>
      </c>
      <c r="S179" s="59">
        <f t="shared" si="177"/>
        <v>0</v>
      </c>
      <c r="T179" s="56">
        <f t="shared" si="148"/>
        <v>0</v>
      </c>
      <c r="U179" s="57">
        <f t="shared" si="149"/>
        <v>0</v>
      </c>
      <c r="V179" s="59">
        <f t="shared" si="199"/>
        <v>0</v>
      </c>
      <c r="W179" s="52">
        <f t="shared" si="139"/>
        <v>0</v>
      </c>
      <c r="X179" s="57">
        <f t="shared" si="150"/>
        <v>0</v>
      </c>
      <c r="Y179" s="59">
        <f t="shared" si="202"/>
        <v>0</v>
      </c>
      <c r="Z179" s="56">
        <f t="shared" si="178"/>
        <v>0</v>
      </c>
      <c r="AA179" s="57">
        <f t="shared" si="179"/>
        <v>0</v>
      </c>
      <c r="AB179" s="63">
        <f t="shared" si="200"/>
        <v>0</v>
      </c>
      <c r="AC179" s="74">
        <f t="shared" si="151"/>
        <v>0</v>
      </c>
      <c r="AD179" s="57">
        <f t="shared" si="180"/>
        <v>0</v>
      </c>
      <c r="AE179" s="59">
        <f t="shared" si="181"/>
        <v>0</v>
      </c>
      <c r="AF179" s="54">
        <f t="shared" si="182"/>
        <v>0</v>
      </c>
      <c r="AG179" s="57">
        <f t="shared" si="152"/>
        <v>0</v>
      </c>
      <c r="AH179" s="59">
        <f t="shared" si="183"/>
        <v>9326853.9777047113</v>
      </c>
      <c r="AI179" s="54">
        <f t="shared" si="153"/>
        <v>153355.56760445677</v>
      </c>
      <c r="AJ179" s="57">
        <f t="shared" si="154"/>
        <v>38861.89157376963</v>
      </c>
      <c r="AK179" s="59">
        <f t="shared" si="138"/>
        <v>32393758.670268521</v>
      </c>
      <c r="AL179" s="56">
        <f t="shared" si="140"/>
        <v>527675.07132702391</v>
      </c>
      <c r="AM179" s="75">
        <f t="shared" si="155"/>
        <v>134973.99445945217</v>
      </c>
      <c r="AN179">
        <f t="shared" si="184"/>
        <v>3.495640053002156E-2</v>
      </c>
      <c r="AO179" s="119">
        <f t="shared" si="156"/>
        <v>0</v>
      </c>
      <c r="AP179" s="119">
        <f t="shared" si="157"/>
        <v>0</v>
      </c>
      <c r="AQ179">
        <f t="shared" si="158"/>
        <v>0.44387533567443221</v>
      </c>
      <c r="AR179" s="41">
        <f t="shared" si="159"/>
        <v>0</v>
      </c>
      <c r="AS179" s="41">
        <f t="shared" si="160"/>
        <v>0</v>
      </c>
      <c r="AT179">
        <f t="shared" si="161"/>
        <v>0.44934473840174072</v>
      </c>
      <c r="AU179" s="41">
        <f t="shared" si="185"/>
        <v>0</v>
      </c>
      <c r="AV179" s="41">
        <f t="shared" si="186"/>
        <v>0</v>
      </c>
      <c r="AW179">
        <f t="shared" si="162"/>
        <v>0.46209561073912236</v>
      </c>
      <c r="AX179">
        <f t="shared" si="187"/>
        <v>0</v>
      </c>
      <c r="AY179" s="121">
        <f t="shared" si="188"/>
        <v>0</v>
      </c>
      <c r="AZ179">
        <f t="shared" si="163"/>
        <v>0.54982665619045323</v>
      </c>
      <c r="BA179" s="39">
        <f t="shared" si="189"/>
        <v>0</v>
      </c>
      <c r="BB179" s="39">
        <f t="shared" si="190"/>
        <v>0</v>
      </c>
      <c r="BC179">
        <f t="shared" si="164"/>
        <v>0.48615896150333515</v>
      </c>
      <c r="BD179" s="41">
        <f t="shared" si="191"/>
        <v>0</v>
      </c>
      <c r="BE179" s="41">
        <f t="shared" si="192"/>
        <v>0</v>
      </c>
      <c r="BF179">
        <f t="shared" si="165"/>
        <v>0.46485826535232044</v>
      </c>
      <c r="BG179" s="41">
        <f t="shared" si="193"/>
        <v>192217.45917822639</v>
      </c>
      <c r="BH179" s="41">
        <f t="shared" si="194"/>
        <v>25610379.78994428</v>
      </c>
      <c r="BI179">
        <f t="shared" si="166"/>
        <v>0.50794512690838156</v>
      </c>
      <c r="BJ179">
        <f t="shared" si="195"/>
        <v>662649.06578647601</v>
      </c>
      <c r="BK179" s="121">
        <f t="shared" si="196"/>
        <v>88121736.911612988</v>
      </c>
      <c r="BL179">
        <f t="shared" si="167"/>
        <v>0.52396916866207188</v>
      </c>
      <c r="BM179" s="119">
        <f t="shared" si="197"/>
        <v>854866.52496470243</v>
      </c>
      <c r="BN179" s="119">
        <f t="shared" si="198"/>
        <v>110326963.50689988</v>
      </c>
      <c r="BO179">
        <f t="shared" si="168"/>
        <v>0.48624090939971193</v>
      </c>
    </row>
    <row r="180" spans="1:67">
      <c r="A180">
        <v>168</v>
      </c>
      <c r="B180" s="64">
        <v>163</v>
      </c>
      <c r="C180" s="56">
        <f t="shared" si="141"/>
        <v>41039582.009041756</v>
      </c>
      <c r="D180" s="56">
        <f t="shared" si="169"/>
        <v>301357.88673467934</v>
      </c>
      <c r="E180" s="59">
        <f t="shared" si="170"/>
        <v>40738224.122307077</v>
      </c>
      <c r="F180" s="53">
        <f t="shared" si="171"/>
        <v>659139.13356322818</v>
      </c>
      <c r="G180" s="53">
        <f t="shared" si="142"/>
        <v>188957.46288730099</v>
      </c>
      <c r="H180" s="66">
        <f t="shared" si="143"/>
        <v>470181.67067592719</v>
      </c>
      <c r="I180" s="54">
        <f t="shared" si="172"/>
        <v>0.06</v>
      </c>
      <c r="J180" s="67">
        <f t="shared" si="144"/>
        <v>5.1430128318229462E-3</v>
      </c>
      <c r="K180" s="68">
        <f t="shared" si="145"/>
        <v>207099.05904113015</v>
      </c>
      <c r="L180" s="68">
        <f t="shared" si="146"/>
        <v>866238.19260435831</v>
      </c>
      <c r="M180" s="55">
        <f t="shared" si="173"/>
        <v>677280.72971705731</v>
      </c>
      <c r="N180" s="55">
        <f t="shared" si="174"/>
        <v>152511.15705496175</v>
      </c>
      <c r="O180" s="55">
        <f t="shared" si="147"/>
        <v>524769.57266209554</v>
      </c>
      <c r="P180" s="65">
        <f t="shared" si="175"/>
        <v>0</v>
      </c>
      <c r="Q180" s="52">
        <f t="shared" si="201"/>
        <v>0</v>
      </c>
      <c r="R180" s="57">
        <f t="shared" si="176"/>
        <v>0</v>
      </c>
      <c r="S180" s="59">
        <f t="shared" si="177"/>
        <v>0</v>
      </c>
      <c r="T180" s="56">
        <f t="shared" si="148"/>
        <v>0</v>
      </c>
      <c r="U180" s="57">
        <f t="shared" si="149"/>
        <v>0</v>
      </c>
      <c r="V180" s="59">
        <f t="shared" si="199"/>
        <v>0</v>
      </c>
      <c r="W180" s="52">
        <f t="shared" si="139"/>
        <v>0</v>
      </c>
      <c r="X180" s="57">
        <f t="shared" si="150"/>
        <v>0</v>
      </c>
      <c r="Y180" s="59">
        <f t="shared" si="202"/>
        <v>0</v>
      </c>
      <c r="Z180" s="56">
        <f t="shared" si="178"/>
        <v>0</v>
      </c>
      <c r="AA180" s="57">
        <f t="shared" si="179"/>
        <v>0</v>
      </c>
      <c r="AB180" s="63">
        <f t="shared" si="200"/>
        <v>0</v>
      </c>
      <c r="AC180" s="74">
        <f t="shared" si="151"/>
        <v>0</v>
      </c>
      <c r="AD180" s="57">
        <f t="shared" si="180"/>
        <v>0</v>
      </c>
      <c r="AE180" s="59">
        <f t="shared" si="181"/>
        <v>0</v>
      </c>
      <c r="AF180" s="54">
        <f t="shared" si="182"/>
        <v>0</v>
      </c>
      <c r="AG180" s="57">
        <f t="shared" si="152"/>
        <v>0</v>
      </c>
      <c r="AH180" s="59">
        <f t="shared" si="183"/>
        <v>9173498.4101002552</v>
      </c>
      <c r="AI180" s="54">
        <f t="shared" si="153"/>
        <v>152511.15705496175</v>
      </c>
      <c r="AJ180" s="57">
        <f t="shared" si="154"/>
        <v>38222.910042084397</v>
      </c>
      <c r="AK180" s="59">
        <f t="shared" si="138"/>
        <v>31866083.598941498</v>
      </c>
      <c r="AL180" s="56">
        <f t="shared" si="140"/>
        <v>524769.57266209554</v>
      </c>
      <c r="AM180" s="75">
        <f t="shared" si="155"/>
        <v>132775.3483289229</v>
      </c>
      <c r="AN180">
        <f t="shared" si="184"/>
        <v>3.503680771402902E-2</v>
      </c>
      <c r="AO180" s="119">
        <f t="shared" si="156"/>
        <v>0</v>
      </c>
      <c r="AP180" s="119">
        <f t="shared" si="157"/>
        <v>0</v>
      </c>
      <c r="AQ180">
        <f t="shared" si="158"/>
        <v>0.44117576860465135</v>
      </c>
      <c r="AR180" s="41">
        <f t="shared" si="159"/>
        <v>0</v>
      </c>
      <c r="AS180" s="41">
        <f t="shared" si="160"/>
        <v>0</v>
      </c>
      <c r="AT180">
        <f t="shared" si="161"/>
        <v>0.44664563433403309</v>
      </c>
      <c r="AU180" s="41">
        <f t="shared" si="185"/>
        <v>0</v>
      </c>
      <c r="AV180" s="41">
        <f t="shared" si="186"/>
        <v>0</v>
      </c>
      <c r="AW180">
        <f t="shared" si="162"/>
        <v>0.4593991718917057</v>
      </c>
      <c r="AX180">
        <f t="shared" si="187"/>
        <v>0</v>
      </c>
      <c r="AY180" s="121">
        <f t="shared" si="188"/>
        <v>0</v>
      </c>
      <c r="AZ180">
        <f t="shared" si="163"/>
        <v>0.54720450093027362</v>
      </c>
      <c r="BA180" s="39">
        <f t="shared" si="189"/>
        <v>0</v>
      </c>
      <c r="BB180" s="39">
        <f t="shared" si="190"/>
        <v>0</v>
      </c>
      <c r="BC180">
        <f t="shared" si="164"/>
        <v>0.48347341861283794</v>
      </c>
      <c r="BD180" s="41">
        <f t="shared" si="191"/>
        <v>0</v>
      </c>
      <c r="BE180" s="41">
        <f t="shared" si="192"/>
        <v>0</v>
      </c>
      <c r="BF180">
        <f t="shared" si="165"/>
        <v>0.46216269207164179</v>
      </c>
      <c r="BG180" s="41">
        <f t="shared" si="193"/>
        <v>190734.06709704615</v>
      </c>
      <c r="BH180" s="41">
        <f t="shared" si="194"/>
        <v>25621874.385233574</v>
      </c>
      <c r="BI180">
        <f t="shared" si="166"/>
        <v>0.50527579947160839</v>
      </c>
      <c r="BJ180">
        <f t="shared" si="195"/>
        <v>657544.92099101841</v>
      </c>
      <c r="BK180" s="121">
        <f t="shared" si="196"/>
        <v>88161288.207232058</v>
      </c>
      <c r="BL180">
        <f t="shared" si="167"/>
        <v>0.52131546332818102</v>
      </c>
      <c r="BM180" s="119">
        <f t="shared" si="197"/>
        <v>848278.98808806459</v>
      </c>
      <c r="BN180" s="119">
        <f t="shared" si="198"/>
        <v>110396758.94388035</v>
      </c>
      <c r="BO180">
        <f t="shared" si="168"/>
        <v>0.48355541638141192</v>
      </c>
    </row>
    <row r="181" spans="1:67">
      <c r="A181">
        <v>169</v>
      </c>
      <c r="B181" s="58">
        <v>164</v>
      </c>
      <c r="C181" s="56">
        <f t="shared" si="141"/>
        <v>40362301.279324695</v>
      </c>
      <c r="D181" s="56">
        <f t="shared" si="169"/>
        <v>301357.88673467189</v>
      </c>
      <c r="E181" s="59">
        <f t="shared" si="170"/>
        <v>40060943.392590024</v>
      </c>
      <c r="F181" s="53">
        <f t="shared" si="171"/>
        <v>655749.17254135606</v>
      </c>
      <c r="G181" s="53">
        <f t="shared" si="142"/>
        <v>185816.00910263008</v>
      </c>
      <c r="H181" s="60">
        <f t="shared" si="143"/>
        <v>469933.16343872598</v>
      </c>
      <c r="I181" s="54">
        <f t="shared" si="172"/>
        <v>0.06</v>
      </c>
      <c r="J181" s="61">
        <f t="shared" si="144"/>
        <v>5.1430128318229462E-3</v>
      </c>
      <c r="K181" s="62">
        <f t="shared" si="145"/>
        <v>203617.07363335867</v>
      </c>
      <c r="L181" s="62">
        <f t="shared" si="146"/>
        <v>859366.24617471476</v>
      </c>
      <c r="M181" s="55">
        <f t="shared" si="173"/>
        <v>673550.23707208468</v>
      </c>
      <c r="N181" s="55">
        <f t="shared" si="174"/>
        <v>151671.11875960455</v>
      </c>
      <c r="O181" s="55">
        <f t="shared" si="147"/>
        <v>521879.11831248016</v>
      </c>
      <c r="P181" s="59">
        <f t="shared" si="175"/>
        <v>0</v>
      </c>
      <c r="Q181" s="52">
        <f t="shared" si="201"/>
        <v>0</v>
      </c>
      <c r="R181" s="57">
        <f t="shared" si="176"/>
        <v>0</v>
      </c>
      <c r="S181" s="59">
        <f t="shared" si="177"/>
        <v>0</v>
      </c>
      <c r="T181" s="56">
        <f t="shared" si="148"/>
        <v>0</v>
      </c>
      <c r="U181" s="57">
        <f t="shared" si="149"/>
        <v>0</v>
      </c>
      <c r="V181" s="59">
        <f t="shared" si="199"/>
        <v>0</v>
      </c>
      <c r="W181" s="52">
        <f t="shared" si="139"/>
        <v>0</v>
      </c>
      <c r="X181" s="57">
        <f t="shared" si="150"/>
        <v>0</v>
      </c>
      <c r="Y181" s="59">
        <f t="shared" si="202"/>
        <v>0</v>
      </c>
      <c r="Z181" s="56">
        <f t="shared" si="178"/>
        <v>0</v>
      </c>
      <c r="AA181" s="57">
        <f t="shared" si="179"/>
        <v>0</v>
      </c>
      <c r="AB181" s="63">
        <f t="shared" si="200"/>
        <v>0</v>
      </c>
      <c r="AC181" s="74">
        <f t="shared" si="151"/>
        <v>0</v>
      </c>
      <c r="AD181" s="57">
        <f t="shared" si="180"/>
        <v>0</v>
      </c>
      <c r="AE181" s="59">
        <f t="shared" si="181"/>
        <v>0</v>
      </c>
      <c r="AF181" s="54">
        <f t="shared" si="182"/>
        <v>0</v>
      </c>
      <c r="AG181" s="57">
        <f t="shared" si="152"/>
        <v>0</v>
      </c>
      <c r="AH181" s="59">
        <f t="shared" si="183"/>
        <v>9020987.2530452926</v>
      </c>
      <c r="AI181" s="54">
        <f t="shared" si="153"/>
        <v>151671.11875960455</v>
      </c>
      <c r="AJ181" s="57">
        <f t="shared" si="154"/>
        <v>37587.446887688719</v>
      </c>
      <c r="AK181" s="59">
        <f t="shared" si="138"/>
        <v>31341314.026279401</v>
      </c>
      <c r="AL181" s="56">
        <f t="shared" si="140"/>
        <v>521879.11831248016</v>
      </c>
      <c r="AM181" s="75">
        <f t="shared" si="155"/>
        <v>130588.80844283084</v>
      </c>
      <c r="AN181">
        <f t="shared" si="184"/>
        <v>3.5117214898036486E-2</v>
      </c>
      <c r="AO181" s="119">
        <f t="shared" si="156"/>
        <v>0</v>
      </c>
      <c r="AP181" s="119">
        <f t="shared" si="157"/>
        <v>0</v>
      </c>
      <c r="AQ181">
        <f t="shared" si="158"/>
        <v>0.43848677611559528</v>
      </c>
      <c r="AR181" s="41">
        <f t="shared" si="159"/>
        <v>0</v>
      </c>
      <c r="AS181" s="41">
        <f t="shared" si="160"/>
        <v>0</v>
      </c>
      <c r="AT181">
        <f t="shared" si="161"/>
        <v>0.44395682609594278</v>
      </c>
      <c r="AU181" s="41">
        <f t="shared" si="185"/>
        <v>0</v>
      </c>
      <c r="AV181" s="41">
        <f t="shared" si="186"/>
        <v>0</v>
      </c>
      <c r="AW181">
        <f t="shared" si="162"/>
        <v>0.45671237932719333</v>
      </c>
      <c r="AX181">
        <f t="shared" si="187"/>
        <v>0</v>
      </c>
      <c r="AY181" s="121">
        <f t="shared" si="188"/>
        <v>0</v>
      </c>
      <c r="AZ181">
        <f t="shared" si="163"/>
        <v>0.5445875836085059</v>
      </c>
      <c r="BA181" s="39">
        <f t="shared" si="189"/>
        <v>0</v>
      </c>
      <c r="BB181" s="39">
        <f t="shared" si="190"/>
        <v>0</v>
      </c>
      <c r="BC181">
        <f t="shared" si="164"/>
        <v>0.48079629952840436</v>
      </c>
      <c r="BD181" s="41">
        <f t="shared" si="191"/>
        <v>0</v>
      </c>
      <c r="BE181" s="41">
        <f t="shared" si="192"/>
        <v>0</v>
      </c>
      <c r="BF181">
        <f t="shared" si="165"/>
        <v>0.45947662445121396</v>
      </c>
      <c r="BG181" s="41">
        <f t="shared" si="193"/>
        <v>189258.56564729326</v>
      </c>
      <c r="BH181" s="41">
        <f t="shared" si="194"/>
        <v>25632419.07037317</v>
      </c>
      <c r="BI181">
        <f t="shared" si="166"/>
        <v>0.50261379587520061</v>
      </c>
      <c r="BJ181">
        <f t="shared" si="195"/>
        <v>652467.92675531097</v>
      </c>
      <c r="BK181" s="121">
        <f t="shared" si="196"/>
        <v>88197570.994809151</v>
      </c>
      <c r="BL181">
        <f t="shared" si="167"/>
        <v>0.51866827867199661</v>
      </c>
      <c r="BM181" s="119">
        <f t="shared" si="197"/>
        <v>841726.4924026042</v>
      </c>
      <c r="BN181" s="119">
        <f t="shared" si="198"/>
        <v>110462238.87982188</v>
      </c>
      <c r="BO181">
        <f t="shared" si="168"/>
        <v>0.48087834301742222</v>
      </c>
    </row>
    <row r="182" spans="1:67">
      <c r="A182">
        <v>170</v>
      </c>
      <c r="B182" s="64">
        <v>165</v>
      </c>
      <c r="C182" s="56">
        <f t="shared" si="141"/>
        <v>39688751.042252608</v>
      </c>
      <c r="D182" s="56">
        <f t="shared" si="169"/>
        <v>301357.88673466444</v>
      </c>
      <c r="E182" s="59">
        <f t="shared" si="170"/>
        <v>39387393.155517943</v>
      </c>
      <c r="F182" s="53">
        <f t="shared" si="171"/>
        <v>652376.64613251877</v>
      </c>
      <c r="G182" s="53">
        <f t="shared" si="142"/>
        <v>182691.85858634405</v>
      </c>
      <c r="H182" s="66">
        <f t="shared" si="143"/>
        <v>469684.78754617472</v>
      </c>
      <c r="I182" s="54">
        <f t="shared" si="172"/>
        <v>0.06</v>
      </c>
      <c r="J182" s="67">
        <f t="shared" si="144"/>
        <v>5.1430128318229462E-3</v>
      </c>
      <c r="K182" s="68">
        <f t="shared" si="145"/>
        <v>200154.27352162206</v>
      </c>
      <c r="L182" s="68">
        <f t="shared" si="146"/>
        <v>852530.91965414083</v>
      </c>
      <c r="M182" s="55">
        <f t="shared" si="173"/>
        <v>669839.06106779678</v>
      </c>
      <c r="N182" s="55">
        <f t="shared" si="174"/>
        <v>150835.43021626593</v>
      </c>
      <c r="O182" s="55">
        <f t="shared" si="147"/>
        <v>519003.63085153088</v>
      </c>
      <c r="P182" s="65">
        <f t="shared" si="175"/>
        <v>0</v>
      </c>
      <c r="Q182" s="52">
        <f t="shared" si="201"/>
        <v>0</v>
      </c>
      <c r="R182" s="57">
        <f t="shared" si="176"/>
        <v>0</v>
      </c>
      <c r="S182" s="59">
        <f t="shared" si="177"/>
        <v>0</v>
      </c>
      <c r="T182" s="56">
        <f t="shared" si="148"/>
        <v>0</v>
      </c>
      <c r="U182" s="57">
        <f t="shared" si="149"/>
        <v>0</v>
      </c>
      <c r="V182" s="59">
        <f t="shared" si="199"/>
        <v>0</v>
      </c>
      <c r="W182" s="52">
        <f t="shared" si="139"/>
        <v>0</v>
      </c>
      <c r="X182" s="57">
        <f t="shared" si="150"/>
        <v>0</v>
      </c>
      <c r="Y182" s="59">
        <f t="shared" si="202"/>
        <v>0</v>
      </c>
      <c r="Z182" s="56">
        <f t="shared" si="178"/>
        <v>0</v>
      </c>
      <c r="AA182" s="57">
        <f t="shared" si="179"/>
        <v>0</v>
      </c>
      <c r="AB182" s="63">
        <f t="shared" si="200"/>
        <v>0</v>
      </c>
      <c r="AC182" s="74">
        <f t="shared" si="151"/>
        <v>0</v>
      </c>
      <c r="AD182" s="57">
        <f t="shared" si="180"/>
        <v>0</v>
      </c>
      <c r="AE182" s="59">
        <f t="shared" si="181"/>
        <v>0</v>
      </c>
      <c r="AF182" s="54">
        <f t="shared" si="182"/>
        <v>0</v>
      </c>
      <c r="AG182" s="57">
        <f t="shared" si="152"/>
        <v>0</v>
      </c>
      <c r="AH182" s="59">
        <f t="shared" si="183"/>
        <v>8869316.1342856884</v>
      </c>
      <c r="AI182" s="54">
        <f t="shared" si="153"/>
        <v>150835.43021626593</v>
      </c>
      <c r="AJ182" s="57">
        <f t="shared" si="154"/>
        <v>36955.483892857032</v>
      </c>
      <c r="AK182" s="59">
        <f t="shared" si="138"/>
        <v>30819434.907966919</v>
      </c>
      <c r="AL182" s="56">
        <f t="shared" si="140"/>
        <v>519003.63085153088</v>
      </c>
      <c r="AM182" s="75">
        <f t="shared" si="155"/>
        <v>128414.31211652883</v>
      </c>
      <c r="AN182">
        <f t="shared" si="184"/>
        <v>3.5197622082043939E-2</v>
      </c>
      <c r="AO182" s="119">
        <f t="shared" si="156"/>
        <v>0</v>
      </c>
      <c r="AP182" s="119">
        <f t="shared" si="157"/>
        <v>0</v>
      </c>
      <c r="AQ182">
        <f t="shared" si="158"/>
        <v>0.43580836526529498</v>
      </c>
      <c r="AR182" s="41">
        <f t="shared" si="159"/>
        <v>0</v>
      </c>
      <c r="AS182" s="41">
        <f t="shared" si="160"/>
        <v>0</v>
      </c>
      <c r="AT182">
        <f t="shared" si="161"/>
        <v>0.44127832322120231</v>
      </c>
      <c r="AU182" s="41">
        <f t="shared" si="185"/>
        <v>0</v>
      </c>
      <c r="AV182" s="41">
        <f t="shared" si="186"/>
        <v>0</v>
      </c>
      <c r="AW182">
        <f t="shared" si="162"/>
        <v>0.4540352481106571</v>
      </c>
      <c r="AX182">
        <f t="shared" si="187"/>
        <v>0</v>
      </c>
      <c r="AY182" s="121">
        <f t="shared" si="188"/>
        <v>0</v>
      </c>
      <c r="AZ182">
        <f t="shared" si="163"/>
        <v>0.54197594892315248</v>
      </c>
      <c r="BA182" s="39">
        <f t="shared" si="189"/>
        <v>0</v>
      </c>
      <c r="BB182" s="39">
        <f t="shared" si="190"/>
        <v>0</v>
      </c>
      <c r="BC182">
        <f t="shared" si="164"/>
        <v>0.47812762886595339</v>
      </c>
      <c r="BD182" s="41">
        <f t="shared" si="191"/>
        <v>0</v>
      </c>
      <c r="BE182" s="41">
        <f t="shared" si="192"/>
        <v>0</v>
      </c>
      <c r="BF182">
        <f t="shared" si="165"/>
        <v>0.4568000787109211</v>
      </c>
      <c r="BG182" s="41">
        <f t="shared" si="193"/>
        <v>187790.91410912297</v>
      </c>
      <c r="BH182" s="41">
        <f t="shared" si="194"/>
        <v>25642023.136765208</v>
      </c>
      <c r="BI182">
        <f t="shared" si="166"/>
        <v>0.49995914842454908</v>
      </c>
      <c r="BJ182">
        <f t="shared" si="195"/>
        <v>647417.94296805968</v>
      </c>
      <c r="BK182" s="121">
        <f t="shared" si="196"/>
        <v>88230617.244760245</v>
      </c>
      <c r="BL182">
        <f t="shared" si="167"/>
        <v>0.51602765210083856</v>
      </c>
      <c r="BM182" s="119">
        <f t="shared" si="197"/>
        <v>835208.85707718262</v>
      </c>
      <c r="BN182" s="119">
        <f t="shared" si="198"/>
        <v>110523445.07618646</v>
      </c>
      <c r="BO182">
        <f t="shared" si="168"/>
        <v>0.4782097139543019</v>
      </c>
    </row>
    <row r="183" spans="1:67">
      <c r="A183">
        <v>171</v>
      </c>
      <c r="B183" s="58">
        <v>166</v>
      </c>
      <c r="C183" s="56">
        <f t="shared" si="141"/>
        <v>39018911.98118481</v>
      </c>
      <c r="D183" s="56">
        <f t="shared" si="169"/>
        <v>301357.88673466444</v>
      </c>
      <c r="E183" s="59">
        <f t="shared" si="170"/>
        <v>38717554.094450146</v>
      </c>
      <c r="F183" s="53">
        <f t="shared" si="171"/>
        <v>649021.46467027743</v>
      </c>
      <c r="G183" s="53">
        <f t="shared" si="142"/>
        <v>179584.92174142459</v>
      </c>
      <c r="H183" s="60">
        <f t="shared" si="143"/>
        <v>469436.54292885284</v>
      </c>
      <c r="I183" s="54">
        <f t="shared" si="172"/>
        <v>0.06</v>
      </c>
      <c r="J183" s="61">
        <f t="shared" si="144"/>
        <v>5.1430128318229462E-3</v>
      </c>
      <c r="K183" s="62">
        <f t="shared" si="145"/>
        <v>196710.55936054647</v>
      </c>
      <c r="L183" s="62">
        <f t="shared" si="146"/>
        <v>845732.02403082396</v>
      </c>
      <c r="M183" s="55">
        <f t="shared" si="173"/>
        <v>666147.10228939936</v>
      </c>
      <c r="N183" s="55">
        <f t="shared" si="174"/>
        <v>150004.06903856367</v>
      </c>
      <c r="O183" s="55">
        <f t="shared" si="147"/>
        <v>516143.03325083572</v>
      </c>
      <c r="P183" s="59">
        <f t="shared" si="175"/>
        <v>0</v>
      </c>
      <c r="Q183" s="52">
        <f t="shared" si="201"/>
        <v>0</v>
      </c>
      <c r="R183" s="57">
        <f t="shared" si="176"/>
        <v>0</v>
      </c>
      <c r="S183" s="59">
        <f t="shared" si="177"/>
        <v>0</v>
      </c>
      <c r="T183" s="56">
        <f t="shared" si="148"/>
        <v>0</v>
      </c>
      <c r="U183" s="57">
        <f t="shared" si="149"/>
        <v>0</v>
      </c>
      <c r="V183" s="59">
        <f t="shared" si="199"/>
        <v>0</v>
      </c>
      <c r="W183" s="52">
        <f t="shared" si="139"/>
        <v>0</v>
      </c>
      <c r="X183" s="57">
        <f t="shared" si="150"/>
        <v>0</v>
      </c>
      <c r="Y183" s="59">
        <f t="shared" si="202"/>
        <v>0</v>
      </c>
      <c r="Z183" s="56">
        <f t="shared" si="178"/>
        <v>0</v>
      </c>
      <c r="AA183" s="57">
        <f t="shared" si="179"/>
        <v>0</v>
      </c>
      <c r="AB183" s="63">
        <f t="shared" si="200"/>
        <v>0</v>
      </c>
      <c r="AC183" s="74">
        <f t="shared" si="151"/>
        <v>0</v>
      </c>
      <c r="AD183" s="57">
        <f t="shared" si="180"/>
        <v>0</v>
      </c>
      <c r="AE183" s="59">
        <f t="shared" si="181"/>
        <v>0</v>
      </c>
      <c r="AF183" s="54">
        <f t="shared" si="182"/>
        <v>0</v>
      </c>
      <c r="AG183" s="57">
        <f t="shared" si="152"/>
        <v>0</v>
      </c>
      <c r="AH183" s="59">
        <f t="shared" si="183"/>
        <v>8718480.7040694226</v>
      </c>
      <c r="AI183" s="54">
        <f t="shared" si="153"/>
        <v>150004.06903856367</v>
      </c>
      <c r="AJ183" s="57">
        <f t="shared" si="154"/>
        <v>36327.002933622593</v>
      </c>
      <c r="AK183" s="59">
        <f t="shared" si="138"/>
        <v>30300431.27711539</v>
      </c>
      <c r="AL183" s="56">
        <f t="shared" si="140"/>
        <v>516143.03325083572</v>
      </c>
      <c r="AM183" s="75">
        <f t="shared" si="155"/>
        <v>126251.79698798079</v>
      </c>
      <c r="AN183">
        <f t="shared" si="184"/>
        <v>3.5278029266051406E-2</v>
      </c>
      <c r="AO183" s="119">
        <f t="shared" si="156"/>
        <v>0</v>
      </c>
      <c r="AP183" s="119">
        <f t="shared" si="157"/>
        <v>0</v>
      </c>
      <c r="AQ183">
        <f t="shared" si="158"/>
        <v>0.43314054264589041</v>
      </c>
      <c r="AR183" s="41">
        <f t="shared" si="159"/>
        <v>0</v>
      </c>
      <c r="AS183" s="41">
        <f t="shared" si="160"/>
        <v>0</v>
      </c>
      <c r="AT183">
        <f t="shared" si="161"/>
        <v>0.43861013477422445</v>
      </c>
      <c r="AU183" s="41">
        <f t="shared" si="185"/>
        <v>0</v>
      </c>
      <c r="AV183" s="41">
        <f t="shared" si="186"/>
        <v>0</v>
      </c>
      <c r="AW183">
        <f t="shared" si="162"/>
        <v>0.45136779283266371</v>
      </c>
      <c r="AX183">
        <f t="shared" si="187"/>
        <v>0</v>
      </c>
      <c r="AY183" s="121">
        <f t="shared" si="188"/>
        <v>0</v>
      </c>
      <c r="AZ183">
        <f t="shared" si="163"/>
        <v>0.53936964114615804</v>
      </c>
      <c r="BA183" s="39">
        <f t="shared" si="189"/>
        <v>0</v>
      </c>
      <c r="BB183" s="39">
        <f t="shared" si="190"/>
        <v>0</v>
      </c>
      <c r="BC183">
        <f t="shared" si="164"/>
        <v>0.47546743076697356</v>
      </c>
      <c r="BD183" s="41">
        <f t="shared" si="191"/>
        <v>0</v>
      </c>
      <c r="BE183" s="41">
        <f t="shared" si="192"/>
        <v>0</v>
      </c>
      <c r="BF183">
        <f t="shared" si="165"/>
        <v>0.45413307059551017</v>
      </c>
      <c r="BG183" s="41">
        <f t="shared" si="193"/>
        <v>186331.07197218627</v>
      </c>
      <c r="BH183" s="41">
        <f t="shared" si="194"/>
        <v>25650695.805594388</v>
      </c>
      <c r="BI183">
        <f t="shared" si="166"/>
        <v>0.49731188896001066</v>
      </c>
      <c r="BJ183">
        <f t="shared" si="195"/>
        <v>642394.83023881656</v>
      </c>
      <c r="BK183" s="121">
        <f t="shared" si="196"/>
        <v>88260458.68589291</v>
      </c>
      <c r="BL183">
        <f t="shared" si="167"/>
        <v>0.51339362056889992</v>
      </c>
      <c r="BM183" s="119">
        <f t="shared" si="197"/>
        <v>828725.90221100277</v>
      </c>
      <c r="BN183" s="119">
        <f t="shared" si="198"/>
        <v>110580418.9800403</v>
      </c>
      <c r="BO183">
        <f t="shared" si="168"/>
        <v>0.47554955336406501</v>
      </c>
    </row>
    <row r="184" spans="1:67">
      <c r="A184">
        <v>172</v>
      </c>
      <c r="B184" s="64">
        <v>167</v>
      </c>
      <c r="C184" s="56">
        <f t="shared" si="141"/>
        <v>38352764.878895417</v>
      </c>
      <c r="D184" s="56">
        <f t="shared" si="169"/>
        <v>301357.88673467189</v>
      </c>
      <c r="E184" s="59">
        <f t="shared" si="170"/>
        <v>38051406.992160745</v>
      </c>
      <c r="F184" s="53">
        <f t="shared" si="171"/>
        <v>645683.53894934966</v>
      </c>
      <c r="G184" s="53">
        <f t="shared" si="142"/>
        <v>176495.10943197226</v>
      </c>
      <c r="H184" s="66">
        <f t="shared" si="143"/>
        <v>469188.4295173774</v>
      </c>
      <c r="I184" s="54">
        <f t="shared" si="172"/>
        <v>0.06</v>
      </c>
      <c r="J184" s="67">
        <f t="shared" si="144"/>
        <v>5.1430128318229462E-3</v>
      </c>
      <c r="K184" s="68">
        <f t="shared" si="145"/>
        <v>193285.83231604935</v>
      </c>
      <c r="L184" s="68">
        <f t="shared" si="146"/>
        <v>838969.37126539904</v>
      </c>
      <c r="M184" s="55">
        <f t="shared" si="173"/>
        <v>662474.26183342678</v>
      </c>
      <c r="N184" s="55">
        <f t="shared" si="174"/>
        <v>149177.01295525732</v>
      </c>
      <c r="O184" s="55">
        <f t="shared" si="147"/>
        <v>513297.24887816946</v>
      </c>
      <c r="P184" s="65">
        <f t="shared" si="175"/>
        <v>0</v>
      </c>
      <c r="Q184" s="52">
        <f t="shared" si="201"/>
        <v>0</v>
      </c>
      <c r="R184" s="57">
        <f t="shared" si="176"/>
        <v>0</v>
      </c>
      <c r="S184" s="59">
        <f t="shared" si="177"/>
        <v>0</v>
      </c>
      <c r="T184" s="56">
        <f t="shared" si="148"/>
        <v>0</v>
      </c>
      <c r="U184" s="57">
        <f t="shared" si="149"/>
        <v>0</v>
      </c>
      <c r="V184" s="59">
        <f t="shared" si="199"/>
        <v>0</v>
      </c>
      <c r="W184" s="52">
        <f t="shared" si="139"/>
        <v>0</v>
      </c>
      <c r="X184" s="57">
        <f t="shared" si="150"/>
        <v>0</v>
      </c>
      <c r="Y184" s="59">
        <f t="shared" si="202"/>
        <v>0</v>
      </c>
      <c r="Z184" s="56">
        <f t="shared" si="178"/>
        <v>0</v>
      </c>
      <c r="AA184" s="57">
        <f t="shared" si="179"/>
        <v>0</v>
      </c>
      <c r="AB184" s="63">
        <f t="shared" si="200"/>
        <v>0</v>
      </c>
      <c r="AC184" s="74">
        <f t="shared" si="151"/>
        <v>0</v>
      </c>
      <c r="AD184" s="57">
        <f t="shared" si="180"/>
        <v>0</v>
      </c>
      <c r="AE184" s="59">
        <f t="shared" si="181"/>
        <v>0</v>
      </c>
      <c r="AF184" s="54">
        <f t="shared" si="182"/>
        <v>0</v>
      </c>
      <c r="AG184" s="57">
        <f t="shared" si="152"/>
        <v>0</v>
      </c>
      <c r="AH184" s="59">
        <f t="shared" si="183"/>
        <v>8568476.6350308582</v>
      </c>
      <c r="AI184" s="54">
        <f t="shared" si="153"/>
        <v>149177.01295525732</v>
      </c>
      <c r="AJ184" s="57">
        <f t="shared" si="154"/>
        <v>35701.985979295241</v>
      </c>
      <c r="AK184" s="59">
        <f t="shared" si="138"/>
        <v>29784288.243864555</v>
      </c>
      <c r="AL184" s="56">
        <f t="shared" si="140"/>
        <v>513297.24887816946</v>
      </c>
      <c r="AM184" s="75">
        <f t="shared" si="155"/>
        <v>124101.20101610231</v>
      </c>
      <c r="AN184">
        <f t="shared" si="184"/>
        <v>3.5358436450058865E-2</v>
      </c>
      <c r="AO184" s="119">
        <f t="shared" si="156"/>
        <v>0</v>
      </c>
      <c r="AP184" s="119">
        <f t="shared" si="157"/>
        <v>0</v>
      </c>
      <c r="AQ184">
        <f t="shared" si="158"/>
        <v>0.43048331438614451</v>
      </c>
      <c r="AR184" s="41">
        <f t="shared" si="159"/>
        <v>0</v>
      </c>
      <c r="AS184" s="41">
        <f t="shared" si="160"/>
        <v>0</v>
      </c>
      <c r="AT184">
        <f t="shared" si="161"/>
        <v>0.43595226935245623</v>
      </c>
      <c r="AU184" s="41">
        <f t="shared" si="185"/>
        <v>0</v>
      </c>
      <c r="AV184" s="41">
        <f t="shared" si="186"/>
        <v>0</v>
      </c>
      <c r="AW184">
        <f t="shared" si="162"/>
        <v>0.4487100276113058</v>
      </c>
      <c r="AX184">
        <f t="shared" si="187"/>
        <v>0</v>
      </c>
      <c r="AY184" s="121">
        <f t="shared" si="188"/>
        <v>0</v>
      </c>
      <c r="AZ184">
        <f t="shared" si="163"/>
        <v>0.53676870412305078</v>
      </c>
      <c r="BA184" s="39">
        <f t="shared" si="189"/>
        <v>0</v>
      </c>
      <c r="BB184" s="39">
        <f t="shared" si="190"/>
        <v>0</v>
      </c>
      <c r="BC184">
        <f t="shared" si="164"/>
        <v>0.47281572889964452</v>
      </c>
      <c r="BD184" s="41">
        <f t="shared" si="191"/>
        <v>0</v>
      </c>
      <c r="BE184" s="41">
        <f t="shared" si="192"/>
        <v>0</v>
      </c>
      <c r="BF184">
        <f t="shared" si="165"/>
        <v>0.45147561537652975</v>
      </c>
      <c r="BG184" s="41">
        <f t="shared" si="193"/>
        <v>184878.99893455257</v>
      </c>
      <c r="BH184" s="41">
        <f t="shared" si="194"/>
        <v>25658446.228304259</v>
      </c>
      <c r="BI184">
        <f t="shared" si="166"/>
        <v>0.49467204885770999</v>
      </c>
      <c r="BJ184">
        <f t="shared" si="195"/>
        <v>637398.44989427179</v>
      </c>
      <c r="BK184" s="121">
        <f t="shared" si="196"/>
        <v>88287126.807045147</v>
      </c>
      <c r="BL184">
        <f t="shared" si="167"/>
        <v>0.5107662205777187</v>
      </c>
      <c r="BM184" s="119">
        <f t="shared" si="197"/>
        <v>822277.44882882433</v>
      </c>
      <c r="BN184" s="119">
        <f t="shared" si="198"/>
        <v>110633201.72618227</v>
      </c>
      <c r="BO184">
        <f t="shared" si="168"/>
        <v>0.47289788494561563</v>
      </c>
    </row>
    <row r="185" spans="1:67">
      <c r="A185">
        <v>173</v>
      </c>
      <c r="B185" s="58">
        <v>168</v>
      </c>
      <c r="C185" s="56">
        <f t="shared" si="141"/>
        <v>37690290.617061988</v>
      </c>
      <c r="D185" s="56">
        <f t="shared" si="169"/>
        <v>301357.88673467189</v>
      </c>
      <c r="E185" s="59">
        <f t="shared" si="170"/>
        <v>37388932.730327316</v>
      </c>
      <c r="F185" s="53">
        <f t="shared" si="171"/>
        <v>642362.78022323619</v>
      </c>
      <c r="G185" s="53">
        <f t="shared" si="142"/>
        <v>173422.33298083485</v>
      </c>
      <c r="H185" s="60">
        <f t="shared" si="143"/>
        <v>468940.44724240131</v>
      </c>
      <c r="I185" s="54">
        <f t="shared" si="172"/>
        <v>0.06</v>
      </c>
      <c r="J185" s="61">
        <f t="shared" si="144"/>
        <v>5.1430128318229462E-3</v>
      </c>
      <c r="K185" s="62">
        <f t="shared" si="145"/>
        <v>189879.99406270985</v>
      </c>
      <c r="L185" s="62">
        <f t="shared" si="146"/>
        <v>832242.77428594604</v>
      </c>
      <c r="M185" s="55">
        <f t="shared" si="173"/>
        <v>658820.44130511116</v>
      </c>
      <c r="N185" s="55">
        <f t="shared" si="174"/>
        <v>148354.23980965582</v>
      </c>
      <c r="O185" s="55">
        <f t="shared" si="147"/>
        <v>510466.20149545535</v>
      </c>
      <c r="P185" s="59">
        <f t="shared" si="175"/>
        <v>0</v>
      </c>
      <c r="Q185" s="52">
        <f t="shared" si="201"/>
        <v>0</v>
      </c>
      <c r="R185" s="57">
        <f t="shared" si="176"/>
        <v>0</v>
      </c>
      <c r="S185" s="59">
        <f t="shared" si="177"/>
        <v>0</v>
      </c>
      <c r="T185" s="56">
        <f t="shared" si="148"/>
        <v>0</v>
      </c>
      <c r="U185" s="57">
        <f t="shared" si="149"/>
        <v>0</v>
      </c>
      <c r="V185" s="59">
        <f t="shared" si="199"/>
        <v>0</v>
      </c>
      <c r="W185" s="52">
        <f t="shared" si="139"/>
        <v>0</v>
      </c>
      <c r="X185" s="57">
        <f t="shared" si="150"/>
        <v>0</v>
      </c>
      <c r="Y185" s="59">
        <f t="shared" si="202"/>
        <v>0</v>
      </c>
      <c r="Z185" s="56">
        <f t="shared" si="178"/>
        <v>0</v>
      </c>
      <c r="AA185" s="57">
        <f t="shared" si="179"/>
        <v>0</v>
      </c>
      <c r="AB185" s="63">
        <f t="shared" si="200"/>
        <v>0</v>
      </c>
      <c r="AC185" s="74">
        <f t="shared" si="151"/>
        <v>0</v>
      </c>
      <c r="AD185" s="57">
        <f t="shared" si="180"/>
        <v>0</v>
      </c>
      <c r="AE185" s="59">
        <f t="shared" si="181"/>
        <v>0</v>
      </c>
      <c r="AF185" s="54">
        <f t="shared" si="182"/>
        <v>0</v>
      </c>
      <c r="AG185" s="57">
        <f t="shared" si="152"/>
        <v>0</v>
      </c>
      <c r="AH185" s="59">
        <f t="shared" si="183"/>
        <v>8419299.6220756005</v>
      </c>
      <c r="AI185" s="54">
        <f t="shared" si="153"/>
        <v>148354.23980965582</v>
      </c>
      <c r="AJ185" s="57">
        <f t="shared" si="154"/>
        <v>35080.415091981668</v>
      </c>
      <c r="AK185" s="59">
        <f t="shared" si="138"/>
        <v>29270990.994986385</v>
      </c>
      <c r="AL185" s="56">
        <f t="shared" si="140"/>
        <v>510466.20149545535</v>
      </c>
      <c r="AM185" s="75">
        <f t="shared" si="155"/>
        <v>121962.46247910993</v>
      </c>
      <c r="AN185">
        <f t="shared" si="184"/>
        <v>3.5438843634066325E-2</v>
      </c>
      <c r="AO185" s="119">
        <f t="shared" si="156"/>
        <v>0</v>
      </c>
      <c r="AP185" s="119">
        <f t="shared" si="157"/>
        <v>0</v>
      </c>
      <c r="AQ185">
        <f t="shared" si="158"/>
        <v>0.42783668615391612</v>
      </c>
      <c r="AR185" s="41">
        <f t="shared" si="159"/>
        <v>0</v>
      </c>
      <c r="AS185" s="41">
        <f t="shared" si="160"/>
        <v>0</v>
      </c>
      <c r="AT185">
        <f t="shared" si="161"/>
        <v>0.43330473508874384</v>
      </c>
      <c r="AU185" s="41">
        <f t="shared" si="185"/>
        <v>0</v>
      </c>
      <c r="AV185" s="41">
        <f t="shared" si="186"/>
        <v>0</v>
      </c>
      <c r="AW185">
        <f t="shared" si="162"/>
        <v>0.44606196609419341</v>
      </c>
      <c r="AX185">
        <f t="shared" si="187"/>
        <v>0</v>
      </c>
      <c r="AY185" s="121">
        <f t="shared" si="188"/>
        <v>0</v>
      </c>
      <c r="AZ185">
        <f t="shared" si="163"/>
        <v>0.53417318127273372</v>
      </c>
      <c r="BA185" s="39">
        <f t="shared" si="189"/>
        <v>0</v>
      </c>
      <c r="BB185" s="39">
        <f t="shared" si="190"/>
        <v>0</v>
      </c>
      <c r="BC185">
        <f t="shared" si="164"/>
        <v>0.4701725464603958</v>
      </c>
      <c r="BD185" s="41">
        <f t="shared" si="191"/>
        <v>0</v>
      </c>
      <c r="BE185" s="41">
        <f t="shared" si="192"/>
        <v>0</v>
      </c>
      <c r="BF185">
        <f t="shared" si="165"/>
        <v>0.44882772785428776</v>
      </c>
      <c r="BG185" s="41">
        <f t="shared" si="193"/>
        <v>183434.65490163749</v>
      </c>
      <c r="BH185" s="41">
        <f t="shared" si="194"/>
        <v>25665283.487070456</v>
      </c>
      <c r="BI185">
        <f t="shared" si="166"/>
        <v>0.49203965903024854</v>
      </c>
      <c r="BJ185">
        <f t="shared" si="195"/>
        <v>632428.66397456522</v>
      </c>
      <c r="BK185" s="121">
        <f t="shared" si="196"/>
        <v>88310652.858713776</v>
      </c>
      <c r="BL185">
        <f t="shared" si="167"/>
        <v>0.5081454881764671</v>
      </c>
      <c r="BM185" s="119">
        <f t="shared" si="197"/>
        <v>815863.31887620268</v>
      </c>
      <c r="BN185" s="119">
        <f t="shared" si="198"/>
        <v>110681834.13925868</v>
      </c>
      <c r="BO185">
        <f t="shared" si="168"/>
        <v>0.47025473192598916</v>
      </c>
    </row>
    <row r="186" spans="1:67">
      <c r="A186">
        <v>174</v>
      </c>
      <c r="B186" s="64">
        <v>169</v>
      </c>
      <c r="C186" s="56">
        <f t="shared" si="141"/>
        <v>37031470.175756879</v>
      </c>
      <c r="D186" s="56">
        <f t="shared" si="169"/>
        <v>301357.88673467189</v>
      </c>
      <c r="E186" s="59">
        <f t="shared" si="170"/>
        <v>36730112.289022207</v>
      </c>
      <c r="F186" s="53">
        <f t="shared" si="171"/>
        <v>639059.10020186263</v>
      </c>
      <c r="G186" s="53">
        <f t="shared" si="142"/>
        <v>170366.504167248</v>
      </c>
      <c r="H186" s="66">
        <f t="shared" si="143"/>
        <v>468692.5960346146</v>
      </c>
      <c r="I186" s="54">
        <f t="shared" si="172"/>
        <v>0.06</v>
      </c>
      <c r="J186" s="67">
        <f t="shared" si="144"/>
        <v>5.1430128318229462E-3</v>
      </c>
      <c r="K186" s="68">
        <f t="shared" si="145"/>
        <v>186492.94678115245</v>
      </c>
      <c r="L186" s="68">
        <f t="shared" si="146"/>
        <v>825552.04698301503</v>
      </c>
      <c r="M186" s="55">
        <f t="shared" si="173"/>
        <v>655185.542815767</v>
      </c>
      <c r="N186" s="55">
        <f t="shared" si="174"/>
        <v>147535.72755902851</v>
      </c>
      <c r="O186" s="55">
        <f t="shared" si="147"/>
        <v>507649.81525673851</v>
      </c>
      <c r="P186" s="65">
        <f t="shared" si="175"/>
        <v>0</v>
      </c>
      <c r="Q186" s="52">
        <f t="shared" si="201"/>
        <v>0</v>
      </c>
      <c r="R186" s="57">
        <f t="shared" si="176"/>
        <v>0</v>
      </c>
      <c r="S186" s="59">
        <f t="shared" si="177"/>
        <v>0</v>
      </c>
      <c r="T186" s="56">
        <f t="shared" si="148"/>
        <v>0</v>
      </c>
      <c r="U186" s="57">
        <f t="shared" si="149"/>
        <v>0</v>
      </c>
      <c r="V186" s="59">
        <f t="shared" si="199"/>
        <v>0</v>
      </c>
      <c r="W186" s="52">
        <f t="shared" si="139"/>
        <v>0</v>
      </c>
      <c r="X186" s="57">
        <f t="shared" si="150"/>
        <v>0</v>
      </c>
      <c r="Y186" s="59">
        <f t="shared" si="202"/>
        <v>0</v>
      </c>
      <c r="Z186" s="56">
        <f t="shared" si="178"/>
        <v>0</v>
      </c>
      <c r="AA186" s="57">
        <f t="shared" si="179"/>
        <v>0</v>
      </c>
      <c r="AB186" s="63">
        <f t="shared" si="200"/>
        <v>0</v>
      </c>
      <c r="AC186" s="74">
        <f t="shared" si="151"/>
        <v>0</v>
      </c>
      <c r="AD186" s="57">
        <f t="shared" si="180"/>
        <v>0</v>
      </c>
      <c r="AE186" s="59">
        <f t="shared" si="181"/>
        <v>0</v>
      </c>
      <c r="AF186" s="54">
        <f t="shared" si="182"/>
        <v>0</v>
      </c>
      <c r="AG186" s="57">
        <f t="shared" si="152"/>
        <v>0</v>
      </c>
      <c r="AH186" s="59">
        <f t="shared" si="183"/>
        <v>8270945.382265945</v>
      </c>
      <c r="AI186" s="54">
        <f t="shared" si="153"/>
        <v>147535.72755902851</v>
      </c>
      <c r="AJ186" s="57">
        <f t="shared" si="154"/>
        <v>34462.272426108102</v>
      </c>
      <c r="AK186" s="59">
        <f t="shared" si="138"/>
        <v>28760524.793490931</v>
      </c>
      <c r="AL186" s="56">
        <f t="shared" si="140"/>
        <v>507649.81525673851</v>
      </c>
      <c r="AM186" s="75">
        <f t="shared" si="155"/>
        <v>119835.51997287887</v>
      </c>
      <c r="AN186">
        <f t="shared" si="184"/>
        <v>3.5519250818073785E-2</v>
      </c>
      <c r="AO186" s="119">
        <f t="shared" si="156"/>
        <v>0</v>
      </c>
      <c r="AP186" s="119">
        <f t="shared" si="157"/>
        <v>0</v>
      </c>
      <c r="AQ186">
        <f t="shared" si="158"/>
        <v>0.42520066315875166</v>
      </c>
      <c r="AR186" s="41">
        <f t="shared" si="159"/>
        <v>0</v>
      </c>
      <c r="AS186" s="41">
        <f t="shared" si="160"/>
        <v>0</v>
      </c>
      <c r="AT186">
        <f t="shared" si="161"/>
        <v>0.43066753965377913</v>
      </c>
      <c r="AU186" s="41">
        <f t="shared" si="185"/>
        <v>0</v>
      </c>
      <c r="AV186" s="41">
        <f t="shared" si="186"/>
        <v>0</v>
      </c>
      <c r="AW186">
        <f t="shared" si="162"/>
        <v>0.44342362146059844</v>
      </c>
      <c r="AX186">
        <f t="shared" si="187"/>
        <v>0</v>
      </c>
      <c r="AY186" s="121">
        <f t="shared" si="188"/>
        <v>0</v>
      </c>
      <c r="AZ186">
        <f t="shared" si="163"/>
        <v>0.53158311558715188</v>
      </c>
      <c r="BA186" s="39">
        <f t="shared" si="189"/>
        <v>0</v>
      </c>
      <c r="BB186" s="39">
        <f t="shared" si="190"/>
        <v>0</v>
      </c>
      <c r="BC186">
        <f t="shared" si="164"/>
        <v>0.46753790617520119</v>
      </c>
      <c r="BD186" s="41">
        <f t="shared" si="191"/>
        <v>0</v>
      </c>
      <c r="BE186" s="41">
        <f t="shared" si="192"/>
        <v>0</v>
      </c>
      <c r="BF186">
        <f t="shared" si="165"/>
        <v>0.44618942235990167</v>
      </c>
      <c r="BG186" s="41">
        <f t="shared" si="193"/>
        <v>181997.99998513662</v>
      </c>
      <c r="BH186" s="41">
        <f t="shared" si="194"/>
        <v>25671216.595270962</v>
      </c>
      <c r="BI186">
        <f t="shared" si="166"/>
        <v>0.48941474992758471</v>
      </c>
      <c r="BJ186">
        <f t="shared" si="195"/>
        <v>627485.33522961743</v>
      </c>
      <c r="BK186" s="121">
        <f t="shared" si="196"/>
        <v>88331067.854672506</v>
      </c>
      <c r="BL186">
        <f t="shared" si="167"/>
        <v>0.50553145896243235</v>
      </c>
      <c r="BM186" s="119">
        <f t="shared" si="197"/>
        <v>809483.3352147541</v>
      </c>
      <c r="BN186" s="119">
        <f t="shared" si="198"/>
        <v>110726356.73586462</v>
      </c>
      <c r="BO186">
        <f t="shared" si="168"/>
        <v>0.46762011706183898</v>
      </c>
    </row>
    <row r="187" spans="1:67">
      <c r="A187">
        <v>175</v>
      </c>
      <c r="B187" s="58">
        <v>170</v>
      </c>
      <c r="C187" s="56">
        <f t="shared" si="141"/>
        <v>36376284.632941112</v>
      </c>
      <c r="D187" s="56">
        <f t="shared" si="169"/>
        <v>301357.88673467189</v>
      </c>
      <c r="E187" s="59">
        <f t="shared" si="170"/>
        <v>36074926.74620644</v>
      </c>
      <c r="F187" s="53">
        <f t="shared" si="171"/>
        <v>635772.4110492313</v>
      </c>
      <c r="G187" s="53">
        <f t="shared" si="142"/>
        <v>167327.53522448754</v>
      </c>
      <c r="H187" s="60">
        <f t="shared" si="143"/>
        <v>468444.87582474377</v>
      </c>
      <c r="I187" s="54">
        <f t="shared" si="172"/>
        <v>0.06</v>
      </c>
      <c r="J187" s="61">
        <f t="shared" si="144"/>
        <v>5.1430128318229462E-3</v>
      </c>
      <c r="K187" s="62">
        <f t="shared" si="145"/>
        <v>183124.59315544416</v>
      </c>
      <c r="L187" s="62">
        <f t="shared" si="146"/>
        <v>818897.00420467544</v>
      </c>
      <c r="M187" s="55">
        <f t="shared" si="173"/>
        <v>651569.4689801879</v>
      </c>
      <c r="N187" s="55">
        <f t="shared" si="174"/>
        <v>146721.45427401902</v>
      </c>
      <c r="O187" s="55">
        <f t="shared" si="147"/>
        <v>504848.01470616891</v>
      </c>
      <c r="P187" s="59">
        <f t="shared" si="175"/>
        <v>0</v>
      </c>
      <c r="Q187" s="52">
        <f t="shared" si="201"/>
        <v>0</v>
      </c>
      <c r="R187" s="57">
        <f t="shared" si="176"/>
        <v>0</v>
      </c>
      <c r="S187" s="59">
        <f t="shared" si="177"/>
        <v>0</v>
      </c>
      <c r="T187" s="56">
        <f t="shared" si="148"/>
        <v>0</v>
      </c>
      <c r="U187" s="57">
        <f t="shared" si="149"/>
        <v>0</v>
      </c>
      <c r="V187" s="59">
        <f t="shared" si="199"/>
        <v>0</v>
      </c>
      <c r="W187" s="52">
        <f t="shared" si="139"/>
        <v>0</v>
      </c>
      <c r="X187" s="57">
        <f t="shared" si="150"/>
        <v>0</v>
      </c>
      <c r="Y187" s="59">
        <f t="shared" si="202"/>
        <v>0</v>
      </c>
      <c r="Z187" s="56">
        <f t="shared" si="178"/>
        <v>0</v>
      </c>
      <c r="AA187" s="57">
        <f t="shared" si="179"/>
        <v>0</v>
      </c>
      <c r="AB187" s="63">
        <f t="shared" si="200"/>
        <v>0</v>
      </c>
      <c r="AC187" s="74">
        <f t="shared" si="151"/>
        <v>0</v>
      </c>
      <c r="AD187" s="57">
        <f t="shared" si="180"/>
        <v>0</v>
      </c>
      <c r="AE187" s="59">
        <f t="shared" si="181"/>
        <v>0</v>
      </c>
      <c r="AF187" s="54">
        <f t="shared" si="182"/>
        <v>0</v>
      </c>
      <c r="AG187" s="57">
        <f t="shared" si="152"/>
        <v>0</v>
      </c>
      <c r="AH187" s="59">
        <f t="shared" si="183"/>
        <v>8123409.6547069168</v>
      </c>
      <c r="AI187" s="54">
        <f t="shared" si="153"/>
        <v>146721.45427401902</v>
      </c>
      <c r="AJ187" s="57">
        <f t="shared" si="154"/>
        <v>33847.540227945487</v>
      </c>
      <c r="AK187" s="59">
        <f t="shared" si="138"/>
        <v>28252874.978234194</v>
      </c>
      <c r="AL187" s="56">
        <f t="shared" si="140"/>
        <v>504848.01470616891</v>
      </c>
      <c r="AM187" s="75">
        <f t="shared" si="155"/>
        <v>117720.31240930915</v>
      </c>
      <c r="AN187">
        <f t="shared" si="184"/>
        <v>3.5599658002081244E-2</v>
      </c>
      <c r="AO187" s="119">
        <f t="shared" si="156"/>
        <v>0</v>
      </c>
      <c r="AP187" s="119">
        <f t="shared" si="157"/>
        <v>0</v>
      </c>
      <c r="AQ187">
        <f t="shared" si="158"/>
        <v>0.42257525015439285</v>
      </c>
      <c r="AR187" s="41">
        <f t="shared" si="159"/>
        <v>0</v>
      </c>
      <c r="AS187" s="41">
        <f t="shared" si="160"/>
        <v>0</v>
      </c>
      <c r="AT187">
        <f t="shared" si="161"/>
        <v>0.42804069025841451</v>
      </c>
      <c r="AU187" s="41">
        <f t="shared" si="185"/>
        <v>0</v>
      </c>
      <c r="AV187" s="41">
        <f t="shared" si="186"/>
        <v>0</v>
      </c>
      <c r="AW187">
        <f t="shared" si="162"/>
        <v>0.44079500642338693</v>
      </c>
      <c r="AX187">
        <f t="shared" si="187"/>
        <v>0</v>
      </c>
      <c r="AY187" s="121">
        <f t="shared" si="188"/>
        <v>0</v>
      </c>
      <c r="AZ187">
        <f t="shared" si="163"/>
        <v>0.52899854963116844</v>
      </c>
      <c r="BA187" s="39">
        <f t="shared" si="189"/>
        <v>0</v>
      </c>
      <c r="BB187" s="39">
        <f t="shared" si="190"/>
        <v>0</v>
      </c>
      <c r="BC187">
        <f t="shared" si="164"/>
        <v>0.46491183030107341</v>
      </c>
      <c r="BD187" s="41">
        <f t="shared" si="191"/>
        <v>0</v>
      </c>
      <c r="BE187" s="41">
        <f t="shared" si="192"/>
        <v>0</v>
      </c>
      <c r="BF187">
        <f t="shared" si="165"/>
        <v>0.44356071275715608</v>
      </c>
      <c r="BG187" s="41">
        <f t="shared" si="193"/>
        <v>180568.99450196451</v>
      </c>
      <c r="BH187" s="41">
        <f t="shared" si="194"/>
        <v>25676254.497953329</v>
      </c>
      <c r="BI187">
        <f t="shared" si="166"/>
        <v>0.48679735153786374</v>
      </c>
      <c r="BJ187">
        <f t="shared" si="195"/>
        <v>622568.32711547799</v>
      </c>
      <c r="BK187" s="121">
        <f t="shared" si="196"/>
        <v>88348402.573579565</v>
      </c>
      <c r="BL187">
        <f t="shared" si="167"/>
        <v>0.5029241680813531</v>
      </c>
      <c r="BM187" s="119">
        <f t="shared" si="197"/>
        <v>803137.32161744253</v>
      </c>
      <c r="BN187" s="119">
        <f t="shared" si="198"/>
        <v>110766809.72663194</v>
      </c>
      <c r="BO187">
        <f t="shared" si="168"/>
        <v>0.46499406264084192</v>
      </c>
    </row>
    <row r="188" spans="1:67">
      <c r="A188">
        <v>176</v>
      </c>
      <c r="B188" s="64">
        <v>171</v>
      </c>
      <c r="C188" s="56">
        <f t="shared" si="141"/>
        <v>35724715.163960926</v>
      </c>
      <c r="D188" s="56">
        <f t="shared" si="169"/>
        <v>301357.88673467189</v>
      </c>
      <c r="E188" s="59">
        <f t="shared" si="170"/>
        <v>35423357.277226254</v>
      </c>
      <c r="F188" s="53">
        <f t="shared" si="171"/>
        <v>632502.62538108614</v>
      </c>
      <c r="G188" s="53">
        <f t="shared" si="142"/>
        <v>164305.33883753445</v>
      </c>
      <c r="H188" s="66">
        <f t="shared" si="143"/>
        <v>468197.28654355172</v>
      </c>
      <c r="I188" s="54">
        <f t="shared" si="172"/>
        <v>0.06</v>
      </c>
      <c r="J188" s="67">
        <f t="shared" si="144"/>
        <v>5.1430128318229462E-3</v>
      </c>
      <c r="K188" s="68">
        <f t="shared" si="145"/>
        <v>179774.83637050522</v>
      </c>
      <c r="L188" s="68">
        <f t="shared" si="146"/>
        <v>812277.46175159141</v>
      </c>
      <c r="M188" s="55">
        <f t="shared" si="173"/>
        <v>647972.12291405699</v>
      </c>
      <c r="N188" s="55">
        <f t="shared" si="174"/>
        <v>145911.39813806201</v>
      </c>
      <c r="O188" s="55">
        <f t="shared" si="147"/>
        <v>502060.72477599501</v>
      </c>
      <c r="P188" s="65">
        <f t="shared" si="175"/>
        <v>0</v>
      </c>
      <c r="Q188" s="52">
        <f t="shared" si="201"/>
        <v>0</v>
      </c>
      <c r="R188" s="57">
        <f t="shared" si="176"/>
        <v>0</v>
      </c>
      <c r="S188" s="59">
        <f t="shared" si="177"/>
        <v>0</v>
      </c>
      <c r="T188" s="56">
        <f t="shared" si="148"/>
        <v>0</v>
      </c>
      <c r="U188" s="57">
        <f t="shared" si="149"/>
        <v>0</v>
      </c>
      <c r="V188" s="59">
        <f t="shared" si="199"/>
        <v>0</v>
      </c>
      <c r="W188" s="52">
        <f t="shared" si="139"/>
        <v>0</v>
      </c>
      <c r="X188" s="57">
        <f t="shared" si="150"/>
        <v>0</v>
      </c>
      <c r="Y188" s="59">
        <f t="shared" si="202"/>
        <v>0</v>
      </c>
      <c r="Z188" s="56">
        <f t="shared" si="178"/>
        <v>0</v>
      </c>
      <c r="AA188" s="57">
        <f t="shared" si="179"/>
        <v>0</v>
      </c>
      <c r="AB188" s="63">
        <f t="shared" si="200"/>
        <v>0</v>
      </c>
      <c r="AC188" s="74">
        <f t="shared" si="151"/>
        <v>0</v>
      </c>
      <c r="AD188" s="57">
        <f t="shared" si="180"/>
        <v>0</v>
      </c>
      <c r="AE188" s="59">
        <f t="shared" si="181"/>
        <v>0</v>
      </c>
      <c r="AF188" s="54">
        <f t="shared" si="182"/>
        <v>0</v>
      </c>
      <c r="AG188" s="57">
        <f t="shared" si="152"/>
        <v>0</v>
      </c>
      <c r="AH188" s="59">
        <f t="shared" si="183"/>
        <v>7976688.2004328975</v>
      </c>
      <c r="AI188" s="54">
        <f t="shared" si="153"/>
        <v>145911.39813806201</v>
      </c>
      <c r="AJ188" s="57">
        <f t="shared" si="154"/>
        <v>33236.200835137075</v>
      </c>
      <c r="AK188" s="59">
        <f t="shared" ref="AK188:AK251" si="203">IF(AL187=0,AK187+AM187,AK187-AL187)</f>
        <v>27748026.963528026</v>
      </c>
      <c r="AL188" s="56">
        <f t="shared" si="140"/>
        <v>502060.72477599501</v>
      </c>
      <c r="AM188" s="75">
        <f t="shared" si="155"/>
        <v>115616.77901470011</v>
      </c>
      <c r="AN188">
        <f t="shared" si="184"/>
        <v>3.5680065186088711E-2</v>
      </c>
      <c r="AO188" s="119">
        <f t="shared" si="156"/>
        <v>0</v>
      </c>
      <c r="AP188" s="119">
        <f t="shared" si="157"/>
        <v>0</v>
      </c>
      <c r="AQ188">
        <f t="shared" si="158"/>
        <v>0.41996045144135807</v>
      </c>
      <c r="AR188" s="41">
        <f t="shared" si="159"/>
        <v>0</v>
      </c>
      <c r="AS188" s="41">
        <f t="shared" si="160"/>
        <v>0</v>
      </c>
      <c r="AT188">
        <f t="shared" si="161"/>
        <v>0.42542419365615802</v>
      </c>
      <c r="AU188" s="41">
        <f t="shared" si="185"/>
        <v>0</v>
      </c>
      <c r="AV188" s="41">
        <f t="shared" si="186"/>
        <v>0</v>
      </c>
      <c r="AW188">
        <f t="shared" si="162"/>
        <v>0.43817613323123894</v>
      </c>
      <c r="AX188">
        <f t="shared" si="187"/>
        <v>0</v>
      </c>
      <c r="AY188" s="121">
        <f t="shared" si="188"/>
        <v>0</v>
      </c>
      <c r="AZ188">
        <f t="shared" si="163"/>
        <v>0.526419525542272</v>
      </c>
      <c r="BA188" s="39">
        <f t="shared" si="189"/>
        <v>0</v>
      </c>
      <c r="BB188" s="39">
        <f t="shared" si="190"/>
        <v>0</v>
      </c>
      <c r="BC188">
        <f t="shared" si="164"/>
        <v>0.46229434062749769</v>
      </c>
      <c r="BD188" s="41">
        <f t="shared" si="191"/>
        <v>0</v>
      </c>
      <c r="BE188" s="41">
        <f t="shared" si="192"/>
        <v>0</v>
      </c>
      <c r="BF188">
        <f t="shared" si="165"/>
        <v>0.44094161244461838</v>
      </c>
      <c r="BG188" s="41">
        <f t="shared" si="193"/>
        <v>179147.59897319908</v>
      </c>
      <c r="BH188" s="41">
        <f t="shared" si="194"/>
        <v>25680406.072298914</v>
      </c>
      <c r="BI188">
        <f t="shared" si="166"/>
        <v>0.48418749338831063</v>
      </c>
      <c r="BJ188">
        <f t="shared" si="195"/>
        <v>617677.5037906951</v>
      </c>
      <c r="BK188" s="121">
        <f t="shared" si="196"/>
        <v>88362687.560575128</v>
      </c>
      <c r="BL188">
        <f t="shared" si="167"/>
        <v>0.50032365022799441</v>
      </c>
      <c r="BM188" s="119">
        <f t="shared" si="197"/>
        <v>796825.10276389425</v>
      </c>
      <c r="BN188" s="119">
        <f t="shared" si="198"/>
        <v>110803233.01830375</v>
      </c>
      <c r="BO188">
        <f t="shared" si="168"/>
        <v>0.46237659048317908</v>
      </c>
    </row>
    <row r="189" spans="1:67">
      <c r="A189">
        <v>177</v>
      </c>
      <c r="B189" s="58">
        <v>172</v>
      </c>
      <c r="C189" s="56">
        <f t="shared" si="141"/>
        <v>35076743.041046865</v>
      </c>
      <c r="D189" s="56">
        <f t="shared" si="169"/>
        <v>301357.88673466444</v>
      </c>
      <c r="E189" s="59">
        <f t="shared" si="170"/>
        <v>34775385.154312201</v>
      </c>
      <c r="F189" s="53">
        <f t="shared" si="171"/>
        <v>629249.65626258962</v>
      </c>
      <c r="G189" s="53">
        <f t="shared" si="142"/>
        <v>161299.82814075143</v>
      </c>
      <c r="H189" s="60">
        <f t="shared" si="143"/>
        <v>467949.82812183816</v>
      </c>
      <c r="I189" s="54">
        <f t="shared" si="172"/>
        <v>0.06</v>
      </c>
      <c r="J189" s="61">
        <f t="shared" si="144"/>
        <v>5.1430128318229462E-3</v>
      </c>
      <c r="K189" s="62">
        <f t="shared" si="145"/>
        <v>176443.58010953286</v>
      </c>
      <c r="L189" s="62">
        <f t="shared" si="146"/>
        <v>805693.23637212254</v>
      </c>
      <c r="M189" s="55">
        <f t="shared" si="173"/>
        <v>644393.40823137108</v>
      </c>
      <c r="N189" s="55">
        <f t="shared" si="174"/>
        <v>145105.53744680327</v>
      </c>
      <c r="O189" s="55">
        <f t="shared" si="147"/>
        <v>499287.87078456784</v>
      </c>
      <c r="P189" s="59">
        <f t="shared" si="175"/>
        <v>0</v>
      </c>
      <c r="Q189" s="52">
        <f t="shared" si="201"/>
        <v>0</v>
      </c>
      <c r="R189" s="57">
        <f t="shared" si="176"/>
        <v>0</v>
      </c>
      <c r="S189" s="59">
        <f t="shared" si="177"/>
        <v>0</v>
      </c>
      <c r="T189" s="56">
        <f t="shared" si="148"/>
        <v>0</v>
      </c>
      <c r="U189" s="57">
        <f t="shared" si="149"/>
        <v>0</v>
      </c>
      <c r="V189" s="59">
        <f t="shared" si="199"/>
        <v>0</v>
      </c>
      <c r="W189" s="52">
        <f t="shared" si="139"/>
        <v>0</v>
      </c>
      <c r="X189" s="57">
        <f t="shared" si="150"/>
        <v>0</v>
      </c>
      <c r="Y189" s="59">
        <f t="shared" si="202"/>
        <v>0</v>
      </c>
      <c r="Z189" s="56">
        <f t="shared" si="178"/>
        <v>0</v>
      </c>
      <c r="AA189" s="57">
        <f t="shared" si="179"/>
        <v>0</v>
      </c>
      <c r="AB189" s="63">
        <f t="shared" si="200"/>
        <v>0</v>
      </c>
      <c r="AC189" s="74">
        <f t="shared" si="151"/>
        <v>0</v>
      </c>
      <c r="AD189" s="57">
        <f t="shared" si="180"/>
        <v>0</v>
      </c>
      <c r="AE189" s="59">
        <f t="shared" si="181"/>
        <v>0</v>
      </c>
      <c r="AF189" s="54">
        <f t="shared" si="182"/>
        <v>0</v>
      </c>
      <c r="AG189" s="57">
        <f t="shared" si="152"/>
        <v>0</v>
      </c>
      <c r="AH189" s="59">
        <f t="shared" si="183"/>
        <v>7830776.8022948354</v>
      </c>
      <c r="AI189" s="54">
        <f t="shared" si="153"/>
        <v>145105.53744680327</v>
      </c>
      <c r="AJ189" s="57">
        <f t="shared" si="154"/>
        <v>32628.23667622848</v>
      </c>
      <c r="AK189" s="59">
        <f t="shared" si="203"/>
        <v>27245966.23875203</v>
      </c>
      <c r="AL189" s="56">
        <f t="shared" si="140"/>
        <v>499287.87078456784</v>
      </c>
      <c r="AM189" s="75">
        <f t="shared" si="155"/>
        <v>113524.85932813346</v>
      </c>
      <c r="AN189">
        <f t="shared" si="184"/>
        <v>3.576047237009617E-2</v>
      </c>
      <c r="AO189" s="119">
        <f t="shared" si="156"/>
        <v>0</v>
      </c>
      <c r="AP189" s="119">
        <f t="shared" si="157"/>
        <v>0</v>
      </c>
      <c r="AQ189">
        <f t="shared" si="158"/>
        <v>0.41735627086950727</v>
      </c>
      <c r="AR189" s="41">
        <f t="shared" si="159"/>
        <v>0</v>
      </c>
      <c r="AS189" s="41">
        <f t="shared" si="160"/>
        <v>0</v>
      </c>
      <c r="AT189">
        <f t="shared" si="161"/>
        <v>0.42281805614558465</v>
      </c>
      <c r="AU189" s="41">
        <f t="shared" si="185"/>
        <v>0</v>
      </c>
      <c r="AV189" s="41">
        <f t="shared" si="186"/>
        <v>0</v>
      </c>
      <c r="AW189">
        <f t="shared" si="162"/>
        <v>0.43556701367067663</v>
      </c>
      <c r="AX189">
        <f t="shared" si="187"/>
        <v>0</v>
      </c>
      <c r="AY189" s="121">
        <f t="shared" si="188"/>
        <v>0</v>
      </c>
      <c r="AZ189">
        <f t="shared" si="163"/>
        <v>0.52384608503050067</v>
      </c>
      <c r="BA189" s="39">
        <f t="shared" si="189"/>
        <v>0</v>
      </c>
      <c r="BB189" s="39">
        <f t="shared" si="190"/>
        <v>0</v>
      </c>
      <c r="BC189">
        <f t="shared" si="164"/>
        <v>0.45968545847787462</v>
      </c>
      <c r="BD189" s="41">
        <f t="shared" si="191"/>
        <v>0</v>
      </c>
      <c r="BE189" s="41">
        <f t="shared" si="192"/>
        <v>0</v>
      </c>
      <c r="BF189">
        <f t="shared" si="165"/>
        <v>0.43833213435767243</v>
      </c>
      <c r="BG189" s="41">
        <f t="shared" si="193"/>
        <v>177733.77412303176</v>
      </c>
      <c r="BH189" s="41">
        <f t="shared" si="194"/>
        <v>25683680.128084179</v>
      </c>
      <c r="BI189">
        <f t="shared" si="166"/>
        <v>0.48158520454607612</v>
      </c>
      <c r="BJ189">
        <f t="shared" si="195"/>
        <v>612812.73011270131</v>
      </c>
      <c r="BK189" s="121">
        <f t="shared" si="196"/>
        <v>88373953.128868505</v>
      </c>
      <c r="BL189">
        <f t="shared" si="167"/>
        <v>0.49772993964651863</v>
      </c>
      <c r="BM189" s="119">
        <f t="shared" si="197"/>
        <v>790546.50423573307</v>
      </c>
      <c r="BN189" s="119">
        <f t="shared" si="198"/>
        <v>110835666.21579583</v>
      </c>
      <c r="BO189">
        <f t="shared" si="168"/>
        <v>0.45976772194291471</v>
      </c>
    </row>
    <row r="190" spans="1:67">
      <c r="A190">
        <v>178</v>
      </c>
      <c r="B190" s="64">
        <v>173</v>
      </c>
      <c r="C190" s="56">
        <f t="shared" si="141"/>
        <v>34432349.632815495</v>
      </c>
      <c r="D190" s="56">
        <f t="shared" si="169"/>
        <v>301357.88673466444</v>
      </c>
      <c r="E190" s="59">
        <f t="shared" si="170"/>
        <v>34130991.746080831</v>
      </c>
      <c r="F190" s="53">
        <f t="shared" si="171"/>
        <v>626013.41720601101</v>
      </c>
      <c r="G190" s="53">
        <f t="shared" si="142"/>
        <v>158310.9167155716</v>
      </c>
      <c r="H190" s="66">
        <f t="shared" si="143"/>
        <v>467702.50049043942</v>
      </c>
      <c r="I190" s="54">
        <f t="shared" si="172"/>
        <v>0.06</v>
      </c>
      <c r="J190" s="67">
        <f t="shared" si="144"/>
        <v>5.1430128318229462E-3</v>
      </c>
      <c r="K190" s="68">
        <f t="shared" si="145"/>
        <v>173130.72855143875</v>
      </c>
      <c r="L190" s="68">
        <f t="shared" si="146"/>
        <v>799144.14575744979</v>
      </c>
      <c r="M190" s="55">
        <f t="shared" si="173"/>
        <v>640833.22904187813</v>
      </c>
      <c r="N190" s="55">
        <f t="shared" si="174"/>
        <v>144303.85060752262</v>
      </c>
      <c r="O190" s="55">
        <f t="shared" si="147"/>
        <v>496529.37843435555</v>
      </c>
      <c r="P190" s="65">
        <f t="shared" si="175"/>
        <v>0</v>
      </c>
      <c r="Q190" s="52">
        <f t="shared" si="201"/>
        <v>0</v>
      </c>
      <c r="R190" s="57">
        <f t="shared" si="176"/>
        <v>0</v>
      </c>
      <c r="S190" s="59">
        <f t="shared" si="177"/>
        <v>0</v>
      </c>
      <c r="T190" s="56">
        <f t="shared" si="148"/>
        <v>0</v>
      </c>
      <c r="U190" s="57">
        <f t="shared" si="149"/>
        <v>0</v>
      </c>
      <c r="V190" s="59">
        <f t="shared" si="199"/>
        <v>0</v>
      </c>
      <c r="W190" s="52">
        <f t="shared" si="139"/>
        <v>0</v>
      </c>
      <c r="X190" s="57">
        <f t="shared" si="150"/>
        <v>0</v>
      </c>
      <c r="Y190" s="59">
        <f t="shared" si="202"/>
        <v>0</v>
      </c>
      <c r="Z190" s="56">
        <f t="shared" si="178"/>
        <v>0</v>
      </c>
      <c r="AA190" s="57">
        <f t="shared" si="179"/>
        <v>0</v>
      </c>
      <c r="AB190" s="63">
        <f t="shared" si="200"/>
        <v>0</v>
      </c>
      <c r="AC190" s="74">
        <f t="shared" si="151"/>
        <v>0</v>
      </c>
      <c r="AD190" s="57">
        <f t="shared" si="180"/>
        <v>0</v>
      </c>
      <c r="AE190" s="59">
        <f t="shared" si="181"/>
        <v>0</v>
      </c>
      <c r="AF190" s="54">
        <f t="shared" si="182"/>
        <v>0</v>
      </c>
      <c r="AG190" s="57">
        <f t="shared" si="152"/>
        <v>0</v>
      </c>
      <c r="AH190" s="59">
        <f t="shared" si="183"/>
        <v>7685671.264848032</v>
      </c>
      <c r="AI190" s="54">
        <f t="shared" si="153"/>
        <v>144303.85060752262</v>
      </c>
      <c r="AJ190" s="57">
        <f t="shared" si="154"/>
        <v>32023.630270200134</v>
      </c>
      <c r="AK190" s="59">
        <f t="shared" si="203"/>
        <v>26746678.36796746</v>
      </c>
      <c r="AL190" s="56">
        <f t="shared" si="140"/>
        <v>496529.37843435555</v>
      </c>
      <c r="AM190" s="75">
        <f t="shared" si="155"/>
        <v>111444.49319986442</v>
      </c>
      <c r="AN190">
        <f t="shared" si="184"/>
        <v>3.584087955410363E-2</v>
      </c>
      <c r="AO190" s="119">
        <f t="shared" si="156"/>
        <v>0</v>
      </c>
      <c r="AP190" s="119">
        <f t="shared" si="157"/>
        <v>0</v>
      </c>
      <c r="AQ190">
        <f t="shared" si="158"/>
        <v>0.41476271184070862</v>
      </c>
      <c r="AR190" s="41">
        <f t="shared" si="159"/>
        <v>0</v>
      </c>
      <c r="AS190" s="41">
        <f t="shared" si="160"/>
        <v>0</v>
      </c>
      <c r="AT190">
        <f t="shared" si="161"/>
        <v>0.4202222835728025</v>
      </c>
      <c r="AU190" s="41">
        <f t="shared" si="185"/>
        <v>0</v>
      </c>
      <c r="AV190" s="41">
        <f t="shared" si="186"/>
        <v>0</v>
      </c>
      <c r="AW190">
        <f t="shared" si="162"/>
        <v>0.43296765906821172</v>
      </c>
      <c r="AX190">
        <f t="shared" si="187"/>
        <v>0</v>
      </c>
      <c r="AY190" s="121">
        <f t="shared" si="188"/>
        <v>0</v>
      </c>
      <c r="AZ190">
        <f t="shared" si="163"/>
        <v>0.52127826937822586</v>
      </c>
      <c r="BA190" s="39">
        <f t="shared" si="189"/>
        <v>0</v>
      </c>
      <c r="BB190" s="39">
        <f t="shared" si="190"/>
        <v>0</v>
      </c>
      <c r="BC190">
        <f t="shared" si="164"/>
        <v>0.45708520471108816</v>
      </c>
      <c r="BD190" s="41">
        <f t="shared" si="191"/>
        <v>0</v>
      </c>
      <c r="BE190" s="41">
        <f t="shared" si="192"/>
        <v>0</v>
      </c>
      <c r="BF190">
        <f t="shared" si="165"/>
        <v>0.43573229097053828</v>
      </c>
      <c r="BG190" s="41">
        <f t="shared" si="193"/>
        <v>176327.48087772276</v>
      </c>
      <c r="BH190" s="41">
        <f t="shared" si="194"/>
        <v>25686085.408139028</v>
      </c>
      <c r="BI190">
        <f t="shared" si="166"/>
        <v>0.47899051361929068</v>
      </c>
      <c r="BJ190">
        <f t="shared" si="195"/>
        <v>607973.87163422001</v>
      </c>
      <c r="BK190" s="121">
        <f t="shared" si="196"/>
        <v>88382229.36131528</v>
      </c>
      <c r="BL190">
        <f t="shared" si="167"/>
        <v>0.49514307013104264</v>
      </c>
      <c r="BM190" s="119">
        <f t="shared" si="197"/>
        <v>784301.35251194274</v>
      </c>
      <c r="BN190" s="119">
        <f t="shared" si="198"/>
        <v>110864148.62424491</v>
      </c>
      <c r="BO190">
        <f t="shared" si="168"/>
        <v>0.45716747790965118</v>
      </c>
    </row>
    <row r="191" spans="1:67">
      <c r="A191">
        <v>179</v>
      </c>
      <c r="B191" s="58">
        <v>174</v>
      </c>
      <c r="C191" s="56">
        <f t="shared" si="141"/>
        <v>33791516.403773613</v>
      </c>
      <c r="D191" s="56">
        <f t="shared" si="169"/>
        <v>301357.88673466444</v>
      </c>
      <c r="E191" s="59">
        <f t="shared" si="170"/>
        <v>33490158.517038949</v>
      </c>
      <c r="F191" s="53">
        <f t="shared" si="171"/>
        <v>622793.82216842694</v>
      </c>
      <c r="G191" s="53">
        <f t="shared" si="142"/>
        <v>155338.51858819899</v>
      </c>
      <c r="H191" s="60">
        <f t="shared" si="143"/>
        <v>467455.30358022795</v>
      </c>
      <c r="I191" s="54">
        <f t="shared" si="172"/>
        <v>0.06</v>
      </c>
      <c r="J191" s="61">
        <f t="shared" si="144"/>
        <v>5.1430128318229462E-3</v>
      </c>
      <c r="K191" s="62">
        <f t="shared" si="145"/>
        <v>169836.18636829904</v>
      </c>
      <c r="L191" s="62">
        <f t="shared" si="146"/>
        <v>792630.008536726</v>
      </c>
      <c r="M191" s="55">
        <f t="shared" si="173"/>
        <v>637291.48994852696</v>
      </c>
      <c r="N191" s="55">
        <f t="shared" si="174"/>
        <v>143506.3161385596</v>
      </c>
      <c r="O191" s="55">
        <f t="shared" si="147"/>
        <v>493785.17380996735</v>
      </c>
      <c r="P191" s="59">
        <f t="shared" si="175"/>
        <v>0</v>
      </c>
      <c r="Q191" s="52">
        <f t="shared" si="201"/>
        <v>0</v>
      </c>
      <c r="R191" s="57">
        <f t="shared" si="176"/>
        <v>0</v>
      </c>
      <c r="S191" s="59">
        <f t="shared" si="177"/>
        <v>0</v>
      </c>
      <c r="T191" s="56">
        <f t="shared" si="148"/>
        <v>0</v>
      </c>
      <c r="U191" s="57">
        <f t="shared" si="149"/>
        <v>0</v>
      </c>
      <c r="V191" s="59">
        <f t="shared" si="199"/>
        <v>0</v>
      </c>
      <c r="W191" s="52">
        <f t="shared" si="139"/>
        <v>0</v>
      </c>
      <c r="X191" s="57">
        <f t="shared" si="150"/>
        <v>0</v>
      </c>
      <c r="Y191" s="59">
        <f t="shared" si="202"/>
        <v>0</v>
      </c>
      <c r="Z191" s="56">
        <f t="shared" si="178"/>
        <v>0</v>
      </c>
      <c r="AA191" s="57">
        <f t="shared" si="179"/>
        <v>0</v>
      </c>
      <c r="AB191" s="63">
        <f t="shared" si="200"/>
        <v>0</v>
      </c>
      <c r="AC191" s="74">
        <f t="shared" si="151"/>
        <v>0</v>
      </c>
      <c r="AD191" s="57">
        <f t="shared" si="180"/>
        <v>0</v>
      </c>
      <c r="AE191" s="59">
        <f t="shared" si="181"/>
        <v>0</v>
      </c>
      <c r="AF191" s="54">
        <f t="shared" si="182"/>
        <v>0</v>
      </c>
      <c r="AG191" s="57">
        <f t="shared" si="152"/>
        <v>0</v>
      </c>
      <c r="AH191" s="59">
        <f t="shared" si="183"/>
        <v>7541367.4142405093</v>
      </c>
      <c r="AI191" s="54">
        <f t="shared" si="153"/>
        <v>143506.3161385596</v>
      </c>
      <c r="AJ191" s="57">
        <f t="shared" si="154"/>
        <v>31422.364226002122</v>
      </c>
      <c r="AK191" s="59">
        <f t="shared" si="203"/>
        <v>26250148.989533104</v>
      </c>
      <c r="AL191" s="56">
        <f t="shared" si="140"/>
        <v>493785.17380996735</v>
      </c>
      <c r="AM191" s="75">
        <f t="shared" si="155"/>
        <v>109375.62078972126</v>
      </c>
      <c r="AN191">
        <f t="shared" si="184"/>
        <v>3.592128673811109E-2</v>
      </c>
      <c r="AO191" s="119">
        <f t="shared" si="156"/>
        <v>0</v>
      </c>
      <c r="AP191" s="119">
        <f t="shared" si="157"/>
        <v>0</v>
      </c>
      <c r="AQ191">
        <f t="shared" si="158"/>
        <v>0.41217977731130168</v>
      </c>
      <c r="AR191" s="41">
        <f t="shared" si="159"/>
        <v>0</v>
      </c>
      <c r="AS191" s="41">
        <f t="shared" si="160"/>
        <v>0</v>
      </c>
      <c r="AT191">
        <f t="shared" si="161"/>
        <v>0.41763688133388782</v>
      </c>
      <c r="AU191" s="41">
        <f t="shared" si="185"/>
        <v>0</v>
      </c>
      <c r="AV191" s="41">
        <f t="shared" si="186"/>
        <v>0</v>
      </c>
      <c r="AW191">
        <f t="shared" si="162"/>
        <v>0.43037808029250485</v>
      </c>
      <c r="AX191">
        <f t="shared" si="187"/>
        <v>0</v>
      </c>
      <c r="AY191" s="121">
        <f t="shared" si="188"/>
        <v>0</v>
      </c>
      <c r="AZ191">
        <f t="shared" si="163"/>
        <v>0.51871611944015039</v>
      </c>
      <c r="BA191" s="39">
        <f t="shared" si="189"/>
        <v>0</v>
      </c>
      <c r="BB191" s="39">
        <f t="shared" si="190"/>
        <v>0</v>
      </c>
      <c r="BC191">
        <f t="shared" si="164"/>
        <v>0.45449359972293352</v>
      </c>
      <c r="BD191" s="41">
        <f t="shared" si="191"/>
        <v>0</v>
      </c>
      <c r="BE191" s="41">
        <f t="shared" si="192"/>
        <v>0</v>
      </c>
      <c r="BF191">
        <f t="shared" si="165"/>
        <v>0.43314209429836242</v>
      </c>
      <c r="BG191" s="41">
        <f t="shared" si="193"/>
        <v>174928.68036456173</v>
      </c>
      <c r="BH191" s="41">
        <f t="shared" si="194"/>
        <v>25687630.58880217</v>
      </c>
      <c r="BI191">
        <f t="shared" si="166"/>
        <v>0.47640344875783547</v>
      </c>
      <c r="BJ191">
        <f t="shared" si="195"/>
        <v>603160.79459968861</v>
      </c>
      <c r="BK191" s="121">
        <f t="shared" si="196"/>
        <v>88387546.111984164</v>
      </c>
      <c r="BL191">
        <f t="shared" si="167"/>
        <v>0.49256307502620628</v>
      </c>
      <c r="BM191" s="119">
        <f t="shared" si="197"/>
        <v>778089.47496425034</v>
      </c>
      <c r="BN191" s="119">
        <f t="shared" si="198"/>
        <v>110888719.25104369</v>
      </c>
      <c r="BO191">
        <f t="shared" si="168"/>
        <v>0.45457587880986972</v>
      </c>
    </row>
    <row r="192" spans="1:67">
      <c r="A192">
        <v>180</v>
      </c>
      <c r="B192" s="64">
        <v>175</v>
      </c>
      <c r="C192" s="56">
        <f t="shared" si="141"/>
        <v>33154224.913825087</v>
      </c>
      <c r="D192" s="56">
        <f t="shared" si="169"/>
        <v>301357.88673466444</v>
      </c>
      <c r="E192" s="59">
        <f t="shared" si="170"/>
        <v>32852867.027090423</v>
      </c>
      <c r="F192" s="53">
        <f t="shared" si="171"/>
        <v>619590.78554943483</v>
      </c>
      <c r="G192" s="53">
        <f t="shared" si="142"/>
        <v>152382.54822732109</v>
      </c>
      <c r="H192" s="66">
        <f t="shared" si="143"/>
        <v>467208.23732211371</v>
      </c>
      <c r="I192" s="54">
        <f t="shared" si="172"/>
        <v>0.06</v>
      </c>
      <c r="J192" s="67">
        <f t="shared" si="144"/>
        <v>5.1430128318229462E-3</v>
      </c>
      <c r="K192" s="68">
        <f t="shared" si="145"/>
        <v>166559.858722818</v>
      </c>
      <c r="L192" s="68">
        <f t="shared" si="146"/>
        <v>786150.6442722528</v>
      </c>
      <c r="M192" s="55">
        <f t="shared" si="173"/>
        <v>633768.09604493168</v>
      </c>
      <c r="N192" s="55">
        <f t="shared" si="174"/>
        <v>142712.91266874259</v>
      </c>
      <c r="O192" s="55">
        <f t="shared" si="147"/>
        <v>491055.18337618909</v>
      </c>
      <c r="P192" s="65">
        <f t="shared" si="175"/>
        <v>0</v>
      </c>
      <c r="Q192" s="52">
        <f t="shared" si="201"/>
        <v>0</v>
      </c>
      <c r="R192" s="57">
        <f t="shared" si="176"/>
        <v>0</v>
      </c>
      <c r="S192" s="59">
        <f t="shared" si="177"/>
        <v>0</v>
      </c>
      <c r="T192" s="56">
        <f t="shared" si="148"/>
        <v>0</v>
      </c>
      <c r="U192" s="57">
        <f t="shared" si="149"/>
        <v>0</v>
      </c>
      <c r="V192" s="59">
        <f t="shared" si="199"/>
        <v>0</v>
      </c>
      <c r="W192" s="52">
        <f t="shared" si="139"/>
        <v>0</v>
      </c>
      <c r="X192" s="57">
        <f t="shared" si="150"/>
        <v>0</v>
      </c>
      <c r="Y192" s="59">
        <f t="shared" si="202"/>
        <v>0</v>
      </c>
      <c r="Z192" s="56">
        <f t="shared" si="178"/>
        <v>0</v>
      </c>
      <c r="AA192" s="57">
        <f t="shared" si="179"/>
        <v>0</v>
      </c>
      <c r="AB192" s="63">
        <f t="shared" si="200"/>
        <v>0</v>
      </c>
      <c r="AC192" s="74">
        <f t="shared" si="151"/>
        <v>0</v>
      </c>
      <c r="AD192" s="57">
        <f t="shared" si="180"/>
        <v>0</v>
      </c>
      <c r="AE192" s="59">
        <f t="shared" si="181"/>
        <v>0</v>
      </c>
      <c r="AF192" s="54">
        <f t="shared" si="182"/>
        <v>0</v>
      </c>
      <c r="AG192" s="57">
        <f t="shared" si="152"/>
        <v>0</v>
      </c>
      <c r="AH192" s="59">
        <f t="shared" si="183"/>
        <v>7397861.0981019493</v>
      </c>
      <c r="AI192" s="54">
        <f t="shared" si="153"/>
        <v>142712.91266874259</v>
      </c>
      <c r="AJ192" s="57">
        <f t="shared" si="154"/>
        <v>30824.421242091455</v>
      </c>
      <c r="AK192" s="59">
        <f t="shared" si="203"/>
        <v>25756363.815723136</v>
      </c>
      <c r="AL192" s="56">
        <f t="shared" si="140"/>
        <v>491055.18337618909</v>
      </c>
      <c r="AM192" s="75">
        <f t="shared" si="155"/>
        <v>107318.18256551307</v>
      </c>
      <c r="AN192">
        <f t="shared" si="184"/>
        <v>3.6001693922118549E-2</v>
      </c>
      <c r="AO192" s="119">
        <f t="shared" si="156"/>
        <v>0</v>
      </c>
      <c r="AP192" s="119">
        <f t="shared" si="157"/>
        <v>0</v>
      </c>
      <c r="AQ192">
        <f t="shared" si="158"/>
        <v>0.40960746979484103</v>
      </c>
      <c r="AR192" s="41">
        <f t="shared" si="159"/>
        <v>0</v>
      </c>
      <c r="AS192" s="41">
        <f t="shared" si="160"/>
        <v>0</v>
      </c>
      <c r="AT192">
        <f t="shared" si="161"/>
        <v>0.41506185437746385</v>
      </c>
      <c r="AU192" s="41">
        <f t="shared" si="185"/>
        <v>0</v>
      </c>
      <c r="AV192" s="41">
        <f t="shared" si="186"/>
        <v>0</v>
      </c>
      <c r="AW192">
        <f t="shared" si="162"/>
        <v>0.42779828775654488</v>
      </c>
      <c r="AX192">
        <f t="shared" si="187"/>
        <v>0</v>
      </c>
      <c r="AY192" s="121">
        <f t="shared" si="188"/>
        <v>0</v>
      </c>
      <c r="AZ192">
        <f t="shared" si="163"/>
        <v>0.51615967564312104</v>
      </c>
      <c r="BA192" s="39">
        <f t="shared" si="189"/>
        <v>0</v>
      </c>
      <c r="BB192" s="39">
        <f t="shared" si="190"/>
        <v>0</v>
      </c>
      <c r="BC192">
        <f t="shared" si="164"/>
        <v>0.45191066344771902</v>
      </c>
      <c r="BD192" s="41">
        <f t="shared" si="191"/>
        <v>0</v>
      </c>
      <c r="BE192" s="41">
        <f t="shared" si="192"/>
        <v>0</v>
      </c>
      <c r="BF192">
        <f t="shared" si="165"/>
        <v>0.43056155589928818</v>
      </c>
      <c r="BG192" s="41">
        <f t="shared" si="193"/>
        <v>173537.33391083404</v>
      </c>
      <c r="BH192" s="41">
        <f t="shared" si="194"/>
        <v>25688324.280373666</v>
      </c>
      <c r="BI192">
        <f t="shared" si="166"/>
        <v>0.47382403765446546</v>
      </c>
      <c r="BJ192">
        <f t="shared" si="195"/>
        <v>598373.36594170216</v>
      </c>
      <c r="BK192" s="121">
        <f t="shared" si="196"/>
        <v>88389933.007714033</v>
      </c>
      <c r="BL192">
        <f t="shared" si="167"/>
        <v>0.48998998722769554</v>
      </c>
      <c r="BM192" s="119">
        <f t="shared" si="197"/>
        <v>771910.6998525362</v>
      </c>
      <c r="BN192" s="119">
        <f t="shared" si="198"/>
        <v>110909416.80786304</v>
      </c>
      <c r="BO192">
        <f t="shared" si="168"/>
        <v>0.4519929446085712</v>
      </c>
    </row>
    <row r="193" spans="1:67">
      <c r="A193">
        <v>181</v>
      </c>
      <c r="B193" s="58">
        <v>176</v>
      </c>
      <c r="C193" s="56">
        <f t="shared" si="141"/>
        <v>32520456.817780152</v>
      </c>
      <c r="D193" s="56">
        <f t="shared" si="169"/>
        <v>301357.88673466071</v>
      </c>
      <c r="E193" s="59">
        <f t="shared" si="170"/>
        <v>32219098.931045491</v>
      </c>
      <c r="F193" s="53">
        <f t="shared" si="171"/>
        <v>616404.22218887473</v>
      </c>
      <c r="G193" s="53">
        <f t="shared" si="142"/>
        <v>149442.92054183266</v>
      </c>
      <c r="H193" s="60">
        <f t="shared" si="143"/>
        <v>466961.30164704204</v>
      </c>
      <c r="I193" s="54">
        <f t="shared" si="172"/>
        <v>0.06</v>
      </c>
      <c r="J193" s="61">
        <f t="shared" si="144"/>
        <v>5.1430128318229462E-3</v>
      </c>
      <c r="K193" s="62">
        <f t="shared" si="145"/>
        <v>163301.65126580445</v>
      </c>
      <c r="L193" s="62">
        <f t="shared" si="146"/>
        <v>779705.87345467915</v>
      </c>
      <c r="M193" s="55">
        <f t="shared" si="173"/>
        <v>630262.95291284646</v>
      </c>
      <c r="N193" s="55">
        <f t="shared" si="174"/>
        <v>141923.6189368201</v>
      </c>
      <c r="O193" s="55">
        <f t="shared" si="147"/>
        <v>488339.33397602639</v>
      </c>
      <c r="P193" s="59">
        <f t="shared" si="175"/>
        <v>0</v>
      </c>
      <c r="Q193" s="52">
        <f t="shared" si="201"/>
        <v>0</v>
      </c>
      <c r="R193" s="57">
        <f t="shared" si="176"/>
        <v>0</v>
      </c>
      <c r="S193" s="59">
        <f t="shared" si="177"/>
        <v>0</v>
      </c>
      <c r="T193" s="56">
        <f t="shared" si="148"/>
        <v>0</v>
      </c>
      <c r="U193" s="57">
        <f t="shared" si="149"/>
        <v>0</v>
      </c>
      <c r="V193" s="59">
        <f t="shared" si="199"/>
        <v>0</v>
      </c>
      <c r="W193" s="52">
        <f t="shared" si="139"/>
        <v>0</v>
      </c>
      <c r="X193" s="57">
        <f t="shared" si="150"/>
        <v>0</v>
      </c>
      <c r="Y193" s="59">
        <f t="shared" si="202"/>
        <v>0</v>
      </c>
      <c r="Z193" s="56">
        <f t="shared" si="178"/>
        <v>0</v>
      </c>
      <c r="AA193" s="57">
        <f t="shared" si="179"/>
        <v>0</v>
      </c>
      <c r="AB193" s="63">
        <f t="shared" si="200"/>
        <v>0</v>
      </c>
      <c r="AC193" s="74">
        <f t="shared" si="151"/>
        <v>0</v>
      </c>
      <c r="AD193" s="57">
        <f t="shared" si="180"/>
        <v>0</v>
      </c>
      <c r="AE193" s="59">
        <f t="shared" si="181"/>
        <v>0</v>
      </c>
      <c r="AF193" s="54">
        <f t="shared" si="182"/>
        <v>0</v>
      </c>
      <c r="AG193" s="57">
        <f t="shared" si="152"/>
        <v>0</v>
      </c>
      <c r="AH193" s="59">
        <f t="shared" si="183"/>
        <v>7255148.1854332071</v>
      </c>
      <c r="AI193" s="54">
        <f t="shared" si="153"/>
        <v>141923.6189368201</v>
      </c>
      <c r="AJ193" s="57">
        <f t="shared" si="154"/>
        <v>30229.784105971696</v>
      </c>
      <c r="AK193" s="59">
        <f t="shared" si="203"/>
        <v>25265308.632346947</v>
      </c>
      <c r="AL193" s="56">
        <f t="shared" si="140"/>
        <v>488339.33397602639</v>
      </c>
      <c r="AM193" s="75">
        <f t="shared" si="155"/>
        <v>105272.11930144561</v>
      </c>
      <c r="AN193">
        <f t="shared" si="184"/>
        <v>3.6082101106126009E-2</v>
      </c>
      <c r="AO193" s="119">
        <f t="shared" si="156"/>
        <v>0</v>
      </c>
      <c r="AP193" s="119">
        <f t="shared" si="157"/>
        <v>0</v>
      </c>
      <c r="AQ193">
        <f t="shared" si="158"/>
        <v>0.4070457913646765</v>
      </c>
      <c r="AR193" s="41">
        <f t="shared" si="159"/>
        <v>0</v>
      </c>
      <c r="AS193" s="41">
        <f t="shared" si="160"/>
        <v>0</v>
      </c>
      <c r="AT193">
        <f t="shared" si="161"/>
        <v>0.41249720720707317</v>
      </c>
      <c r="AU193" s="41">
        <f t="shared" si="185"/>
        <v>0</v>
      </c>
      <c r="AV193" s="41">
        <f t="shared" si="186"/>
        <v>0</v>
      </c>
      <c r="AW193">
        <f t="shared" si="162"/>
        <v>0.42522829141977631</v>
      </c>
      <c r="AX193">
        <f t="shared" si="187"/>
        <v>0</v>
      </c>
      <c r="AY193" s="121">
        <f t="shared" si="188"/>
        <v>0</v>
      </c>
      <c r="AZ193">
        <f t="shared" si="163"/>
        <v>0.51360897798621574</v>
      </c>
      <c r="BA193" s="39">
        <f t="shared" si="189"/>
        <v>0</v>
      </c>
      <c r="BB193" s="39">
        <f t="shared" si="190"/>
        <v>0</v>
      </c>
      <c r="BC193">
        <f t="shared" si="164"/>
        <v>0.4493364153598195</v>
      </c>
      <c r="BD193" s="41">
        <f t="shared" si="191"/>
        <v>0</v>
      </c>
      <c r="BE193" s="41">
        <f t="shared" si="192"/>
        <v>0</v>
      </c>
      <c r="BF193">
        <f t="shared" si="165"/>
        <v>0.42799068687666542</v>
      </c>
      <c r="BG193" s="41">
        <f t="shared" si="193"/>
        <v>172153.40304279179</v>
      </c>
      <c r="BH193" s="41">
        <f t="shared" si="194"/>
        <v>25688175.02756444</v>
      </c>
      <c r="BI193">
        <f t="shared" si="166"/>
        <v>0.47125230754573993</v>
      </c>
      <c r="BJ193">
        <f t="shared" si="195"/>
        <v>593611.45327747194</v>
      </c>
      <c r="BK193" s="121">
        <f t="shared" si="196"/>
        <v>88389419.449660778</v>
      </c>
      <c r="BL193">
        <f t="shared" si="167"/>
        <v>0.48742383918287596</v>
      </c>
      <c r="BM193" s="119">
        <f t="shared" si="197"/>
        <v>765764.8563202637</v>
      </c>
      <c r="BN193" s="119">
        <f t="shared" si="198"/>
        <v>110926279.71266098</v>
      </c>
      <c r="BO193">
        <f t="shared" si="168"/>
        <v>0.44941869481082769</v>
      </c>
    </row>
    <row r="194" spans="1:67">
      <c r="A194">
        <v>182</v>
      </c>
      <c r="B194" s="64">
        <v>177</v>
      </c>
      <c r="C194" s="56">
        <f t="shared" si="141"/>
        <v>31890193.864867307</v>
      </c>
      <c r="D194" s="56">
        <f t="shared" si="169"/>
        <v>301357.88673466071</v>
      </c>
      <c r="E194" s="59">
        <f t="shared" si="170"/>
        <v>31588835.978132647</v>
      </c>
      <c r="F194" s="53">
        <f t="shared" si="171"/>
        <v>613234.04736456764</v>
      </c>
      <c r="G194" s="53">
        <f t="shared" si="142"/>
        <v>146519.55087857193</v>
      </c>
      <c r="H194" s="66">
        <f t="shared" si="143"/>
        <v>466714.49648599571</v>
      </c>
      <c r="I194" s="54">
        <f t="shared" si="172"/>
        <v>0.06</v>
      </c>
      <c r="J194" s="67">
        <f t="shared" si="144"/>
        <v>5.1430128318229462E-3</v>
      </c>
      <c r="K194" s="68">
        <f t="shared" si="145"/>
        <v>160061.47013366129</v>
      </c>
      <c r="L194" s="68">
        <f t="shared" si="146"/>
        <v>773295.51749822893</v>
      </c>
      <c r="M194" s="55">
        <f t="shared" si="173"/>
        <v>626775.966619657</v>
      </c>
      <c r="N194" s="55">
        <f t="shared" si="174"/>
        <v>141138.41379089592</v>
      </c>
      <c r="O194" s="55">
        <f t="shared" si="147"/>
        <v>485637.55282876111</v>
      </c>
      <c r="P194" s="65">
        <f t="shared" si="175"/>
        <v>0</v>
      </c>
      <c r="Q194" s="52">
        <f t="shared" si="201"/>
        <v>0</v>
      </c>
      <c r="R194" s="57">
        <f t="shared" si="176"/>
        <v>0</v>
      </c>
      <c r="S194" s="59">
        <f t="shared" si="177"/>
        <v>0</v>
      </c>
      <c r="T194" s="56">
        <f t="shared" si="148"/>
        <v>0</v>
      </c>
      <c r="U194" s="57">
        <f t="shared" si="149"/>
        <v>0</v>
      </c>
      <c r="V194" s="59">
        <f t="shared" si="199"/>
        <v>0</v>
      </c>
      <c r="W194" s="52">
        <f t="shared" si="139"/>
        <v>0</v>
      </c>
      <c r="X194" s="57">
        <f t="shared" si="150"/>
        <v>0</v>
      </c>
      <c r="Y194" s="59">
        <f t="shared" si="202"/>
        <v>0</v>
      </c>
      <c r="Z194" s="56">
        <f t="shared" si="178"/>
        <v>0</v>
      </c>
      <c r="AA194" s="57">
        <f t="shared" si="179"/>
        <v>0</v>
      </c>
      <c r="AB194" s="63">
        <f t="shared" si="200"/>
        <v>0</v>
      </c>
      <c r="AC194" s="74">
        <f t="shared" si="151"/>
        <v>0</v>
      </c>
      <c r="AD194" s="57">
        <f t="shared" si="180"/>
        <v>0</v>
      </c>
      <c r="AE194" s="59">
        <f t="shared" si="181"/>
        <v>0</v>
      </c>
      <c r="AF194" s="54">
        <f t="shared" si="182"/>
        <v>0</v>
      </c>
      <c r="AG194" s="57">
        <f t="shared" si="152"/>
        <v>0</v>
      </c>
      <c r="AH194" s="59">
        <f t="shared" si="183"/>
        <v>7113224.5664963871</v>
      </c>
      <c r="AI194" s="54">
        <f t="shared" si="153"/>
        <v>141138.41379089592</v>
      </c>
      <c r="AJ194" s="57">
        <f t="shared" si="154"/>
        <v>29638.435693734948</v>
      </c>
      <c r="AK194" s="59">
        <f t="shared" si="203"/>
        <v>24776969.29837092</v>
      </c>
      <c r="AL194" s="56">
        <f t="shared" si="140"/>
        <v>485637.55282876111</v>
      </c>
      <c r="AM194" s="75">
        <f t="shared" si="155"/>
        <v>103237.37207654549</v>
      </c>
      <c r="AN194">
        <f t="shared" si="184"/>
        <v>3.6162508290133469E-2</v>
      </c>
      <c r="AO194" s="119">
        <f t="shared" si="156"/>
        <v>0</v>
      </c>
      <c r="AP194" s="119">
        <f t="shared" si="157"/>
        <v>0</v>
      </c>
      <c r="AQ194">
        <f t="shared" si="158"/>
        <v>0.40449474365660276</v>
      </c>
      <c r="AR194" s="41">
        <f t="shared" si="159"/>
        <v>0</v>
      </c>
      <c r="AS194" s="41">
        <f t="shared" si="160"/>
        <v>0</v>
      </c>
      <c r="AT194">
        <f t="shared" si="161"/>
        <v>0.40994294388375729</v>
      </c>
      <c r="AU194" s="41">
        <f t="shared" si="185"/>
        <v>0</v>
      </c>
      <c r="AV194" s="41">
        <f t="shared" si="186"/>
        <v>0</v>
      </c>
      <c r="AW194">
        <f t="shared" si="162"/>
        <v>0.42266810079031031</v>
      </c>
      <c r="AX194">
        <f t="shared" si="187"/>
        <v>0</v>
      </c>
      <c r="AY194" s="121">
        <f t="shared" si="188"/>
        <v>0</v>
      </c>
      <c r="AZ194">
        <f t="shared" si="163"/>
        <v>0.51106406604060162</v>
      </c>
      <c r="BA194" s="39">
        <f t="shared" si="189"/>
        <v>0</v>
      </c>
      <c r="BB194" s="39">
        <f t="shared" si="190"/>
        <v>0</v>
      </c>
      <c r="BC194">
        <f t="shared" si="164"/>
        <v>0.4467708744752612</v>
      </c>
      <c r="BD194" s="41">
        <f t="shared" si="191"/>
        <v>0</v>
      </c>
      <c r="BE194" s="41">
        <f t="shared" si="192"/>
        <v>0</v>
      </c>
      <c r="BF194">
        <f t="shared" si="165"/>
        <v>0.42542949788099627</v>
      </c>
      <c r="BG194" s="41">
        <f t="shared" si="193"/>
        <v>170776.84948463086</v>
      </c>
      <c r="BH194" s="41">
        <f t="shared" si="194"/>
        <v>25687191.309943058</v>
      </c>
      <c r="BI194">
        <f t="shared" si="166"/>
        <v>0.46868828521306249</v>
      </c>
      <c r="BJ194">
        <f t="shared" si="195"/>
        <v>588874.92490530666</v>
      </c>
      <c r="BK194" s="121">
        <f t="shared" si="196"/>
        <v>88386034.614834517</v>
      </c>
      <c r="BL194">
        <f t="shared" si="167"/>
        <v>0.48486466289135843</v>
      </c>
      <c r="BM194" s="119">
        <f t="shared" si="197"/>
        <v>759651.77438993752</v>
      </c>
      <c r="BN194" s="119">
        <f t="shared" si="198"/>
        <v>110939346.09167929</v>
      </c>
      <c r="BO194">
        <f t="shared" si="168"/>
        <v>0.44685314846335172</v>
      </c>
    </row>
    <row r="195" spans="1:67">
      <c r="A195">
        <v>183</v>
      </c>
      <c r="B195" s="58">
        <v>178</v>
      </c>
      <c r="C195" s="56">
        <f t="shared" si="141"/>
        <v>31263417.898247648</v>
      </c>
      <c r="D195" s="56">
        <f t="shared" si="169"/>
        <v>301357.88673466071</v>
      </c>
      <c r="E195" s="59">
        <f t="shared" si="170"/>
        <v>30962060.011512987</v>
      </c>
      <c r="F195" s="53">
        <f t="shared" si="171"/>
        <v>610080.17679006082</v>
      </c>
      <c r="G195" s="53">
        <f t="shared" si="142"/>
        <v>143612.35502006774</v>
      </c>
      <c r="H195" s="60">
        <f t="shared" si="143"/>
        <v>466467.82176999305</v>
      </c>
      <c r="I195" s="54">
        <f t="shared" si="172"/>
        <v>0.06</v>
      </c>
      <c r="J195" s="61">
        <f t="shared" si="144"/>
        <v>5.1430128318229462E-3</v>
      </c>
      <c r="K195" s="62">
        <f t="shared" si="145"/>
        <v>156839.22194588784</v>
      </c>
      <c r="L195" s="62">
        <f t="shared" si="146"/>
        <v>766919.39873594872</v>
      </c>
      <c r="M195" s="55">
        <f t="shared" si="173"/>
        <v>623307.04371588095</v>
      </c>
      <c r="N195" s="55">
        <f t="shared" si="174"/>
        <v>140357.27618786629</v>
      </c>
      <c r="O195" s="55">
        <f t="shared" si="147"/>
        <v>482949.76752801467</v>
      </c>
      <c r="P195" s="59">
        <f t="shared" si="175"/>
        <v>0</v>
      </c>
      <c r="Q195" s="52">
        <f t="shared" si="201"/>
        <v>0</v>
      </c>
      <c r="R195" s="57">
        <f t="shared" si="176"/>
        <v>0</v>
      </c>
      <c r="S195" s="59">
        <f t="shared" si="177"/>
        <v>0</v>
      </c>
      <c r="T195" s="56">
        <f t="shared" si="148"/>
        <v>0</v>
      </c>
      <c r="U195" s="57">
        <f t="shared" si="149"/>
        <v>0</v>
      </c>
      <c r="V195" s="59">
        <f t="shared" si="199"/>
        <v>0</v>
      </c>
      <c r="W195" s="52">
        <f t="shared" si="139"/>
        <v>0</v>
      </c>
      <c r="X195" s="57">
        <f t="shared" si="150"/>
        <v>0</v>
      </c>
      <c r="Y195" s="59">
        <f t="shared" si="202"/>
        <v>0</v>
      </c>
      <c r="Z195" s="56">
        <f t="shared" si="178"/>
        <v>0</v>
      </c>
      <c r="AA195" s="57">
        <f t="shared" si="179"/>
        <v>0</v>
      </c>
      <c r="AB195" s="63">
        <f t="shared" si="200"/>
        <v>0</v>
      </c>
      <c r="AC195" s="74">
        <f t="shared" si="151"/>
        <v>0</v>
      </c>
      <c r="AD195" s="57">
        <f t="shared" si="180"/>
        <v>0</v>
      </c>
      <c r="AE195" s="59">
        <f t="shared" si="181"/>
        <v>0</v>
      </c>
      <c r="AF195" s="54">
        <f t="shared" si="182"/>
        <v>0</v>
      </c>
      <c r="AG195" s="57">
        <f t="shared" si="152"/>
        <v>0</v>
      </c>
      <c r="AH195" s="59">
        <f t="shared" si="183"/>
        <v>6972086.1527054915</v>
      </c>
      <c r="AI195" s="54">
        <f t="shared" si="153"/>
        <v>140357.27618786629</v>
      </c>
      <c r="AJ195" s="57">
        <f t="shared" si="154"/>
        <v>29050.358969606215</v>
      </c>
      <c r="AK195" s="59">
        <f t="shared" si="203"/>
        <v>24291331.745542157</v>
      </c>
      <c r="AL195" s="56">
        <f t="shared" si="140"/>
        <v>482949.76752801467</v>
      </c>
      <c r="AM195" s="75">
        <f t="shared" si="155"/>
        <v>101213.88227309233</v>
      </c>
      <c r="AN195">
        <f t="shared" si="184"/>
        <v>3.6242915474140935E-2</v>
      </c>
      <c r="AO195" s="119">
        <f t="shared" si="156"/>
        <v>0</v>
      </c>
      <c r="AP195" s="119">
        <f t="shared" si="157"/>
        <v>0</v>
      </c>
      <c r="AQ195">
        <f t="shared" si="158"/>
        <v>0.40195432787154095</v>
      </c>
      <c r="AR195" s="41">
        <f t="shared" si="159"/>
        <v>0</v>
      </c>
      <c r="AS195" s="41">
        <f t="shared" si="160"/>
        <v>0</v>
      </c>
      <c r="AT195">
        <f t="shared" si="161"/>
        <v>0.40739906802858922</v>
      </c>
      <c r="AU195" s="41">
        <f t="shared" si="185"/>
        <v>0</v>
      </c>
      <c r="AV195" s="41">
        <f t="shared" si="186"/>
        <v>0</v>
      </c>
      <c r="AW195">
        <f t="shared" si="162"/>
        <v>0.42011772492718313</v>
      </c>
      <c r="AX195">
        <f t="shared" si="187"/>
        <v>0</v>
      </c>
      <c r="AY195" s="121">
        <f t="shared" si="188"/>
        <v>0</v>
      </c>
      <c r="AZ195">
        <f t="shared" si="163"/>
        <v>0.50852497894961568</v>
      </c>
      <c r="BA195" s="39">
        <f t="shared" si="189"/>
        <v>0</v>
      </c>
      <c r="BB195" s="39">
        <f t="shared" si="190"/>
        <v>0</v>
      </c>
      <c r="BC195">
        <f t="shared" si="164"/>
        <v>0.44421405935328689</v>
      </c>
      <c r="BD195" s="41">
        <f t="shared" si="191"/>
        <v>0</v>
      </c>
      <c r="BE195" s="41">
        <f t="shared" si="192"/>
        <v>0</v>
      </c>
      <c r="BF195">
        <f t="shared" si="165"/>
        <v>0.42287799911226343</v>
      </c>
      <c r="BG195" s="41">
        <f t="shared" si="193"/>
        <v>169407.63515747251</v>
      </c>
      <c r="BH195" s="41">
        <f t="shared" si="194"/>
        <v>25685381.542379532</v>
      </c>
      <c r="BI195">
        <f t="shared" si="166"/>
        <v>0.46613199698373359</v>
      </c>
      <c r="BJ195">
        <f t="shared" si="195"/>
        <v>584163.64980110701</v>
      </c>
      <c r="BK195" s="121">
        <f t="shared" si="196"/>
        <v>88379807.457626686</v>
      </c>
      <c r="BL195">
        <f t="shared" si="167"/>
        <v>0.48231248990572823</v>
      </c>
      <c r="BM195" s="119">
        <f t="shared" si="197"/>
        <v>753571.28495857958</v>
      </c>
      <c r="BN195" s="119">
        <f t="shared" si="198"/>
        <v>110948653.7814268</v>
      </c>
      <c r="BO195">
        <f t="shared" si="168"/>
        <v>0.44429632415607251</v>
      </c>
    </row>
    <row r="196" spans="1:67">
      <c r="A196">
        <v>184</v>
      </c>
      <c r="B196" s="64">
        <v>179</v>
      </c>
      <c r="C196" s="56">
        <f t="shared" si="141"/>
        <v>30640110.854531765</v>
      </c>
      <c r="D196" s="56">
        <f t="shared" si="169"/>
        <v>301357.88673466071</v>
      </c>
      <c r="E196" s="59">
        <f t="shared" si="170"/>
        <v>30338752.967797104</v>
      </c>
      <c r="F196" s="53">
        <f t="shared" si="171"/>
        <v>606942.52661238855</v>
      </c>
      <c r="G196" s="53">
        <f t="shared" si="142"/>
        <v>140721.2491822989</v>
      </c>
      <c r="H196" s="66">
        <f t="shared" si="143"/>
        <v>466221.27743008966</v>
      </c>
      <c r="I196" s="54">
        <f t="shared" si="172"/>
        <v>0.06</v>
      </c>
      <c r="J196" s="67">
        <f t="shared" si="144"/>
        <v>5.1430128318229462E-3</v>
      </c>
      <c r="K196" s="68">
        <f t="shared" si="145"/>
        <v>153634.81380259516</v>
      </c>
      <c r="L196" s="68">
        <f t="shared" si="146"/>
        <v>760577.34041498369</v>
      </c>
      <c r="M196" s="55">
        <f t="shared" si="173"/>
        <v>619856.09123268479</v>
      </c>
      <c r="N196" s="55">
        <f t="shared" si="174"/>
        <v>139580.18519286069</v>
      </c>
      <c r="O196" s="55">
        <f t="shared" si="147"/>
        <v>480275.90603982413</v>
      </c>
      <c r="P196" s="65">
        <f t="shared" si="175"/>
        <v>0</v>
      </c>
      <c r="Q196" s="52">
        <f t="shared" si="201"/>
        <v>0</v>
      </c>
      <c r="R196" s="57">
        <f t="shared" si="176"/>
        <v>0</v>
      </c>
      <c r="S196" s="59">
        <f t="shared" si="177"/>
        <v>0</v>
      </c>
      <c r="T196" s="56">
        <f t="shared" si="148"/>
        <v>0</v>
      </c>
      <c r="U196" s="57">
        <f t="shared" si="149"/>
        <v>0</v>
      </c>
      <c r="V196" s="59">
        <f t="shared" si="199"/>
        <v>0</v>
      </c>
      <c r="W196" s="52">
        <f t="shared" si="139"/>
        <v>0</v>
      </c>
      <c r="X196" s="57">
        <f t="shared" si="150"/>
        <v>0</v>
      </c>
      <c r="Y196" s="59">
        <f t="shared" si="202"/>
        <v>0</v>
      </c>
      <c r="Z196" s="56">
        <f t="shared" si="178"/>
        <v>0</v>
      </c>
      <c r="AA196" s="57">
        <f t="shared" si="179"/>
        <v>0</v>
      </c>
      <c r="AB196" s="63">
        <f t="shared" si="200"/>
        <v>0</v>
      </c>
      <c r="AC196" s="74">
        <f t="shared" si="151"/>
        <v>0</v>
      </c>
      <c r="AD196" s="57">
        <f t="shared" si="180"/>
        <v>0</v>
      </c>
      <c r="AE196" s="59">
        <f t="shared" si="181"/>
        <v>0</v>
      </c>
      <c r="AF196" s="54">
        <f t="shared" si="182"/>
        <v>0</v>
      </c>
      <c r="AG196" s="57">
        <f t="shared" si="152"/>
        <v>0</v>
      </c>
      <c r="AH196" s="59">
        <f t="shared" si="183"/>
        <v>6831728.8765176255</v>
      </c>
      <c r="AI196" s="54">
        <f t="shared" si="153"/>
        <v>139580.18519286069</v>
      </c>
      <c r="AJ196" s="57">
        <f t="shared" si="154"/>
        <v>28465.536985490107</v>
      </c>
      <c r="AK196" s="59">
        <f t="shared" si="203"/>
        <v>23808381.978014141</v>
      </c>
      <c r="AL196" s="56">
        <f t="shared" si="140"/>
        <v>480275.90603982413</v>
      </c>
      <c r="AM196" s="75">
        <f t="shared" si="155"/>
        <v>99201.591575058919</v>
      </c>
      <c r="AN196">
        <f t="shared" si="184"/>
        <v>3.6323322658148395E-2</v>
      </c>
      <c r="AO196" s="119">
        <f t="shared" si="156"/>
        <v>0</v>
      </c>
      <c r="AP196" s="119">
        <f t="shared" si="157"/>
        <v>0</v>
      </c>
      <c r="AQ196">
        <f t="shared" si="158"/>
        <v>0.3994245447781557</v>
      </c>
      <c r="AR196" s="41">
        <f t="shared" si="159"/>
        <v>0</v>
      </c>
      <c r="AS196" s="41">
        <f t="shared" si="160"/>
        <v>0</v>
      </c>
      <c r="AT196">
        <f t="shared" si="161"/>
        <v>0.40486558282521568</v>
      </c>
      <c r="AU196" s="41">
        <f t="shared" si="185"/>
        <v>0</v>
      </c>
      <c r="AV196" s="41">
        <f t="shared" si="186"/>
        <v>0</v>
      </c>
      <c r="AW196">
        <f t="shared" si="162"/>
        <v>0.41757717244252518</v>
      </c>
      <c r="AX196">
        <f t="shared" si="187"/>
        <v>0</v>
      </c>
      <c r="AY196" s="121">
        <f t="shared" si="188"/>
        <v>0</v>
      </c>
      <c r="AZ196">
        <f t="shared" si="163"/>
        <v>0.50599175542877728</v>
      </c>
      <c r="BA196" s="39">
        <f t="shared" si="189"/>
        <v>0</v>
      </c>
      <c r="BB196" s="39">
        <f t="shared" si="190"/>
        <v>0</v>
      </c>
      <c r="BC196">
        <f t="shared" si="164"/>
        <v>0.4416659880981002</v>
      </c>
      <c r="BD196" s="41">
        <f t="shared" si="191"/>
        <v>0</v>
      </c>
      <c r="BE196" s="41">
        <f t="shared" si="192"/>
        <v>0</v>
      </c>
      <c r="BF196">
        <f t="shared" si="165"/>
        <v>0.42033620032195163</v>
      </c>
      <c r="BG196" s="41">
        <f t="shared" si="193"/>
        <v>168045.72217835078</v>
      </c>
      <c r="BH196" s="41">
        <f t="shared" si="194"/>
        <v>25682754.075486366</v>
      </c>
      <c r="BI196">
        <f t="shared" si="166"/>
        <v>0.46358346873207934</v>
      </c>
      <c r="BJ196">
        <f t="shared" si="195"/>
        <v>579477.497614883</v>
      </c>
      <c r="BK196" s="121">
        <f t="shared" si="196"/>
        <v>88370766.711327642</v>
      </c>
      <c r="BL196">
        <f t="shared" si="167"/>
        <v>0.47976735133214787</v>
      </c>
      <c r="BM196" s="119">
        <f t="shared" si="197"/>
        <v>747523.21979323379</v>
      </c>
      <c r="BN196" s="119">
        <f t="shared" si="198"/>
        <v>110954240.33065058</v>
      </c>
      <c r="BO196">
        <f t="shared" si="168"/>
        <v>0.44174824002386898</v>
      </c>
    </row>
    <row r="197" spans="1:67">
      <c r="A197">
        <v>185</v>
      </c>
      <c r="B197" s="58">
        <v>180</v>
      </c>
      <c r="C197" s="56">
        <f t="shared" si="141"/>
        <v>30020254.763299085</v>
      </c>
      <c r="D197" s="56">
        <f t="shared" si="169"/>
        <v>301357.88673466817</v>
      </c>
      <c r="E197" s="59">
        <f t="shared" si="170"/>
        <v>29718896.876564417</v>
      </c>
      <c r="F197" s="53">
        <f t="shared" si="171"/>
        <v>603821.01340984215</v>
      </c>
      <c r="G197" s="53">
        <f t="shared" si="142"/>
        <v>137846.15001246464</v>
      </c>
      <c r="H197" s="60">
        <f t="shared" si="143"/>
        <v>465974.86339737754</v>
      </c>
      <c r="I197" s="54">
        <f t="shared" si="172"/>
        <v>0.06</v>
      </c>
      <c r="J197" s="61">
        <f t="shared" si="144"/>
        <v>5.1430128318229462E-3</v>
      </c>
      <c r="K197" s="62">
        <f t="shared" si="145"/>
        <v>150448.15328203401</v>
      </c>
      <c r="L197" s="62">
        <f t="shared" si="146"/>
        <v>754269.16669187613</v>
      </c>
      <c r="M197" s="55">
        <f t="shared" si="173"/>
        <v>616423.01667941152</v>
      </c>
      <c r="N197" s="55">
        <f t="shared" si="174"/>
        <v>138807.11997868519</v>
      </c>
      <c r="O197" s="55">
        <f t="shared" si="147"/>
        <v>477615.89670072636</v>
      </c>
      <c r="P197" s="59">
        <f t="shared" si="175"/>
        <v>0</v>
      </c>
      <c r="Q197" s="52">
        <f t="shared" si="201"/>
        <v>0</v>
      </c>
      <c r="R197" s="57">
        <f t="shared" si="176"/>
        <v>0</v>
      </c>
      <c r="S197" s="59">
        <f t="shared" si="177"/>
        <v>0</v>
      </c>
      <c r="T197" s="56">
        <f t="shared" si="148"/>
        <v>0</v>
      </c>
      <c r="U197" s="57">
        <f t="shared" si="149"/>
        <v>0</v>
      </c>
      <c r="V197" s="59">
        <f t="shared" si="199"/>
        <v>0</v>
      </c>
      <c r="W197" s="52">
        <f t="shared" si="139"/>
        <v>0</v>
      </c>
      <c r="X197" s="57">
        <f t="shared" si="150"/>
        <v>0</v>
      </c>
      <c r="Y197" s="59">
        <f t="shared" si="202"/>
        <v>0</v>
      </c>
      <c r="Z197" s="56">
        <f t="shared" si="178"/>
        <v>0</v>
      </c>
      <c r="AA197" s="57">
        <f t="shared" si="179"/>
        <v>0</v>
      </c>
      <c r="AB197" s="63">
        <f t="shared" si="200"/>
        <v>0</v>
      </c>
      <c r="AC197" s="74">
        <f t="shared" si="151"/>
        <v>0</v>
      </c>
      <c r="AD197" s="57">
        <f t="shared" si="180"/>
        <v>0</v>
      </c>
      <c r="AE197" s="59">
        <f t="shared" si="181"/>
        <v>0</v>
      </c>
      <c r="AF197" s="54">
        <f t="shared" si="182"/>
        <v>0</v>
      </c>
      <c r="AG197" s="57">
        <f t="shared" si="152"/>
        <v>0</v>
      </c>
      <c r="AH197" s="59">
        <f t="shared" si="183"/>
        <v>6692148.6913247649</v>
      </c>
      <c r="AI197" s="54">
        <f t="shared" si="153"/>
        <v>138807.11997868519</v>
      </c>
      <c r="AJ197" s="57">
        <f t="shared" si="154"/>
        <v>27883.952880519853</v>
      </c>
      <c r="AK197" s="59">
        <f t="shared" si="203"/>
        <v>23328106.071974318</v>
      </c>
      <c r="AL197" s="56">
        <f t="shared" si="140"/>
        <v>477615.89670072636</v>
      </c>
      <c r="AM197" s="75">
        <f t="shared" si="155"/>
        <v>97200.441966559665</v>
      </c>
      <c r="AN197">
        <f t="shared" si="184"/>
        <v>3.6403729842155855E-2</v>
      </c>
      <c r="AO197" s="119">
        <f t="shared" si="156"/>
        <v>0</v>
      </c>
      <c r="AP197" s="119">
        <f t="shared" si="157"/>
        <v>0</v>
      </c>
      <c r="AQ197">
        <f t="shared" si="158"/>
        <v>0.39690539471561825</v>
      </c>
      <c r="AR197" s="41">
        <f t="shared" si="159"/>
        <v>0</v>
      </c>
      <c r="AS197" s="41">
        <f t="shared" si="160"/>
        <v>0</v>
      </c>
      <c r="AT197">
        <f t="shared" si="161"/>
        <v>0.40234249102233632</v>
      </c>
      <c r="AU197" s="41">
        <f t="shared" si="185"/>
        <v>0</v>
      </c>
      <c r="AV197" s="41">
        <f t="shared" si="186"/>
        <v>0</v>
      </c>
      <c r="AW197">
        <f t="shared" si="162"/>
        <v>0.41504645150386044</v>
      </c>
      <c r="AX197">
        <f t="shared" si="187"/>
        <v>0</v>
      </c>
      <c r="AY197" s="121">
        <f t="shared" si="188"/>
        <v>0</v>
      </c>
      <c r="AZ197">
        <f t="shared" si="163"/>
        <v>0.50346443376588335</v>
      </c>
      <c r="BA197" s="39">
        <f t="shared" si="189"/>
        <v>0</v>
      </c>
      <c r="BB197" s="39">
        <f t="shared" si="190"/>
        <v>0</v>
      </c>
      <c r="BC197">
        <f t="shared" si="164"/>
        <v>0.43912667836035202</v>
      </c>
      <c r="BD197" s="41">
        <f t="shared" si="191"/>
        <v>0</v>
      </c>
      <c r="BE197" s="41">
        <f t="shared" si="192"/>
        <v>0</v>
      </c>
      <c r="BF197">
        <f t="shared" si="165"/>
        <v>0.4178041108153242</v>
      </c>
      <c r="BG197" s="41">
        <f t="shared" si="193"/>
        <v>166691.07285920504</v>
      </c>
      <c r="BH197" s="41">
        <f t="shared" si="194"/>
        <v>25679317.196056761</v>
      </c>
      <c r="BI197">
        <f t="shared" si="166"/>
        <v>0.46104272588045075</v>
      </c>
      <c r="BJ197">
        <f t="shared" si="195"/>
        <v>574816.33866728598</v>
      </c>
      <c r="BK197" s="121">
        <f t="shared" si="196"/>
        <v>88358940.889634371</v>
      </c>
      <c r="BL197">
        <f t="shared" si="167"/>
        <v>0.47722927783106561</v>
      </c>
      <c r="BM197" s="119">
        <f t="shared" si="197"/>
        <v>741507.41152649105</v>
      </c>
      <c r="BN197" s="119">
        <f t="shared" si="198"/>
        <v>110956143.00229408</v>
      </c>
      <c r="BO197">
        <f t="shared" si="168"/>
        <v>0.43920891374805499</v>
      </c>
    </row>
    <row r="198" spans="1:67">
      <c r="A198">
        <v>186</v>
      </c>
      <c r="B198" s="64">
        <v>181</v>
      </c>
      <c r="C198" s="56">
        <f t="shared" si="141"/>
        <v>29403831.746619672</v>
      </c>
      <c r="D198" s="56">
        <f t="shared" si="169"/>
        <v>301357.88673466817</v>
      </c>
      <c r="E198" s="59">
        <f t="shared" si="170"/>
        <v>29102473.859885003</v>
      </c>
      <c r="F198" s="53">
        <f t="shared" si="171"/>
        <v>600715.55418975092</v>
      </c>
      <c r="G198" s="53">
        <f t="shared" si="142"/>
        <v>134986.97458676659</v>
      </c>
      <c r="H198" s="66">
        <f t="shared" si="143"/>
        <v>465728.57960298436</v>
      </c>
      <c r="I198" s="54">
        <f t="shared" si="172"/>
        <v>0.06</v>
      </c>
      <c r="J198" s="67">
        <f t="shared" si="144"/>
        <v>5.1430128318229462E-3</v>
      </c>
      <c r="K198" s="68">
        <f t="shared" si="145"/>
        <v>147279.14843813563</v>
      </c>
      <c r="L198" s="68">
        <f t="shared" si="146"/>
        <v>747994.70262788655</v>
      </c>
      <c r="M198" s="55">
        <f t="shared" si="173"/>
        <v>613007.72804111999</v>
      </c>
      <c r="N198" s="55">
        <f t="shared" si="174"/>
        <v>138038.05982526831</v>
      </c>
      <c r="O198" s="55">
        <f t="shared" si="147"/>
        <v>474969.66821585171</v>
      </c>
      <c r="P198" s="65">
        <f t="shared" si="175"/>
        <v>0</v>
      </c>
      <c r="Q198" s="52">
        <f t="shared" si="201"/>
        <v>0</v>
      </c>
      <c r="R198" s="57">
        <f t="shared" si="176"/>
        <v>0</v>
      </c>
      <c r="S198" s="59">
        <f t="shared" si="177"/>
        <v>0</v>
      </c>
      <c r="T198" s="56">
        <f t="shared" si="148"/>
        <v>0</v>
      </c>
      <c r="U198" s="57">
        <f t="shared" si="149"/>
        <v>0</v>
      </c>
      <c r="V198" s="59">
        <f t="shared" si="199"/>
        <v>0</v>
      </c>
      <c r="W198" s="52">
        <f t="shared" ref="W198:W252" si="204">IF(T198+P198&lt;=O198+AM198,MIN(V198,O198-Q198+AA198-T198+AM198),0)</f>
        <v>0</v>
      </c>
      <c r="X198" s="57">
        <f t="shared" si="150"/>
        <v>0</v>
      </c>
      <c r="Y198" s="59">
        <f t="shared" si="202"/>
        <v>0</v>
      </c>
      <c r="Z198" s="56">
        <f t="shared" si="178"/>
        <v>0</v>
      </c>
      <c r="AA198" s="57">
        <f t="shared" si="179"/>
        <v>0</v>
      </c>
      <c r="AB198" s="63">
        <f t="shared" si="200"/>
        <v>0</v>
      </c>
      <c r="AC198" s="74">
        <f t="shared" si="151"/>
        <v>0</v>
      </c>
      <c r="AD198" s="57">
        <f t="shared" si="180"/>
        <v>0</v>
      </c>
      <c r="AE198" s="59">
        <f t="shared" si="181"/>
        <v>0</v>
      </c>
      <c r="AF198" s="54">
        <f t="shared" si="182"/>
        <v>0</v>
      </c>
      <c r="AG198" s="57">
        <f t="shared" si="152"/>
        <v>0</v>
      </c>
      <c r="AH198" s="59">
        <f t="shared" si="183"/>
        <v>6553341.5713460799</v>
      </c>
      <c r="AI198" s="54">
        <f t="shared" si="153"/>
        <v>138038.05982526831</v>
      </c>
      <c r="AJ198" s="57">
        <f t="shared" si="154"/>
        <v>27305.589880608666</v>
      </c>
      <c r="AK198" s="59">
        <f t="shared" si="203"/>
        <v>22850490.175273594</v>
      </c>
      <c r="AL198" s="56">
        <f t="shared" ref="AL198:AL252" si="205">MIN(IF(AB198&gt;0,IF(AB198&gt;O198,0,MIN(AK198,O198-AB198)),O198),AK198)</f>
        <v>474969.66821585171</v>
      </c>
      <c r="AM198" s="75">
        <f t="shared" si="155"/>
        <v>95210.375730306638</v>
      </c>
      <c r="AN198">
        <f t="shared" si="184"/>
        <v>3.6484137026163314E-2</v>
      </c>
      <c r="AO198" s="119">
        <f t="shared" si="156"/>
        <v>0</v>
      </c>
      <c r="AP198" s="119">
        <f t="shared" si="157"/>
        <v>0</v>
      </c>
      <c r="AQ198">
        <f t="shared" si="158"/>
        <v>0.39439687759622516</v>
      </c>
      <c r="AR198" s="41">
        <f t="shared" si="159"/>
        <v>0</v>
      </c>
      <c r="AS198" s="41">
        <f t="shared" si="160"/>
        <v>0</v>
      </c>
      <c r="AT198">
        <f t="shared" si="161"/>
        <v>0.39982979493642562</v>
      </c>
      <c r="AU198" s="41">
        <f t="shared" si="185"/>
        <v>0</v>
      </c>
      <c r="AV198" s="41">
        <f t="shared" si="186"/>
        <v>0</v>
      </c>
      <c r="AW198">
        <f t="shared" si="162"/>
        <v>0.41252556983633742</v>
      </c>
      <c r="AX198">
        <f t="shared" si="187"/>
        <v>0</v>
      </c>
      <c r="AY198" s="121">
        <f t="shared" si="188"/>
        <v>0</v>
      </c>
      <c r="AZ198">
        <f t="shared" si="163"/>
        <v>0.50094305182107002</v>
      </c>
      <c r="BA198" s="39">
        <f t="shared" si="189"/>
        <v>0</v>
      </c>
      <c r="BB198" s="39">
        <f t="shared" si="190"/>
        <v>0</v>
      </c>
      <c r="BC198">
        <f t="shared" si="164"/>
        <v>0.43659614733893182</v>
      </c>
      <c r="BD198" s="41">
        <f t="shared" si="191"/>
        <v>0</v>
      </c>
      <c r="BE198" s="41">
        <f t="shared" si="192"/>
        <v>0</v>
      </c>
      <c r="BF198">
        <f t="shared" si="165"/>
        <v>0.41528173945355462</v>
      </c>
      <c r="BG198" s="41">
        <f t="shared" si="193"/>
        <v>165343.64970587697</v>
      </c>
      <c r="BH198" s="41">
        <f t="shared" si="194"/>
        <v>25675079.127499904</v>
      </c>
      <c r="BI198">
        <f t="shared" si="166"/>
        <v>0.45850979340041448</v>
      </c>
      <c r="BJ198">
        <f t="shared" si="195"/>
        <v>570180.04394615837</v>
      </c>
      <c r="BK198" s="121">
        <f t="shared" si="196"/>
        <v>88344358.288148418</v>
      </c>
      <c r="BL198">
        <f t="shared" si="167"/>
        <v>0.4746982996179816</v>
      </c>
      <c r="BM198" s="119">
        <f t="shared" si="197"/>
        <v>735523.69365203532</v>
      </c>
      <c r="BN198" s="119">
        <f t="shared" si="198"/>
        <v>110954398.77544272</v>
      </c>
      <c r="BO198">
        <f t="shared" si="168"/>
        <v>0.43667836255818138</v>
      </c>
    </row>
    <row r="199" spans="1:67">
      <c r="A199">
        <v>187</v>
      </c>
      <c r="B199" s="58">
        <v>182</v>
      </c>
      <c r="C199" s="56">
        <f t="shared" si="141"/>
        <v>28790824.018578552</v>
      </c>
      <c r="D199" s="56">
        <f t="shared" si="169"/>
        <v>301357.88673466817</v>
      </c>
      <c r="E199" s="59">
        <f t="shared" si="170"/>
        <v>28489466.131843884</v>
      </c>
      <c r="F199" s="53">
        <f t="shared" si="171"/>
        <v>597626.06638627732</v>
      </c>
      <c r="G199" s="53">
        <f t="shared" si="142"/>
        <v>132143.64040820254</v>
      </c>
      <c r="H199" s="60">
        <f t="shared" si="143"/>
        <v>465482.42597807478</v>
      </c>
      <c r="I199" s="54">
        <f t="shared" si="172"/>
        <v>0.06</v>
      </c>
      <c r="J199" s="61">
        <f t="shared" si="144"/>
        <v>5.1430128318229462E-3</v>
      </c>
      <c r="K199" s="62">
        <f t="shared" si="145"/>
        <v>144127.70779806501</v>
      </c>
      <c r="L199" s="62">
        <f t="shared" si="146"/>
        <v>741753.77418434236</v>
      </c>
      <c r="M199" s="55">
        <f t="shared" si="173"/>
        <v>609610.13377613982</v>
      </c>
      <c r="N199" s="55">
        <f t="shared" si="174"/>
        <v>137272.98411911039</v>
      </c>
      <c r="O199" s="55">
        <f t="shared" si="147"/>
        <v>472337.14965702943</v>
      </c>
      <c r="P199" s="59">
        <f t="shared" si="175"/>
        <v>0</v>
      </c>
      <c r="Q199" s="52">
        <f t="shared" si="201"/>
        <v>0</v>
      </c>
      <c r="R199" s="57">
        <f t="shared" si="176"/>
        <v>0</v>
      </c>
      <c r="S199" s="59">
        <f t="shared" si="177"/>
        <v>0</v>
      </c>
      <c r="T199" s="56">
        <f t="shared" si="148"/>
        <v>0</v>
      </c>
      <c r="U199" s="57">
        <f t="shared" si="149"/>
        <v>0</v>
      </c>
      <c r="V199" s="59">
        <f t="shared" si="199"/>
        <v>0</v>
      </c>
      <c r="W199" s="52">
        <f t="shared" si="204"/>
        <v>0</v>
      </c>
      <c r="X199" s="57">
        <f t="shared" si="150"/>
        <v>0</v>
      </c>
      <c r="Y199" s="59">
        <f t="shared" si="202"/>
        <v>0</v>
      </c>
      <c r="Z199" s="56">
        <f t="shared" si="178"/>
        <v>0</v>
      </c>
      <c r="AA199" s="57">
        <f t="shared" si="179"/>
        <v>0</v>
      </c>
      <c r="AB199" s="63">
        <f t="shared" si="200"/>
        <v>0</v>
      </c>
      <c r="AC199" s="74">
        <f t="shared" si="151"/>
        <v>0</v>
      </c>
      <c r="AD199" s="57">
        <f t="shared" si="180"/>
        <v>0</v>
      </c>
      <c r="AE199" s="59">
        <f t="shared" si="181"/>
        <v>0</v>
      </c>
      <c r="AF199" s="54">
        <f t="shared" si="182"/>
        <v>0</v>
      </c>
      <c r="AG199" s="57">
        <f t="shared" si="152"/>
        <v>0</v>
      </c>
      <c r="AH199" s="59">
        <f t="shared" si="183"/>
        <v>6415303.5115208114</v>
      </c>
      <c r="AI199" s="54">
        <f t="shared" si="153"/>
        <v>137272.98411911039</v>
      </c>
      <c r="AJ199" s="57">
        <f t="shared" si="154"/>
        <v>26730.431298003379</v>
      </c>
      <c r="AK199" s="59">
        <f t="shared" si="203"/>
        <v>22375520.507057741</v>
      </c>
      <c r="AL199" s="56">
        <f t="shared" si="205"/>
        <v>472337.14965702943</v>
      </c>
      <c r="AM199" s="75">
        <f t="shared" si="155"/>
        <v>93231.335446073921</v>
      </c>
      <c r="AN199">
        <f t="shared" si="184"/>
        <v>3.6564544210170774E-2</v>
      </c>
      <c r="AO199" s="119">
        <f t="shared" si="156"/>
        <v>0</v>
      </c>
      <c r="AP199" s="119">
        <f t="shared" si="157"/>
        <v>0</v>
      </c>
      <c r="AQ199">
        <f t="shared" si="158"/>
        <v>0.3918989929081208</v>
      </c>
      <c r="AR199" s="41">
        <f t="shared" si="159"/>
        <v>0</v>
      </c>
      <c r="AS199" s="41">
        <f t="shared" si="160"/>
        <v>0</v>
      </c>
      <c r="AT199">
        <f t="shared" si="161"/>
        <v>0.39732749645414051</v>
      </c>
      <c r="AU199" s="41">
        <f t="shared" si="185"/>
        <v>0</v>
      </c>
      <c r="AV199" s="41">
        <f t="shared" si="186"/>
        <v>0</v>
      </c>
      <c r="AW199">
        <f t="shared" si="162"/>
        <v>0.41001453472501559</v>
      </c>
      <c r="AX199">
        <f t="shared" si="187"/>
        <v>0</v>
      </c>
      <c r="AY199" s="121">
        <f t="shared" si="188"/>
        <v>0</v>
      </c>
      <c r="AZ199">
        <f t="shared" si="163"/>
        <v>0.49842764702701231</v>
      </c>
      <c r="BA199" s="39">
        <f t="shared" si="189"/>
        <v>0</v>
      </c>
      <c r="BB199" s="39">
        <f t="shared" si="190"/>
        <v>0</v>
      </c>
      <c r="BC199">
        <f t="shared" si="164"/>
        <v>0.43407441178263517</v>
      </c>
      <c r="BD199" s="41">
        <f t="shared" si="191"/>
        <v>0</v>
      </c>
      <c r="BE199" s="41">
        <f t="shared" si="192"/>
        <v>0</v>
      </c>
      <c r="BF199">
        <f t="shared" si="165"/>
        <v>0.41276909465601658</v>
      </c>
      <c r="BG199" s="41">
        <f t="shared" si="193"/>
        <v>164003.41541711378</v>
      </c>
      <c r="BH199" s="41">
        <f t="shared" si="194"/>
        <v>25670048.030273642</v>
      </c>
      <c r="BI199">
        <f t="shared" si="166"/>
        <v>0.45598469581390305</v>
      </c>
      <c r="BJ199">
        <f t="shared" si="195"/>
        <v>565568.48510310333</v>
      </c>
      <c r="BK199" s="121">
        <f t="shared" si="196"/>
        <v>88327046.985864505</v>
      </c>
      <c r="BL199">
        <f t="shared" si="167"/>
        <v>0.47217444646416512</v>
      </c>
      <c r="BM199" s="119">
        <f t="shared" si="197"/>
        <v>729571.90052021714</v>
      </c>
      <c r="BN199" s="119">
        <f t="shared" si="198"/>
        <v>110949044.34725745</v>
      </c>
      <c r="BO199">
        <f t="shared" si="168"/>
        <v>0.43415660323366345</v>
      </c>
    </row>
    <row r="200" spans="1:67">
      <c r="A200">
        <v>188</v>
      </c>
      <c r="B200" s="64">
        <v>183</v>
      </c>
      <c r="C200" s="56">
        <f t="shared" si="141"/>
        <v>28181213.884802412</v>
      </c>
      <c r="D200" s="56">
        <f t="shared" si="169"/>
        <v>301357.88673466817</v>
      </c>
      <c r="E200" s="59">
        <f t="shared" si="170"/>
        <v>27879855.998067744</v>
      </c>
      <c r="F200" s="53">
        <f t="shared" si="171"/>
        <v>594552.46785822092</v>
      </c>
      <c r="G200" s="53">
        <f t="shared" si="142"/>
        <v>129316.06540437089</v>
      </c>
      <c r="H200" s="66">
        <f t="shared" si="143"/>
        <v>465236.40245385002</v>
      </c>
      <c r="I200" s="54">
        <f t="shared" si="172"/>
        <v>0.06</v>
      </c>
      <c r="J200" s="67">
        <f t="shared" si="144"/>
        <v>5.1430128318229462E-3</v>
      </c>
      <c r="K200" s="68">
        <f t="shared" si="145"/>
        <v>140993.74035978704</v>
      </c>
      <c r="L200" s="68">
        <f t="shared" si="146"/>
        <v>735546.20821800793</v>
      </c>
      <c r="M200" s="55">
        <f t="shared" si="173"/>
        <v>606230.14281363704</v>
      </c>
      <c r="N200" s="55">
        <f t="shared" si="174"/>
        <v>136511.87235273552</v>
      </c>
      <c r="O200" s="55">
        <f t="shared" si="147"/>
        <v>469718.27046090155</v>
      </c>
      <c r="P200" s="65">
        <f t="shared" si="175"/>
        <v>0</v>
      </c>
      <c r="Q200" s="52">
        <f t="shared" si="201"/>
        <v>0</v>
      </c>
      <c r="R200" s="57">
        <f t="shared" si="176"/>
        <v>0</v>
      </c>
      <c r="S200" s="59">
        <f t="shared" si="177"/>
        <v>0</v>
      </c>
      <c r="T200" s="56">
        <f t="shared" si="148"/>
        <v>0</v>
      </c>
      <c r="U200" s="57">
        <f t="shared" si="149"/>
        <v>0</v>
      </c>
      <c r="V200" s="59">
        <f t="shared" si="199"/>
        <v>0</v>
      </c>
      <c r="W200" s="52">
        <f t="shared" si="204"/>
        <v>0</v>
      </c>
      <c r="X200" s="57">
        <f t="shared" si="150"/>
        <v>0</v>
      </c>
      <c r="Y200" s="59">
        <f t="shared" si="202"/>
        <v>0</v>
      </c>
      <c r="Z200" s="56">
        <f t="shared" si="178"/>
        <v>0</v>
      </c>
      <c r="AA200" s="57">
        <f t="shared" si="179"/>
        <v>0</v>
      </c>
      <c r="AB200" s="63">
        <f t="shared" si="200"/>
        <v>0</v>
      </c>
      <c r="AC200" s="74">
        <f t="shared" si="151"/>
        <v>0</v>
      </c>
      <c r="AD200" s="57">
        <f t="shared" si="180"/>
        <v>0</v>
      </c>
      <c r="AE200" s="59">
        <f t="shared" si="181"/>
        <v>0</v>
      </c>
      <c r="AF200" s="54">
        <f t="shared" si="182"/>
        <v>0</v>
      </c>
      <c r="AG200" s="57">
        <f t="shared" si="152"/>
        <v>0</v>
      </c>
      <c r="AH200" s="59">
        <f t="shared" si="183"/>
        <v>6278030.5274017006</v>
      </c>
      <c r="AI200" s="54">
        <f t="shared" si="153"/>
        <v>136511.87235273552</v>
      </c>
      <c r="AJ200" s="57">
        <f t="shared" si="154"/>
        <v>26158.460530840421</v>
      </c>
      <c r="AK200" s="59">
        <f t="shared" si="203"/>
        <v>21903183.357400712</v>
      </c>
      <c r="AL200" s="56">
        <f t="shared" si="205"/>
        <v>469718.27046090155</v>
      </c>
      <c r="AM200" s="75">
        <f t="shared" si="155"/>
        <v>91263.263989169631</v>
      </c>
      <c r="AN200">
        <f t="shared" si="184"/>
        <v>3.6644951394178241E-2</v>
      </c>
      <c r="AO200" s="119">
        <f t="shared" si="156"/>
        <v>0</v>
      </c>
      <c r="AP200" s="119">
        <f t="shared" si="157"/>
        <v>0</v>
      </c>
      <c r="AQ200">
        <f t="shared" si="158"/>
        <v>0.38941173971805243</v>
      </c>
      <c r="AR200" s="41">
        <f t="shared" si="159"/>
        <v>0</v>
      </c>
      <c r="AS200" s="41">
        <f t="shared" si="160"/>
        <v>0</v>
      </c>
      <c r="AT200">
        <f t="shared" si="161"/>
        <v>0.39483559703499876</v>
      </c>
      <c r="AU200" s="41">
        <f t="shared" si="185"/>
        <v>0</v>
      </c>
      <c r="AV200" s="41">
        <f t="shared" si="186"/>
        <v>0</v>
      </c>
      <c r="AW200">
        <f t="shared" si="162"/>
        <v>0.40751335301715247</v>
      </c>
      <c r="AX200">
        <f t="shared" si="187"/>
        <v>0</v>
      </c>
      <c r="AY200" s="121">
        <f t="shared" si="188"/>
        <v>0</v>
      </c>
      <c r="AZ200">
        <f t="shared" si="163"/>
        <v>0.49591825638897175</v>
      </c>
      <c r="BA200" s="39">
        <f t="shared" si="189"/>
        <v>0</v>
      </c>
      <c r="BB200" s="39">
        <f t="shared" si="190"/>
        <v>0</v>
      </c>
      <c r="BC200">
        <f t="shared" si="164"/>
        <v>0.43156148799181565</v>
      </c>
      <c r="BD200" s="41">
        <f t="shared" si="191"/>
        <v>0</v>
      </c>
      <c r="BE200" s="41">
        <f t="shared" si="192"/>
        <v>0</v>
      </c>
      <c r="BF200">
        <f t="shared" si="165"/>
        <v>0.41026618440239698</v>
      </c>
      <c r="BG200" s="41">
        <f t="shared" si="193"/>
        <v>162670.33288357593</v>
      </c>
      <c r="BH200" s="41">
        <f t="shared" si="194"/>
        <v>25664232.002314277</v>
      </c>
      <c r="BI200">
        <f t="shared" si="166"/>
        <v>0.45346745719435561</v>
      </c>
      <c r="BJ200">
        <f t="shared" si="195"/>
        <v>560981.53445007117</v>
      </c>
      <c r="BK200" s="121">
        <f t="shared" si="196"/>
        <v>88307034.846649498</v>
      </c>
      <c r="BL200">
        <f t="shared" si="167"/>
        <v>0.46965774769742374</v>
      </c>
      <c r="BM200" s="119">
        <f t="shared" si="197"/>
        <v>723651.8673336471</v>
      </c>
      <c r="BN200" s="119">
        <f t="shared" si="198"/>
        <v>110940116.13489558</v>
      </c>
      <c r="BO200">
        <f t="shared" si="168"/>
        <v>0.43164365210548483</v>
      </c>
    </row>
    <row r="201" spans="1:67">
      <c r="A201">
        <v>189</v>
      </c>
      <c r="B201" s="58">
        <v>184</v>
      </c>
      <c r="C201" s="56">
        <f t="shared" si="141"/>
        <v>27574983.741988778</v>
      </c>
      <c r="D201" s="56">
        <f t="shared" si="169"/>
        <v>301357.88673467189</v>
      </c>
      <c r="E201" s="59">
        <f t="shared" si="170"/>
        <v>27273625.855254106</v>
      </c>
      <c r="F201" s="53">
        <f t="shared" si="171"/>
        <v>591494.67688683397</v>
      </c>
      <c r="G201" s="53">
        <f t="shared" si="142"/>
        <v>126504.16792528697</v>
      </c>
      <c r="H201" s="60">
        <f t="shared" si="143"/>
        <v>464990.50896154699</v>
      </c>
      <c r="I201" s="54">
        <f t="shared" si="172"/>
        <v>0.06</v>
      </c>
      <c r="J201" s="61">
        <f t="shared" si="144"/>
        <v>5.1430128318229462E-3</v>
      </c>
      <c r="K201" s="62">
        <f t="shared" si="145"/>
        <v>137877.15558964483</v>
      </c>
      <c r="L201" s="62">
        <f t="shared" si="146"/>
        <v>729371.83247647877</v>
      </c>
      <c r="M201" s="55">
        <f t="shared" si="173"/>
        <v>602867.66455119185</v>
      </c>
      <c r="N201" s="55">
        <f t="shared" si="174"/>
        <v>135754.704124146</v>
      </c>
      <c r="O201" s="55">
        <f t="shared" si="147"/>
        <v>467112.96042704588</v>
      </c>
      <c r="P201" s="59">
        <f t="shared" si="175"/>
        <v>0</v>
      </c>
      <c r="Q201" s="52">
        <f t="shared" si="201"/>
        <v>0</v>
      </c>
      <c r="R201" s="57">
        <f t="shared" si="176"/>
        <v>0</v>
      </c>
      <c r="S201" s="59">
        <f t="shared" si="177"/>
        <v>0</v>
      </c>
      <c r="T201" s="56">
        <f t="shared" si="148"/>
        <v>0</v>
      </c>
      <c r="U201" s="57">
        <f t="shared" si="149"/>
        <v>0</v>
      </c>
      <c r="V201" s="59">
        <f t="shared" si="199"/>
        <v>0</v>
      </c>
      <c r="W201" s="52">
        <f t="shared" si="204"/>
        <v>0</v>
      </c>
      <c r="X201" s="57">
        <f t="shared" si="150"/>
        <v>0</v>
      </c>
      <c r="Y201" s="59">
        <f t="shared" si="202"/>
        <v>0</v>
      </c>
      <c r="Z201" s="56">
        <f t="shared" si="178"/>
        <v>0</v>
      </c>
      <c r="AA201" s="57">
        <f t="shared" si="179"/>
        <v>0</v>
      </c>
      <c r="AB201" s="63">
        <f t="shared" si="200"/>
        <v>0</v>
      </c>
      <c r="AC201" s="74">
        <f t="shared" si="151"/>
        <v>0</v>
      </c>
      <c r="AD201" s="57">
        <f t="shared" si="180"/>
        <v>0</v>
      </c>
      <c r="AE201" s="59">
        <f t="shared" si="181"/>
        <v>0</v>
      </c>
      <c r="AF201" s="54">
        <f t="shared" si="182"/>
        <v>0</v>
      </c>
      <c r="AG201" s="57">
        <f t="shared" si="152"/>
        <v>0</v>
      </c>
      <c r="AH201" s="59">
        <f t="shared" si="183"/>
        <v>6141518.6550489655</v>
      </c>
      <c r="AI201" s="54">
        <f t="shared" si="153"/>
        <v>135754.704124146</v>
      </c>
      <c r="AJ201" s="57">
        <f t="shared" si="154"/>
        <v>25589.661062704021</v>
      </c>
      <c r="AK201" s="59">
        <f t="shared" si="203"/>
        <v>21433465.086939812</v>
      </c>
      <c r="AL201" s="56">
        <f t="shared" si="205"/>
        <v>467112.96042704588</v>
      </c>
      <c r="AM201" s="75">
        <f t="shared" si="155"/>
        <v>89306.104528915879</v>
      </c>
      <c r="AN201">
        <f t="shared" si="184"/>
        <v>3.6725358578185693E-2</v>
      </c>
      <c r="AO201" s="119">
        <f t="shared" si="156"/>
        <v>0</v>
      </c>
      <c r="AP201" s="119">
        <f t="shared" si="157"/>
        <v>0</v>
      </c>
      <c r="AQ201">
        <f t="shared" si="158"/>
        <v>0.38693511667406444</v>
      </c>
      <c r="AR201" s="41">
        <f t="shared" si="159"/>
        <v>0</v>
      </c>
      <c r="AS201" s="41">
        <f t="shared" si="160"/>
        <v>0</v>
      </c>
      <c r="AT201">
        <f t="shared" si="161"/>
        <v>0.3923540977140082</v>
      </c>
      <c r="AU201" s="41">
        <f t="shared" si="185"/>
        <v>0</v>
      </c>
      <c r="AV201" s="41">
        <f t="shared" si="186"/>
        <v>0</v>
      </c>
      <c r="AW201">
        <f t="shared" si="162"/>
        <v>0.40502203112452212</v>
      </c>
      <c r="AX201">
        <f t="shared" si="187"/>
        <v>0</v>
      </c>
      <c r="AY201" s="121">
        <f t="shared" si="188"/>
        <v>0</v>
      </c>
      <c r="AZ201">
        <f t="shared" si="163"/>
        <v>0.49341491648505598</v>
      </c>
      <c r="BA201" s="39">
        <f t="shared" si="189"/>
        <v>0</v>
      </c>
      <c r="BB201" s="39">
        <f t="shared" si="190"/>
        <v>0</v>
      </c>
      <c r="BC201">
        <f t="shared" si="164"/>
        <v>0.42905739182016067</v>
      </c>
      <c r="BD201" s="41">
        <f t="shared" si="191"/>
        <v>0</v>
      </c>
      <c r="BE201" s="41">
        <f t="shared" si="192"/>
        <v>0</v>
      </c>
      <c r="BF201">
        <f t="shared" si="165"/>
        <v>0.40777301623504092</v>
      </c>
      <c r="BG201" s="41">
        <f t="shared" si="193"/>
        <v>161344.36518685002</v>
      </c>
      <c r="BH201" s="41">
        <f t="shared" si="194"/>
        <v>25657639.079463594</v>
      </c>
      <c r="BI201">
        <f t="shared" si="166"/>
        <v>0.45095810116792268</v>
      </c>
      <c r="BJ201">
        <f t="shared" si="195"/>
        <v>556419.06495596177</v>
      </c>
      <c r="BK201" s="121">
        <f t="shared" si="196"/>
        <v>88284349.520711675</v>
      </c>
      <c r="BL201">
        <f t="shared" si="167"/>
        <v>0.46714823220298102</v>
      </c>
      <c r="BM201" s="119">
        <f t="shared" si="197"/>
        <v>717763.43014281173</v>
      </c>
      <c r="BN201" s="119">
        <f t="shared" si="198"/>
        <v>110927650.2774193</v>
      </c>
      <c r="BO201">
        <f t="shared" si="168"/>
        <v>0.42913952505796277</v>
      </c>
    </row>
    <row r="202" spans="1:67">
      <c r="A202">
        <v>190</v>
      </c>
      <c r="B202" s="64">
        <v>185</v>
      </c>
      <c r="C202" s="56">
        <f t="shared" si="141"/>
        <v>26972116.077437587</v>
      </c>
      <c r="D202" s="56">
        <f t="shared" si="169"/>
        <v>301357.88673467189</v>
      </c>
      <c r="E202" s="59">
        <f t="shared" si="170"/>
        <v>26670758.190702915</v>
      </c>
      <c r="F202" s="53">
        <f t="shared" si="171"/>
        <v>588452.61217365018</v>
      </c>
      <c r="G202" s="53">
        <f t="shared" si="142"/>
        <v>123707.86674121035</v>
      </c>
      <c r="H202" s="66">
        <f t="shared" si="143"/>
        <v>464744.74543243984</v>
      </c>
      <c r="I202" s="54">
        <f t="shared" si="172"/>
        <v>0.06</v>
      </c>
      <c r="J202" s="67">
        <f t="shared" si="144"/>
        <v>5.1430128318229462E-3</v>
      </c>
      <c r="K202" s="68">
        <f t="shared" si="145"/>
        <v>134777.86341995071</v>
      </c>
      <c r="L202" s="68">
        <f t="shared" si="146"/>
        <v>723230.47559360089</v>
      </c>
      <c r="M202" s="55">
        <f t="shared" si="173"/>
        <v>599522.60885239055</v>
      </c>
      <c r="N202" s="55">
        <f t="shared" si="174"/>
        <v>135001.45913628017</v>
      </c>
      <c r="O202" s="55">
        <f t="shared" si="147"/>
        <v>464521.14971611038</v>
      </c>
      <c r="P202" s="65">
        <f t="shared" si="175"/>
        <v>0</v>
      </c>
      <c r="Q202" s="52">
        <f t="shared" si="201"/>
        <v>0</v>
      </c>
      <c r="R202" s="57">
        <f t="shared" si="176"/>
        <v>0</v>
      </c>
      <c r="S202" s="59">
        <f t="shared" si="177"/>
        <v>0</v>
      </c>
      <c r="T202" s="56">
        <f t="shared" si="148"/>
        <v>0</v>
      </c>
      <c r="U202" s="57">
        <f t="shared" si="149"/>
        <v>0</v>
      </c>
      <c r="V202" s="59">
        <f t="shared" si="199"/>
        <v>0</v>
      </c>
      <c r="W202" s="52">
        <f t="shared" si="204"/>
        <v>0</v>
      </c>
      <c r="X202" s="57">
        <f t="shared" si="150"/>
        <v>0</v>
      </c>
      <c r="Y202" s="59">
        <f t="shared" si="202"/>
        <v>0</v>
      </c>
      <c r="Z202" s="56">
        <f t="shared" si="178"/>
        <v>0</v>
      </c>
      <c r="AA202" s="57">
        <f t="shared" si="179"/>
        <v>0</v>
      </c>
      <c r="AB202" s="63">
        <f t="shared" si="200"/>
        <v>0</v>
      </c>
      <c r="AC202" s="74">
        <f t="shared" si="151"/>
        <v>0</v>
      </c>
      <c r="AD202" s="57">
        <f t="shared" si="180"/>
        <v>0</v>
      </c>
      <c r="AE202" s="59">
        <f t="shared" si="181"/>
        <v>0</v>
      </c>
      <c r="AF202" s="54">
        <f t="shared" si="182"/>
        <v>0</v>
      </c>
      <c r="AG202" s="57">
        <f t="shared" si="152"/>
        <v>0</v>
      </c>
      <c r="AH202" s="59">
        <f t="shared" si="183"/>
        <v>6005763.9509248193</v>
      </c>
      <c r="AI202" s="54">
        <f t="shared" si="153"/>
        <v>135001.45913628017</v>
      </c>
      <c r="AJ202" s="57">
        <f t="shared" si="154"/>
        <v>25024.016462186748</v>
      </c>
      <c r="AK202" s="59">
        <f t="shared" si="203"/>
        <v>20966352.126512766</v>
      </c>
      <c r="AL202" s="56">
        <f t="shared" si="205"/>
        <v>464521.14971611038</v>
      </c>
      <c r="AM202" s="75">
        <f t="shared" si="155"/>
        <v>87359.800527136525</v>
      </c>
      <c r="AN202">
        <f t="shared" si="184"/>
        <v>3.680576576219316E-2</v>
      </c>
      <c r="AO202" s="119">
        <f t="shared" si="156"/>
        <v>0</v>
      </c>
      <c r="AP202" s="119">
        <f t="shared" si="157"/>
        <v>0</v>
      </c>
      <c r="AQ202">
        <f t="shared" si="158"/>
        <v>0.38446912200820277</v>
      </c>
      <c r="AR202" s="41">
        <f t="shared" si="159"/>
        <v>0</v>
      </c>
      <c r="AS202" s="41">
        <f t="shared" si="160"/>
        <v>0</v>
      </c>
      <c r="AT202">
        <f t="shared" si="161"/>
        <v>0.38988299910421115</v>
      </c>
      <c r="AU202" s="41">
        <f t="shared" si="185"/>
        <v>0</v>
      </c>
      <c r="AV202" s="41">
        <f t="shared" si="186"/>
        <v>0</v>
      </c>
      <c r="AW202">
        <f t="shared" si="162"/>
        <v>0.40254057502574131</v>
      </c>
      <c r="AX202">
        <f t="shared" si="187"/>
        <v>0</v>
      </c>
      <c r="AY202" s="121">
        <f t="shared" si="188"/>
        <v>0</v>
      </c>
      <c r="AZ202">
        <f t="shared" si="163"/>
        <v>0.49091766346638505</v>
      </c>
      <c r="BA202" s="39">
        <f t="shared" si="189"/>
        <v>0</v>
      </c>
      <c r="BB202" s="39">
        <f t="shared" si="190"/>
        <v>0</v>
      </c>
      <c r="BC202">
        <f t="shared" si="164"/>
        <v>0.42656213867650461</v>
      </c>
      <c r="BD202" s="41">
        <f t="shared" si="191"/>
        <v>0</v>
      </c>
      <c r="BE202" s="41">
        <f t="shared" si="192"/>
        <v>0</v>
      </c>
      <c r="BF202">
        <f t="shared" si="165"/>
        <v>0.40528959726114028</v>
      </c>
      <c r="BG202" s="41">
        <f t="shared" si="193"/>
        <v>160025.47559846693</v>
      </c>
      <c r="BH202" s="41">
        <f t="shared" si="194"/>
        <v>25650277.235893235</v>
      </c>
      <c r="BI202">
        <f t="shared" si="166"/>
        <v>0.44845665091474968</v>
      </c>
      <c r="BJ202">
        <f t="shared" si="195"/>
        <v>551880.95024324686</v>
      </c>
      <c r="BK202" s="121">
        <f t="shared" si="196"/>
        <v>88259018.44606097</v>
      </c>
      <c r="BL202">
        <f t="shared" si="167"/>
        <v>0.46464592842420477</v>
      </c>
      <c r="BM202" s="119">
        <f t="shared" si="197"/>
        <v>711906.42584171379</v>
      </c>
      <c r="BN202" s="119">
        <f t="shared" si="198"/>
        <v>110911682.63769226</v>
      </c>
      <c r="BO202">
        <f t="shared" si="168"/>
        <v>0.42664423753044328</v>
      </c>
    </row>
    <row r="203" spans="1:67">
      <c r="A203">
        <v>191</v>
      </c>
      <c r="B203" s="58">
        <v>186</v>
      </c>
      <c r="C203" s="56">
        <f t="shared" si="141"/>
        <v>26372593.468585197</v>
      </c>
      <c r="D203" s="56">
        <f t="shared" si="169"/>
        <v>301357.88673467189</v>
      </c>
      <c r="E203" s="59">
        <f t="shared" si="170"/>
        <v>26071235.581850525</v>
      </c>
      <c r="F203" s="53">
        <f t="shared" si="171"/>
        <v>585426.19283832121</v>
      </c>
      <c r="G203" s="53">
        <f t="shared" si="142"/>
        <v>120927.08104048336</v>
      </c>
      <c r="H203" s="60">
        <f t="shared" si="143"/>
        <v>464499.11179783783</v>
      </c>
      <c r="I203" s="54">
        <f t="shared" si="172"/>
        <v>0.06</v>
      </c>
      <c r="J203" s="61">
        <f t="shared" si="144"/>
        <v>5.1430128318229462E-3</v>
      </c>
      <c r="K203" s="62">
        <f t="shared" si="145"/>
        <v>131695.77424658957</v>
      </c>
      <c r="L203" s="62">
        <f t="shared" si="146"/>
        <v>717121.96708491072</v>
      </c>
      <c r="M203" s="55">
        <f t="shared" si="173"/>
        <v>596194.8860444274</v>
      </c>
      <c r="N203" s="55">
        <f t="shared" si="174"/>
        <v>134252.11719647233</v>
      </c>
      <c r="O203" s="55">
        <f t="shared" si="147"/>
        <v>461942.7688479551</v>
      </c>
      <c r="P203" s="59">
        <f t="shared" si="175"/>
        <v>0</v>
      </c>
      <c r="Q203" s="52">
        <f t="shared" si="201"/>
        <v>0</v>
      </c>
      <c r="R203" s="57">
        <f t="shared" si="176"/>
        <v>0</v>
      </c>
      <c r="S203" s="59">
        <f t="shared" si="177"/>
        <v>0</v>
      </c>
      <c r="T203" s="56">
        <f t="shared" si="148"/>
        <v>0</v>
      </c>
      <c r="U203" s="57">
        <f t="shared" si="149"/>
        <v>0</v>
      </c>
      <c r="V203" s="59">
        <f t="shared" si="199"/>
        <v>0</v>
      </c>
      <c r="W203" s="52">
        <f t="shared" si="204"/>
        <v>0</v>
      </c>
      <c r="X203" s="57">
        <f t="shared" si="150"/>
        <v>0</v>
      </c>
      <c r="Y203" s="59">
        <f t="shared" si="202"/>
        <v>0</v>
      </c>
      <c r="Z203" s="56">
        <f t="shared" si="178"/>
        <v>0</v>
      </c>
      <c r="AA203" s="57">
        <f t="shared" si="179"/>
        <v>0</v>
      </c>
      <c r="AB203" s="63">
        <f t="shared" si="200"/>
        <v>0</v>
      </c>
      <c r="AC203" s="74">
        <f t="shared" si="151"/>
        <v>0</v>
      </c>
      <c r="AD203" s="57">
        <f t="shared" si="180"/>
        <v>0</v>
      </c>
      <c r="AE203" s="59">
        <f t="shared" si="181"/>
        <v>0</v>
      </c>
      <c r="AF203" s="54">
        <f t="shared" si="182"/>
        <v>0</v>
      </c>
      <c r="AG203" s="57">
        <f t="shared" si="152"/>
        <v>0</v>
      </c>
      <c r="AH203" s="59">
        <f t="shared" si="183"/>
        <v>5870762.4917885391</v>
      </c>
      <c r="AI203" s="54">
        <f t="shared" si="153"/>
        <v>134252.11719647233</v>
      </c>
      <c r="AJ203" s="57">
        <f t="shared" si="154"/>
        <v>24461.510382452245</v>
      </c>
      <c r="AK203" s="59">
        <f t="shared" si="203"/>
        <v>20501830.976796657</v>
      </c>
      <c r="AL203" s="56">
        <f t="shared" si="205"/>
        <v>461942.7688479551</v>
      </c>
      <c r="AM203" s="75">
        <f t="shared" si="155"/>
        <v>85424.295736652741</v>
      </c>
      <c r="AN203">
        <f t="shared" si="184"/>
        <v>3.688617294620062E-2</v>
      </c>
      <c r="AO203" s="119">
        <f t="shared" si="156"/>
        <v>0</v>
      </c>
      <c r="AP203" s="119">
        <f t="shared" si="157"/>
        <v>0</v>
      </c>
      <c r="AQ203">
        <f t="shared" si="158"/>
        <v>0.38201375353937489</v>
      </c>
      <c r="AR203" s="41">
        <f t="shared" si="159"/>
        <v>0</v>
      </c>
      <c r="AS203" s="41">
        <f t="shared" si="160"/>
        <v>0</v>
      </c>
      <c r="AT203">
        <f t="shared" si="161"/>
        <v>0.38742230139935924</v>
      </c>
      <c r="AU203" s="41">
        <f t="shared" si="185"/>
        <v>0</v>
      </c>
      <c r="AV203" s="41">
        <f t="shared" si="186"/>
        <v>0</v>
      </c>
      <c r="AW203">
        <f t="shared" si="162"/>
        <v>0.40006899026859982</v>
      </c>
      <c r="AX203">
        <f t="shared" si="187"/>
        <v>0</v>
      </c>
      <c r="AY203" s="121">
        <f t="shared" si="188"/>
        <v>0</v>
      </c>
      <c r="AZ203">
        <f t="shared" si="163"/>
        <v>0.48842653305735084</v>
      </c>
      <c r="BA203" s="39">
        <f t="shared" si="189"/>
        <v>0</v>
      </c>
      <c r="BB203" s="39">
        <f t="shared" si="190"/>
        <v>0</v>
      </c>
      <c r="BC203">
        <f t="shared" si="164"/>
        <v>0.42407574352646504</v>
      </c>
      <c r="BD203" s="41">
        <f t="shared" si="191"/>
        <v>0</v>
      </c>
      <c r="BE203" s="41">
        <f t="shared" si="192"/>
        <v>0</v>
      </c>
      <c r="BF203">
        <f t="shared" si="165"/>
        <v>0.4028159341550796</v>
      </c>
      <c r="BG203" s="41">
        <f t="shared" si="193"/>
        <v>158713.62757892458</v>
      </c>
      <c r="BH203" s="41">
        <f t="shared" si="194"/>
        <v>25642154.384526215</v>
      </c>
      <c r="BI203">
        <f t="shared" si="166"/>
        <v>0.44596312917009528</v>
      </c>
      <c r="BJ203">
        <f t="shared" si="195"/>
        <v>547367.06458460784</v>
      </c>
      <c r="BK203" s="121">
        <f t="shared" si="196"/>
        <v>88231068.849959418</v>
      </c>
      <c r="BL203">
        <f t="shared" si="167"/>
        <v>0.462150864363505</v>
      </c>
      <c r="BM203" s="119">
        <f t="shared" si="197"/>
        <v>706080.69216353237</v>
      </c>
      <c r="BN203" s="119">
        <f t="shared" si="198"/>
        <v>110892248.8042635</v>
      </c>
      <c r="BO203">
        <f t="shared" si="168"/>
        <v>0.42415780451917567</v>
      </c>
    </row>
    <row r="204" spans="1:67">
      <c r="A204">
        <v>192</v>
      </c>
      <c r="B204" s="64">
        <v>187</v>
      </c>
      <c r="C204" s="56">
        <f t="shared" si="141"/>
        <v>25776398.582540769</v>
      </c>
      <c r="D204" s="56">
        <f t="shared" si="169"/>
        <v>301357.88673467189</v>
      </c>
      <c r="E204" s="59">
        <f t="shared" si="170"/>
        <v>25475040.695806097</v>
      </c>
      <c r="F204" s="53">
        <f t="shared" si="171"/>
        <v>582415.33841646847</v>
      </c>
      <c r="G204" s="53">
        <f t="shared" si="142"/>
        <v>118161.73042738061</v>
      </c>
      <c r="H204" s="66">
        <f t="shared" si="143"/>
        <v>464253.60798908788</v>
      </c>
      <c r="I204" s="54">
        <f t="shared" si="172"/>
        <v>0.06</v>
      </c>
      <c r="J204" s="67">
        <f t="shared" si="144"/>
        <v>5.1430128318229462E-3</v>
      </c>
      <c r="K204" s="68">
        <f t="shared" si="145"/>
        <v>128630.79892663454</v>
      </c>
      <c r="L204" s="68">
        <f t="shared" si="146"/>
        <v>711046.13734310307</v>
      </c>
      <c r="M204" s="55">
        <f t="shared" si="173"/>
        <v>592884.40691572241</v>
      </c>
      <c r="N204" s="55">
        <f t="shared" si="174"/>
        <v>133506.65821591634</v>
      </c>
      <c r="O204" s="55">
        <f t="shared" si="147"/>
        <v>459377.74869980611</v>
      </c>
      <c r="P204" s="65">
        <f t="shared" si="175"/>
        <v>0</v>
      </c>
      <c r="Q204" s="52">
        <f t="shared" si="201"/>
        <v>0</v>
      </c>
      <c r="R204" s="57">
        <f t="shared" si="176"/>
        <v>0</v>
      </c>
      <c r="S204" s="59">
        <f t="shared" si="177"/>
        <v>0</v>
      </c>
      <c r="T204" s="56">
        <f t="shared" si="148"/>
        <v>0</v>
      </c>
      <c r="U204" s="57">
        <f t="shared" si="149"/>
        <v>0</v>
      </c>
      <c r="V204" s="59">
        <f t="shared" si="199"/>
        <v>0</v>
      </c>
      <c r="W204" s="52">
        <f t="shared" si="204"/>
        <v>0</v>
      </c>
      <c r="X204" s="57">
        <f t="shared" si="150"/>
        <v>0</v>
      </c>
      <c r="Y204" s="59">
        <f t="shared" si="202"/>
        <v>0</v>
      </c>
      <c r="Z204" s="56">
        <f t="shared" si="178"/>
        <v>0</v>
      </c>
      <c r="AA204" s="57">
        <f t="shared" si="179"/>
        <v>0</v>
      </c>
      <c r="AB204" s="63">
        <f t="shared" si="200"/>
        <v>0</v>
      </c>
      <c r="AC204" s="74">
        <f t="shared" si="151"/>
        <v>0</v>
      </c>
      <c r="AD204" s="57">
        <f t="shared" si="180"/>
        <v>0</v>
      </c>
      <c r="AE204" s="59">
        <f t="shared" si="181"/>
        <v>0</v>
      </c>
      <c r="AF204" s="54">
        <f t="shared" si="182"/>
        <v>0</v>
      </c>
      <c r="AG204" s="57">
        <f t="shared" si="152"/>
        <v>0</v>
      </c>
      <c r="AH204" s="59">
        <f t="shared" si="183"/>
        <v>5736510.3745920667</v>
      </c>
      <c r="AI204" s="54">
        <f t="shared" si="153"/>
        <v>133506.65821591634</v>
      </c>
      <c r="AJ204" s="57">
        <f t="shared" si="154"/>
        <v>23902.12656080028</v>
      </c>
      <c r="AK204" s="59">
        <f t="shared" si="203"/>
        <v>20039888.207948703</v>
      </c>
      <c r="AL204" s="56">
        <f t="shared" si="205"/>
        <v>459377.74869980611</v>
      </c>
      <c r="AM204" s="75">
        <f t="shared" si="155"/>
        <v>83499.534199786256</v>
      </c>
      <c r="AN204">
        <f t="shared" si="184"/>
        <v>3.6966580130208079E-2</v>
      </c>
      <c r="AO204" s="119">
        <f t="shared" si="156"/>
        <v>0</v>
      </c>
      <c r="AP204" s="119">
        <f t="shared" si="157"/>
        <v>0</v>
      </c>
      <c r="AQ204">
        <f t="shared" si="158"/>
        <v>0.37956900867598492</v>
      </c>
      <c r="AR204" s="41">
        <f t="shared" si="159"/>
        <v>0</v>
      </c>
      <c r="AS204" s="41">
        <f t="shared" si="160"/>
        <v>0</v>
      </c>
      <c r="AT204">
        <f t="shared" si="161"/>
        <v>0.38497200437653539</v>
      </c>
      <c r="AU204" s="41">
        <f t="shared" si="185"/>
        <v>0</v>
      </c>
      <c r="AV204" s="41">
        <f t="shared" si="186"/>
        <v>0</v>
      </c>
      <c r="AW204">
        <f t="shared" si="162"/>
        <v>0.39760728197238621</v>
      </c>
      <c r="AX204">
        <f t="shared" si="187"/>
        <v>0</v>
      </c>
      <c r="AY204" s="121">
        <f t="shared" si="188"/>
        <v>0</v>
      </c>
      <c r="AZ204">
        <f t="shared" si="163"/>
        <v>0.48594156055585319</v>
      </c>
      <c r="BA204" s="39">
        <f t="shared" si="189"/>
        <v>0</v>
      </c>
      <c r="BB204" s="39">
        <f t="shared" si="190"/>
        <v>0</v>
      </c>
      <c r="BC204">
        <f t="shared" si="164"/>
        <v>0.42159822089431348</v>
      </c>
      <c r="BD204" s="41">
        <f t="shared" si="191"/>
        <v>0</v>
      </c>
      <c r="BE204" s="41">
        <f t="shared" si="192"/>
        <v>0</v>
      </c>
      <c r="BF204">
        <f t="shared" si="165"/>
        <v>0.40035203316064361</v>
      </c>
      <c r="BG204" s="41">
        <f t="shared" si="193"/>
        <v>157408.78477671661</v>
      </c>
      <c r="BH204" s="41">
        <f t="shared" si="194"/>
        <v>25633278.377455935</v>
      </c>
      <c r="BI204">
        <f t="shared" si="166"/>
        <v>0.44347755822569229</v>
      </c>
      <c r="BJ204">
        <f t="shared" si="195"/>
        <v>542877.2828995923</v>
      </c>
      <c r="BK204" s="121">
        <f t="shared" si="196"/>
        <v>88200527.750362769</v>
      </c>
      <c r="BL204">
        <f t="shared" si="167"/>
        <v>0.45966306758321612</v>
      </c>
      <c r="BM204" s="119">
        <f t="shared" si="197"/>
        <v>700286.06767630891</v>
      </c>
      <c r="BN204" s="119">
        <f t="shared" si="198"/>
        <v>110869384.0932401</v>
      </c>
      <c r="BO204">
        <f t="shared" si="168"/>
        <v>0.42168024057893705</v>
      </c>
    </row>
    <row r="205" spans="1:67">
      <c r="A205">
        <v>193</v>
      </c>
      <c r="B205" s="58">
        <v>188</v>
      </c>
      <c r="C205" s="56">
        <f t="shared" si="141"/>
        <v>25183514.175625049</v>
      </c>
      <c r="D205" s="56">
        <f t="shared" si="169"/>
        <v>301357.88673467189</v>
      </c>
      <c r="E205" s="59">
        <f t="shared" si="170"/>
        <v>24882156.288890377</v>
      </c>
      <c r="F205" s="53">
        <f t="shared" si="171"/>
        <v>579419.96885754215</v>
      </c>
      <c r="G205" s="53">
        <f t="shared" si="142"/>
        <v>115411.73491996987</v>
      </c>
      <c r="H205" s="60">
        <f t="shared" si="143"/>
        <v>464008.23393757228</v>
      </c>
      <c r="I205" s="54">
        <f t="shared" si="172"/>
        <v>0.06</v>
      </c>
      <c r="J205" s="61">
        <f t="shared" si="144"/>
        <v>5.1430128318229462E-3</v>
      </c>
      <c r="K205" s="62">
        <f t="shared" si="145"/>
        <v>125582.84877597478</v>
      </c>
      <c r="L205" s="62">
        <f t="shared" si="146"/>
        <v>705002.81763351685</v>
      </c>
      <c r="M205" s="55">
        <f t="shared" si="173"/>
        <v>589591.08271354693</v>
      </c>
      <c r="N205" s="55">
        <f t="shared" si="174"/>
        <v>132765.06220913091</v>
      </c>
      <c r="O205" s="55">
        <f t="shared" si="147"/>
        <v>456826.02050441602</v>
      </c>
      <c r="P205" s="59">
        <f t="shared" si="175"/>
        <v>0</v>
      </c>
      <c r="Q205" s="52">
        <f t="shared" si="201"/>
        <v>0</v>
      </c>
      <c r="R205" s="57">
        <f t="shared" si="176"/>
        <v>0</v>
      </c>
      <c r="S205" s="59">
        <f t="shared" si="177"/>
        <v>0</v>
      </c>
      <c r="T205" s="56">
        <f t="shared" si="148"/>
        <v>0</v>
      </c>
      <c r="U205" s="57">
        <f t="shared" si="149"/>
        <v>0</v>
      </c>
      <c r="V205" s="59">
        <f t="shared" si="199"/>
        <v>0</v>
      </c>
      <c r="W205" s="52">
        <f t="shared" si="204"/>
        <v>0</v>
      </c>
      <c r="X205" s="57">
        <f t="shared" si="150"/>
        <v>0</v>
      </c>
      <c r="Y205" s="59">
        <f t="shared" si="202"/>
        <v>0</v>
      </c>
      <c r="Z205" s="56">
        <f t="shared" si="178"/>
        <v>0</v>
      </c>
      <c r="AA205" s="57">
        <f t="shared" si="179"/>
        <v>0</v>
      </c>
      <c r="AB205" s="63">
        <f t="shared" si="200"/>
        <v>0</v>
      </c>
      <c r="AC205" s="74">
        <f t="shared" si="151"/>
        <v>0</v>
      </c>
      <c r="AD205" s="57">
        <f t="shared" si="180"/>
        <v>0</v>
      </c>
      <c r="AE205" s="59">
        <f t="shared" si="181"/>
        <v>0</v>
      </c>
      <c r="AF205" s="54">
        <f t="shared" si="182"/>
        <v>0</v>
      </c>
      <c r="AG205" s="57">
        <f t="shared" si="152"/>
        <v>0</v>
      </c>
      <c r="AH205" s="59">
        <f t="shared" si="183"/>
        <v>5603003.71637615</v>
      </c>
      <c r="AI205" s="54">
        <f>IF(AE205&gt;N205,0,MIN(AH205,N205-AE205))</f>
        <v>132765.06220913091</v>
      </c>
      <c r="AJ205" s="57">
        <f t="shared" si="154"/>
        <v>23345.848818233957</v>
      </c>
      <c r="AK205" s="59">
        <f t="shared" si="203"/>
        <v>19580510.459248897</v>
      </c>
      <c r="AL205" s="56">
        <f t="shared" si="205"/>
        <v>456826.02050441602</v>
      </c>
      <c r="AM205" s="75">
        <f t="shared" si="155"/>
        <v>81585.460246870396</v>
      </c>
      <c r="AN205">
        <f t="shared" si="184"/>
        <v>3.7046987314215539E-2</v>
      </c>
      <c r="AO205" s="119">
        <f t="shared" si="156"/>
        <v>0</v>
      </c>
      <c r="AP205" s="119">
        <f t="shared" si="157"/>
        <v>0</v>
      </c>
      <c r="AQ205">
        <f t="shared" si="158"/>
        <v>0.37713488441874382</v>
      </c>
      <c r="AR205" s="41">
        <f t="shared" si="159"/>
        <v>0</v>
      </c>
      <c r="AS205" s="41">
        <f t="shared" si="160"/>
        <v>0</v>
      </c>
      <c r="AT205">
        <f t="shared" si="161"/>
        <v>0.3825321073988357</v>
      </c>
      <c r="AU205" s="41">
        <f t="shared" si="185"/>
        <v>0</v>
      </c>
      <c r="AV205" s="41">
        <f t="shared" si="186"/>
        <v>0</v>
      </c>
      <c r="AW205">
        <f t="shared" si="162"/>
        <v>0.39515545483034248</v>
      </c>
      <c r="AX205">
        <f t="shared" si="187"/>
        <v>0</v>
      </c>
      <c r="AY205" s="121">
        <f t="shared" si="188"/>
        <v>0</v>
      </c>
      <c r="AZ205">
        <f t="shared" si="163"/>
        <v>0.48346278083366867</v>
      </c>
      <c r="BA205" s="39">
        <f t="shared" si="189"/>
        <v>0</v>
      </c>
      <c r="BB205" s="39">
        <f t="shared" si="190"/>
        <v>0</v>
      </c>
      <c r="BC205">
        <f t="shared" si="164"/>
        <v>0.41912958486477125</v>
      </c>
      <c r="BD205" s="41">
        <f t="shared" si="191"/>
        <v>0</v>
      </c>
      <c r="BE205" s="41">
        <f t="shared" si="192"/>
        <v>0</v>
      </c>
      <c r="BF205">
        <f t="shared" si="165"/>
        <v>0.39789790009341303</v>
      </c>
      <c r="BG205" s="41">
        <f t="shared" si="193"/>
        <v>156110.91102736487</v>
      </c>
      <c r="BH205" s="41">
        <f t="shared" si="194"/>
        <v>25623657.006362263</v>
      </c>
      <c r="BI205">
        <f t="shared" si="166"/>
        <v>0.44099995993099006</v>
      </c>
      <c r="BJ205">
        <f t="shared" si="195"/>
        <v>538411.48075128638</v>
      </c>
      <c r="BK205" s="121">
        <f t="shared" si="196"/>
        <v>88167421.957352296</v>
      </c>
      <c r="BL205">
        <f t="shared" si="167"/>
        <v>0.45718256520649192</v>
      </c>
      <c r="BM205" s="119">
        <f t="shared" si="197"/>
        <v>694522.39177865128</v>
      </c>
      <c r="BN205" s="119">
        <f t="shared" si="198"/>
        <v>110843123.55014682</v>
      </c>
      <c r="BO205">
        <f t="shared" si="168"/>
        <v>0.41921155982496117</v>
      </c>
    </row>
    <row r="206" spans="1:67">
      <c r="A206">
        <v>194</v>
      </c>
      <c r="B206" s="64">
        <v>189</v>
      </c>
      <c r="C206" s="56">
        <f t="shared" si="141"/>
        <v>24593923.0929115</v>
      </c>
      <c r="D206" s="56">
        <f t="shared" si="169"/>
        <v>301357.88673467189</v>
      </c>
      <c r="E206" s="59">
        <f t="shared" si="170"/>
        <v>24292565.206176829</v>
      </c>
      <c r="F206" s="53">
        <f t="shared" si="171"/>
        <v>576440.00452269334</v>
      </c>
      <c r="G206" s="53">
        <f t="shared" si="142"/>
        <v>112677.01494798354</v>
      </c>
      <c r="H206" s="66">
        <f t="shared" si="143"/>
        <v>463762.98957470979</v>
      </c>
      <c r="I206" s="54">
        <f t="shared" si="172"/>
        <v>0.06</v>
      </c>
      <c r="J206" s="67">
        <f t="shared" si="144"/>
        <v>5.1430128318229462E-3</v>
      </c>
      <c r="K206" s="68">
        <f t="shared" si="145"/>
        <v>122551.83556695576</v>
      </c>
      <c r="L206" s="68">
        <f t="shared" si="146"/>
        <v>698991.84008964908</v>
      </c>
      <c r="M206" s="55">
        <f t="shared" si="173"/>
        <v>586314.82514166553</v>
      </c>
      <c r="N206" s="55">
        <f t="shared" si="174"/>
        <v>132027.30929342867</v>
      </c>
      <c r="O206" s="55">
        <f t="shared" si="147"/>
        <v>454287.51584823686</v>
      </c>
      <c r="P206" s="65">
        <f t="shared" si="175"/>
        <v>0</v>
      </c>
      <c r="Q206" s="52">
        <f t="shared" si="201"/>
        <v>0</v>
      </c>
      <c r="R206" s="57">
        <f t="shared" si="176"/>
        <v>0</v>
      </c>
      <c r="S206" s="59">
        <f t="shared" si="177"/>
        <v>0</v>
      </c>
      <c r="T206" s="56">
        <f t="shared" si="148"/>
        <v>0</v>
      </c>
      <c r="U206" s="57">
        <f t="shared" si="149"/>
        <v>0</v>
      </c>
      <c r="V206" s="59">
        <f t="shared" si="199"/>
        <v>0</v>
      </c>
      <c r="W206" s="52">
        <f t="shared" si="204"/>
        <v>0</v>
      </c>
      <c r="X206" s="57">
        <f t="shared" si="150"/>
        <v>0</v>
      </c>
      <c r="Y206" s="59">
        <f t="shared" si="202"/>
        <v>0</v>
      </c>
      <c r="Z206" s="56">
        <f t="shared" si="178"/>
        <v>0</v>
      </c>
      <c r="AA206" s="57">
        <f t="shared" si="179"/>
        <v>0</v>
      </c>
      <c r="AB206" s="63">
        <f t="shared" si="200"/>
        <v>0</v>
      </c>
      <c r="AC206" s="74">
        <f t="shared" si="151"/>
        <v>0</v>
      </c>
      <c r="AD206" s="57">
        <f t="shared" si="180"/>
        <v>0</v>
      </c>
      <c r="AE206" s="59">
        <f t="shared" si="181"/>
        <v>0</v>
      </c>
      <c r="AF206" s="54">
        <f t="shared" si="182"/>
        <v>0</v>
      </c>
      <c r="AG206" s="57">
        <f t="shared" si="152"/>
        <v>0</v>
      </c>
      <c r="AH206" s="59">
        <f t="shared" si="183"/>
        <v>5470238.6541670188</v>
      </c>
      <c r="AI206" s="54">
        <f t="shared" ref="AI206:AI252" si="206">IF(AE206&gt;N206,0,MIN(AH206,N206-AE206))</f>
        <v>132027.30929342867</v>
      </c>
      <c r="AJ206" s="57">
        <f t="shared" si="154"/>
        <v>22792.661059029244</v>
      </c>
      <c r="AK206" s="59">
        <f t="shared" si="203"/>
        <v>19123684.438744482</v>
      </c>
      <c r="AL206" s="56">
        <f t="shared" si="205"/>
        <v>454287.51584823686</v>
      </c>
      <c r="AM206" s="75">
        <f t="shared" si="155"/>
        <v>79682.018494768679</v>
      </c>
      <c r="AN206">
        <f t="shared" si="184"/>
        <v>3.7127394498222999E-2</v>
      </c>
      <c r="AO206" s="119">
        <f t="shared" si="156"/>
        <v>0</v>
      </c>
      <c r="AP206" s="119">
        <f t="shared" si="157"/>
        <v>0</v>
      </c>
      <c r="AQ206">
        <f t="shared" si="158"/>
        <v>0.37471137736348603</v>
      </c>
      <c r="AR206" s="41">
        <f t="shared" si="159"/>
        <v>0</v>
      </c>
      <c r="AS206" s="41">
        <f t="shared" si="160"/>
        <v>0</v>
      </c>
      <c r="AT206">
        <f t="shared" si="161"/>
        <v>0.38010260941798224</v>
      </c>
      <c r="AU206" s="41">
        <f t="shared" si="185"/>
        <v>0</v>
      </c>
      <c r="AV206" s="41">
        <f t="shared" si="186"/>
        <v>0</v>
      </c>
      <c r="AW206">
        <f t="shared" si="162"/>
        <v>0.39271351311195496</v>
      </c>
      <c r="AX206">
        <f t="shared" si="187"/>
        <v>0</v>
      </c>
      <c r="AY206" s="121">
        <f t="shared" si="188"/>
        <v>0</v>
      </c>
      <c r="AZ206">
        <f t="shared" si="163"/>
        <v>0.48099022833666027</v>
      </c>
      <c r="BA206" s="39">
        <f t="shared" si="189"/>
        <v>0</v>
      </c>
      <c r="BB206" s="39">
        <f t="shared" si="190"/>
        <v>0</v>
      </c>
      <c r="BC206">
        <f t="shared" si="164"/>
        <v>0.41666984908482485</v>
      </c>
      <c r="BD206" s="41">
        <f t="shared" si="191"/>
        <v>0</v>
      </c>
      <c r="BE206" s="41">
        <f t="shared" si="192"/>
        <v>0</v>
      </c>
      <c r="BF206">
        <f t="shared" si="165"/>
        <v>0.39545354034298258</v>
      </c>
      <c r="BG206" s="41">
        <f t="shared" si="193"/>
        <v>154819.97035245792</v>
      </c>
      <c r="BH206" s="41">
        <f t="shared" si="194"/>
        <v>25613298.002925161</v>
      </c>
      <c r="BI206">
        <f t="shared" si="166"/>
        <v>0.43853035569449267</v>
      </c>
      <c r="BJ206">
        <f t="shared" si="195"/>
        <v>533969.53434300551</v>
      </c>
      <c r="BK206" s="121">
        <f t="shared" si="196"/>
        <v>88131778.074557945</v>
      </c>
      <c r="BL206">
        <f t="shared" si="167"/>
        <v>0.45470938391821769</v>
      </c>
      <c r="BM206" s="119">
        <f t="shared" si="197"/>
        <v>688789.50469546346</v>
      </c>
      <c r="BN206" s="119">
        <f t="shared" si="198"/>
        <v>110813501.95177479</v>
      </c>
      <c r="BO206">
        <f t="shared" si="168"/>
        <v>0.41675177593472917</v>
      </c>
    </row>
    <row r="207" spans="1:67">
      <c r="A207">
        <v>195</v>
      </c>
      <c r="B207" s="58">
        <v>190</v>
      </c>
      <c r="C207" s="56">
        <f t="shared" si="141"/>
        <v>24007608.267769836</v>
      </c>
      <c r="D207" s="56">
        <f t="shared" si="169"/>
        <v>301357.88673467189</v>
      </c>
      <c r="E207" s="59">
        <f t="shared" si="170"/>
        <v>23706250.381035164</v>
      </c>
      <c r="F207" s="53">
        <f t="shared" si="171"/>
        <v>573475.36618265708</v>
      </c>
      <c r="G207" s="53">
        <f t="shared" si="142"/>
        <v>109957.49135070144</v>
      </c>
      <c r="H207" s="60">
        <f t="shared" si="143"/>
        <v>463517.87483195565</v>
      </c>
      <c r="I207" s="54">
        <f t="shared" si="172"/>
        <v>0.06</v>
      </c>
      <c r="J207" s="61">
        <f t="shared" si="144"/>
        <v>5.1430128318229462E-3</v>
      </c>
      <c r="K207" s="62">
        <f t="shared" si="145"/>
        <v>119537.67152603141</v>
      </c>
      <c r="L207" s="62">
        <f t="shared" si="146"/>
        <v>693013.03770868853</v>
      </c>
      <c r="M207" s="55">
        <f t="shared" si="173"/>
        <v>583055.5463579871</v>
      </c>
      <c r="N207" s="55">
        <f t="shared" si="174"/>
        <v>131293.37968838713</v>
      </c>
      <c r="O207" s="55">
        <f t="shared" si="147"/>
        <v>451762.1666696</v>
      </c>
      <c r="P207" s="59">
        <f t="shared" si="175"/>
        <v>0</v>
      </c>
      <c r="Q207" s="52">
        <f t="shared" si="201"/>
        <v>0</v>
      </c>
      <c r="R207" s="57">
        <f t="shared" si="176"/>
        <v>0</v>
      </c>
      <c r="S207" s="59">
        <f t="shared" si="177"/>
        <v>0</v>
      </c>
      <c r="T207" s="56">
        <f t="shared" si="148"/>
        <v>0</v>
      </c>
      <c r="U207" s="57">
        <f t="shared" si="149"/>
        <v>0</v>
      </c>
      <c r="V207" s="59">
        <f t="shared" si="199"/>
        <v>0</v>
      </c>
      <c r="W207" s="52">
        <f t="shared" si="204"/>
        <v>0</v>
      </c>
      <c r="X207" s="57">
        <f t="shared" si="150"/>
        <v>0</v>
      </c>
      <c r="Y207" s="59">
        <f t="shared" si="202"/>
        <v>0</v>
      </c>
      <c r="Z207" s="56">
        <f t="shared" si="178"/>
        <v>0</v>
      </c>
      <c r="AA207" s="57">
        <f t="shared" si="179"/>
        <v>0</v>
      </c>
      <c r="AB207" s="63">
        <f t="shared" si="200"/>
        <v>0</v>
      </c>
      <c r="AC207" s="74">
        <f t="shared" si="151"/>
        <v>0</v>
      </c>
      <c r="AD207" s="57">
        <f t="shared" si="180"/>
        <v>0</v>
      </c>
      <c r="AE207" s="59">
        <f t="shared" si="181"/>
        <v>0</v>
      </c>
      <c r="AF207" s="54">
        <f t="shared" si="182"/>
        <v>0</v>
      </c>
      <c r="AG207" s="57">
        <f t="shared" si="152"/>
        <v>0</v>
      </c>
      <c r="AH207" s="59">
        <f t="shared" si="183"/>
        <v>5338211.3448735904</v>
      </c>
      <c r="AI207" s="54">
        <f t="shared" si="206"/>
        <v>131293.37968838713</v>
      </c>
      <c r="AJ207" s="57">
        <f t="shared" si="154"/>
        <v>22242.547270306626</v>
      </c>
      <c r="AK207" s="59">
        <f t="shared" si="203"/>
        <v>18669396.922896244</v>
      </c>
      <c r="AL207" s="56">
        <f t="shared" si="205"/>
        <v>451762.1666696</v>
      </c>
      <c r="AM207" s="75">
        <f t="shared" si="155"/>
        <v>77789.153845401015</v>
      </c>
      <c r="AN207">
        <f t="shared" si="184"/>
        <v>3.7207801682230465E-2</v>
      </c>
      <c r="AO207" s="119">
        <f t="shared" si="156"/>
        <v>0</v>
      </c>
      <c r="AP207" s="119">
        <f t="shared" si="157"/>
        <v>0</v>
      </c>
      <c r="AQ207">
        <f t="shared" si="158"/>
        <v>0.37229848370388841</v>
      </c>
      <c r="AR207" s="41">
        <f t="shared" si="159"/>
        <v>0</v>
      </c>
      <c r="AS207" s="41">
        <f t="shared" si="160"/>
        <v>0</v>
      </c>
      <c r="AT207">
        <f t="shared" si="161"/>
        <v>0.37768350897700531</v>
      </c>
      <c r="AU207" s="41">
        <f t="shared" si="185"/>
        <v>0</v>
      </c>
      <c r="AV207" s="41">
        <f t="shared" si="186"/>
        <v>0</v>
      </c>
      <c r="AW207">
        <f t="shared" si="162"/>
        <v>0.39028146066534714</v>
      </c>
      <c r="AX207">
        <f t="shared" si="187"/>
        <v>0</v>
      </c>
      <c r="AY207" s="121">
        <f t="shared" si="188"/>
        <v>0</v>
      </c>
      <c r="AZ207">
        <f t="shared" si="163"/>
        <v>0.47852393708515351</v>
      </c>
      <c r="BA207" s="39">
        <f t="shared" si="189"/>
        <v>0</v>
      </c>
      <c r="BB207" s="39">
        <f t="shared" si="190"/>
        <v>0</v>
      </c>
      <c r="BC207">
        <f t="shared" si="164"/>
        <v>0.41421902676558287</v>
      </c>
      <c r="BD207" s="41">
        <f t="shared" si="191"/>
        <v>0</v>
      </c>
      <c r="BE207" s="41">
        <f t="shared" si="192"/>
        <v>0</v>
      </c>
      <c r="BF207">
        <f t="shared" si="165"/>
        <v>0.39301895887537502</v>
      </c>
      <c r="BG207" s="41">
        <f t="shared" si="193"/>
        <v>153535.92695869374</v>
      </c>
      <c r="BH207" s="41">
        <f t="shared" si="194"/>
        <v>25602209.039235491</v>
      </c>
      <c r="BI207">
        <f t="shared" si="166"/>
        <v>0.43606876648507642</v>
      </c>
      <c r="BJ207">
        <f t="shared" si="195"/>
        <v>529551.32051500096</v>
      </c>
      <c r="BK207" s="121">
        <f t="shared" si="196"/>
        <v>88093622.500571996</v>
      </c>
      <c r="BL207">
        <f t="shared" si="167"/>
        <v>0.45224354996605026</v>
      </c>
      <c r="BM207" s="119">
        <f t="shared" si="197"/>
        <v>683087.24747369473</v>
      </c>
      <c r="BN207" s="119">
        <f t="shared" si="198"/>
        <v>110780553.80801755</v>
      </c>
      <c r="BO207">
        <f t="shared" si="168"/>
        <v>0.4143009021497952</v>
      </c>
    </row>
    <row r="208" spans="1:67">
      <c r="A208">
        <v>196</v>
      </c>
      <c r="B208" s="64">
        <v>191</v>
      </c>
      <c r="C208" s="56">
        <f t="shared" si="141"/>
        <v>23424552.721411847</v>
      </c>
      <c r="D208" s="56">
        <f t="shared" si="169"/>
        <v>301357.88673466817</v>
      </c>
      <c r="E208" s="59">
        <f t="shared" si="170"/>
        <v>23123194.834677178</v>
      </c>
      <c r="F208" s="53">
        <f t="shared" si="171"/>
        <v>570525.97501564526</v>
      </c>
      <c r="G208" s="53">
        <f t="shared" si="142"/>
        <v>107253.08537484432</v>
      </c>
      <c r="H208" s="66">
        <f t="shared" si="143"/>
        <v>463272.88964080095</v>
      </c>
      <c r="I208" s="54">
        <f t="shared" si="172"/>
        <v>0.06</v>
      </c>
      <c r="J208" s="67">
        <f t="shared" si="144"/>
        <v>5.1430128318229462E-3</v>
      </c>
      <c r="K208" s="68">
        <f t="shared" si="145"/>
        <v>116540.26933142847</v>
      </c>
      <c r="L208" s="68">
        <f t="shared" si="146"/>
        <v>687066.24434707384</v>
      </c>
      <c r="M208" s="55">
        <f t="shared" si="173"/>
        <v>579813.15897222958</v>
      </c>
      <c r="N208" s="55">
        <f t="shared" si="174"/>
        <v>130563.25371532292</v>
      </c>
      <c r="O208" s="55">
        <f t="shared" si="147"/>
        <v>449249.90525690664</v>
      </c>
      <c r="P208" s="65">
        <f t="shared" si="175"/>
        <v>0</v>
      </c>
      <c r="Q208" s="52">
        <f t="shared" si="201"/>
        <v>0</v>
      </c>
      <c r="R208" s="57">
        <f t="shared" si="176"/>
        <v>0</v>
      </c>
      <c r="S208" s="59">
        <f t="shared" si="177"/>
        <v>0</v>
      </c>
      <c r="T208" s="56">
        <f t="shared" si="148"/>
        <v>0</v>
      </c>
      <c r="U208" s="57">
        <f t="shared" si="149"/>
        <v>0</v>
      </c>
      <c r="V208" s="59">
        <f t="shared" si="199"/>
        <v>0</v>
      </c>
      <c r="W208" s="52">
        <f t="shared" si="204"/>
        <v>0</v>
      </c>
      <c r="X208" s="57">
        <f t="shared" si="150"/>
        <v>0</v>
      </c>
      <c r="Y208" s="59">
        <f t="shared" si="202"/>
        <v>0</v>
      </c>
      <c r="Z208" s="56">
        <f t="shared" si="178"/>
        <v>0</v>
      </c>
      <c r="AA208" s="57">
        <f t="shared" si="179"/>
        <v>0</v>
      </c>
      <c r="AB208" s="63">
        <f t="shared" si="200"/>
        <v>0</v>
      </c>
      <c r="AC208" s="74">
        <f t="shared" si="151"/>
        <v>0</v>
      </c>
      <c r="AD208" s="57">
        <f t="shared" si="180"/>
        <v>0</v>
      </c>
      <c r="AE208" s="59">
        <f t="shared" si="181"/>
        <v>0</v>
      </c>
      <c r="AF208" s="54">
        <f t="shared" si="182"/>
        <v>0</v>
      </c>
      <c r="AG208" s="57">
        <f t="shared" si="152"/>
        <v>0</v>
      </c>
      <c r="AH208" s="59">
        <f t="shared" si="183"/>
        <v>5206917.9651852036</v>
      </c>
      <c r="AI208" s="54">
        <f t="shared" si="206"/>
        <v>130563.25371532292</v>
      </c>
      <c r="AJ208" s="57">
        <f t="shared" si="154"/>
        <v>21695.491521605014</v>
      </c>
      <c r="AK208" s="59">
        <f t="shared" si="203"/>
        <v>18217634.756226644</v>
      </c>
      <c r="AL208" s="56">
        <f t="shared" si="205"/>
        <v>449249.90525690664</v>
      </c>
      <c r="AM208" s="75">
        <f t="shared" si="155"/>
        <v>75906.811484277685</v>
      </c>
      <c r="AN208">
        <f t="shared" si="184"/>
        <v>3.7288208866237925E-2</v>
      </c>
      <c r="AO208" s="119">
        <f t="shared" si="156"/>
        <v>0</v>
      </c>
      <c r="AP208" s="119">
        <f t="shared" si="157"/>
        <v>0</v>
      </c>
      <c r="AQ208">
        <f t="shared" si="158"/>
        <v>0.36989619923431905</v>
      </c>
      <c r="AR208" s="41">
        <f t="shared" si="159"/>
        <v>0</v>
      </c>
      <c r="AS208" s="41">
        <f t="shared" si="160"/>
        <v>0</v>
      </c>
      <c r="AT208">
        <f t="shared" si="161"/>
        <v>0.37527480421295673</v>
      </c>
      <c r="AU208" s="41">
        <f t="shared" si="185"/>
        <v>0</v>
      </c>
      <c r="AV208" s="41">
        <f t="shared" si="186"/>
        <v>0</v>
      </c>
      <c r="AW208">
        <f t="shared" si="162"/>
        <v>0.38785930091977583</v>
      </c>
      <c r="AX208">
        <f t="shared" si="187"/>
        <v>0</v>
      </c>
      <c r="AY208" s="121">
        <f t="shared" si="188"/>
        <v>0</v>
      </c>
      <c r="AZ208">
        <f t="shared" si="163"/>
        <v>0.47606394067437285</v>
      </c>
      <c r="BA208" s="39">
        <f t="shared" si="189"/>
        <v>0</v>
      </c>
      <c r="BB208" s="39">
        <f t="shared" si="190"/>
        <v>0</v>
      </c>
      <c r="BC208">
        <f t="shared" si="164"/>
        <v>0.41177713068414762</v>
      </c>
      <c r="BD208" s="41">
        <f t="shared" si="191"/>
        <v>0</v>
      </c>
      <c r="BE208" s="41">
        <f t="shared" si="192"/>
        <v>0</v>
      </c>
      <c r="BF208">
        <f t="shared" si="165"/>
        <v>0.39059416023534543</v>
      </c>
      <c r="BG208" s="41">
        <f t="shared" si="193"/>
        <v>152258.74523692793</v>
      </c>
      <c r="BH208" s="41">
        <f t="shared" si="194"/>
        <v>25590397.728203293</v>
      </c>
      <c r="BI208">
        <f t="shared" si="166"/>
        <v>0.43361521283329896</v>
      </c>
      <c r="BJ208">
        <f t="shared" si="195"/>
        <v>525156.71674118435</v>
      </c>
      <c r="BK208" s="121">
        <f t="shared" si="196"/>
        <v>88052981.430353701</v>
      </c>
      <c r="BL208">
        <f t="shared" si="167"/>
        <v>0.44978508916123139</v>
      </c>
      <c r="BM208" s="119">
        <f t="shared" si="197"/>
        <v>677415.46197811235</v>
      </c>
      <c r="BN208" s="119">
        <f t="shared" si="198"/>
        <v>110744313.36369585</v>
      </c>
      <c r="BO208">
        <f t="shared" si="168"/>
        <v>0.41185895127764138</v>
      </c>
    </row>
    <row r="209" spans="1:67">
      <c r="A209">
        <v>197</v>
      </c>
      <c r="B209" s="58">
        <v>192</v>
      </c>
      <c r="C209" s="56">
        <f t="shared" si="141"/>
        <v>22844739.562439617</v>
      </c>
      <c r="D209" s="56">
        <f t="shared" si="169"/>
        <v>301357.88673466817</v>
      </c>
      <c r="E209" s="59">
        <f t="shared" si="170"/>
        <v>22543381.675704949</v>
      </c>
      <c r="F209" s="53">
        <f t="shared" si="171"/>
        <v>567591.75260525162</v>
      </c>
      <c r="G209" s="53">
        <f t="shared" si="142"/>
        <v>104563.71867247812</v>
      </c>
      <c r="H209" s="60">
        <f t="shared" si="143"/>
        <v>463028.03393277351</v>
      </c>
      <c r="I209" s="54">
        <f t="shared" si="172"/>
        <v>0.06</v>
      </c>
      <c r="J209" s="61">
        <f t="shared" si="144"/>
        <v>5.1430128318229462E-3</v>
      </c>
      <c r="K209" s="62">
        <f t="shared" si="145"/>
        <v>113559.5421108228</v>
      </c>
      <c r="L209" s="62">
        <f t="shared" si="146"/>
        <v>681151.29471607436</v>
      </c>
      <c r="M209" s="55">
        <f t="shared" si="173"/>
        <v>576587.57604359626</v>
      </c>
      <c r="N209" s="55">
        <f t="shared" si="174"/>
        <v>129836.91179676855</v>
      </c>
      <c r="O209" s="55">
        <f t="shared" si="147"/>
        <v>446750.66424682771</v>
      </c>
      <c r="P209" s="59">
        <f t="shared" si="175"/>
        <v>0</v>
      </c>
      <c r="Q209" s="52">
        <f t="shared" si="201"/>
        <v>0</v>
      </c>
      <c r="R209" s="57">
        <f t="shared" si="176"/>
        <v>0</v>
      </c>
      <c r="S209" s="59">
        <f t="shared" si="177"/>
        <v>0</v>
      </c>
      <c r="T209" s="56">
        <f t="shared" si="148"/>
        <v>0</v>
      </c>
      <c r="U209" s="57">
        <f t="shared" si="149"/>
        <v>0</v>
      </c>
      <c r="V209" s="59">
        <f t="shared" si="199"/>
        <v>0</v>
      </c>
      <c r="W209" s="52">
        <f t="shared" si="204"/>
        <v>0</v>
      </c>
      <c r="X209" s="57">
        <f t="shared" si="150"/>
        <v>0</v>
      </c>
      <c r="Y209" s="59">
        <f t="shared" si="202"/>
        <v>0</v>
      </c>
      <c r="Z209" s="56">
        <f t="shared" si="178"/>
        <v>0</v>
      </c>
      <c r="AA209" s="57">
        <f t="shared" si="179"/>
        <v>0</v>
      </c>
      <c r="AB209" s="63">
        <f t="shared" si="200"/>
        <v>0</v>
      </c>
      <c r="AC209" s="74">
        <f t="shared" si="151"/>
        <v>0</v>
      </c>
      <c r="AD209" s="57">
        <f t="shared" si="180"/>
        <v>0</v>
      </c>
      <c r="AE209" s="59">
        <f t="shared" si="181"/>
        <v>0</v>
      </c>
      <c r="AF209" s="54">
        <f t="shared" si="182"/>
        <v>0</v>
      </c>
      <c r="AG209" s="57">
        <f t="shared" si="152"/>
        <v>0</v>
      </c>
      <c r="AH209" s="59">
        <f t="shared" si="183"/>
        <v>5076354.7114698803</v>
      </c>
      <c r="AI209" s="54">
        <f t="shared" si="206"/>
        <v>129836.91179676855</v>
      </c>
      <c r="AJ209" s="57">
        <f t="shared" si="154"/>
        <v>21151.477964457834</v>
      </c>
      <c r="AK209" s="59">
        <f t="shared" si="203"/>
        <v>17768384.850969736</v>
      </c>
      <c r="AL209" s="56">
        <f t="shared" si="205"/>
        <v>446750.66424682771</v>
      </c>
      <c r="AM209" s="75">
        <f t="shared" si="155"/>
        <v>74034.936879040557</v>
      </c>
      <c r="AN209">
        <f t="shared" si="184"/>
        <v>3.7368616050245385E-2</v>
      </c>
      <c r="AO209" s="119">
        <f t="shared" si="156"/>
        <v>0</v>
      </c>
      <c r="AP209" s="119">
        <f t="shared" si="157"/>
        <v>0</v>
      </c>
      <c r="AQ209">
        <f t="shared" si="158"/>
        <v>0.36750451935263756</v>
      </c>
      <c r="AR209" s="41">
        <f t="shared" si="159"/>
        <v>0</v>
      </c>
      <c r="AS209" s="41">
        <f t="shared" si="160"/>
        <v>0</v>
      </c>
      <c r="AT209">
        <f t="shared" si="161"/>
        <v>0.37287649285956886</v>
      </c>
      <c r="AU209" s="41">
        <f t="shared" si="185"/>
        <v>0</v>
      </c>
      <c r="AV209" s="41">
        <f t="shared" si="186"/>
        <v>0</v>
      </c>
      <c r="AW209">
        <f t="shared" si="162"/>
        <v>0.38544703688794824</v>
      </c>
      <c r="AX209">
        <f t="shared" si="187"/>
        <v>0</v>
      </c>
      <c r="AY209" s="121">
        <f t="shared" si="188"/>
        <v>0</v>
      </c>
      <c r="AZ209">
        <f t="shared" si="163"/>
        <v>0.47361027227475305</v>
      </c>
      <c r="BA209" s="39">
        <f t="shared" si="189"/>
        <v>0</v>
      </c>
      <c r="BB209" s="39">
        <f t="shared" si="190"/>
        <v>0</v>
      </c>
      <c r="BC209">
        <f t="shared" si="164"/>
        <v>0.40934417318546679</v>
      </c>
      <c r="BD209" s="41">
        <f t="shared" si="191"/>
        <v>0</v>
      </c>
      <c r="BE209" s="41">
        <f t="shared" si="192"/>
        <v>0</v>
      </c>
      <c r="BF209">
        <f t="shared" si="165"/>
        <v>0.38817914854874641</v>
      </c>
      <c r="BG209" s="41">
        <f t="shared" si="193"/>
        <v>150988.38976122637</v>
      </c>
      <c r="BH209" s="41">
        <f t="shared" si="194"/>
        <v>25577871.623963404</v>
      </c>
      <c r="BI209">
        <f t="shared" si="166"/>
        <v>0.43116971483290634</v>
      </c>
      <c r="BJ209">
        <f t="shared" si="195"/>
        <v>520785.60112586827</v>
      </c>
      <c r="BK209" s="121">
        <f t="shared" si="196"/>
        <v>88009880.856625065</v>
      </c>
      <c r="BL209">
        <f t="shared" si="167"/>
        <v>0.44733402687972046</v>
      </c>
      <c r="BM209" s="119">
        <f t="shared" si="197"/>
        <v>671773.99088709464</v>
      </c>
      <c r="BN209" s="119">
        <f t="shared" si="198"/>
        <v>110704814.60037048</v>
      </c>
      <c r="BO209">
        <f t="shared" si="168"/>
        <v>0.40942593569365759</v>
      </c>
    </row>
    <row r="210" spans="1:67">
      <c r="A210">
        <v>198</v>
      </c>
      <c r="B210" s="64">
        <v>193</v>
      </c>
      <c r="C210" s="56">
        <f t="shared" ref="C210:C252" si="207">P210+S210+V210+Y210+AB210+AE210+AH210+AK210</f>
        <v>22268151.986396022</v>
      </c>
      <c r="D210" s="56">
        <f t="shared" si="169"/>
        <v>301357.88673467189</v>
      </c>
      <c r="E210" s="59">
        <f t="shared" si="170"/>
        <v>21966794.09966135</v>
      </c>
      <c r="F210" s="53">
        <f t="shared" si="171"/>
        <v>564672.62093836593</v>
      </c>
      <c r="G210" s="53">
        <f t="shared" ref="G210:G252" si="208">E210*$K$13/12</f>
        <v>101889.31329892924</v>
      </c>
      <c r="H210" s="66">
        <f t="shared" ref="H210:H252" si="209">F210-G210</f>
        <v>462783.30763943668</v>
      </c>
      <c r="I210" s="54">
        <f t="shared" si="172"/>
        <v>0.06</v>
      </c>
      <c r="J210" s="67">
        <f t="shared" ref="J210:J252" si="210">1-(1-I210)^(1/12)</f>
        <v>5.1430128318229462E-3</v>
      </c>
      <c r="K210" s="68">
        <f t="shared" ref="K210:K252" si="211">(E210-H210)*J210</f>
        <v>110595.40343902782</v>
      </c>
      <c r="L210" s="68">
        <f t="shared" ref="L210:L252" si="212">K210+H210+G210</f>
        <v>675268.02437739377</v>
      </c>
      <c r="M210" s="55">
        <f t="shared" si="173"/>
        <v>573378.71107846452</v>
      </c>
      <c r="N210" s="55">
        <f t="shared" si="174"/>
        <v>129114.3344559518</v>
      </c>
      <c r="O210" s="55">
        <f t="shared" ref="O210:O252" si="213">M210*$M$5</f>
        <v>444264.3766225127</v>
      </c>
      <c r="P210" s="65">
        <f t="shared" si="175"/>
        <v>0</v>
      </c>
      <c r="Q210" s="52">
        <f t="shared" si="201"/>
        <v>0</v>
      </c>
      <c r="R210" s="57">
        <f t="shared" si="176"/>
        <v>0</v>
      </c>
      <c r="S210" s="59">
        <f t="shared" si="177"/>
        <v>0</v>
      </c>
      <c r="T210" s="56">
        <f t="shared" ref="T210:T252" si="214">MIN(IF(S210&gt;O210,O210,S210)+IF(S210&gt;0,AM210,0),S210)</f>
        <v>0</v>
      </c>
      <c r="U210" s="57">
        <f t="shared" ref="U210:U252" si="215">S210*($G$4/12)</f>
        <v>0</v>
      </c>
      <c r="V210" s="59">
        <f t="shared" si="199"/>
        <v>0</v>
      </c>
      <c r="W210" s="52">
        <f t="shared" si="204"/>
        <v>0</v>
      </c>
      <c r="X210" s="57">
        <f t="shared" ref="X210:X252" si="216">V210*($G$5/12)</f>
        <v>0</v>
      </c>
      <c r="Y210" s="59">
        <f t="shared" si="202"/>
        <v>0</v>
      </c>
      <c r="Z210" s="56">
        <f t="shared" si="178"/>
        <v>0</v>
      </c>
      <c r="AA210" s="57">
        <f t="shared" si="179"/>
        <v>0</v>
      </c>
      <c r="AB210" s="63">
        <f t="shared" si="200"/>
        <v>0</v>
      </c>
      <c r="AC210" s="74">
        <f t="shared" ref="AC210:AC252" si="217">MIN(IF(Y210&gt;O210,0,MIN(AB210,O210+AM210-Y210)))</f>
        <v>0</v>
      </c>
      <c r="AD210" s="57">
        <f t="shared" si="180"/>
        <v>0</v>
      </c>
      <c r="AE210" s="59">
        <f t="shared" si="181"/>
        <v>0</v>
      </c>
      <c r="AF210" s="54">
        <f t="shared" si="182"/>
        <v>0</v>
      </c>
      <c r="AG210" s="57">
        <f t="shared" ref="AG210:AG252" si="218">AE210*($G$3/12)</f>
        <v>0</v>
      </c>
      <c r="AH210" s="59">
        <f t="shared" si="183"/>
        <v>4946517.7996731121</v>
      </c>
      <c r="AI210" s="54">
        <f t="shared" si="206"/>
        <v>129114.3344559518</v>
      </c>
      <c r="AJ210" s="57">
        <f t="shared" ref="AJ210:AJ252" si="219">AH210*($G$6/12)</f>
        <v>20610.490831971299</v>
      </c>
      <c r="AK210" s="59">
        <f t="shared" si="203"/>
        <v>17321634.186722908</v>
      </c>
      <c r="AL210" s="56">
        <f t="shared" si="205"/>
        <v>444264.3766225127</v>
      </c>
      <c r="AM210" s="75">
        <f t="shared" ref="AM210:AM252" si="220">AK210*($G$7/12)</f>
        <v>72173.475778012114</v>
      </c>
      <c r="AN210">
        <f t="shared" si="184"/>
        <v>3.7449023234252844E-2</v>
      </c>
      <c r="AO210" s="119">
        <f t="shared" ref="AO210:AO252" si="221">Q210+R210</f>
        <v>0</v>
      </c>
      <c r="AP210" s="119">
        <f t="shared" ref="AP210:AP252" si="222">Q210*B210</f>
        <v>0</v>
      </c>
      <c r="AQ210">
        <f t="shared" ref="AQ210:AQ252" si="223">1/(1+(AN210+$CB$5)/12)^$B210</f>
        <v>0.36512343906294653</v>
      </c>
      <c r="AR210" s="41">
        <f t="shared" ref="AR210:AR252" si="224">T210+U210</f>
        <v>0</v>
      </c>
      <c r="AS210" s="41">
        <f t="shared" ref="AS210:AS252" si="225">T210*A210</f>
        <v>0</v>
      </c>
      <c r="AT210">
        <f t="shared" ref="AT210:AT252" si="226">1/(1+(AN210+$BV$5)/12)^$B210</f>
        <v>0.3704885722499392</v>
      </c>
      <c r="AU210" s="41">
        <f t="shared" si="185"/>
        <v>0</v>
      </c>
      <c r="AV210" s="41">
        <f t="shared" si="186"/>
        <v>0</v>
      </c>
      <c r="AW210">
        <f t="shared" ref="AW210:AW252" si="227">1/(1+(AN210+$BW$5)/12)^$B210</f>
        <v>0.38304467116849522</v>
      </c>
      <c r="AX210">
        <f t="shared" si="187"/>
        <v>0</v>
      </c>
      <c r="AY210" s="121">
        <f t="shared" si="188"/>
        <v>0</v>
      </c>
      <c r="AZ210">
        <f t="shared" ref="AZ210:AZ252" si="228">1/(1+(AN210+$BZ$5)/12)^$B210</f>
        <v>0.4711629646324017</v>
      </c>
      <c r="BA210" s="39">
        <f t="shared" si="189"/>
        <v>0</v>
      </c>
      <c r="BB210" s="39">
        <f t="shared" si="190"/>
        <v>0</v>
      </c>
      <c r="BC210">
        <f t="shared" ref="BC210:BC252" si="229">1/(1+(AN210+$CA$5)/12)^$B210</f>
        <v>0.40692016618425392</v>
      </c>
      <c r="BD210" s="41">
        <f t="shared" si="191"/>
        <v>0</v>
      </c>
      <c r="BE210" s="41">
        <f t="shared" si="192"/>
        <v>0</v>
      </c>
      <c r="BF210">
        <f t="shared" ref="BF210:BF252" si="230">1/(1+(AN210+$BU$5)/12)^$B210</f>
        <v>0.38577392752490147</v>
      </c>
      <c r="BG210" s="41">
        <f t="shared" si="193"/>
        <v>149724.8252879231</v>
      </c>
      <c r="BH210" s="41">
        <f t="shared" si="194"/>
        <v>25564638.222278457</v>
      </c>
      <c r="BI210">
        <f t="shared" ref="BI210:BI252" si="231">1/(1+(AN210+$BX$5)/12)^$B210</f>
        <v>0.42873229214206265</v>
      </c>
      <c r="BJ210">
        <f t="shared" si="195"/>
        <v>516437.85240052483</v>
      </c>
      <c r="BK210" s="121">
        <f t="shared" si="196"/>
        <v>87964346.571257517</v>
      </c>
      <c r="BL210">
        <f t="shared" ref="BL210:BL252" si="232">1/(1+(AN210+$BY$5)/12)^$B210</f>
        <v>0.44489038806317277</v>
      </c>
      <c r="BM210" s="119">
        <f t="shared" si="197"/>
        <v>666162.67768844799</v>
      </c>
      <c r="BN210" s="119">
        <f t="shared" si="198"/>
        <v>110662091.23814365</v>
      </c>
      <c r="BO210">
        <f t="shared" ref="BO210:BO252" si="233">1/(1+(AN210+$CC$5)/12)^$B210</f>
        <v>0.40700186734287164</v>
      </c>
    </row>
    <row r="211" spans="1:67">
      <c r="A211">
        <v>199</v>
      </c>
      <c r="B211" s="58">
        <v>194</v>
      </c>
      <c r="C211" s="56">
        <f t="shared" si="207"/>
        <v>21694773.275317557</v>
      </c>
      <c r="D211" s="56">
        <f t="shared" ref="D211:D252" si="234">C211-E211</f>
        <v>301357.88673466817</v>
      </c>
      <c r="E211" s="59">
        <f t="shared" ref="E211:E252" si="235">E210-H210-K210</f>
        <v>21393415.388582889</v>
      </c>
      <c r="F211" s="53">
        <f t="shared" ref="F211:F252" si="236">PMT($K$13/12,$K$12-B211+1,-E211,0)</f>
        <v>561768.50240310084</v>
      </c>
      <c r="G211" s="53">
        <f t="shared" si="208"/>
        <v>99229.791710710313</v>
      </c>
      <c r="H211" s="60">
        <f t="shared" si="209"/>
        <v>462538.71069239051</v>
      </c>
      <c r="I211" s="54">
        <f t="shared" ref="I211:I252" si="237">IF(A211&lt;=(30-(240-$K$8)),((A211+(240-$K$7))/30)*$K$6,$K$6)*($K$5/100)</f>
        <v>0.06</v>
      </c>
      <c r="J211" s="61">
        <f t="shared" si="210"/>
        <v>5.1430128318229462E-3</v>
      </c>
      <c r="K211" s="62">
        <f t="shared" si="211"/>
        <v>107647.76733569447</v>
      </c>
      <c r="L211" s="62">
        <f t="shared" si="212"/>
        <v>669416.26973879524</v>
      </c>
      <c r="M211" s="55">
        <f t="shared" ref="M211:M252" si="238">L211-G211</f>
        <v>570186.47802808497</v>
      </c>
      <c r="N211" s="55">
        <f t="shared" ref="N211:N252" si="239">M211*$M$4</f>
        <v>128395.50231627781</v>
      </c>
      <c r="O211" s="55">
        <f t="shared" si="213"/>
        <v>441790.97571180714</v>
      </c>
      <c r="P211" s="59">
        <f t="shared" ref="P211:P252" si="240">P210-Q210</f>
        <v>0</v>
      </c>
      <c r="Q211" s="52">
        <f t="shared" si="201"/>
        <v>0</v>
      </c>
      <c r="R211" s="57">
        <f t="shared" ref="R211:R252" si="241">P211*($G$10/12)</f>
        <v>0</v>
      </c>
      <c r="S211" s="59">
        <f t="shared" ref="S211:S252" si="242">S210-T210</f>
        <v>0</v>
      </c>
      <c r="T211" s="56">
        <f t="shared" si="214"/>
        <v>0</v>
      </c>
      <c r="U211" s="57">
        <f t="shared" si="215"/>
        <v>0</v>
      </c>
      <c r="V211" s="59">
        <f t="shared" si="199"/>
        <v>0</v>
      </c>
      <c r="W211" s="52">
        <f t="shared" si="204"/>
        <v>0</v>
      </c>
      <c r="X211" s="57">
        <f t="shared" si="216"/>
        <v>0</v>
      </c>
      <c r="Y211" s="59">
        <f t="shared" si="202"/>
        <v>0</v>
      </c>
      <c r="Z211" s="56">
        <f t="shared" ref="Z211:Z252" si="243">MIN(IF(V211&gt;O211,0,MIN(Y211,O211-V211))+IF(AM210&gt;V210,AM210,0),Y211)</f>
        <v>0</v>
      </c>
      <c r="AA211" s="57">
        <f t="shared" ref="AA211:AA252" si="244">Y211*($G$8/12)</f>
        <v>0</v>
      </c>
      <c r="AB211" s="63">
        <f t="shared" si="200"/>
        <v>0</v>
      </c>
      <c r="AC211" s="74">
        <f t="shared" si="217"/>
        <v>0</v>
      </c>
      <c r="AD211" s="57">
        <f t="shared" ref="AD211:AD252" si="245">AB211*($G$9/12)</f>
        <v>0</v>
      </c>
      <c r="AE211" s="59">
        <f t="shared" ref="AE211:AE252" si="246">AE210-AF210</f>
        <v>0</v>
      </c>
      <c r="AF211" s="54">
        <f t="shared" ref="AF211:AF252" si="247">IF(AE211&gt;N211,N211,AE211)</f>
        <v>0</v>
      </c>
      <c r="AG211" s="57">
        <f t="shared" si="218"/>
        <v>0</v>
      </c>
      <c r="AH211" s="59">
        <f t="shared" ref="AH211:AH252" si="248">AH210-AI210</f>
        <v>4817403.4652171601</v>
      </c>
      <c r="AI211" s="54">
        <f t="shared" si="206"/>
        <v>128395.50231627781</v>
      </c>
      <c r="AJ211" s="57">
        <f t="shared" si="219"/>
        <v>20072.514438404833</v>
      </c>
      <c r="AK211" s="59">
        <f t="shared" si="203"/>
        <v>16877369.810100395</v>
      </c>
      <c r="AL211" s="56">
        <f t="shared" si="205"/>
        <v>441790.97571180714</v>
      </c>
      <c r="AM211" s="75">
        <f t="shared" si="220"/>
        <v>70322.374208751644</v>
      </c>
      <c r="AN211">
        <f t="shared" ref="AN211:AN252" si="249">FORECAST(B211, $AM$2:$AY$2,$AM$1:$AY$1)</f>
        <v>3.7529430418260304E-2</v>
      </c>
      <c r="AO211" s="119">
        <f t="shared" si="221"/>
        <v>0</v>
      </c>
      <c r="AP211" s="119">
        <f t="shared" si="222"/>
        <v>0</v>
      </c>
      <c r="AQ211">
        <f t="shared" si="223"/>
        <v>0.36275295297850135</v>
      </c>
      <c r="AR211" s="41">
        <f t="shared" si="224"/>
        <v>0</v>
      </c>
      <c r="AS211" s="41">
        <f t="shared" si="225"/>
        <v>0</v>
      </c>
      <c r="AT211">
        <f t="shared" si="226"/>
        <v>0.36811103931933742</v>
      </c>
      <c r="AU211" s="41">
        <f t="shared" ref="AU211:AU252" si="250">W211+X211</f>
        <v>0</v>
      </c>
      <c r="AV211" s="41">
        <f t="shared" ref="AV211:AV252" si="251">W211*A211</f>
        <v>0</v>
      </c>
      <c r="AW211">
        <f t="shared" si="227"/>
        <v>0.3806522059484907</v>
      </c>
      <c r="AX211">
        <f t="shared" ref="AX211:AX252" si="252">IF(Y212&gt;Y211,0,Z211+AA211)</f>
        <v>0</v>
      </c>
      <c r="AY211" s="121">
        <f t="shared" ref="AY211:AY252" si="253">A211*Z211</f>
        <v>0</v>
      </c>
      <c r="AZ211">
        <f t="shared" si="228"/>
        <v>0.46872205006953749</v>
      </c>
      <c r="BA211" s="39">
        <f t="shared" ref="BA211:BA252" si="254">AC211+AD211</f>
        <v>0</v>
      </c>
      <c r="BB211" s="39">
        <f t="shared" ref="BB211:BB252" si="255">AC211*A211</f>
        <v>0</v>
      </c>
      <c r="BC211">
        <f t="shared" si="229"/>
        <v>0.40450512116687104</v>
      </c>
      <c r="BD211" s="41">
        <f t="shared" ref="BD211:BD252" si="256">AF211+AG211</f>
        <v>0</v>
      </c>
      <c r="BE211" s="41">
        <f t="shared" ref="BE211:BE252" si="257">AF211*A211</f>
        <v>0</v>
      </c>
      <c r="BF211">
        <f t="shared" si="230"/>
        <v>0.38337850045903432</v>
      </c>
      <c r="BG211" s="41">
        <f t="shared" ref="BG211:BG252" si="258">AI211+AJ211</f>
        <v>148468.01675468264</v>
      </c>
      <c r="BH211" s="41">
        <f t="shared" ref="BH211:BH252" si="259">AI211*A211</f>
        <v>25550704.960939284</v>
      </c>
      <c r="BI211">
        <f t="shared" si="231"/>
        <v>0.42630296398487078</v>
      </c>
      <c r="BJ211">
        <f t="shared" ref="BJ211:BJ252" si="260">IF(AK212&gt;AK211,0,AL211+AM211)</f>
        <v>512113.3499205588</v>
      </c>
      <c r="BK211" s="121">
        <f t="shared" ref="BK211:BK252" si="261">A211*AL211</f>
        <v>87916404.166649625</v>
      </c>
      <c r="BL211">
        <f t="shared" si="232"/>
        <v>0.44245419721996027</v>
      </c>
      <c r="BM211" s="119">
        <f t="shared" ref="BM211:BM252" si="262">AO211+AR211+AU211+AX211+BA211+BD211+BG211+BJ211</f>
        <v>660581.36667524138</v>
      </c>
      <c r="BN211" s="119">
        <f t="shared" ref="BN211:BN252" si="263">M211*B211</f>
        <v>110616176.73744848</v>
      </c>
      <c r="BO211">
        <f t="shared" si="233"/>
        <v>0.40458675774197772</v>
      </c>
    </row>
    <row r="212" spans="1:67">
      <c r="A212">
        <v>200</v>
      </c>
      <c r="B212" s="64">
        <v>195</v>
      </c>
      <c r="C212" s="56">
        <f t="shared" si="207"/>
        <v>21124586.797289468</v>
      </c>
      <c r="D212" s="56">
        <f t="shared" si="234"/>
        <v>301357.88673466444</v>
      </c>
      <c r="E212" s="59">
        <f t="shared" si="235"/>
        <v>20823228.910554804</v>
      </c>
      <c r="F212" s="53">
        <f t="shared" si="236"/>
        <v>558879.31978672789</v>
      </c>
      <c r="G212" s="53">
        <f t="shared" si="208"/>
        <v>96585.076763456702</v>
      </c>
      <c r="H212" s="66">
        <f t="shared" si="209"/>
        <v>462294.24302327121</v>
      </c>
      <c r="I212" s="54">
        <f t="shared" si="237"/>
        <v>0.06</v>
      </c>
      <c r="J212" s="67">
        <f t="shared" si="210"/>
        <v>5.1430128318229462E-3</v>
      </c>
      <c r="K212" s="68">
        <f t="shared" si="211"/>
        <v>104716.54826302335</v>
      </c>
      <c r="L212" s="68">
        <f t="shared" si="212"/>
        <v>663595.86804975127</v>
      </c>
      <c r="M212" s="55">
        <f t="shared" si="238"/>
        <v>567010.79128629458</v>
      </c>
      <c r="N212" s="55">
        <f t="shared" si="239"/>
        <v>127680.39610081397</v>
      </c>
      <c r="O212" s="55">
        <f t="shared" si="213"/>
        <v>439330.39518548065</v>
      </c>
      <c r="P212" s="65">
        <f t="shared" si="240"/>
        <v>0</v>
      </c>
      <c r="Q212" s="52">
        <f t="shared" si="201"/>
        <v>0</v>
      </c>
      <c r="R212" s="57">
        <f t="shared" si="241"/>
        <v>0</v>
      </c>
      <c r="S212" s="59">
        <f t="shared" si="242"/>
        <v>0</v>
      </c>
      <c r="T212" s="56">
        <f t="shared" si="214"/>
        <v>0</v>
      </c>
      <c r="U212" s="57">
        <f t="shared" si="215"/>
        <v>0</v>
      </c>
      <c r="V212" s="59">
        <f t="shared" ref="V212:V252" si="264">V211-W211</f>
        <v>0</v>
      </c>
      <c r="W212" s="52">
        <f t="shared" si="204"/>
        <v>0</v>
      </c>
      <c r="X212" s="57">
        <f t="shared" si="216"/>
        <v>0</v>
      </c>
      <c r="Y212" s="59">
        <f t="shared" si="202"/>
        <v>0</v>
      </c>
      <c r="Z212" s="56">
        <f t="shared" si="243"/>
        <v>0</v>
      </c>
      <c r="AA212" s="57">
        <f t="shared" si="244"/>
        <v>0</v>
      </c>
      <c r="AB212" s="63">
        <f t="shared" ref="AB212:AB252" si="265">AB211-AC211</f>
        <v>0</v>
      </c>
      <c r="AC212" s="74">
        <f t="shared" si="217"/>
        <v>0</v>
      </c>
      <c r="AD212" s="57">
        <f t="shared" si="245"/>
        <v>0</v>
      </c>
      <c r="AE212" s="59">
        <f t="shared" si="246"/>
        <v>0</v>
      </c>
      <c r="AF212" s="54">
        <f t="shared" si="247"/>
        <v>0</v>
      </c>
      <c r="AG212" s="57">
        <f t="shared" si="218"/>
        <v>0</v>
      </c>
      <c r="AH212" s="59">
        <f t="shared" si="248"/>
        <v>4689007.9629008826</v>
      </c>
      <c r="AI212" s="54">
        <f t="shared" si="206"/>
        <v>127680.39610081397</v>
      </c>
      <c r="AJ212" s="57">
        <f t="shared" si="219"/>
        <v>19537.533178753678</v>
      </c>
      <c r="AK212" s="59">
        <f t="shared" si="203"/>
        <v>16435578.834388588</v>
      </c>
      <c r="AL212" s="56">
        <f t="shared" si="205"/>
        <v>439330.39518548065</v>
      </c>
      <c r="AM212" s="75">
        <f t="shared" si="220"/>
        <v>68481.578476619121</v>
      </c>
      <c r="AN212">
        <f t="shared" si="249"/>
        <v>3.7609837602267771E-2</v>
      </c>
      <c r="AO212" s="119">
        <f t="shared" si="221"/>
        <v>0</v>
      </c>
      <c r="AP212" s="119">
        <f t="shared" si="222"/>
        <v>0</v>
      </c>
      <c r="AQ212">
        <f t="shared" si="223"/>
        <v>0.36039305532443372</v>
      </c>
      <c r="AR212" s="41">
        <f t="shared" si="224"/>
        <v>0</v>
      </c>
      <c r="AS212" s="41">
        <f t="shared" si="225"/>
        <v>0</v>
      </c>
      <c r="AT212">
        <f t="shared" si="226"/>
        <v>0.365743890607786</v>
      </c>
      <c r="AU212" s="41">
        <f t="shared" si="250"/>
        <v>0</v>
      </c>
      <c r="AV212" s="41">
        <f t="shared" si="251"/>
        <v>0</v>
      </c>
      <c r="AW212">
        <f t="shared" si="227"/>
        <v>0.37826964300576693</v>
      </c>
      <c r="AX212">
        <f t="shared" si="252"/>
        <v>0</v>
      </c>
      <c r="AY212" s="121">
        <f t="shared" si="253"/>
        <v>0</v>
      </c>
      <c r="AZ212">
        <f t="shared" si="228"/>
        <v>0.46628756048501635</v>
      </c>
      <c r="BA212" s="39">
        <f t="shared" si="254"/>
        <v>0</v>
      </c>
      <c r="BB212" s="39">
        <f t="shared" si="255"/>
        <v>0</v>
      </c>
      <c r="BC212">
        <f t="shared" si="229"/>
        <v>0.40209904919331257</v>
      </c>
      <c r="BD212" s="41">
        <f t="shared" si="256"/>
        <v>0</v>
      </c>
      <c r="BE212" s="41">
        <f t="shared" si="257"/>
        <v>0</v>
      </c>
      <c r="BF212">
        <f t="shared" si="230"/>
        <v>0.38099287023457923</v>
      </c>
      <c r="BG212" s="41">
        <f t="shared" si="258"/>
        <v>147217.92927956764</v>
      </c>
      <c r="BH212" s="41">
        <f t="shared" si="259"/>
        <v>25536079.220162794</v>
      </c>
      <c r="BI212">
        <f t="shared" si="231"/>
        <v>0.42388174915277471</v>
      </c>
      <c r="BJ212">
        <f t="shared" si="260"/>
        <v>507811.9736620998</v>
      </c>
      <c r="BK212" s="121">
        <f t="shared" si="261"/>
        <v>87866079.037096128</v>
      </c>
      <c r="BL212">
        <f t="shared" si="232"/>
        <v>0.44002547842629519</v>
      </c>
      <c r="BM212" s="119">
        <f t="shared" si="262"/>
        <v>655029.90294166747</v>
      </c>
      <c r="BN212" s="119">
        <f t="shared" si="263"/>
        <v>110567104.30082744</v>
      </c>
      <c r="BO212">
        <f t="shared" si="233"/>
        <v>0.40218061798124549</v>
      </c>
    </row>
    <row r="213" spans="1:67">
      <c r="A213">
        <v>201</v>
      </c>
      <c r="B213" s="58">
        <v>196</v>
      </c>
      <c r="C213" s="56">
        <f t="shared" si="207"/>
        <v>20557576.006003179</v>
      </c>
      <c r="D213" s="56">
        <f t="shared" si="234"/>
        <v>301357.88673467189</v>
      </c>
      <c r="E213" s="59">
        <f t="shared" si="235"/>
        <v>20256218.119268507</v>
      </c>
      <c r="F213" s="53">
        <f t="shared" si="236"/>
        <v>556004.99627362401</v>
      </c>
      <c r="G213" s="53">
        <f t="shared" si="208"/>
        <v>93955.091709873755</v>
      </c>
      <c r="H213" s="60">
        <f t="shared" si="209"/>
        <v>462049.90456375026</v>
      </c>
      <c r="I213" s="54">
        <f t="shared" si="237"/>
        <v>0.06</v>
      </c>
      <c r="J213" s="61">
        <f t="shared" si="210"/>
        <v>5.1430128318229462E-3</v>
      </c>
      <c r="K213" s="62">
        <f t="shared" si="211"/>
        <v>101801.66112348846</v>
      </c>
      <c r="L213" s="62">
        <f t="shared" si="212"/>
        <v>657806.65739711246</v>
      </c>
      <c r="M213" s="55">
        <f t="shared" si="238"/>
        <v>563851.5656872387</v>
      </c>
      <c r="N213" s="55">
        <f t="shared" si="239"/>
        <v>126968.99663177703</v>
      </c>
      <c r="O213" s="55">
        <f t="shared" si="213"/>
        <v>436882.56905546167</v>
      </c>
      <c r="P213" s="59">
        <f t="shared" si="240"/>
        <v>0</v>
      </c>
      <c r="Q213" s="52">
        <f t="shared" si="201"/>
        <v>0</v>
      </c>
      <c r="R213" s="57">
        <f t="shared" si="241"/>
        <v>0</v>
      </c>
      <c r="S213" s="59">
        <f t="shared" si="242"/>
        <v>0</v>
      </c>
      <c r="T213" s="56">
        <f t="shared" si="214"/>
        <v>0</v>
      </c>
      <c r="U213" s="57">
        <f t="shared" si="215"/>
        <v>0</v>
      </c>
      <c r="V213" s="59">
        <f t="shared" si="264"/>
        <v>0</v>
      </c>
      <c r="W213" s="52">
        <f t="shared" si="204"/>
        <v>0</v>
      </c>
      <c r="X213" s="57">
        <f t="shared" si="216"/>
        <v>0</v>
      </c>
      <c r="Y213" s="59">
        <f t="shared" si="202"/>
        <v>0</v>
      </c>
      <c r="Z213" s="56">
        <f t="shared" si="243"/>
        <v>0</v>
      </c>
      <c r="AA213" s="57">
        <f t="shared" si="244"/>
        <v>0</v>
      </c>
      <c r="AB213" s="63">
        <f t="shared" si="265"/>
        <v>0</v>
      </c>
      <c r="AC213" s="74">
        <f t="shared" si="217"/>
        <v>0</v>
      </c>
      <c r="AD213" s="57">
        <f t="shared" si="245"/>
        <v>0</v>
      </c>
      <c r="AE213" s="59">
        <f t="shared" si="246"/>
        <v>0</v>
      </c>
      <c r="AF213" s="54">
        <f t="shared" si="247"/>
        <v>0</v>
      </c>
      <c r="AG213" s="57">
        <f t="shared" si="218"/>
        <v>0</v>
      </c>
      <c r="AH213" s="59">
        <f t="shared" si="248"/>
        <v>4561327.5668000691</v>
      </c>
      <c r="AI213" s="54">
        <f t="shared" si="206"/>
        <v>126968.99663177703</v>
      </c>
      <c r="AJ213" s="57">
        <f t="shared" si="219"/>
        <v>19005.53152833362</v>
      </c>
      <c r="AK213" s="59">
        <f t="shared" si="203"/>
        <v>15996248.439203108</v>
      </c>
      <c r="AL213" s="56">
        <f t="shared" si="205"/>
        <v>436882.56905546167</v>
      </c>
      <c r="AM213" s="75">
        <f t="shared" si="220"/>
        <v>66651.035163346285</v>
      </c>
      <c r="AN213">
        <f t="shared" si="249"/>
        <v>3.7690244786275223E-2</v>
      </c>
      <c r="AO213" s="119">
        <f t="shared" si="221"/>
        <v>0</v>
      </c>
      <c r="AP213" s="119">
        <f t="shared" si="222"/>
        <v>0</v>
      </c>
      <c r="AQ213">
        <f t="shared" si="223"/>
        <v>0.35804373994069999</v>
      </c>
      <c r="AR213" s="41">
        <f t="shared" si="224"/>
        <v>0</v>
      </c>
      <c r="AS213" s="41">
        <f t="shared" si="225"/>
        <v>0</v>
      </c>
      <c r="AT213">
        <f t="shared" si="226"/>
        <v>0.36338712226288838</v>
      </c>
      <c r="AU213" s="41">
        <f t="shared" si="250"/>
        <v>0</v>
      </c>
      <c r="AV213" s="41">
        <f t="shared" si="251"/>
        <v>0</v>
      </c>
      <c r="AW213">
        <f t="shared" si="227"/>
        <v>0.37589698371148905</v>
      </c>
      <c r="AX213">
        <f t="shared" si="252"/>
        <v>0</v>
      </c>
      <c r="AY213" s="121">
        <f t="shared" si="253"/>
        <v>0</v>
      </c>
      <c r="AZ213">
        <f t="shared" si="228"/>
        <v>0.46385952735474695</v>
      </c>
      <c r="BA213" s="39">
        <f t="shared" si="254"/>
        <v>0</v>
      </c>
      <c r="BB213" s="39">
        <f t="shared" si="255"/>
        <v>0</v>
      </c>
      <c r="BC213">
        <f t="shared" si="229"/>
        <v>0.399701960899149</v>
      </c>
      <c r="BD213" s="41">
        <f t="shared" si="256"/>
        <v>0</v>
      </c>
      <c r="BE213" s="41">
        <f t="shared" si="257"/>
        <v>0</v>
      </c>
      <c r="BF213">
        <f t="shared" si="230"/>
        <v>0.37861703932566143</v>
      </c>
      <c r="BG213" s="41">
        <f t="shared" si="258"/>
        <v>145974.52816011064</v>
      </c>
      <c r="BH213" s="41">
        <f t="shared" si="259"/>
        <v>25520768.322987184</v>
      </c>
      <c r="BI213">
        <f t="shared" si="231"/>
        <v>0.42146866600603228</v>
      </c>
      <c r="BJ213">
        <f t="shared" si="260"/>
        <v>503533.60421880794</v>
      </c>
      <c r="BK213" s="121">
        <f t="shared" si="261"/>
        <v>87813396.3801478</v>
      </c>
      <c r="BL213">
        <f t="shared" si="232"/>
        <v>0.43760425532724523</v>
      </c>
      <c r="BM213" s="119">
        <f t="shared" si="262"/>
        <v>649508.13237891858</v>
      </c>
      <c r="BN213" s="119">
        <f t="shared" si="263"/>
        <v>110514906.87469879</v>
      </c>
      <c r="BO213">
        <f t="shared" si="233"/>
        <v>0.39978345872643833</v>
      </c>
    </row>
    <row r="214" spans="1:67">
      <c r="A214">
        <v>202</v>
      </c>
      <c r="B214" s="64">
        <v>197</v>
      </c>
      <c r="C214" s="56">
        <f t="shared" si="207"/>
        <v>19993724.440315939</v>
      </c>
      <c r="D214" s="56">
        <f t="shared" si="234"/>
        <v>301357.88673467189</v>
      </c>
      <c r="E214" s="59">
        <f t="shared" si="235"/>
        <v>19692366.553581268</v>
      </c>
      <c r="F214" s="53">
        <f t="shared" si="236"/>
        <v>553145.45544323104</v>
      </c>
      <c r="G214" s="53">
        <f t="shared" si="208"/>
        <v>91339.760197694457</v>
      </c>
      <c r="H214" s="66">
        <f t="shared" si="209"/>
        <v>461805.69524553657</v>
      </c>
      <c r="I214" s="54">
        <f t="shared" si="237"/>
        <v>0.06</v>
      </c>
      <c r="J214" s="67">
        <f t="shared" si="210"/>
        <v>5.1430128318229462E-3</v>
      </c>
      <c r="K214" s="68">
        <f t="shared" si="211"/>
        <v>98903.021257572749</v>
      </c>
      <c r="L214" s="68">
        <f t="shared" si="212"/>
        <v>652048.47670080373</v>
      </c>
      <c r="M214" s="55">
        <f t="shared" si="238"/>
        <v>560708.71650310932</v>
      </c>
      <c r="N214" s="55">
        <f t="shared" si="239"/>
        <v>126261.28483002378</v>
      </c>
      <c r="O214" s="55">
        <f t="shared" si="213"/>
        <v>434447.43167308555</v>
      </c>
      <c r="P214" s="65">
        <f t="shared" si="240"/>
        <v>0</v>
      </c>
      <c r="Q214" s="52">
        <f t="shared" si="201"/>
        <v>0</v>
      </c>
      <c r="R214" s="57">
        <f t="shared" si="241"/>
        <v>0</v>
      </c>
      <c r="S214" s="59">
        <f t="shared" si="242"/>
        <v>0</v>
      </c>
      <c r="T214" s="56">
        <f t="shared" si="214"/>
        <v>0</v>
      </c>
      <c r="U214" s="57">
        <f t="shared" si="215"/>
        <v>0</v>
      </c>
      <c r="V214" s="59">
        <f t="shared" si="264"/>
        <v>0</v>
      </c>
      <c r="W214" s="52">
        <f t="shared" si="204"/>
        <v>0</v>
      </c>
      <c r="X214" s="57">
        <f t="shared" si="216"/>
        <v>0</v>
      </c>
      <c r="Y214" s="59">
        <f t="shared" si="202"/>
        <v>0</v>
      </c>
      <c r="Z214" s="56">
        <f t="shared" si="243"/>
        <v>0</v>
      </c>
      <c r="AA214" s="57">
        <f t="shared" si="244"/>
        <v>0</v>
      </c>
      <c r="AB214" s="63">
        <f t="shared" si="265"/>
        <v>0</v>
      </c>
      <c r="AC214" s="74">
        <f t="shared" si="217"/>
        <v>0</v>
      </c>
      <c r="AD214" s="57">
        <f t="shared" si="245"/>
        <v>0</v>
      </c>
      <c r="AE214" s="59">
        <f t="shared" si="246"/>
        <v>0</v>
      </c>
      <c r="AF214" s="54">
        <f t="shared" si="247"/>
        <v>0</v>
      </c>
      <c r="AG214" s="57">
        <f t="shared" si="218"/>
        <v>0</v>
      </c>
      <c r="AH214" s="59">
        <f t="shared" si="248"/>
        <v>4434358.5701682921</v>
      </c>
      <c r="AI214" s="54">
        <f t="shared" si="206"/>
        <v>126261.28483002378</v>
      </c>
      <c r="AJ214" s="57">
        <f t="shared" si="219"/>
        <v>18476.494042367885</v>
      </c>
      <c r="AK214" s="59">
        <f t="shared" si="203"/>
        <v>15559365.870147645</v>
      </c>
      <c r="AL214" s="56">
        <f t="shared" si="205"/>
        <v>434447.43167308555</v>
      </c>
      <c r="AM214" s="75">
        <f t="shared" si="220"/>
        <v>64830.691125615187</v>
      </c>
      <c r="AN214">
        <f t="shared" si="249"/>
        <v>3.777065197028269E-2</v>
      </c>
      <c r="AO214" s="119">
        <f t="shared" si="221"/>
        <v>0</v>
      </c>
      <c r="AP214" s="119">
        <f t="shared" si="222"/>
        <v>0</v>
      </c>
      <c r="AQ214">
        <f t="shared" si="223"/>
        <v>0.35570500028480734</v>
      </c>
      <c r="AR214" s="41">
        <f t="shared" si="224"/>
        <v>0</v>
      </c>
      <c r="AS214" s="41">
        <f t="shared" si="225"/>
        <v>0</v>
      </c>
      <c r="AT214">
        <f t="shared" si="226"/>
        <v>0.36104073004252274</v>
      </c>
      <c r="AU214" s="41">
        <f t="shared" si="250"/>
        <v>0</v>
      </c>
      <c r="AV214" s="41">
        <f t="shared" si="251"/>
        <v>0</v>
      </c>
      <c r="AW214">
        <f t="shared" si="227"/>
        <v>0.37353422903257888</v>
      </c>
      <c r="AX214">
        <f t="shared" si="252"/>
        <v>0</v>
      </c>
      <c r="AY214" s="121">
        <f t="shared" si="253"/>
        <v>0</v>
      </c>
      <c r="AZ214">
        <f t="shared" si="228"/>
        <v>0.46143798173225448</v>
      </c>
      <c r="BA214" s="39">
        <f t="shared" si="254"/>
        <v>0</v>
      </c>
      <c r="BB214" s="39">
        <f t="shared" si="255"/>
        <v>0</v>
      </c>
      <c r="BC214">
        <f t="shared" si="229"/>
        <v>0.39731386649739531</v>
      </c>
      <c r="BD214" s="41">
        <f t="shared" si="256"/>
        <v>0</v>
      </c>
      <c r="BE214" s="41">
        <f t="shared" si="257"/>
        <v>0</v>
      </c>
      <c r="BF214">
        <f t="shared" si="230"/>
        <v>0.37625100979950932</v>
      </c>
      <c r="BG214" s="41">
        <f t="shared" si="258"/>
        <v>144737.77887239167</v>
      </c>
      <c r="BH214" s="41">
        <f t="shared" si="259"/>
        <v>25504779.535664804</v>
      </c>
      <c r="BI214">
        <f t="shared" si="231"/>
        <v>0.41906373247517009</v>
      </c>
      <c r="BJ214">
        <f t="shared" si="260"/>
        <v>499278.12279870076</v>
      </c>
      <c r="BK214" s="121">
        <f t="shared" si="261"/>
        <v>87758381.197963282</v>
      </c>
      <c r="BL214">
        <f t="shared" si="232"/>
        <v>0.43519055113797656</v>
      </c>
      <c r="BM214" s="119">
        <f t="shared" si="262"/>
        <v>644015.90167109249</v>
      </c>
      <c r="BN214" s="119">
        <f t="shared" si="263"/>
        <v>110459617.15111254</v>
      </c>
      <c r="BO214">
        <f t="shared" si="233"/>
        <v>0.3973952902208121</v>
      </c>
    </row>
    <row r="215" spans="1:67">
      <c r="A215">
        <v>203</v>
      </c>
      <c r="B215" s="58">
        <v>198</v>
      </c>
      <c r="C215" s="56">
        <f t="shared" si="207"/>
        <v>19433015.72381283</v>
      </c>
      <c r="D215" s="56">
        <f t="shared" si="234"/>
        <v>301357.88673467189</v>
      </c>
      <c r="E215" s="59">
        <f t="shared" si="235"/>
        <v>19131657.837078158</v>
      </c>
      <c r="F215" s="53">
        <f t="shared" si="236"/>
        <v>550300.62126802211</v>
      </c>
      <c r="G215" s="53">
        <f t="shared" si="208"/>
        <v>88739.006267647535</v>
      </c>
      <c r="H215" s="60">
        <f t="shared" si="209"/>
        <v>461561.61500037456</v>
      </c>
      <c r="I215" s="54">
        <f t="shared" si="237"/>
        <v>0.06</v>
      </c>
      <c r="J215" s="61">
        <f t="shared" si="210"/>
        <v>5.1430128318229462E-3</v>
      </c>
      <c r="K215" s="62">
        <f t="shared" si="211"/>
        <v>96020.544441515143</v>
      </c>
      <c r="L215" s="62">
        <f t="shared" si="212"/>
        <v>646321.16570953722</v>
      </c>
      <c r="M215" s="55">
        <f t="shared" si="238"/>
        <v>557582.15944188973</v>
      </c>
      <c r="N215" s="55">
        <f t="shared" si="239"/>
        <v>125557.2417145432</v>
      </c>
      <c r="O215" s="55">
        <f t="shared" si="213"/>
        <v>432024.91772734653</v>
      </c>
      <c r="P215" s="59">
        <f t="shared" si="240"/>
        <v>0</v>
      </c>
      <c r="Q215" s="52">
        <f t="shared" si="201"/>
        <v>0</v>
      </c>
      <c r="R215" s="57">
        <f t="shared" si="241"/>
        <v>0</v>
      </c>
      <c r="S215" s="59">
        <f t="shared" si="242"/>
        <v>0</v>
      </c>
      <c r="T215" s="56">
        <f t="shared" si="214"/>
        <v>0</v>
      </c>
      <c r="U215" s="57">
        <f t="shared" si="215"/>
        <v>0</v>
      </c>
      <c r="V215" s="59">
        <f t="shared" si="264"/>
        <v>0</v>
      </c>
      <c r="W215" s="52">
        <f t="shared" si="204"/>
        <v>0</v>
      </c>
      <c r="X215" s="57">
        <f t="shared" si="216"/>
        <v>0</v>
      </c>
      <c r="Y215" s="59">
        <f t="shared" si="202"/>
        <v>0</v>
      </c>
      <c r="Z215" s="56">
        <f t="shared" si="243"/>
        <v>0</v>
      </c>
      <c r="AA215" s="57">
        <f t="shared" si="244"/>
        <v>0</v>
      </c>
      <c r="AB215" s="63">
        <f t="shared" si="265"/>
        <v>0</v>
      </c>
      <c r="AC215" s="74">
        <f t="shared" si="217"/>
        <v>0</v>
      </c>
      <c r="AD215" s="57">
        <f t="shared" si="245"/>
        <v>0</v>
      </c>
      <c r="AE215" s="59">
        <f t="shared" si="246"/>
        <v>0</v>
      </c>
      <c r="AF215" s="54">
        <f t="shared" si="247"/>
        <v>0</v>
      </c>
      <c r="AG215" s="57">
        <f t="shared" si="218"/>
        <v>0</v>
      </c>
      <c r="AH215" s="59">
        <f t="shared" si="248"/>
        <v>4308097.2853382686</v>
      </c>
      <c r="AI215" s="54">
        <f t="shared" si="206"/>
        <v>125557.2417145432</v>
      </c>
      <c r="AJ215" s="57">
        <f t="shared" si="219"/>
        <v>17950.40535557612</v>
      </c>
      <c r="AK215" s="59">
        <f t="shared" si="203"/>
        <v>15124918.43847456</v>
      </c>
      <c r="AL215" s="56">
        <f t="shared" si="205"/>
        <v>432024.91772734653</v>
      </c>
      <c r="AM215" s="75">
        <f t="shared" si="220"/>
        <v>63020.493493643997</v>
      </c>
      <c r="AN215">
        <f t="shared" si="249"/>
        <v>3.7851059154290149E-2</v>
      </c>
      <c r="AO215" s="119">
        <f t="shared" si="221"/>
        <v>0</v>
      </c>
      <c r="AP215" s="119">
        <f t="shared" si="222"/>
        <v>0</v>
      </c>
      <c r="AQ215">
        <f t="shared" si="223"/>
        <v>0.35337682943480014</v>
      </c>
      <c r="AR215" s="41">
        <f t="shared" si="224"/>
        <v>0</v>
      </c>
      <c r="AS215" s="41">
        <f t="shared" si="225"/>
        <v>0</v>
      </c>
      <c r="AT215">
        <f t="shared" si="226"/>
        <v>0.35870470931760556</v>
      </c>
      <c r="AU215" s="41">
        <f t="shared" si="250"/>
        <v>0</v>
      </c>
      <c r="AV215" s="41">
        <f t="shared" si="251"/>
        <v>0</v>
      </c>
      <c r="AW215">
        <f t="shared" si="227"/>
        <v>0.37118137953426261</v>
      </c>
      <c r="AX215">
        <f t="shared" si="252"/>
        <v>0</v>
      </c>
      <c r="AY215" s="121">
        <f t="shared" si="253"/>
        <v>0</v>
      </c>
      <c r="AZ215">
        <f t="shared" si="228"/>
        <v>0.45902295424926354</v>
      </c>
      <c r="BA215" s="39">
        <f t="shared" si="254"/>
        <v>0</v>
      </c>
      <c r="BB215" s="39">
        <f t="shared" si="255"/>
        <v>0</v>
      </c>
      <c r="BC215">
        <f t="shared" si="229"/>
        <v>0.3949347757806953</v>
      </c>
      <c r="BD215" s="41">
        <f t="shared" si="256"/>
        <v>0</v>
      </c>
      <c r="BE215" s="41">
        <f t="shared" si="257"/>
        <v>0</v>
      </c>
      <c r="BF215">
        <f t="shared" si="230"/>
        <v>0.37389478331887677</v>
      </c>
      <c r="BG215" s="41">
        <f t="shared" si="258"/>
        <v>143507.64707011933</v>
      </c>
      <c r="BH215" s="41">
        <f t="shared" si="259"/>
        <v>25488120.06805227</v>
      </c>
      <c r="BI215">
        <f t="shared" si="231"/>
        <v>0.41666696606256598</v>
      </c>
      <c r="BJ215">
        <f t="shared" si="260"/>
        <v>495045.41122099053</v>
      </c>
      <c r="BK215" s="121">
        <f t="shared" si="261"/>
        <v>87701058.298651353</v>
      </c>
      <c r="BL215">
        <f t="shared" si="232"/>
        <v>0.43278438864473073</v>
      </c>
      <c r="BM215" s="119">
        <f t="shared" si="262"/>
        <v>638553.05829110986</v>
      </c>
      <c r="BN215" s="119">
        <f t="shared" si="263"/>
        <v>110401267.56949417</v>
      </c>
      <c r="BO215">
        <f t="shared" si="233"/>
        <v>0.39501612228711958</v>
      </c>
    </row>
    <row r="216" spans="1:67">
      <c r="A216">
        <v>204</v>
      </c>
      <c r="B216" s="64">
        <v>199</v>
      </c>
      <c r="C216" s="56">
        <f t="shared" si="207"/>
        <v>18875433.564370941</v>
      </c>
      <c r="D216" s="56">
        <f t="shared" si="234"/>
        <v>301357.88673467189</v>
      </c>
      <c r="E216" s="59">
        <f t="shared" si="235"/>
        <v>18574075.677636269</v>
      </c>
      <c r="F216" s="53">
        <f t="shared" si="236"/>
        <v>547470.41811148042</v>
      </c>
      <c r="G216" s="53">
        <f t="shared" si="208"/>
        <v>86152.754351436233</v>
      </c>
      <c r="H216" s="66">
        <f t="shared" si="209"/>
        <v>461317.6637600442</v>
      </c>
      <c r="I216" s="54">
        <f t="shared" si="237"/>
        <v>0.06</v>
      </c>
      <c r="J216" s="67">
        <f t="shared" si="210"/>
        <v>5.1430128318229462E-3</v>
      </c>
      <c r="K216" s="68">
        <f t="shared" si="211"/>
        <v>93154.146885069335</v>
      </c>
      <c r="L216" s="68">
        <f t="shared" si="212"/>
        <v>640624.56499654986</v>
      </c>
      <c r="M216" s="55">
        <f t="shared" si="238"/>
        <v>554471.81064511358</v>
      </c>
      <c r="N216" s="55">
        <f t="shared" si="239"/>
        <v>124856.84840195181</v>
      </c>
      <c r="O216" s="55">
        <f t="shared" si="213"/>
        <v>429614.9622431618</v>
      </c>
      <c r="P216" s="65">
        <f t="shared" si="240"/>
        <v>0</v>
      </c>
      <c r="Q216" s="52">
        <f t="shared" si="201"/>
        <v>0</v>
      </c>
      <c r="R216" s="57">
        <f t="shared" si="241"/>
        <v>0</v>
      </c>
      <c r="S216" s="59">
        <f t="shared" si="242"/>
        <v>0</v>
      </c>
      <c r="T216" s="56">
        <f t="shared" si="214"/>
        <v>0</v>
      </c>
      <c r="U216" s="57">
        <f t="shared" si="215"/>
        <v>0</v>
      </c>
      <c r="V216" s="59">
        <f t="shared" si="264"/>
        <v>0</v>
      </c>
      <c r="W216" s="52">
        <f t="shared" si="204"/>
        <v>0</v>
      </c>
      <c r="X216" s="57">
        <f t="shared" si="216"/>
        <v>0</v>
      </c>
      <c r="Y216" s="59">
        <f t="shared" si="202"/>
        <v>0</v>
      </c>
      <c r="Z216" s="56">
        <f t="shared" si="243"/>
        <v>0</v>
      </c>
      <c r="AA216" s="57">
        <f t="shared" si="244"/>
        <v>0</v>
      </c>
      <c r="AB216" s="63">
        <f t="shared" si="265"/>
        <v>0</v>
      </c>
      <c r="AC216" s="74">
        <f t="shared" si="217"/>
        <v>0</v>
      </c>
      <c r="AD216" s="57">
        <f t="shared" si="245"/>
        <v>0</v>
      </c>
      <c r="AE216" s="59">
        <f t="shared" si="246"/>
        <v>0</v>
      </c>
      <c r="AF216" s="54">
        <f t="shared" si="247"/>
        <v>0</v>
      </c>
      <c r="AG216" s="57">
        <f t="shared" si="218"/>
        <v>0</v>
      </c>
      <c r="AH216" s="59">
        <f t="shared" si="248"/>
        <v>4182540.0436237254</v>
      </c>
      <c r="AI216" s="54">
        <f t="shared" si="206"/>
        <v>124856.84840195181</v>
      </c>
      <c r="AJ216" s="57">
        <f t="shared" si="219"/>
        <v>17427.250181765521</v>
      </c>
      <c r="AK216" s="59">
        <f t="shared" si="203"/>
        <v>14692893.520747215</v>
      </c>
      <c r="AL216" s="56">
        <f t="shared" si="205"/>
        <v>429614.9622431618</v>
      </c>
      <c r="AM216" s="75">
        <f t="shared" si="220"/>
        <v>61220.389669780059</v>
      </c>
      <c r="AN216">
        <f t="shared" si="249"/>
        <v>3.7931466338297609E-2</v>
      </c>
      <c r="AO216" s="119">
        <f t="shared" si="221"/>
        <v>0</v>
      </c>
      <c r="AP216" s="119">
        <f t="shared" si="222"/>
        <v>0</v>
      </c>
      <c r="AQ216">
        <f t="shared" si="223"/>
        <v>0.35105922009196361</v>
      </c>
      <c r="AR216" s="41">
        <f t="shared" si="224"/>
        <v>0</v>
      </c>
      <c r="AS216" s="41">
        <f t="shared" si="225"/>
        <v>0</v>
      </c>
      <c r="AT216">
        <f t="shared" si="226"/>
        <v>0.35637905507481876</v>
      </c>
      <c r="AU216" s="41">
        <f t="shared" si="250"/>
        <v>0</v>
      </c>
      <c r="AV216" s="41">
        <f t="shared" si="251"/>
        <v>0</v>
      </c>
      <c r="AW216">
        <f t="shared" si="227"/>
        <v>0.36883843538249173</v>
      </c>
      <c r="AX216">
        <f t="shared" si="252"/>
        <v>0</v>
      </c>
      <c r="AY216" s="121">
        <f t="shared" si="253"/>
        <v>0</v>
      </c>
      <c r="AZ216">
        <f t="shared" si="228"/>
        <v>0.45661447511622621</v>
      </c>
      <c r="BA216" s="39">
        <f t="shared" si="254"/>
        <v>0</v>
      </c>
      <c r="BB216" s="39">
        <f t="shared" si="255"/>
        <v>0</v>
      </c>
      <c r="BC216">
        <f t="shared" si="229"/>
        <v>0.39256469812309897</v>
      </c>
      <c r="BD216" s="41">
        <f t="shared" si="256"/>
        <v>0</v>
      </c>
      <c r="BE216" s="41">
        <f t="shared" si="257"/>
        <v>0</v>
      </c>
      <c r="BF216">
        <f t="shared" si="230"/>
        <v>0.37154836114448053</v>
      </c>
      <c r="BG216" s="41">
        <f t="shared" si="258"/>
        <v>142284.09858371734</v>
      </c>
      <c r="BH216" s="41">
        <f t="shared" si="259"/>
        <v>25470797.073998168</v>
      </c>
      <c r="BI216">
        <f t="shared" si="231"/>
        <v>0.41427838384384102</v>
      </c>
      <c r="BJ216">
        <f t="shared" si="260"/>
        <v>490835.35191294184</v>
      </c>
      <c r="BK216" s="121">
        <f t="shared" si="261"/>
        <v>87641452.297605008</v>
      </c>
      <c r="BL216">
        <f t="shared" si="232"/>
        <v>0.43038579020610207</v>
      </c>
      <c r="BM216" s="119">
        <f t="shared" si="262"/>
        <v>633119.45049665915</v>
      </c>
      <c r="BN216" s="119">
        <f t="shared" si="263"/>
        <v>110339890.3183776</v>
      </c>
      <c r="BO216">
        <f t="shared" si="233"/>
        <v>0.39264596432951288</v>
      </c>
    </row>
    <row r="217" spans="1:67">
      <c r="A217">
        <v>205</v>
      </c>
      <c r="B217" s="58">
        <v>200</v>
      </c>
      <c r="C217" s="56">
        <f t="shared" si="207"/>
        <v>18320961.753725827</v>
      </c>
      <c r="D217" s="56">
        <f t="shared" si="234"/>
        <v>301357.88673467189</v>
      </c>
      <c r="E217" s="59">
        <f t="shared" si="235"/>
        <v>18019603.866991155</v>
      </c>
      <c r="F217" s="53">
        <f t="shared" si="236"/>
        <v>544654.77072608948</v>
      </c>
      <c r="G217" s="53">
        <f t="shared" si="208"/>
        <v>83580.929269727305</v>
      </c>
      <c r="H217" s="60">
        <f t="shared" si="209"/>
        <v>461073.84145636216</v>
      </c>
      <c r="I217" s="54">
        <f t="shared" si="237"/>
        <v>0.06</v>
      </c>
      <c r="J217" s="61">
        <f t="shared" si="210"/>
        <v>5.1430128318229462E-3</v>
      </c>
      <c r="K217" s="62">
        <f t="shared" si="211"/>
        <v>90303.745229273933</v>
      </c>
      <c r="L217" s="62">
        <f t="shared" si="212"/>
        <v>634958.5159553634</v>
      </c>
      <c r="M217" s="55">
        <f t="shared" si="238"/>
        <v>551377.58668563608</v>
      </c>
      <c r="N217" s="55">
        <f t="shared" si="239"/>
        <v>124160.08610599185</v>
      </c>
      <c r="O217" s="55">
        <f t="shared" si="213"/>
        <v>427217.50057964423</v>
      </c>
      <c r="P217" s="59">
        <f t="shared" si="240"/>
        <v>0</v>
      </c>
      <c r="Q217" s="52">
        <f t="shared" si="201"/>
        <v>0</v>
      </c>
      <c r="R217" s="57">
        <f t="shared" si="241"/>
        <v>0</v>
      </c>
      <c r="S217" s="59">
        <f t="shared" si="242"/>
        <v>0</v>
      </c>
      <c r="T217" s="56">
        <f t="shared" si="214"/>
        <v>0</v>
      </c>
      <c r="U217" s="57">
        <f t="shared" si="215"/>
        <v>0</v>
      </c>
      <c r="V217" s="59">
        <f t="shared" si="264"/>
        <v>0</v>
      </c>
      <c r="W217" s="52">
        <f t="shared" si="204"/>
        <v>0</v>
      </c>
      <c r="X217" s="57">
        <f t="shared" si="216"/>
        <v>0</v>
      </c>
      <c r="Y217" s="59">
        <f t="shared" si="202"/>
        <v>0</v>
      </c>
      <c r="Z217" s="56">
        <f t="shared" si="243"/>
        <v>0</v>
      </c>
      <c r="AA217" s="57">
        <f t="shared" si="244"/>
        <v>0</v>
      </c>
      <c r="AB217" s="63">
        <f t="shared" si="265"/>
        <v>0</v>
      </c>
      <c r="AC217" s="74">
        <f t="shared" si="217"/>
        <v>0</v>
      </c>
      <c r="AD217" s="57">
        <f t="shared" si="245"/>
        <v>0</v>
      </c>
      <c r="AE217" s="59">
        <f t="shared" si="246"/>
        <v>0</v>
      </c>
      <c r="AF217" s="54">
        <f t="shared" si="247"/>
        <v>0</v>
      </c>
      <c r="AG217" s="57">
        <f t="shared" si="218"/>
        <v>0</v>
      </c>
      <c r="AH217" s="59">
        <f t="shared" si="248"/>
        <v>4057683.1952217738</v>
      </c>
      <c r="AI217" s="54">
        <f t="shared" si="206"/>
        <v>124160.08610599185</v>
      </c>
      <c r="AJ217" s="57">
        <f t="shared" si="219"/>
        <v>16907.013313424057</v>
      </c>
      <c r="AK217" s="59">
        <f t="shared" si="203"/>
        <v>14263278.558504052</v>
      </c>
      <c r="AL217" s="56">
        <f t="shared" si="205"/>
        <v>427217.50057964423</v>
      </c>
      <c r="AM217" s="75">
        <f t="shared" si="220"/>
        <v>59430.327327100218</v>
      </c>
      <c r="AN217">
        <f t="shared" si="249"/>
        <v>3.8011873522305069E-2</v>
      </c>
      <c r="AO217" s="119">
        <f t="shared" si="221"/>
        <v>0</v>
      </c>
      <c r="AP217" s="119">
        <f t="shared" si="222"/>
        <v>0</v>
      </c>
      <c r="AQ217">
        <f t="shared" si="223"/>
        <v>0.34875216458377595</v>
      </c>
      <c r="AR217" s="41">
        <f t="shared" si="224"/>
        <v>0</v>
      </c>
      <c r="AS217" s="41">
        <f t="shared" si="225"/>
        <v>0</v>
      </c>
      <c r="AT217">
        <f t="shared" si="226"/>
        <v>0.35406376191942612</v>
      </c>
      <c r="AU217" s="41">
        <f t="shared" si="250"/>
        <v>0</v>
      </c>
      <c r="AV217" s="41">
        <f t="shared" si="251"/>
        <v>0</v>
      </c>
      <c r="AW217">
        <f t="shared" si="227"/>
        <v>0.36650539634659052</v>
      </c>
      <c r="AX217">
        <f t="shared" si="252"/>
        <v>0</v>
      </c>
      <c r="AY217" s="121">
        <f t="shared" si="253"/>
        <v>0</v>
      </c>
      <c r="AZ217">
        <f t="shared" si="228"/>
        <v>0.45421257412293903</v>
      </c>
      <c r="BA217" s="39">
        <f t="shared" si="254"/>
        <v>0</v>
      </c>
      <c r="BB217" s="39">
        <f t="shared" si="255"/>
        <v>0</v>
      </c>
      <c r="BC217">
        <f t="shared" si="229"/>
        <v>0.39020364248219852</v>
      </c>
      <c r="BD217" s="41">
        <f t="shared" si="256"/>
        <v>0</v>
      </c>
      <c r="BE217" s="41">
        <f t="shared" si="257"/>
        <v>0</v>
      </c>
      <c r="BF217">
        <f t="shared" si="230"/>
        <v>0.36921174413747732</v>
      </c>
      <c r="BG217" s="41">
        <f t="shared" si="258"/>
        <v>141067.0994194159</v>
      </c>
      <c r="BH217" s="41">
        <f t="shared" si="259"/>
        <v>25452817.651728328</v>
      </c>
      <c r="BI217">
        <f t="shared" si="231"/>
        <v>0.411898002469469</v>
      </c>
      <c r="BJ217">
        <f t="shared" si="260"/>
        <v>486647.82790674444</v>
      </c>
      <c r="BK217" s="121">
        <f t="shared" si="261"/>
        <v>87579587.61882706</v>
      </c>
      <c r="BL217">
        <f t="shared" si="232"/>
        <v>0.42799477775416422</v>
      </c>
      <c r="BM217" s="119">
        <f t="shared" si="262"/>
        <v>627714.92732616037</v>
      </c>
      <c r="BN217" s="119">
        <f t="shared" si="263"/>
        <v>110275517.33712721</v>
      </c>
      <c r="BO217">
        <f t="shared" si="233"/>
        <v>0.39028482533565179</v>
      </c>
    </row>
    <row r="218" spans="1:67">
      <c r="A218">
        <v>206</v>
      </c>
      <c r="B218" s="64">
        <v>201</v>
      </c>
      <c r="C218" s="56">
        <f t="shared" si="207"/>
        <v>17769584.167040192</v>
      </c>
      <c r="D218" s="56">
        <f t="shared" si="234"/>
        <v>301357.88673467189</v>
      </c>
      <c r="E218" s="59">
        <f t="shared" si="235"/>
        <v>17468226.28030552</v>
      </c>
      <c r="F218" s="53">
        <f t="shared" si="236"/>
        <v>541853.60425133177</v>
      </c>
      <c r="G218" s="53">
        <f t="shared" si="208"/>
        <v>81023.456230150434</v>
      </c>
      <c r="H218" s="66">
        <f t="shared" si="209"/>
        <v>460830.14802118135</v>
      </c>
      <c r="I218" s="54">
        <f t="shared" si="237"/>
        <v>0.06</v>
      </c>
      <c r="J218" s="67">
        <f t="shared" si="210"/>
        <v>5.1430128318229462E-3</v>
      </c>
      <c r="K218" s="68">
        <f t="shared" si="211"/>
        <v>87469.256544234304</v>
      </c>
      <c r="L218" s="68">
        <f t="shared" si="212"/>
        <v>629322.86079556611</v>
      </c>
      <c r="M218" s="55">
        <f t="shared" si="238"/>
        <v>548299.40456541569</v>
      </c>
      <c r="N218" s="55">
        <f t="shared" si="239"/>
        <v>123466.93613703166</v>
      </c>
      <c r="O218" s="55">
        <f t="shared" si="213"/>
        <v>424832.46842838405</v>
      </c>
      <c r="P218" s="65">
        <f t="shared" si="240"/>
        <v>0</v>
      </c>
      <c r="Q218" s="52">
        <f t="shared" si="201"/>
        <v>0</v>
      </c>
      <c r="R218" s="57">
        <f t="shared" si="241"/>
        <v>0</v>
      </c>
      <c r="S218" s="59">
        <f t="shared" si="242"/>
        <v>0</v>
      </c>
      <c r="T218" s="56">
        <f t="shared" si="214"/>
        <v>0</v>
      </c>
      <c r="U218" s="57">
        <f t="shared" si="215"/>
        <v>0</v>
      </c>
      <c r="V218" s="59">
        <f t="shared" si="264"/>
        <v>0</v>
      </c>
      <c r="W218" s="52">
        <f t="shared" si="204"/>
        <v>0</v>
      </c>
      <c r="X218" s="57">
        <f t="shared" si="216"/>
        <v>0</v>
      </c>
      <c r="Y218" s="59">
        <f t="shared" si="202"/>
        <v>0</v>
      </c>
      <c r="Z218" s="56">
        <f t="shared" si="243"/>
        <v>0</v>
      </c>
      <c r="AA218" s="57">
        <f t="shared" si="244"/>
        <v>0</v>
      </c>
      <c r="AB218" s="63">
        <f t="shared" si="265"/>
        <v>0</v>
      </c>
      <c r="AC218" s="74">
        <f t="shared" si="217"/>
        <v>0</v>
      </c>
      <c r="AD218" s="57">
        <f t="shared" si="245"/>
        <v>0</v>
      </c>
      <c r="AE218" s="59">
        <f t="shared" si="246"/>
        <v>0</v>
      </c>
      <c r="AF218" s="54">
        <f t="shared" si="247"/>
        <v>0</v>
      </c>
      <c r="AG218" s="57">
        <f t="shared" si="218"/>
        <v>0</v>
      </c>
      <c r="AH218" s="59">
        <f t="shared" si="248"/>
        <v>3933523.1091157822</v>
      </c>
      <c r="AI218" s="54">
        <f t="shared" si="206"/>
        <v>123466.93613703166</v>
      </c>
      <c r="AJ218" s="57">
        <f t="shared" si="219"/>
        <v>16389.679621315758</v>
      </c>
      <c r="AK218" s="59">
        <f t="shared" si="203"/>
        <v>13836061.057924408</v>
      </c>
      <c r="AL218" s="56">
        <f t="shared" si="205"/>
        <v>424832.46842838405</v>
      </c>
      <c r="AM218" s="75">
        <f t="shared" si="220"/>
        <v>57650.254408018365</v>
      </c>
      <c r="AN218">
        <f t="shared" si="249"/>
        <v>3.8092280706312528E-2</v>
      </c>
      <c r="AO218" s="119">
        <f t="shared" si="221"/>
        <v>0</v>
      </c>
      <c r="AP218" s="119">
        <f t="shared" si="222"/>
        <v>0</v>
      </c>
      <c r="AQ218">
        <f t="shared" si="223"/>
        <v>0.34645565486677982</v>
      </c>
      <c r="AR218" s="41">
        <f t="shared" si="224"/>
        <v>0</v>
      </c>
      <c r="AS218" s="41">
        <f t="shared" si="225"/>
        <v>0</v>
      </c>
      <c r="AT218">
        <f t="shared" si="226"/>
        <v>0.35175882407796399</v>
      </c>
      <c r="AU218" s="41">
        <f t="shared" si="250"/>
        <v>0</v>
      </c>
      <c r="AV218" s="41">
        <f t="shared" si="251"/>
        <v>0</v>
      </c>
      <c r="AW218">
        <f t="shared" si="227"/>
        <v>0.36418226180161423</v>
      </c>
      <c r="AX218">
        <f t="shared" si="252"/>
        <v>0</v>
      </c>
      <c r="AY218" s="121">
        <f t="shared" si="253"/>
        <v>0</v>
      </c>
      <c r="AZ218">
        <f t="shared" si="228"/>
        <v>0.45181728063923915</v>
      </c>
      <c r="BA218" s="39">
        <f t="shared" si="254"/>
        <v>0</v>
      </c>
      <c r="BB218" s="39">
        <f t="shared" si="255"/>
        <v>0</v>
      </c>
      <c r="BC218">
        <f t="shared" si="229"/>
        <v>0.38785161740116081</v>
      </c>
      <c r="BD218" s="41">
        <f t="shared" si="256"/>
        <v>0</v>
      </c>
      <c r="BE218" s="41">
        <f t="shared" si="257"/>
        <v>0</v>
      </c>
      <c r="BF218">
        <f t="shared" si="230"/>
        <v>0.36688493276196232</v>
      </c>
      <c r="BG218" s="41">
        <f t="shared" si="258"/>
        <v>139856.61575834741</v>
      </c>
      <c r="BH218" s="41">
        <f t="shared" si="259"/>
        <v>25434188.844228521</v>
      </c>
      <c r="BI218">
        <f t="shared" si="231"/>
        <v>0.40952583816633525</v>
      </c>
      <c r="BJ218">
        <f t="shared" si="260"/>
        <v>482482.72283640242</v>
      </c>
      <c r="BK218" s="121">
        <f t="shared" si="261"/>
        <v>87515488.496247113</v>
      </c>
      <c r="BL218">
        <f t="shared" si="232"/>
        <v>0.42561137279567796</v>
      </c>
      <c r="BM218" s="119">
        <f t="shared" si="262"/>
        <v>622339.3385947498</v>
      </c>
      <c r="BN218" s="119">
        <f t="shared" si="263"/>
        <v>110208180.31764856</v>
      </c>
      <c r="BO218">
        <f t="shared" si="233"/>
        <v>0.38793271387867384</v>
      </c>
    </row>
    <row r="219" spans="1:67">
      <c r="A219">
        <v>207</v>
      </c>
      <c r="B219" s="58">
        <v>202</v>
      </c>
      <c r="C219" s="56">
        <f t="shared" si="207"/>
        <v>17221284.762474775</v>
      </c>
      <c r="D219" s="56">
        <f t="shared" si="234"/>
        <v>301357.88673467189</v>
      </c>
      <c r="E219" s="59">
        <f t="shared" si="235"/>
        <v>16919926.875740103</v>
      </c>
      <c r="F219" s="53">
        <f t="shared" si="236"/>
        <v>539066.84421169769</v>
      </c>
      <c r="G219" s="53">
        <f t="shared" si="208"/>
        <v>78480.260825307851</v>
      </c>
      <c r="H219" s="60">
        <f t="shared" si="209"/>
        <v>460586.58338638983</v>
      </c>
      <c r="I219" s="54">
        <f t="shared" si="237"/>
        <v>0.06</v>
      </c>
      <c r="J219" s="61">
        <f t="shared" si="210"/>
        <v>5.1430128318229462E-3</v>
      </c>
      <c r="K219" s="62">
        <f t="shared" si="211"/>
        <v>84650.598326915599</v>
      </c>
      <c r="L219" s="62">
        <f t="shared" si="212"/>
        <v>623717.44253861322</v>
      </c>
      <c r="M219" s="55">
        <f t="shared" si="238"/>
        <v>545237.18171330541</v>
      </c>
      <c r="N219" s="55">
        <f t="shared" si="239"/>
        <v>122777.37990156843</v>
      </c>
      <c r="O219" s="55">
        <f t="shared" si="213"/>
        <v>422459.80181173701</v>
      </c>
      <c r="P219" s="59">
        <f t="shared" si="240"/>
        <v>0</v>
      </c>
      <c r="Q219" s="52">
        <f t="shared" si="201"/>
        <v>0</v>
      </c>
      <c r="R219" s="57">
        <f t="shared" si="241"/>
        <v>0</v>
      </c>
      <c r="S219" s="59">
        <f t="shared" si="242"/>
        <v>0</v>
      </c>
      <c r="T219" s="56">
        <f t="shared" si="214"/>
        <v>0</v>
      </c>
      <c r="U219" s="57">
        <f t="shared" si="215"/>
        <v>0</v>
      </c>
      <c r="V219" s="59">
        <f t="shared" si="264"/>
        <v>0</v>
      </c>
      <c r="W219" s="52">
        <f t="shared" si="204"/>
        <v>0</v>
      </c>
      <c r="X219" s="57">
        <f t="shared" si="216"/>
        <v>0</v>
      </c>
      <c r="Y219" s="59">
        <f t="shared" si="202"/>
        <v>0</v>
      </c>
      <c r="Z219" s="56">
        <f t="shared" si="243"/>
        <v>0</v>
      </c>
      <c r="AA219" s="57">
        <f t="shared" si="244"/>
        <v>0</v>
      </c>
      <c r="AB219" s="63">
        <f t="shared" si="265"/>
        <v>0</v>
      </c>
      <c r="AC219" s="74">
        <f t="shared" si="217"/>
        <v>0</v>
      </c>
      <c r="AD219" s="57">
        <f t="shared" si="245"/>
        <v>0</v>
      </c>
      <c r="AE219" s="59">
        <f t="shared" si="246"/>
        <v>0</v>
      </c>
      <c r="AF219" s="54">
        <f t="shared" si="247"/>
        <v>0</v>
      </c>
      <c r="AG219" s="57">
        <f t="shared" si="218"/>
        <v>0</v>
      </c>
      <c r="AH219" s="59">
        <f t="shared" si="248"/>
        <v>3810056.1729787504</v>
      </c>
      <c r="AI219" s="54">
        <f t="shared" si="206"/>
        <v>122777.37990156843</v>
      </c>
      <c r="AJ219" s="57">
        <f t="shared" si="219"/>
        <v>15875.234054078126</v>
      </c>
      <c r="AK219" s="59">
        <f t="shared" si="203"/>
        <v>13411228.589496024</v>
      </c>
      <c r="AL219" s="56">
        <f t="shared" si="205"/>
        <v>422459.80181173701</v>
      </c>
      <c r="AM219" s="75">
        <f t="shared" si="220"/>
        <v>55880.119122900098</v>
      </c>
      <c r="AN219">
        <f t="shared" si="249"/>
        <v>3.8172687890319995E-2</v>
      </c>
      <c r="AO219" s="119">
        <f t="shared" si="221"/>
        <v>0</v>
      </c>
      <c r="AP219" s="119">
        <f t="shared" si="222"/>
        <v>0</v>
      </c>
      <c r="AQ219">
        <f t="shared" si="223"/>
        <v>0.34416968252941882</v>
      </c>
      <c r="AR219" s="41">
        <f t="shared" si="224"/>
        <v>0</v>
      </c>
      <c r="AS219" s="41">
        <f t="shared" si="225"/>
        <v>0</v>
      </c>
      <c r="AT219">
        <f t="shared" si="226"/>
        <v>0.34946423540108845</v>
      </c>
      <c r="AU219" s="41">
        <f t="shared" si="250"/>
        <v>0</v>
      </c>
      <c r="AV219" s="41">
        <f t="shared" si="251"/>
        <v>0</v>
      </c>
      <c r="AW219">
        <f t="shared" si="227"/>
        <v>0.36186903073100685</v>
      </c>
      <c r="AX219">
        <f t="shared" si="252"/>
        <v>0</v>
      </c>
      <c r="AY219" s="121">
        <f t="shared" si="253"/>
        <v>0</v>
      </c>
      <c r="AZ219">
        <f t="shared" si="228"/>
        <v>0.44942862361551417</v>
      </c>
      <c r="BA219" s="39">
        <f t="shared" si="254"/>
        <v>0</v>
      </c>
      <c r="BB219" s="39">
        <f t="shared" si="255"/>
        <v>0</v>
      </c>
      <c r="BC219">
        <f t="shared" si="229"/>
        <v>0.38550863101073202</v>
      </c>
      <c r="BD219" s="41">
        <f t="shared" si="256"/>
        <v>0</v>
      </c>
      <c r="BE219" s="41">
        <f t="shared" si="257"/>
        <v>0</v>
      </c>
      <c r="BF219">
        <f t="shared" si="230"/>
        <v>0.36456792708738106</v>
      </c>
      <c r="BG219" s="41">
        <f t="shared" si="258"/>
        <v>138652.61395564655</v>
      </c>
      <c r="BH219" s="41">
        <f t="shared" si="259"/>
        <v>25414917.639624666</v>
      </c>
      <c r="BI219">
        <f t="shared" si="231"/>
        <v>0.40716190673931263</v>
      </c>
      <c r="BJ219">
        <f t="shared" si="260"/>
        <v>478339.92093463708</v>
      </c>
      <c r="BK219" s="121">
        <f t="shared" si="261"/>
        <v>87449178.975029558</v>
      </c>
      <c r="BL219">
        <f t="shared" si="232"/>
        <v>0.4232355964133348</v>
      </c>
      <c r="BM219" s="119">
        <f t="shared" si="262"/>
        <v>616992.5348902836</v>
      </c>
      <c r="BN219" s="119">
        <f t="shared" si="263"/>
        <v>110137910.70608769</v>
      </c>
      <c r="BO219">
        <f t="shared" si="233"/>
        <v>0.38558963811928576</v>
      </c>
    </row>
    <row r="220" spans="1:67">
      <c r="A220">
        <v>208</v>
      </c>
      <c r="B220" s="64">
        <v>203</v>
      </c>
      <c r="C220" s="56">
        <f t="shared" si="207"/>
        <v>16676047.58076147</v>
      </c>
      <c r="D220" s="56">
        <f t="shared" si="234"/>
        <v>301357.88673467189</v>
      </c>
      <c r="E220" s="59">
        <f t="shared" si="235"/>
        <v>16374689.694026798</v>
      </c>
      <c r="F220" s="53">
        <f t="shared" si="236"/>
        <v>536294.41651470668</v>
      </c>
      <c r="G220" s="53">
        <f t="shared" si="208"/>
        <v>75951.269030794298</v>
      </c>
      <c r="H220" s="66">
        <f t="shared" si="209"/>
        <v>460343.14748391241</v>
      </c>
      <c r="I220" s="54">
        <f t="shared" si="237"/>
        <v>0.06</v>
      </c>
      <c r="J220" s="67">
        <f t="shared" si="210"/>
        <v>5.1430128318229462E-3</v>
      </c>
      <c r="K220" s="68">
        <f t="shared" si="211"/>
        <v>81847.688498947246</v>
      </c>
      <c r="L220" s="68">
        <f t="shared" si="212"/>
        <v>618142.10501365387</v>
      </c>
      <c r="M220" s="55">
        <f t="shared" si="238"/>
        <v>542190.8359828596</v>
      </c>
      <c r="N220" s="55">
        <f t="shared" si="239"/>
        <v>122091.39890173425</v>
      </c>
      <c r="O220" s="55">
        <f t="shared" si="213"/>
        <v>420099.43708112539</v>
      </c>
      <c r="P220" s="65">
        <f t="shared" si="240"/>
        <v>0</v>
      </c>
      <c r="Q220" s="52">
        <f t="shared" si="201"/>
        <v>0</v>
      </c>
      <c r="R220" s="57">
        <f t="shared" si="241"/>
        <v>0</v>
      </c>
      <c r="S220" s="59">
        <f t="shared" si="242"/>
        <v>0</v>
      </c>
      <c r="T220" s="56">
        <f t="shared" si="214"/>
        <v>0</v>
      </c>
      <c r="U220" s="57">
        <f t="shared" si="215"/>
        <v>0</v>
      </c>
      <c r="V220" s="59">
        <f t="shared" si="264"/>
        <v>0</v>
      </c>
      <c r="W220" s="52">
        <f t="shared" si="204"/>
        <v>0</v>
      </c>
      <c r="X220" s="57">
        <f t="shared" si="216"/>
        <v>0</v>
      </c>
      <c r="Y220" s="59">
        <f t="shared" si="202"/>
        <v>0</v>
      </c>
      <c r="Z220" s="56">
        <f t="shared" si="243"/>
        <v>0</v>
      </c>
      <c r="AA220" s="57">
        <f t="shared" si="244"/>
        <v>0</v>
      </c>
      <c r="AB220" s="63">
        <f t="shared" si="265"/>
        <v>0</v>
      </c>
      <c r="AC220" s="74">
        <f t="shared" si="217"/>
        <v>0</v>
      </c>
      <c r="AD220" s="57">
        <f t="shared" si="245"/>
        <v>0</v>
      </c>
      <c r="AE220" s="59">
        <f t="shared" si="246"/>
        <v>0</v>
      </c>
      <c r="AF220" s="54">
        <f t="shared" si="247"/>
        <v>0</v>
      </c>
      <c r="AG220" s="57">
        <f t="shared" si="218"/>
        <v>0</v>
      </c>
      <c r="AH220" s="59">
        <f t="shared" si="248"/>
        <v>3687278.793077182</v>
      </c>
      <c r="AI220" s="54">
        <f t="shared" si="206"/>
        <v>122091.39890173425</v>
      </c>
      <c r="AJ220" s="57">
        <f t="shared" si="219"/>
        <v>15363.661637821591</v>
      </c>
      <c r="AK220" s="59">
        <f t="shared" si="203"/>
        <v>12988768.787684288</v>
      </c>
      <c r="AL220" s="56">
        <f t="shared" si="205"/>
        <v>420099.43708112539</v>
      </c>
      <c r="AM220" s="75">
        <f t="shared" si="220"/>
        <v>54119.869948684529</v>
      </c>
      <c r="AN220">
        <f t="shared" si="249"/>
        <v>3.8253095074327448E-2</v>
      </c>
      <c r="AO220" s="119">
        <f t="shared" si="221"/>
        <v>0</v>
      </c>
      <c r="AP220" s="119">
        <f t="shared" si="222"/>
        <v>0</v>
      </c>
      <c r="AQ220">
        <f t="shared" si="223"/>
        <v>0.34189423879491576</v>
      </c>
      <c r="AR220" s="41">
        <f t="shared" si="224"/>
        <v>0</v>
      </c>
      <c r="AS220" s="41">
        <f t="shared" si="225"/>
        <v>0</v>
      </c>
      <c r="AT220">
        <f t="shared" si="226"/>
        <v>0.34717998936627997</v>
      </c>
      <c r="AU220" s="41">
        <f t="shared" si="250"/>
        <v>0</v>
      </c>
      <c r="AV220" s="41">
        <f t="shared" si="251"/>
        <v>0</v>
      </c>
      <c r="AW220">
        <f t="shared" si="227"/>
        <v>0.35956570172909841</v>
      </c>
      <c r="AX220">
        <f t="shared" si="252"/>
        <v>0</v>
      </c>
      <c r="AY220" s="121">
        <f t="shared" si="253"/>
        <v>0</v>
      </c>
      <c r="AZ220">
        <f t="shared" si="228"/>
        <v>0.4470466315835071</v>
      </c>
      <c r="BA220" s="39">
        <f t="shared" si="254"/>
        <v>0</v>
      </c>
      <c r="BB220" s="39">
        <f t="shared" si="255"/>
        <v>0</v>
      </c>
      <c r="BC220">
        <f t="shared" si="229"/>
        <v>0.38317469103129759</v>
      </c>
      <c r="BD220" s="41">
        <f t="shared" si="256"/>
        <v>0</v>
      </c>
      <c r="BE220" s="41">
        <f t="shared" si="257"/>
        <v>0</v>
      </c>
      <c r="BF220">
        <f t="shared" si="230"/>
        <v>0.3622607267910703</v>
      </c>
      <c r="BG220" s="41">
        <f t="shared" si="258"/>
        <v>137455.06053955585</v>
      </c>
      <c r="BH220" s="41">
        <f t="shared" si="259"/>
        <v>25395010.971560724</v>
      </c>
      <c r="BI220">
        <f t="shared" si="231"/>
        <v>0.40480622357282925</v>
      </c>
      <c r="BJ220">
        <f t="shared" si="260"/>
        <v>474219.30702980992</v>
      </c>
      <c r="BK220" s="121">
        <f t="shared" si="261"/>
        <v>87380682.912874088</v>
      </c>
      <c r="BL220">
        <f t="shared" si="232"/>
        <v>0.42086746926702706</v>
      </c>
      <c r="BM220" s="119">
        <f t="shared" si="262"/>
        <v>611674.36756936577</v>
      </c>
      <c r="BN220" s="119">
        <f t="shared" si="263"/>
        <v>110064739.70452049</v>
      </c>
      <c r="BO220">
        <f t="shared" si="233"/>
        <v>0.38325560580776019</v>
      </c>
    </row>
    <row r="221" spans="1:67">
      <c r="A221">
        <v>209</v>
      </c>
      <c r="B221" s="58">
        <v>204</v>
      </c>
      <c r="C221" s="56">
        <f t="shared" si="207"/>
        <v>16133856.744778611</v>
      </c>
      <c r="D221" s="56">
        <f t="shared" si="234"/>
        <v>301357.88673467375</v>
      </c>
      <c r="E221" s="59">
        <f t="shared" si="235"/>
        <v>15832498.858043937</v>
      </c>
      <c r="F221" s="53">
        <f t="shared" si="236"/>
        <v>533536.24744893645</v>
      </c>
      <c r="G221" s="53">
        <f t="shared" si="208"/>
        <v>73436.407203227121</v>
      </c>
      <c r="H221" s="60">
        <f t="shared" si="209"/>
        <v>460099.84024570935</v>
      </c>
      <c r="I221" s="54">
        <f t="shared" si="237"/>
        <v>0.06</v>
      </c>
      <c r="J221" s="61">
        <f t="shared" si="210"/>
        <v>5.1430128318229462E-3</v>
      </c>
      <c r="K221" s="62">
        <f t="shared" si="211"/>
        <v>79060.445404438738</v>
      </c>
      <c r="L221" s="62">
        <f t="shared" si="212"/>
        <v>612596.69285337522</v>
      </c>
      <c r="M221" s="55">
        <f t="shared" si="238"/>
        <v>539160.28565014806</v>
      </c>
      <c r="N221" s="55">
        <f t="shared" si="239"/>
        <v>121408.97473480391</v>
      </c>
      <c r="O221" s="55">
        <f t="shared" si="213"/>
        <v>417751.31091534416</v>
      </c>
      <c r="P221" s="59">
        <f t="shared" si="240"/>
        <v>0</v>
      </c>
      <c r="Q221" s="52">
        <f t="shared" si="201"/>
        <v>0</v>
      </c>
      <c r="R221" s="57">
        <f t="shared" si="241"/>
        <v>0</v>
      </c>
      <c r="S221" s="59">
        <f t="shared" si="242"/>
        <v>0</v>
      </c>
      <c r="T221" s="56">
        <f t="shared" si="214"/>
        <v>0</v>
      </c>
      <c r="U221" s="57">
        <f t="shared" si="215"/>
        <v>0</v>
      </c>
      <c r="V221" s="59">
        <f t="shared" si="264"/>
        <v>0</v>
      </c>
      <c r="W221" s="52">
        <f t="shared" si="204"/>
        <v>0</v>
      </c>
      <c r="X221" s="57">
        <f t="shared" si="216"/>
        <v>0</v>
      </c>
      <c r="Y221" s="59">
        <f t="shared" si="202"/>
        <v>0</v>
      </c>
      <c r="Z221" s="56">
        <f t="shared" si="243"/>
        <v>0</v>
      </c>
      <c r="AA221" s="57">
        <f t="shared" si="244"/>
        <v>0</v>
      </c>
      <c r="AB221" s="63">
        <f t="shared" si="265"/>
        <v>0</v>
      </c>
      <c r="AC221" s="74">
        <f t="shared" si="217"/>
        <v>0</v>
      </c>
      <c r="AD221" s="57">
        <f t="shared" si="245"/>
        <v>0</v>
      </c>
      <c r="AE221" s="59">
        <f t="shared" si="246"/>
        <v>0</v>
      </c>
      <c r="AF221" s="54">
        <f t="shared" si="247"/>
        <v>0</v>
      </c>
      <c r="AG221" s="57">
        <f t="shared" si="218"/>
        <v>0</v>
      </c>
      <c r="AH221" s="59">
        <f t="shared" si="248"/>
        <v>3565187.394175448</v>
      </c>
      <c r="AI221" s="54">
        <f t="shared" si="206"/>
        <v>121408.97473480391</v>
      </c>
      <c r="AJ221" s="57">
        <f t="shared" si="219"/>
        <v>14854.947475731033</v>
      </c>
      <c r="AK221" s="59">
        <f t="shared" si="203"/>
        <v>12568669.350603163</v>
      </c>
      <c r="AL221" s="56">
        <f t="shared" si="205"/>
        <v>417751.31091534416</v>
      </c>
      <c r="AM221" s="75">
        <f t="shared" si="220"/>
        <v>52369.455627513176</v>
      </c>
      <c r="AN221">
        <f t="shared" si="249"/>
        <v>3.8333502258334914E-2</v>
      </c>
      <c r="AO221" s="119">
        <f t="shared" si="221"/>
        <v>0</v>
      </c>
      <c r="AP221" s="119">
        <f t="shared" si="222"/>
        <v>0</v>
      </c>
      <c r="AQ221">
        <f t="shared" si="223"/>
        <v>0.33962931452418793</v>
      </c>
      <c r="AR221" s="41">
        <f t="shared" si="224"/>
        <v>0</v>
      </c>
      <c r="AS221" s="41">
        <f t="shared" si="225"/>
        <v>0</v>
      </c>
      <c r="AT221">
        <f t="shared" si="226"/>
        <v>0.3449060790807319</v>
      </c>
      <c r="AU221" s="41">
        <f t="shared" si="250"/>
        <v>0</v>
      </c>
      <c r="AV221" s="41">
        <f t="shared" si="251"/>
        <v>0</v>
      </c>
      <c r="AW221">
        <f t="shared" si="227"/>
        <v>0.35727227300365882</v>
      </c>
      <c r="AX221">
        <f t="shared" si="252"/>
        <v>0</v>
      </c>
      <c r="AY221" s="121">
        <f t="shared" si="253"/>
        <v>0</v>
      </c>
      <c r="AZ221">
        <f t="shared" si="228"/>
        <v>0.44467133265693748</v>
      </c>
      <c r="BA221" s="39">
        <f t="shared" si="254"/>
        <v>0</v>
      </c>
      <c r="BB221" s="39">
        <f t="shared" si="255"/>
        <v>0</v>
      </c>
      <c r="BC221">
        <f t="shared" si="229"/>
        <v>0.380849804775028</v>
      </c>
      <c r="BD221" s="41">
        <f t="shared" si="256"/>
        <v>0</v>
      </c>
      <c r="BE221" s="41">
        <f t="shared" si="257"/>
        <v>0</v>
      </c>
      <c r="BF221">
        <f t="shared" si="230"/>
        <v>0.35996333116073065</v>
      </c>
      <c r="BG221" s="41">
        <f t="shared" si="258"/>
        <v>136263.92221053495</v>
      </c>
      <c r="BH221" s="41">
        <f t="shared" si="259"/>
        <v>25374475.719574016</v>
      </c>
      <c r="BI221">
        <f t="shared" si="231"/>
        <v>0.40245880363254821</v>
      </c>
      <c r="BJ221">
        <f t="shared" si="260"/>
        <v>470120.76654285734</v>
      </c>
      <c r="BK221" s="121">
        <f t="shared" si="261"/>
        <v>87310023.981306925</v>
      </c>
      <c r="BL221">
        <f t="shared" si="232"/>
        <v>0.41850701159503984</v>
      </c>
      <c r="BM221" s="119">
        <f t="shared" si="262"/>
        <v>606384.68875339231</v>
      </c>
      <c r="BN221" s="119">
        <f t="shared" si="263"/>
        <v>109988698.2726302</v>
      </c>
      <c r="BO221">
        <f t="shared" si="233"/>
        <v>0.38093062428611218</v>
      </c>
    </row>
    <row r="222" spans="1:67">
      <c r="A222">
        <v>210</v>
      </c>
      <c r="B222" s="64">
        <v>205</v>
      </c>
      <c r="C222" s="56">
        <f t="shared" si="207"/>
        <v>15594696.459128464</v>
      </c>
      <c r="D222" s="56">
        <f t="shared" si="234"/>
        <v>301357.88673467375</v>
      </c>
      <c r="E222" s="59">
        <f t="shared" si="235"/>
        <v>15293338.57239379</v>
      </c>
      <c r="F222" s="53">
        <f t="shared" si="236"/>
        <v>530792.26368206379</v>
      </c>
      <c r="G222" s="53">
        <f t="shared" si="208"/>
        <v>70935.602078286538</v>
      </c>
      <c r="H222" s="66">
        <f t="shared" si="209"/>
        <v>459856.66160377726</v>
      </c>
      <c r="I222" s="54">
        <f t="shared" si="237"/>
        <v>0.06</v>
      </c>
      <c r="J222" s="67">
        <f t="shared" si="210"/>
        <v>5.1430128318229462E-3</v>
      </c>
      <c r="K222" s="68">
        <f t="shared" si="211"/>
        <v>76288.787807806599</v>
      </c>
      <c r="L222" s="68">
        <f t="shared" si="212"/>
        <v>607081.05148987041</v>
      </c>
      <c r="M222" s="55">
        <f t="shared" si="238"/>
        <v>536145.44941158383</v>
      </c>
      <c r="N222" s="55">
        <f t="shared" si="239"/>
        <v>120730.08909270578</v>
      </c>
      <c r="O222" s="55">
        <f t="shared" si="213"/>
        <v>415415.36031887808</v>
      </c>
      <c r="P222" s="65">
        <f t="shared" si="240"/>
        <v>0</v>
      </c>
      <c r="Q222" s="52">
        <f t="shared" si="201"/>
        <v>0</v>
      </c>
      <c r="R222" s="57">
        <f t="shared" si="241"/>
        <v>0</v>
      </c>
      <c r="S222" s="59">
        <f t="shared" si="242"/>
        <v>0</v>
      </c>
      <c r="T222" s="56">
        <f t="shared" si="214"/>
        <v>0</v>
      </c>
      <c r="U222" s="57">
        <f t="shared" si="215"/>
        <v>0</v>
      </c>
      <c r="V222" s="59">
        <f t="shared" si="264"/>
        <v>0</v>
      </c>
      <c r="W222" s="52">
        <f t="shared" si="204"/>
        <v>0</v>
      </c>
      <c r="X222" s="57">
        <f t="shared" si="216"/>
        <v>0</v>
      </c>
      <c r="Y222" s="59">
        <f t="shared" si="202"/>
        <v>0</v>
      </c>
      <c r="Z222" s="56">
        <f t="shared" si="243"/>
        <v>0</v>
      </c>
      <c r="AA222" s="57">
        <f t="shared" si="244"/>
        <v>0</v>
      </c>
      <c r="AB222" s="63">
        <f t="shared" si="265"/>
        <v>0</v>
      </c>
      <c r="AC222" s="74">
        <f t="shared" si="217"/>
        <v>0</v>
      </c>
      <c r="AD222" s="57">
        <f t="shared" si="245"/>
        <v>0</v>
      </c>
      <c r="AE222" s="59">
        <f t="shared" si="246"/>
        <v>0</v>
      </c>
      <c r="AF222" s="54">
        <f t="shared" si="247"/>
        <v>0</v>
      </c>
      <c r="AG222" s="57">
        <f t="shared" si="218"/>
        <v>0</v>
      </c>
      <c r="AH222" s="59">
        <f t="shared" si="248"/>
        <v>3443778.4194406439</v>
      </c>
      <c r="AI222" s="54">
        <f t="shared" si="206"/>
        <v>120730.08909270578</v>
      </c>
      <c r="AJ222" s="57">
        <f t="shared" si="219"/>
        <v>14349.076747669349</v>
      </c>
      <c r="AK222" s="59">
        <f t="shared" si="203"/>
        <v>12150918.03968782</v>
      </c>
      <c r="AL222" s="56">
        <f t="shared" si="205"/>
        <v>415415.36031887808</v>
      </c>
      <c r="AM222" s="75">
        <f t="shared" si="220"/>
        <v>50628.825165365917</v>
      </c>
      <c r="AN222">
        <f t="shared" si="249"/>
        <v>3.8413909442342374E-2</v>
      </c>
      <c r="AO222" s="119">
        <f t="shared" si="221"/>
        <v>0</v>
      </c>
      <c r="AP222" s="119">
        <f t="shared" si="222"/>
        <v>0</v>
      </c>
      <c r="AQ222">
        <f t="shared" si="223"/>
        <v>0.33737490021873889</v>
      </c>
      <c r="AR222" s="41">
        <f t="shared" si="224"/>
        <v>0</v>
      </c>
      <c r="AS222" s="41">
        <f t="shared" si="225"/>
        <v>0</v>
      </c>
      <c r="AT222">
        <f t="shared" si="226"/>
        <v>0.34264249728403623</v>
      </c>
      <c r="AU222" s="41">
        <f t="shared" si="250"/>
        <v>0</v>
      </c>
      <c r="AV222" s="41">
        <f t="shared" si="251"/>
        <v>0</v>
      </c>
      <c r="AW222">
        <f t="shared" si="227"/>
        <v>0.35498874237846534</v>
      </c>
      <c r="AX222">
        <f t="shared" si="252"/>
        <v>0</v>
      </c>
      <c r="AY222" s="121">
        <f t="shared" si="253"/>
        <v>0</v>
      </c>
      <c r="AZ222">
        <f t="shared" si="228"/>
        <v>0.44230275453228662</v>
      </c>
      <c r="BA222" s="39">
        <f t="shared" si="254"/>
        <v>0</v>
      </c>
      <c r="BB222" s="39">
        <f t="shared" si="255"/>
        <v>0</v>
      </c>
      <c r="BC222">
        <f t="shared" si="229"/>
        <v>0.37853397914786568</v>
      </c>
      <c r="BD222" s="41">
        <f t="shared" si="256"/>
        <v>0</v>
      </c>
      <c r="BE222" s="41">
        <f t="shared" si="257"/>
        <v>0</v>
      </c>
      <c r="BF222">
        <f t="shared" si="230"/>
        <v>0.35767573909695505</v>
      </c>
      <c r="BG222" s="41">
        <f t="shared" si="258"/>
        <v>135079.16584037512</v>
      </c>
      <c r="BH222" s="41">
        <f t="shared" si="259"/>
        <v>25353318.709468212</v>
      </c>
      <c r="BI222">
        <f t="shared" si="231"/>
        <v>0.40011966146692346</v>
      </c>
      <c r="BJ222">
        <f t="shared" si="260"/>
        <v>466044.18548424402</v>
      </c>
      <c r="BK222" s="121">
        <f t="shared" si="261"/>
        <v>87237225.666964397</v>
      </c>
      <c r="BL222">
        <f t="shared" si="232"/>
        <v>0.41615424321539163</v>
      </c>
      <c r="BM222" s="119">
        <f t="shared" si="262"/>
        <v>601123.35132461914</v>
      </c>
      <c r="BN222" s="119">
        <f t="shared" si="263"/>
        <v>109909817.12937468</v>
      </c>
      <c r="BO222">
        <f t="shared" si="233"/>
        <v>0.37861470049006057</v>
      </c>
    </row>
    <row r="223" spans="1:67">
      <c r="A223">
        <v>211</v>
      </c>
      <c r="B223" s="58">
        <v>206</v>
      </c>
      <c r="C223" s="56">
        <f t="shared" si="207"/>
        <v>15058551.00971688</v>
      </c>
      <c r="D223" s="56">
        <f t="shared" si="234"/>
        <v>301357.88673467375</v>
      </c>
      <c r="E223" s="59">
        <f t="shared" si="235"/>
        <v>14757193.122982206</v>
      </c>
      <c r="F223" s="53">
        <f t="shared" si="236"/>
        <v>528062.39225891465</v>
      </c>
      <c r="G223" s="53">
        <f t="shared" si="208"/>
        <v>68448.780768765791</v>
      </c>
      <c r="H223" s="60">
        <f t="shared" si="209"/>
        <v>459613.61149014888</v>
      </c>
      <c r="I223" s="54">
        <f t="shared" si="237"/>
        <v>0.06</v>
      </c>
      <c r="J223" s="61">
        <f t="shared" si="210"/>
        <v>5.1430128318229462E-3</v>
      </c>
      <c r="K223" s="62">
        <f t="shared" si="211"/>
        <v>73532.634891612499</v>
      </c>
      <c r="L223" s="62">
        <f t="shared" si="212"/>
        <v>601595.02715052722</v>
      </c>
      <c r="M223" s="55">
        <f t="shared" si="238"/>
        <v>533146.24638176139</v>
      </c>
      <c r="N223" s="55">
        <f t="shared" si="239"/>
        <v>120054.72376153496</v>
      </c>
      <c r="O223" s="55">
        <f t="shared" si="213"/>
        <v>413091.52262022643</v>
      </c>
      <c r="P223" s="59">
        <f t="shared" si="240"/>
        <v>0</v>
      </c>
      <c r="Q223" s="52">
        <f t="shared" si="201"/>
        <v>0</v>
      </c>
      <c r="R223" s="57">
        <f t="shared" si="241"/>
        <v>0</v>
      </c>
      <c r="S223" s="59">
        <f t="shared" si="242"/>
        <v>0</v>
      </c>
      <c r="T223" s="56">
        <f t="shared" si="214"/>
        <v>0</v>
      </c>
      <c r="U223" s="57">
        <f t="shared" si="215"/>
        <v>0</v>
      </c>
      <c r="V223" s="59">
        <f t="shared" si="264"/>
        <v>0</v>
      </c>
      <c r="W223" s="52">
        <f t="shared" si="204"/>
        <v>0</v>
      </c>
      <c r="X223" s="57">
        <f t="shared" si="216"/>
        <v>0</v>
      </c>
      <c r="Y223" s="59">
        <f t="shared" si="202"/>
        <v>0</v>
      </c>
      <c r="Z223" s="56">
        <f t="shared" si="243"/>
        <v>0</v>
      </c>
      <c r="AA223" s="57">
        <f t="shared" si="244"/>
        <v>0</v>
      </c>
      <c r="AB223" s="63">
        <f t="shared" si="265"/>
        <v>0</v>
      </c>
      <c r="AC223" s="74">
        <f t="shared" si="217"/>
        <v>0</v>
      </c>
      <c r="AD223" s="57">
        <f t="shared" si="245"/>
        <v>0</v>
      </c>
      <c r="AE223" s="59">
        <f t="shared" si="246"/>
        <v>0</v>
      </c>
      <c r="AF223" s="54">
        <f t="shared" si="247"/>
        <v>0</v>
      </c>
      <c r="AG223" s="57">
        <f t="shared" si="218"/>
        <v>0</v>
      </c>
      <c r="AH223" s="59">
        <f t="shared" si="248"/>
        <v>3323048.330347938</v>
      </c>
      <c r="AI223" s="54">
        <f t="shared" si="206"/>
        <v>120054.72376153496</v>
      </c>
      <c r="AJ223" s="57">
        <f t="shared" si="219"/>
        <v>13846.034709783075</v>
      </c>
      <c r="AK223" s="59">
        <f t="shared" si="203"/>
        <v>11735502.679368941</v>
      </c>
      <c r="AL223" s="56">
        <f t="shared" si="205"/>
        <v>413091.52262022643</v>
      </c>
      <c r="AM223" s="75">
        <f t="shared" si="220"/>
        <v>48897.92783070392</v>
      </c>
      <c r="AN223">
        <f t="shared" si="249"/>
        <v>3.8494316626349834E-2</v>
      </c>
      <c r="AO223" s="119">
        <f t="shared" si="221"/>
        <v>0</v>
      </c>
      <c r="AP223" s="119">
        <f t="shared" si="222"/>
        <v>0</v>
      </c>
      <c r="AQ223">
        <f t="shared" si="223"/>
        <v>0.33513098602350921</v>
      </c>
      <c r="AR223" s="41">
        <f t="shared" si="224"/>
        <v>0</v>
      </c>
      <c r="AS223" s="41">
        <f t="shared" si="225"/>
        <v>0</v>
      </c>
      <c r="AT223">
        <f t="shared" si="226"/>
        <v>0.34038923635109125</v>
      </c>
      <c r="AU223" s="41">
        <f t="shared" si="250"/>
        <v>0</v>
      </c>
      <c r="AV223" s="41">
        <f t="shared" si="251"/>
        <v>0</v>
      </c>
      <c r="AW223">
        <f t="shared" si="227"/>
        <v>0.35271510729588584</v>
      </c>
      <c r="AX223">
        <f t="shared" si="252"/>
        <v>0</v>
      </c>
      <c r="AY223" s="121">
        <f t="shared" si="253"/>
        <v>0</v>
      </c>
      <c r="AZ223">
        <f t="shared" si="228"/>
        <v>0.43994092448947225</v>
      </c>
      <c r="BA223" s="39">
        <f t="shared" si="254"/>
        <v>0</v>
      </c>
      <c r="BB223" s="39">
        <f t="shared" si="255"/>
        <v>0</v>
      </c>
      <c r="BC223">
        <f t="shared" si="229"/>
        <v>0.37622722065170583</v>
      </c>
      <c r="BD223" s="41">
        <f t="shared" si="256"/>
        <v>0</v>
      </c>
      <c r="BE223" s="41">
        <f t="shared" si="257"/>
        <v>0</v>
      </c>
      <c r="BF223">
        <f t="shared" si="230"/>
        <v>0.35539794911576367</v>
      </c>
      <c r="BG223" s="41">
        <f t="shared" si="258"/>
        <v>133900.75847131803</v>
      </c>
      <c r="BH223" s="41">
        <f t="shared" si="259"/>
        <v>25331546.713683877</v>
      </c>
      <c r="BI223">
        <f t="shared" si="231"/>
        <v>0.39778881120889142</v>
      </c>
      <c r="BJ223">
        <f t="shared" si="260"/>
        <v>461989.45045093034</v>
      </c>
      <c r="BK223" s="121">
        <f t="shared" si="261"/>
        <v>87162311.272867784</v>
      </c>
      <c r="BL223">
        <f t="shared" si="232"/>
        <v>0.41380918352714641</v>
      </c>
      <c r="BM223" s="119">
        <f t="shared" si="262"/>
        <v>595890.20892224833</v>
      </c>
      <c r="BN223" s="119">
        <f t="shared" si="263"/>
        <v>109828126.75464284</v>
      </c>
      <c r="BO223">
        <f t="shared" si="233"/>
        <v>0.37630784095122605</v>
      </c>
    </row>
    <row r="224" spans="1:67">
      <c r="A224">
        <v>212</v>
      </c>
      <c r="B224" s="64">
        <v>207</v>
      </c>
      <c r="C224" s="56">
        <f t="shared" si="207"/>
        <v>14525404.763335116</v>
      </c>
      <c r="D224" s="56">
        <f t="shared" si="234"/>
        <v>301357.88673467189</v>
      </c>
      <c r="E224" s="59">
        <f t="shared" si="235"/>
        <v>14224046.876600444</v>
      </c>
      <c r="F224" s="53">
        <f t="shared" si="236"/>
        <v>525346.56059952395</v>
      </c>
      <c r="G224" s="53">
        <f t="shared" si="208"/>
        <v>65975.870762631734</v>
      </c>
      <c r="H224" s="66">
        <f t="shared" si="209"/>
        <v>459370.68983689218</v>
      </c>
      <c r="I224" s="54">
        <f t="shared" si="237"/>
        <v>0.06</v>
      </c>
      <c r="J224" s="67">
        <f t="shared" si="210"/>
        <v>5.1430128318229462E-3</v>
      </c>
      <c r="K224" s="68">
        <f t="shared" si="211"/>
        <v>70791.906254412694</v>
      </c>
      <c r="L224" s="68">
        <f t="shared" si="212"/>
        <v>596138.46685393667</v>
      </c>
      <c r="M224" s="55">
        <f t="shared" si="238"/>
        <v>530162.59609130491</v>
      </c>
      <c r="N224" s="55">
        <f t="shared" si="239"/>
        <v>119382.86062106884</v>
      </c>
      <c r="O224" s="55">
        <f t="shared" si="213"/>
        <v>410779.7354702361</v>
      </c>
      <c r="P224" s="65">
        <f t="shared" si="240"/>
        <v>0</v>
      </c>
      <c r="Q224" s="52">
        <f t="shared" si="201"/>
        <v>0</v>
      </c>
      <c r="R224" s="57">
        <f t="shared" si="241"/>
        <v>0</v>
      </c>
      <c r="S224" s="59">
        <f t="shared" si="242"/>
        <v>0</v>
      </c>
      <c r="T224" s="56">
        <f t="shared" si="214"/>
        <v>0</v>
      </c>
      <c r="U224" s="57">
        <f t="shared" si="215"/>
        <v>0</v>
      </c>
      <c r="V224" s="59">
        <f t="shared" si="264"/>
        <v>0</v>
      </c>
      <c r="W224" s="52">
        <f t="shared" si="204"/>
        <v>0</v>
      </c>
      <c r="X224" s="57">
        <f t="shared" si="216"/>
        <v>0</v>
      </c>
      <c r="Y224" s="59">
        <f t="shared" si="202"/>
        <v>0</v>
      </c>
      <c r="Z224" s="56">
        <f t="shared" si="243"/>
        <v>0</v>
      </c>
      <c r="AA224" s="57">
        <f t="shared" si="244"/>
        <v>0</v>
      </c>
      <c r="AB224" s="63">
        <f t="shared" si="265"/>
        <v>0</v>
      </c>
      <c r="AC224" s="74">
        <f t="shared" si="217"/>
        <v>0</v>
      </c>
      <c r="AD224" s="57">
        <f t="shared" si="245"/>
        <v>0</v>
      </c>
      <c r="AE224" s="59">
        <f t="shared" si="246"/>
        <v>0</v>
      </c>
      <c r="AF224" s="54">
        <f t="shared" si="247"/>
        <v>0</v>
      </c>
      <c r="AG224" s="57">
        <f t="shared" si="218"/>
        <v>0</v>
      </c>
      <c r="AH224" s="59">
        <f t="shared" si="248"/>
        <v>3202993.6065864032</v>
      </c>
      <c r="AI224" s="54">
        <f t="shared" si="206"/>
        <v>119382.86062106884</v>
      </c>
      <c r="AJ224" s="57">
        <f t="shared" si="219"/>
        <v>13345.806694110013</v>
      </c>
      <c r="AK224" s="59">
        <f t="shared" si="203"/>
        <v>11322411.156748714</v>
      </c>
      <c r="AL224" s="56">
        <f t="shared" si="205"/>
        <v>410779.7354702361</v>
      </c>
      <c r="AM224" s="75">
        <f t="shared" si="220"/>
        <v>47176.713153119643</v>
      </c>
      <c r="AN224">
        <f t="shared" si="249"/>
        <v>3.8574723810357293E-2</v>
      </c>
      <c r="AO224" s="119">
        <f t="shared" si="221"/>
        <v>0</v>
      </c>
      <c r="AP224" s="119">
        <f t="shared" si="222"/>
        <v>0</v>
      </c>
      <c r="AQ224">
        <f t="shared" si="223"/>
        <v>0.33289756172980339</v>
      </c>
      <c r="AR224" s="41">
        <f t="shared" si="224"/>
        <v>0</v>
      </c>
      <c r="AS224" s="41">
        <f t="shared" si="225"/>
        <v>0</v>
      </c>
      <c r="AT224">
        <f t="shared" si="226"/>
        <v>0.33814628829482524</v>
      </c>
      <c r="AU224" s="41">
        <f t="shared" si="250"/>
        <v>0</v>
      </c>
      <c r="AV224" s="41">
        <f t="shared" si="251"/>
        <v>0</v>
      </c>
      <c r="AW224">
        <f t="shared" si="227"/>
        <v>0.35045136481946948</v>
      </c>
      <c r="AX224">
        <f t="shared" si="252"/>
        <v>0</v>
      </c>
      <c r="AY224" s="121">
        <f t="shared" si="253"/>
        <v>0</v>
      </c>
      <c r="AZ224">
        <f t="shared" si="228"/>
        <v>0.43758586939274291</v>
      </c>
      <c r="BA224" s="39">
        <f t="shared" si="254"/>
        <v>0</v>
      </c>
      <c r="BB224" s="39">
        <f t="shared" si="255"/>
        <v>0</v>
      </c>
      <c r="BC224">
        <f t="shared" si="229"/>
        <v>0.37392953538647672</v>
      </c>
      <c r="BD224" s="41">
        <f t="shared" si="256"/>
        <v>0</v>
      </c>
      <c r="BE224" s="41">
        <f t="shared" si="257"/>
        <v>0</v>
      </c>
      <c r="BF224">
        <f t="shared" si="230"/>
        <v>0.35312995935111363</v>
      </c>
      <c r="BG224" s="41">
        <f t="shared" si="258"/>
        <v>132728.66731517887</v>
      </c>
      <c r="BH224" s="41">
        <f t="shared" si="259"/>
        <v>25309166.451666594</v>
      </c>
      <c r="BI224">
        <f t="shared" si="231"/>
        <v>0.39546626657754619</v>
      </c>
      <c r="BJ224">
        <f t="shared" si="260"/>
        <v>457956.44862335577</v>
      </c>
      <c r="BK224" s="121">
        <f t="shared" si="261"/>
        <v>87085303.919690058</v>
      </c>
      <c r="BL224">
        <f t="shared" si="232"/>
        <v>0.41147185151171412</v>
      </c>
      <c r="BM224" s="119">
        <f t="shared" si="262"/>
        <v>590685.11593853461</v>
      </c>
      <c r="BN224" s="119">
        <f t="shared" si="263"/>
        <v>109743657.39090012</v>
      </c>
      <c r="BO224">
        <f t="shared" si="233"/>
        <v>0.37401005179920443</v>
      </c>
    </row>
    <row r="225" spans="1:67">
      <c r="A225">
        <v>213</v>
      </c>
      <c r="B225" s="58">
        <v>208</v>
      </c>
      <c r="C225" s="56">
        <f t="shared" si="207"/>
        <v>13995242.167243812</v>
      </c>
      <c r="D225" s="56">
        <f t="shared" si="234"/>
        <v>301357.88673467189</v>
      </c>
      <c r="E225" s="59">
        <f t="shared" si="235"/>
        <v>13693884.28050914</v>
      </c>
      <c r="F225" s="53">
        <f t="shared" si="236"/>
        <v>522644.69649720658</v>
      </c>
      <c r="G225" s="53">
        <f t="shared" si="208"/>
        <v>63516.799921094898</v>
      </c>
      <c r="H225" s="60">
        <f t="shared" si="209"/>
        <v>459127.89657611167</v>
      </c>
      <c r="I225" s="54">
        <f t="shared" si="237"/>
        <v>0.06</v>
      </c>
      <c r="J225" s="61">
        <f t="shared" si="210"/>
        <v>5.1430128318229462E-3</v>
      </c>
      <c r="K225" s="62">
        <f t="shared" si="211"/>
        <v>68066.521908618219</v>
      </c>
      <c r="L225" s="62">
        <f t="shared" si="212"/>
        <v>590711.21840582485</v>
      </c>
      <c r="M225" s="55">
        <f t="shared" si="238"/>
        <v>527194.41848472995</v>
      </c>
      <c r="N225" s="55">
        <f t="shared" si="239"/>
        <v>118714.48164428548</v>
      </c>
      <c r="O225" s="55">
        <f t="shared" si="213"/>
        <v>408479.93684044451</v>
      </c>
      <c r="P225" s="59">
        <f t="shared" si="240"/>
        <v>0</v>
      </c>
      <c r="Q225" s="52">
        <f t="shared" si="201"/>
        <v>0</v>
      </c>
      <c r="R225" s="57">
        <f t="shared" si="241"/>
        <v>0</v>
      </c>
      <c r="S225" s="59">
        <f t="shared" si="242"/>
        <v>0</v>
      </c>
      <c r="T225" s="56">
        <f t="shared" si="214"/>
        <v>0</v>
      </c>
      <c r="U225" s="57">
        <f t="shared" si="215"/>
        <v>0</v>
      </c>
      <c r="V225" s="59">
        <f t="shared" si="264"/>
        <v>0</v>
      </c>
      <c r="W225" s="52">
        <f t="shared" si="204"/>
        <v>0</v>
      </c>
      <c r="X225" s="57">
        <f t="shared" si="216"/>
        <v>0</v>
      </c>
      <c r="Y225" s="59">
        <f t="shared" si="202"/>
        <v>0</v>
      </c>
      <c r="Z225" s="56">
        <f t="shared" si="243"/>
        <v>0</v>
      </c>
      <c r="AA225" s="57">
        <f t="shared" si="244"/>
        <v>0</v>
      </c>
      <c r="AB225" s="63">
        <f t="shared" si="265"/>
        <v>0</v>
      </c>
      <c r="AC225" s="74">
        <f t="shared" si="217"/>
        <v>0</v>
      </c>
      <c r="AD225" s="57">
        <f t="shared" si="245"/>
        <v>0</v>
      </c>
      <c r="AE225" s="59">
        <f t="shared" si="246"/>
        <v>0</v>
      </c>
      <c r="AF225" s="54">
        <f t="shared" si="247"/>
        <v>0</v>
      </c>
      <c r="AG225" s="57">
        <f t="shared" si="218"/>
        <v>0</v>
      </c>
      <c r="AH225" s="59">
        <f t="shared" si="248"/>
        <v>3083610.7459653346</v>
      </c>
      <c r="AI225" s="54">
        <f t="shared" si="206"/>
        <v>118714.48164428548</v>
      </c>
      <c r="AJ225" s="57">
        <f t="shared" si="219"/>
        <v>12848.378108188894</v>
      </c>
      <c r="AK225" s="59">
        <f t="shared" si="203"/>
        <v>10911631.421278479</v>
      </c>
      <c r="AL225" s="56">
        <f t="shared" si="205"/>
        <v>408479.93684044451</v>
      </c>
      <c r="AM225" s="75">
        <f t="shared" si="220"/>
        <v>45465.130921993659</v>
      </c>
      <c r="AN225">
        <f t="shared" si="249"/>
        <v>3.8655130994364753E-2</v>
      </c>
      <c r="AO225" s="119">
        <f t="shared" si="221"/>
        <v>0</v>
      </c>
      <c r="AP225" s="119">
        <f t="shared" si="222"/>
        <v>0</v>
      </c>
      <c r="AQ225">
        <f t="shared" si="223"/>
        <v>0.3306746167781876</v>
      </c>
      <c r="AR225" s="41">
        <f t="shared" si="224"/>
        <v>0</v>
      </c>
      <c r="AS225" s="41">
        <f t="shared" si="225"/>
        <v>0</v>
      </c>
      <c r="AT225">
        <f t="shared" si="226"/>
        <v>0.33591364476904922</v>
      </c>
      <c r="AU225" s="41">
        <f t="shared" si="250"/>
        <v>0</v>
      </c>
      <c r="AV225" s="41">
        <f t="shared" si="251"/>
        <v>0</v>
      </c>
      <c r="AW225">
        <f t="shared" si="227"/>
        <v>0.34819751163649254</v>
      </c>
      <c r="AX225">
        <f t="shared" si="252"/>
        <v>0</v>
      </c>
      <c r="AY225" s="121">
        <f t="shared" si="253"/>
        <v>0</v>
      </c>
      <c r="AZ225">
        <f t="shared" si="228"/>
        <v>0.43523761569131231</v>
      </c>
      <c r="BA225" s="39">
        <f t="shared" si="254"/>
        <v>0</v>
      </c>
      <c r="BB225" s="39">
        <f t="shared" si="255"/>
        <v>0</v>
      </c>
      <c r="BC225">
        <f t="shared" si="229"/>
        <v>0.37164092905230006</v>
      </c>
      <c r="BD225" s="41">
        <f t="shared" si="256"/>
        <v>0</v>
      </c>
      <c r="BE225" s="41">
        <f t="shared" si="257"/>
        <v>0</v>
      </c>
      <c r="BF225">
        <f t="shared" si="230"/>
        <v>0.35087176755744787</v>
      </c>
      <c r="BG225" s="41">
        <f t="shared" si="258"/>
        <v>131562.85975247438</v>
      </c>
      <c r="BH225" s="41">
        <f t="shared" si="259"/>
        <v>25286184.590232808</v>
      </c>
      <c r="BI225">
        <f t="shared" si="231"/>
        <v>0.39315204087981892</v>
      </c>
      <c r="BJ225">
        <f t="shared" si="260"/>
        <v>453945.06776243815</v>
      </c>
      <c r="BK225" s="121">
        <f t="shared" si="261"/>
        <v>87006226.547014683</v>
      </c>
      <c r="BL225">
        <f t="shared" si="232"/>
        <v>0.40914226573422391</v>
      </c>
      <c r="BM225" s="119">
        <f t="shared" si="262"/>
        <v>585507.92751491256</v>
      </c>
      <c r="BN225" s="119">
        <f t="shared" si="263"/>
        <v>109656439.04482383</v>
      </c>
      <c r="BO225">
        <f t="shared" si="233"/>
        <v>0.37172133876369928</v>
      </c>
    </row>
    <row r="226" spans="1:67">
      <c r="A226">
        <v>214</v>
      </c>
      <c r="B226" s="64">
        <v>209</v>
      </c>
      <c r="C226" s="56">
        <f t="shared" si="207"/>
        <v>13468047.748759083</v>
      </c>
      <c r="D226" s="56">
        <f t="shared" si="234"/>
        <v>301357.88673467375</v>
      </c>
      <c r="E226" s="59">
        <f t="shared" si="235"/>
        <v>13166689.86202441</v>
      </c>
      <c r="F226" s="53">
        <f t="shared" si="236"/>
        <v>519956.72811663721</v>
      </c>
      <c r="G226" s="53">
        <f t="shared" si="208"/>
        <v>61071.496476689885</v>
      </c>
      <c r="H226" s="66">
        <f t="shared" si="209"/>
        <v>458885.23163994733</v>
      </c>
      <c r="I226" s="54">
        <f t="shared" si="237"/>
        <v>0.06</v>
      </c>
      <c r="J226" s="67">
        <f t="shared" si="210"/>
        <v>5.1430128318229462E-3</v>
      </c>
      <c r="K226" s="68">
        <f t="shared" si="211"/>
        <v>65356.402278366339</v>
      </c>
      <c r="L226" s="68">
        <f t="shared" si="212"/>
        <v>585313.13039500359</v>
      </c>
      <c r="M226" s="55">
        <f t="shared" si="238"/>
        <v>524241.63391831372</v>
      </c>
      <c r="N226" s="55">
        <f t="shared" si="239"/>
        <v>118049.56889688411</v>
      </c>
      <c r="O226" s="55">
        <f t="shared" si="213"/>
        <v>406192.06502142962</v>
      </c>
      <c r="P226" s="65">
        <f t="shared" si="240"/>
        <v>0</v>
      </c>
      <c r="Q226" s="52">
        <f t="shared" si="201"/>
        <v>0</v>
      </c>
      <c r="R226" s="57">
        <f t="shared" si="241"/>
        <v>0</v>
      </c>
      <c r="S226" s="59">
        <f t="shared" si="242"/>
        <v>0</v>
      </c>
      <c r="T226" s="56">
        <f t="shared" si="214"/>
        <v>0</v>
      </c>
      <c r="U226" s="57">
        <f t="shared" si="215"/>
        <v>0</v>
      </c>
      <c r="V226" s="59">
        <f t="shared" si="264"/>
        <v>0</v>
      </c>
      <c r="W226" s="52">
        <f t="shared" si="204"/>
        <v>0</v>
      </c>
      <c r="X226" s="57">
        <f t="shared" si="216"/>
        <v>0</v>
      </c>
      <c r="Y226" s="59">
        <f t="shared" si="202"/>
        <v>0</v>
      </c>
      <c r="Z226" s="56">
        <f t="shared" si="243"/>
        <v>0</v>
      </c>
      <c r="AA226" s="57">
        <f t="shared" si="244"/>
        <v>0</v>
      </c>
      <c r="AB226" s="63">
        <f t="shared" si="265"/>
        <v>0</v>
      </c>
      <c r="AC226" s="74">
        <f t="shared" si="217"/>
        <v>0</v>
      </c>
      <c r="AD226" s="57">
        <f t="shared" si="245"/>
        <v>0</v>
      </c>
      <c r="AE226" s="59">
        <f t="shared" si="246"/>
        <v>0</v>
      </c>
      <c r="AF226" s="54">
        <f t="shared" si="247"/>
        <v>0</v>
      </c>
      <c r="AG226" s="57">
        <f t="shared" si="218"/>
        <v>0</v>
      </c>
      <c r="AH226" s="59">
        <f t="shared" si="248"/>
        <v>2964896.2643210492</v>
      </c>
      <c r="AI226" s="54">
        <f t="shared" si="206"/>
        <v>118049.56889688411</v>
      </c>
      <c r="AJ226" s="57">
        <f t="shared" si="219"/>
        <v>12353.734434671038</v>
      </c>
      <c r="AK226" s="59">
        <f t="shared" si="203"/>
        <v>10503151.484438034</v>
      </c>
      <c r="AL226" s="56">
        <f t="shared" si="205"/>
        <v>406192.06502142962</v>
      </c>
      <c r="AM226" s="75">
        <f t="shared" si="220"/>
        <v>43763.131185158476</v>
      </c>
      <c r="AN226">
        <f t="shared" si="249"/>
        <v>3.873553817837222E-2</v>
      </c>
      <c r="AO226" s="119">
        <f t="shared" si="221"/>
        <v>0</v>
      </c>
      <c r="AP226" s="119">
        <f t="shared" si="222"/>
        <v>0</v>
      </c>
      <c r="AQ226">
        <f t="shared" si="223"/>
        <v>0.32846214026140119</v>
      </c>
      <c r="AR226" s="41">
        <f t="shared" si="224"/>
        <v>0</v>
      </c>
      <c r="AS226" s="41">
        <f t="shared" si="225"/>
        <v>0</v>
      </c>
      <c r="AT226">
        <f t="shared" si="226"/>
        <v>0.33369129707125378</v>
      </c>
      <c r="AU226" s="41">
        <f t="shared" si="250"/>
        <v>0</v>
      </c>
      <c r="AV226" s="41">
        <f t="shared" si="251"/>
        <v>0</v>
      </c>
      <c r="AW226">
        <f t="shared" si="227"/>
        <v>0.3459535440605977</v>
      </c>
      <c r="AX226">
        <f t="shared" si="252"/>
        <v>0</v>
      </c>
      <c r="AY226" s="121">
        <f t="shared" si="253"/>
        <v>0</v>
      </c>
      <c r="AZ226">
        <f t="shared" si="228"/>
        <v>0.4328961894203131</v>
      </c>
      <c r="BA226" s="39">
        <f t="shared" si="254"/>
        <v>0</v>
      </c>
      <c r="BB226" s="39">
        <f t="shared" si="255"/>
        <v>0</v>
      </c>
      <c r="BC226">
        <f t="shared" si="229"/>
        <v>0.36936140695159575</v>
      </c>
      <c r="BD226" s="41">
        <f t="shared" si="256"/>
        <v>0</v>
      </c>
      <c r="BE226" s="41">
        <f t="shared" si="257"/>
        <v>0</v>
      </c>
      <c r="BF226">
        <f t="shared" si="230"/>
        <v>0.34862337111221198</v>
      </c>
      <c r="BG226" s="41">
        <f t="shared" si="258"/>
        <v>130403.30333155516</v>
      </c>
      <c r="BH226" s="41">
        <f t="shared" si="259"/>
        <v>25262607.743933201</v>
      </c>
      <c r="BI226">
        <f t="shared" si="231"/>
        <v>0.3908461470121728</v>
      </c>
      <c r="BJ226">
        <f t="shared" si="260"/>
        <v>449955.19620658807</v>
      </c>
      <c r="BK226" s="121">
        <f t="shared" si="261"/>
        <v>86925101.914585933</v>
      </c>
      <c r="BL226">
        <f t="shared" si="232"/>
        <v>0.40682044434491726</v>
      </c>
      <c r="BM226" s="119">
        <f t="shared" si="262"/>
        <v>580358.49953814317</v>
      </c>
      <c r="BN226" s="119">
        <f t="shared" si="263"/>
        <v>109566501.48892757</v>
      </c>
      <c r="BO226">
        <f t="shared" si="233"/>
        <v>0.36944170717669655</v>
      </c>
    </row>
    <row r="227" spans="1:67">
      <c r="A227">
        <v>215</v>
      </c>
      <c r="B227" s="58">
        <v>210</v>
      </c>
      <c r="C227" s="56">
        <f t="shared" si="207"/>
        <v>12943806.11484077</v>
      </c>
      <c r="D227" s="56">
        <f t="shared" si="234"/>
        <v>301357.88673467375</v>
      </c>
      <c r="E227" s="59">
        <f t="shared" si="235"/>
        <v>12642448.228106096</v>
      </c>
      <c r="F227" s="53">
        <f t="shared" si="236"/>
        <v>517282.58399194072</v>
      </c>
      <c r="G227" s="53">
        <f t="shared" si="208"/>
        <v>58639.889031365448</v>
      </c>
      <c r="H227" s="60">
        <f t="shared" si="209"/>
        <v>458642.69496057526</v>
      </c>
      <c r="I227" s="54">
        <f t="shared" si="237"/>
        <v>0.06</v>
      </c>
      <c r="J227" s="61">
        <f t="shared" si="210"/>
        <v>5.1430128318229462E-3</v>
      </c>
      <c r="K227" s="62">
        <f t="shared" si="211"/>
        <v>62661.468197402828</v>
      </c>
      <c r="L227" s="62">
        <f t="shared" si="212"/>
        <v>579944.05218934349</v>
      </c>
      <c r="M227" s="55">
        <f t="shared" si="238"/>
        <v>521304.16315797804</v>
      </c>
      <c r="N227" s="55">
        <f t="shared" si="239"/>
        <v>117388.10453680839</v>
      </c>
      <c r="O227" s="55">
        <f t="shared" si="213"/>
        <v>403916.05862116965</v>
      </c>
      <c r="P227" s="59">
        <f t="shared" si="240"/>
        <v>0</v>
      </c>
      <c r="Q227" s="52">
        <f t="shared" si="201"/>
        <v>0</v>
      </c>
      <c r="R227" s="57">
        <f t="shared" si="241"/>
        <v>0</v>
      </c>
      <c r="S227" s="59">
        <f t="shared" si="242"/>
        <v>0</v>
      </c>
      <c r="T227" s="56">
        <f t="shared" si="214"/>
        <v>0</v>
      </c>
      <c r="U227" s="57">
        <f t="shared" si="215"/>
        <v>0</v>
      </c>
      <c r="V227" s="59">
        <f t="shared" si="264"/>
        <v>0</v>
      </c>
      <c r="W227" s="52">
        <f t="shared" si="204"/>
        <v>0</v>
      </c>
      <c r="X227" s="57">
        <f t="shared" si="216"/>
        <v>0</v>
      </c>
      <c r="Y227" s="59">
        <f t="shared" si="202"/>
        <v>0</v>
      </c>
      <c r="Z227" s="56">
        <f t="shared" si="243"/>
        <v>0</v>
      </c>
      <c r="AA227" s="57">
        <f t="shared" si="244"/>
        <v>0</v>
      </c>
      <c r="AB227" s="63">
        <f t="shared" si="265"/>
        <v>0</v>
      </c>
      <c r="AC227" s="74">
        <f t="shared" si="217"/>
        <v>0</v>
      </c>
      <c r="AD227" s="57">
        <f t="shared" si="245"/>
        <v>0</v>
      </c>
      <c r="AE227" s="59">
        <f t="shared" si="246"/>
        <v>0</v>
      </c>
      <c r="AF227" s="54">
        <f t="shared" si="247"/>
        <v>0</v>
      </c>
      <c r="AG227" s="57">
        <f t="shared" si="218"/>
        <v>0</v>
      </c>
      <c r="AH227" s="59">
        <f t="shared" si="248"/>
        <v>2846846.6954241651</v>
      </c>
      <c r="AI227" s="54">
        <f t="shared" si="206"/>
        <v>117388.10453680839</v>
      </c>
      <c r="AJ227" s="57">
        <f t="shared" si="219"/>
        <v>11861.861230934021</v>
      </c>
      <c r="AK227" s="59">
        <f t="shared" si="203"/>
        <v>10096959.419416605</v>
      </c>
      <c r="AL227" s="56">
        <f t="shared" si="205"/>
        <v>403916.05862116965</v>
      </c>
      <c r="AM227" s="75">
        <f t="shared" si="220"/>
        <v>42070.664247569184</v>
      </c>
      <c r="AN227">
        <f t="shared" si="249"/>
        <v>3.8815945362379672E-2</v>
      </c>
      <c r="AO227" s="119">
        <f t="shared" si="221"/>
        <v>0</v>
      </c>
      <c r="AP227" s="119">
        <f t="shared" si="222"/>
        <v>0</v>
      </c>
      <c r="AQ227">
        <f t="shared" si="223"/>
        <v>0.32626012092726198</v>
      </c>
      <c r="AR227" s="41">
        <f t="shared" si="224"/>
        <v>0</v>
      </c>
      <c r="AS227" s="41">
        <f t="shared" si="225"/>
        <v>0</v>
      </c>
      <c r="AT227">
        <f t="shared" si="226"/>
        <v>0.33147923614546371</v>
      </c>
      <c r="AU227" s="41">
        <f t="shared" si="250"/>
        <v>0</v>
      </c>
      <c r="AV227" s="41">
        <f t="shared" si="251"/>
        <v>0</v>
      </c>
      <c r="AW227">
        <f t="shared" si="227"/>
        <v>0.3437194580343727</v>
      </c>
      <c r="AX227">
        <f t="shared" si="252"/>
        <v>0</v>
      </c>
      <c r="AY227" s="121">
        <f t="shared" si="253"/>
        <v>0</v>
      </c>
      <c r="AZ227">
        <f t="shared" si="228"/>
        <v>0.43056161620157229</v>
      </c>
      <c r="BA227" s="39">
        <f t="shared" si="254"/>
        <v>0</v>
      </c>
      <c r="BB227" s="39">
        <f t="shared" si="255"/>
        <v>0</v>
      </c>
      <c r="BC227">
        <f t="shared" si="229"/>
        <v>0.36709097399131813</v>
      </c>
      <c r="BD227" s="41">
        <f t="shared" si="256"/>
        <v>0</v>
      </c>
      <c r="BE227" s="41">
        <f t="shared" si="257"/>
        <v>0</v>
      </c>
      <c r="BF227">
        <f t="shared" si="230"/>
        <v>0.34638476701845861</v>
      </c>
      <c r="BG227" s="41">
        <f t="shared" si="258"/>
        <v>129249.96576774241</v>
      </c>
      <c r="BH227" s="41">
        <f t="shared" si="259"/>
        <v>25238442.475413803</v>
      </c>
      <c r="BI227">
        <f t="shared" si="231"/>
        <v>0.38854859746232728</v>
      </c>
      <c r="BJ227">
        <f t="shared" si="260"/>
        <v>445986.72286873881</v>
      </c>
      <c r="BK227" s="121">
        <f t="shared" si="261"/>
        <v>86841952.603551477</v>
      </c>
      <c r="BL227">
        <f t="shared" si="232"/>
        <v>0.40450640508046481</v>
      </c>
      <c r="BM227" s="119">
        <f t="shared" si="262"/>
        <v>575236.68863648118</v>
      </c>
      <c r="BN227" s="119">
        <f t="shared" si="263"/>
        <v>109473874.26317538</v>
      </c>
      <c r="BO227">
        <f t="shared" si="233"/>
        <v>0.36717116197456723</v>
      </c>
    </row>
    <row r="228" spans="1:67">
      <c r="A228">
        <v>216</v>
      </c>
      <c r="B228" s="64">
        <v>211</v>
      </c>
      <c r="C228" s="56">
        <f t="shared" si="207"/>
        <v>12422501.951682791</v>
      </c>
      <c r="D228" s="56">
        <f t="shared" si="234"/>
        <v>301357.88673467375</v>
      </c>
      <c r="E228" s="59">
        <f t="shared" si="235"/>
        <v>12121144.064948117</v>
      </c>
      <c r="F228" s="53">
        <f t="shared" si="236"/>
        <v>514622.19302479154</v>
      </c>
      <c r="G228" s="53">
        <f t="shared" si="208"/>
        <v>56221.906554584355</v>
      </c>
      <c r="H228" s="66">
        <f t="shared" si="209"/>
        <v>458400.28647020721</v>
      </c>
      <c r="I228" s="54">
        <f t="shared" si="237"/>
        <v>0.06</v>
      </c>
      <c r="J228" s="67">
        <f t="shared" si="210"/>
        <v>5.1430128318229462E-3</v>
      </c>
      <c r="K228" s="68">
        <f t="shared" si="211"/>
        <v>59981.640906975132</v>
      </c>
      <c r="L228" s="68">
        <f t="shared" si="212"/>
        <v>574603.83393176668</v>
      </c>
      <c r="M228" s="55">
        <f t="shared" si="238"/>
        <v>518381.92737718235</v>
      </c>
      <c r="N228" s="55">
        <f t="shared" si="239"/>
        <v>116730.07081377193</v>
      </c>
      <c r="O228" s="55">
        <f t="shared" si="213"/>
        <v>401651.85656341043</v>
      </c>
      <c r="P228" s="65">
        <f t="shared" si="240"/>
        <v>0</v>
      </c>
      <c r="Q228" s="52">
        <f t="shared" si="201"/>
        <v>0</v>
      </c>
      <c r="R228" s="57">
        <f t="shared" si="241"/>
        <v>0</v>
      </c>
      <c r="S228" s="59">
        <f t="shared" si="242"/>
        <v>0</v>
      </c>
      <c r="T228" s="56">
        <f t="shared" si="214"/>
        <v>0</v>
      </c>
      <c r="U228" s="57">
        <f t="shared" si="215"/>
        <v>0</v>
      </c>
      <c r="V228" s="59">
        <f t="shared" si="264"/>
        <v>0</v>
      </c>
      <c r="W228" s="52">
        <f t="shared" si="204"/>
        <v>0</v>
      </c>
      <c r="X228" s="57">
        <f t="shared" si="216"/>
        <v>0</v>
      </c>
      <c r="Y228" s="59">
        <f t="shared" si="202"/>
        <v>0</v>
      </c>
      <c r="Z228" s="56">
        <f t="shared" si="243"/>
        <v>0</v>
      </c>
      <c r="AA228" s="57">
        <f t="shared" si="244"/>
        <v>0</v>
      </c>
      <c r="AB228" s="63">
        <f t="shared" si="265"/>
        <v>0</v>
      </c>
      <c r="AC228" s="74">
        <f t="shared" si="217"/>
        <v>0</v>
      </c>
      <c r="AD228" s="57">
        <f t="shared" si="245"/>
        <v>0</v>
      </c>
      <c r="AE228" s="59">
        <f t="shared" si="246"/>
        <v>0</v>
      </c>
      <c r="AF228" s="54">
        <f t="shared" si="247"/>
        <v>0</v>
      </c>
      <c r="AG228" s="57">
        <f t="shared" si="218"/>
        <v>0</v>
      </c>
      <c r="AH228" s="59">
        <f t="shared" si="248"/>
        <v>2729458.5908873565</v>
      </c>
      <c r="AI228" s="54">
        <f t="shared" si="206"/>
        <v>116730.07081377193</v>
      </c>
      <c r="AJ228" s="57">
        <f t="shared" si="219"/>
        <v>11372.744128697319</v>
      </c>
      <c r="AK228" s="59">
        <f t="shared" si="203"/>
        <v>9693043.3607954346</v>
      </c>
      <c r="AL228" s="56">
        <f t="shared" si="205"/>
        <v>401651.85656341043</v>
      </c>
      <c r="AM228" s="75">
        <f t="shared" si="220"/>
        <v>40387.680669980975</v>
      </c>
      <c r="AN228">
        <f t="shared" si="249"/>
        <v>3.8896352546387139E-2</v>
      </c>
      <c r="AO228" s="119">
        <f t="shared" si="221"/>
        <v>0</v>
      </c>
      <c r="AP228" s="119">
        <f t="shared" si="222"/>
        <v>0</v>
      </c>
      <c r="AQ228">
        <f t="shared" si="223"/>
        <v>0.32406854718160294</v>
      </c>
      <c r="AR228" s="41">
        <f t="shared" si="224"/>
        <v>0</v>
      </c>
      <c r="AS228" s="41">
        <f t="shared" si="225"/>
        <v>0</v>
      </c>
      <c r="AT228">
        <f t="shared" si="226"/>
        <v>0.329277452585026</v>
      </c>
      <c r="AU228" s="41">
        <f t="shared" si="250"/>
        <v>0</v>
      </c>
      <c r="AV228" s="41">
        <f t="shared" si="251"/>
        <v>0</v>
      </c>
      <c r="AW228">
        <f t="shared" si="227"/>
        <v>0.34149524913199658</v>
      </c>
      <c r="AX228">
        <f t="shared" si="252"/>
        <v>0</v>
      </c>
      <c r="AY228" s="121">
        <f t="shared" si="253"/>
        <v>0</v>
      </c>
      <c r="AZ228">
        <f t="shared" si="228"/>
        <v>0.42823392124448195</v>
      </c>
      <c r="BA228" s="39">
        <f t="shared" si="254"/>
        <v>0</v>
      </c>
      <c r="BB228" s="39">
        <f t="shared" si="255"/>
        <v>0</v>
      </c>
      <c r="BC228">
        <f t="shared" si="229"/>
        <v>0.36482963468502833</v>
      </c>
      <c r="BD228" s="41">
        <f t="shared" si="256"/>
        <v>0</v>
      </c>
      <c r="BE228" s="41">
        <f t="shared" si="257"/>
        <v>0</v>
      </c>
      <c r="BF228">
        <f t="shared" si="230"/>
        <v>0.34415595190740872</v>
      </c>
      <c r="BG228" s="41">
        <f t="shared" si="258"/>
        <v>128102.81494246925</v>
      </c>
      <c r="BH228" s="41">
        <f t="shared" si="259"/>
        <v>25213695.295774739</v>
      </c>
      <c r="BI228">
        <f t="shared" si="231"/>
        <v>0.38625940431104938</v>
      </c>
      <c r="BJ228">
        <f t="shared" si="260"/>
        <v>442039.53723339143</v>
      </c>
      <c r="BK228" s="121">
        <f t="shared" si="261"/>
        <v>86756801.017696649</v>
      </c>
      <c r="BL228">
        <f t="shared" si="232"/>
        <v>0.40220016526544006</v>
      </c>
      <c r="BM228" s="119">
        <f t="shared" si="262"/>
        <v>570142.35217586067</v>
      </c>
      <c r="BN228" s="119">
        <f t="shared" si="263"/>
        <v>109378586.67658548</v>
      </c>
      <c r="BO228">
        <f t="shared" si="233"/>
        <v>0.36490970770032993</v>
      </c>
    </row>
    <row r="229" spans="1:67">
      <c r="A229">
        <v>217</v>
      </c>
      <c r="B229" s="58">
        <v>212</v>
      </c>
      <c r="C229" s="56">
        <f t="shared" si="207"/>
        <v>11904120.02430561</v>
      </c>
      <c r="D229" s="56">
        <f t="shared" si="234"/>
        <v>301357.88673467375</v>
      </c>
      <c r="E229" s="59">
        <f t="shared" si="235"/>
        <v>11602762.137570936</v>
      </c>
      <c r="F229" s="53">
        <f t="shared" si="236"/>
        <v>511975.48448252428</v>
      </c>
      <c r="G229" s="53">
        <f t="shared" si="208"/>
        <v>53817.478381433197</v>
      </c>
      <c r="H229" s="60">
        <f t="shared" si="209"/>
        <v>458158.0061010911</v>
      </c>
      <c r="I229" s="54">
        <f t="shared" si="237"/>
        <v>0.06</v>
      </c>
      <c r="J229" s="61">
        <f t="shared" si="210"/>
        <v>5.1430128318229462E-3</v>
      </c>
      <c r="K229" s="62">
        <f t="shared" si="211"/>
        <v>57316.842053736436</v>
      </c>
      <c r="L229" s="62">
        <f t="shared" si="212"/>
        <v>569292.32653626078</v>
      </c>
      <c r="M229" s="55">
        <f t="shared" si="238"/>
        <v>515474.8481548276</v>
      </c>
      <c r="N229" s="55">
        <f t="shared" si="239"/>
        <v>116075.45006878635</v>
      </c>
      <c r="O229" s="55">
        <f t="shared" si="213"/>
        <v>399399.39808604127</v>
      </c>
      <c r="P229" s="59">
        <f t="shared" si="240"/>
        <v>0</v>
      </c>
      <c r="Q229" s="52">
        <f t="shared" si="201"/>
        <v>0</v>
      </c>
      <c r="R229" s="57">
        <f t="shared" si="241"/>
        <v>0</v>
      </c>
      <c r="S229" s="59">
        <f t="shared" si="242"/>
        <v>0</v>
      </c>
      <c r="T229" s="56">
        <f t="shared" si="214"/>
        <v>0</v>
      </c>
      <c r="U229" s="57">
        <f t="shared" si="215"/>
        <v>0</v>
      </c>
      <c r="V229" s="59">
        <f t="shared" si="264"/>
        <v>0</v>
      </c>
      <c r="W229" s="52">
        <f t="shared" si="204"/>
        <v>0</v>
      </c>
      <c r="X229" s="57">
        <f t="shared" si="216"/>
        <v>0</v>
      </c>
      <c r="Y229" s="59">
        <f t="shared" si="202"/>
        <v>0</v>
      </c>
      <c r="Z229" s="56">
        <f t="shared" si="243"/>
        <v>0</v>
      </c>
      <c r="AA229" s="57">
        <f t="shared" si="244"/>
        <v>0</v>
      </c>
      <c r="AB229" s="63">
        <f t="shared" si="265"/>
        <v>0</v>
      </c>
      <c r="AC229" s="74">
        <f t="shared" si="217"/>
        <v>0</v>
      </c>
      <c r="AD229" s="57">
        <f t="shared" si="245"/>
        <v>0</v>
      </c>
      <c r="AE229" s="59">
        <f t="shared" si="246"/>
        <v>0</v>
      </c>
      <c r="AF229" s="54">
        <f t="shared" si="247"/>
        <v>0</v>
      </c>
      <c r="AG229" s="57">
        <f t="shared" si="218"/>
        <v>0</v>
      </c>
      <c r="AH229" s="59">
        <f t="shared" si="248"/>
        <v>2612728.5200735847</v>
      </c>
      <c r="AI229" s="54">
        <f t="shared" si="206"/>
        <v>116075.45006878635</v>
      </c>
      <c r="AJ229" s="57">
        <f t="shared" si="219"/>
        <v>10886.368833639935</v>
      </c>
      <c r="AK229" s="59">
        <f t="shared" si="203"/>
        <v>9291391.5042320248</v>
      </c>
      <c r="AL229" s="56">
        <f t="shared" si="205"/>
        <v>399399.39808604127</v>
      </c>
      <c r="AM229" s="75">
        <f t="shared" si="220"/>
        <v>38714.131267633435</v>
      </c>
      <c r="AN229">
        <f t="shared" si="249"/>
        <v>3.8976759730394599E-2</v>
      </c>
      <c r="AO229" s="119">
        <f t="shared" si="221"/>
        <v>0</v>
      </c>
      <c r="AP229" s="119">
        <f t="shared" si="222"/>
        <v>0</v>
      </c>
      <c r="AQ229">
        <f t="shared" si="223"/>
        <v>0.32188740709113639</v>
      </c>
      <c r="AR229" s="41">
        <f t="shared" si="224"/>
        <v>0</v>
      </c>
      <c r="AS229" s="41">
        <f t="shared" si="225"/>
        <v>0</v>
      </c>
      <c r="AT229">
        <f t="shared" si="226"/>
        <v>0.32708593663546526</v>
      </c>
      <c r="AU229" s="41">
        <f t="shared" si="250"/>
        <v>0</v>
      </c>
      <c r="AV229" s="41">
        <f t="shared" si="251"/>
        <v>0</v>
      </c>
      <c r="AW229">
        <f t="shared" si="227"/>
        <v>0.33928091256182907</v>
      </c>
      <c r="AX229">
        <f t="shared" si="252"/>
        <v>0</v>
      </c>
      <c r="AY229" s="121">
        <f t="shared" si="253"/>
        <v>0</v>
      </c>
      <c r="AZ229">
        <f t="shared" si="228"/>
        <v>0.42591312934692538</v>
      </c>
      <c r="BA229" s="39">
        <f t="shared" si="254"/>
        <v>0</v>
      </c>
      <c r="BB229" s="39">
        <f t="shared" si="255"/>
        <v>0</v>
      </c>
      <c r="BC229">
        <f t="shared" si="229"/>
        <v>0.3625773931551482</v>
      </c>
      <c r="BD229" s="41">
        <f t="shared" si="256"/>
        <v>0</v>
      </c>
      <c r="BE229" s="41">
        <f t="shared" si="257"/>
        <v>0</v>
      </c>
      <c r="BF229">
        <f t="shared" si="230"/>
        <v>0.34193692204098308</v>
      </c>
      <c r="BG229" s="41">
        <f t="shared" si="258"/>
        <v>126961.81890242628</v>
      </c>
      <c r="BH229" s="41">
        <f t="shared" si="259"/>
        <v>25188372.664926637</v>
      </c>
      <c r="BI229">
        <f t="shared" si="231"/>
        <v>0.38397857923383583</v>
      </c>
      <c r="BJ229">
        <f t="shared" si="260"/>
        <v>438113.52935367473</v>
      </c>
      <c r="BK229" s="121">
        <f t="shared" si="261"/>
        <v>86669669.384670958</v>
      </c>
      <c r="BL229">
        <f t="shared" si="232"/>
        <v>0.39990174181371851</v>
      </c>
      <c r="BM229" s="119">
        <f t="shared" si="262"/>
        <v>565075.34825610102</v>
      </c>
      <c r="BN229" s="119">
        <f t="shared" si="263"/>
        <v>109280667.80882345</v>
      </c>
      <c r="BO229">
        <f t="shared" si="233"/>
        <v>0.36265734850572839</v>
      </c>
    </row>
    <row r="230" spans="1:67">
      <c r="A230">
        <v>218</v>
      </c>
      <c r="B230" s="64">
        <v>213</v>
      </c>
      <c r="C230" s="56">
        <f t="shared" si="207"/>
        <v>11388645.176150782</v>
      </c>
      <c r="D230" s="56">
        <f t="shared" si="234"/>
        <v>301357.88673467189</v>
      </c>
      <c r="E230" s="59">
        <f t="shared" si="235"/>
        <v>11087287.28941611</v>
      </c>
      <c r="F230" s="53">
        <f t="shared" si="236"/>
        <v>509342.38799625193</v>
      </c>
      <c r="G230" s="53">
        <f t="shared" si="208"/>
        <v>51426.534210741724</v>
      </c>
      <c r="H230" s="66">
        <f t="shared" si="209"/>
        <v>457915.85378551017</v>
      </c>
      <c r="I230" s="54">
        <f t="shared" si="237"/>
        <v>0.06</v>
      </c>
      <c r="J230" s="67">
        <f t="shared" si="210"/>
        <v>5.1430128318229462E-3</v>
      </c>
      <c r="K230" s="68">
        <f t="shared" si="211"/>
        <v>54666.99368766047</v>
      </c>
      <c r="L230" s="68">
        <f t="shared" si="212"/>
        <v>564009.38168391236</v>
      </c>
      <c r="M230" s="55">
        <f t="shared" si="238"/>
        <v>512582.84747317061</v>
      </c>
      <c r="N230" s="55">
        <f t="shared" si="239"/>
        <v>115424.22473369155</v>
      </c>
      <c r="O230" s="55">
        <f t="shared" si="213"/>
        <v>397158.62273947906</v>
      </c>
      <c r="P230" s="65">
        <f t="shared" si="240"/>
        <v>0</v>
      </c>
      <c r="Q230" s="52">
        <f t="shared" si="201"/>
        <v>0</v>
      </c>
      <c r="R230" s="57">
        <f t="shared" si="241"/>
        <v>0</v>
      </c>
      <c r="S230" s="59">
        <f t="shared" si="242"/>
        <v>0</v>
      </c>
      <c r="T230" s="56">
        <f t="shared" si="214"/>
        <v>0</v>
      </c>
      <c r="U230" s="57">
        <f t="shared" si="215"/>
        <v>0</v>
      </c>
      <c r="V230" s="59">
        <f t="shared" si="264"/>
        <v>0</v>
      </c>
      <c r="W230" s="52">
        <f t="shared" si="204"/>
        <v>0</v>
      </c>
      <c r="X230" s="57">
        <f t="shared" si="216"/>
        <v>0</v>
      </c>
      <c r="Y230" s="59">
        <f t="shared" si="202"/>
        <v>0</v>
      </c>
      <c r="Z230" s="56">
        <f t="shared" si="243"/>
        <v>0</v>
      </c>
      <c r="AA230" s="57">
        <f t="shared" si="244"/>
        <v>0</v>
      </c>
      <c r="AB230" s="63">
        <f t="shared" si="265"/>
        <v>0</v>
      </c>
      <c r="AC230" s="74">
        <f t="shared" si="217"/>
        <v>0</v>
      </c>
      <c r="AD230" s="57">
        <f t="shared" si="245"/>
        <v>0</v>
      </c>
      <c r="AE230" s="59">
        <f t="shared" si="246"/>
        <v>0</v>
      </c>
      <c r="AF230" s="54">
        <f t="shared" si="247"/>
        <v>0</v>
      </c>
      <c r="AG230" s="57">
        <f t="shared" si="218"/>
        <v>0</v>
      </c>
      <c r="AH230" s="59">
        <f t="shared" si="248"/>
        <v>2496653.0700047985</v>
      </c>
      <c r="AI230" s="54">
        <f t="shared" si="206"/>
        <v>115424.22473369155</v>
      </c>
      <c r="AJ230" s="57">
        <f t="shared" si="219"/>
        <v>10402.721125019994</v>
      </c>
      <c r="AK230" s="59">
        <f t="shared" si="203"/>
        <v>8891992.1061459836</v>
      </c>
      <c r="AL230" s="56">
        <f t="shared" si="205"/>
        <v>397158.62273947906</v>
      </c>
      <c r="AM230" s="75">
        <f t="shared" si="220"/>
        <v>37049.967108941601</v>
      </c>
      <c r="AN230">
        <f t="shared" si="249"/>
        <v>3.9057166914402058E-2</v>
      </c>
      <c r="AO230" s="119">
        <f t="shared" si="221"/>
        <v>0</v>
      </c>
      <c r="AP230" s="119">
        <f t="shared" si="222"/>
        <v>0</v>
      </c>
      <c r="AQ230">
        <f t="shared" si="223"/>
        <v>0.31971668838641437</v>
      </c>
      <c r="AR230" s="41">
        <f t="shared" si="224"/>
        <v>0</v>
      </c>
      <c r="AS230" s="41">
        <f t="shared" si="225"/>
        <v>0</v>
      </c>
      <c r="AT230">
        <f t="shared" si="226"/>
        <v>0.32490467819735108</v>
      </c>
      <c r="AU230" s="41">
        <f t="shared" si="250"/>
        <v>0</v>
      </c>
      <c r="AV230" s="41">
        <f t="shared" si="251"/>
        <v>0</v>
      </c>
      <c r="AW230">
        <f t="shared" si="227"/>
        <v>0.33707644316910235</v>
      </c>
      <c r="AX230">
        <f t="shared" si="252"/>
        <v>0</v>
      </c>
      <c r="AY230" s="121">
        <f t="shared" si="253"/>
        <v>0</v>
      </c>
      <c r="AZ230">
        <f t="shared" si="228"/>
        <v>0.42359926489612282</v>
      </c>
      <c r="BA230" s="39">
        <f t="shared" si="254"/>
        <v>0</v>
      </c>
      <c r="BB230" s="39">
        <f t="shared" si="255"/>
        <v>0</v>
      </c>
      <c r="BC230">
        <f t="shared" si="229"/>
        <v>0.36033425313514955</v>
      </c>
      <c r="BD230" s="41">
        <f t="shared" si="256"/>
        <v>0</v>
      </c>
      <c r="BE230" s="41">
        <f t="shared" si="257"/>
        <v>0</v>
      </c>
      <c r="BF230">
        <f t="shared" si="230"/>
        <v>0.33972767331445153</v>
      </c>
      <c r="BG230" s="41">
        <f t="shared" si="258"/>
        <v>125826.94585871154</v>
      </c>
      <c r="BH230" s="41">
        <f t="shared" si="259"/>
        <v>25162480.991944756</v>
      </c>
      <c r="BI230">
        <f t="shared" si="231"/>
        <v>0.38170613350272131</v>
      </c>
      <c r="BJ230">
        <f t="shared" si="260"/>
        <v>434208.58984842064</v>
      </c>
      <c r="BK230" s="121">
        <f t="shared" si="261"/>
        <v>86580579.75720644</v>
      </c>
      <c r="BL230">
        <f t="shared" si="232"/>
        <v>0.3976111512299555</v>
      </c>
      <c r="BM230" s="119">
        <f t="shared" si="262"/>
        <v>560035.53570713219</v>
      </c>
      <c r="BN230" s="119">
        <f t="shared" si="263"/>
        <v>109180146.51178534</v>
      </c>
      <c r="BO230">
        <f t="shared" si="233"/>
        <v>0.36041408815349546</v>
      </c>
    </row>
    <row r="231" spans="1:67">
      <c r="A231">
        <v>219</v>
      </c>
      <c r="B231" s="58">
        <v>214</v>
      </c>
      <c r="C231" s="56">
        <f t="shared" si="207"/>
        <v>10876062.328677611</v>
      </c>
      <c r="D231" s="56">
        <f t="shared" si="234"/>
        <v>301357.88673467189</v>
      </c>
      <c r="E231" s="59">
        <f t="shared" si="235"/>
        <v>10574704.44194294</v>
      </c>
      <c r="F231" s="53">
        <f t="shared" si="236"/>
        <v>506722.83355899598</v>
      </c>
      <c r="G231" s="53">
        <f t="shared" si="208"/>
        <v>49049.004103212006</v>
      </c>
      <c r="H231" s="60">
        <f t="shared" si="209"/>
        <v>457673.82945578394</v>
      </c>
      <c r="I231" s="54">
        <f t="shared" si="237"/>
        <v>0.06</v>
      </c>
      <c r="J231" s="61">
        <f t="shared" si="210"/>
        <v>5.1430128318229462E-3</v>
      </c>
      <c r="K231" s="62">
        <f t="shared" si="211"/>
        <v>52032.018259967001</v>
      </c>
      <c r="L231" s="62">
        <f t="shared" si="212"/>
        <v>558754.85181896295</v>
      </c>
      <c r="M231" s="55">
        <f t="shared" si="238"/>
        <v>509705.84771575092</v>
      </c>
      <c r="N231" s="55">
        <f t="shared" si="239"/>
        <v>114776.37733068891</v>
      </c>
      <c r="O231" s="55">
        <f t="shared" si="213"/>
        <v>394929.47038506204</v>
      </c>
      <c r="P231" s="59">
        <f t="shared" si="240"/>
        <v>0</v>
      </c>
      <c r="Q231" s="52">
        <f t="shared" si="201"/>
        <v>0</v>
      </c>
      <c r="R231" s="57">
        <f t="shared" si="241"/>
        <v>0</v>
      </c>
      <c r="S231" s="59">
        <f t="shared" si="242"/>
        <v>0</v>
      </c>
      <c r="T231" s="56">
        <f t="shared" si="214"/>
        <v>0</v>
      </c>
      <c r="U231" s="57">
        <f t="shared" si="215"/>
        <v>0</v>
      </c>
      <c r="V231" s="59">
        <f t="shared" si="264"/>
        <v>0</v>
      </c>
      <c r="W231" s="52">
        <f t="shared" si="204"/>
        <v>0</v>
      </c>
      <c r="X231" s="57">
        <f t="shared" si="216"/>
        <v>0</v>
      </c>
      <c r="Y231" s="59">
        <f t="shared" si="202"/>
        <v>0</v>
      </c>
      <c r="Z231" s="56">
        <f t="shared" si="243"/>
        <v>0</v>
      </c>
      <c r="AA231" s="57">
        <f t="shared" si="244"/>
        <v>0</v>
      </c>
      <c r="AB231" s="63">
        <f t="shared" si="265"/>
        <v>0</v>
      </c>
      <c r="AC231" s="74">
        <f t="shared" si="217"/>
        <v>0</v>
      </c>
      <c r="AD231" s="57">
        <f t="shared" si="245"/>
        <v>0</v>
      </c>
      <c r="AE231" s="59">
        <f t="shared" si="246"/>
        <v>0</v>
      </c>
      <c r="AF231" s="54">
        <f t="shared" si="247"/>
        <v>0</v>
      </c>
      <c r="AG231" s="57">
        <f t="shared" si="218"/>
        <v>0</v>
      </c>
      <c r="AH231" s="59">
        <f t="shared" si="248"/>
        <v>2381228.8452711068</v>
      </c>
      <c r="AI231" s="54">
        <f t="shared" si="206"/>
        <v>114776.37733068891</v>
      </c>
      <c r="AJ231" s="57">
        <f t="shared" si="219"/>
        <v>9921.7868552962791</v>
      </c>
      <c r="AK231" s="59">
        <f t="shared" si="203"/>
        <v>8494833.4834065046</v>
      </c>
      <c r="AL231" s="56">
        <f t="shared" si="205"/>
        <v>394929.47038506204</v>
      </c>
      <c r="AM231" s="75">
        <f t="shared" si="220"/>
        <v>35395.139514193768</v>
      </c>
      <c r="AN231">
        <f t="shared" si="249"/>
        <v>3.9137574098409525E-2</v>
      </c>
      <c r="AO231" s="119">
        <f t="shared" si="221"/>
        <v>0</v>
      </c>
      <c r="AP231" s="119">
        <f t="shared" si="222"/>
        <v>0</v>
      </c>
      <c r="AQ231">
        <f t="shared" si="223"/>
        <v>0.31755637846474988</v>
      </c>
      <c r="AR231" s="41">
        <f t="shared" si="224"/>
        <v>0</v>
      </c>
      <c r="AS231" s="41">
        <f t="shared" si="225"/>
        <v>0</v>
      </c>
      <c r="AT231">
        <f t="shared" si="226"/>
        <v>0.32273366682906435</v>
      </c>
      <c r="AU231" s="41">
        <f t="shared" si="250"/>
        <v>0</v>
      </c>
      <c r="AV231" s="41">
        <f t="shared" si="251"/>
        <v>0</v>
      </c>
      <c r="AW231">
        <f t="shared" si="227"/>
        <v>0.3348818354384494</v>
      </c>
      <c r="AX231">
        <f t="shared" si="252"/>
        <v>0</v>
      </c>
      <c r="AY231" s="121">
        <f t="shared" si="253"/>
        <v>0</v>
      </c>
      <c r="AZ231">
        <f t="shared" si="228"/>
        <v>0.42129235186966096</v>
      </c>
      <c r="BA231" s="39">
        <f t="shared" si="254"/>
        <v>0</v>
      </c>
      <c r="BB231" s="39">
        <f t="shared" si="255"/>
        <v>0</v>
      </c>
      <c r="BC231">
        <f t="shared" si="229"/>
        <v>0.35810021797172686</v>
      </c>
      <c r="BD231" s="41">
        <f t="shared" si="256"/>
        <v>0</v>
      </c>
      <c r="BE231" s="41">
        <f t="shared" si="257"/>
        <v>0</v>
      </c>
      <c r="BF231">
        <f t="shared" si="230"/>
        <v>0.33752820125894717</v>
      </c>
      <c r="BG231" s="41">
        <f t="shared" si="258"/>
        <v>124698.16418598518</v>
      </c>
      <c r="BH231" s="41">
        <f t="shared" si="259"/>
        <v>25136026.63542087</v>
      </c>
      <c r="BI231">
        <f t="shared" si="231"/>
        <v>0.37944207798806229</v>
      </c>
      <c r="BJ231">
        <f t="shared" si="260"/>
        <v>430324.6098992558</v>
      </c>
      <c r="BK231" s="121">
        <f t="shared" si="261"/>
        <v>86489554.014328584</v>
      </c>
      <c r="BL231">
        <f t="shared" si="232"/>
        <v>0.3953284096109958</v>
      </c>
      <c r="BM231" s="119">
        <f t="shared" si="262"/>
        <v>555022.77408524102</v>
      </c>
      <c r="BN231" s="119">
        <f t="shared" si="263"/>
        <v>109077051.41117069</v>
      </c>
      <c r="BO231">
        <f t="shared" si="233"/>
        <v>0.35817993001953663</v>
      </c>
    </row>
    <row r="232" spans="1:67">
      <c r="A232">
        <v>220</v>
      </c>
      <c r="B232" s="64">
        <v>215</v>
      </c>
      <c r="C232" s="56">
        <f t="shared" si="207"/>
        <v>10366356.480961861</v>
      </c>
      <c r="D232" s="56">
        <f t="shared" si="234"/>
        <v>301357.88673467189</v>
      </c>
      <c r="E232" s="59">
        <f t="shared" si="235"/>
        <v>10064998.594227189</v>
      </c>
      <c r="F232" s="53">
        <f t="shared" si="236"/>
        <v>504116.75152382435</v>
      </c>
      <c r="G232" s="53">
        <f t="shared" si="208"/>
        <v>46684.818479557114</v>
      </c>
      <c r="H232" s="66">
        <f t="shared" si="209"/>
        <v>457431.93304426724</v>
      </c>
      <c r="I232" s="54">
        <f t="shared" si="237"/>
        <v>0.06</v>
      </c>
      <c r="J232" s="67">
        <f t="shared" si="210"/>
        <v>5.1430128318229462E-3</v>
      </c>
      <c r="K232" s="68">
        <f t="shared" si="211"/>
        <v>49411.838621058108</v>
      </c>
      <c r="L232" s="68">
        <f t="shared" si="212"/>
        <v>553528.59014488244</v>
      </c>
      <c r="M232" s="55">
        <f t="shared" si="238"/>
        <v>506843.77166532533</v>
      </c>
      <c r="N232" s="55">
        <f t="shared" si="239"/>
        <v>114131.89047187624</v>
      </c>
      <c r="O232" s="55">
        <f t="shared" si="213"/>
        <v>392711.88119344908</v>
      </c>
      <c r="P232" s="65">
        <f t="shared" si="240"/>
        <v>0</v>
      </c>
      <c r="Q232" s="52">
        <f t="shared" si="201"/>
        <v>0</v>
      </c>
      <c r="R232" s="57">
        <f t="shared" si="241"/>
        <v>0</v>
      </c>
      <c r="S232" s="59">
        <f t="shared" si="242"/>
        <v>0</v>
      </c>
      <c r="T232" s="56">
        <f t="shared" si="214"/>
        <v>0</v>
      </c>
      <c r="U232" s="57">
        <f t="shared" si="215"/>
        <v>0</v>
      </c>
      <c r="V232" s="59">
        <f t="shared" si="264"/>
        <v>0</v>
      </c>
      <c r="W232" s="52">
        <f t="shared" si="204"/>
        <v>0</v>
      </c>
      <c r="X232" s="57">
        <f t="shared" si="216"/>
        <v>0</v>
      </c>
      <c r="Y232" s="59">
        <f t="shared" si="202"/>
        <v>0</v>
      </c>
      <c r="Z232" s="56">
        <f t="shared" si="243"/>
        <v>0</v>
      </c>
      <c r="AA232" s="57">
        <f t="shared" si="244"/>
        <v>0</v>
      </c>
      <c r="AB232" s="63">
        <f t="shared" si="265"/>
        <v>0</v>
      </c>
      <c r="AC232" s="74">
        <f t="shared" si="217"/>
        <v>0</v>
      </c>
      <c r="AD232" s="57">
        <f t="shared" si="245"/>
        <v>0</v>
      </c>
      <c r="AE232" s="59">
        <f t="shared" si="246"/>
        <v>0</v>
      </c>
      <c r="AF232" s="54">
        <f t="shared" si="247"/>
        <v>0</v>
      </c>
      <c r="AG232" s="57">
        <f t="shared" si="218"/>
        <v>0</v>
      </c>
      <c r="AH232" s="59">
        <f t="shared" si="248"/>
        <v>2266452.467940418</v>
      </c>
      <c r="AI232" s="54">
        <f t="shared" si="206"/>
        <v>114131.89047187624</v>
      </c>
      <c r="AJ232" s="57">
        <f t="shared" si="219"/>
        <v>9443.5519497517416</v>
      </c>
      <c r="AK232" s="59">
        <f t="shared" si="203"/>
        <v>8099904.013021443</v>
      </c>
      <c r="AL232" s="56">
        <f t="shared" si="205"/>
        <v>392711.88119344908</v>
      </c>
      <c r="AM232" s="75">
        <f t="shared" si="220"/>
        <v>33749.600054256014</v>
      </c>
      <c r="AN232">
        <f t="shared" si="249"/>
        <v>3.9217981282416978E-2</v>
      </c>
      <c r="AO232" s="119">
        <f t="shared" si="221"/>
        <v>0</v>
      </c>
      <c r="AP232" s="119">
        <f t="shared" si="222"/>
        <v>0</v>
      </c>
      <c r="AQ232">
        <f t="shared" si="223"/>
        <v>0.31540646439311498</v>
      </c>
      <c r="AR232" s="41">
        <f t="shared" si="224"/>
        <v>0</v>
      </c>
      <c r="AS232" s="41">
        <f t="shared" si="225"/>
        <v>0</v>
      </c>
      <c r="AT232">
        <f t="shared" si="226"/>
        <v>0.32057289174970721</v>
      </c>
      <c r="AU232" s="41">
        <f t="shared" si="250"/>
        <v>0</v>
      </c>
      <c r="AV232" s="41">
        <f t="shared" si="251"/>
        <v>0</v>
      </c>
      <c r="AW232">
        <f t="shared" si="227"/>
        <v>0.3326970834966485</v>
      </c>
      <c r="AX232">
        <f t="shared" si="252"/>
        <v>0</v>
      </c>
      <c r="AY232" s="121">
        <f t="shared" si="253"/>
        <v>0</v>
      </c>
      <c r="AZ232">
        <f t="shared" si="228"/>
        <v>0.41899241383632629</v>
      </c>
      <c r="BA232" s="39">
        <f t="shared" si="254"/>
        <v>0</v>
      </c>
      <c r="BB232" s="39">
        <f t="shared" si="255"/>
        <v>0</v>
      </c>
      <c r="BC232">
        <f t="shared" si="229"/>
        <v>0.35587529062707723</v>
      </c>
      <c r="BD232" s="41">
        <f t="shared" si="256"/>
        <v>0</v>
      </c>
      <c r="BE232" s="41">
        <f t="shared" si="257"/>
        <v>0</v>
      </c>
      <c r="BF232">
        <f t="shared" si="230"/>
        <v>0.33533850104414142</v>
      </c>
      <c r="BG232" s="41">
        <f t="shared" si="258"/>
        <v>123575.44242162797</v>
      </c>
      <c r="BH232" s="41">
        <f t="shared" si="259"/>
        <v>25109015.903812774</v>
      </c>
      <c r="BI232">
        <f t="shared" si="231"/>
        <v>0.37718642316034734</v>
      </c>
      <c r="BJ232">
        <f t="shared" si="260"/>
        <v>426461.48124770512</v>
      </c>
      <c r="BK232" s="121">
        <f t="shared" si="261"/>
        <v>86396613.862558797</v>
      </c>
      <c r="BL232">
        <f t="shared" si="232"/>
        <v>0.39305353264745163</v>
      </c>
      <c r="BM232" s="119">
        <f t="shared" si="262"/>
        <v>550036.9236693331</v>
      </c>
      <c r="BN232" s="119">
        <f t="shared" si="263"/>
        <v>108971410.90804495</v>
      </c>
      <c r="BO232">
        <f t="shared" si="233"/>
        <v>0.35595487709515022</v>
      </c>
    </row>
    <row r="233" spans="1:67">
      <c r="A233">
        <v>221</v>
      </c>
      <c r="B233" s="58">
        <v>216</v>
      </c>
      <c r="C233" s="56">
        <f t="shared" si="207"/>
        <v>9859512.7092965357</v>
      </c>
      <c r="D233" s="56">
        <f t="shared" si="234"/>
        <v>301357.88673467189</v>
      </c>
      <c r="E233" s="59">
        <f t="shared" si="235"/>
        <v>9558154.8225618638</v>
      </c>
      <c r="F233" s="53">
        <f t="shared" si="236"/>
        <v>501524.07260200044</v>
      </c>
      <c r="G233" s="53">
        <f t="shared" si="208"/>
        <v>44333.908118649444</v>
      </c>
      <c r="H233" s="60">
        <f t="shared" si="209"/>
        <v>457190.16448335099</v>
      </c>
      <c r="I233" s="54">
        <f t="shared" si="237"/>
        <v>0.06</v>
      </c>
      <c r="J233" s="61">
        <f t="shared" si="210"/>
        <v>5.1430128318229462E-3</v>
      </c>
      <c r="K233" s="62">
        <f t="shared" si="211"/>
        <v>46806.378018464922</v>
      </c>
      <c r="L233" s="62">
        <f t="shared" si="212"/>
        <v>548330.45062046545</v>
      </c>
      <c r="M233" s="55">
        <f t="shared" si="238"/>
        <v>503996.542501816</v>
      </c>
      <c r="N233" s="55">
        <f t="shared" si="239"/>
        <v>113490.74685878563</v>
      </c>
      <c r="O233" s="55">
        <f t="shared" si="213"/>
        <v>390505.79564303037</v>
      </c>
      <c r="P233" s="59">
        <f t="shared" si="240"/>
        <v>0</v>
      </c>
      <c r="Q233" s="52">
        <f t="shared" si="201"/>
        <v>0</v>
      </c>
      <c r="R233" s="57">
        <f t="shared" si="241"/>
        <v>0</v>
      </c>
      <c r="S233" s="59">
        <f t="shared" si="242"/>
        <v>0</v>
      </c>
      <c r="T233" s="56">
        <f t="shared" si="214"/>
        <v>0</v>
      </c>
      <c r="U233" s="57">
        <f t="shared" si="215"/>
        <v>0</v>
      </c>
      <c r="V233" s="59">
        <f t="shared" si="264"/>
        <v>0</v>
      </c>
      <c r="W233" s="52">
        <f t="shared" si="204"/>
        <v>0</v>
      </c>
      <c r="X233" s="57">
        <f t="shared" si="216"/>
        <v>0</v>
      </c>
      <c r="Y233" s="59">
        <f t="shared" si="202"/>
        <v>0</v>
      </c>
      <c r="Z233" s="56">
        <f t="shared" si="243"/>
        <v>0</v>
      </c>
      <c r="AA233" s="57">
        <f t="shared" si="244"/>
        <v>0</v>
      </c>
      <c r="AB233" s="63">
        <f t="shared" si="265"/>
        <v>0</v>
      </c>
      <c r="AC233" s="74">
        <f t="shared" si="217"/>
        <v>0</v>
      </c>
      <c r="AD233" s="57">
        <f t="shared" si="245"/>
        <v>0</v>
      </c>
      <c r="AE233" s="59">
        <f t="shared" si="246"/>
        <v>0</v>
      </c>
      <c r="AF233" s="54">
        <f t="shared" si="247"/>
        <v>0</v>
      </c>
      <c r="AG233" s="57">
        <f t="shared" si="218"/>
        <v>0</v>
      </c>
      <c r="AH233" s="59">
        <f t="shared" si="248"/>
        <v>2152320.5774685419</v>
      </c>
      <c r="AI233" s="54">
        <f t="shared" si="206"/>
        <v>113490.74685878563</v>
      </c>
      <c r="AJ233" s="57">
        <f t="shared" si="219"/>
        <v>8968.0024061189251</v>
      </c>
      <c r="AK233" s="59">
        <f t="shared" si="203"/>
        <v>7707192.1318279942</v>
      </c>
      <c r="AL233" s="56">
        <f t="shared" si="205"/>
        <v>390505.79564303037</v>
      </c>
      <c r="AM233" s="75">
        <f t="shared" si="220"/>
        <v>32113.300549283307</v>
      </c>
      <c r="AN233">
        <f t="shared" si="249"/>
        <v>3.9298388466424444E-2</v>
      </c>
      <c r="AO233" s="119">
        <f t="shared" si="221"/>
        <v>0</v>
      </c>
      <c r="AP233" s="119">
        <f t="shared" si="222"/>
        <v>0</v>
      </c>
      <c r="AQ233">
        <f t="shared" si="223"/>
        <v>0.31326693291108637</v>
      </c>
      <c r="AR233" s="41">
        <f t="shared" si="224"/>
        <v>0</v>
      </c>
      <c r="AS233" s="41">
        <f t="shared" si="225"/>
        <v>0</v>
      </c>
      <c r="AT233">
        <f t="shared" si="226"/>
        <v>0.31842234184189583</v>
      </c>
      <c r="AU233" s="41">
        <f t="shared" si="250"/>
        <v>0</v>
      </c>
      <c r="AV233" s="41">
        <f t="shared" si="251"/>
        <v>0</v>
      </c>
      <c r="AW233">
        <f t="shared" si="227"/>
        <v>0.33052218111521747</v>
      </c>
      <c r="AX233">
        <f t="shared" si="252"/>
        <v>0</v>
      </c>
      <c r="AY233" s="121">
        <f t="shared" si="253"/>
        <v>0</v>
      </c>
      <c r="AZ233">
        <f t="shared" si="228"/>
        <v>0.41669947395719664</v>
      </c>
      <c r="BA233" s="39">
        <f t="shared" si="254"/>
        <v>0</v>
      </c>
      <c r="BB233" s="39">
        <f t="shared" si="255"/>
        <v>0</v>
      </c>
      <c r="BC233">
        <f t="shared" si="229"/>
        <v>0.3536594736810682</v>
      </c>
      <c r="BD233" s="41">
        <f t="shared" si="256"/>
        <v>0</v>
      </c>
      <c r="BE233" s="41">
        <f t="shared" si="257"/>
        <v>0</v>
      </c>
      <c r="BF233">
        <f t="shared" si="230"/>
        <v>0.33315856748076544</v>
      </c>
      <c r="BG233" s="41">
        <f t="shared" si="258"/>
        <v>122458.74926490456</v>
      </c>
      <c r="BH233" s="41">
        <f t="shared" si="259"/>
        <v>25081455.055791624</v>
      </c>
      <c r="BI233">
        <f t="shared" si="231"/>
        <v>0.37493917909201979</v>
      </c>
      <c r="BJ233">
        <f t="shared" si="260"/>
        <v>422619.09619231371</v>
      </c>
      <c r="BK233" s="121">
        <f t="shared" si="261"/>
        <v>86301780.837109715</v>
      </c>
      <c r="BL233">
        <f t="shared" si="232"/>
        <v>0.3907865356251029</v>
      </c>
      <c r="BM233" s="119">
        <f t="shared" si="262"/>
        <v>545077.84545721824</v>
      </c>
      <c r="BN233" s="119">
        <f t="shared" si="263"/>
        <v>108863253.18039225</v>
      </c>
      <c r="BO233">
        <f t="shared" si="233"/>
        <v>0.3537389319892606</v>
      </c>
    </row>
    <row r="234" spans="1:67">
      <c r="A234">
        <v>222</v>
      </c>
      <c r="B234" s="64">
        <v>217</v>
      </c>
      <c r="C234" s="56">
        <f t="shared" si="207"/>
        <v>9355516.1667947192</v>
      </c>
      <c r="D234" s="56">
        <f t="shared" si="234"/>
        <v>301357.88673467189</v>
      </c>
      <c r="E234" s="59">
        <f t="shared" si="235"/>
        <v>9054158.2800600473</v>
      </c>
      <c r="F234" s="53">
        <f t="shared" si="236"/>
        <v>498944.7278611401</v>
      </c>
      <c r="G234" s="53">
        <f t="shared" si="208"/>
        <v>41996.204155678519</v>
      </c>
      <c r="H234" s="66">
        <f t="shared" si="209"/>
        <v>456948.52370546159</v>
      </c>
      <c r="I234" s="54">
        <f t="shared" si="237"/>
        <v>0.06</v>
      </c>
      <c r="J234" s="67">
        <f t="shared" si="210"/>
        <v>5.1430128318229462E-3</v>
      </c>
      <c r="K234" s="68">
        <f t="shared" si="211"/>
        <v>44215.560094805056</v>
      </c>
      <c r="L234" s="68">
        <f t="shared" si="212"/>
        <v>543160.28795594512</v>
      </c>
      <c r="M234" s="55">
        <f t="shared" si="238"/>
        <v>501164.08380026661</v>
      </c>
      <c r="N234" s="55">
        <f t="shared" si="239"/>
        <v>112852.92928192329</v>
      </c>
      <c r="O234" s="55">
        <f t="shared" si="213"/>
        <v>388311.15451834333</v>
      </c>
      <c r="P234" s="65">
        <f t="shared" si="240"/>
        <v>0</v>
      </c>
      <c r="Q234" s="52">
        <f t="shared" si="201"/>
        <v>0</v>
      </c>
      <c r="R234" s="57">
        <f t="shared" si="241"/>
        <v>0</v>
      </c>
      <c r="S234" s="59">
        <f t="shared" si="242"/>
        <v>0</v>
      </c>
      <c r="T234" s="56">
        <f t="shared" si="214"/>
        <v>0</v>
      </c>
      <c r="U234" s="57">
        <f t="shared" si="215"/>
        <v>0</v>
      </c>
      <c r="V234" s="59">
        <f t="shared" si="264"/>
        <v>0</v>
      </c>
      <c r="W234" s="52">
        <f t="shared" si="204"/>
        <v>0</v>
      </c>
      <c r="X234" s="57">
        <f t="shared" si="216"/>
        <v>0</v>
      </c>
      <c r="Y234" s="59">
        <f t="shared" si="202"/>
        <v>0</v>
      </c>
      <c r="Z234" s="56">
        <f t="shared" si="243"/>
        <v>0</v>
      </c>
      <c r="AA234" s="57">
        <f t="shared" si="244"/>
        <v>0</v>
      </c>
      <c r="AB234" s="63">
        <f t="shared" si="265"/>
        <v>0</v>
      </c>
      <c r="AC234" s="74">
        <f t="shared" si="217"/>
        <v>0</v>
      </c>
      <c r="AD234" s="57">
        <f t="shared" si="245"/>
        <v>0</v>
      </c>
      <c r="AE234" s="59">
        <f t="shared" si="246"/>
        <v>0</v>
      </c>
      <c r="AF234" s="54">
        <f t="shared" si="247"/>
        <v>0</v>
      </c>
      <c r="AG234" s="57">
        <f t="shared" si="218"/>
        <v>0</v>
      </c>
      <c r="AH234" s="59">
        <f t="shared" si="248"/>
        <v>2038829.8306097563</v>
      </c>
      <c r="AI234" s="54">
        <f t="shared" si="206"/>
        <v>112852.92928192329</v>
      </c>
      <c r="AJ234" s="57">
        <f t="shared" si="219"/>
        <v>8495.1242942073186</v>
      </c>
      <c r="AK234" s="59">
        <f t="shared" si="203"/>
        <v>7316686.3361849636</v>
      </c>
      <c r="AL234" s="56">
        <f t="shared" si="205"/>
        <v>388311.15451834333</v>
      </c>
      <c r="AM234" s="75">
        <f t="shared" si="220"/>
        <v>30486.193067437347</v>
      </c>
      <c r="AN234">
        <f t="shared" si="249"/>
        <v>3.9378795650431904E-2</v>
      </c>
      <c r="AO234" s="119">
        <f t="shared" si="221"/>
        <v>0</v>
      </c>
      <c r="AP234" s="119">
        <f t="shared" si="222"/>
        <v>0</v>
      </c>
      <c r="AQ234">
        <f t="shared" si="223"/>
        <v>0.31113777043382379</v>
      </c>
      <c r="AR234" s="41">
        <f t="shared" si="224"/>
        <v>0</v>
      </c>
      <c r="AS234" s="41">
        <f t="shared" si="225"/>
        <v>0</v>
      </c>
      <c r="AT234">
        <f t="shared" si="226"/>
        <v>0.31628200565468007</v>
      </c>
      <c r="AU234" s="41">
        <f t="shared" si="250"/>
        <v>0</v>
      </c>
      <c r="AV234" s="41">
        <f t="shared" si="251"/>
        <v>0</v>
      </c>
      <c r="AW234">
        <f t="shared" si="227"/>
        <v>0.32835712171309245</v>
      </c>
      <c r="AX234">
        <f t="shared" si="252"/>
        <v>0</v>
      </c>
      <c r="AY234" s="121">
        <f t="shared" si="253"/>
        <v>0</v>
      </c>
      <c r="AZ234">
        <f t="shared" si="228"/>
        <v>0.41441355498656812</v>
      </c>
      <c r="BA234" s="39">
        <f t="shared" si="254"/>
        <v>0</v>
      </c>
      <c r="BB234" s="39">
        <f t="shared" si="255"/>
        <v>0</v>
      </c>
      <c r="BC234">
        <f t="shared" si="229"/>
        <v>0.35145276933357023</v>
      </c>
      <c r="BD234" s="41">
        <f t="shared" si="256"/>
        <v>0</v>
      </c>
      <c r="BE234" s="41">
        <f t="shared" si="257"/>
        <v>0</v>
      </c>
      <c r="BF234">
        <f t="shared" si="230"/>
        <v>0.33098839502329769</v>
      </c>
      <c r="BG234" s="41">
        <f t="shared" si="258"/>
        <v>121348.05357613061</v>
      </c>
      <c r="BH234" s="41">
        <f t="shared" si="259"/>
        <v>25053350.300586972</v>
      </c>
      <c r="BI234">
        <f t="shared" si="231"/>
        <v>0.37270035545934715</v>
      </c>
      <c r="BJ234">
        <f t="shared" si="260"/>
        <v>418797.34758578066</v>
      </c>
      <c r="BK234" s="121">
        <f t="shared" si="261"/>
        <v>86205076.303072214</v>
      </c>
      <c r="BL234">
        <f t="shared" si="232"/>
        <v>0.3885274334264982</v>
      </c>
      <c r="BM234" s="119">
        <f t="shared" si="262"/>
        <v>540145.40116191132</v>
      </c>
      <c r="BN234" s="119">
        <f t="shared" si="263"/>
        <v>108752606.18465786</v>
      </c>
      <c r="BO234">
        <f t="shared" si="233"/>
        <v>0.35153209693071458</v>
      </c>
    </row>
    <row r="235" spans="1:67">
      <c r="A235">
        <v>223</v>
      </c>
      <c r="B235" s="58">
        <v>218</v>
      </c>
      <c r="C235" s="56">
        <f t="shared" si="207"/>
        <v>8854352.0829944536</v>
      </c>
      <c r="D235" s="56">
        <f t="shared" si="234"/>
        <v>301357.88673467375</v>
      </c>
      <c r="E235" s="59">
        <f t="shared" si="235"/>
        <v>8552994.1962597799</v>
      </c>
      <c r="F235" s="53">
        <f t="shared" si="236"/>
        <v>496378.64872337983</v>
      </c>
      <c r="G235" s="53">
        <f t="shared" si="208"/>
        <v>39671.638080318276</v>
      </c>
      <c r="H235" s="60">
        <f t="shared" si="209"/>
        <v>456707.01064306154</v>
      </c>
      <c r="I235" s="54">
        <f t="shared" si="237"/>
        <v>0.06</v>
      </c>
      <c r="J235" s="61">
        <f t="shared" si="210"/>
        <v>5.1430128318229462E-3</v>
      </c>
      <c r="K235" s="62">
        <f t="shared" si="211"/>
        <v>41639.30888575047</v>
      </c>
      <c r="L235" s="62">
        <f t="shared" si="212"/>
        <v>538017.9576091303</v>
      </c>
      <c r="M235" s="55">
        <f t="shared" si="238"/>
        <v>498346.31952881202</v>
      </c>
      <c r="N235" s="55">
        <f t="shared" si="239"/>
        <v>112218.42062031232</v>
      </c>
      <c r="O235" s="55">
        <f t="shared" si="213"/>
        <v>386127.89890849969</v>
      </c>
      <c r="P235" s="59">
        <f t="shared" si="240"/>
        <v>0</v>
      </c>
      <c r="Q235" s="52">
        <f t="shared" ref="Q235:Q252" si="266">MIN(IF(S235&gt;O235,0,MIN(P235,O235-S235))+IF(P235&gt;0,MIN(AA235,P235)),P235)</f>
        <v>0</v>
      </c>
      <c r="R235" s="57">
        <f t="shared" si="241"/>
        <v>0</v>
      </c>
      <c r="S235" s="59">
        <f t="shared" si="242"/>
        <v>0</v>
      </c>
      <c r="T235" s="56">
        <f t="shared" si="214"/>
        <v>0</v>
      </c>
      <c r="U235" s="57">
        <f t="shared" si="215"/>
        <v>0</v>
      </c>
      <c r="V235" s="59">
        <f t="shared" si="264"/>
        <v>0</v>
      </c>
      <c r="W235" s="52">
        <f t="shared" si="204"/>
        <v>0</v>
      </c>
      <c r="X235" s="57">
        <f t="shared" si="216"/>
        <v>0</v>
      </c>
      <c r="Y235" s="59">
        <f t="shared" si="202"/>
        <v>0</v>
      </c>
      <c r="Z235" s="56">
        <f t="shared" si="243"/>
        <v>0</v>
      </c>
      <c r="AA235" s="57">
        <f t="shared" si="244"/>
        <v>0</v>
      </c>
      <c r="AB235" s="63">
        <f t="shared" si="265"/>
        <v>0</v>
      </c>
      <c r="AC235" s="74">
        <f t="shared" si="217"/>
        <v>0</v>
      </c>
      <c r="AD235" s="57">
        <f t="shared" si="245"/>
        <v>0</v>
      </c>
      <c r="AE235" s="59">
        <f t="shared" si="246"/>
        <v>0</v>
      </c>
      <c r="AF235" s="54">
        <f t="shared" si="247"/>
        <v>0</v>
      </c>
      <c r="AG235" s="57">
        <f t="shared" si="218"/>
        <v>0</v>
      </c>
      <c r="AH235" s="59">
        <f t="shared" si="248"/>
        <v>1925976.9013278331</v>
      </c>
      <c r="AI235" s="54">
        <f t="shared" si="206"/>
        <v>112218.42062031232</v>
      </c>
      <c r="AJ235" s="57">
        <f t="shared" si="219"/>
        <v>8024.9037555326377</v>
      </c>
      <c r="AK235" s="59">
        <f t="shared" si="203"/>
        <v>6928375.1816666201</v>
      </c>
      <c r="AL235" s="56">
        <f t="shared" si="205"/>
        <v>386127.89890849969</v>
      </c>
      <c r="AM235" s="75">
        <f t="shared" si="220"/>
        <v>28868.229923610917</v>
      </c>
      <c r="AN235">
        <f t="shared" si="249"/>
        <v>3.9459202834439364E-2</v>
      </c>
      <c r="AO235" s="119">
        <f t="shared" si="221"/>
        <v>0</v>
      </c>
      <c r="AP235" s="119">
        <f t="shared" si="222"/>
        <v>0</v>
      </c>
      <c r="AQ235">
        <f t="shared" si="223"/>
        <v>0.30901896305489518</v>
      </c>
      <c r="AR235" s="41">
        <f t="shared" si="224"/>
        <v>0</v>
      </c>
      <c r="AS235" s="41">
        <f t="shared" si="225"/>
        <v>0</v>
      </c>
      <c r="AT235">
        <f t="shared" si="226"/>
        <v>0.31415187140630924</v>
      </c>
      <c r="AU235" s="41">
        <f t="shared" si="250"/>
        <v>0</v>
      </c>
      <c r="AV235" s="41">
        <f t="shared" si="251"/>
        <v>0</v>
      </c>
      <c r="AW235">
        <f t="shared" si="227"/>
        <v>0.326201898359265</v>
      </c>
      <c r="AX235">
        <f t="shared" si="252"/>
        <v>0</v>
      </c>
      <c r="AY235" s="121">
        <f t="shared" si="253"/>
        <v>0</v>
      </c>
      <c r="AZ235">
        <f t="shared" si="228"/>
        <v>0.41213467927298852</v>
      </c>
      <c r="BA235" s="39">
        <f t="shared" si="254"/>
        <v>0</v>
      </c>
      <c r="BB235" s="39">
        <f t="shared" si="255"/>
        <v>0</v>
      </c>
      <c r="BC235">
        <f t="shared" si="229"/>
        <v>0.34925517940661199</v>
      </c>
      <c r="BD235" s="41">
        <f t="shared" si="256"/>
        <v>0</v>
      </c>
      <c r="BE235" s="41">
        <f t="shared" si="257"/>
        <v>0</v>
      </c>
      <c r="BF235">
        <f t="shared" si="230"/>
        <v>0.32882797777252742</v>
      </c>
      <c r="BG235" s="41">
        <f t="shared" si="258"/>
        <v>120243.32437584495</v>
      </c>
      <c r="BH235" s="41">
        <f t="shared" si="259"/>
        <v>25024707.798329648</v>
      </c>
      <c r="BI235">
        <f t="shared" si="231"/>
        <v>0.37046996154418688</v>
      </c>
      <c r="BJ235">
        <f t="shared" si="260"/>
        <v>414996.12883211061</v>
      </c>
      <c r="BK235" s="121">
        <f t="shared" si="261"/>
        <v>86106521.456595436</v>
      </c>
      <c r="BL235">
        <f t="shared" si="232"/>
        <v>0.38627624053245641</v>
      </c>
      <c r="BM235" s="119">
        <f t="shared" si="262"/>
        <v>535239.45320795558</v>
      </c>
      <c r="BN235" s="119">
        <f t="shared" si="263"/>
        <v>108639497.65728103</v>
      </c>
      <c r="BO235">
        <f t="shared" si="233"/>
        <v>0.34933437377043963</v>
      </c>
    </row>
    <row r="236" spans="1:67">
      <c r="A236">
        <v>224</v>
      </c>
      <c r="B236" s="64">
        <v>219</v>
      </c>
      <c r="C236" s="56">
        <f t="shared" si="207"/>
        <v>8356005.7634656411</v>
      </c>
      <c r="D236" s="56">
        <f t="shared" si="234"/>
        <v>301357.88673467282</v>
      </c>
      <c r="E236" s="59">
        <f t="shared" si="235"/>
        <v>8054647.8767309682</v>
      </c>
      <c r="F236" s="53">
        <f t="shared" si="236"/>
        <v>493825.76696355263</v>
      </c>
      <c r="G236" s="53">
        <f t="shared" si="208"/>
        <v>37360.141734903809</v>
      </c>
      <c r="H236" s="66">
        <f t="shared" si="209"/>
        <v>456465.62522864883</v>
      </c>
      <c r="I236" s="54">
        <f t="shared" si="237"/>
        <v>0.06</v>
      </c>
      <c r="J236" s="67">
        <f t="shared" si="210"/>
        <v>5.1430128318229462E-3</v>
      </c>
      <c r="K236" s="68">
        <f t="shared" si="211"/>
        <v>39077.548818005795</v>
      </c>
      <c r="L236" s="68">
        <f t="shared" si="212"/>
        <v>532903.3157815584</v>
      </c>
      <c r="M236" s="55">
        <f t="shared" si="238"/>
        <v>495543.1740466546</v>
      </c>
      <c r="N236" s="55">
        <f t="shared" si="239"/>
        <v>111587.20384103703</v>
      </c>
      <c r="O236" s="55">
        <f t="shared" si="213"/>
        <v>383955.9702056176</v>
      </c>
      <c r="P236" s="65">
        <f t="shared" si="240"/>
        <v>0</v>
      </c>
      <c r="Q236" s="52">
        <f t="shared" si="266"/>
        <v>0</v>
      </c>
      <c r="R236" s="57">
        <f t="shared" si="241"/>
        <v>0</v>
      </c>
      <c r="S236" s="59">
        <f t="shared" si="242"/>
        <v>0</v>
      </c>
      <c r="T236" s="56">
        <f t="shared" si="214"/>
        <v>0</v>
      </c>
      <c r="U236" s="57">
        <f t="shared" si="215"/>
        <v>0</v>
      </c>
      <c r="V236" s="59">
        <f t="shared" si="264"/>
        <v>0</v>
      </c>
      <c r="W236" s="52">
        <f t="shared" si="204"/>
        <v>0</v>
      </c>
      <c r="X236" s="57">
        <f t="shared" si="216"/>
        <v>0</v>
      </c>
      <c r="Y236" s="59">
        <f t="shared" si="202"/>
        <v>0</v>
      </c>
      <c r="Z236" s="56">
        <f t="shared" si="243"/>
        <v>0</v>
      </c>
      <c r="AA236" s="57">
        <f t="shared" si="244"/>
        <v>0</v>
      </c>
      <c r="AB236" s="63">
        <f t="shared" si="265"/>
        <v>0</v>
      </c>
      <c r="AC236" s="74">
        <f t="shared" si="217"/>
        <v>0</v>
      </c>
      <c r="AD236" s="57">
        <f t="shared" si="245"/>
        <v>0</v>
      </c>
      <c r="AE236" s="59">
        <f t="shared" si="246"/>
        <v>0</v>
      </c>
      <c r="AF236" s="54">
        <f t="shared" si="247"/>
        <v>0</v>
      </c>
      <c r="AG236" s="57">
        <f t="shared" si="218"/>
        <v>0</v>
      </c>
      <c r="AH236" s="59">
        <f t="shared" si="248"/>
        <v>1813758.4807075209</v>
      </c>
      <c r="AI236" s="54">
        <f t="shared" si="206"/>
        <v>111587.20384103703</v>
      </c>
      <c r="AJ236" s="57">
        <f t="shared" si="219"/>
        <v>7557.3270029480036</v>
      </c>
      <c r="AK236" s="59">
        <f t="shared" si="203"/>
        <v>6542247.2827581204</v>
      </c>
      <c r="AL236" s="56">
        <f t="shared" si="205"/>
        <v>383955.9702056176</v>
      </c>
      <c r="AM236" s="75">
        <f t="shared" si="220"/>
        <v>27259.363678158836</v>
      </c>
      <c r="AN236">
        <f t="shared" si="249"/>
        <v>3.9539610018446823E-2</v>
      </c>
      <c r="AO236" s="119">
        <f t="shared" si="221"/>
        <v>0</v>
      </c>
      <c r="AP236" s="119">
        <f t="shared" si="222"/>
        <v>0</v>
      </c>
      <c r="AQ236">
        <f t="shared" si="223"/>
        <v>0.30691049654927594</v>
      </c>
      <c r="AR236" s="41">
        <f t="shared" si="224"/>
        <v>0</v>
      </c>
      <c r="AS236" s="41">
        <f t="shared" si="225"/>
        <v>0</v>
      </c>
      <c r="AT236">
        <f t="shared" si="226"/>
        <v>0.31203192698721982</v>
      </c>
      <c r="AU236" s="41">
        <f t="shared" si="250"/>
        <v>0</v>
      </c>
      <c r="AV236" s="41">
        <f t="shared" si="251"/>
        <v>0</v>
      </c>
      <c r="AW236">
        <f t="shared" si="227"/>
        <v>0.32405650377552597</v>
      </c>
      <c r="AX236">
        <f t="shared" si="252"/>
        <v>0</v>
      </c>
      <c r="AY236" s="121">
        <f t="shared" si="253"/>
        <v>0</v>
      </c>
      <c r="AZ236">
        <f t="shared" si="228"/>
        <v>0.4098628687603228</v>
      </c>
      <c r="BA236" s="39">
        <f t="shared" si="254"/>
        <v>0</v>
      </c>
      <c r="BB236" s="39">
        <f t="shared" si="255"/>
        <v>0</v>
      </c>
      <c r="BC236">
        <f t="shared" si="229"/>
        <v>0.3470667053467329</v>
      </c>
      <c r="BD236" s="41">
        <f t="shared" si="256"/>
        <v>0</v>
      </c>
      <c r="BE236" s="41">
        <f t="shared" si="257"/>
        <v>0</v>
      </c>
      <c r="BF236">
        <f t="shared" si="230"/>
        <v>0.32667730947825757</v>
      </c>
      <c r="BG236" s="41">
        <f t="shared" si="258"/>
        <v>119144.53084398503</v>
      </c>
      <c r="BH236" s="41">
        <f t="shared" si="259"/>
        <v>24995533.660392296</v>
      </c>
      <c r="BI236">
        <f t="shared" si="231"/>
        <v>0.36824800623593101</v>
      </c>
      <c r="BJ236">
        <f t="shared" si="260"/>
        <v>411215.33388377645</v>
      </c>
      <c r="BK236" s="121">
        <f t="shared" si="261"/>
        <v>86006137.326058343</v>
      </c>
      <c r="BL236">
        <f t="shared" si="232"/>
        <v>0.38403297102362421</v>
      </c>
      <c r="BM236" s="119">
        <f t="shared" si="262"/>
        <v>530359.86472776148</v>
      </c>
      <c r="BN236" s="119">
        <f t="shared" si="263"/>
        <v>108523955.11621736</v>
      </c>
      <c r="BO236">
        <f t="shared" si="233"/>
        <v>0.34714576398377073</v>
      </c>
    </row>
    <row r="237" spans="1:67">
      <c r="A237">
        <v>225</v>
      </c>
      <c r="B237" s="58">
        <v>220</v>
      </c>
      <c r="C237" s="56">
        <f t="shared" si="207"/>
        <v>7860462.5894189859</v>
      </c>
      <c r="D237" s="56">
        <f t="shared" si="234"/>
        <v>301357.88673467282</v>
      </c>
      <c r="E237" s="59">
        <f t="shared" si="235"/>
        <v>7559104.7026843131</v>
      </c>
      <c r="F237" s="53">
        <f t="shared" si="236"/>
        <v>491286.01470737427</v>
      </c>
      <c r="G237" s="53">
        <f t="shared" si="208"/>
        <v>35061.647312617402</v>
      </c>
      <c r="H237" s="60">
        <f t="shared" si="209"/>
        <v>456224.36739475688</v>
      </c>
      <c r="I237" s="54">
        <f t="shared" si="237"/>
        <v>0.06</v>
      </c>
      <c r="J237" s="61">
        <f t="shared" si="210"/>
        <v>5.1430128318229462E-3</v>
      </c>
      <c r="K237" s="62">
        <f t="shared" si="211"/>
        <v>36530.20470729706</v>
      </c>
      <c r="L237" s="62">
        <f t="shared" si="212"/>
        <v>527816.2194146713</v>
      </c>
      <c r="M237" s="55">
        <f t="shared" si="238"/>
        <v>492754.57210205391</v>
      </c>
      <c r="N237" s="55">
        <f t="shared" si="239"/>
        <v>110959.26199879026</v>
      </c>
      <c r="O237" s="55">
        <f t="shared" si="213"/>
        <v>381795.31010326365</v>
      </c>
      <c r="P237" s="59">
        <f t="shared" si="240"/>
        <v>0</v>
      </c>
      <c r="Q237" s="52">
        <f t="shared" si="266"/>
        <v>0</v>
      </c>
      <c r="R237" s="57">
        <f t="shared" si="241"/>
        <v>0</v>
      </c>
      <c r="S237" s="59">
        <f t="shared" si="242"/>
        <v>0</v>
      </c>
      <c r="T237" s="56">
        <f t="shared" si="214"/>
        <v>0</v>
      </c>
      <c r="U237" s="57">
        <f t="shared" si="215"/>
        <v>0</v>
      </c>
      <c r="V237" s="59">
        <f t="shared" si="264"/>
        <v>0</v>
      </c>
      <c r="W237" s="52">
        <f t="shared" si="204"/>
        <v>0</v>
      </c>
      <c r="X237" s="57">
        <f t="shared" si="216"/>
        <v>0</v>
      </c>
      <c r="Y237" s="59">
        <f t="shared" si="202"/>
        <v>0</v>
      </c>
      <c r="Z237" s="56">
        <f t="shared" si="243"/>
        <v>0</v>
      </c>
      <c r="AA237" s="57">
        <f t="shared" si="244"/>
        <v>0</v>
      </c>
      <c r="AB237" s="63">
        <f t="shared" si="265"/>
        <v>0</v>
      </c>
      <c r="AC237" s="74">
        <f t="shared" si="217"/>
        <v>0</v>
      </c>
      <c r="AD237" s="57">
        <f t="shared" si="245"/>
        <v>0</v>
      </c>
      <c r="AE237" s="59">
        <f t="shared" si="246"/>
        <v>0</v>
      </c>
      <c r="AF237" s="54">
        <f t="shared" si="247"/>
        <v>0</v>
      </c>
      <c r="AG237" s="57">
        <f t="shared" si="218"/>
        <v>0</v>
      </c>
      <c r="AH237" s="59">
        <f t="shared" si="248"/>
        <v>1702171.2768664837</v>
      </c>
      <c r="AI237" s="54">
        <f t="shared" si="206"/>
        <v>110959.26199879026</v>
      </c>
      <c r="AJ237" s="57">
        <f t="shared" si="219"/>
        <v>7092.380320277015</v>
      </c>
      <c r="AK237" s="59">
        <f t="shared" si="203"/>
        <v>6158291.3125525024</v>
      </c>
      <c r="AL237" s="56">
        <f t="shared" si="205"/>
        <v>381795.31010326365</v>
      </c>
      <c r="AM237" s="75">
        <f t="shared" si="220"/>
        <v>25659.547135635425</v>
      </c>
      <c r="AN237">
        <f t="shared" si="249"/>
        <v>3.9620017202454283E-2</v>
      </c>
      <c r="AO237" s="119">
        <f t="shared" si="221"/>
        <v>0</v>
      </c>
      <c r="AP237" s="119">
        <f t="shared" si="222"/>
        <v>0</v>
      </c>
      <c r="AQ237">
        <f t="shared" si="223"/>
        <v>0.30481235637628373</v>
      </c>
      <c r="AR237" s="41">
        <f t="shared" si="224"/>
        <v>0</v>
      </c>
      <c r="AS237" s="41">
        <f t="shared" si="225"/>
        <v>0</v>
      </c>
      <c r="AT237">
        <f t="shared" si="226"/>
        <v>0.30992215996273254</v>
      </c>
      <c r="AU237" s="41">
        <f t="shared" si="250"/>
        <v>0</v>
      </c>
      <c r="AV237" s="41">
        <f t="shared" si="251"/>
        <v>0</v>
      </c>
      <c r="AW237">
        <f t="shared" si="227"/>
        <v>0.32192093033903252</v>
      </c>
      <c r="AX237">
        <f t="shared" si="252"/>
        <v>0</v>
      </c>
      <c r="AY237" s="121">
        <f t="shared" si="253"/>
        <v>0</v>
      </c>
      <c r="AZ237">
        <f t="shared" si="228"/>
        <v>0.40759814498882729</v>
      </c>
      <c r="BA237" s="39">
        <f t="shared" si="254"/>
        <v>0</v>
      </c>
      <c r="BB237" s="39">
        <f t="shared" si="255"/>
        <v>0</v>
      </c>
      <c r="BC237">
        <f t="shared" si="229"/>
        <v>0.34488734822717865</v>
      </c>
      <c r="BD237" s="41">
        <f t="shared" si="256"/>
        <v>0</v>
      </c>
      <c r="BE237" s="41">
        <f t="shared" si="257"/>
        <v>0</v>
      </c>
      <c r="BF237">
        <f t="shared" si="230"/>
        <v>0.32453638354182107</v>
      </c>
      <c r="BG237" s="41">
        <f t="shared" si="258"/>
        <v>118051.64231906728</v>
      </c>
      <c r="BH237" s="41">
        <f t="shared" si="259"/>
        <v>24965833.949727807</v>
      </c>
      <c r="BI237">
        <f t="shared" si="231"/>
        <v>0.36603449803336963</v>
      </c>
      <c r="BJ237">
        <f t="shared" si="260"/>
        <v>407454.8572388991</v>
      </c>
      <c r="BK237" s="121">
        <f t="shared" si="261"/>
        <v>85903944.773234323</v>
      </c>
      <c r="BL237">
        <f t="shared" si="232"/>
        <v>0.38179763858208837</v>
      </c>
      <c r="BM237" s="119">
        <f t="shared" si="262"/>
        <v>525506.49955796637</v>
      </c>
      <c r="BN237" s="119">
        <f t="shared" si="263"/>
        <v>108406005.86245187</v>
      </c>
      <c r="BO237">
        <f t="shared" si="233"/>
        <v>0.34496626867272728</v>
      </c>
    </row>
    <row r="238" spans="1:67">
      <c r="A238">
        <v>226</v>
      </c>
      <c r="B238" s="64">
        <v>221</v>
      </c>
      <c r="C238" s="56">
        <f t="shared" si="207"/>
        <v>7367708.0173169319</v>
      </c>
      <c r="D238" s="56">
        <f t="shared" si="234"/>
        <v>301357.88673467282</v>
      </c>
      <c r="E238" s="59">
        <f t="shared" si="235"/>
        <v>7066350.130582259</v>
      </c>
      <c r="F238" s="53">
        <f t="shared" si="236"/>
        <v>488759.32442963909</v>
      </c>
      <c r="G238" s="53">
        <f t="shared" si="208"/>
        <v>32776.087355684045</v>
      </c>
      <c r="H238" s="66">
        <f t="shared" si="209"/>
        <v>455983.23707395507</v>
      </c>
      <c r="I238" s="54">
        <f t="shared" si="237"/>
        <v>0.06</v>
      </c>
      <c r="J238" s="67">
        <f t="shared" si="210"/>
        <v>5.1430128318229462E-3</v>
      </c>
      <c r="K238" s="68">
        <f t="shared" si="211"/>
        <v>33997.201756370792</v>
      </c>
      <c r="L238" s="68">
        <f t="shared" si="212"/>
        <v>522756.52618600987</v>
      </c>
      <c r="M238" s="55">
        <f t="shared" si="238"/>
        <v>489980.43883032585</v>
      </c>
      <c r="N238" s="55">
        <f t="shared" si="239"/>
        <v>110334.5782354228</v>
      </c>
      <c r="O238" s="55">
        <f t="shared" si="213"/>
        <v>379645.86059490306</v>
      </c>
      <c r="P238" s="65">
        <f t="shared" si="240"/>
        <v>0</v>
      </c>
      <c r="Q238" s="52">
        <f t="shared" si="266"/>
        <v>0</v>
      </c>
      <c r="R238" s="57">
        <f t="shared" si="241"/>
        <v>0</v>
      </c>
      <c r="S238" s="59">
        <f t="shared" si="242"/>
        <v>0</v>
      </c>
      <c r="T238" s="56">
        <f t="shared" si="214"/>
        <v>0</v>
      </c>
      <c r="U238" s="57">
        <f t="shared" si="215"/>
        <v>0</v>
      </c>
      <c r="V238" s="59">
        <f t="shared" si="264"/>
        <v>0</v>
      </c>
      <c r="W238" s="52">
        <f t="shared" si="204"/>
        <v>0</v>
      </c>
      <c r="X238" s="57">
        <f t="shared" si="216"/>
        <v>0</v>
      </c>
      <c r="Y238" s="59">
        <f t="shared" ref="Y238:Y252" si="267">IF(V237&gt;O237,(IF(V237&gt;AA237+O237+AM237,Y237+AA237,Y237+AA237-((AA237+O237+AM237)-V237))),Y237-Z237)</f>
        <v>0</v>
      </c>
      <c r="Z238" s="56">
        <f t="shared" si="243"/>
        <v>0</v>
      </c>
      <c r="AA238" s="57">
        <f t="shared" si="244"/>
        <v>0</v>
      </c>
      <c r="AB238" s="63">
        <f t="shared" si="265"/>
        <v>0</v>
      </c>
      <c r="AC238" s="74">
        <f t="shared" si="217"/>
        <v>0</v>
      </c>
      <c r="AD238" s="57">
        <f t="shared" si="245"/>
        <v>0</v>
      </c>
      <c r="AE238" s="59">
        <f t="shared" si="246"/>
        <v>0</v>
      </c>
      <c r="AF238" s="54">
        <f t="shared" si="247"/>
        <v>0</v>
      </c>
      <c r="AG238" s="57">
        <f t="shared" si="218"/>
        <v>0</v>
      </c>
      <c r="AH238" s="59">
        <f t="shared" si="248"/>
        <v>1591212.0148676934</v>
      </c>
      <c r="AI238" s="54">
        <f t="shared" si="206"/>
        <v>110334.5782354228</v>
      </c>
      <c r="AJ238" s="57">
        <f t="shared" si="219"/>
        <v>6630.050061948722</v>
      </c>
      <c r="AK238" s="59">
        <f t="shared" si="203"/>
        <v>5776496.0024492387</v>
      </c>
      <c r="AL238" s="56">
        <f t="shared" si="205"/>
        <v>379645.86059490306</v>
      </c>
      <c r="AM238" s="75">
        <f t="shared" si="220"/>
        <v>24068.733343538494</v>
      </c>
      <c r="AN238">
        <f t="shared" si="249"/>
        <v>3.970042438646175E-2</v>
      </c>
      <c r="AO238" s="119">
        <f t="shared" si="221"/>
        <v>0</v>
      </c>
      <c r="AP238" s="119">
        <f t="shared" si="222"/>
        <v>0</v>
      </c>
      <c r="AQ238">
        <f t="shared" si="223"/>
        <v>0.30272452768249053</v>
      </c>
      <c r="AR238" s="41">
        <f t="shared" si="224"/>
        <v>0</v>
      </c>
      <c r="AS238" s="41">
        <f t="shared" si="225"/>
        <v>0</v>
      </c>
      <c r="AT238">
        <f t="shared" si="226"/>
        <v>0.30782255757604082</v>
      </c>
      <c r="AU238" s="41">
        <f t="shared" si="250"/>
        <v>0</v>
      </c>
      <c r="AV238" s="41">
        <f t="shared" si="251"/>
        <v>0</v>
      </c>
      <c r="AW238">
        <f t="shared" si="227"/>
        <v>0.31979517008504538</v>
      </c>
      <c r="AX238">
        <f t="shared" si="252"/>
        <v>0</v>
      </c>
      <c r="AY238" s="121">
        <f t="shared" si="253"/>
        <v>0</v>
      </c>
      <c r="AZ238">
        <f t="shared" si="228"/>
        <v>0.40534052909618434</v>
      </c>
      <c r="BA238" s="39">
        <f t="shared" si="254"/>
        <v>0</v>
      </c>
      <c r="BB238" s="39">
        <f t="shared" si="255"/>
        <v>0</v>
      </c>
      <c r="BC238">
        <f t="shared" si="229"/>
        <v>0.34271710875030742</v>
      </c>
      <c r="BD238" s="41">
        <f t="shared" si="256"/>
        <v>0</v>
      </c>
      <c r="BE238" s="41">
        <f t="shared" si="257"/>
        <v>0</v>
      </c>
      <c r="BF238">
        <f t="shared" si="230"/>
        <v>0.32240519301879128</v>
      </c>
      <c r="BG238" s="41">
        <f t="shared" si="258"/>
        <v>116964.62829737153</v>
      </c>
      <c r="BH238" s="41">
        <f t="shared" si="259"/>
        <v>24935614.681205552</v>
      </c>
      <c r="BI238">
        <f t="shared" si="231"/>
        <v>0.36382944504657988</v>
      </c>
      <c r="BJ238">
        <f t="shared" si="260"/>
        <v>403714.59393844154</v>
      </c>
      <c r="BK238" s="121">
        <f t="shared" si="261"/>
        <v>85799964.494448096</v>
      </c>
      <c r="BL238">
        <f t="shared" si="232"/>
        <v>0.37957025649290188</v>
      </c>
      <c r="BM238" s="119">
        <f t="shared" si="262"/>
        <v>520679.22223581304</v>
      </c>
      <c r="BN238" s="119">
        <f t="shared" si="263"/>
        <v>108285676.98150201</v>
      </c>
      <c r="BO238">
        <f t="shared" si="233"/>
        <v>0.34279588856828946</v>
      </c>
    </row>
    <row r="239" spans="1:67">
      <c r="A239">
        <v>227</v>
      </c>
      <c r="B239" s="58">
        <v>222</v>
      </c>
      <c r="C239" s="56">
        <f t="shared" si="207"/>
        <v>6877727.5784866065</v>
      </c>
      <c r="D239" s="56">
        <f t="shared" si="234"/>
        <v>301357.88673467375</v>
      </c>
      <c r="E239" s="59">
        <f t="shared" si="235"/>
        <v>6576369.6917519327</v>
      </c>
      <c r="F239" s="53">
        <f t="shared" si="236"/>
        <v>486245.62895242433</v>
      </c>
      <c r="G239" s="53">
        <f t="shared" si="208"/>
        <v>30503.394753576049</v>
      </c>
      <c r="H239" s="60">
        <f t="shared" si="209"/>
        <v>455742.23419884831</v>
      </c>
      <c r="I239" s="54">
        <f t="shared" si="237"/>
        <v>0.06</v>
      </c>
      <c r="J239" s="61">
        <f t="shared" si="210"/>
        <v>5.1430128318229462E-3</v>
      </c>
      <c r="K239" s="62">
        <f t="shared" si="211"/>
        <v>31478.465553003367</v>
      </c>
      <c r="L239" s="62">
        <f t="shared" si="212"/>
        <v>517724.0945054277</v>
      </c>
      <c r="M239" s="55">
        <f t="shared" si="238"/>
        <v>487220.69975185167</v>
      </c>
      <c r="N239" s="55">
        <f t="shared" si="239"/>
        <v>109713.13577949507</v>
      </c>
      <c r="O239" s="55">
        <f t="shared" si="213"/>
        <v>377507.56397235661</v>
      </c>
      <c r="P239" s="59">
        <f t="shared" si="240"/>
        <v>0</v>
      </c>
      <c r="Q239" s="52">
        <f t="shared" si="266"/>
        <v>0</v>
      </c>
      <c r="R239" s="57">
        <f t="shared" si="241"/>
        <v>0</v>
      </c>
      <c r="S239" s="59">
        <f t="shared" si="242"/>
        <v>0</v>
      </c>
      <c r="T239" s="56">
        <f t="shared" si="214"/>
        <v>0</v>
      </c>
      <c r="U239" s="57">
        <f t="shared" si="215"/>
        <v>0</v>
      </c>
      <c r="V239" s="59">
        <f t="shared" si="264"/>
        <v>0</v>
      </c>
      <c r="W239" s="52">
        <f t="shared" si="204"/>
        <v>0</v>
      </c>
      <c r="X239" s="57">
        <f t="shared" si="216"/>
        <v>0</v>
      </c>
      <c r="Y239" s="59">
        <f t="shared" si="267"/>
        <v>0</v>
      </c>
      <c r="Z239" s="56">
        <f t="shared" si="243"/>
        <v>0</v>
      </c>
      <c r="AA239" s="57">
        <f t="shared" si="244"/>
        <v>0</v>
      </c>
      <c r="AB239" s="63">
        <f t="shared" si="265"/>
        <v>0</v>
      </c>
      <c r="AC239" s="74">
        <f t="shared" si="217"/>
        <v>0</v>
      </c>
      <c r="AD239" s="57">
        <f t="shared" si="245"/>
        <v>0</v>
      </c>
      <c r="AE239" s="59">
        <f t="shared" si="246"/>
        <v>0</v>
      </c>
      <c r="AF239" s="54">
        <f t="shared" si="247"/>
        <v>0</v>
      </c>
      <c r="AG239" s="57">
        <f t="shared" si="218"/>
        <v>0</v>
      </c>
      <c r="AH239" s="59">
        <f t="shared" si="248"/>
        <v>1480877.4366322707</v>
      </c>
      <c r="AI239" s="54">
        <f t="shared" si="206"/>
        <v>109713.13577949507</v>
      </c>
      <c r="AJ239" s="57">
        <f t="shared" si="219"/>
        <v>6170.3226526344615</v>
      </c>
      <c r="AK239" s="59">
        <f t="shared" si="203"/>
        <v>5396850.1418543356</v>
      </c>
      <c r="AL239" s="56">
        <f t="shared" si="205"/>
        <v>377507.56397235661</v>
      </c>
      <c r="AM239" s="75">
        <f t="shared" si="220"/>
        <v>22486.875591059732</v>
      </c>
      <c r="AN239">
        <f t="shared" si="249"/>
        <v>3.9780831570469202E-2</v>
      </c>
      <c r="AO239" s="119">
        <f t="shared" si="221"/>
        <v>0</v>
      </c>
      <c r="AP239" s="119">
        <f t="shared" si="222"/>
        <v>0</v>
      </c>
      <c r="AQ239">
        <f t="shared" si="223"/>
        <v>0.30064699530464828</v>
      </c>
      <c r="AR239" s="41">
        <f t="shared" si="224"/>
        <v>0</v>
      </c>
      <c r="AS239" s="41">
        <f t="shared" si="225"/>
        <v>0</v>
      </c>
      <c r="AT239">
        <f t="shared" si="226"/>
        <v>0.30573310675101756</v>
      </c>
      <c r="AU239" s="41">
        <f t="shared" si="250"/>
        <v>0</v>
      </c>
      <c r="AV239" s="41">
        <f t="shared" si="251"/>
        <v>0</v>
      </c>
      <c r="AW239">
        <f t="shared" si="227"/>
        <v>0.31767921470962374</v>
      </c>
      <c r="AX239">
        <f t="shared" si="252"/>
        <v>0</v>
      </c>
      <c r="AY239" s="121">
        <f t="shared" si="253"/>
        <v>0</v>
      </c>
      <c r="AZ239">
        <f t="shared" si="228"/>
        <v>0.40309004181863317</v>
      </c>
      <c r="BA239" s="39">
        <f t="shared" si="254"/>
        <v>0</v>
      </c>
      <c r="BB239" s="39">
        <f t="shared" si="255"/>
        <v>0</v>
      </c>
      <c r="BC239">
        <f t="shared" si="229"/>
        <v>0.34055598724974273</v>
      </c>
      <c r="BD239" s="41">
        <f t="shared" si="256"/>
        <v>0</v>
      </c>
      <c r="BE239" s="41">
        <f t="shared" si="257"/>
        <v>0</v>
      </c>
      <c r="BF239">
        <f t="shared" si="230"/>
        <v>0.32028373062164234</v>
      </c>
      <c r="BG239" s="41">
        <f t="shared" si="258"/>
        <v>115883.45843212954</v>
      </c>
      <c r="BH239" s="41">
        <f t="shared" si="259"/>
        <v>24904881.82194538</v>
      </c>
      <c r="BI239">
        <f t="shared" si="231"/>
        <v>0.36163285499882697</v>
      </c>
      <c r="BJ239">
        <f t="shared" si="260"/>
        <v>399994.43956341635</v>
      </c>
      <c r="BK239" s="121">
        <f t="shared" si="261"/>
        <v>85694217.021724954</v>
      </c>
      <c r="BL239">
        <f t="shared" si="232"/>
        <v>0.37735083764581212</v>
      </c>
      <c r="BM239" s="119">
        <f t="shared" si="262"/>
        <v>515877.89799554588</v>
      </c>
      <c r="BN239" s="119">
        <f t="shared" si="263"/>
        <v>108162995.34491107</v>
      </c>
      <c r="BO239">
        <f t="shared" si="233"/>
        <v>0.34063462403266254</v>
      </c>
    </row>
    <row r="240" spans="1:67">
      <c r="A240">
        <v>228</v>
      </c>
      <c r="B240" s="64">
        <v>223</v>
      </c>
      <c r="C240" s="56">
        <f t="shared" si="207"/>
        <v>6390506.8787347544</v>
      </c>
      <c r="D240" s="56">
        <f t="shared" si="234"/>
        <v>301357.88673467375</v>
      </c>
      <c r="E240" s="59">
        <f t="shared" si="235"/>
        <v>6089148.9920000806</v>
      </c>
      <c r="F240" s="53">
        <f t="shared" si="236"/>
        <v>483744.86144330399</v>
      </c>
      <c r="G240" s="53">
        <f t="shared" si="208"/>
        <v>28243.502741227043</v>
      </c>
      <c r="H240" s="66">
        <f t="shared" si="209"/>
        <v>455501.35870207695</v>
      </c>
      <c r="I240" s="54">
        <f t="shared" si="237"/>
        <v>0.06</v>
      </c>
      <c r="J240" s="67">
        <f t="shared" si="210"/>
        <v>5.1430128318229462E-3</v>
      </c>
      <c r="K240" s="68">
        <f t="shared" si="211"/>
        <v>28973.922068020605</v>
      </c>
      <c r="L240" s="68">
        <f t="shared" si="212"/>
        <v>512718.78351132461</v>
      </c>
      <c r="M240" s="55">
        <f t="shared" si="238"/>
        <v>484475.28077009757</v>
      </c>
      <c r="N240" s="55">
        <f t="shared" si="239"/>
        <v>109094.91794583118</v>
      </c>
      <c r="O240" s="55">
        <f t="shared" si="213"/>
        <v>375380.36282426637</v>
      </c>
      <c r="P240" s="65">
        <f t="shared" si="240"/>
        <v>0</v>
      </c>
      <c r="Q240" s="52">
        <f t="shared" si="266"/>
        <v>0</v>
      </c>
      <c r="R240" s="57">
        <f t="shared" si="241"/>
        <v>0</v>
      </c>
      <c r="S240" s="59">
        <f t="shared" si="242"/>
        <v>0</v>
      </c>
      <c r="T240" s="56">
        <f t="shared" si="214"/>
        <v>0</v>
      </c>
      <c r="U240" s="57">
        <f t="shared" si="215"/>
        <v>0</v>
      </c>
      <c r="V240" s="59">
        <f t="shared" si="264"/>
        <v>0</v>
      </c>
      <c r="W240" s="52">
        <f t="shared" si="204"/>
        <v>0</v>
      </c>
      <c r="X240" s="57">
        <f t="shared" si="216"/>
        <v>0</v>
      </c>
      <c r="Y240" s="59">
        <f t="shared" si="267"/>
        <v>0</v>
      </c>
      <c r="Z240" s="56">
        <f t="shared" si="243"/>
        <v>0</v>
      </c>
      <c r="AA240" s="57">
        <f t="shared" si="244"/>
        <v>0</v>
      </c>
      <c r="AB240" s="63">
        <f t="shared" si="265"/>
        <v>0</v>
      </c>
      <c r="AC240" s="74">
        <f t="shared" si="217"/>
        <v>0</v>
      </c>
      <c r="AD240" s="57">
        <f t="shared" si="245"/>
        <v>0</v>
      </c>
      <c r="AE240" s="59">
        <f t="shared" si="246"/>
        <v>0</v>
      </c>
      <c r="AF240" s="54">
        <f t="shared" si="247"/>
        <v>0</v>
      </c>
      <c r="AG240" s="57">
        <f t="shared" si="218"/>
        <v>0</v>
      </c>
      <c r="AH240" s="59">
        <f t="shared" si="248"/>
        <v>1371164.3008527756</v>
      </c>
      <c r="AI240" s="54">
        <f t="shared" si="206"/>
        <v>109094.91794583118</v>
      </c>
      <c r="AJ240" s="57">
        <f t="shared" si="219"/>
        <v>5713.1845868865648</v>
      </c>
      <c r="AK240" s="59">
        <f t="shared" si="203"/>
        <v>5019342.5778819788</v>
      </c>
      <c r="AL240" s="56">
        <f t="shared" si="205"/>
        <v>375380.36282426637</v>
      </c>
      <c r="AM240" s="75">
        <f t="shared" si="220"/>
        <v>20913.927407841576</v>
      </c>
      <c r="AN240">
        <f t="shared" si="249"/>
        <v>3.9861238754476669E-2</v>
      </c>
      <c r="AO240" s="119">
        <f t="shared" si="221"/>
        <v>0</v>
      </c>
      <c r="AP240" s="119">
        <f t="shared" si="222"/>
        <v>0</v>
      </c>
      <c r="AQ240">
        <f t="shared" si="223"/>
        <v>0.29857974377269192</v>
      </c>
      <c r="AR240" s="41">
        <f t="shared" si="224"/>
        <v>0</v>
      </c>
      <c r="AS240" s="41">
        <f t="shared" si="225"/>
        <v>0</v>
      </c>
      <c r="AT240">
        <f t="shared" si="226"/>
        <v>0.30365379409509197</v>
      </c>
      <c r="AU240" s="41">
        <f t="shared" si="250"/>
        <v>0</v>
      </c>
      <c r="AV240" s="41">
        <f t="shared" si="251"/>
        <v>0</v>
      </c>
      <c r="AW240">
        <f t="shared" si="227"/>
        <v>0.31557305557226845</v>
      </c>
      <c r="AX240">
        <f t="shared" si="252"/>
        <v>0</v>
      </c>
      <c r="AY240" s="121">
        <f t="shared" si="253"/>
        <v>0</v>
      </c>
      <c r="AZ240">
        <f t="shared" si="228"/>
        <v>0.40084670349209756</v>
      </c>
      <c r="BA240" s="39">
        <f t="shared" si="254"/>
        <v>0</v>
      </c>
      <c r="BB240" s="39">
        <f t="shared" si="255"/>
        <v>0</v>
      </c>
      <c r="BC240">
        <f t="shared" si="229"/>
        <v>0.33840398369282948</v>
      </c>
      <c r="BD240" s="41">
        <f t="shared" si="256"/>
        <v>0</v>
      </c>
      <c r="BE240" s="41">
        <f t="shared" si="257"/>
        <v>0</v>
      </c>
      <c r="BF240">
        <f t="shared" si="230"/>
        <v>0.31817198872232577</v>
      </c>
      <c r="BG240" s="41">
        <f t="shared" si="258"/>
        <v>114808.10253271775</v>
      </c>
      <c r="BH240" s="41">
        <f t="shared" si="259"/>
        <v>24873641.291649509</v>
      </c>
      <c r="BI240">
        <f t="shared" si="231"/>
        <v>0.35944473522855558</v>
      </c>
      <c r="BJ240">
        <f t="shared" si="260"/>
        <v>396294.29023210797</v>
      </c>
      <c r="BK240" s="121">
        <f t="shared" si="261"/>
        <v>85586722.723932728</v>
      </c>
      <c r="BL240">
        <f t="shared" si="232"/>
        <v>0.37513939453675221</v>
      </c>
      <c r="BM240" s="119">
        <f t="shared" si="262"/>
        <v>511102.39276482572</v>
      </c>
      <c r="BN240" s="119">
        <f t="shared" si="263"/>
        <v>108037987.61173175</v>
      </c>
      <c r="BO240">
        <f t="shared" si="233"/>
        <v>0.33848247506168944</v>
      </c>
    </row>
    <row r="241" spans="1:67">
      <c r="A241">
        <v>229</v>
      </c>
      <c r="B241" s="58">
        <v>224</v>
      </c>
      <c r="C241" s="56">
        <f t="shared" si="207"/>
        <v>5906031.5979646565</v>
      </c>
      <c r="D241" s="56">
        <f t="shared" si="234"/>
        <v>301357.88673467282</v>
      </c>
      <c r="E241" s="59">
        <f t="shared" si="235"/>
        <v>5604673.7112299837</v>
      </c>
      <c r="F241" s="53">
        <f t="shared" si="236"/>
        <v>481256.95541357278</v>
      </c>
      <c r="G241" s="53">
        <f t="shared" si="208"/>
        <v>25996.344897255072</v>
      </c>
      <c r="H241" s="60">
        <f t="shared" si="209"/>
        <v>455260.61051631771</v>
      </c>
      <c r="I241" s="54">
        <f t="shared" si="237"/>
        <v>0.06</v>
      </c>
      <c r="J241" s="61">
        <f t="shared" si="210"/>
        <v>5.1430128318229462E-3</v>
      </c>
      <c r="K241" s="62">
        <f t="shared" si="211"/>
        <v>26483.497653327566</v>
      </c>
      <c r="L241" s="62">
        <f t="shared" si="212"/>
        <v>507740.45306690037</v>
      </c>
      <c r="M241" s="55">
        <f t="shared" si="238"/>
        <v>481744.1081696453</v>
      </c>
      <c r="N241" s="55">
        <f t="shared" si="239"/>
        <v>108479.90813507547</v>
      </c>
      <c r="O241" s="55">
        <f t="shared" si="213"/>
        <v>373264.20003456983</v>
      </c>
      <c r="P241" s="59">
        <f t="shared" si="240"/>
        <v>0</v>
      </c>
      <c r="Q241" s="52">
        <f t="shared" si="266"/>
        <v>0</v>
      </c>
      <c r="R241" s="57">
        <f t="shared" si="241"/>
        <v>0</v>
      </c>
      <c r="S241" s="59">
        <f t="shared" si="242"/>
        <v>0</v>
      </c>
      <c r="T241" s="56">
        <f t="shared" si="214"/>
        <v>0</v>
      </c>
      <c r="U241" s="57">
        <f t="shared" si="215"/>
        <v>0</v>
      </c>
      <c r="V241" s="59">
        <f t="shared" si="264"/>
        <v>0</v>
      </c>
      <c r="W241" s="52">
        <f t="shared" si="204"/>
        <v>0</v>
      </c>
      <c r="X241" s="57">
        <f t="shared" si="216"/>
        <v>0</v>
      </c>
      <c r="Y241" s="59">
        <f t="shared" si="267"/>
        <v>0</v>
      </c>
      <c r="Z241" s="56">
        <f t="shared" si="243"/>
        <v>0</v>
      </c>
      <c r="AA241" s="57">
        <f t="shared" si="244"/>
        <v>0</v>
      </c>
      <c r="AB241" s="63">
        <f t="shared" si="265"/>
        <v>0</v>
      </c>
      <c r="AC241" s="74">
        <f t="shared" si="217"/>
        <v>0</v>
      </c>
      <c r="AD241" s="57">
        <f t="shared" si="245"/>
        <v>0</v>
      </c>
      <c r="AE241" s="59">
        <f t="shared" si="246"/>
        <v>0</v>
      </c>
      <c r="AF241" s="54">
        <f t="shared" si="247"/>
        <v>0</v>
      </c>
      <c r="AG241" s="57">
        <f t="shared" si="218"/>
        <v>0</v>
      </c>
      <c r="AH241" s="59">
        <f t="shared" si="248"/>
        <v>1262069.3829069445</v>
      </c>
      <c r="AI241" s="54">
        <f t="shared" si="206"/>
        <v>108479.90813507547</v>
      </c>
      <c r="AJ241" s="57">
        <f t="shared" si="219"/>
        <v>5258.6224287789355</v>
      </c>
      <c r="AK241" s="59">
        <f t="shared" si="203"/>
        <v>4643962.215057712</v>
      </c>
      <c r="AL241" s="56">
        <f t="shared" si="205"/>
        <v>373264.20003456983</v>
      </c>
      <c r="AM241" s="75">
        <f t="shared" si="220"/>
        <v>19349.842562740465</v>
      </c>
      <c r="AN241">
        <f t="shared" si="249"/>
        <v>3.9941645938484129E-2</v>
      </c>
      <c r="AO241" s="119">
        <f t="shared" si="221"/>
        <v>0</v>
      </c>
      <c r="AP241" s="119">
        <f t="shared" si="222"/>
        <v>0</v>
      </c>
      <c r="AQ241">
        <f t="shared" si="223"/>
        <v>0.29652275731259242</v>
      </c>
      <c r="AR241" s="41">
        <f t="shared" si="224"/>
        <v>0</v>
      </c>
      <c r="AS241" s="41">
        <f t="shared" si="225"/>
        <v>0</v>
      </c>
      <c r="AT241">
        <f t="shared" si="226"/>
        <v>0.3015846059020964</v>
      </c>
      <c r="AU241" s="41">
        <f t="shared" si="250"/>
        <v>0</v>
      </c>
      <c r="AV241" s="41">
        <f t="shared" si="251"/>
        <v>0</v>
      </c>
      <c r="AW241">
        <f t="shared" si="227"/>
        <v>0.31347668369865034</v>
      </c>
      <c r="AX241">
        <f t="shared" si="252"/>
        <v>0</v>
      </c>
      <c r="AY241" s="121">
        <f t="shared" si="253"/>
        <v>0</v>
      </c>
      <c r="AZ241">
        <f t="shared" si="228"/>
        <v>0.39861053405334113</v>
      </c>
      <c r="BA241" s="39">
        <f t="shared" si="254"/>
        <v>0</v>
      </c>
      <c r="BB241" s="39">
        <f t="shared" si="255"/>
        <v>0</v>
      </c>
      <c r="BC241">
        <f t="shared" si="229"/>
        <v>0.33626109768284762</v>
      </c>
      <c r="BD241" s="41">
        <f t="shared" si="256"/>
        <v>0</v>
      </c>
      <c r="BE241" s="41">
        <f t="shared" si="257"/>
        <v>0</v>
      </c>
      <c r="BF241">
        <f t="shared" si="230"/>
        <v>0.31606995935500237</v>
      </c>
      <c r="BG241" s="41">
        <f t="shared" si="258"/>
        <v>113738.53056385441</v>
      </c>
      <c r="BH241" s="41">
        <f t="shared" si="259"/>
        <v>24841898.962932281</v>
      </c>
      <c r="BI241">
        <f t="shared" si="231"/>
        <v>0.35726509269123335</v>
      </c>
      <c r="BJ241">
        <f t="shared" si="260"/>
        <v>392614.04259731027</v>
      </c>
      <c r="BK241" s="121">
        <f t="shared" si="261"/>
        <v>85477501.807916492</v>
      </c>
      <c r="BL241">
        <f t="shared" si="232"/>
        <v>0.37293593926954527</v>
      </c>
      <c r="BM241" s="119">
        <f t="shared" si="262"/>
        <v>506352.57316116465</v>
      </c>
      <c r="BN241" s="119">
        <f t="shared" si="263"/>
        <v>107910680.23000056</v>
      </c>
      <c r="BO241">
        <f t="shared" si="233"/>
        <v>0.33633944128704041</v>
      </c>
    </row>
    <row r="242" spans="1:67">
      <c r="A242">
        <v>230</v>
      </c>
      <c r="B242" s="64">
        <v>225</v>
      </c>
      <c r="C242" s="56">
        <f t="shared" si="207"/>
        <v>5424287.4897950105</v>
      </c>
      <c r="D242" s="56">
        <f t="shared" si="234"/>
        <v>301357.88673467282</v>
      </c>
      <c r="E242" s="59">
        <f t="shared" si="235"/>
        <v>5122929.6030603377</v>
      </c>
      <c r="F242" s="53">
        <f t="shared" si="236"/>
        <v>478781.8447164768</v>
      </c>
      <c r="G242" s="53">
        <f t="shared" si="208"/>
        <v>23761.855142194865</v>
      </c>
      <c r="H242" s="66">
        <f t="shared" si="209"/>
        <v>455019.98957428196</v>
      </c>
      <c r="I242" s="54">
        <f t="shared" si="237"/>
        <v>0.06</v>
      </c>
      <c r="J242" s="67">
        <f t="shared" si="210"/>
        <v>5.1430128318229462E-3</v>
      </c>
      <c r="K242" s="68">
        <f t="shared" si="211"/>
        <v>24007.119039948473</v>
      </c>
      <c r="L242" s="68">
        <f t="shared" si="212"/>
        <v>502788.96375642531</v>
      </c>
      <c r="M242" s="55">
        <f t="shared" si="238"/>
        <v>479027.10861423041</v>
      </c>
      <c r="N242" s="55">
        <f t="shared" si="239"/>
        <v>107868.08983325068</v>
      </c>
      <c r="O242" s="55">
        <f t="shared" si="213"/>
        <v>371159.01878097974</v>
      </c>
      <c r="P242" s="65">
        <f t="shared" si="240"/>
        <v>0</v>
      </c>
      <c r="Q242" s="52">
        <f t="shared" si="266"/>
        <v>0</v>
      </c>
      <c r="R242" s="57">
        <f t="shared" si="241"/>
        <v>0</v>
      </c>
      <c r="S242" s="59">
        <f t="shared" si="242"/>
        <v>0</v>
      </c>
      <c r="T242" s="56">
        <f t="shared" si="214"/>
        <v>0</v>
      </c>
      <c r="U242" s="57">
        <f t="shared" si="215"/>
        <v>0</v>
      </c>
      <c r="V242" s="59">
        <f t="shared" si="264"/>
        <v>0</v>
      </c>
      <c r="W242" s="52">
        <f t="shared" si="204"/>
        <v>0</v>
      </c>
      <c r="X242" s="57">
        <f t="shared" si="216"/>
        <v>0</v>
      </c>
      <c r="Y242" s="59">
        <f t="shared" si="267"/>
        <v>0</v>
      </c>
      <c r="Z242" s="56">
        <f t="shared" si="243"/>
        <v>0</v>
      </c>
      <c r="AA242" s="57">
        <f t="shared" si="244"/>
        <v>0</v>
      </c>
      <c r="AB242" s="63">
        <f t="shared" si="265"/>
        <v>0</v>
      </c>
      <c r="AC242" s="74">
        <f t="shared" si="217"/>
        <v>0</v>
      </c>
      <c r="AD242" s="57">
        <f t="shared" si="245"/>
        <v>0</v>
      </c>
      <c r="AE242" s="59">
        <f t="shared" si="246"/>
        <v>0</v>
      </c>
      <c r="AF242" s="54">
        <f t="shared" si="247"/>
        <v>0</v>
      </c>
      <c r="AG242" s="57">
        <f t="shared" si="218"/>
        <v>0</v>
      </c>
      <c r="AH242" s="59">
        <f t="shared" si="248"/>
        <v>1153589.4747718689</v>
      </c>
      <c r="AI242" s="54">
        <f t="shared" si="206"/>
        <v>107868.08983325068</v>
      </c>
      <c r="AJ242" s="57">
        <f t="shared" si="219"/>
        <v>4806.6228115494541</v>
      </c>
      <c r="AK242" s="59">
        <f t="shared" si="203"/>
        <v>4270698.0150231421</v>
      </c>
      <c r="AL242" s="56">
        <f t="shared" si="205"/>
        <v>371159.01878097974</v>
      </c>
      <c r="AM242" s="75">
        <f t="shared" si="220"/>
        <v>17794.575062596425</v>
      </c>
      <c r="AN242">
        <f t="shared" si="249"/>
        <v>4.0022053122491588E-2</v>
      </c>
      <c r="AO242" s="119">
        <f t="shared" si="221"/>
        <v>0</v>
      </c>
      <c r="AP242" s="119">
        <f t="shared" si="222"/>
        <v>0</v>
      </c>
      <c r="AQ242">
        <f t="shared" si="223"/>
        <v>0.29447601984931909</v>
      </c>
      <c r="AR242" s="41">
        <f t="shared" si="224"/>
        <v>0</v>
      </c>
      <c r="AS242" s="41">
        <f t="shared" si="225"/>
        <v>0</v>
      </c>
      <c r="AT242">
        <f t="shared" si="226"/>
        <v>0.29952552815522937</v>
      </c>
      <c r="AU242" s="41">
        <f t="shared" si="250"/>
        <v>0</v>
      </c>
      <c r="AV242" s="41">
        <f t="shared" si="251"/>
        <v>0</v>
      </c>
      <c r="AW242">
        <f t="shared" si="227"/>
        <v>0.31139008978334504</v>
      </c>
      <c r="AX242">
        <f t="shared" si="252"/>
        <v>0</v>
      </c>
      <c r="AY242" s="121">
        <f t="shared" si="253"/>
        <v>0</v>
      </c>
      <c r="AZ242">
        <f t="shared" si="228"/>
        <v>0.39638155304111145</v>
      </c>
      <c r="BA242" s="39">
        <f t="shared" si="254"/>
        <v>0</v>
      </c>
      <c r="BB242" s="39">
        <f t="shared" si="255"/>
        <v>0</v>
      </c>
      <c r="BC242">
        <f t="shared" si="229"/>
        <v>0.3341273284613836</v>
      </c>
      <c r="BD242" s="41">
        <f t="shared" si="256"/>
        <v>0</v>
      </c>
      <c r="BE242" s="41">
        <f t="shared" si="257"/>
        <v>0</v>
      </c>
      <c r="BF242">
        <f t="shared" si="230"/>
        <v>0.31397763421861496</v>
      </c>
      <c r="BG242" s="41">
        <f t="shared" si="258"/>
        <v>112674.71264480014</v>
      </c>
      <c r="BH242" s="41">
        <f t="shared" si="259"/>
        <v>24809660.661647655</v>
      </c>
      <c r="BI242">
        <f t="shared" si="231"/>
        <v>0.35509393396136008</v>
      </c>
      <c r="BJ242">
        <f t="shared" si="260"/>
        <v>388953.59384357615</v>
      </c>
      <c r="BK242" s="121">
        <f t="shared" si="261"/>
        <v>85366574.319625333</v>
      </c>
      <c r="BL242">
        <f t="shared" si="232"/>
        <v>0.37074048355759859</v>
      </c>
      <c r="BM242" s="119">
        <f t="shared" si="262"/>
        <v>501628.30648837629</v>
      </c>
      <c r="BN242" s="119">
        <f t="shared" si="263"/>
        <v>107781099.43820184</v>
      </c>
      <c r="BO242">
        <f t="shared" si="233"/>
        <v>0.33420552197862796</v>
      </c>
    </row>
    <row r="243" spans="1:67">
      <c r="A243">
        <v>231</v>
      </c>
      <c r="B243" s="58">
        <v>226</v>
      </c>
      <c r="C243" s="56">
        <f t="shared" si="207"/>
        <v>4945260.38118078</v>
      </c>
      <c r="D243" s="56">
        <f t="shared" si="234"/>
        <v>301357.88673467282</v>
      </c>
      <c r="E243" s="59">
        <f t="shared" si="235"/>
        <v>4643902.4944461072</v>
      </c>
      <c r="F243" s="53">
        <f t="shared" si="236"/>
        <v>476319.46354545595</v>
      </c>
      <c r="G243" s="53">
        <f t="shared" si="208"/>
        <v>21539.967736739196</v>
      </c>
      <c r="H243" s="60">
        <f t="shared" si="209"/>
        <v>454779.49580871675</v>
      </c>
      <c r="I243" s="54">
        <f t="shared" si="237"/>
        <v>0.06</v>
      </c>
      <c r="J243" s="61">
        <f t="shared" si="210"/>
        <v>5.1430128318229462E-3</v>
      </c>
      <c r="K243" s="62">
        <f t="shared" si="211"/>
        <v>21544.713336076718</v>
      </c>
      <c r="L243" s="62">
        <f t="shared" si="212"/>
        <v>497864.17688153265</v>
      </c>
      <c r="M243" s="55">
        <f t="shared" si="238"/>
        <v>476324.20914479345</v>
      </c>
      <c r="N243" s="55">
        <f t="shared" si="239"/>
        <v>107259.44661131923</v>
      </c>
      <c r="O243" s="55">
        <f t="shared" si="213"/>
        <v>369064.76253347425</v>
      </c>
      <c r="P243" s="59">
        <f t="shared" si="240"/>
        <v>0</v>
      </c>
      <c r="Q243" s="52">
        <f t="shared" si="266"/>
        <v>0</v>
      </c>
      <c r="R243" s="57">
        <f t="shared" si="241"/>
        <v>0</v>
      </c>
      <c r="S243" s="59">
        <f t="shared" si="242"/>
        <v>0</v>
      </c>
      <c r="T243" s="56">
        <f t="shared" si="214"/>
        <v>0</v>
      </c>
      <c r="U243" s="57">
        <f t="shared" si="215"/>
        <v>0</v>
      </c>
      <c r="V243" s="59">
        <f t="shared" si="264"/>
        <v>0</v>
      </c>
      <c r="W243" s="52">
        <f t="shared" si="204"/>
        <v>0</v>
      </c>
      <c r="X243" s="57">
        <f t="shared" si="216"/>
        <v>0</v>
      </c>
      <c r="Y243" s="59">
        <f t="shared" si="267"/>
        <v>0</v>
      </c>
      <c r="Z243" s="56">
        <f t="shared" si="243"/>
        <v>0</v>
      </c>
      <c r="AA243" s="57">
        <f t="shared" si="244"/>
        <v>0</v>
      </c>
      <c r="AB243" s="63">
        <f t="shared" si="265"/>
        <v>0</v>
      </c>
      <c r="AC243" s="74">
        <f t="shared" si="217"/>
        <v>0</v>
      </c>
      <c r="AD243" s="57">
        <f t="shared" si="245"/>
        <v>0</v>
      </c>
      <c r="AE243" s="59">
        <f t="shared" si="246"/>
        <v>0</v>
      </c>
      <c r="AF243" s="54">
        <f t="shared" si="247"/>
        <v>0</v>
      </c>
      <c r="AG243" s="57">
        <f t="shared" si="218"/>
        <v>0</v>
      </c>
      <c r="AH243" s="59">
        <f t="shared" si="248"/>
        <v>1045721.3849386182</v>
      </c>
      <c r="AI243" s="54">
        <f t="shared" si="206"/>
        <v>107259.44661131923</v>
      </c>
      <c r="AJ243" s="57">
        <f t="shared" si="219"/>
        <v>4357.1724372442422</v>
      </c>
      <c r="AK243" s="59">
        <f t="shared" si="203"/>
        <v>3899538.9962421623</v>
      </c>
      <c r="AL243" s="56">
        <f t="shared" si="205"/>
        <v>369064.76253347425</v>
      </c>
      <c r="AM243" s="75">
        <f t="shared" si="220"/>
        <v>16248.079151009009</v>
      </c>
      <c r="AN243">
        <f t="shared" si="249"/>
        <v>4.0102460306499055E-2</v>
      </c>
      <c r="AO243" s="119">
        <f t="shared" si="221"/>
        <v>0</v>
      </c>
      <c r="AP243" s="119">
        <f t="shared" si="222"/>
        <v>0</v>
      </c>
      <c r="AQ243">
        <f t="shared" si="223"/>
        <v>0.29243951500979087</v>
      </c>
      <c r="AR243" s="41">
        <f t="shared" si="224"/>
        <v>0</v>
      </c>
      <c r="AS243" s="41">
        <f t="shared" si="225"/>
        <v>0</v>
      </c>
      <c r="AT243">
        <f t="shared" si="226"/>
        <v>0.29747654652976302</v>
      </c>
      <c r="AU243" s="41">
        <f t="shared" si="250"/>
        <v>0</v>
      </c>
      <c r="AV243" s="41">
        <f t="shared" si="251"/>
        <v>0</v>
      </c>
      <c r="AW243">
        <f t="shared" si="227"/>
        <v>0.30931326419242561</v>
      </c>
      <c r="AX243">
        <f t="shared" si="252"/>
        <v>0</v>
      </c>
      <c r="AY243" s="121">
        <f t="shared" si="253"/>
        <v>0</v>
      </c>
      <c r="AZ243">
        <f t="shared" si="228"/>
        <v>0.39415977959738813</v>
      </c>
      <c r="BA243" s="39">
        <f t="shared" si="254"/>
        <v>0</v>
      </c>
      <c r="BB243" s="39">
        <f t="shared" si="255"/>
        <v>0</v>
      </c>
      <c r="BC243">
        <f t="shared" si="229"/>
        <v>0.33200267491065094</v>
      </c>
      <c r="BD243" s="41">
        <f t="shared" si="256"/>
        <v>0</v>
      </c>
      <c r="BE243" s="41">
        <f t="shared" si="257"/>
        <v>0</v>
      </c>
      <c r="BF243">
        <f t="shared" si="230"/>
        <v>0.3118950046796593</v>
      </c>
      <c r="BG243" s="41">
        <f t="shared" si="258"/>
        <v>111616.61904856347</v>
      </c>
      <c r="BH243" s="41">
        <f t="shared" si="259"/>
        <v>24776932.167214744</v>
      </c>
      <c r="BI243">
        <f t="shared" si="231"/>
        <v>0.35293126523444907</v>
      </c>
      <c r="BJ243">
        <f t="shared" si="260"/>
        <v>385312.84168448328</v>
      </c>
      <c r="BK243" s="121">
        <f t="shared" si="261"/>
        <v>85253960.145232558</v>
      </c>
      <c r="BL243">
        <f t="shared" si="232"/>
        <v>0.36855303872551898</v>
      </c>
      <c r="BM243" s="119">
        <f t="shared" si="262"/>
        <v>496929.46073304676</v>
      </c>
      <c r="BN243" s="119">
        <f t="shared" si="263"/>
        <v>107649271.26672332</v>
      </c>
      <c r="BO243">
        <f t="shared" si="233"/>
        <v>0.33208071604689127</v>
      </c>
    </row>
    <row r="244" spans="1:67">
      <c r="A244">
        <v>232</v>
      </c>
      <c r="B244" s="64">
        <v>227</v>
      </c>
      <c r="C244" s="56">
        <f t="shared" si="207"/>
        <v>4468936.1720359866</v>
      </c>
      <c r="D244" s="56">
        <f t="shared" si="234"/>
        <v>301357.88673467282</v>
      </c>
      <c r="E244" s="59">
        <f t="shared" si="235"/>
        <v>4167578.2853013137</v>
      </c>
      <c r="F244" s="53">
        <f t="shared" si="236"/>
        <v>473869.7464323946</v>
      </c>
      <c r="G244" s="53">
        <f t="shared" si="208"/>
        <v>19330.617279989263</v>
      </c>
      <c r="H244" s="66">
        <f t="shared" si="209"/>
        <v>454539.12915240537</v>
      </c>
      <c r="I244" s="54">
        <f t="shared" si="237"/>
        <v>0.06</v>
      </c>
      <c r="J244" s="67">
        <f t="shared" si="210"/>
        <v>5.1430128318229462E-3</v>
      </c>
      <c r="K244" s="68">
        <f t="shared" si="211"/>
        <v>19096.208025134878</v>
      </c>
      <c r="L244" s="68">
        <f t="shared" si="212"/>
        <v>492965.95445752947</v>
      </c>
      <c r="M244" s="55">
        <f t="shared" si="238"/>
        <v>473635.33717754023</v>
      </c>
      <c r="N244" s="55">
        <f t="shared" si="239"/>
        <v>106653.96212474635</v>
      </c>
      <c r="O244" s="55">
        <f t="shared" si="213"/>
        <v>366981.37505279388</v>
      </c>
      <c r="P244" s="65">
        <f t="shared" si="240"/>
        <v>0</v>
      </c>
      <c r="Q244" s="52">
        <f t="shared" si="266"/>
        <v>0</v>
      </c>
      <c r="R244" s="57">
        <f t="shared" si="241"/>
        <v>0</v>
      </c>
      <c r="S244" s="59">
        <f t="shared" si="242"/>
        <v>0</v>
      </c>
      <c r="T244" s="56">
        <f t="shared" si="214"/>
        <v>0</v>
      </c>
      <c r="U244" s="57">
        <f t="shared" si="215"/>
        <v>0</v>
      </c>
      <c r="V244" s="59">
        <f t="shared" si="264"/>
        <v>0</v>
      </c>
      <c r="W244" s="52">
        <f t="shared" si="204"/>
        <v>0</v>
      </c>
      <c r="X244" s="57">
        <f t="shared" si="216"/>
        <v>0</v>
      </c>
      <c r="Y244" s="59">
        <f t="shared" si="267"/>
        <v>0</v>
      </c>
      <c r="Z244" s="56">
        <f t="shared" si="243"/>
        <v>0</v>
      </c>
      <c r="AA244" s="57">
        <f t="shared" si="244"/>
        <v>0</v>
      </c>
      <c r="AB244" s="63">
        <f t="shared" si="265"/>
        <v>0</v>
      </c>
      <c r="AC244" s="74">
        <f t="shared" si="217"/>
        <v>0</v>
      </c>
      <c r="AD244" s="57">
        <f t="shared" si="245"/>
        <v>0</v>
      </c>
      <c r="AE244" s="59">
        <f t="shared" si="246"/>
        <v>0</v>
      </c>
      <c r="AF244" s="54">
        <f t="shared" si="247"/>
        <v>0</v>
      </c>
      <c r="AG244" s="57">
        <f t="shared" si="218"/>
        <v>0</v>
      </c>
      <c r="AH244" s="59">
        <f t="shared" si="248"/>
        <v>938461.93832729897</v>
      </c>
      <c r="AI244" s="54">
        <f t="shared" si="206"/>
        <v>106653.96212474635</v>
      </c>
      <c r="AJ244" s="57">
        <f t="shared" si="219"/>
        <v>3910.2580763637457</v>
      </c>
      <c r="AK244" s="59">
        <f t="shared" si="203"/>
        <v>3530474.2337086881</v>
      </c>
      <c r="AL244" s="56">
        <f t="shared" si="205"/>
        <v>366981.37505279388</v>
      </c>
      <c r="AM244" s="75">
        <f t="shared" si="220"/>
        <v>14710.309307119533</v>
      </c>
      <c r="AN244">
        <f t="shared" si="249"/>
        <v>4.0182867490506508E-2</v>
      </c>
      <c r="AO244" s="119">
        <f t="shared" si="221"/>
        <v>0</v>
      </c>
      <c r="AP244" s="119">
        <f t="shared" si="222"/>
        <v>0</v>
      </c>
      <c r="AQ244">
        <f t="shared" si="223"/>
        <v>0.29041322612580145</v>
      </c>
      <c r="AR244" s="41">
        <f t="shared" si="224"/>
        <v>0</v>
      </c>
      <c r="AS244" s="41">
        <f t="shared" si="225"/>
        <v>0</v>
      </c>
      <c r="AT244">
        <f t="shared" si="226"/>
        <v>0.29543764639606912</v>
      </c>
      <c r="AU244" s="41">
        <f t="shared" si="250"/>
        <v>0</v>
      </c>
      <c r="AV244" s="41">
        <f t="shared" si="251"/>
        <v>0</v>
      </c>
      <c r="AW244">
        <f t="shared" si="227"/>
        <v>0.30724619696626848</v>
      </c>
      <c r="AX244">
        <f t="shared" si="252"/>
        <v>0</v>
      </c>
      <c r="AY244" s="121">
        <f t="shared" si="253"/>
        <v>0</v>
      </c>
      <c r="AZ244">
        <f t="shared" si="228"/>
        <v>0.39194523246848162</v>
      </c>
      <c r="BA244" s="39">
        <f t="shared" si="254"/>
        <v>0</v>
      </c>
      <c r="BB244" s="39">
        <f t="shared" si="255"/>
        <v>0</v>
      </c>
      <c r="BC244">
        <f t="shared" si="229"/>
        <v>0.32988713555586441</v>
      </c>
      <c r="BD244" s="41">
        <f t="shared" si="256"/>
        <v>0</v>
      </c>
      <c r="BE244" s="41">
        <f t="shared" si="257"/>
        <v>0</v>
      </c>
      <c r="BF244">
        <f t="shared" si="230"/>
        <v>0.3098220617747599</v>
      </c>
      <c r="BG244" s="41">
        <f t="shared" si="258"/>
        <v>110564.2202011101</v>
      </c>
      <c r="BH244" s="41">
        <f t="shared" si="259"/>
        <v>24743719.212941155</v>
      </c>
      <c r="BI244">
        <f t="shared" si="231"/>
        <v>0.35077709232895554</v>
      </c>
      <c r="BJ244">
        <f t="shared" si="260"/>
        <v>381691.6843599134</v>
      </c>
      <c r="BK244" s="121">
        <f t="shared" si="261"/>
        <v>85139679.012248188</v>
      </c>
      <c r="BL244">
        <f t="shared" si="232"/>
        <v>0.3663736157108517</v>
      </c>
      <c r="BM244" s="119">
        <f t="shared" si="262"/>
        <v>492255.90456102352</v>
      </c>
      <c r="BN244" s="119">
        <f t="shared" si="263"/>
        <v>107515221.53930163</v>
      </c>
      <c r="BO244">
        <f t="shared" si="233"/>
        <v>0.32996502204516232</v>
      </c>
    </row>
    <row r="245" spans="1:67">
      <c r="A245">
        <v>233</v>
      </c>
      <c r="B245" s="58">
        <v>228</v>
      </c>
      <c r="C245" s="56">
        <f t="shared" si="207"/>
        <v>3995300.8348584468</v>
      </c>
      <c r="D245" s="56">
        <f t="shared" si="234"/>
        <v>301357.88673467375</v>
      </c>
      <c r="E245" s="59">
        <f t="shared" si="235"/>
        <v>3693942.9481237731</v>
      </c>
      <c r="F245" s="53">
        <f t="shared" si="236"/>
        <v>471432.62824588007</v>
      </c>
      <c r="G245" s="53">
        <f t="shared" si="208"/>
        <v>17133.738707714099</v>
      </c>
      <c r="H245" s="60">
        <f t="shared" si="209"/>
        <v>454298.889538166</v>
      </c>
      <c r="I245" s="54">
        <f t="shared" si="237"/>
        <v>0.06</v>
      </c>
      <c r="J245" s="61">
        <f t="shared" si="210"/>
        <v>5.1430128318229462E-3</v>
      </c>
      <c r="K245" s="62">
        <f t="shared" si="211"/>
        <v>16661.530963844747</v>
      </c>
      <c r="L245" s="62">
        <f t="shared" si="212"/>
        <v>488094.15920972481</v>
      </c>
      <c r="M245" s="55">
        <f t="shared" si="238"/>
        <v>470960.42050201073</v>
      </c>
      <c r="N245" s="55">
        <f t="shared" si="239"/>
        <v>106051.62011306525</v>
      </c>
      <c r="O245" s="55">
        <f t="shared" si="213"/>
        <v>364908.8003889455</v>
      </c>
      <c r="P245" s="59">
        <f t="shared" si="240"/>
        <v>0</v>
      </c>
      <c r="Q245" s="52">
        <f t="shared" si="266"/>
        <v>0</v>
      </c>
      <c r="R245" s="57">
        <f t="shared" si="241"/>
        <v>0</v>
      </c>
      <c r="S245" s="59">
        <f t="shared" si="242"/>
        <v>0</v>
      </c>
      <c r="T245" s="56">
        <f t="shared" si="214"/>
        <v>0</v>
      </c>
      <c r="U245" s="57">
        <f t="shared" si="215"/>
        <v>0</v>
      </c>
      <c r="V245" s="59">
        <f t="shared" si="264"/>
        <v>0</v>
      </c>
      <c r="W245" s="52">
        <f t="shared" si="204"/>
        <v>0</v>
      </c>
      <c r="X245" s="57">
        <f t="shared" si="216"/>
        <v>0</v>
      </c>
      <c r="Y245" s="59">
        <f t="shared" si="267"/>
        <v>0</v>
      </c>
      <c r="Z245" s="56">
        <f t="shared" si="243"/>
        <v>0</v>
      </c>
      <c r="AA245" s="57">
        <f t="shared" si="244"/>
        <v>0</v>
      </c>
      <c r="AB245" s="63">
        <f t="shared" si="265"/>
        <v>0</v>
      </c>
      <c r="AC245" s="74">
        <f t="shared" si="217"/>
        <v>0</v>
      </c>
      <c r="AD245" s="57">
        <f t="shared" si="245"/>
        <v>0</v>
      </c>
      <c r="AE245" s="59">
        <f t="shared" si="246"/>
        <v>0</v>
      </c>
      <c r="AF245" s="54">
        <f t="shared" si="247"/>
        <v>0</v>
      </c>
      <c r="AG245" s="57">
        <f t="shared" si="218"/>
        <v>0</v>
      </c>
      <c r="AH245" s="59">
        <f t="shared" si="248"/>
        <v>831807.97620255267</v>
      </c>
      <c r="AI245" s="54">
        <f t="shared" si="206"/>
        <v>106051.62011306525</v>
      </c>
      <c r="AJ245" s="57">
        <f t="shared" si="219"/>
        <v>3465.8665675106363</v>
      </c>
      <c r="AK245" s="59">
        <f t="shared" si="203"/>
        <v>3163492.8586558942</v>
      </c>
      <c r="AL245" s="56">
        <f t="shared" si="205"/>
        <v>364908.8003889455</v>
      </c>
      <c r="AM245" s="75">
        <f t="shared" si="220"/>
        <v>13181.220244399559</v>
      </c>
      <c r="AN245">
        <f t="shared" si="249"/>
        <v>4.0263274674513974E-2</v>
      </c>
      <c r="AO245" s="119">
        <f t="shared" si="221"/>
        <v>0</v>
      </c>
      <c r="AP245" s="119">
        <f t="shared" si="222"/>
        <v>0</v>
      </c>
      <c r="AQ245">
        <f t="shared" si="223"/>
        <v>0.2883971362369484</v>
      </c>
      <c r="AR245" s="41">
        <f t="shared" si="224"/>
        <v>0</v>
      </c>
      <c r="AS245" s="41">
        <f t="shared" si="225"/>
        <v>0</v>
      </c>
      <c r="AT245">
        <f t="shared" si="226"/>
        <v>0.2934088128223728</v>
      </c>
      <c r="AU245" s="41">
        <f t="shared" si="250"/>
        <v>0</v>
      </c>
      <c r="AV245" s="41">
        <f t="shared" si="251"/>
        <v>0</v>
      </c>
      <c r="AW245">
        <f t="shared" si="227"/>
        <v>0.3051888778222106</v>
      </c>
      <c r="AX245">
        <f t="shared" si="252"/>
        <v>0</v>
      </c>
      <c r="AY245" s="121">
        <f t="shared" si="253"/>
        <v>0</v>
      </c>
      <c r="AZ245">
        <f t="shared" si="228"/>
        <v>0.38973793000632873</v>
      </c>
      <c r="BA245" s="39">
        <f t="shared" si="254"/>
        <v>0</v>
      </c>
      <c r="BB245" s="39">
        <f t="shared" si="255"/>
        <v>0</v>
      </c>
      <c r="BC245">
        <f t="shared" si="229"/>
        <v>0.32778070856754954</v>
      </c>
      <c r="BD245" s="41">
        <f t="shared" si="256"/>
        <v>0</v>
      </c>
      <c r="BE245" s="41">
        <f t="shared" si="257"/>
        <v>0</v>
      </c>
      <c r="BF245">
        <f t="shared" si="230"/>
        <v>0.30775879621337354</v>
      </c>
      <c r="BG245" s="41">
        <f t="shared" si="258"/>
        <v>109517.48668057588</v>
      </c>
      <c r="BH245" s="41">
        <f t="shared" si="259"/>
        <v>24710027.486344203</v>
      </c>
      <c r="BI245">
        <f t="shared" si="231"/>
        <v>0.34863142068832059</v>
      </c>
      <c r="BJ245">
        <f t="shared" si="260"/>
        <v>378090.02063334506</v>
      </c>
      <c r="BK245" s="121">
        <f t="shared" si="261"/>
        <v>85023750.490624309</v>
      </c>
      <c r="BL245">
        <f t="shared" si="232"/>
        <v>0.36420222506577987</v>
      </c>
      <c r="BM245" s="119">
        <f t="shared" si="262"/>
        <v>487607.50731392094</v>
      </c>
      <c r="BN245" s="119">
        <f t="shared" si="263"/>
        <v>107378975.87445845</v>
      </c>
      <c r="BO245">
        <f t="shared" si="233"/>
        <v>0.32785843817206051</v>
      </c>
    </row>
    <row r="246" spans="1:67">
      <c r="A246">
        <v>234</v>
      </c>
      <c r="B246" s="64">
        <v>229</v>
      </c>
      <c r="C246" s="56">
        <f t="shared" si="207"/>
        <v>3524340.4143564366</v>
      </c>
      <c r="D246" s="56">
        <f t="shared" si="234"/>
        <v>301357.88673467422</v>
      </c>
      <c r="E246" s="59">
        <f t="shared" si="235"/>
        <v>3222982.5276217624</v>
      </c>
      <c r="F246" s="53">
        <f t="shared" si="236"/>
        <v>469008.04418947158</v>
      </c>
      <c r="G246" s="53">
        <f t="shared" si="208"/>
        <v>14949.267290618942</v>
      </c>
      <c r="H246" s="66">
        <f t="shared" si="209"/>
        <v>454058.77689885261</v>
      </c>
      <c r="I246" s="54">
        <f t="shared" si="237"/>
        <v>0.06</v>
      </c>
      <c r="J246" s="67">
        <f t="shared" si="210"/>
        <v>5.1430128318229462E-3</v>
      </c>
      <c r="K246" s="68">
        <f t="shared" si="211"/>
        <v>14240.610380307246</v>
      </c>
      <c r="L246" s="68">
        <f t="shared" si="212"/>
        <v>483248.65456977882</v>
      </c>
      <c r="M246" s="55">
        <f t="shared" si="238"/>
        <v>468299.38727915986</v>
      </c>
      <c r="N246" s="55">
        <f t="shared" si="239"/>
        <v>105452.40439944495</v>
      </c>
      <c r="O246" s="55">
        <f t="shared" si="213"/>
        <v>362846.98287971492</v>
      </c>
      <c r="P246" s="65">
        <f t="shared" si="240"/>
        <v>0</v>
      </c>
      <c r="Q246" s="52">
        <f t="shared" si="266"/>
        <v>0</v>
      </c>
      <c r="R246" s="57">
        <f t="shared" si="241"/>
        <v>0</v>
      </c>
      <c r="S246" s="59">
        <f t="shared" si="242"/>
        <v>0</v>
      </c>
      <c r="T246" s="56">
        <f t="shared" si="214"/>
        <v>0</v>
      </c>
      <c r="U246" s="57">
        <f t="shared" si="215"/>
        <v>0</v>
      </c>
      <c r="V246" s="59">
        <f t="shared" si="264"/>
        <v>0</v>
      </c>
      <c r="W246" s="52">
        <f t="shared" si="204"/>
        <v>0</v>
      </c>
      <c r="X246" s="57">
        <f t="shared" si="216"/>
        <v>0</v>
      </c>
      <c r="Y246" s="59">
        <f t="shared" si="267"/>
        <v>0</v>
      </c>
      <c r="Z246" s="56">
        <f t="shared" si="243"/>
        <v>0</v>
      </c>
      <c r="AA246" s="57">
        <f t="shared" si="244"/>
        <v>0</v>
      </c>
      <c r="AB246" s="63">
        <f t="shared" si="265"/>
        <v>0</v>
      </c>
      <c r="AC246" s="74">
        <f t="shared" si="217"/>
        <v>0</v>
      </c>
      <c r="AD246" s="57">
        <f t="shared" si="245"/>
        <v>0</v>
      </c>
      <c r="AE246" s="59">
        <f t="shared" si="246"/>
        <v>0</v>
      </c>
      <c r="AF246" s="54">
        <f t="shared" si="247"/>
        <v>0</v>
      </c>
      <c r="AG246" s="57">
        <f t="shared" si="218"/>
        <v>0</v>
      </c>
      <c r="AH246" s="59">
        <f t="shared" si="248"/>
        <v>725756.35608948744</v>
      </c>
      <c r="AI246" s="54">
        <f t="shared" si="206"/>
        <v>105452.40439944495</v>
      </c>
      <c r="AJ246" s="57">
        <f t="shared" si="219"/>
        <v>3023.9848170395308</v>
      </c>
      <c r="AK246" s="59">
        <f t="shared" si="203"/>
        <v>2798584.0582669489</v>
      </c>
      <c r="AL246" s="56">
        <f t="shared" si="205"/>
        <v>362846.98287971492</v>
      </c>
      <c r="AM246" s="75">
        <f t="shared" si="220"/>
        <v>11660.76690944562</v>
      </c>
      <c r="AN246">
        <f t="shared" si="249"/>
        <v>4.0343681858521427E-2</v>
      </c>
      <c r="AO246" s="119">
        <f t="shared" si="221"/>
        <v>0</v>
      </c>
      <c r="AP246" s="119">
        <f t="shared" si="222"/>
        <v>0</v>
      </c>
      <c r="AQ246">
        <f t="shared" si="223"/>
        <v>0.28639122809356543</v>
      </c>
      <c r="AR246" s="41">
        <f t="shared" si="224"/>
        <v>0</v>
      </c>
      <c r="AS246" s="41">
        <f t="shared" si="225"/>
        <v>0</v>
      </c>
      <c r="AT246">
        <f t="shared" si="226"/>
        <v>0.29139003057770846</v>
      </c>
      <c r="AU246" s="41">
        <f t="shared" si="250"/>
        <v>0</v>
      </c>
      <c r="AV246" s="41">
        <f t="shared" si="251"/>
        <v>0</v>
      </c>
      <c r="AW246">
        <f t="shared" si="227"/>
        <v>0.30314129615729007</v>
      </c>
      <c r="AX246">
        <f t="shared" si="252"/>
        <v>0</v>
      </c>
      <c r="AY246" s="121">
        <f t="shared" si="253"/>
        <v>0</v>
      </c>
      <c r="AZ246">
        <f t="shared" si="228"/>
        <v>0.38753789016976603</v>
      </c>
      <c r="BA246" s="39">
        <f t="shared" si="254"/>
        <v>0</v>
      </c>
      <c r="BB246" s="39">
        <f t="shared" si="255"/>
        <v>0</v>
      </c>
      <c r="BC246">
        <f t="shared" si="229"/>
        <v>0.32568339176400135</v>
      </c>
      <c r="BD246" s="41">
        <f t="shared" si="256"/>
        <v>0</v>
      </c>
      <c r="BE246" s="41">
        <f t="shared" si="257"/>
        <v>0</v>
      </c>
      <c r="BF246">
        <f t="shared" si="230"/>
        <v>0.3057051983804509</v>
      </c>
      <c r="BG246" s="41">
        <f t="shared" si="258"/>
        <v>108476.38921648447</v>
      </c>
      <c r="BH246" s="41">
        <f t="shared" si="259"/>
        <v>24675862.629470117</v>
      </c>
      <c r="BI246">
        <f t="shared" si="231"/>
        <v>0.34649425538297596</v>
      </c>
      <c r="BJ246">
        <f t="shared" si="260"/>
        <v>374507.74978916056</v>
      </c>
      <c r="BK246" s="121">
        <f t="shared" si="261"/>
        <v>84906193.993853286</v>
      </c>
      <c r="BL246">
        <f t="shared" si="232"/>
        <v>0.36203887695883696</v>
      </c>
      <c r="BM246" s="119">
        <f t="shared" si="262"/>
        <v>482984.13900564506</v>
      </c>
      <c r="BN246" s="119">
        <f t="shared" si="263"/>
        <v>107240559.6869276</v>
      </c>
      <c r="BO246">
        <f t="shared" si="233"/>
        <v>0.32576096227376422</v>
      </c>
    </row>
    <row r="247" spans="1:67">
      <c r="A247">
        <v>235</v>
      </c>
      <c r="B247" s="58">
        <v>230</v>
      </c>
      <c r="C247" s="56">
        <f t="shared" si="207"/>
        <v>3056041.0270772763</v>
      </c>
      <c r="D247" s="56">
        <f t="shared" si="234"/>
        <v>301357.88673467375</v>
      </c>
      <c r="E247" s="59">
        <f t="shared" si="235"/>
        <v>2754683.1403426025</v>
      </c>
      <c r="F247" s="53">
        <f t="shared" si="236"/>
        <v>466595.92979997693</v>
      </c>
      <c r="G247" s="53">
        <f t="shared" si="208"/>
        <v>12777.138632622438</v>
      </c>
      <c r="H247" s="60">
        <f t="shared" si="209"/>
        <v>453818.7911673545</v>
      </c>
      <c r="I247" s="54">
        <f t="shared" si="237"/>
        <v>0.06</v>
      </c>
      <c r="J247" s="61">
        <f t="shared" si="210"/>
        <v>5.1430128318229462E-3</v>
      </c>
      <c r="K247" s="62">
        <f t="shared" si="211"/>
        <v>11833.374872092252</v>
      </c>
      <c r="L247" s="62">
        <f t="shared" si="212"/>
        <v>478429.30467206921</v>
      </c>
      <c r="M247" s="55">
        <f t="shared" si="238"/>
        <v>465652.16603944678</v>
      </c>
      <c r="N247" s="55">
        <f t="shared" si="239"/>
        <v>104856.29889026005</v>
      </c>
      <c r="O247" s="55">
        <f t="shared" si="213"/>
        <v>360795.86714918673</v>
      </c>
      <c r="P247" s="59">
        <f t="shared" si="240"/>
        <v>0</v>
      </c>
      <c r="Q247" s="52">
        <f t="shared" si="266"/>
        <v>0</v>
      </c>
      <c r="R247" s="57">
        <f t="shared" si="241"/>
        <v>0</v>
      </c>
      <c r="S247" s="59">
        <f t="shared" si="242"/>
        <v>0</v>
      </c>
      <c r="T247" s="56">
        <f t="shared" si="214"/>
        <v>0</v>
      </c>
      <c r="U247" s="57">
        <f t="shared" si="215"/>
        <v>0</v>
      </c>
      <c r="V247" s="59">
        <f t="shared" si="264"/>
        <v>0</v>
      </c>
      <c r="W247" s="52">
        <f t="shared" si="204"/>
        <v>0</v>
      </c>
      <c r="X247" s="57">
        <f t="shared" si="216"/>
        <v>0</v>
      </c>
      <c r="Y247" s="59">
        <f t="shared" si="267"/>
        <v>0</v>
      </c>
      <c r="Z247" s="56">
        <f t="shared" si="243"/>
        <v>0</v>
      </c>
      <c r="AA247" s="57">
        <f t="shared" si="244"/>
        <v>0</v>
      </c>
      <c r="AB247" s="63">
        <f t="shared" si="265"/>
        <v>0</v>
      </c>
      <c r="AC247" s="74">
        <f t="shared" si="217"/>
        <v>0</v>
      </c>
      <c r="AD247" s="57">
        <f t="shared" si="245"/>
        <v>0</v>
      </c>
      <c r="AE247" s="59">
        <f t="shared" si="246"/>
        <v>0</v>
      </c>
      <c r="AF247" s="54">
        <f t="shared" si="247"/>
        <v>0</v>
      </c>
      <c r="AG247" s="57">
        <f t="shared" si="218"/>
        <v>0</v>
      </c>
      <c r="AH247" s="59">
        <f t="shared" si="248"/>
        <v>620303.95169004251</v>
      </c>
      <c r="AI247" s="54">
        <f t="shared" si="206"/>
        <v>104856.29889026005</v>
      </c>
      <c r="AJ247" s="57">
        <f t="shared" si="219"/>
        <v>2584.5997987085102</v>
      </c>
      <c r="AK247" s="59">
        <f t="shared" si="203"/>
        <v>2435737.0753872339</v>
      </c>
      <c r="AL247" s="56">
        <f t="shared" si="205"/>
        <v>360795.86714918673</v>
      </c>
      <c r="AM247" s="75">
        <f t="shared" si="220"/>
        <v>10148.90448078014</v>
      </c>
      <c r="AN247">
        <f t="shared" si="249"/>
        <v>4.0424089042528893E-2</v>
      </c>
      <c r="AO247" s="119">
        <f t="shared" si="221"/>
        <v>0</v>
      </c>
      <c r="AP247" s="119">
        <f t="shared" si="222"/>
        <v>0</v>
      </c>
      <c r="AQ247">
        <f t="shared" si="223"/>
        <v>0.28439548415969373</v>
      </c>
      <c r="AR247" s="41">
        <f t="shared" si="224"/>
        <v>0</v>
      </c>
      <c r="AS247" s="41">
        <f t="shared" si="225"/>
        <v>0</v>
      </c>
      <c r="AT247">
        <f t="shared" si="226"/>
        <v>0.28938128413472863</v>
      </c>
      <c r="AU247" s="41">
        <f t="shared" si="250"/>
        <v>0</v>
      </c>
      <c r="AV247" s="41">
        <f t="shared" si="251"/>
        <v>0</v>
      </c>
      <c r="AW247">
        <f t="shared" si="227"/>
        <v>0.30110344105094411</v>
      </c>
      <c r="AX247">
        <f t="shared" si="252"/>
        <v>0</v>
      </c>
      <c r="AY247" s="121">
        <f t="shared" si="253"/>
        <v>0</v>
      </c>
      <c r="AZ247">
        <f t="shared" si="228"/>
        <v>0.38534513052571967</v>
      </c>
      <c r="BA247" s="39">
        <f t="shared" si="254"/>
        <v>0</v>
      </c>
      <c r="BB247" s="39">
        <f t="shared" si="255"/>
        <v>0</v>
      </c>
      <c r="BC247">
        <f t="shared" si="229"/>
        <v>0.32359518261351911</v>
      </c>
      <c r="BD247" s="41">
        <f t="shared" si="256"/>
        <v>0</v>
      </c>
      <c r="BE247" s="41">
        <f t="shared" si="257"/>
        <v>0</v>
      </c>
      <c r="BF247">
        <f t="shared" si="230"/>
        <v>0.30366125833916191</v>
      </c>
      <c r="BG247" s="41">
        <f t="shared" si="258"/>
        <v>107440.89868896856</v>
      </c>
      <c r="BH247" s="41">
        <f t="shared" si="259"/>
        <v>24641230.239211112</v>
      </c>
      <c r="BI247">
        <f t="shared" si="231"/>
        <v>0.34436560111231701</v>
      </c>
      <c r="BJ247">
        <f t="shared" si="260"/>
        <v>370944.77162996685</v>
      </c>
      <c r="BK247" s="121">
        <f t="shared" si="261"/>
        <v>84787028.780058876</v>
      </c>
      <c r="BL247">
        <f t="shared" si="232"/>
        <v>0.35988358117662889</v>
      </c>
      <c r="BM247" s="119">
        <f t="shared" si="262"/>
        <v>478385.67031893542</v>
      </c>
      <c r="BN247" s="119">
        <f t="shared" si="263"/>
        <v>107099998.18907276</v>
      </c>
      <c r="BO247">
        <f t="shared" si="233"/>
        <v>0.32367259184649194</v>
      </c>
    </row>
    <row r="248" spans="1:67">
      <c r="A248">
        <v>236</v>
      </c>
      <c r="B248" s="64">
        <v>231</v>
      </c>
      <c r="C248" s="56">
        <f t="shared" si="207"/>
        <v>2590388.8610378294</v>
      </c>
      <c r="D248" s="56">
        <f t="shared" si="234"/>
        <v>301357.88673467375</v>
      </c>
      <c r="E248" s="59">
        <f t="shared" si="235"/>
        <v>2289030.9743031557</v>
      </c>
      <c r="F248" s="53">
        <f t="shared" si="236"/>
        <v>464196.22094573925</v>
      </c>
      <c r="G248" s="53">
        <f t="shared" si="208"/>
        <v>10617.288669142805</v>
      </c>
      <c r="H248" s="66">
        <f t="shared" si="209"/>
        <v>453578.93227659643</v>
      </c>
      <c r="I248" s="54">
        <f t="shared" si="237"/>
        <v>0.06</v>
      </c>
      <c r="J248" s="67">
        <f t="shared" si="210"/>
        <v>5.1430128318229462E-3</v>
      </c>
      <c r="K248" s="68">
        <f t="shared" si="211"/>
        <v>9439.7534043382238</v>
      </c>
      <c r="L248" s="68">
        <f t="shared" si="212"/>
        <v>473635.97435007745</v>
      </c>
      <c r="M248" s="55">
        <f t="shared" si="238"/>
        <v>463018.68568093464</v>
      </c>
      <c r="N248" s="55">
        <f t="shared" si="239"/>
        <v>104263.28757466275</v>
      </c>
      <c r="O248" s="55">
        <f t="shared" si="213"/>
        <v>358755.39810627187</v>
      </c>
      <c r="P248" s="65">
        <f t="shared" si="240"/>
        <v>0</v>
      </c>
      <c r="Q248" s="52">
        <f t="shared" si="266"/>
        <v>0</v>
      </c>
      <c r="R248" s="57">
        <f t="shared" si="241"/>
        <v>0</v>
      </c>
      <c r="S248" s="59">
        <f t="shared" si="242"/>
        <v>0</v>
      </c>
      <c r="T248" s="56">
        <f t="shared" si="214"/>
        <v>0</v>
      </c>
      <c r="U248" s="57">
        <f t="shared" si="215"/>
        <v>0</v>
      </c>
      <c r="V248" s="59">
        <f t="shared" si="264"/>
        <v>0</v>
      </c>
      <c r="W248" s="52">
        <f t="shared" si="204"/>
        <v>0</v>
      </c>
      <c r="X248" s="57">
        <f t="shared" si="216"/>
        <v>0</v>
      </c>
      <c r="Y248" s="59">
        <f t="shared" si="267"/>
        <v>0</v>
      </c>
      <c r="Z248" s="56">
        <f t="shared" si="243"/>
        <v>0</v>
      </c>
      <c r="AA248" s="57">
        <f t="shared" si="244"/>
        <v>0</v>
      </c>
      <c r="AB248" s="63">
        <f t="shared" si="265"/>
        <v>0</v>
      </c>
      <c r="AC248" s="74">
        <f>MIN(IF(Y248&gt;O248,0,MIN(AB248,O248+AM248-Y248)))</f>
        <v>0</v>
      </c>
      <c r="AD248" s="57">
        <f t="shared" si="245"/>
        <v>0</v>
      </c>
      <c r="AE248" s="59">
        <f t="shared" si="246"/>
        <v>0</v>
      </c>
      <c r="AF248" s="54">
        <f t="shared" si="247"/>
        <v>0</v>
      </c>
      <c r="AG248" s="57">
        <f t="shared" si="218"/>
        <v>0</v>
      </c>
      <c r="AH248" s="59">
        <f t="shared" si="248"/>
        <v>515447.65279978246</v>
      </c>
      <c r="AI248" s="54">
        <f t="shared" si="206"/>
        <v>104263.28757466275</v>
      </c>
      <c r="AJ248" s="57">
        <f t="shared" si="219"/>
        <v>2147.6985533324269</v>
      </c>
      <c r="AK248" s="59">
        <f t="shared" si="203"/>
        <v>2074941.2082380471</v>
      </c>
      <c r="AL248" s="56">
        <f t="shared" si="205"/>
        <v>358755.39810627187</v>
      </c>
      <c r="AM248" s="75">
        <f t="shared" si="220"/>
        <v>8645.588367658529</v>
      </c>
      <c r="AN248">
        <f t="shared" si="249"/>
        <v>4.0504496226536353E-2</v>
      </c>
      <c r="AO248" s="119">
        <f t="shared" si="221"/>
        <v>0</v>
      </c>
      <c r="AP248" s="119">
        <f t="shared" si="222"/>
        <v>0</v>
      </c>
      <c r="AQ248">
        <f t="shared" si="223"/>
        <v>0.28240988661593741</v>
      </c>
      <c r="AR248" s="41">
        <f t="shared" si="224"/>
        <v>0</v>
      </c>
      <c r="AS248" s="41">
        <f t="shared" si="225"/>
        <v>0</v>
      </c>
      <c r="AT248">
        <f t="shared" si="226"/>
        <v>0.28738255767265858</v>
      </c>
      <c r="AU248" s="41">
        <f t="shared" si="250"/>
        <v>0</v>
      </c>
      <c r="AV248" s="41">
        <f t="shared" si="251"/>
        <v>0</v>
      </c>
      <c r="AW248">
        <f t="shared" si="227"/>
        <v>0.2990753012677228</v>
      </c>
      <c r="AX248">
        <f t="shared" si="252"/>
        <v>0</v>
      </c>
      <c r="AY248" s="121">
        <f t="shared" si="253"/>
        <v>0</v>
      </c>
      <c r="AZ248">
        <f t="shared" si="228"/>
        <v>0.38315966825051051</v>
      </c>
      <c r="BA248" s="39">
        <f t="shared" si="254"/>
        <v>0</v>
      </c>
      <c r="BB248" s="39">
        <f t="shared" si="255"/>
        <v>0</v>
      </c>
      <c r="BC248">
        <f t="shared" si="229"/>
        <v>0.32151607823690348</v>
      </c>
      <c r="BD248" s="41">
        <f t="shared" si="256"/>
        <v>0</v>
      </c>
      <c r="BE248" s="41">
        <f t="shared" si="257"/>
        <v>0</v>
      </c>
      <c r="BF248">
        <f t="shared" si="230"/>
        <v>0.30162696583350634</v>
      </c>
      <c r="BG248" s="41">
        <f t="shared" si="258"/>
        <v>106410.98612799519</v>
      </c>
      <c r="BH248" s="41">
        <f t="shared" si="259"/>
        <v>24606135.867620409</v>
      </c>
      <c r="BI248">
        <f t="shared" si="231"/>
        <v>0.34224546220678154</v>
      </c>
      <c r="BJ248">
        <f t="shared" si="260"/>
        <v>367400.98647393042</v>
      </c>
      <c r="BK248" s="121">
        <f t="shared" si="261"/>
        <v>84666273.953080162</v>
      </c>
      <c r="BL248">
        <f t="shared" si="232"/>
        <v>0.35773634712563135</v>
      </c>
      <c r="BM248" s="119">
        <f t="shared" si="262"/>
        <v>473811.9726019256</v>
      </c>
      <c r="BN248" s="119">
        <f t="shared" si="263"/>
        <v>106957316.3922959</v>
      </c>
      <c r="BO248">
        <f t="shared" si="233"/>
        <v>0.32159332403880353</v>
      </c>
    </row>
    <row r="249" spans="1:67">
      <c r="A249">
        <v>237</v>
      </c>
      <c r="B249" s="58">
        <v>232</v>
      </c>
      <c r="C249" s="56">
        <f t="shared" si="207"/>
        <v>2127370.1753568947</v>
      </c>
      <c r="D249" s="56">
        <f t="shared" si="234"/>
        <v>301357.88673467352</v>
      </c>
      <c r="E249" s="59">
        <f t="shared" si="235"/>
        <v>1826012.2886222212</v>
      </c>
      <c r="F249" s="53">
        <f t="shared" si="236"/>
        <v>461808.85382493172</v>
      </c>
      <c r="G249" s="53">
        <f t="shared" si="208"/>
        <v>8469.653665392736</v>
      </c>
      <c r="H249" s="60">
        <f t="shared" si="209"/>
        <v>453339.200159539</v>
      </c>
      <c r="I249" s="54">
        <f t="shared" si="237"/>
        <v>0.06</v>
      </c>
      <c r="J249" s="61">
        <f t="shared" si="210"/>
        <v>5.1430128318229462E-3</v>
      </c>
      <c r="K249" s="62">
        <f t="shared" si="211"/>
        <v>7059.6753078616084</v>
      </c>
      <c r="L249" s="62">
        <f t="shared" si="212"/>
        <v>468868.52913279331</v>
      </c>
      <c r="M249" s="55">
        <f t="shared" si="238"/>
        <v>460398.87546740059</v>
      </c>
      <c r="N249" s="55">
        <f t="shared" si="239"/>
        <v>103673.35452415739</v>
      </c>
      <c r="O249" s="55">
        <f t="shared" si="213"/>
        <v>356725.52094324323</v>
      </c>
      <c r="P249" s="59">
        <f t="shared" si="240"/>
        <v>0</v>
      </c>
      <c r="Q249" s="52">
        <f t="shared" si="266"/>
        <v>0</v>
      </c>
      <c r="R249" s="57">
        <f t="shared" si="241"/>
        <v>0</v>
      </c>
      <c r="S249" s="59">
        <f t="shared" si="242"/>
        <v>0</v>
      </c>
      <c r="T249" s="56">
        <f t="shared" si="214"/>
        <v>0</v>
      </c>
      <c r="U249" s="57">
        <f t="shared" si="215"/>
        <v>0</v>
      </c>
      <c r="V249" s="59">
        <f t="shared" si="264"/>
        <v>0</v>
      </c>
      <c r="W249" s="52">
        <f t="shared" si="204"/>
        <v>0</v>
      </c>
      <c r="X249" s="57">
        <f t="shared" si="216"/>
        <v>0</v>
      </c>
      <c r="Y249" s="59">
        <f t="shared" si="267"/>
        <v>0</v>
      </c>
      <c r="Z249" s="56">
        <f t="shared" si="243"/>
        <v>0</v>
      </c>
      <c r="AA249" s="57">
        <f t="shared" si="244"/>
        <v>0</v>
      </c>
      <c r="AB249" s="63">
        <f t="shared" si="265"/>
        <v>0</v>
      </c>
      <c r="AC249" s="74">
        <f t="shared" si="217"/>
        <v>0</v>
      </c>
      <c r="AD249" s="57">
        <f t="shared" si="245"/>
        <v>0</v>
      </c>
      <c r="AE249" s="59">
        <f t="shared" si="246"/>
        <v>0</v>
      </c>
      <c r="AF249" s="54">
        <f t="shared" si="247"/>
        <v>0</v>
      </c>
      <c r="AG249" s="57">
        <f t="shared" si="218"/>
        <v>0</v>
      </c>
      <c r="AH249" s="59">
        <f t="shared" si="248"/>
        <v>411184.36522511969</v>
      </c>
      <c r="AI249" s="54">
        <f t="shared" si="206"/>
        <v>103673.35452415739</v>
      </c>
      <c r="AJ249" s="57">
        <f t="shared" si="219"/>
        <v>1713.2681884379988</v>
      </c>
      <c r="AK249" s="59">
        <f t="shared" si="203"/>
        <v>1716185.8101317752</v>
      </c>
      <c r="AL249" s="56">
        <f t="shared" si="205"/>
        <v>356725.52094324323</v>
      </c>
      <c r="AM249" s="75">
        <f t="shared" si="220"/>
        <v>7150.774208882397</v>
      </c>
      <c r="AN249">
        <f t="shared" si="249"/>
        <v>4.0584903410543813E-2</v>
      </c>
      <c r="AO249" s="119">
        <f t="shared" si="221"/>
        <v>0</v>
      </c>
      <c r="AP249" s="119">
        <f t="shared" si="222"/>
        <v>0</v>
      </c>
      <c r="AQ249">
        <f t="shared" si="223"/>
        <v>0.28043441736245861</v>
      </c>
      <c r="AR249" s="41">
        <f t="shared" si="224"/>
        <v>0</v>
      </c>
      <c r="AS249" s="41">
        <f t="shared" si="225"/>
        <v>0</v>
      </c>
      <c r="AT249">
        <f t="shared" si="226"/>
        <v>0.28539383508005589</v>
      </c>
      <c r="AU249" s="41">
        <f t="shared" si="250"/>
        <v>0</v>
      </c>
      <c r="AV249" s="41">
        <f t="shared" si="251"/>
        <v>0</v>
      </c>
      <c r="AW249">
        <f t="shared" si="227"/>
        <v>0.2970568652600597</v>
      </c>
      <c r="AX249">
        <f t="shared" si="252"/>
        <v>0</v>
      </c>
      <c r="AY249" s="121">
        <f t="shared" si="253"/>
        <v>0</v>
      </c>
      <c r="AZ249">
        <f t="shared" si="228"/>
        <v>0.38098152013126346</v>
      </c>
      <c r="BA249" s="39">
        <f t="shared" si="254"/>
        <v>0</v>
      </c>
      <c r="BB249" s="39">
        <f t="shared" si="255"/>
        <v>0</v>
      </c>
      <c r="BC249">
        <f t="shared" si="229"/>
        <v>0.31944607540979392</v>
      </c>
      <c r="BD249" s="41">
        <f t="shared" si="256"/>
        <v>0</v>
      </c>
      <c r="BE249" s="41">
        <f t="shared" si="257"/>
        <v>0</v>
      </c>
      <c r="BF249">
        <f t="shared" si="230"/>
        <v>0.29960231029109619</v>
      </c>
      <c r="BG249" s="41">
        <f t="shared" si="258"/>
        <v>105386.62271259539</v>
      </c>
      <c r="BH249" s="41">
        <f t="shared" si="259"/>
        <v>24570585.022225302</v>
      </c>
      <c r="BI249">
        <f t="shared" si="231"/>
        <v>0.34013384262984508</v>
      </c>
      <c r="BJ249">
        <f t="shared" si="260"/>
        <v>363876.29515212565</v>
      </c>
      <c r="BK249" s="121">
        <f t="shared" si="261"/>
        <v>84543948.463548645</v>
      </c>
      <c r="BL249">
        <f t="shared" si="232"/>
        <v>0.35559718383394079</v>
      </c>
      <c r="BM249" s="119">
        <f t="shared" si="262"/>
        <v>469262.91786472104</v>
      </c>
      <c r="BN249" s="119">
        <f t="shared" si="263"/>
        <v>106812539.10843694</v>
      </c>
      <c r="BO249">
        <f t="shared" si="233"/>
        <v>0.31952315565397249</v>
      </c>
    </row>
    <row r="250" spans="1:67">
      <c r="A250">
        <v>238</v>
      </c>
      <c r="B250" s="64">
        <v>233</v>
      </c>
      <c r="C250" s="56">
        <f t="shared" si="207"/>
        <v>1666971.2998894942</v>
      </c>
      <c r="D250" s="56">
        <f t="shared" si="234"/>
        <v>301357.88673467352</v>
      </c>
      <c r="E250" s="59">
        <f t="shared" si="235"/>
        <v>1365613.4131548207</v>
      </c>
      <c r="F250" s="53">
        <f t="shared" si="236"/>
        <v>459433.76496386062</v>
      </c>
      <c r="G250" s="53">
        <f t="shared" si="208"/>
        <v>6334.1702146831094</v>
      </c>
      <c r="H250" s="66">
        <f t="shared" si="209"/>
        <v>453099.59474917752</v>
      </c>
      <c r="I250" s="54">
        <f t="shared" si="237"/>
        <v>0.06</v>
      </c>
      <c r="J250" s="67">
        <f t="shared" si="210"/>
        <v>5.1430128318229462E-3</v>
      </c>
      <c r="K250" s="68">
        <f t="shared" si="211"/>
        <v>4693.070277275976</v>
      </c>
      <c r="L250" s="68">
        <f t="shared" si="212"/>
        <v>464126.83524113661</v>
      </c>
      <c r="M250" s="55">
        <f t="shared" si="238"/>
        <v>457792.6650264535</v>
      </c>
      <c r="N250" s="55">
        <f t="shared" si="239"/>
        <v>103086.48389217645</v>
      </c>
      <c r="O250" s="55">
        <f t="shared" si="213"/>
        <v>354706.18113427708</v>
      </c>
      <c r="P250" s="65">
        <f t="shared" si="240"/>
        <v>0</v>
      </c>
      <c r="Q250" s="52">
        <f t="shared" si="266"/>
        <v>0</v>
      </c>
      <c r="R250" s="57">
        <f t="shared" si="241"/>
        <v>0</v>
      </c>
      <c r="S250" s="59">
        <f t="shared" si="242"/>
        <v>0</v>
      </c>
      <c r="T250" s="56">
        <f t="shared" si="214"/>
        <v>0</v>
      </c>
      <c r="U250" s="57">
        <f t="shared" si="215"/>
        <v>0</v>
      </c>
      <c r="V250" s="59">
        <f t="shared" si="264"/>
        <v>0</v>
      </c>
      <c r="W250" s="52">
        <f t="shared" si="204"/>
        <v>0</v>
      </c>
      <c r="X250" s="57">
        <f t="shared" si="216"/>
        <v>0</v>
      </c>
      <c r="Y250" s="59">
        <f t="shared" si="267"/>
        <v>0</v>
      </c>
      <c r="Z250" s="56">
        <f t="shared" si="243"/>
        <v>0</v>
      </c>
      <c r="AA250" s="57">
        <f t="shared" si="244"/>
        <v>0</v>
      </c>
      <c r="AB250" s="63">
        <f t="shared" si="265"/>
        <v>0</v>
      </c>
      <c r="AC250" s="74">
        <f t="shared" si="217"/>
        <v>0</v>
      </c>
      <c r="AD250" s="57">
        <f t="shared" si="245"/>
        <v>0</v>
      </c>
      <c r="AE250" s="59">
        <f t="shared" si="246"/>
        <v>0</v>
      </c>
      <c r="AF250" s="54">
        <f t="shared" si="247"/>
        <v>0</v>
      </c>
      <c r="AG250" s="57">
        <f t="shared" si="218"/>
        <v>0</v>
      </c>
      <c r="AH250" s="59">
        <f t="shared" si="248"/>
        <v>307511.01070096227</v>
      </c>
      <c r="AI250" s="54">
        <f t="shared" si="206"/>
        <v>103086.48389217645</v>
      </c>
      <c r="AJ250" s="57">
        <f t="shared" si="219"/>
        <v>1281.295877920676</v>
      </c>
      <c r="AK250" s="59">
        <f t="shared" si="203"/>
        <v>1359460.2891885319</v>
      </c>
      <c r="AL250" s="56">
        <f t="shared" si="205"/>
        <v>354706.18113427708</v>
      </c>
      <c r="AM250" s="75">
        <f t="shared" si="220"/>
        <v>5664.4178716188826</v>
      </c>
      <c r="AN250">
        <f t="shared" si="249"/>
        <v>4.0665310594551279E-2</v>
      </c>
      <c r="AO250" s="119">
        <f t="shared" si="221"/>
        <v>0</v>
      </c>
      <c r="AP250" s="119">
        <f t="shared" si="222"/>
        <v>0</v>
      </c>
      <c r="AQ250">
        <f t="shared" si="223"/>
        <v>0.2784690580218569</v>
      </c>
      <c r="AR250" s="41">
        <f t="shared" si="224"/>
        <v>0</v>
      </c>
      <c r="AS250" s="41">
        <f t="shared" si="225"/>
        <v>0</v>
      </c>
      <c r="AT250">
        <f t="shared" si="226"/>
        <v>0.2834150999577642</v>
      </c>
      <c r="AU250" s="41">
        <f t="shared" si="250"/>
        <v>0</v>
      </c>
      <c r="AV250" s="41">
        <f t="shared" si="251"/>
        <v>0</v>
      </c>
      <c r="AW250">
        <f t="shared" si="227"/>
        <v>0.29504812117091006</v>
      </c>
      <c r="AX250">
        <f t="shared" si="252"/>
        <v>0</v>
      </c>
      <c r="AY250" s="121">
        <f t="shared" si="253"/>
        <v>0</v>
      </c>
      <c r="AZ250">
        <f t="shared" si="228"/>
        <v>0.37881070256701749</v>
      </c>
      <c r="BA250" s="39">
        <f t="shared" si="254"/>
        <v>0</v>
      </c>
      <c r="BB250" s="39">
        <f t="shared" si="255"/>
        <v>0</v>
      </c>
      <c r="BC250">
        <f t="shared" si="229"/>
        <v>0.31738517056505644</v>
      </c>
      <c r="BD250" s="41">
        <f t="shared" si="256"/>
        <v>0</v>
      </c>
      <c r="BE250" s="41">
        <f t="shared" si="257"/>
        <v>0</v>
      </c>
      <c r="BF250">
        <f t="shared" si="230"/>
        <v>0.29758728082572861</v>
      </c>
      <c r="BG250" s="41">
        <f t="shared" si="258"/>
        <v>104367.77977009713</v>
      </c>
      <c r="BH250" s="41">
        <f t="shared" si="259"/>
        <v>24534583.166337993</v>
      </c>
      <c r="BI250">
        <f t="shared" si="231"/>
        <v>0.33803074598013855</v>
      </c>
      <c r="BJ250">
        <f t="shared" si="260"/>
        <v>360370.59900589596</v>
      </c>
      <c r="BK250" s="121">
        <f t="shared" si="261"/>
        <v>84420071.109957948</v>
      </c>
      <c r="BL250">
        <f t="shared" si="232"/>
        <v>0.35346609995302042</v>
      </c>
      <c r="BM250" s="119">
        <f t="shared" si="262"/>
        <v>464738.37877599307</v>
      </c>
      <c r="BN250" s="119">
        <f t="shared" si="263"/>
        <v>106665690.95116366</v>
      </c>
      <c r="BO250">
        <f t="shared" si="233"/>
        <v>0.31746208315248342</v>
      </c>
    </row>
    <row r="251" spans="1:67">
      <c r="A251">
        <v>239</v>
      </c>
      <c r="B251" s="58">
        <v>234</v>
      </c>
      <c r="C251" s="56">
        <f t="shared" si="207"/>
        <v>1209178.6348630406</v>
      </c>
      <c r="D251" s="56">
        <f t="shared" si="234"/>
        <v>301357.88673467352</v>
      </c>
      <c r="E251" s="59">
        <f t="shared" si="235"/>
        <v>907820.74812836712</v>
      </c>
      <c r="F251" s="53">
        <f t="shared" si="236"/>
        <v>457070.89121527877</v>
      </c>
      <c r="G251" s="53">
        <f t="shared" si="208"/>
        <v>4210.7752367354096</v>
      </c>
      <c r="H251" s="60">
        <f t="shared" si="209"/>
        <v>452860.11597854336</v>
      </c>
      <c r="I251" s="54">
        <f t="shared" si="237"/>
        <v>0.06</v>
      </c>
      <c r="J251" s="61">
        <f t="shared" si="210"/>
        <v>5.1430128318229462E-3</v>
      </c>
      <c r="K251" s="62">
        <f t="shared" si="211"/>
        <v>2339.868369120823</v>
      </c>
      <c r="L251" s="62">
        <f t="shared" si="212"/>
        <v>459410.75958439958</v>
      </c>
      <c r="M251" s="55">
        <f t="shared" si="238"/>
        <v>455199.98434766417</v>
      </c>
      <c r="N251" s="55">
        <f t="shared" si="239"/>
        <v>102502.65991365961</v>
      </c>
      <c r="O251" s="55">
        <f t="shared" si="213"/>
        <v>352697.32443400455</v>
      </c>
      <c r="P251" s="59">
        <f t="shared" si="240"/>
        <v>0</v>
      </c>
      <c r="Q251" s="52">
        <f t="shared" si="266"/>
        <v>0</v>
      </c>
      <c r="R251" s="57">
        <f t="shared" si="241"/>
        <v>0</v>
      </c>
      <c r="S251" s="59">
        <f t="shared" si="242"/>
        <v>0</v>
      </c>
      <c r="T251" s="56">
        <f t="shared" si="214"/>
        <v>0</v>
      </c>
      <c r="U251" s="57">
        <f t="shared" si="215"/>
        <v>0</v>
      </c>
      <c r="V251" s="59">
        <f t="shared" si="264"/>
        <v>0</v>
      </c>
      <c r="W251" s="52">
        <f t="shared" si="204"/>
        <v>0</v>
      </c>
      <c r="X251" s="57">
        <f t="shared" si="216"/>
        <v>0</v>
      </c>
      <c r="Y251" s="59">
        <f t="shared" si="267"/>
        <v>0</v>
      </c>
      <c r="Z251" s="56">
        <f t="shared" si="243"/>
        <v>0</v>
      </c>
      <c r="AA251" s="57">
        <f t="shared" si="244"/>
        <v>0</v>
      </c>
      <c r="AB251" s="63">
        <f t="shared" si="265"/>
        <v>0</v>
      </c>
      <c r="AC251" s="74">
        <f t="shared" si="217"/>
        <v>0</v>
      </c>
      <c r="AD251" s="57">
        <f t="shared" si="245"/>
        <v>0</v>
      </c>
      <c r="AE251" s="59">
        <f t="shared" si="246"/>
        <v>0</v>
      </c>
      <c r="AF251" s="54">
        <f t="shared" si="247"/>
        <v>0</v>
      </c>
      <c r="AG251" s="57">
        <f t="shared" si="218"/>
        <v>0</v>
      </c>
      <c r="AH251" s="59">
        <f t="shared" si="248"/>
        <v>204424.52680878583</v>
      </c>
      <c r="AI251" s="54">
        <f t="shared" si="206"/>
        <v>102502.65991365961</v>
      </c>
      <c r="AJ251" s="57">
        <f t="shared" si="219"/>
        <v>851.7688617032743</v>
      </c>
      <c r="AK251" s="59">
        <f t="shared" si="203"/>
        <v>1004754.1080542549</v>
      </c>
      <c r="AL251" s="56">
        <f t="shared" si="205"/>
        <v>352697.32443400455</v>
      </c>
      <c r="AM251" s="75">
        <f t="shared" si="220"/>
        <v>4186.4754502260621</v>
      </c>
      <c r="AN251">
        <f t="shared" si="249"/>
        <v>4.0745717778558732E-2</v>
      </c>
      <c r="AO251" s="119">
        <f t="shared" si="221"/>
        <v>0</v>
      </c>
      <c r="AP251" s="119">
        <f t="shared" si="222"/>
        <v>0</v>
      </c>
      <c r="AQ251">
        <f t="shared" si="223"/>
        <v>0.27651378994213827</v>
      </c>
      <c r="AR251" s="41">
        <f t="shared" si="224"/>
        <v>0</v>
      </c>
      <c r="AS251" s="41">
        <f t="shared" si="225"/>
        <v>0</v>
      </c>
      <c r="AT251">
        <f t="shared" si="226"/>
        <v>0.28144633562174542</v>
      </c>
      <c r="AU251" s="41">
        <f t="shared" si="250"/>
        <v>0</v>
      </c>
      <c r="AV251" s="41">
        <f t="shared" si="251"/>
        <v>0</v>
      </c>
      <c r="AW251">
        <f t="shared" si="227"/>
        <v>0.29304905683655641</v>
      </c>
      <c r="AX251">
        <f t="shared" si="252"/>
        <v>0</v>
      </c>
      <c r="AY251" s="121">
        <f t="shared" si="253"/>
        <v>0</v>
      </c>
      <c r="AZ251">
        <f t="shared" si="228"/>
        <v>0.37664723157027241</v>
      </c>
      <c r="BA251" s="39">
        <f t="shared" si="254"/>
        <v>0</v>
      </c>
      <c r="BB251" s="39">
        <f t="shared" si="255"/>
        <v>0</v>
      </c>
      <c r="BC251">
        <f t="shared" si="229"/>
        <v>0.31533335979520927</v>
      </c>
      <c r="BD251" s="41">
        <f t="shared" si="256"/>
        <v>0</v>
      </c>
      <c r="BE251" s="41">
        <f t="shared" si="257"/>
        <v>0</v>
      </c>
      <c r="BF251">
        <f t="shared" si="230"/>
        <v>0.29558186624019284</v>
      </c>
      <c r="BG251" s="41">
        <f t="shared" si="258"/>
        <v>103354.42877536287</v>
      </c>
      <c r="BH251" s="41">
        <f t="shared" si="259"/>
        <v>24498135.719364647</v>
      </c>
      <c r="BI251">
        <f t="shared" si="231"/>
        <v>0.33593617549346083</v>
      </c>
      <c r="BJ251">
        <f t="shared" si="260"/>
        <v>356883.7998842306</v>
      </c>
      <c r="BK251" s="121">
        <f t="shared" si="261"/>
        <v>84294660.539727092</v>
      </c>
      <c r="BL251">
        <f t="shared" si="232"/>
        <v>0.35134310375960637</v>
      </c>
      <c r="BM251" s="119">
        <f t="shared" si="262"/>
        <v>460238.2286595935</v>
      </c>
      <c r="BN251" s="119">
        <f t="shared" si="263"/>
        <v>106516796.33735341</v>
      </c>
      <c r="BO251">
        <f t="shared" si="233"/>
        <v>0.31541010265431718</v>
      </c>
    </row>
    <row r="252" spans="1:67">
      <c r="A252">
        <v>240</v>
      </c>
      <c r="B252" s="69">
        <v>235</v>
      </c>
      <c r="C252" s="56">
        <f t="shared" si="207"/>
        <v>753978.65051537659</v>
      </c>
      <c r="D252" s="56">
        <f t="shared" si="234"/>
        <v>301357.88673467364</v>
      </c>
      <c r="E252" s="59">
        <f t="shared" si="235"/>
        <v>452620.76378070295</v>
      </c>
      <c r="F252" s="53">
        <f t="shared" si="236"/>
        <v>454720.16975670576</v>
      </c>
      <c r="G252" s="53">
        <f t="shared" si="208"/>
        <v>2099.4059760028272</v>
      </c>
      <c r="H252" s="71">
        <f t="shared" si="209"/>
        <v>452620.76378070295</v>
      </c>
      <c r="I252" s="54">
        <f t="shared" si="237"/>
        <v>0.06</v>
      </c>
      <c r="J252" s="72">
        <f t="shared" si="210"/>
        <v>5.1430128318229462E-3</v>
      </c>
      <c r="K252" s="73">
        <f t="shared" si="211"/>
        <v>0</v>
      </c>
      <c r="L252" s="73">
        <f t="shared" si="212"/>
        <v>454720.16975670576</v>
      </c>
      <c r="M252" s="55">
        <f t="shared" si="238"/>
        <v>452620.76378070295</v>
      </c>
      <c r="N252" s="55">
        <f t="shared" si="239"/>
        <v>101921.86690463433</v>
      </c>
      <c r="O252" s="55">
        <f t="shared" si="213"/>
        <v>350698.89687606867</v>
      </c>
      <c r="P252" s="70">
        <f t="shared" si="240"/>
        <v>0</v>
      </c>
      <c r="Q252" s="52">
        <f t="shared" si="266"/>
        <v>0</v>
      </c>
      <c r="R252" s="57">
        <f t="shared" si="241"/>
        <v>0</v>
      </c>
      <c r="S252" s="59">
        <f t="shared" si="242"/>
        <v>0</v>
      </c>
      <c r="T252" s="56">
        <f t="shared" si="214"/>
        <v>0</v>
      </c>
      <c r="U252" s="57">
        <f t="shared" si="215"/>
        <v>0</v>
      </c>
      <c r="V252" s="59">
        <f t="shared" si="264"/>
        <v>0</v>
      </c>
      <c r="W252" s="52">
        <f t="shared" si="204"/>
        <v>0</v>
      </c>
      <c r="X252" s="57">
        <f t="shared" si="216"/>
        <v>0</v>
      </c>
      <c r="Y252" s="59">
        <f t="shared" si="267"/>
        <v>0</v>
      </c>
      <c r="Z252" s="56">
        <f t="shared" si="243"/>
        <v>0</v>
      </c>
      <c r="AA252" s="57">
        <f t="shared" si="244"/>
        <v>0</v>
      </c>
      <c r="AB252" s="63">
        <f t="shared" si="265"/>
        <v>0</v>
      </c>
      <c r="AC252" s="74">
        <f t="shared" si="217"/>
        <v>0</v>
      </c>
      <c r="AD252" s="57">
        <f t="shared" si="245"/>
        <v>0</v>
      </c>
      <c r="AE252" s="59">
        <f t="shared" si="246"/>
        <v>0</v>
      </c>
      <c r="AF252" s="54">
        <f t="shared" si="247"/>
        <v>0</v>
      </c>
      <c r="AG252" s="57">
        <f t="shared" si="218"/>
        <v>0</v>
      </c>
      <c r="AH252" s="59">
        <f t="shared" si="248"/>
        <v>101921.86689512622</v>
      </c>
      <c r="AI252" s="54">
        <f t="shared" si="206"/>
        <v>101921.86689512622</v>
      </c>
      <c r="AJ252" s="57">
        <f t="shared" si="219"/>
        <v>424.67444539635926</v>
      </c>
      <c r="AK252" s="59">
        <f t="shared" ref="AK252" si="268">IF(AL251=0,AK251+AM251,AK251-AL251)</f>
        <v>652056.78362025041</v>
      </c>
      <c r="AL252" s="56">
        <f t="shared" si="205"/>
        <v>350698.89687606867</v>
      </c>
      <c r="AM252" s="75">
        <f t="shared" si="220"/>
        <v>2716.9032650843765</v>
      </c>
      <c r="AN252">
        <f t="shared" si="249"/>
        <v>4.0826124962566199E-2</v>
      </c>
      <c r="AO252" s="119">
        <f t="shared" si="221"/>
        <v>0</v>
      </c>
      <c r="AP252" s="119">
        <f t="shared" si="222"/>
        <v>0</v>
      </c>
      <c r="AQ252">
        <f t="shared" si="223"/>
        <v>0.27456859419958768</v>
      </c>
      <c r="AR252" s="41">
        <f t="shared" si="224"/>
        <v>0</v>
      </c>
      <c r="AS252" s="41">
        <f t="shared" si="225"/>
        <v>0</v>
      </c>
      <c r="AT252">
        <f t="shared" si="226"/>
        <v>0.27948752510597302</v>
      </c>
      <c r="AU252" s="41">
        <f t="shared" si="250"/>
        <v>0</v>
      </c>
      <c r="AV252" s="41">
        <f t="shared" si="251"/>
        <v>0</v>
      </c>
      <c r="AW252">
        <f t="shared" si="227"/>
        <v>0.29105965978927573</v>
      </c>
      <c r="AX252">
        <f t="shared" si="252"/>
        <v>0</v>
      </c>
      <c r="AY252" s="121">
        <f t="shared" si="253"/>
        <v>0</v>
      </c>
      <c r="AZ252">
        <f t="shared" si="228"/>
        <v>0.37449112276819957</v>
      </c>
      <c r="BA252" s="39">
        <f t="shared" si="254"/>
        <v>0</v>
      </c>
      <c r="BB252" s="39">
        <f t="shared" si="255"/>
        <v>0</v>
      </c>
      <c r="BC252">
        <f t="shared" si="229"/>
        <v>0.3132906388548653</v>
      </c>
      <c r="BD252" s="41">
        <f t="shared" si="256"/>
        <v>0</v>
      </c>
      <c r="BE252" s="41">
        <f t="shared" si="257"/>
        <v>0</v>
      </c>
      <c r="BF252">
        <f t="shared" si="230"/>
        <v>0.29358605502884288</v>
      </c>
      <c r="BG252" s="41">
        <f t="shared" si="258"/>
        <v>102346.54134052258</v>
      </c>
      <c r="BH252" s="41">
        <f t="shared" si="259"/>
        <v>24461248.054830294</v>
      </c>
      <c r="BI252">
        <f t="shared" si="231"/>
        <v>0.3338501340448779</v>
      </c>
      <c r="BJ252">
        <f t="shared" si="260"/>
        <v>353415.80014115304</v>
      </c>
      <c r="BK252" s="121">
        <f t="shared" si="261"/>
        <v>84167735.250256479</v>
      </c>
      <c r="BL252">
        <f t="shared" si="232"/>
        <v>0.34922820315738212</v>
      </c>
      <c r="BM252" s="119">
        <f t="shared" si="262"/>
        <v>455762.34148167563</v>
      </c>
      <c r="BN252" s="119">
        <f t="shared" si="263"/>
        <v>106365879.48846519</v>
      </c>
      <c r="BO252">
        <f t="shared" si="233"/>
        <v>0.31336720994141515</v>
      </c>
    </row>
    <row r="253" spans="1:67">
      <c r="T253" s="56"/>
      <c r="AJ253" s="133" t="s">
        <v>100</v>
      </c>
      <c r="AK253" s="100">
        <f>AK252-AL252</f>
        <v>301357.88674418174</v>
      </c>
      <c r="AM253" s="102"/>
      <c r="AP253" s="119"/>
    </row>
  </sheetData>
  <mergeCells count="9">
    <mergeCell ref="BS17:CJ17"/>
    <mergeCell ref="BA1:BP1"/>
    <mergeCell ref="L3:M3"/>
    <mergeCell ref="BS10:CH10"/>
    <mergeCell ref="AH16:AJ16"/>
    <mergeCell ref="AK16:AM16"/>
    <mergeCell ref="BG16:BI16"/>
    <mergeCell ref="BJ16:BL16"/>
    <mergeCell ref="BM16:BO16"/>
  </mergeCells>
  <hyperlinks>
    <hyperlink ref="A1" r:id="rId1" xr:uid="{C54AA8A4-2616-4895-91C1-6E43422424ED}"/>
  </hyperlinks>
  <pageMargins left="0.7" right="0.7" top="0.75" bottom="0.75" header="0.3" footer="0.3"/>
  <pageSetup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FEDE-1CDF-407F-B03B-8B5F639B8D64}">
  <dimension ref="B2:H13"/>
  <sheetViews>
    <sheetView topLeftCell="F1" workbookViewId="0">
      <selection activeCell="AA12" sqref="AA12"/>
    </sheetView>
  </sheetViews>
  <sheetFormatPr defaultColWidth="8.85546875" defaultRowHeight="15"/>
  <cols>
    <col min="3" max="3" width="13.28515625" customWidth="1"/>
    <col min="5" max="5" width="9.85546875" bestFit="1" customWidth="1"/>
    <col min="6" max="6" width="17.85546875" customWidth="1"/>
    <col min="8" max="8" width="14.28515625" customWidth="1"/>
    <col min="10" max="10" width="10" bestFit="1" customWidth="1"/>
  </cols>
  <sheetData>
    <row r="2" spans="2:8">
      <c r="B2" s="87" t="s">
        <v>104</v>
      </c>
      <c r="C2" s="88"/>
      <c r="D2" t="s">
        <v>105</v>
      </c>
      <c r="E2" t="s">
        <v>106</v>
      </c>
      <c r="F2" t="s">
        <v>107</v>
      </c>
    </row>
    <row r="3" spans="2:8">
      <c r="B3" s="89" t="s">
        <v>33</v>
      </c>
      <c r="C3" s="86">
        <v>39797</v>
      </c>
      <c r="D3" s="80">
        <v>52</v>
      </c>
      <c r="E3" s="81">
        <v>52</v>
      </c>
      <c r="F3" s="80">
        <f>D3-E3</f>
        <v>0</v>
      </c>
      <c r="G3" s="80"/>
      <c r="H3" s="80"/>
    </row>
    <row r="4" spans="2:8">
      <c r="B4" s="90" t="s">
        <v>27</v>
      </c>
      <c r="C4" s="85">
        <v>42170</v>
      </c>
      <c r="D4" s="81">
        <f>11*12-2</f>
        <v>130</v>
      </c>
      <c r="E4">
        <v>119</v>
      </c>
      <c r="F4" s="81">
        <f>+D4-E4</f>
        <v>11</v>
      </c>
      <c r="G4" s="81"/>
      <c r="H4" s="84"/>
    </row>
    <row r="5" spans="2:8">
      <c r="B5" s="90" t="s">
        <v>28</v>
      </c>
      <c r="C5" s="85">
        <v>42292</v>
      </c>
      <c r="D5" s="81">
        <f>11*12+2</f>
        <v>134</v>
      </c>
      <c r="E5">
        <v>125</v>
      </c>
      <c r="F5" s="81">
        <f>D5-E5</f>
        <v>9</v>
      </c>
      <c r="G5" s="81"/>
      <c r="H5" s="84"/>
    </row>
    <row r="6" spans="2:8">
      <c r="B6" s="90" t="s">
        <v>31</v>
      </c>
      <c r="C6" s="85">
        <v>43539</v>
      </c>
      <c r="D6" s="81">
        <f>15*12-5</f>
        <v>175</v>
      </c>
      <c r="E6">
        <v>165</v>
      </c>
      <c r="F6" s="81">
        <f>D6-E6</f>
        <v>10</v>
      </c>
      <c r="G6" s="81"/>
      <c r="H6" s="84"/>
    </row>
    <row r="7" spans="2:8">
      <c r="B7" s="90" t="s">
        <v>32</v>
      </c>
      <c r="C7" s="85">
        <v>44058</v>
      </c>
      <c r="D7" s="81">
        <f>16*12</f>
        <v>192</v>
      </c>
      <c r="E7">
        <v>184</v>
      </c>
      <c r="F7" s="81">
        <f>D7-E7</f>
        <v>8</v>
      </c>
      <c r="G7" s="81"/>
      <c r="H7" s="84"/>
    </row>
    <row r="8" spans="2:8">
      <c r="B8" s="90" t="s">
        <v>26</v>
      </c>
      <c r="C8" s="85">
        <v>44242</v>
      </c>
      <c r="D8" s="81">
        <f>17*12-6</f>
        <v>198</v>
      </c>
      <c r="E8">
        <v>188</v>
      </c>
      <c r="F8" s="81">
        <f t="shared" ref="F8:F10" si="0">D8-E8</f>
        <v>10</v>
      </c>
      <c r="G8" s="81"/>
      <c r="H8" s="84"/>
    </row>
    <row r="9" spans="2:8">
      <c r="B9" s="91" t="s">
        <v>29</v>
      </c>
      <c r="C9" s="85">
        <v>45519</v>
      </c>
      <c r="D9" s="81">
        <v>235</v>
      </c>
      <c r="E9">
        <v>235</v>
      </c>
      <c r="F9" s="81">
        <f t="shared" si="0"/>
        <v>0</v>
      </c>
      <c r="G9" s="81"/>
      <c r="H9" s="84"/>
    </row>
    <row r="10" spans="2:8">
      <c r="B10" s="91" t="s">
        <v>30</v>
      </c>
      <c r="C10" s="85">
        <v>45519</v>
      </c>
      <c r="D10">
        <v>235</v>
      </c>
      <c r="E10">
        <v>237</v>
      </c>
      <c r="F10" s="81">
        <f t="shared" si="0"/>
        <v>-2</v>
      </c>
      <c r="G10" s="81"/>
      <c r="H10" s="84"/>
    </row>
    <row r="11" spans="2:8">
      <c r="F11" s="83"/>
      <c r="G11" s="81"/>
      <c r="H11" s="84"/>
    </row>
    <row r="12" spans="2:8">
      <c r="D12" s="81"/>
      <c r="E12" s="82"/>
      <c r="F12" s="83"/>
      <c r="G12" s="81"/>
      <c r="H12" s="84"/>
    </row>
    <row r="13" spans="2:8">
      <c r="C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Vipul Shah</dc:creator>
  <cp:keywords/>
  <dc:description/>
  <cp:lastModifiedBy/>
  <cp:revision/>
  <dcterms:created xsi:type="dcterms:W3CDTF">2024-12-03T00:06:47Z</dcterms:created>
  <dcterms:modified xsi:type="dcterms:W3CDTF">2025-08-27T17:44:33Z</dcterms:modified>
  <cp:category/>
  <cp:contentStatus/>
</cp:coreProperties>
</file>